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hartsheets/sheet1.xml" ContentType="application/vnd.openxmlformats-officedocument.spreadsheetml.chart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chartsheets/sheet2.xml" ContentType="application/vnd.openxmlformats-officedocument.spreadsheetml.chart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24226"/>
  <mc:AlternateContent xmlns:mc="http://schemas.openxmlformats.org/markup-compatibility/2006">
    <mc:Choice Requires="x15">
      <x15ac:absPath xmlns:x15ac="http://schemas.microsoft.com/office/spreadsheetml/2010/11/ac" url="C:\Users\user\Desktop\작업\blue-bird\work-shift\"/>
    </mc:Choice>
  </mc:AlternateContent>
  <xr:revisionPtr revIDLastSave="0" documentId="13_ncr:1_{10A1F848-9713-47F5-8712-59E8FFDC5FD0}" xr6:coauthVersionLast="47" xr6:coauthVersionMax="47" xr10:uidLastSave="{00000000-0000-0000-0000-000000000000}"/>
  <bookViews>
    <workbookView xWindow="11595" yWindow="1680" windowWidth="14685" windowHeight="13830" tabRatio="477" firstSheet="78" activeTab="79" xr2:uid="{00000000-000D-0000-FFFF-FFFF00000000}"/>
  </bookViews>
  <sheets>
    <sheet name="2020-01" sheetId="1" r:id="rId1"/>
    <sheet name="2020-02" sheetId="2" r:id="rId2"/>
    <sheet name="2020-03" sheetId="3" r:id="rId3"/>
    <sheet name="2020-04" sheetId="4" r:id="rId4"/>
    <sheet name="2020-05" sheetId="5" r:id="rId5"/>
    <sheet name="2020-06" sheetId="6" r:id="rId6"/>
    <sheet name="2020-07" sheetId="7" r:id="rId7"/>
    <sheet name="2020-08" sheetId="8" r:id="rId8"/>
    <sheet name="2020-09" sheetId="9" r:id="rId9"/>
    <sheet name="2020-10" sheetId="10" r:id="rId10"/>
    <sheet name="2020-11" sheetId="11" r:id="rId11"/>
    <sheet name="2020-12" sheetId="12" r:id="rId12"/>
    <sheet name="2021-01" sheetId="13" r:id="rId13"/>
    <sheet name="2021-02" sheetId="14" r:id="rId14"/>
    <sheet name="2021-03" sheetId="15" r:id="rId15"/>
    <sheet name="2021-04" sheetId="17" r:id="rId16"/>
    <sheet name="2021-05월" sheetId="18" r:id="rId17"/>
    <sheet name="2021-06월" sheetId="20" r:id="rId18"/>
    <sheet name="2021-07월" sheetId="21" r:id="rId19"/>
    <sheet name="2021-8월" sheetId="22" r:id="rId20"/>
    <sheet name="2021-09월" sheetId="25" r:id="rId21"/>
    <sheet name="2021-10월" sheetId="28" r:id="rId22"/>
    <sheet name="21-10월" sheetId="26" state="hidden" r:id="rId23"/>
    <sheet name="21-11월" sheetId="29" r:id="rId24"/>
    <sheet name="21-12월" sheetId="30" r:id="rId25"/>
    <sheet name="Chart1" sheetId="33" r:id="rId26"/>
    <sheet name="22-01월" sheetId="31" r:id="rId27"/>
    <sheet name="22-02월" sheetId="32" r:id="rId28"/>
    <sheet name="22-03월" sheetId="34" r:id="rId29"/>
    <sheet name="22-4월" sheetId="35" r:id="rId30"/>
    <sheet name="22-4월 (2)" sheetId="36" r:id="rId31"/>
    <sheet name=".22-05월" sheetId="38" r:id="rId32"/>
    <sheet name="22-06월" sheetId="39" r:id="rId33"/>
    <sheet name="22-07월" sheetId="40" r:id="rId34"/>
    <sheet name="22-08월" sheetId="41" r:id="rId35"/>
    <sheet name="22-9월" sheetId="42" r:id="rId36"/>
    <sheet name="22-10월" sheetId="43" r:id="rId37"/>
    <sheet name="Chart2" sheetId="46" r:id="rId38"/>
    <sheet name="22년11월" sheetId="44" r:id="rId39"/>
    <sheet name="22년12월" sheetId="45" r:id="rId40"/>
    <sheet name="23년01월" sheetId="47" r:id="rId41"/>
    <sheet name="23년02월" sheetId="48" r:id="rId42"/>
    <sheet name="23년02월생활복지과" sheetId="49" r:id="rId43"/>
    <sheet name="23년03월" sheetId="50" r:id="rId44"/>
    <sheet name="23년03월생활복지과 " sheetId="51" r:id="rId45"/>
    <sheet name="23년04월" sheetId="53" r:id="rId46"/>
    <sheet name="23년04월생활복지과" sheetId="52" r:id="rId47"/>
    <sheet name="23년 5월" sheetId="55" r:id="rId48"/>
    <sheet name="05월생복과" sheetId="56" r:id="rId49"/>
    <sheet name="23년6월" sheetId="57" r:id="rId50"/>
    <sheet name="23년6월생복과" sheetId="58" r:id="rId51"/>
    <sheet name="Sheet1" sheetId="71" r:id="rId52"/>
    <sheet name="Sheet2" sheetId="72" r:id="rId53"/>
    <sheet name="Sheet3" sheetId="73" r:id="rId54"/>
    <sheet name="Sheet4" sheetId="74" r:id="rId55"/>
    <sheet name="Sheet5" sheetId="75" r:id="rId56"/>
    <sheet name="Sheet6" sheetId="76" r:id="rId57"/>
    <sheet name="Sheet7" sheetId="77" r:id="rId58"/>
    <sheet name="Sheet8" sheetId="78" r:id="rId59"/>
    <sheet name="Sheet9" sheetId="79" r:id="rId60"/>
    <sheet name="Sheet10" sheetId="80" r:id="rId61"/>
    <sheet name="Sheet11" sheetId="81" r:id="rId62"/>
    <sheet name="23년7월" sheetId="59" r:id="rId63"/>
    <sheet name="23년7월생복과" sheetId="60" r:id="rId64"/>
    <sheet name="23년8월" sheetId="61" r:id="rId65"/>
    <sheet name="8월생활복지과" sheetId="63" r:id="rId66"/>
    <sheet name="23-09월" sheetId="62" r:id="rId67"/>
    <sheet name="23-10월" sheetId="65" r:id="rId68"/>
    <sheet name="23-11월" sheetId="64" r:id="rId69"/>
    <sheet name="23-12월" sheetId="66" r:id="rId70"/>
    <sheet name="24-1월" sheetId="67" r:id="rId71"/>
    <sheet name="24-2월" sheetId="68" r:id="rId72"/>
    <sheet name="24-3월" sheetId="69" r:id="rId73"/>
    <sheet name="24-04월" sheetId="70" r:id="rId74"/>
    <sheet name="24-5월" sheetId="85" r:id="rId75"/>
    <sheet name="Sheet12" sheetId="88" state="hidden" r:id="rId76"/>
    <sheet name="24-6월" sheetId="87" r:id="rId77"/>
    <sheet name="24-7월" sheetId="89" r:id="rId78"/>
    <sheet name="24-08월" sheetId="90" r:id="rId79"/>
    <sheet name="24-09월" sheetId="91" r:id="rId80"/>
  </sheets>
  <externalReferences>
    <externalReference r:id="rId81"/>
    <externalReference r:id="rId82"/>
  </externalReferences>
  <definedNames>
    <definedName name="_xlnm._FilterDatabase" localSheetId="71" hidden="1">'24-2월'!$W$1:$W$52</definedName>
    <definedName name="_xlnm.Print_Area" localSheetId="1">'2020-02'!$A$1:$AJ$27</definedName>
    <definedName name="_xlnm.Print_Area" localSheetId="4">'2020-05'!$A$1:$AK$25</definedName>
    <definedName name="_xlnm.Print_Area" localSheetId="6">'2020-07'!$A$1:$AK$26</definedName>
    <definedName name="_xlnm.Print_Area" localSheetId="8">'2020-09'!$A$1:$AJ$26</definedName>
    <definedName name="_xlnm.Print_Area" localSheetId="9">'2020-10'!$A$2:$AK$26</definedName>
    <definedName name="_xlnm.Print_Area" localSheetId="23">'21-11월'!$A$1:$AM$34</definedName>
    <definedName name="_xlnm.Print_Area" localSheetId="36">'22-10월'!$A$1:$AO$31</definedName>
    <definedName name="_xlnm.Print_Area" localSheetId="35">'22-9월'!$A$1:$AN$31</definedName>
    <definedName name="_xlnm.Print_Area" localSheetId="74">'24-5월'!$A$1:$AR$52</definedName>
    <definedName name="_xlnm.Print_Area" localSheetId="77">'24-7월'!$A$1:$AQ$32</definedName>
  </definedNames>
  <calcPr calcId="191029"/>
  <fileRecoveryPr autoRecover="0"/>
</workbook>
</file>

<file path=xl/calcChain.xml><?xml version="1.0" encoding="utf-8"?>
<calcChain xmlns="http://schemas.openxmlformats.org/spreadsheetml/2006/main">
  <c r="AQ51" i="91" l="1"/>
  <c r="AP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B51" i="91"/>
  <c r="AQ50" i="91"/>
  <c r="AP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B50" i="91"/>
  <c r="AQ48" i="91"/>
  <c r="AP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B48" i="91"/>
  <c r="AQ47" i="91"/>
  <c r="AP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B47" i="91"/>
  <c r="AQ46" i="91"/>
  <c r="AQ49" i="91" s="1"/>
  <c r="AP46" i="91"/>
  <c r="AO46" i="91"/>
  <c r="AO49" i="91" s="1"/>
  <c r="AN46" i="91"/>
  <c r="AM46" i="91"/>
  <c r="AM49" i="91" s="1"/>
  <c r="AL46" i="91"/>
  <c r="AK46" i="91"/>
  <c r="AJ46" i="91"/>
  <c r="AI46" i="91"/>
  <c r="AI49" i="91" s="1"/>
  <c r="AH46" i="91"/>
  <c r="AG46" i="91"/>
  <c r="AF46" i="91"/>
  <c r="AE46" i="91"/>
  <c r="AE49" i="91" s="1"/>
  <c r="AD46" i="91"/>
  <c r="AC46" i="91"/>
  <c r="AB46" i="91"/>
  <c r="AA46" i="91"/>
  <c r="AA49" i="91" s="1"/>
  <c r="Z46" i="91"/>
  <c r="Y46" i="91"/>
  <c r="Y49" i="91" s="1"/>
  <c r="X46" i="91"/>
  <c r="W46" i="91"/>
  <c r="W49" i="91" s="1"/>
  <c r="V46" i="91"/>
  <c r="U46" i="91"/>
  <c r="U49" i="91" s="1"/>
  <c r="T46" i="91"/>
  <c r="S46" i="91"/>
  <c r="R46" i="91"/>
  <c r="Q46" i="91"/>
  <c r="Q49" i="91" s="1"/>
  <c r="P46" i="91"/>
  <c r="O46" i="91"/>
  <c r="O49" i="91" s="1"/>
  <c r="N46" i="91"/>
  <c r="M46" i="91"/>
  <c r="L46" i="91"/>
  <c r="K46" i="91"/>
  <c r="K49" i="91" s="1"/>
  <c r="J46" i="91"/>
  <c r="I46" i="91"/>
  <c r="I49" i="91" s="1"/>
  <c r="H46" i="91"/>
  <c r="G46" i="91"/>
  <c r="G49" i="91" s="1"/>
  <c r="F46" i="91"/>
  <c r="E46" i="91"/>
  <c r="E49" i="91" s="1"/>
  <c r="D46" i="91"/>
  <c r="C46" i="91"/>
  <c r="C49" i="91" s="1"/>
  <c r="B46" i="91"/>
  <c r="AQ45" i="91"/>
  <c r="AP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B45" i="91"/>
  <c r="AQ44" i="91"/>
  <c r="AP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B44" i="91"/>
  <c r="AQ43" i="91"/>
  <c r="AP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G43" i="91"/>
  <c r="F43" i="91"/>
  <c r="E43" i="91"/>
  <c r="D43" i="91"/>
  <c r="C43" i="91"/>
  <c r="B43" i="91"/>
  <c r="AQ42" i="91"/>
  <c r="AP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B42" i="91"/>
  <c r="AQ41" i="91"/>
  <c r="AP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B41" i="91"/>
  <c r="AQ40" i="91"/>
  <c r="AP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B40" i="91"/>
  <c r="AQ39" i="91"/>
  <c r="AP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B39" i="91"/>
  <c r="AQ38" i="91"/>
  <c r="AP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B38" i="91"/>
  <c r="AY36" i="91"/>
  <c r="AW36" i="91"/>
  <c r="AS36" i="91"/>
  <c r="AR36" i="91"/>
  <c r="AY35" i="91"/>
  <c r="AW35" i="91"/>
  <c r="AS35" i="91"/>
  <c r="AR35" i="91"/>
  <c r="AY34" i="91"/>
  <c r="AS34" i="91"/>
  <c r="AR34" i="91"/>
  <c r="AY33" i="91"/>
  <c r="AW33" i="91"/>
  <c r="AS33" i="91"/>
  <c r="AR33" i="91"/>
  <c r="AW32" i="91"/>
  <c r="AW31" i="91"/>
  <c r="AW30" i="91"/>
  <c r="AW29" i="91"/>
  <c r="AW28" i="91"/>
  <c r="AW27" i="91"/>
  <c r="AW26" i="91"/>
  <c r="AW25" i="91"/>
  <c r="AW24" i="91"/>
  <c r="AW23" i="91"/>
  <c r="AW22" i="91"/>
  <c r="AW21" i="91"/>
  <c r="AW20" i="91"/>
  <c r="AW19" i="91"/>
  <c r="AW18" i="91"/>
  <c r="AW17" i="91"/>
  <c r="AW16" i="91"/>
  <c r="AW15" i="91"/>
  <c r="AW14" i="91"/>
  <c r="AW13" i="91"/>
  <c r="AW12" i="91"/>
  <c r="AW11" i="91"/>
  <c r="AW10" i="91"/>
  <c r="AW9" i="91"/>
  <c r="AW8" i="91"/>
  <c r="AW7" i="91"/>
  <c r="AW6" i="91"/>
  <c r="AW5" i="91"/>
  <c r="M49" i="91" l="1"/>
  <c r="AC49" i="91"/>
  <c r="B49" i="91"/>
  <c r="J49" i="91"/>
  <c r="N49" i="91"/>
  <c r="Z49" i="91"/>
  <c r="AD49" i="91"/>
  <c r="AH49" i="91"/>
  <c r="AL49" i="91"/>
  <c r="AP49" i="91"/>
  <c r="H49" i="91"/>
  <c r="AB49" i="91"/>
  <c r="AJ49" i="91"/>
  <c r="AN49" i="91"/>
  <c r="L49" i="91"/>
  <c r="AK49" i="91"/>
  <c r="S49" i="91"/>
  <c r="V49" i="91"/>
  <c r="R49" i="91"/>
  <c r="AG49" i="91"/>
  <c r="AF49" i="91"/>
  <c r="X49" i="91"/>
  <c r="D49" i="91"/>
  <c r="F49" i="91"/>
  <c r="T49" i="91"/>
  <c r="P49" i="91"/>
  <c r="AN52" i="90" l="1"/>
  <c r="AM52" i="90"/>
  <c r="AL52" i="90"/>
  <c r="AK52" i="90"/>
  <c r="AJ52" i="90"/>
  <c r="AI52" i="90"/>
  <c r="AH52" i="90"/>
  <c r="AG52" i="90"/>
  <c r="AF52" i="90"/>
  <c r="AE52" i="90"/>
  <c r="AD52" i="90"/>
  <c r="AC52" i="90"/>
  <c r="AB52" i="90"/>
  <c r="AA52" i="90"/>
  <c r="Z52" i="90"/>
  <c r="Y52" i="90"/>
  <c r="X52" i="90"/>
  <c r="W52" i="90"/>
  <c r="V52" i="90"/>
  <c r="U52" i="90"/>
  <c r="T52" i="90"/>
  <c r="S52" i="90"/>
  <c r="R52" i="90"/>
  <c r="Q52" i="90"/>
  <c r="P52" i="90"/>
  <c r="O52" i="90"/>
  <c r="N52" i="90"/>
  <c r="M52" i="90"/>
  <c r="L52" i="90"/>
  <c r="K52" i="90"/>
  <c r="J52" i="90"/>
  <c r="I52" i="90"/>
  <c r="H52" i="90"/>
  <c r="G52" i="90"/>
  <c r="F52" i="90"/>
  <c r="E52" i="90"/>
  <c r="D52" i="90"/>
  <c r="C52" i="90"/>
  <c r="B52" i="90"/>
  <c r="AN51" i="90"/>
  <c r="AM51" i="90"/>
  <c r="AL51" i="90"/>
  <c r="AK51" i="90"/>
  <c r="AJ51" i="90"/>
  <c r="AI51" i="90"/>
  <c r="AH51" i="90"/>
  <c r="AG51" i="90"/>
  <c r="AF51" i="90"/>
  <c r="AE51" i="90"/>
  <c r="AD51" i="90"/>
  <c r="AC51" i="90"/>
  <c r="AB51" i="90"/>
  <c r="AA51" i="90"/>
  <c r="Z51" i="90"/>
  <c r="Y51" i="90"/>
  <c r="X51" i="90"/>
  <c r="W51" i="90"/>
  <c r="V51" i="90"/>
  <c r="U51" i="90"/>
  <c r="T51" i="90"/>
  <c r="S51" i="90"/>
  <c r="R51" i="90"/>
  <c r="Q51" i="90"/>
  <c r="P51" i="90"/>
  <c r="O51" i="90"/>
  <c r="N51" i="90"/>
  <c r="M51" i="90"/>
  <c r="L51" i="90"/>
  <c r="K51" i="90"/>
  <c r="J51" i="90"/>
  <c r="I51" i="90"/>
  <c r="H51" i="90"/>
  <c r="G51" i="90"/>
  <c r="F51" i="90"/>
  <c r="E51" i="90"/>
  <c r="D51" i="90"/>
  <c r="C51" i="90"/>
  <c r="B51" i="90"/>
  <c r="AN49" i="90"/>
  <c r="AM49" i="90"/>
  <c r="AL49" i="90"/>
  <c r="AK49" i="90"/>
  <c r="AJ49" i="90"/>
  <c r="AI49" i="90"/>
  <c r="AH49" i="90"/>
  <c r="AG49" i="90"/>
  <c r="AF49" i="90"/>
  <c r="AE49" i="90"/>
  <c r="AD49" i="90"/>
  <c r="AC49" i="90"/>
  <c r="AB49" i="90"/>
  <c r="AA49" i="90"/>
  <c r="Z49" i="90"/>
  <c r="Y49" i="90"/>
  <c r="X49" i="90"/>
  <c r="W49" i="90"/>
  <c r="V49" i="90"/>
  <c r="U49" i="90"/>
  <c r="T49" i="90"/>
  <c r="S49" i="90"/>
  <c r="R49" i="90"/>
  <c r="Q49" i="90"/>
  <c r="P49" i="90"/>
  <c r="O49" i="90"/>
  <c r="N49" i="90"/>
  <c r="M49" i="90"/>
  <c r="L49" i="90"/>
  <c r="K49" i="90"/>
  <c r="J49" i="90"/>
  <c r="I49" i="90"/>
  <c r="H49" i="90"/>
  <c r="G49" i="90"/>
  <c r="F49" i="90"/>
  <c r="E49" i="90"/>
  <c r="D49" i="90"/>
  <c r="C49" i="90"/>
  <c r="B49" i="90"/>
  <c r="AN48" i="90"/>
  <c r="AM48" i="90"/>
  <c r="AL48" i="90"/>
  <c r="AK48" i="90"/>
  <c r="AJ48" i="90"/>
  <c r="AI48" i="90"/>
  <c r="AH48" i="90"/>
  <c r="AG48" i="90"/>
  <c r="AF48" i="90"/>
  <c r="AE48" i="90"/>
  <c r="AD48" i="90"/>
  <c r="AC48" i="90"/>
  <c r="AB48" i="90"/>
  <c r="AA48" i="90"/>
  <c r="Z48" i="90"/>
  <c r="Y48" i="90"/>
  <c r="X48" i="90"/>
  <c r="W48" i="90"/>
  <c r="V48" i="90"/>
  <c r="U48" i="90"/>
  <c r="T48" i="90"/>
  <c r="S48" i="90"/>
  <c r="R48" i="90"/>
  <c r="Q48" i="90"/>
  <c r="P48" i="90"/>
  <c r="O48" i="90"/>
  <c r="N48" i="90"/>
  <c r="M48" i="90"/>
  <c r="L48" i="90"/>
  <c r="K48" i="90"/>
  <c r="J48" i="90"/>
  <c r="I48" i="90"/>
  <c r="H48" i="90"/>
  <c r="G48" i="90"/>
  <c r="F48" i="90"/>
  <c r="E48" i="90"/>
  <c r="D48" i="90"/>
  <c r="C48" i="90"/>
  <c r="B48" i="90"/>
  <c r="AN47" i="90"/>
  <c r="AN50" i="90" s="1"/>
  <c r="AM47" i="90"/>
  <c r="AL47" i="90"/>
  <c r="AK47" i="90"/>
  <c r="AJ47" i="90"/>
  <c r="AI47" i="90"/>
  <c r="AH47" i="90"/>
  <c r="AG47" i="90"/>
  <c r="AF47" i="90"/>
  <c r="AE47" i="90"/>
  <c r="AD47" i="90"/>
  <c r="AC47" i="90"/>
  <c r="AB47" i="90"/>
  <c r="AB50" i="90" s="1"/>
  <c r="AA47" i="90"/>
  <c r="Z47" i="90"/>
  <c r="Y47" i="90"/>
  <c r="X47" i="90"/>
  <c r="W47" i="90"/>
  <c r="V47" i="90"/>
  <c r="U47" i="90"/>
  <c r="T47" i="90"/>
  <c r="S47" i="90"/>
  <c r="R47" i="90"/>
  <c r="Q47" i="90"/>
  <c r="P47" i="90"/>
  <c r="O47" i="90"/>
  <c r="N47" i="90"/>
  <c r="M47" i="90"/>
  <c r="L47" i="90"/>
  <c r="K47" i="90"/>
  <c r="J47" i="90"/>
  <c r="I47" i="90"/>
  <c r="H47" i="90"/>
  <c r="G47" i="90"/>
  <c r="F47" i="90"/>
  <c r="E47" i="90"/>
  <c r="E50" i="90" s="1"/>
  <c r="D47" i="90"/>
  <c r="C47" i="90"/>
  <c r="B47" i="90"/>
  <c r="AN46" i="90"/>
  <c r="AM46" i="90"/>
  <c r="AL46" i="90"/>
  <c r="AK46" i="90"/>
  <c r="AJ46" i="90"/>
  <c r="AI46" i="90"/>
  <c r="AH46" i="90"/>
  <c r="AG46" i="90"/>
  <c r="AF46" i="90"/>
  <c r="AE46" i="90"/>
  <c r="AD46" i="90"/>
  <c r="AC46" i="90"/>
  <c r="AB46" i="90"/>
  <c r="AA46" i="90"/>
  <c r="Z46" i="90"/>
  <c r="Y46" i="90"/>
  <c r="X46" i="90"/>
  <c r="W46" i="90"/>
  <c r="V46" i="90"/>
  <c r="U46" i="90"/>
  <c r="T46" i="90"/>
  <c r="S46" i="90"/>
  <c r="R46" i="90"/>
  <c r="Q46" i="90"/>
  <c r="P46" i="90"/>
  <c r="O46" i="90"/>
  <c r="N46" i="90"/>
  <c r="M46" i="90"/>
  <c r="L46" i="90"/>
  <c r="K46" i="90"/>
  <c r="J46" i="90"/>
  <c r="I46" i="90"/>
  <c r="H46" i="90"/>
  <c r="G46" i="90"/>
  <c r="F46" i="90"/>
  <c r="E46" i="90"/>
  <c r="D46" i="90"/>
  <c r="C46" i="90"/>
  <c r="B46" i="90"/>
  <c r="AN45" i="90"/>
  <c r="AM45" i="90"/>
  <c r="AL45" i="90"/>
  <c r="AK45" i="90"/>
  <c r="AJ45" i="90"/>
  <c r="AI45" i="90"/>
  <c r="AH45" i="90"/>
  <c r="AG45" i="90"/>
  <c r="AF45" i="90"/>
  <c r="AE45" i="90"/>
  <c r="AD45" i="90"/>
  <c r="AC45" i="90"/>
  <c r="AB45" i="90"/>
  <c r="AA45" i="90"/>
  <c r="Z45" i="90"/>
  <c r="Y45" i="90"/>
  <c r="X45" i="90"/>
  <c r="W45" i="90"/>
  <c r="V45" i="90"/>
  <c r="U45" i="90"/>
  <c r="T45" i="90"/>
  <c r="S45" i="90"/>
  <c r="R45" i="90"/>
  <c r="Q45" i="90"/>
  <c r="P45" i="90"/>
  <c r="O45" i="90"/>
  <c r="N45" i="90"/>
  <c r="M45" i="90"/>
  <c r="L45" i="90"/>
  <c r="K45" i="90"/>
  <c r="J45" i="90"/>
  <c r="I45" i="90"/>
  <c r="H45" i="90"/>
  <c r="G45" i="90"/>
  <c r="F45" i="90"/>
  <c r="E45" i="90"/>
  <c r="D45" i="90"/>
  <c r="C45" i="90"/>
  <c r="B45" i="90"/>
  <c r="AN44" i="90"/>
  <c r="AM44" i="90"/>
  <c r="AL44" i="90"/>
  <c r="AK44" i="90"/>
  <c r="AJ44" i="90"/>
  <c r="AI44" i="90"/>
  <c r="AH44" i="90"/>
  <c r="AG44" i="90"/>
  <c r="AF44" i="90"/>
  <c r="AE44" i="90"/>
  <c r="AD44" i="90"/>
  <c r="AC44" i="90"/>
  <c r="AB44" i="90"/>
  <c r="AA44" i="90"/>
  <c r="Z44" i="90"/>
  <c r="Y44" i="90"/>
  <c r="X44" i="90"/>
  <c r="W44" i="90"/>
  <c r="V44" i="90"/>
  <c r="U44" i="90"/>
  <c r="T44" i="90"/>
  <c r="S44" i="90"/>
  <c r="R44" i="90"/>
  <c r="Q44" i="90"/>
  <c r="P44" i="90"/>
  <c r="O44" i="90"/>
  <c r="N44" i="90"/>
  <c r="M44" i="90"/>
  <c r="L44" i="90"/>
  <c r="K44" i="90"/>
  <c r="J44" i="90"/>
  <c r="I44" i="90"/>
  <c r="H44" i="90"/>
  <c r="G44" i="90"/>
  <c r="F44" i="90"/>
  <c r="E44" i="90"/>
  <c r="D44" i="90"/>
  <c r="C44" i="90"/>
  <c r="B44" i="90"/>
  <c r="AN43" i="90"/>
  <c r="AM43" i="90"/>
  <c r="AL43" i="90"/>
  <c r="AK43" i="90"/>
  <c r="AJ43" i="90"/>
  <c r="AI43" i="90"/>
  <c r="AH43" i="90"/>
  <c r="AG43" i="90"/>
  <c r="AF43" i="90"/>
  <c r="AE43" i="90"/>
  <c r="AD43" i="90"/>
  <c r="AC43" i="90"/>
  <c r="AB43" i="90"/>
  <c r="AA43" i="90"/>
  <c r="Z43" i="90"/>
  <c r="Y43" i="90"/>
  <c r="X43" i="90"/>
  <c r="W43" i="90"/>
  <c r="V43" i="90"/>
  <c r="U43" i="90"/>
  <c r="T43" i="90"/>
  <c r="S43" i="90"/>
  <c r="R43" i="90"/>
  <c r="Q43" i="90"/>
  <c r="P43" i="90"/>
  <c r="O43" i="90"/>
  <c r="N43" i="90"/>
  <c r="M43" i="90"/>
  <c r="L43" i="90"/>
  <c r="K43" i="90"/>
  <c r="J43" i="90"/>
  <c r="I43" i="90"/>
  <c r="H43" i="90"/>
  <c r="G43" i="90"/>
  <c r="F43" i="90"/>
  <c r="E43" i="90"/>
  <c r="D43" i="90"/>
  <c r="C43" i="90"/>
  <c r="B43" i="90"/>
  <c r="AN42" i="90"/>
  <c r="AM42" i="90"/>
  <c r="AL42" i="90"/>
  <c r="AK42" i="90"/>
  <c r="AJ42" i="90"/>
  <c r="AI42" i="90"/>
  <c r="AH42" i="90"/>
  <c r="AG42" i="90"/>
  <c r="AF42" i="90"/>
  <c r="AE42" i="90"/>
  <c r="AD42" i="90"/>
  <c r="AC42" i="90"/>
  <c r="AB42" i="90"/>
  <c r="AA42" i="90"/>
  <c r="Z42" i="90"/>
  <c r="Y42" i="90"/>
  <c r="X42" i="90"/>
  <c r="W42" i="90"/>
  <c r="V42" i="90"/>
  <c r="U42" i="90"/>
  <c r="T42" i="90"/>
  <c r="S42" i="90"/>
  <c r="R42" i="90"/>
  <c r="Q42" i="90"/>
  <c r="P42" i="90"/>
  <c r="O42" i="90"/>
  <c r="N42" i="90"/>
  <c r="M42" i="90"/>
  <c r="L42" i="90"/>
  <c r="K42" i="90"/>
  <c r="J42" i="90"/>
  <c r="I42" i="90"/>
  <c r="H42" i="90"/>
  <c r="G42" i="90"/>
  <c r="F42" i="90"/>
  <c r="E42" i="90"/>
  <c r="D42" i="90"/>
  <c r="C42" i="90"/>
  <c r="B42" i="90"/>
  <c r="AN41" i="90"/>
  <c r="AM41" i="90"/>
  <c r="AL41" i="90"/>
  <c r="AK41" i="90"/>
  <c r="AJ41" i="90"/>
  <c r="AI41" i="90"/>
  <c r="AH41" i="90"/>
  <c r="AG41" i="90"/>
  <c r="AF41" i="90"/>
  <c r="AE41" i="90"/>
  <c r="AD41" i="90"/>
  <c r="AC41" i="90"/>
  <c r="AB41" i="90"/>
  <c r="AA41" i="90"/>
  <c r="Z41" i="90"/>
  <c r="Y41" i="90"/>
  <c r="X41" i="90"/>
  <c r="W41" i="90"/>
  <c r="V41" i="90"/>
  <c r="U41" i="90"/>
  <c r="T41" i="90"/>
  <c r="S41" i="90"/>
  <c r="R41" i="90"/>
  <c r="Q41" i="90"/>
  <c r="P41" i="90"/>
  <c r="O41" i="90"/>
  <c r="N41" i="90"/>
  <c r="M41" i="90"/>
  <c r="L41" i="90"/>
  <c r="K41" i="90"/>
  <c r="J41" i="90"/>
  <c r="I41" i="90"/>
  <c r="H41" i="90"/>
  <c r="G41" i="90"/>
  <c r="F41" i="90"/>
  <c r="E41" i="90"/>
  <c r="D41" i="90"/>
  <c r="C41" i="90"/>
  <c r="B41" i="90"/>
  <c r="AN40" i="90"/>
  <c r="AM40" i="90"/>
  <c r="AL40" i="90"/>
  <c r="AK40" i="90"/>
  <c r="AJ40" i="90"/>
  <c r="AI40" i="90"/>
  <c r="AH40" i="90"/>
  <c r="AG40" i="90"/>
  <c r="AF40" i="90"/>
  <c r="AE40" i="90"/>
  <c r="AD40" i="90"/>
  <c r="AC40" i="90"/>
  <c r="AB40" i="90"/>
  <c r="AA40" i="90"/>
  <c r="Z40" i="90"/>
  <c r="Y40" i="90"/>
  <c r="X40" i="90"/>
  <c r="W40" i="90"/>
  <c r="V40" i="90"/>
  <c r="U40" i="90"/>
  <c r="T40" i="90"/>
  <c r="S40" i="90"/>
  <c r="R40" i="90"/>
  <c r="Q40" i="90"/>
  <c r="P40" i="90"/>
  <c r="O40" i="90"/>
  <c r="N40" i="90"/>
  <c r="M40" i="90"/>
  <c r="L40" i="90"/>
  <c r="K40" i="90"/>
  <c r="J40" i="90"/>
  <c r="I40" i="90"/>
  <c r="H40" i="90"/>
  <c r="G40" i="90"/>
  <c r="F40" i="90"/>
  <c r="E40" i="90"/>
  <c r="D40" i="90"/>
  <c r="C40" i="90"/>
  <c r="B40" i="90"/>
  <c r="AN39" i="90"/>
  <c r="AM39" i="90"/>
  <c r="AL39" i="90"/>
  <c r="AK39" i="90"/>
  <c r="AJ39" i="90"/>
  <c r="AI39" i="90"/>
  <c r="AH39" i="90"/>
  <c r="AG39" i="90"/>
  <c r="AF39" i="90"/>
  <c r="AE39" i="90"/>
  <c r="AD39" i="90"/>
  <c r="AC39" i="90"/>
  <c r="AB39" i="90"/>
  <c r="AA39" i="90"/>
  <c r="Z39" i="90"/>
  <c r="Y39" i="90"/>
  <c r="X39" i="90"/>
  <c r="W39" i="90"/>
  <c r="V39" i="90"/>
  <c r="U39" i="90"/>
  <c r="T39" i="90"/>
  <c r="S39" i="90"/>
  <c r="R39" i="90"/>
  <c r="Q39" i="90"/>
  <c r="P39" i="90"/>
  <c r="O39" i="90"/>
  <c r="N39" i="90"/>
  <c r="M39" i="90"/>
  <c r="L39" i="90"/>
  <c r="K39" i="90"/>
  <c r="J39" i="90"/>
  <c r="I39" i="90"/>
  <c r="H39" i="90"/>
  <c r="G39" i="90"/>
  <c r="F39" i="90"/>
  <c r="E39" i="90"/>
  <c r="D39" i="90"/>
  <c r="C39" i="90"/>
  <c r="B39" i="90"/>
  <c r="AN38" i="90"/>
  <c r="AM38" i="90"/>
  <c r="AL38" i="90"/>
  <c r="AK38" i="90"/>
  <c r="AJ38" i="90"/>
  <c r="AI38" i="90"/>
  <c r="AH38" i="90"/>
  <c r="AG38" i="90"/>
  <c r="AF38" i="90"/>
  <c r="AV37" i="90"/>
  <c r="AT37" i="90"/>
  <c r="AR37" i="90"/>
  <c r="AQ37" i="90"/>
  <c r="AP37" i="90"/>
  <c r="AO37" i="90"/>
  <c r="AV36" i="90"/>
  <c r="AT36" i="90"/>
  <c r="AR36" i="90"/>
  <c r="AQ36" i="90"/>
  <c r="AP36" i="90"/>
  <c r="AO36" i="90"/>
  <c r="AV35" i="90"/>
  <c r="AR35" i="90"/>
  <c r="AQ35" i="90"/>
  <c r="AP35" i="90"/>
  <c r="AO35" i="90"/>
  <c r="AV34" i="90"/>
  <c r="AT34" i="90"/>
  <c r="AR34" i="90"/>
  <c r="AQ34" i="90"/>
  <c r="AP34" i="90"/>
  <c r="AO34" i="90"/>
  <c r="AT33" i="90"/>
  <c r="AS33" i="90"/>
  <c r="AR33" i="90"/>
  <c r="AQ33" i="90"/>
  <c r="AP33" i="90"/>
  <c r="AO33" i="90"/>
  <c r="AT32" i="90"/>
  <c r="AS32" i="90"/>
  <c r="AR32" i="90"/>
  <c r="AQ32" i="90"/>
  <c r="AP32" i="90"/>
  <c r="AO32" i="90"/>
  <c r="AT31" i="90"/>
  <c r="AS31" i="90"/>
  <c r="AR31" i="90"/>
  <c r="AQ31" i="90"/>
  <c r="AP31" i="90"/>
  <c r="AO31" i="90"/>
  <c r="AT30" i="90"/>
  <c r="AS30" i="90"/>
  <c r="AR30" i="90"/>
  <c r="AQ30" i="90"/>
  <c r="AP30" i="90"/>
  <c r="AO30" i="90"/>
  <c r="AT29" i="90"/>
  <c r="AS29" i="90"/>
  <c r="AR29" i="90"/>
  <c r="AQ29" i="90"/>
  <c r="AP29" i="90"/>
  <c r="AO29" i="90"/>
  <c r="AT28" i="90"/>
  <c r="AS28" i="90"/>
  <c r="AR28" i="90"/>
  <c r="AQ28" i="90"/>
  <c r="AP28" i="90"/>
  <c r="AO28" i="90"/>
  <c r="AT27" i="90"/>
  <c r="AS27" i="90"/>
  <c r="AR27" i="90"/>
  <c r="AQ27" i="90"/>
  <c r="AP27" i="90"/>
  <c r="AO27" i="90"/>
  <c r="AT26" i="90"/>
  <c r="AS26" i="90"/>
  <c r="AR26" i="90"/>
  <c r="AQ26" i="90"/>
  <c r="AP26" i="90"/>
  <c r="AO26" i="90"/>
  <c r="AT25" i="90"/>
  <c r="AS25" i="90"/>
  <c r="AR25" i="90"/>
  <c r="AQ25" i="90"/>
  <c r="AP25" i="90"/>
  <c r="AO25" i="90"/>
  <c r="AT24" i="90"/>
  <c r="AS24" i="90"/>
  <c r="AR24" i="90"/>
  <c r="AQ24" i="90"/>
  <c r="AP24" i="90"/>
  <c r="AO24" i="90"/>
  <c r="AT23" i="90"/>
  <c r="AS23" i="90"/>
  <c r="AR23" i="90"/>
  <c r="AQ23" i="90"/>
  <c r="AP23" i="90"/>
  <c r="AO23" i="90"/>
  <c r="AT22" i="90"/>
  <c r="AS22" i="90"/>
  <c r="AR22" i="90"/>
  <c r="AQ22" i="90"/>
  <c r="AP22" i="90"/>
  <c r="AO22" i="90"/>
  <c r="AT21" i="90"/>
  <c r="AS21" i="90"/>
  <c r="AR21" i="90"/>
  <c r="AQ21" i="90"/>
  <c r="AP21" i="90"/>
  <c r="AO21" i="90"/>
  <c r="AT20" i="90"/>
  <c r="AS20" i="90"/>
  <c r="AR20" i="90"/>
  <c r="AQ20" i="90"/>
  <c r="AP20" i="90"/>
  <c r="AO20" i="90"/>
  <c r="AT19" i="90"/>
  <c r="AS19" i="90"/>
  <c r="AR19" i="90"/>
  <c r="AQ19" i="90"/>
  <c r="AP19" i="90"/>
  <c r="AO19" i="90"/>
  <c r="AT18" i="90"/>
  <c r="AS18" i="90"/>
  <c r="AR18" i="90"/>
  <c r="AQ18" i="90"/>
  <c r="AP18" i="90"/>
  <c r="AO18" i="90"/>
  <c r="AT17" i="90"/>
  <c r="AS17" i="90"/>
  <c r="AR17" i="90"/>
  <c r="AQ17" i="90"/>
  <c r="AP17" i="90"/>
  <c r="AO17" i="90"/>
  <c r="AT16" i="90"/>
  <c r="AS16" i="90"/>
  <c r="AR16" i="90"/>
  <c r="AQ16" i="90"/>
  <c r="AP16" i="90"/>
  <c r="AO16" i="90"/>
  <c r="AT15" i="90"/>
  <c r="AS15" i="90"/>
  <c r="AR15" i="90"/>
  <c r="AQ15" i="90"/>
  <c r="AP15" i="90"/>
  <c r="AO15" i="90"/>
  <c r="AT14" i="90"/>
  <c r="AS14" i="90"/>
  <c r="AR14" i="90"/>
  <c r="AQ14" i="90"/>
  <c r="AP14" i="90"/>
  <c r="AO14" i="90"/>
  <c r="AT13" i="90"/>
  <c r="AS13" i="90"/>
  <c r="AR13" i="90"/>
  <c r="AQ13" i="90"/>
  <c r="AP13" i="90"/>
  <c r="AO13" i="90"/>
  <c r="AT12" i="90"/>
  <c r="AS12" i="90"/>
  <c r="AR12" i="90"/>
  <c r="AQ12" i="90"/>
  <c r="AP12" i="90"/>
  <c r="AO12" i="90"/>
  <c r="AT11" i="90"/>
  <c r="AS11" i="90"/>
  <c r="AR11" i="90"/>
  <c r="AQ11" i="90"/>
  <c r="AP11" i="90"/>
  <c r="AO11" i="90"/>
  <c r="AT10" i="90"/>
  <c r="AS10" i="90"/>
  <c r="AR10" i="90"/>
  <c r="AQ10" i="90"/>
  <c r="AP10" i="90"/>
  <c r="AO10" i="90"/>
  <c r="AT9" i="90"/>
  <c r="AS9" i="90"/>
  <c r="AR9" i="90"/>
  <c r="AQ9" i="90"/>
  <c r="AP9" i="90"/>
  <c r="AO9" i="90"/>
  <c r="AT8" i="90"/>
  <c r="AS8" i="90"/>
  <c r="AR8" i="90"/>
  <c r="AQ8" i="90"/>
  <c r="AP8" i="90"/>
  <c r="AO8" i="90"/>
  <c r="AT7" i="90"/>
  <c r="AS7" i="90"/>
  <c r="AR7" i="90"/>
  <c r="AQ7" i="90"/>
  <c r="AP7" i="90"/>
  <c r="AO7" i="90"/>
  <c r="AT6" i="90"/>
  <c r="AS6" i="90"/>
  <c r="AR6" i="90"/>
  <c r="AQ6" i="90"/>
  <c r="AP6" i="90"/>
  <c r="AO6" i="90"/>
  <c r="AT5" i="90"/>
  <c r="AS5" i="90"/>
  <c r="AR5" i="90"/>
  <c r="AQ5" i="90"/>
  <c r="AP5" i="90"/>
  <c r="AO5" i="90"/>
  <c r="W26" i="89"/>
  <c r="AL38" i="89"/>
  <c r="AL39" i="89"/>
  <c r="AL40" i="89"/>
  <c r="AL41" i="89"/>
  <c r="AL42" i="89"/>
  <c r="AL43" i="89"/>
  <c r="AL44" i="89"/>
  <c r="AL45" i="89"/>
  <c r="AL46" i="89"/>
  <c r="AL47" i="89"/>
  <c r="AL48" i="89"/>
  <c r="AL50" i="89"/>
  <c r="AL51" i="89"/>
  <c r="X50" i="90" l="1"/>
  <c r="G50" i="90"/>
  <c r="K50" i="90"/>
  <c r="AV6" i="90"/>
  <c r="R50" i="90"/>
  <c r="Z50" i="90"/>
  <c r="AD50" i="90"/>
  <c r="AH50" i="90"/>
  <c r="AL50" i="90"/>
  <c r="AV16" i="90"/>
  <c r="AV22" i="90"/>
  <c r="AV24" i="90"/>
  <c r="AV26" i="90"/>
  <c r="AJ50" i="90"/>
  <c r="V50" i="90"/>
  <c r="AV14" i="90"/>
  <c r="M50" i="90"/>
  <c r="AV8" i="90"/>
  <c r="B50" i="90"/>
  <c r="J50" i="90"/>
  <c r="N50" i="90"/>
  <c r="S50" i="90"/>
  <c r="W50" i="90"/>
  <c r="AA50" i="90"/>
  <c r="AE50" i="90"/>
  <c r="AI50" i="90"/>
  <c r="AM50" i="90"/>
  <c r="AV13" i="90"/>
  <c r="P50" i="90"/>
  <c r="Q50" i="90"/>
  <c r="U50" i="90"/>
  <c r="Y50" i="90"/>
  <c r="AC50" i="90"/>
  <c r="AG50" i="90"/>
  <c r="AK50" i="90"/>
  <c r="AV18" i="90"/>
  <c r="I50" i="90"/>
  <c r="AV33" i="90"/>
  <c r="AV31" i="90"/>
  <c r="AV15" i="90"/>
  <c r="AV20" i="90"/>
  <c r="AV30" i="90"/>
  <c r="AV32" i="90"/>
  <c r="AV19" i="90"/>
  <c r="H50" i="90"/>
  <c r="F50" i="90"/>
  <c r="AV23" i="90"/>
  <c r="L50" i="90"/>
  <c r="C50" i="90"/>
  <c r="AV27" i="90"/>
  <c r="AV7" i="90"/>
  <c r="AV12" i="90"/>
  <c r="AV9" i="90"/>
  <c r="AV29" i="90"/>
  <c r="O50" i="90"/>
  <c r="AV5" i="90"/>
  <c r="D50" i="90"/>
  <c r="AV10" i="90"/>
  <c r="AV17" i="90"/>
  <c r="T50" i="90"/>
  <c r="AV28" i="90"/>
  <c r="AV21" i="90"/>
  <c r="AV25" i="90"/>
  <c r="AV11" i="90"/>
  <c r="AF50" i="90"/>
  <c r="AL49" i="89"/>
  <c r="AM38" i="89"/>
  <c r="AM39" i="89"/>
  <c r="AM40" i="89"/>
  <c r="AM41" i="89"/>
  <c r="AM42" i="89"/>
  <c r="AM43" i="89"/>
  <c r="AM44" i="89"/>
  <c r="AM45" i="89"/>
  <c r="AM46" i="89"/>
  <c r="AM47" i="89"/>
  <c r="AM48" i="89"/>
  <c r="AM50" i="89"/>
  <c r="AM51" i="89"/>
  <c r="AM49" i="89" l="1"/>
  <c r="AW9" i="87"/>
  <c r="AQ51" i="89" l="1"/>
  <c r="AP51" i="89"/>
  <c r="AO51" i="89"/>
  <c r="AN51" i="89"/>
  <c r="AK51" i="89"/>
  <c r="AJ51" i="89"/>
  <c r="AI51" i="89"/>
  <c r="AH51" i="89"/>
  <c r="AG51" i="89"/>
  <c r="AF51" i="89"/>
  <c r="AE51" i="89"/>
  <c r="AD51" i="89"/>
  <c r="AC51" i="89"/>
  <c r="AB51" i="89"/>
  <c r="AA51" i="89"/>
  <c r="Z51" i="89"/>
  <c r="Y51" i="89"/>
  <c r="X51" i="89"/>
  <c r="W51" i="89"/>
  <c r="V51" i="89"/>
  <c r="U51" i="89"/>
  <c r="T51" i="89"/>
  <c r="S51" i="89"/>
  <c r="R51" i="89"/>
  <c r="Q51" i="89"/>
  <c r="P51" i="89"/>
  <c r="O51" i="89"/>
  <c r="N51" i="89"/>
  <c r="M51" i="89"/>
  <c r="L51" i="89"/>
  <c r="K51" i="89"/>
  <c r="J51" i="89"/>
  <c r="I51" i="89"/>
  <c r="H51" i="89"/>
  <c r="G51" i="89"/>
  <c r="F51" i="89"/>
  <c r="E51" i="89"/>
  <c r="D51" i="89"/>
  <c r="C51" i="89"/>
  <c r="B51" i="89"/>
  <c r="AQ50" i="89"/>
  <c r="AP50" i="89"/>
  <c r="AO50" i="89"/>
  <c r="AN50" i="89"/>
  <c r="AK50" i="89"/>
  <c r="AJ50" i="89"/>
  <c r="AI50" i="89"/>
  <c r="AH50" i="89"/>
  <c r="AG50" i="89"/>
  <c r="AF50" i="89"/>
  <c r="AE50" i="89"/>
  <c r="AD50" i="89"/>
  <c r="AC50" i="89"/>
  <c r="AB50" i="89"/>
  <c r="AA50" i="89"/>
  <c r="Z50" i="89"/>
  <c r="Y50" i="89"/>
  <c r="X50" i="89"/>
  <c r="W50" i="89"/>
  <c r="V50" i="89"/>
  <c r="U50" i="89"/>
  <c r="T50" i="89"/>
  <c r="S50" i="89"/>
  <c r="R50" i="89"/>
  <c r="Q50" i="89"/>
  <c r="P50" i="89"/>
  <c r="O50" i="89"/>
  <c r="N50" i="89"/>
  <c r="M50" i="89"/>
  <c r="L50" i="89"/>
  <c r="K50" i="89"/>
  <c r="J50" i="89"/>
  <c r="I50" i="89"/>
  <c r="H50" i="89"/>
  <c r="G50" i="89"/>
  <c r="F50" i="89"/>
  <c r="E50" i="89"/>
  <c r="D50" i="89"/>
  <c r="C50" i="89"/>
  <c r="B50" i="89"/>
  <c r="AQ48" i="89"/>
  <c r="AP48" i="89"/>
  <c r="AO48" i="89"/>
  <c r="AN48" i="89"/>
  <c r="AK48" i="89"/>
  <c r="AJ48" i="89"/>
  <c r="AI48" i="89"/>
  <c r="AH48" i="89"/>
  <c r="AG48" i="89"/>
  <c r="AF48" i="89"/>
  <c r="AE48" i="89"/>
  <c r="AD48" i="89"/>
  <c r="AC48" i="89"/>
  <c r="AB48" i="89"/>
  <c r="AA48" i="89"/>
  <c r="Z48" i="89"/>
  <c r="Y48" i="89"/>
  <c r="X48" i="89"/>
  <c r="W48" i="89"/>
  <c r="V48" i="89"/>
  <c r="U48" i="89"/>
  <c r="T48" i="89"/>
  <c r="S48" i="89"/>
  <c r="R48" i="89"/>
  <c r="Q48" i="89"/>
  <c r="P48" i="89"/>
  <c r="O48" i="89"/>
  <c r="N48" i="89"/>
  <c r="M48" i="89"/>
  <c r="L48" i="89"/>
  <c r="K48" i="89"/>
  <c r="J48" i="89"/>
  <c r="I48" i="89"/>
  <c r="H48" i="89"/>
  <c r="G48" i="89"/>
  <c r="F48" i="89"/>
  <c r="E48" i="89"/>
  <c r="D48" i="89"/>
  <c r="C48" i="89"/>
  <c r="B48" i="89"/>
  <c r="AQ47" i="89"/>
  <c r="AP47" i="89"/>
  <c r="AO47" i="89"/>
  <c r="AN47" i="89"/>
  <c r="AK47" i="89"/>
  <c r="AJ47" i="89"/>
  <c r="AI47" i="89"/>
  <c r="AH47" i="89"/>
  <c r="AG47" i="89"/>
  <c r="AF47" i="89"/>
  <c r="AE47" i="89"/>
  <c r="AD47" i="89"/>
  <c r="AC47" i="89"/>
  <c r="AB47" i="89"/>
  <c r="AA47" i="89"/>
  <c r="Z47" i="89"/>
  <c r="Y47" i="89"/>
  <c r="X47" i="89"/>
  <c r="W47" i="89"/>
  <c r="V47" i="89"/>
  <c r="U47" i="89"/>
  <c r="T47" i="89"/>
  <c r="S47" i="89"/>
  <c r="R47" i="89"/>
  <c r="Q47" i="89"/>
  <c r="P47" i="89"/>
  <c r="O47" i="89"/>
  <c r="N47" i="89"/>
  <c r="M47" i="89"/>
  <c r="L47" i="89"/>
  <c r="K47" i="89"/>
  <c r="J47" i="89"/>
  <c r="I47" i="89"/>
  <c r="H47" i="89"/>
  <c r="G47" i="89"/>
  <c r="F47" i="89"/>
  <c r="E47" i="89"/>
  <c r="D47" i="89"/>
  <c r="C47" i="89"/>
  <c r="B47" i="89"/>
  <c r="AQ46" i="89"/>
  <c r="AP46" i="89"/>
  <c r="AO46" i="89"/>
  <c r="AN46" i="89"/>
  <c r="AN49" i="89" s="1"/>
  <c r="AK46" i="89"/>
  <c r="AJ46" i="89"/>
  <c r="AI46" i="89"/>
  <c r="AI49" i="89" s="1"/>
  <c r="AH46" i="89"/>
  <c r="AG46" i="89"/>
  <c r="AF46" i="89"/>
  <c r="AE46" i="89"/>
  <c r="AE49" i="89" s="1"/>
  <c r="AD46" i="89"/>
  <c r="AC46" i="89"/>
  <c r="AB46" i="89"/>
  <c r="AA46" i="89"/>
  <c r="AA49" i="89" s="1"/>
  <c r="Z46" i="89"/>
  <c r="Y46" i="89"/>
  <c r="X46" i="89"/>
  <c r="X49" i="89" s="1"/>
  <c r="W46" i="89"/>
  <c r="V46" i="89"/>
  <c r="U46" i="89"/>
  <c r="T46" i="89"/>
  <c r="S46" i="89"/>
  <c r="R46" i="89"/>
  <c r="Q46" i="89"/>
  <c r="P46" i="89"/>
  <c r="P49" i="89" s="1"/>
  <c r="O46" i="89"/>
  <c r="O49" i="89" s="1"/>
  <c r="N46" i="89"/>
  <c r="M46" i="89"/>
  <c r="L46" i="89"/>
  <c r="K46" i="89"/>
  <c r="J46" i="89"/>
  <c r="I46" i="89"/>
  <c r="H46" i="89"/>
  <c r="H49" i="89" s="1"/>
  <c r="G46" i="89"/>
  <c r="G49" i="89" s="1"/>
  <c r="F46" i="89"/>
  <c r="E46" i="89"/>
  <c r="D46" i="89"/>
  <c r="C46" i="89"/>
  <c r="B46" i="89"/>
  <c r="AQ45" i="89"/>
  <c r="AP45" i="89"/>
  <c r="AO45" i="89"/>
  <c r="AN45" i="89"/>
  <c r="AK45" i="89"/>
  <c r="AJ45" i="89"/>
  <c r="AI45" i="89"/>
  <c r="AH45" i="89"/>
  <c r="AG45" i="89"/>
  <c r="AF45" i="89"/>
  <c r="AE45" i="89"/>
  <c r="AD45" i="89"/>
  <c r="AC45" i="89"/>
  <c r="AB45" i="89"/>
  <c r="AA45" i="89"/>
  <c r="Z45" i="89"/>
  <c r="Y45" i="89"/>
  <c r="X45" i="89"/>
  <c r="W45" i="89"/>
  <c r="V45" i="89"/>
  <c r="U45" i="89"/>
  <c r="T45" i="89"/>
  <c r="S45" i="89"/>
  <c r="R45" i="89"/>
  <c r="Q45" i="89"/>
  <c r="P45" i="89"/>
  <c r="O45" i="89"/>
  <c r="N45" i="89"/>
  <c r="M45" i="89"/>
  <c r="L45" i="89"/>
  <c r="K45" i="89"/>
  <c r="J45" i="89"/>
  <c r="I45" i="89"/>
  <c r="H45" i="89"/>
  <c r="G45" i="89"/>
  <c r="F45" i="89"/>
  <c r="E45" i="89"/>
  <c r="D45" i="89"/>
  <c r="C45" i="89"/>
  <c r="B45" i="89"/>
  <c r="AQ44" i="89"/>
  <c r="AP44" i="89"/>
  <c r="AO44" i="89"/>
  <c r="AN44" i="89"/>
  <c r="AK44" i="89"/>
  <c r="AJ44" i="89"/>
  <c r="AI44" i="89"/>
  <c r="AH44" i="89"/>
  <c r="AG44" i="89"/>
  <c r="AF44" i="89"/>
  <c r="AE44" i="89"/>
  <c r="AD44" i="89"/>
  <c r="AC44" i="89"/>
  <c r="AB44" i="89"/>
  <c r="AA44" i="89"/>
  <c r="Z44" i="89"/>
  <c r="Y44" i="89"/>
  <c r="X44" i="89"/>
  <c r="W44" i="89"/>
  <c r="V44" i="89"/>
  <c r="U44" i="89"/>
  <c r="T44" i="89"/>
  <c r="S44" i="89"/>
  <c r="R44" i="89"/>
  <c r="Q44" i="89"/>
  <c r="P44" i="89"/>
  <c r="O44" i="89"/>
  <c r="N44" i="89"/>
  <c r="M44" i="89"/>
  <c r="L44" i="89"/>
  <c r="K44" i="89"/>
  <c r="J44" i="89"/>
  <c r="I44" i="89"/>
  <c r="H44" i="89"/>
  <c r="G44" i="89"/>
  <c r="F44" i="89"/>
  <c r="E44" i="89"/>
  <c r="D44" i="89"/>
  <c r="C44" i="89"/>
  <c r="B44" i="89"/>
  <c r="AQ43" i="89"/>
  <c r="AP43" i="89"/>
  <c r="AO43" i="89"/>
  <c r="AN43" i="89"/>
  <c r="AK43" i="89"/>
  <c r="AJ43" i="89"/>
  <c r="AI43" i="89"/>
  <c r="AH43" i="89"/>
  <c r="AG43" i="89"/>
  <c r="AF43" i="89"/>
  <c r="AE43" i="89"/>
  <c r="AD43" i="89"/>
  <c r="AC43" i="89"/>
  <c r="AB43" i="89"/>
  <c r="AA43" i="89"/>
  <c r="Z43" i="89"/>
  <c r="Y43" i="89"/>
  <c r="X43" i="89"/>
  <c r="W43" i="89"/>
  <c r="V43" i="89"/>
  <c r="U43" i="89"/>
  <c r="T43" i="89"/>
  <c r="S43" i="89"/>
  <c r="R43" i="89"/>
  <c r="Q43" i="89"/>
  <c r="P43" i="89"/>
  <c r="O43" i="89"/>
  <c r="N43" i="89"/>
  <c r="M43" i="89"/>
  <c r="L43" i="89"/>
  <c r="K43" i="89"/>
  <c r="J43" i="89"/>
  <c r="I43" i="89"/>
  <c r="H43" i="89"/>
  <c r="G43" i="89"/>
  <c r="F43" i="89"/>
  <c r="E43" i="89"/>
  <c r="D43" i="89"/>
  <c r="C43" i="89"/>
  <c r="B43" i="89"/>
  <c r="AQ42" i="89"/>
  <c r="AP42" i="89"/>
  <c r="AO42" i="89"/>
  <c r="AN42" i="89"/>
  <c r="AK42" i="89"/>
  <c r="AJ42" i="89"/>
  <c r="AI42" i="89"/>
  <c r="AH42" i="89"/>
  <c r="AG42" i="89"/>
  <c r="AF42" i="89"/>
  <c r="AE42" i="89"/>
  <c r="AD42" i="89"/>
  <c r="AC42" i="89"/>
  <c r="AB42" i="89"/>
  <c r="AA42" i="89"/>
  <c r="Z42" i="89"/>
  <c r="Y42" i="89"/>
  <c r="X42" i="89"/>
  <c r="W42" i="89"/>
  <c r="V42" i="89"/>
  <c r="U42" i="89"/>
  <c r="T42" i="89"/>
  <c r="S42" i="89"/>
  <c r="R42" i="89"/>
  <c r="Q42" i="89"/>
  <c r="P42" i="89"/>
  <c r="O42" i="89"/>
  <c r="N42" i="89"/>
  <c r="M42" i="89"/>
  <c r="L42" i="89"/>
  <c r="K42" i="89"/>
  <c r="J42" i="89"/>
  <c r="I42" i="89"/>
  <c r="H42" i="89"/>
  <c r="G42" i="89"/>
  <c r="F42" i="89"/>
  <c r="E42" i="89"/>
  <c r="D42" i="89"/>
  <c r="C42" i="89"/>
  <c r="B42" i="89"/>
  <c r="AQ41" i="89"/>
  <c r="AP41" i="89"/>
  <c r="AO41" i="89"/>
  <c r="AN41" i="89"/>
  <c r="AK41" i="89"/>
  <c r="AJ41" i="89"/>
  <c r="AI41" i="89"/>
  <c r="AH41" i="89"/>
  <c r="AG41" i="89"/>
  <c r="AF41" i="89"/>
  <c r="AE41" i="89"/>
  <c r="AD41" i="89"/>
  <c r="AC41" i="89"/>
  <c r="AB41" i="89"/>
  <c r="AA41" i="89"/>
  <c r="Z41" i="89"/>
  <c r="Y41" i="89"/>
  <c r="X41" i="89"/>
  <c r="W41" i="89"/>
  <c r="V41" i="89"/>
  <c r="U41" i="89"/>
  <c r="T41" i="89"/>
  <c r="S41" i="89"/>
  <c r="R41" i="89"/>
  <c r="Q41" i="89"/>
  <c r="P41" i="89"/>
  <c r="O41" i="89"/>
  <c r="N41" i="89"/>
  <c r="M41" i="89"/>
  <c r="L41" i="89"/>
  <c r="K41" i="89"/>
  <c r="J41" i="89"/>
  <c r="I41" i="89"/>
  <c r="H41" i="89"/>
  <c r="G41" i="89"/>
  <c r="F41" i="89"/>
  <c r="E41" i="89"/>
  <c r="D41" i="89"/>
  <c r="C41" i="89"/>
  <c r="B41" i="89"/>
  <c r="AQ40" i="89"/>
  <c r="AP40" i="89"/>
  <c r="AO40" i="89"/>
  <c r="AN40" i="89"/>
  <c r="AK40" i="89"/>
  <c r="AJ40" i="89"/>
  <c r="AI40" i="89"/>
  <c r="AH40" i="89"/>
  <c r="AG40" i="89"/>
  <c r="AF40" i="89"/>
  <c r="AE40" i="89"/>
  <c r="AD40" i="89"/>
  <c r="AC40" i="89"/>
  <c r="AB40" i="89"/>
  <c r="AA40" i="89"/>
  <c r="Z40" i="89"/>
  <c r="Y40" i="89"/>
  <c r="X40" i="89"/>
  <c r="W40" i="89"/>
  <c r="V40" i="89"/>
  <c r="U40" i="89"/>
  <c r="T40" i="89"/>
  <c r="S40" i="89"/>
  <c r="R40" i="89"/>
  <c r="Q40" i="89"/>
  <c r="P40" i="89"/>
  <c r="O40" i="89"/>
  <c r="N40" i="89"/>
  <c r="M40" i="89"/>
  <c r="L40" i="89"/>
  <c r="K40" i="89"/>
  <c r="J40" i="89"/>
  <c r="I40" i="89"/>
  <c r="H40" i="89"/>
  <c r="G40" i="89"/>
  <c r="F40" i="89"/>
  <c r="E40" i="89"/>
  <c r="D40" i="89"/>
  <c r="C40" i="89"/>
  <c r="B40" i="89"/>
  <c r="AQ39" i="89"/>
  <c r="AP39" i="89"/>
  <c r="AO39" i="89"/>
  <c r="AN39" i="89"/>
  <c r="AK39" i="89"/>
  <c r="AJ39" i="89"/>
  <c r="AI39" i="89"/>
  <c r="AH39" i="89"/>
  <c r="AG39" i="89"/>
  <c r="AF39" i="89"/>
  <c r="AE39" i="89"/>
  <c r="AD39" i="89"/>
  <c r="AC39" i="89"/>
  <c r="AB39" i="89"/>
  <c r="AA39" i="89"/>
  <c r="Z39" i="89"/>
  <c r="Y39" i="89"/>
  <c r="X39" i="89"/>
  <c r="W39" i="89"/>
  <c r="V39" i="89"/>
  <c r="U39" i="89"/>
  <c r="T39" i="89"/>
  <c r="S39" i="89"/>
  <c r="R39" i="89"/>
  <c r="Q39" i="89"/>
  <c r="P39" i="89"/>
  <c r="O39" i="89"/>
  <c r="N39" i="89"/>
  <c r="M39" i="89"/>
  <c r="L39" i="89"/>
  <c r="K39" i="89"/>
  <c r="J39" i="89"/>
  <c r="I39" i="89"/>
  <c r="H39" i="89"/>
  <c r="G39" i="89"/>
  <c r="F39" i="89"/>
  <c r="E39" i="89"/>
  <c r="D39" i="89"/>
  <c r="C39" i="89"/>
  <c r="B39" i="89"/>
  <c r="AQ38" i="89"/>
  <c r="AP38" i="89"/>
  <c r="AO38" i="89"/>
  <c r="AN38" i="89"/>
  <c r="AK38" i="89"/>
  <c r="AJ38" i="89"/>
  <c r="AI38" i="89"/>
  <c r="AH38" i="89"/>
  <c r="AG38" i="89"/>
  <c r="AF38" i="89"/>
  <c r="AE38" i="89"/>
  <c r="AD38" i="89"/>
  <c r="AC38" i="89"/>
  <c r="AB38" i="89"/>
  <c r="AA38" i="89"/>
  <c r="Z38" i="89"/>
  <c r="Y38" i="89"/>
  <c r="X38" i="89"/>
  <c r="W38" i="89"/>
  <c r="V38" i="89"/>
  <c r="U38" i="89"/>
  <c r="T38" i="89"/>
  <c r="S38" i="89"/>
  <c r="R38" i="89"/>
  <c r="Q38" i="89"/>
  <c r="P38" i="89"/>
  <c r="O38" i="89"/>
  <c r="N38" i="89"/>
  <c r="M38" i="89"/>
  <c r="L38" i="89"/>
  <c r="K38" i="89"/>
  <c r="J38" i="89"/>
  <c r="I38" i="89"/>
  <c r="H38" i="89"/>
  <c r="G38" i="89"/>
  <c r="F38" i="89"/>
  <c r="E38" i="89"/>
  <c r="D38" i="89"/>
  <c r="C38" i="89"/>
  <c r="B38" i="89"/>
  <c r="AY36" i="89"/>
  <c r="AW36" i="89"/>
  <c r="AY35" i="89"/>
  <c r="AW35" i="89"/>
  <c r="AY34" i="89"/>
  <c r="AW34" i="89"/>
  <c r="AY33" i="89"/>
  <c r="AW33" i="89"/>
  <c r="AQ49" i="89" l="1"/>
  <c r="AJ49" i="89"/>
  <c r="AB49" i="89"/>
  <c r="W49" i="89"/>
  <c r="T49" i="89"/>
  <c r="AF49" i="89"/>
  <c r="K49" i="89"/>
  <c r="S49" i="89"/>
  <c r="L49" i="89"/>
  <c r="B49" i="89"/>
  <c r="F49" i="89"/>
  <c r="J49" i="89"/>
  <c r="N49" i="89"/>
  <c r="R49" i="89"/>
  <c r="V49" i="89"/>
  <c r="Z49" i="89"/>
  <c r="AD49" i="89"/>
  <c r="AH49" i="89"/>
  <c r="AP49" i="89"/>
  <c r="I49" i="89"/>
  <c r="M49" i="89"/>
  <c r="Q49" i="89"/>
  <c r="Y49" i="89"/>
  <c r="AC49" i="89"/>
  <c r="AG49" i="89"/>
  <c r="AK49" i="89"/>
  <c r="AO49" i="89"/>
  <c r="U49" i="89"/>
  <c r="E49" i="89"/>
  <c r="D49" i="89"/>
  <c r="C49" i="89"/>
  <c r="AR5" i="87" l="1"/>
  <c r="AS5" i="87"/>
  <c r="AT5" i="87"/>
  <c r="AU5" i="87"/>
  <c r="AV5" i="87"/>
  <c r="AY5" i="87" s="1"/>
  <c r="AW5" i="87"/>
  <c r="AR6" i="87"/>
  <c r="AS6" i="87"/>
  <c r="AY6" i="87" s="1"/>
  <c r="AT6" i="87"/>
  <c r="AU6" i="87"/>
  <c r="AV6" i="87"/>
  <c r="AW6" i="87"/>
  <c r="AR7" i="87"/>
  <c r="AS7" i="87"/>
  <c r="AT7" i="87"/>
  <c r="AU7" i="87"/>
  <c r="AV7" i="87"/>
  <c r="AW7" i="87"/>
  <c r="AR8" i="87"/>
  <c r="AS8" i="87"/>
  <c r="AT8" i="87"/>
  <c r="AU8" i="87"/>
  <c r="AV8" i="87"/>
  <c r="AW8" i="87"/>
  <c r="AR9" i="87"/>
  <c r="AS9" i="87"/>
  <c r="AT9" i="87"/>
  <c r="AU9" i="87"/>
  <c r="AV9" i="87"/>
  <c r="AR10" i="87"/>
  <c r="AS10" i="87"/>
  <c r="AT10" i="87"/>
  <c r="AU10" i="87"/>
  <c r="AV10" i="87"/>
  <c r="AW10" i="87"/>
  <c r="AR11" i="87"/>
  <c r="AS11" i="87"/>
  <c r="AT11" i="87"/>
  <c r="AU11" i="87"/>
  <c r="AV11" i="87"/>
  <c r="AW11" i="87"/>
  <c r="AR12" i="87"/>
  <c r="AS12" i="87"/>
  <c r="AT12" i="87"/>
  <c r="AU12" i="87"/>
  <c r="AV12" i="87"/>
  <c r="AW12" i="87"/>
  <c r="AR13" i="87"/>
  <c r="AS13" i="87"/>
  <c r="AT13" i="87"/>
  <c r="AU13" i="87"/>
  <c r="AV13" i="87"/>
  <c r="AW13" i="87"/>
  <c r="AR14" i="87"/>
  <c r="AS14" i="87"/>
  <c r="AT14" i="87"/>
  <c r="AU14" i="87"/>
  <c r="AV14" i="87"/>
  <c r="AW14" i="87"/>
  <c r="AR15" i="87"/>
  <c r="AS15" i="87"/>
  <c r="AT15" i="87"/>
  <c r="AU15" i="87"/>
  <c r="AV15" i="87"/>
  <c r="AW15" i="87"/>
  <c r="AR16" i="87"/>
  <c r="AS16" i="87"/>
  <c r="AT16" i="87"/>
  <c r="AU16" i="87"/>
  <c r="AV16" i="87"/>
  <c r="AW16" i="87"/>
  <c r="AR17" i="87"/>
  <c r="AS17" i="87"/>
  <c r="AT17" i="87"/>
  <c r="AU17" i="87"/>
  <c r="AV17" i="87"/>
  <c r="AW17" i="87"/>
  <c r="AR18" i="87"/>
  <c r="AS18" i="87"/>
  <c r="AT18" i="87"/>
  <c r="AU18" i="87"/>
  <c r="AV18" i="87"/>
  <c r="AW18" i="87"/>
  <c r="AR19" i="87"/>
  <c r="AS19" i="87"/>
  <c r="AT19" i="87"/>
  <c r="AU19" i="87"/>
  <c r="AV19" i="87"/>
  <c r="AW19" i="87"/>
  <c r="AR20" i="87"/>
  <c r="AS20" i="87"/>
  <c r="AT20" i="87"/>
  <c r="AU20" i="87"/>
  <c r="AV20" i="87"/>
  <c r="AW20" i="87"/>
  <c r="AR21" i="87"/>
  <c r="AS21" i="87"/>
  <c r="AT21" i="87"/>
  <c r="AU21" i="87"/>
  <c r="AV21" i="87"/>
  <c r="AW21" i="87"/>
  <c r="AR22" i="87"/>
  <c r="AS22" i="87"/>
  <c r="AT22" i="87"/>
  <c r="AU22" i="87"/>
  <c r="AV22" i="87"/>
  <c r="AW22" i="87"/>
  <c r="AR23" i="87"/>
  <c r="AS23" i="87"/>
  <c r="AT23" i="87"/>
  <c r="AU23" i="87"/>
  <c r="AV23" i="87"/>
  <c r="AW23" i="87"/>
  <c r="AR24" i="87"/>
  <c r="AS24" i="87"/>
  <c r="AT24" i="87"/>
  <c r="AU24" i="87"/>
  <c r="AV24" i="87"/>
  <c r="AW24" i="87"/>
  <c r="AR25" i="87"/>
  <c r="AS25" i="87"/>
  <c r="AT25" i="87"/>
  <c r="AU25" i="87"/>
  <c r="AV25" i="87"/>
  <c r="AW25" i="87"/>
  <c r="AR26" i="87"/>
  <c r="AS26" i="87"/>
  <c r="AT26" i="87"/>
  <c r="AU26" i="87"/>
  <c r="AV26" i="87"/>
  <c r="AW26" i="87"/>
  <c r="AR27" i="87"/>
  <c r="AS27" i="87"/>
  <c r="AT27" i="87"/>
  <c r="AU27" i="87"/>
  <c r="AV27" i="87"/>
  <c r="AW27" i="87"/>
  <c r="AR28" i="87"/>
  <c r="AS28" i="87"/>
  <c r="AT28" i="87"/>
  <c r="AU28" i="87"/>
  <c r="AV28" i="87"/>
  <c r="AW28" i="87"/>
  <c r="AR29" i="87"/>
  <c r="AS29" i="87"/>
  <c r="AT29" i="87"/>
  <c r="AU29" i="87"/>
  <c r="AV29" i="87"/>
  <c r="AW29" i="87"/>
  <c r="AR30" i="87"/>
  <c r="AS30" i="87"/>
  <c r="AT30" i="87"/>
  <c r="AU30" i="87"/>
  <c r="AV30" i="87"/>
  <c r="AW30" i="87"/>
  <c r="AR31" i="87"/>
  <c r="AS31" i="87"/>
  <c r="AT31" i="87"/>
  <c r="AU31" i="87"/>
  <c r="AV31" i="87"/>
  <c r="AW31" i="87"/>
  <c r="AR32" i="87"/>
  <c r="AS32" i="87"/>
  <c r="AT32" i="87"/>
  <c r="AU32" i="87"/>
  <c r="AV32" i="87"/>
  <c r="AW32" i="87"/>
  <c r="AR33" i="87"/>
  <c r="AS33" i="87"/>
  <c r="AT33" i="87"/>
  <c r="AU33" i="87"/>
  <c r="AV33" i="87"/>
  <c r="AW33" i="87"/>
  <c r="AY30" i="87" l="1"/>
  <c r="AY28" i="87"/>
  <c r="AY26" i="87"/>
  <c r="AY24" i="87"/>
  <c r="AY22" i="87"/>
  <c r="AY16" i="87"/>
  <c r="AY14" i="87"/>
  <c r="AY10" i="87"/>
  <c r="AY9" i="87"/>
  <c r="AY32" i="87"/>
  <c r="AY31" i="87"/>
  <c r="AY27" i="87"/>
  <c r="AY23" i="87"/>
  <c r="AY20" i="87"/>
  <c r="AY19" i="87"/>
  <c r="AY15" i="87"/>
  <c r="AY11" i="87"/>
  <c r="AY33" i="87"/>
  <c r="AY29" i="87"/>
  <c r="AY25" i="87"/>
  <c r="AY21" i="87"/>
  <c r="AY17" i="87"/>
  <c r="AY13" i="87"/>
  <c r="AY8" i="87"/>
  <c r="AY18" i="87"/>
  <c r="AY7" i="87"/>
  <c r="AY12" i="87"/>
  <c r="AJ52" i="87" l="1"/>
  <c r="AI52" i="87"/>
  <c r="AH52" i="87"/>
  <c r="AG52" i="87"/>
  <c r="AF52" i="87"/>
  <c r="AE52" i="87"/>
  <c r="AD52" i="87"/>
  <c r="AC52" i="87"/>
  <c r="AB52" i="87"/>
  <c r="AA52" i="87"/>
  <c r="Z52" i="87"/>
  <c r="Y52" i="87"/>
  <c r="X52" i="87"/>
  <c r="W52" i="87"/>
  <c r="V52" i="87"/>
  <c r="U52" i="87"/>
  <c r="T52" i="87"/>
  <c r="S52" i="87"/>
  <c r="R52" i="87"/>
  <c r="Q52" i="87"/>
  <c r="P52" i="87"/>
  <c r="O52" i="87"/>
  <c r="N52" i="87"/>
  <c r="M52" i="87"/>
  <c r="L52" i="87"/>
  <c r="K52" i="87"/>
  <c r="J52" i="87"/>
  <c r="I52" i="87"/>
  <c r="H52" i="87"/>
  <c r="G52" i="87"/>
  <c r="F52" i="87"/>
  <c r="E52" i="87"/>
  <c r="D52" i="87"/>
  <c r="C52" i="87"/>
  <c r="B52" i="87"/>
  <c r="AJ51" i="87"/>
  <c r="AI51" i="87"/>
  <c r="AH51" i="87"/>
  <c r="AG51" i="87"/>
  <c r="AF51" i="87"/>
  <c r="AE51" i="87"/>
  <c r="AD51" i="87"/>
  <c r="AC51" i="87"/>
  <c r="AB51" i="87"/>
  <c r="AA51" i="87"/>
  <c r="Z51" i="87"/>
  <c r="Y51" i="87"/>
  <c r="X51" i="87"/>
  <c r="W51" i="87"/>
  <c r="V51" i="87"/>
  <c r="U51" i="87"/>
  <c r="T51" i="87"/>
  <c r="S51" i="87"/>
  <c r="R51" i="87"/>
  <c r="Q51" i="87"/>
  <c r="P51" i="87"/>
  <c r="O51" i="87"/>
  <c r="N51" i="87"/>
  <c r="M51" i="87"/>
  <c r="L51" i="87"/>
  <c r="K51" i="87"/>
  <c r="J51" i="87"/>
  <c r="I51" i="87"/>
  <c r="H51" i="87"/>
  <c r="G51" i="87"/>
  <c r="F51" i="87"/>
  <c r="E51" i="87"/>
  <c r="D51" i="87"/>
  <c r="C51" i="87"/>
  <c r="B51" i="87"/>
  <c r="AJ49" i="87"/>
  <c r="AI49" i="87"/>
  <c r="AH49" i="87"/>
  <c r="AG49" i="87"/>
  <c r="AF49" i="87"/>
  <c r="AE49" i="87"/>
  <c r="AD49" i="87"/>
  <c r="AC49" i="87"/>
  <c r="AB49" i="87"/>
  <c r="AA49" i="87"/>
  <c r="Z49" i="87"/>
  <c r="Y49" i="87"/>
  <c r="X49" i="87"/>
  <c r="W49" i="87"/>
  <c r="V49" i="87"/>
  <c r="U49" i="87"/>
  <c r="T49" i="87"/>
  <c r="S49" i="87"/>
  <c r="R49" i="87"/>
  <c r="Q49" i="87"/>
  <c r="P49" i="87"/>
  <c r="O49" i="87"/>
  <c r="N49" i="87"/>
  <c r="M49" i="87"/>
  <c r="L49" i="87"/>
  <c r="K49" i="87"/>
  <c r="J49" i="87"/>
  <c r="I49" i="87"/>
  <c r="H49" i="87"/>
  <c r="G49" i="87"/>
  <c r="F49" i="87"/>
  <c r="E49" i="87"/>
  <c r="D49" i="87"/>
  <c r="C49" i="87"/>
  <c r="B49" i="87"/>
  <c r="AJ48" i="87"/>
  <c r="AI48" i="87"/>
  <c r="AH48" i="87"/>
  <c r="AG48" i="87"/>
  <c r="AF48" i="87"/>
  <c r="AE48" i="87"/>
  <c r="AD48" i="87"/>
  <c r="AC48" i="87"/>
  <c r="AB48" i="87"/>
  <c r="AA48" i="87"/>
  <c r="Z48" i="87"/>
  <c r="Y48" i="87"/>
  <c r="X48" i="87"/>
  <c r="W48" i="87"/>
  <c r="V48" i="87"/>
  <c r="U48" i="87"/>
  <c r="T48" i="87"/>
  <c r="S48" i="87"/>
  <c r="R48" i="87"/>
  <c r="Q48" i="87"/>
  <c r="P48" i="87"/>
  <c r="O48" i="87"/>
  <c r="N48" i="87"/>
  <c r="M48" i="87"/>
  <c r="L48" i="87"/>
  <c r="K48" i="87"/>
  <c r="J48" i="87"/>
  <c r="I48" i="87"/>
  <c r="H48" i="87"/>
  <c r="G48" i="87"/>
  <c r="F48" i="87"/>
  <c r="E48" i="87"/>
  <c r="D48" i="87"/>
  <c r="C48" i="87"/>
  <c r="B48" i="87"/>
  <c r="AJ47" i="87"/>
  <c r="AI47" i="87"/>
  <c r="AH47" i="87"/>
  <c r="AG47" i="87"/>
  <c r="AF47" i="87"/>
  <c r="AE47" i="87"/>
  <c r="AD47" i="87"/>
  <c r="AC47" i="87"/>
  <c r="AC50" i="87" s="1"/>
  <c r="AB47" i="87"/>
  <c r="AA47" i="87"/>
  <c r="Z47" i="87"/>
  <c r="Y47" i="87"/>
  <c r="X47" i="87"/>
  <c r="W47" i="87"/>
  <c r="V47" i="87"/>
  <c r="U47" i="87"/>
  <c r="U50" i="87" s="1"/>
  <c r="T47" i="87"/>
  <c r="S47" i="87"/>
  <c r="R47" i="87"/>
  <c r="Q47" i="87"/>
  <c r="Q50" i="87" s="1"/>
  <c r="P47" i="87"/>
  <c r="O47" i="87"/>
  <c r="N47" i="87"/>
  <c r="M47" i="87"/>
  <c r="M50" i="87" s="1"/>
  <c r="L47" i="87"/>
  <c r="K47" i="87"/>
  <c r="J47" i="87"/>
  <c r="I47" i="87"/>
  <c r="I50" i="87" s="1"/>
  <c r="H47" i="87"/>
  <c r="G47" i="87"/>
  <c r="F47" i="87"/>
  <c r="E47" i="87"/>
  <c r="D47" i="87"/>
  <c r="C47" i="87"/>
  <c r="B47" i="87"/>
  <c r="AJ46" i="87"/>
  <c r="AI46" i="87"/>
  <c r="AH46" i="87"/>
  <c r="AG46" i="87"/>
  <c r="AF46" i="87"/>
  <c r="AE46" i="87"/>
  <c r="AD46" i="87"/>
  <c r="AC46" i="87"/>
  <c r="AB46" i="87"/>
  <c r="AA46" i="87"/>
  <c r="Z46" i="87"/>
  <c r="Y46" i="87"/>
  <c r="X46" i="87"/>
  <c r="W46" i="87"/>
  <c r="V46" i="87"/>
  <c r="U46" i="87"/>
  <c r="T46" i="87"/>
  <c r="S46" i="87"/>
  <c r="R46" i="87"/>
  <c r="Q46" i="87"/>
  <c r="P46" i="87"/>
  <c r="O46" i="87"/>
  <c r="N46" i="87"/>
  <c r="M46" i="87"/>
  <c r="L46" i="87"/>
  <c r="K46" i="87"/>
  <c r="J46" i="87"/>
  <c r="I46" i="87"/>
  <c r="H46" i="87"/>
  <c r="G46" i="87"/>
  <c r="F46" i="87"/>
  <c r="E46" i="87"/>
  <c r="D46" i="87"/>
  <c r="C46" i="87"/>
  <c r="B46" i="87"/>
  <c r="AJ45" i="87"/>
  <c r="AI45" i="87"/>
  <c r="AH45" i="87"/>
  <c r="AG45" i="87"/>
  <c r="AF45" i="87"/>
  <c r="AE45" i="87"/>
  <c r="AD45" i="87"/>
  <c r="AC45" i="87"/>
  <c r="AB45" i="87"/>
  <c r="AA45" i="87"/>
  <c r="Z45" i="87"/>
  <c r="Y45" i="87"/>
  <c r="X45" i="87"/>
  <c r="W45" i="87"/>
  <c r="V45" i="87"/>
  <c r="U45" i="87"/>
  <c r="T45" i="87"/>
  <c r="S45" i="87"/>
  <c r="R45" i="87"/>
  <c r="Q45" i="87"/>
  <c r="P45" i="87"/>
  <c r="O45" i="87"/>
  <c r="N45" i="87"/>
  <c r="M45" i="87"/>
  <c r="L45" i="87"/>
  <c r="K45" i="87"/>
  <c r="J45" i="87"/>
  <c r="I45" i="87"/>
  <c r="H45" i="87"/>
  <c r="G45" i="87"/>
  <c r="F45" i="87"/>
  <c r="E45" i="87"/>
  <c r="D45" i="87"/>
  <c r="C45" i="87"/>
  <c r="B45" i="87"/>
  <c r="AJ44" i="87"/>
  <c r="AI44" i="87"/>
  <c r="AH44" i="87"/>
  <c r="AG44" i="87"/>
  <c r="AF44" i="87"/>
  <c r="AE44" i="87"/>
  <c r="AD44" i="87"/>
  <c r="AC44" i="87"/>
  <c r="AB44" i="87"/>
  <c r="AA44" i="87"/>
  <c r="Z44" i="87"/>
  <c r="Y44" i="87"/>
  <c r="X44" i="87"/>
  <c r="W44" i="87"/>
  <c r="V44" i="87"/>
  <c r="U44" i="87"/>
  <c r="T44" i="87"/>
  <c r="S44" i="87"/>
  <c r="R44" i="87"/>
  <c r="Q44" i="87"/>
  <c r="P44" i="87"/>
  <c r="O44" i="87"/>
  <c r="N44" i="87"/>
  <c r="M44" i="87"/>
  <c r="L44" i="87"/>
  <c r="K44" i="87"/>
  <c r="J44" i="87"/>
  <c r="I44" i="87"/>
  <c r="H44" i="87"/>
  <c r="G44" i="87"/>
  <c r="F44" i="87"/>
  <c r="E44" i="87"/>
  <c r="D44" i="87"/>
  <c r="C44" i="87"/>
  <c r="B44" i="87"/>
  <c r="AJ43" i="87"/>
  <c r="AI43" i="87"/>
  <c r="AH43" i="87"/>
  <c r="AG43" i="87"/>
  <c r="AF43" i="87"/>
  <c r="AE43" i="87"/>
  <c r="AD43" i="87"/>
  <c r="AC43" i="87"/>
  <c r="AB43" i="87"/>
  <c r="AA43" i="87"/>
  <c r="Z43" i="87"/>
  <c r="Y43" i="87"/>
  <c r="X43" i="87"/>
  <c r="W43" i="87"/>
  <c r="V43" i="87"/>
  <c r="U43" i="87"/>
  <c r="T43" i="87"/>
  <c r="S43" i="87"/>
  <c r="R43" i="87"/>
  <c r="Q43" i="87"/>
  <c r="P43" i="87"/>
  <c r="O43" i="87"/>
  <c r="N43" i="87"/>
  <c r="M43" i="87"/>
  <c r="L43" i="87"/>
  <c r="K43" i="87"/>
  <c r="J43" i="87"/>
  <c r="I43" i="87"/>
  <c r="H43" i="87"/>
  <c r="G43" i="87"/>
  <c r="F43" i="87"/>
  <c r="E43" i="87"/>
  <c r="D43" i="87"/>
  <c r="C43" i="87"/>
  <c r="B43" i="87"/>
  <c r="AJ42" i="87"/>
  <c r="AI42" i="87"/>
  <c r="AH42" i="87"/>
  <c r="AG42" i="87"/>
  <c r="AF42" i="87"/>
  <c r="AE42" i="87"/>
  <c r="AD42" i="87"/>
  <c r="AC42" i="87"/>
  <c r="AB42" i="87"/>
  <c r="AA42" i="87"/>
  <c r="Z42" i="87"/>
  <c r="Y42" i="87"/>
  <c r="X42" i="87"/>
  <c r="W42" i="87"/>
  <c r="V42" i="87"/>
  <c r="U42" i="87"/>
  <c r="T42" i="87"/>
  <c r="S42" i="87"/>
  <c r="R42" i="87"/>
  <c r="Q42" i="87"/>
  <c r="P42" i="87"/>
  <c r="O42" i="87"/>
  <c r="N42" i="87"/>
  <c r="M42" i="87"/>
  <c r="L42" i="87"/>
  <c r="K42" i="87"/>
  <c r="J42" i="87"/>
  <c r="I42" i="87"/>
  <c r="H42" i="87"/>
  <c r="G42" i="87"/>
  <c r="F42" i="87"/>
  <c r="E42" i="87"/>
  <c r="D42" i="87"/>
  <c r="C42" i="87"/>
  <c r="B42" i="87"/>
  <c r="AJ41" i="87"/>
  <c r="AI41" i="87"/>
  <c r="AH41" i="87"/>
  <c r="AG41" i="87"/>
  <c r="AF41" i="87"/>
  <c r="AE41" i="87"/>
  <c r="AD41" i="87"/>
  <c r="AC41" i="87"/>
  <c r="AB41" i="87"/>
  <c r="AA41" i="87"/>
  <c r="Z41" i="87"/>
  <c r="Y41" i="87"/>
  <c r="X41" i="87"/>
  <c r="W41" i="87"/>
  <c r="V41" i="87"/>
  <c r="U41" i="87"/>
  <c r="T41" i="87"/>
  <c r="S41" i="87"/>
  <c r="R41" i="87"/>
  <c r="Q41" i="87"/>
  <c r="P41" i="87"/>
  <c r="O41" i="87"/>
  <c r="N41" i="87"/>
  <c r="M41" i="87"/>
  <c r="L41" i="87"/>
  <c r="K41" i="87"/>
  <c r="J41" i="87"/>
  <c r="I41" i="87"/>
  <c r="H41" i="87"/>
  <c r="G41" i="87"/>
  <c r="F41" i="87"/>
  <c r="E41" i="87"/>
  <c r="D41" i="87"/>
  <c r="C41" i="87"/>
  <c r="B41" i="87"/>
  <c r="AJ40" i="87"/>
  <c r="AI40" i="87"/>
  <c r="AH40" i="87"/>
  <c r="AG40" i="87"/>
  <c r="AF40" i="87"/>
  <c r="AE40" i="87"/>
  <c r="AD40" i="87"/>
  <c r="AC40" i="87"/>
  <c r="AB40" i="87"/>
  <c r="AA40" i="87"/>
  <c r="Z40" i="87"/>
  <c r="Y40" i="87"/>
  <c r="X40" i="87"/>
  <c r="W40" i="87"/>
  <c r="V40" i="87"/>
  <c r="U40" i="87"/>
  <c r="T40" i="87"/>
  <c r="S40" i="87"/>
  <c r="R40" i="87"/>
  <c r="Q40" i="87"/>
  <c r="P40" i="87"/>
  <c r="O40" i="87"/>
  <c r="N40" i="87"/>
  <c r="M40" i="87"/>
  <c r="L40" i="87"/>
  <c r="K40" i="87"/>
  <c r="J40" i="87"/>
  <c r="I40" i="87"/>
  <c r="H40" i="87"/>
  <c r="G40" i="87"/>
  <c r="F40" i="87"/>
  <c r="E40" i="87"/>
  <c r="D40" i="87"/>
  <c r="C40" i="87"/>
  <c r="B40" i="87"/>
  <c r="AJ39" i="87"/>
  <c r="AI39" i="87"/>
  <c r="AH39" i="87"/>
  <c r="AG39" i="87"/>
  <c r="AF39" i="87"/>
  <c r="AE39" i="87"/>
  <c r="AD39" i="87"/>
  <c r="AC39" i="87"/>
  <c r="AB39" i="87"/>
  <c r="AA39" i="87"/>
  <c r="Z39" i="87"/>
  <c r="Y39" i="87"/>
  <c r="X39" i="87"/>
  <c r="W39" i="87"/>
  <c r="V39" i="87"/>
  <c r="U39" i="87"/>
  <c r="T39" i="87"/>
  <c r="S39" i="87"/>
  <c r="R39" i="87"/>
  <c r="Q39" i="87"/>
  <c r="P39" i="87"/>
  <c r="O39" i="87"/>
  <c r="N39" i="87"/>
  <c r="M39" i="87"/>
  <c r="L39" i="87"/>
  <c r="K39" i="87"/>
  <c r="J39" i="87"/>
  <c r="I39" i="87"/>
  <c r="H39" i="87"/>
  <c r="G39" i="87"/>
  <c r="F39" i="87"/>
  <c r="E39" i="87"/>
  <c r="D39" i="87"/>
  <c r="C39" i="87"/>
  <c r="B39" i="87"/>
  <c r="AY37" i="87"/>
  <c r="AX37" i="87"/>
  <c r="AW37" i="87"/>
  <c r="AU37" i="87"/>
  <c r="AT37" i="87"/>
  <c r="AS37" i="87"/>
  <c r="AR37" i="87"/>
  <c r="AY36" i="87"/>
  <c r="AX36" i="87"/>
  <c r="AW36" i="87"/>
  <c r="AU36" i="87"/>
  <c r="AT36" i="87"/>
  <c r="AS36" i="87"/>
  <c r="AR36" i="87"/>
  <c r="AY35" i="87"/>
  <c r="AX35" i="87"/>
  <c r="AW35" i="87"/>
  <c r="AU35" i="87"/>
  <c r="AT35" i="87"/>
  <c r="AS35" i="87"/>
  <c r="AR35" i="87"/>
  <c r="AY34" i="87"/>
  <c r="AX34" i="87"/>
  <c r="AW34" i="87"/>
  <c r="AU34" i="87"/>
  <c r="AT34" i="87"/>
  <c r="AS34" i="87"/>
  <c r="AR34" i="87"/>
  <c r="Y50" i="87" l="1"/>
  <c r="AG50" i="87"/>
  <c r="G50" i="87"/>
  <c r="K50" i="87"/>
  <c r="O50" i="87"/>
  <c r="S50" i="87"/>
  <c r="AA50" i="87"/>
  <c r="AE50" i="87"/>
  <c r="AI50" i="87"/>
  <c r="H50" i="87"/>
  <c r="L50" i="87"/>
  <c r="P50" i="87"/>
  <c r="T50" i="87"/>
  <c r="X50" i="87"/>
  <c r="AB50" i="87"/>
  <c r="AF50" i="87"/>
  <c r="AJ50" i="87"/>
  <c r="W50" i="87"/>
  <c r="E50" i="87"/>
  <c r="B50" i="87"/>
  <c r="J50" i="87"/>
  <c r="N50" i="87"/>
  <c r="R50" i="87"/>
  <c r="V50" i="87"/>
  <c r="Z50" i="87"/>
  <c r="AD50" i="87"/>
  <c r="AH50" i="87"/>
  <c r="C50" i="87"/>
  <c r="F50" i="87"/>
  <c r="D50" i="87"/>
  <c r="AK5" i="85"/>
  <c r="AL5" i="85"/>
  <c r="AM5" i="85"/>
  <c r="AN5" i="85"/>
  <c r="AO5" i="85"/>
  <c r="AP5" i="85"/>
  <c r="AK6" i="85"/>
  <c r="AL6" i="85"/>
  <c r="AM6" i="85"/>
  <c r="AN6" i="85"/>
  <c r="AO6" i="85"/>
  <c r="AP6" i="85"/>
  <c r="AK7" i="85"/>
  <c r="AL7" i="85"/>
  <c r="AM7" i="85"/>
  <c r="AN7" i="85"/>
  <c r="AO7" i="85"/>
  <c r="AP7" i="85"/>
  <c r="AK8" i="85"/>
  <c r="AL8" i="85"/>
  <c r="AM8" i="85"/>
  <c r="AN8" i="85"/>
  <c r="AO8" i="85"/>
  <c r="AP8" i="85"/>
  <c r="AK9" i="85"/>
  <c r="AL9" i="85"/>
  <c r="AM9" i="85"/>
  <c r="AN9" i="85"/>
  <c r="AO9" i="85"/>
  <c r="AP9" i="85"/>
  <c r="AK10" i="85"/>
  <c r="AL10" i="85"/>
  <c r="AM10" i="85"/>
  <c r="AN10" i="85"/>
  <c r="AO10" i="85"/>
  <c r="AP10" i="85"/>
  <c r="AK11" i="85"/>
  <c r="AL11" i="85"/>
  <c r="AM11" i="85"/>
  <c r="AN11" i="85"/>
  <c r="AO11" i="85"/>
  <c r="AP11" i="85"/>
  <c r="AK12" i="85"/>
  <c r="AL12" i="85"/>
  <c r="AM12" i="85"/>
  <c r="AN12" i="85"/>
  <c r="AO12" i="85"/>
  <c r="AP12" i="85"/>
  <c r="AK13" i="85"/>
  <c r="AL13" i="85"/>
  <c r="AM13" i="85"/>
  <c r="AN13" i="85"/>
  <c r="AO13" i="85"/>
  <c r="AP13" i="85"/>
  <c r="AK14" i="85"/>
  <c r="AL14" i="85"/>
  <c r="AM14" i="85"/>
  <c r="AN14" i="85"/>
  <c r="AO14" i="85"/>
  <c r="AP14" i="85"/>
  <c r="AK15" i="85"/>
  <c r="AL15" i="85"/>
  <c r="AM15" i="85"/>
  <c r="AN15" i="85"/>
  <c r="AO15" i="85"/>
  <c r="AP15" i="85"/>
  <c r="AK16" i="85"/>
  <c r="AL16" i="85"/>
  <c r="AM16" i="85"/>
  <c r="AN16" i="85"/>
  <c r="AO16" i="85"/>
  <c r="AP16" i="85"/>
  <c r="AK17" i="85"/>
  <c r="AL17" i="85"/>
  <c r="AM17" i="85"/>
  <c r="AN17" i="85"/>
  <c r="AO17" i="85"/>
  <c r="AP17" i="85"/>
  <c r="AK18" i="85"/>
  <c r="AL18" i="85"/>
  <c r="AM18" i="85"/>
  <c r="AN18" i="85"/>
  <c r="AO18" i="85"/>
  <c r="AP18" i="85"/>
  <c r="AK19" i="85"/>
  <c r="AL19" i="85"/>
  <c r="AM19" i="85"/>
  <c r="AN19" i="85"/>
  <c r="AO19" i="85"/>
  <c r="AP19" i="85"/>
  <c r="AK20" i="85"/>
  <c r="AL20" i="85"/>
  <c r="AM20" i="85"/>
  <c r="AN20" i="85"/>
  <c r="AO20" i="85"/>
  <c r="AP20" i="85"/>
  <c r="AK21" i="85"/>
  <c r="AL21" i="85"/>
  <c r="AM21" i="85"/>
  <c r="AN21" i="85"/>
  <c r="AO21" i="85"/>
  <c r="AP21" i="85"/>
  <c r="AK22" i="85"/>
  <c r="AL22" i="85"/>
  <c r="AR22" i="85" s="1"/>
  <c r="AM22" i="85"/>
  <c r="AN22" i="85"/>
  <c r="AO22" i="85"/>
  <c r="AP22" i="85"/>
  <c r="AK23" i="85"/>
  <c r="AL23" i="85"/>
  <c r="AM23" i="85"/>
  <c r="AN23" i="85"/>
  <c r="AO23" i="85"/>
  <c r="AP23" i="85"/>
  <c r="AK24" i="85"/>
  <c r="AL24" i="85"/>
  <c r="AM24" i="85"/>
  <c r="AN24" i="85"/>
  <c r="AO24" i="85"/>
  <c r="AP24" i="85"/>
  <c r="AK25" i="85"/>
  <c r="AL25" i="85"/>
  <c r="AM25" i="85"/>
  <c r="AN25" i="85"/>
  <c r="AO25" i="85"/>
  <c r="AP25" i="85"/>
  <c r="AK26" i="85"/>
  <c r="AL26" i="85"/>
  <c r="AM26" i="85"/>
  <c r="AN26" i="85"/>
  <c r="AO26" i="85"/>
  <c r="AP26" i="85"/>
  <c r="AK27" i="85"/>
  <c r="AL27" i="85"/>
  <c r="AM27" i="85"/>
  <c r="AN27" i="85"/>
  <c r="AO27" i="85"/>
  <c r="AP27" i="85"/>
  <c r="AK28" i="85"/>
  <c r="AL28" i="85"/>
  <c r="AM28" i="85"/>
  <c r="AN28" i="85"/>
  <c r="AO28" i="85"/>
  <c r="AP28" i="85"/>
  <c r="AK29" i="85"/>
  <c r="AL29" i="85"/>
  <c r="AM29" i="85"/>
  <c r="AN29" i="85"/>
  <c r="AO29" i="85"/>
  <c r="AP29" i="85"/>
  <c r="AK30" i="85"/>
  <c r="AL30" i="85"/>
  <c r="AM30" i="85"/>
  <c r="AN30" i="85"/>
  <c r="AO30" i="85"/>
  <c r="AP30" i="85"/>
  <c r="AK31" i="85"/>
  <c r="AL31" i="85"/>
  <c r="AM31" i="85"/>
  <c r="AN31" i="85"/>
  <c r="AO31" i="85"/>
  <c r="AP31" i="85"/>
  <c r="AK32" i="85"/>
  <c r="AL32" i="85"/>
  <c r="AM32" i="85"/>
  <c r="AN32" i="85"/>
  <c r="AO32" i="85"/>
  <c r="AP32" i="85"/>
  <c r="AK33" i="85"/>
  <c r="AL33" i="85"/>
  <c r="AM33" i="85"/>
  <c r="AN33" i="85"/>
  <c r="AO33" i="85"/>
  <c r="AP33" i="85"/>
  <c r="AK34" i="85"/>
  <c r="AL34" i="85"/>
  <c r="AM34" i="85"/>
  <c r="AN34" i="85"/>
  <c r="AP34" i="85"/>
  <c r="AR34" i="85"/>
  <c r="AK35" i="85"/>
  <c r="AL35" i="85"/>
  <c r="AM35" i="85"/>
  <c r="AN35" i="85"/>
  <c r="AP35" i="85"/>
  <c r="AR35" i="85"/>
  <c r="AK36" i="85"/>
  <c r="AL36" i="85"/>
  <c r="AM36" i="85"/>
  <c r="AN36" i="85"/>
  <c r="AP36" i="85"/>
  <c r="AR36" i="85"/>
  <c r="AK37" i="85"/>
  <c r="AL37" i="85"/>
  <c r="AM37" i="85"/>
  <c r="AN37" i="85"/>
  <c r="AP37" i="85"/>
  <c r="AR37" i="85"/>
  <c r="B39" i="85"/>
  <c r="C39"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AG39" i="85"/>
  <c r="AH39" i="85"/>
  <c r="B40" i="85"/>
  <c r="C40"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AG40" i="85"/>
  <c r="AH40" i="85"/>
  <c r="B41" i="85"/>
  <c r="C41" i="85"/>
  <c r="D41" i="85"/>
  <c r="E41" i="85"/>
  <c r="F41" i="85"/>
  <c r="G41" i="85"/>
  <c r="H41" i="85"/>
  <c r="I41" i="85"/>
  <c r="J41" i="85"/>
  <c r="K41" i="85"/>
  <c r="L41" i="85"/>
  <c r="M41" i="85"/>
  <c r="N41" i="85"/>
  <c r="O41" i="85"/>
  <c r="P41" i="85"/>
  <c r="Q41" i="85"/>
  <c r="R41" i="85"/>
  <c r="S41" i="85"/>
  <c r="T41" i="85"/>
  <c r="U41" i="85"/>
  <c r="V41" i="85"/>
  <c r="W41" i="85"/>
  <c r="X41" i="85"/>
  <c r="Y41" i="85"/>
  <c r="Z41" i="85"/>
  <c r="AA41" i="85"/>
  <c r="AB41" i="85"/>
  <c r="AC41" i="85"/>
  <c r="AD41" i="85"/>
  <c r="AE41" i="85"/>
  <c r="AF41" i="85"/>
  <c r="AG41" i="85"/>
  <c r="AH41" i="85"/>
  <c r="B42" i="85"/>
  <c r="C42" i="85"/>
  <c r="D42" i="85"/>
  <c r="E42" i="85"/>
  <c r="F42" i="85"/>
  <c r="G42" i="85"/>
  <c r="H42" i="85"/>
  <c r="I42" i="85"/>
  <c r="J42" i="85"/>
  <c r="K42" i="85"/>
  <c r="L42" i="85"/>
  <c r="M42" i="85"/>
  <c r="N42" i="85"/>
  <c r="O42" i="85"/>
  <c r="P42" i="85"/>
  <c r="Q42" i="85"/>
  <c r="R42" i="85"/>
  <c r="S42" i="85"/>
  <c r="T42" i="85"/>
  <c r="U42" i="85"/>
  <c r="V42" i="85"/>
  <c r="W42" i="85"/>
  <c r="X42" i="85"/>
  <c r="Y42" i="85"/>
  <c r="Z42" i="85"/>
  <c r="AA42" i="85"/>
  <c r="AB42" i="85"/>
  <c r="AC42" i="85"/>
  <c r="AD42" i="85"/>
  <c r="AE42" i="85"/>
  <c r="AF42" i="85"/>
  <c r="AG42" i="85"/>
  <c r="AH42" i="85"/>
  <c r="B43" i="85"/>
  <c r="C43"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AG43" i="85"/>
  <c r="AH43" i="85"/>
  <c r="B44" i="85"/>
  <c r="C44"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AG44" i="85"/>
  <c r="AH44" i="85"/>
  <c r="B45" i="85"/>
  <c r="C45"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AG45" i="85"/>
  <c r="AH45" i="85"/>
  <c r="B46" i="85"/>
  <c r="C46"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AG46" i="85"/>
  <c r="AH46" i="85"/>
  <c r="B47" i="85"/>
  <c r="C47" i="85"/>
  <c r="C50" i="85" s="1"/>
  <c r="D47" i="85"/>
  <c r="E47" i="85"/>
  <c r="F47" i="85"/>
  <c r="G47" i="85"/>
  <c r="H47" i="85"/>
  <c r="I47" i="85"/>
  <c r="J47" i="85"/>
  <c r="K47" i="85"/>
  <c r="K50" i="85" s="1"/>
  <c r="L47" i="85"/>
  <c r="M47" i="85"/>
  <c r="N47" i="85"/>
  <c r="O47" i="85"/>
  <c r="O50" i="85" s="1"/>
  <c r="P47" i="85"/>
  <c r="Q47" i="85"/>
  <c r="R47" i="85"/>
  <c r="S47" i="85"/>
  <c r="T47" i="85"/>
  <c r="U47" i="85"/>
  <c r="V47" i="85"/>
  <c r="W47" i="85"/>
  <c r="X47" i="85"/>
  <c r="Y47" i="85"/>
  <c r="Z47" i="85"/>
  <c r="AA47" i="85"/>
  <c r="AA50" i="85" s="1"/>
  <c r="AB47" i="85"/>
  <c r="AC47" i="85"/>
  <c r="AD47" i="85"/>
  <c r="AE47" i="85"/>
  <c r="AF47" i="85"/>
  <c r="AG47" i="85"/>
  <c r="AH47" i="85"/>
  <c r="B48" i="85"/>
  <c r="C48" i="85"/>
  <c r="D48" i="85"/>
  <c r="E48" i="85"/>
  <c r="E50" i="85" s="1"/>
  <c r="F48" i="85"/>
  <c r="G48" i="85"/>
  <c r="H48" i="85"/>
  <c r="I48" i="85"/>
  <c r="I50" i="85" s="1"/>
  <c r="J48" i="85"/>
  <c r="K48" i="85"/>
  <c r="L48" i="85"/>
  <c r="L50" i="85" s="1"/>
  <c r="M48" i="85"/>
  <c r="N48" i="85"/>
  <c r="O48" i="85"/>
  <c r="P48" i="85"/>
  <c r="Q48" i="85"/>
  <c r="Q50" i="85" s="1"/>
  <c r="R48" i="85"/>
  <c r="S48" i="85"/>
  <c r="T48" i="85"/>
  <c r="U48" i="85"/>
  <c r="U50" i="85" s="1"/>
  <c r="V48" i="85"/>
  <c r="W48" i="85"/>
  <c r="X48" i="85"/>
  <c r="Y48" i="85"/>
  <c r="Z48" i="85"/>
  <c r="AA48" i="85"/>
  <c r="AB48" i="85"/>
  <c r="AC48" i="85"/>
  <c r="AD48" i="85"/>
  <c r="AE48" i="85"/>
  <c r="AF48" i="85"/>
  <c r="AG48" i="85"/>
  <c r="AH48" i="85"/>
  <c r="B49" i="85"/>
  <c r="C49"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AG49" i="85"/>
  <c r="AH49" i="85"/>
  <c r="D50" i="85"/>
  <c r="H50" i="85"/>
  <c r="B51" i="85"/>
  <c r="C51"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AG51" i="85"/>
  <c r="AH51" i="85"/>
  <c r="B52" i="85"/>
  <c r="C52"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AG52" i="85"/>
  <c r="AH52" i="85"/>
  <c r="AR18" i="85" l="1"/>
  <c r="AB50" i="85"/>
  <c r="X50" i="85"/>
  <c r="AR26" i="85"/>
  <c r="AR6" i="85"/>
  <c r="W50" i="85"/>
  <c r="AE50" i="85"/>
  <c r="AG50" i="85"/>
  <c r="AC50" i="85"/>
  <c r="AH50" i="85"/>
  <c r="AD50" i="85"/>
  <c r="Z50" i="85"/>
  <c r="V50" i="85"/>
  <c r="R50" i="85"/>
  <c r="N50" i="85"/>
  <c r="J50" i="85"/>
  <c r="F50" i="85"/>
  <c r="B50" i="85"/>
  <c r="AR31" i="85"/>
  <c r="AR27" i="85"/>
  <c r="AR25" i="85"/>
  <c r="AR13" i="85"/>
  <c r="S50" i="85"/>
  <c r="AF50" i="85"/>
  <c r="T50" i="85"/>
  <c r="P50" i="85"/>
  <c r="AR32" i="85"/>
  <c r="AR24" i="85"/>
  <c r="AR21" i="85"/>
  <c r="AR20" i="85"/>
  <c r="AR8" i="85"/>
  <c r="AR5" i="85"/>
  <c r="AR7" i="85"/>
  <c r="AR9" i="85"/>
  <c r="AR11" i="85"/>
  <c r="M50" i="85"/>
  <c r="AR23" i="85"/>
  <c r="AR17" i="85"/>
  <c r="AR15" i="85"/>
  <c r="Y50" i="85"/>
  <c r="G50" i="85"/>
  <c r="AR14" i="85"/>
  <c r="AR16" i="85"/>
  <c r="AR33" i="85"/>
  <c r="AR12" i="85"/>
  <c r="AR10" i="85"/>
  <c r="AR28" i="85"/>
  <c r="AR30" i="85"/>
  <c r="AR29" i="85"/>
  <c r="AR19" i="85"/>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B52"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B51"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B49"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B48" i="70"/>
  <c r="AL47" i="70"/>
  <c r="AK47" i="70"/>
  <c r="AJ47" i="70"/>
  <c r="AJ50" i="70" s="1"/>
  <c r="AI47" i="70"/>
  <c r="AH47" i="70"/>
  <c r="AG47" i="70"/>
  <c r="AF47" i="70"/>
  <c r="AE47" i="70"/>
  <c r="AD47" i="70"/>
  <c r="AC47" i="70"/>
  <c r="AB47" i="70"/>
  <c r="AA47" i="70"/>
  <c r="Z47" i="70"/>
  <c r="Y47" i="70"/>
  <c r="Y50" i="70" s="1"/>
  <c r="X47" i="70"/>
  <c r="X50" i="70" s="1"/>
  <c r="W47" i="70"/>
  <c r="V47" i="70"/>
  <c r="U47" i="70"/>
  <c r="T47" i="70"/>
  <c r="T50" i="70" s="1"/>
  <c r="S47" i="70"/>
  <c r="R47" i="70"/>
  <c r="Q47" i="70"/>
  <c r="P47" i="70"/>
  <c r="P50" i="70" s="1"/>
  <c r="O47" i="70"/>
  <c r="N47" i="70"/>
  <c r="M47" i="70"/>
  <c r="M50" i="70" s="1"/>
  <c r="L47" i="70"/>
  <c r="L50" i="70" s="1"/>
  <c r="K47" i="70"/>
  <c r="J47" i="70"/>
  <c r="I47" i="70"/>
  <c r="I50" i="70" s="1"/>
  <c r="H47" i="70"/>
  <c r="H50" i="70" s="1"/>
  <c r="G47" i="70"/>
  <c r="F47" i="70"/>
  <c r="E47" i="70"/>
  <c r="E50" i="70" s="1"/>
  <c r="D47" i="70"/>
  <c r="D50" i="70" s="1"/>
  <c r="C47" i="70"/>
  <c r="B47"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B46"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B45"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B44"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B43"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B42"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B41"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B40"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B39" i="70"/>
  <c r="AY37" i="70"/>
  <c r="AX37" i="70"/>
  <c r="AW37" i="70"/>
  <c r="AV37" i="70"/>
  <c r="AU37" i="70"/>
  <c r="AT37" i="70"/>
  <c r="AS37" i="70"/>
  <c r="AR37" i="70"/>
  <c r="AY36" i="70"/>
  <c r="AX36" i="70"/>
  <c r="AW36" i="70"/>
  <c r="AV36" i="70"/>
  <c r="AU36" i="70"/>
  <c r="AT36" i="70"/>
  <c r="AS36" i="70"/>
  <c r="AR36" i="70"/>
  <c r="AY35" i="70"/>
  <c r="AX35" i="70"/>
  <c r="AW35" i="70"/>
  <c r="AV35" i="70"/>
  <c r="AU35" i="70"/>
  <c r="AT35" i="70"/>
  <c r="AS35" i="70"/>
  <c r="AR35" i="70"/>
  <c r="AY34" i="70"/>
  <c r="AX34" i="70"/>
  <c r="AW34" i="70"/>
  <c r="AV34" i="70"/>
  <c r="AU34" i="70"/>
  <c r="AT34" i="70"/>
  <c r="AS34" i="70"/>
  <c r="AR34" i="70"/>
  <c r="AW33" i="70"/>
  <c r="AV33" i="70"/>
  <c r="AU33" i="70"/>
  <c r="AT33" i="70"/>
  <c r="AS33" i="70"/>
  <c r="AR33" i="70"/>
  <c r="AW32" i="70"/>
  <c r="AV32" i="70"/>
  <c r="AU32" i="70"/>
  <c r="AT32" i="70"/>
  <c r="AS32" i="70"/>
  <c r="AR32" i="70"/>
  <c r="AW31" i="70"/>
  <c r="AV31" i="70"/>
  <c r="AU31" i="70"/>
  <c r="AT31" i="70"/>
  <c r="AS31" i="70"/>
  <c r="AR31" i="70"/>
  <c r="AW30" i="70"/>
  <c r="AV30" i="70"/>
  <c r="AU30" i="70"/>
  <c r="AT30" i="70"/>
  <c r="AS30" i="70"/>
  <c r="AR30" i="70"/>
  <c r="AW29" i="70"/>
  <c r="AV29" i="70"/>
  <c r="AU29" i="70"/>
  <c r="AT29" i="70"/>
  <c r="AS29" i="70"/>
  <c r="AR29" i="70"/>
  <c r="AW28" i="70"/>
  <c r="AV28" i="70"/>
  <c r="AU28" i="70"/>
  <c r="AT28" i="70"/>
  <c r="AS28" i="70"/>
  <c r="AR28" i="70"/>
  <c r="AW27" i="70"/>
  <c r="AV27" i="70"/>
  <c r="AU27" i="70"/>
  <c r="AT27" i="70"/>
  <c r="AS27" i="70"/>
  <c r="AR27" i="70"/>
  <c r="AW26" i="70"/>
  <c r="AV26" i="70"/>
  <c r="AU26" i="70"/>
  <c r="AT26" i="70"/>
  <c r="AS26" i="70"/>
  <c r="AR26" i="70"/>
  <c r="AW25" i="70"/>
  <c r="AV25" i="70"/>
  <c r="AU25" i="70"/>
  <c r="AT25" i="70"/>
  <c r="AS25" i="70"/>
  <c r="AR25" i="70"/>
  <c r="AW24" i="70"/>
  <c r="AV24" i="70"/>
  <c r="AU24" i="70"/>
  <c r="AT24" i="70"/>
  <c r="AS24" i="70"/>
  <c r="AR24" i="70"/>
  <c r="AW23" i="70"/>
  <c r="AV23" i="70"/>
  <c r="AU23" i="70"/>
  <c r="AT23" i="70"/>
  <c r="AS23" i="70"/>
  <c r="AR23" i="70"/>
  <c r="AW22" i="70"/>
  <c r="AV22" i="70"/>
  <c r="AU22" i="70"/>
  <c r="AT22" i="70"/>
  <c r="AS22" i="70"/>
  <c r="AR22" i="70"/>
  <c r="AW21" i="70"/>
  <c r="AV21" i="70"/>
  <c r="AU21" i="70"/>
  <c r="AT21" i="70"/>
  <c r="AS21" i="70"/>
  <c r="AR21" i="70"/>
  <c r="AW20" i="70"/>
  <c r="AV20" i="70"/>
  <c r="AU20" i="70"/>
  <c r="AT20" i="70"/>
  <c r="AS20" i="70"/>
  <c r="AR20" i="70"/>
  <c r="AW19" i="70"/>
  <c r="AV19" i="70"/>
  <c r="AU19" i="70"/>
  <c r="AT19" i="70"/>
  <c r="AS19" i="70"/>
  <c r="AR19" i="70"/>
  <c r="AW18" i="70"/>
  <c r="AV18" i="70"/>
  <c r="AU18" i="70"/>
  <c r="AT18" i="70"/>
  <c r="AS18" i="70"/>
  <c r="AR18" i="70"/>
  <c r="AW17" i="70"/>
  <c r="AV17" i="70"/>
  <c r="AU17" i="70"/>
  <c r="AT17" i="70"/>
  <c r="AS17" i="70"/>
  <c r="AR17" i="70"/>
  <c r="AW16" i="70"/>
  <c r="AV16" i="70"/>
  <c r="AU16" i="70"/>
  <c r="AT16" i="70"/>
  <c r="AS16" i="70"/>
  <c r="AR16" i="70"/>
  <c r="AW15" i="70"/>
  <c r="AV15" i="70"/>
  <c r="AU15" i="70"/>
  <c r="AT15" i="70"/>
  <c r="AS15" i="70"/>
  <c r="AR15" i="70"/>
  <c r="AV14" i="70"/>
  <c r="AU14" i="70"/>
  <c r="AT14" i="70"/>
  <c r="AS14" i="70"/>
  <c r="AR14" i="70"/>
  <c r="AW13" i="70"/>
  <c r="AV13" i="70"/>
  <c r="AU13" i="70"/>
  <c r="AT13" i="70"/>
  <c r="AS13" i="70"/>
  <c r="AR13" i="70"/>
  <c r="AW12" i="70"/>
  <c r="AV12" i="70"/>
  <c r="AU12" i="70"/>
  <c r="AT12" i="70"/>
  <c r="AS12" i="70"/>
  <c r="AR12" i="70"/>
  <c r="AW11" i="70"/>
  <c r="AV11" i="70"/>
  <c r="AU11" i="70"/>
  <c r="AT11" i="70"/>
  <c r="AS11" i="70"/>
  <c r="AR11" i="70"/>
  <c r="AW10" i="70"/>
  <c r="AV10" i="70"/>
  <c r="AU10" i="70"/>
  <c r="AT10" i="70"/>
  <c r="AS10" i="70"/>
  <c r="AR10" i="70"/>
  <c r="AW9" i="70"/>
  <c r="AV9" i="70"/>
  <c r="AU9" i="70"/>
  <c r="AT9" i="70"/>
  <c r="AS9" i="70"/>
  <c r="AR9" i="70"/>
  <c r="AW8" i="70"/>
  <c r="AV8" i="70"/>
  <c r="AU8" i="70"/>
  <c r="AT8" i="70"/>
  <c r="AS8" i="70"/>
  <c r="AR8" i="70"/>
  <c r="AW7" i="70"/>
  <c r="AV7" i="70"/>
  <c r="AU7" i="70"/>
  <c r="AT7" i="70"/>
  <c r="AS7" i="70"/>
  <c r="AR7" i="70"/>
  <c r="AW6" i="70"/>
  <c r="AV6" i="70"/>
  <c r="AU6" i="70"/>
  <c r="AT6" i="70"/>
  <c r="AS6" i="70"/>
  <c r="AR6" i="70"/>
  <c r="AW5" i="70"/>
  <c r="AV5" i="70"/>
  <c r="AU5" i="70"/>
  <c r="AT5" i="70"/>
  <c r="AS5" i="70"/>
  <c r="AR5" i="70"/>
  <c r="AG50" i="70" l="1"/>
  <c r="AF50" i="70"/>
  <c r="AB50" i="70"/>
  <c r="AY22" i="70"/>
  <c r="AY24" i="70"/>
  <c r="AC50" i="70"/>
  <c r="AK50" i="70"/>
  <c r="U50" i="70"/>
  <c r="AY14" i="70"/>
  <c r="AY30" i="70"/>
  <c r="AY26" i="70"/>
  <c r="AY18" i="70"/>
  <c r="AY5" i="70"/>
  <c r="Q50" i="70"/>
  <c r="AY16" i="70"/>
  <c r="AY10" i="70"/>
  <c r="AY32" i="70"/>
  <c r="AY11" i="70"/>
  <c r="AY33" i="70"/>
  <c r="AY7" i="70"/>
  <c r="AY17" i="70"/>
  <c r="AY21" i="70"/>
  <c r="AY23" i="70"/>
  <c r="AY25" i="70"/>
  <c r="AY29" i="70"/>
  <c r="AY31" i="70"/>
  <c r="F50" i="70"/>
  <c r="J50" i="70"/>
  <c r="N50" i="70"/>
  <c r="R50" i="70"/>
  <c r="V50" i="70"/>
  <c r="Z50" i="70"/>
  <c r="AD50" i="70"/>
  <c r="AH50" i="70"/>
  <c r="AL50" i="70"/>
  <c r="C50" i="70"/>
  <c r="G50" i="70"/>
  <c r="K50" i="70"/>
  <c r="O50" i="70"/>
  <c r="S50" i="70"/>
  <c r="W50" i="70"/>
  <c r="AA50" i="70"/>
  <c r="AE50" i="70"/>
  <c r="AI50" i="70"/>
  <c r="AY8" i="70"/>
  <c r="AY15" i="70"/>
  <c r="AY12" i="70"/>
  <c r="AY19" i="70"/>
  <c r="AY9" i="70"/>
  <c r="AY13" i="70"/>
  <c r="AY27" i="70"/>
  <c r="AY28" i="70"/>
  <c r="AY6" i="70"/>
  <c r="B50" i="70"/>
  <c r="AN18" i="69"/>
  <c r="AJ52" i="69" l="1"/>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D52" i="69"/>
  <c r="C52" i="69"/>
  <c r="B52"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D51" i="69"/>
  <c r="C51" i="69"/>
  <c r="B51"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D49" i="69"/>
  <c r="C49" i="69"/>
  <c r="B49"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D48" i="69"/>
  <c r="C48" i="69"/>
  <c r="B48" i="69"/>
  <c r="AJ47" i="69"/>
  <c r="AJ50" i="69" s="1"/>
  <c r="AI47" i="69"/>
  <c r="AI50" i="69" s="1"/>
  <c r="AH47" i="69"/>
  <c r="AH50" i="69" s="1"/>
  <c r="AG47" i="69"/>
  <c r="AG50" i="69" s="1"/>
  <c r="AF47" i="69"/>
  <c r="AE47" i="69"/>
  <c r="AE50" i="69" s="1"/>
  <c r="AD47" i="69"/>
  <c r="AC47" i="69"/>
  <c r="AC50" i="69" s="1"/>
  <c r="AB47" i="69"/>
  <c r="AB50" i="69" s="1"/>
  <c r="AA47" i="69"/>
  <c r="Z47" i="69"/>
  <c r="Y47" i="69"/>
  <c r="Y50" i="69" s="1"/>
  <c r="X47" i="69"/>
  <c r="W47" i="69"/>
  <c r="W50" i="69" s="1"/>
  <c r="V47" i="69"/>
  <c r="V50" i="69" s="1"/>
  <c r="U47" i="69"/>
  <c r="U50" i="69" s="1"/>
  <c r="T47" i="69"/>
  <c r="S47" i="69"/>
  <c r="R47" i="69"/>
  <c r="Q47" i="69"/>
  <c r="Q50" i="69" s="1"/>
  <c r="P47" i="69"/>
  <c r="P50" i="69" s="1"/>
  <c r="O47" i="69"/>
  <c r="O50" i="69" s="1"/>
  <c r="N47" i="69"/>
  <c r="N50" i="69" s="1"/>
  <c r="M47" i="69"/>
  <c r="M50" i="69" s="1"/>
  <c r="L47" i="69"/>
  <c r="L50" i="69" s="1"/>
  <c r="K47" i="69"/>
  <c r="J47" i="69"/>
  <c r="I47" i="69"/>
  <c r="H47" i="69"/>
  <c r="H50" i="69" s="1"/>
  <c r="G47" i="69"/>
  <c r="F47" i="69"/>
  <c r="F50" i="69" s="1"/>
  <c r="D47" i="69"/>
  <c r="D50" i="69" s="1"/>
  <c r="C47" i="69"/>
  <c r="C50" i="69" s="1"/>
  <c r="B47" i="69"/>
  <c r="B50" i="69" s="1"/>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D46" i="69"/>
  <c r="C46" i="69"/>
  <c r="B46"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D45" i="69"/>
  <c r="C45" i="69"/>
  <c r="B45"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D44" i="69"/>
  <c r="C44" i="69"/>
  <c r="B44"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D43" i="69"/>
  <c r="C43" i="69"/>
  <c r="B43"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D42" i="69"/>
  <c r="C42" i="69"/>
  <c r="B42"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D41" i="69"/>
  <c r="C41" i="69"/>
  <c r="B41"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D40" i="69"/>
  <c r="C40" i="69"/>
  <c r="B40"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D39" i="69"/>
  <c r="C39" i="69"/>
  <c r="B39"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D38" i="69"/>
  <c r="C38" i="69"/>
  <c r="B38" i="69"/>
  <c r="AR37" i="69"/>
  <c r="AP37" i="69"/>
  <c r="AO37" i="69"/>
  <c r="AN37" i="69"/>
  <c r="AM37" i="69"/>
  <c r="AL37" i="69"/>
  <c r="AK37" i="69"/>
  <c r="AR36" i="69"/>
  <c r="AP36" i="69"/>
  <c r="AO36" i="69"/>
  <c r="AN36" i="69"/>
  <c r="AM36" i="69"/>
  <c r="AL36" i="69"/>
  <c r="AK36" i="69"/>
  <c r="AR35" i="69"/>
  <c r="AP35" i="69"/>
  <c r="AO35" i="69"/>
  <c r="AN35" i="69"/>
  <c r="AM35" i="69"/>
  <c r="AL35" i="69"/>
  <c r="AK35" i="69"/>
  <c r="AR34" i="69"/>
  <c r="AP34" i="69"/>
  <c r="AO34" i="69"/>
  <c r="AN34" i="69"/>
  <c r="AM34" i="69"/>
  <c r="AL34" i="69"/>
  <c r="AK34" i="69"/>
  <c r="AP33" i="69"/>
  <c r="AO33" i="69"/>
  <c r="AN33" i="69"/>
  <c r="AM33" i="69"/>
  <c r="AL33" i="69"/>
  <c r="AK33" i="69"/>
  <c r="AP32" i="69"/>
  <c r="AO32" i="69"/>
  <c r="AN32" i="69"/>
  <c r="AM32" i="69"/>
  <c r="AL32" i="69"/>
  <c r="AK32" i="69"/>
  <c r="AP31" i="69"/>
  <c r="AO31" i="69"/>
  <c r="AN31" i="69"/>
  <c r="AM31" i="69"/>
  <c r="AL31" i="69"/>
  <c r="AK31" i="69"/>
  <c r="AP30" i="69"/>
  <c r="AO30" i="69"/>
  <c r="AN30" i="69"/>
  <c r="AM30" i="69"/>
  <c r="AL30" i="69"/>
  <c r="AK30" i="69"/>
  <c r="AP29" i="69"/>
  <c r="AO29" i="69"/>
  <c r="AN29" i="69"/>
  <c r="AM29" i="69"/>
  <c r="AL29" i="69"/>
  <c r="AK29" i="69"/>
  <c r="AP28" i="69"/>
  <c r="AO28" i="69"/>
  <c r="AN28" i="69"/>
  <c r="AM28" i="69"/>
  <c r="AL28" i="69"/>
  <c r="AK28" i="69"/>
  <c r="AP27" i="69"/>
  <c r="AO27" i="69"/>
  <c r="AN27" i="69"/>
  <c r="AM27" i="69"/>
  <c r="AL27" i="69"/>
  <c r="AK27" i="69"/>
  <c r="AP26" i="69"/>
  <c r="AO26" i="69"/>
  <c r="AN26" i="69"/>
  <c r="AM26" i="69"/>
  <c r="AL26" i="69"/>
  <c r="AK26" i="69"/>
  <c r="AP25" i="69"/>
  <c r="AO25" i="69"/>
  <c r="AN25" i="69"/>
  <c r="AM25" i="69"/>
  <c r="AL25" i="69"/>
  <c r="AK25" i="69"/>
  <c r="AP24" i="69"/>
  <c r="AO24" i="69"/>
  <c r="AN24" i="69"/>
  <c r="AM24" i="69"/>
  <c r="AR24" i="69" s="1"/>
  <c r="AL24" i="69"/>
  <c r="AK24" i="69"/>
  <c r="AP23" i="69"/>
  <c r="AO23" i="69"/>
  <c r="AN23" i="69"/>
  <c r="AM23" i="69"/>
  <c r="AL23" i="69"/>
  <c r="AK23" i="69"/>
  <c r="AP22" i="69"/>
  <c r="AO22" i="69"/>
  <c r="AN22" i="69"/>
  <c r="AM22" i="69"/>
  <c r="AL22" i="69"/>
  <c r="AK22" i="69"/>
  <c r="AP21" i="69"/>
  <c r="AO21" i="69"/>
  <c r="AN21" i="69"/>
  <c r="AM21" i="69"/>
  <c r="AL21" i="69"/>
  <c r="AK21" i="69"/>
  <c r="AP20" i="69"/>
  <c r="AO20" i="69"/>
  <c r="AN20" i="69"/>
  <c r="AM20" i="69"/>
  <c r="AL20" i="69"/>
  <c r="AK20" i="69"/>
  <c r="AP19" i="69"/>
  <c r="AO19" i="69"/>
  <c r="AN19" i="69"/>
  <c r="AM19" i="69"/>
  <c r="AL19" i="69"/>
  <c r="AK19" i="69"/>
  <c r="AP18" i="69"/>
  <c r="AO18" i="69"/>
  <c r="AM18" i="69"/>
  <c r="AL18" i="69"/>
  <c r="AK18" i="69"/>
  <c r="AP17" i="69"/>
  <c r="AO17" i="69"/>
  <c r="AN17" i="69"/>
  <c r="AM17" i="69"/>
  <c r="AL17" i="69"/>
  <c r="AK17" i="69"/>
  <c r="AP16" i="69"/>
  <c r="AO16" i="69"/>
  <c r="AN16" i="69"/>
  <c r="AM16" i="69"/>
  <c r="AL16" i="69"/>
  <c r="AK16" i="69"/>
  <c r="AP15" i="69"/>
  <c r="AO15" i="69"/>
  <c r="AN15" i="69"/>
  <c r="AM15" i="69"/>
  <c r="AL15" i="69"/>
  <c r="AK15" i="69"/>
  <c r="AP14" i="69"/>
  <c r="AO14" i="69"/>
  <c r="AN14" i="69"/>
  <c r="AM14" i="69"/>
  <c r="AL14" i="69"/>
  <c r="AK14" i="69"/>
  <c r="AP13" i="69"/>
  <c r="AO13" i="69"/>
  <c r="AN13" i="69"/>
  <c r="AM13" i="69"/>
  <c r="AL13" i="69"/>
  <c r="AK13" i="69"/>
  <c r="AP12" i="69"/>
  <c r="AO12" i="69"/>
  <c r="AN12" i="69"/>
  <c r="AM12" i="69"/>
  <c r="AL12" i="69"/>
  <c r="AK12" i="69"/>
  <c r="AP11" i="69"/>
  <c r="AO11" i="69"/>
  <c r="AN11" i="69"/>
  <c r="AM11" i="69"/>
  <c r="AL11" i="69"/>
  <c r="AK11" i="69"/>
  <c r="AP10" i="69"/>
  <c r="AO10" i="69"/>
  <c r="AN10" i="69"/>
  <c r="AM10" i="69"/>
  <c r="AL10" i="69"/>
  <c r="AK10" i="69"/>
  <c r="AP9" i="69"/>
  <c r="AO9" i="69"/>
  <c r="AN9" i="69"/>
  <c r="AM9" i="69"/>
  <c r="AL9" i="69"/>
  <c r="AK9" i="69"/>
  <c r="AP8" i="69"/>
  <c r="AO8" i="69"/>
  <c r="AN8" i="69"/>
  <c r="AM8" i="69"/>
  <c r="AL8" i="69"/>
  <c r="AK8" i="69"/>
  <c r="AP7" i="69"/>
  <c r="AO7" i="69"/>
  <c r="AN7" i="69"/>
  <c r="AM7" i="69"/>
  <c r="AL7" i="69"/>
  <c r="AK7" i="69"/>
  <c r="AP6" i="69"/>
  <c r="AO6" i="69"/>
  <c r="AN6" i="69"/>
  <c r="AM6" i="69"/>
  <c r="AL6" i="69"/>
  <c r="AK6" i="69"/>
  <c r="AP5" i="69"/>
  <c r="AO5" i="69"/>
  <c r="AN5" i="69"/>
  <c r="AM5" i="69"/>
  <c r="AL5" i="69"/>
  <c r="AK5" i="69"/>
  <c r="AF50" i="69" l="1"/>
  <c r="AA50" i="69"/>
  <c r="AR20" i="69"/>
  <c r="X50" i="69"/>
  <c r="AR32" i="69"/>
  <c r="R50" i="69"/>
  <c r="AD50" i="69"/>
  <c r="AR7" i="69"/>
  <c r="AR11" i="69"/>
  <c r="AR27" i="69"/>
  <c r="AR13" i="69"/>
  <c r="AR25" i="69"/>
  <c r="AR29" i="69"/>
  <c r="AR33" i="69"/>
  <c r="AR22" i="69"/>
  <c r="S50" i="69"/>
  <c r="AR10" i="69"/>
  <c r="AR16" i="69"/>
  <c r="AR12" i="69"/>
  <c r="T50" i="69"/>
  <c r="K50" i="69"/>
  <c r="AR26" i="69"/>
  <c r="AR5" i="69"/>
  <c r="AR28" i="69"/>
  <c r="G50" i="69"/>
  <c r="AR18" i="69"/>
  <c r="AR8" i="69"/>
  <c r="Z50" i="69"/>
  <c r="I50" i="69"/>
  <c r="AR17" i="69"/>
  <c r="AR6" i="69"/>
  <c r="AR15" i="69"/>
  <c r="AR14" i="69"/>
  <c r="J50" i="69"/>
  <c r="AR19" i="69"/>
  <c r="AR9" i="69"/>
  <c r="AR23" i="69"/>
  <c r="AR31" i="69"/>
  <c r="AR30" i="69"/>
  <c r="AR21" i="69"/>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B52" i="68"/>
  <c r="AT5" i="67" l="1"/>
  <c r="AQ52" i="66" l="1"/>
  <c r="AP52" i="66"/>
  <c r="AO52" i="66"/>
  <c r="AN52" i="66"/>
  <c r="AM52" i="66"/>
  <c r="AL52" i="66"/>
  <c r="AK52" i="66"/>
  <c r="AJ52" i="66"/>
  <c r="AI52" i="66"/>
  <c r="AH52" i="66"/>
  <c r="AG52" i="66"/>
  <c r="AF52" i="66"/>
  <c r="AE52" i="66"/>
  <c r="AD52" i="66"/>
  <c r="AC52" i="66"/>
  <c r="AB52" i="66"/>
  <c r="AA52" i="66"/>
  <c r="Z52" i="66"/>
  <c r="Y52" i="66"/>
  <c r="X52" i="66"/>
  <c r="W52" i="66"/>
  <c r="V52" i="66"/>
  <c r="U52" i="66"/>
  <c r="T52" i="66"/>
  <c r="S52" i="66"/>
  <c r="R52" i="66"/>
  <c r="Q52" i="66"/>
  <c r="P52" i="66"/>
  <c r="O52" i="66"/>
  <c r="N52" i="66"/>
  <c r="M52" i="66"/>
  <c r="L52" i="66"/>
  <c r="K52" i="66"/>
  <c r="J52" i="66"/>
  <c r="I52" i="66"/>
  <c r="H52" i="66"/>
  <c r="G52" i="66"/>
  <c r="F52" i="66"/>
  <c r="E52" i="66"/>
  <c r="D52" i="66"/>
  <c r="C52" i="66"/>
  <c r="B52" i="66"/>
  <c r="AQ51" i="66"/>
  <c r="AP51" i="66"/>
  <c r="AO51" i="66"/>
  <c r="AN51" i="66"/>
  <c r="AM51" i="66"/>
  <c r="AL51" i="66"/>
  <c r="AK51" i="66"/>
  <c r="AJ51" i="66"/>
  <c r="AI51" i="66"/>
  <c r="AH51" i="66"/>
  <c r="AG51" i="66"/>
  <c r="AF51" i="66"/>
  <c r="AE51" i="66"/>
  <c r="AD51" i="66"/>
  <c r="AC51" i="66"/>
  <c r="AB51" i="66"/>
  <c r="AA51" i="66"/>
  <c r="Z51" i="66"/>
  <c r="Y51" i="66"/>
  <c r="X51" i="66"/>
  <c r="W51" i="66"/>
  <c r="V51" i="66"/>
  <c r="U51" i="66"/>
  <c r="T51" i="66"/>
  <c r="S51" i="66"/>
  <c r="R51" i="66"/>
  <c r="Q51" i="66"/>
  <c r="P51" i="66"/>
  <c r="O51" i="66"/>
  <c r="N51" i="66"/>
  <c r="M51" i="66"/>
  <c r="L51" i="66"/>
  <c r="K51" i="66"/>
  <c r="J51" i="66"/>
  <c r="I51" i="66"/>
  <c r="H51" i="66"/>
  <c r="G51" i="66"/>
  <c r="F51" i="66"/>
  <c r="E51" i="66"/>
  <c r="D51" i="66"/>
  <c r="C51" i="66"/>
  <c r="B51" i="66"/>
  <c r="AQ49" i="66"/>
  <c r="AP49" i="66"/>
  <c r="AO49" i="66"/>
  <c r="AN49" i="66"/>
  <c r="AM49" i="66"/>
  <c r="AL49" i="66"/>
  <c r="AK49" i="66"/>
  <c r="AJ49" i="66"/>
  <c r="AI49" i="66"/>
  <c r="AH49" i="66"/>
  <c r="AG49" i="66"/>
  <c r="AF49" i="66"/>
  <c r="AE49" i="66"/>
  <c r="AD49" i="66"/>
  <c r="AC49" i="66"/>
  <c r="AB49" i="66"/>
  <c r="AA49" i="66"/>
  <c r="Z49" i="66"/>
  <c r="Y49" i="66"/>
  <c r="X49" i="66"/>
  <c r="W49" i="66"/>
  <c r="V49" i="66"/>
  <c r="U49" i="66"/>
  <c r="T49" i="66"/>
  <c r="S49" i="66"/>
  <c r="R49" i="66"/>
  <c r="Q49" i="66"/>
  <c r="P49" i="66"/>
  <c r="O49" i="66"/>
  <c r="N49" i="66"/>
  <c r="M49" i="66"/>
  <c r="L49" i="66"/>
  <c r="K49" i="66"/>
  <c r="J49" i="66"/>
  <c r="I49" i="66"/>
  <c r="H49" i="66"/>
  <c r="G49" i="66"/>
  <c r="F49" i="66"/>
  <c r="E49" i="66"/>
  <c r="D49" i="66"/>
  <c r="C49" i="66"/>
  <c r="B49" i="66"/>
  <c r="AQ48" i="66"/>
  <c r="AP48" i="66"/>
  <c r="AO48" i="66"/>
  <c r="AN48" i="66"/>
  <c r="AM48" i="66"/>
  <c r="AL48" i="66"/>
  <c r="AK48" i="66"/>
  <c r="AJ48" i="66"/>
  <c r="AI48" i="66"/>
  <c r="AH48" i="66"/>
  <c r="AG48" i="66"/>
  <c r="AF48" i="66"/>
  <c r="AE48" i="66"/>
  <c r="AD48" i="66"/>
  <c r="AC48" i="66"/>
  <c r="AB48" i="66"/>
  <c r="AA48" i="66"/>
  <c r="Z48" i="66"/>
  <c r="Y48" i="66"/>
  <c r="X48" i="66"/>
  <c r="W48" i="66"/>
  <c r="V48" i="66"/>
  <c r="U48" i="66"/>
  <c r="T48" i="66"/>
  <c r="S48" i="66"/>
  <c r="R48" i="66"/>
  <c r="Q48" i="66"/>
  <c r="P48" i="66"/>
  <c r="O48" i="66"/>
  <c r="N48" i="66"/>
  <c r="M48" i="66"/>
  <c r="L48" i="66"/>
  <c r="K48" i="66"/>
  <c r="J48" i="66"/>
  <c r="I48" i="66"/>
  <c r="H48" i="66"/>
  <c r="G48" i="66"/>
  <c r="F48" i="66"/>
  <c r="E48" i="66"/>
  <c r="D48" i="66"/>
  <c r="C48" i="66"/>
  <c r="B48" i="66"/>
  <c r="AQ47" i="66"/>
  <c r="AP47" i="66"/>
  <c r="AO47" i="66"/>
  <c r="AN47" i="66"/>
  <c r="AN50" i="66" s="1"/>
  <c r="AM47" i="66"/>
  <c r="AL47" i="66"/>
  <c r="AK47" i="66"/>
  <c r="AK50" i="66" s="1"/>
  <c r="AJ47" i="66"/>
  <c r="AJ50" i="66" s="1"/>
  <c r="AI47" i="66"/>
  <c r="AH47" i="66"/>
  <c r="AG47" i="66"/>
  <c r="AG50" i="66" s="1"/>
  <c r="AF47" i="66"/>
  <c r="AE47" i="66"/>
  <c r="AD47" i="66"/>
  <c r="AD50" i="66" s="1"/>
  <c r="AC47" i="66"/>
  <c r="AC50" i="66" s="1"/>
  <c r="AB47" i="66"/>
  <c r="AB50" i="66" s="1"/>
  <c r="AA47" i="66"/>
  <c r="Z47" i="66"/>
  <c r="Y47" i="66"/>
  <c r="X47" i="66"/>
  <c r="W47" i="66"/>
  <c r="V47" i="66"/>
  <c r="V50" i="66" s="1"/>
  <c r="U47" i="66"/>
  <c r="U50" i="66" s="1"/>
  <c r="T47" i="66"/>
  <c r="T50" i="66" s="1"/>
  <c r="S47" i="66"/>
  <c r="R47" i="66"/>
  <c r="R50" i="66" s="1"/>
  <c r="Q47" i="66"/>
  <c r="Q50" i="66" s="1"/>
  <c r="P47" i="66"/>
  <c r="O47" i="66"/>
  <c r="N47" i="66"/>
  <c r="N50" i="66" s="1"/>
  <c r="M47" i="66"/>
  <c r="M50" i="66" s="1"/>
  <c r="L47" i="66"/>
  <c r="L50" i="66" s="1"/>
  <c r="K47" i="66"/>
  <c r="J47" i="66"/>
  <c r="J50" i="66" s="1"/>
  <c r="I47" i="66"/>
  <c r="H47" i="66"/>
  <c r="H50" i="66" s="1"/>
  <c r="G47" i="66"/>
  <c r="F47" i="66"/>
  <c r="F50" i="66" s="1"/>
  <c r="E47" i="66"/>
  <c r="E50" i="66" s="1"/>
  <c r="D47" i="66"/>
  <c r="D50" i="66" s="1"/>
  <c r="C47" i="66"/>
  <c r="B47" i="66"/>
  <c r="B50" i="66" s="1"/>
  <c r="AQ46" i="66"/>
  <c r="AP46" i="66"/>
  <c r="AO46" i="66"/>
  <c r="AN46" i="66"/>
  <c r="AM46" i="66"/>
  <c r="AL46" i="66"/>
  <c r="AK46" i="66"/>
  <c r="AJ46" i="66"/>
  <c r="AI46" i="66"/>
  <c r="AH46" i="66"/>
  <c r="AG46" i="66"/>
  <c r="AF46" i="66"/>
  <c r="AE46" i="66"/>
  <c r="AD46" i="66"/>
  <c r="AC46" i="66"/>
  <c r="AB46" i="66"/>
  <c r="AA46" i="66"/>
  <c r="Z46" i="66"/>
  <c r="Y46" i="66"/>
  <c r="X46" i="66"/>
  <c r="W46" i="66"/>
  <c r="V46" i="66"/>
  <c r="U46" i="66"/>
  <c r="S46" i="66"/>
  <c r="R46" i="66"/>
  <c r="Q46" i="66"/>
  <c r="P46" i="66"/>
  <c r="O46" i="66"/>
  <c r="N46" i="66"/>
  <c r="M46" i="66"/>
  <c r="L46" i="66"/>
  <c r="K46" i="66"/>
  <c r="J46" i="66"/>
  <c r="I46" i="66"/>
  <c r="H46" i="66"/>
  <c r="G46" i="66"/>
  <c r="F46" i="66"/>
  <c r="E46" i="66"/>
  <c r="D46" i="66"/>
  <c r="C46" i="66"/>
  <c r="B46" i="66"/>
  <c r="AQ45" i="66"/>
  <c r="AP45" i="66"/>
  <c r="AO45" i="66"/>
  <c r="AN45" i="66"/>
  <c r="AM45" i="66"/>
  <c r="AL45" i="66"/>
  <c r="AK45" i="66"/>
  <c r="AJ45" i="66"/>
  <c r="AI45" i="66"/>
  <c r="AH45" i="66"/>
  <c r="AG45" i="66"/>
  <c r="AF45" i="66"/>
  <c r="AE45" i="66"/>
  <c r="AD45" i="66"/>
  <c r="AC45" i="66"/>
  <c r="AB45" i="66"/>
  <c r="AA45" i="66"/>
  <c r="Z45" i="66"/>
  <c r="Y45" i="66"/>
  <c r="X45" i="66"/>
  <c r="W45" i="66"/>
  <c r="V45" i="66"/>
  <c r="U45" i="66"/>
  <c r="S45" i="66"/>
  <c r="R45" i="66"/>
  <c r="Q45" i="66"/>
  <c r="P45" i="66"/>
  <c r="O45" i="66"/>
  <c r="N45" i="66"/>
  <c r="M45" i="66"/>
  <c r="L45" i="66"/>
  <c r="K45" i="66"/>
  <c r="J45" i="66"/>
  <c r="I45" i="66"/>
  <c r="H45" i="66"/>
  <c r="G45" i="66"/>
  <c r="F45" i="66"/>
  <c r="E45" i="66"/>
  <c r="D45" i="66"/>
  <c r="C45" i="66"/>
  <c r="B45" i="66"/>
  <c r="AQ44" i="66"/>
  <c r="AP44" i="66"/>
  <c r="AO44" i="66"/>
  <c r="AN44" i="66"/>
  <c r="AM44" i="66"/>
  <c r="AL44" i="66"/>
  <c r="AK44" i="66"/>
  <c r="AJ44" i="66"/>
  <c r="AI44" i="66"/>
  <c r="AH44" i="66"/>
  <c r="AG44" i="66"/>
  <c r="AF44" i="66"/>
  <c r="AE44" i="66"/>
  <c r="AD44" i="66"/>
  <c r="AC44" i="66"/>
  <c r="AB44" i="66"/>
  <c r="AA44" i="66"/>
  <c r="Z44" i="66"/>
  <c r="Y44" i="66"/>
  <c r="X44" i="66"/>
  <c r="W44" i="66"/>
  <c r="V44" i="66"/>
  <c r="U44" i="66"/>
  <c r="T44" i="66"/>
  <c r="S44" i="66"/>
  <c r="R44" i="66"/>
  <c r="Q44" i="66"/>
  <c r="P44" i="66"/>
  <c r="O44" i="66"/>
  <c r="N44" i="66"/>
  <c r="M44" i="66"/>
  <c r="L44" i="66"/>
  <c r="K44" i="66"/>
  <c r="J44" i="66"/>
  <c r="I44" i="66"/>
  <c r="H44" i="66"/>
  <c r="G44" i="66"/>
  <c r="F44" i="66"/>
  <c r="E44" i="66"/>
  <c r="D44" i="66"/>
  <c r="C44" i="66"/>
  <c r="B44" i="66"/>
  <c r="AQ43" i="66"/>
  <c r="AP43" i="66"/>
  <c r="AO43" i="66"/>
  <c r="AN43" i="66"/>
  <c r="AM43" i="66"/>
  <c r="AL43" i="66"/>
  <c r="AK43" i="66"/>
  <c r="AJ43" i="66"/>
  <c r="AI43" i="66"/>
  <c r="AH43" i="66"/>
  <c r="AG43" i="66"/>
  <c r="AF43" i="66"/>
  <c r="AE43" i="66"/>
  <c r="AD43" i="66"/>
  <c r="AC43" i="66"/>
  <c r="AB43" i="66"/>
  <c r="AA43" i="66"/>
  <c r="Z43" i="66"/>
  <c r="Y43" i="66"/>
  <c r="X43" i="66"/>
  <c r="W43" i="66"/>
  <c r="V43" i="66"/>
  <c r="U43" i="66"/>
  <c r="T43" i="66"/>
  <c r="S43" i="66"/>
  <c r="R43" i="66"/>
  <c r="Q43" i="66"/>
  <c r="P43" i="66"/>
  <c r="O43" i="66"/>
  <c r="N43" i="66"/>
  <c r="M43" i="66"/>
  <c r="L43" i="66"/>
  <c r="K43" i="66"/>
  <c r="J43" i="66"/>
  <c r="I43" i="66"/>
  <c r="H43" i="66"/>
  <c r="G43" i="66"/>
  <c r="F43" i="66"/>
  <c r="E43" i="66"/>
  <c r="D43" i="66"/>
  <c r="C43" i="66"/>
  <c r="B43" i="66"/>
  <c r="AQ42" i="66"/>
  <c r="AP42" i="66"/>
  <c r="AO42" i="66"/>
  <c r="AN42" i="66"/>
  <c r="AM42" i="66"/>
  <c r="AL42" i="66"/>
  <c r="AK42" i="66"/>
  <c r="AJ42" i="66"/>
  <c r="AI42" i="66"/>
  <c r="AH42" i="66"/>
  <c r="AG42" i="66"/>
  <c r="AF42" i="66"/>
  <c r="AE42" i="66"/>
  <c r="AD42" i="66"/>
  <c r="AC42" i="66"/>
  <c r="AB42" i="66"/>
  <c r="AA42" i="66"/>
  <c r="Z42" i="66"/>
  <c r="Y42" i="66"/>
  <c r="X42" i="66"/>
  <c r="W42" i="66"/>
  <c r="V42" i="66"/>
  <c r="U42" i="66"/>
  <c r="T42" i="66"/>
  <c r="S42" i="66"/>
  <c r="R42" i="66"/>
  <c r="Q42" i="66"/>
  <c r="P42" i="66"/>
  <c r="O42" i="66"/>
  <c r="N42" i="66"/>
  <c r="M42" i="66"/>
  <c r="L42" i="66"/>
  <c r="K42" i="66"/>
  <c r="J42" i="66"/>
  <c r="I42" i="66"/>
  <c r="H42" i="66"/>
  <c r="G42" i="66"/>
  <c r="F42" i="66"/>
  <c r="E42" i="66"/>
  <c r="D42" i="66"/>
  <c r="C42" i="66"/>
  <c r="B42" i="66"/>
  <c r="AQ41" i="66"/>
  <c r="AP41" i="66"/>
  <c r="AO41" i="66"/>
  <c r="AN41" i="66"/>
  <c r="AM41" i="66"/>
  <c r="AL41" i="66"/>
  <c r="AK41" i="66"/>
  <c r="AJ41" i="66"/>
  <c r="AI41" i="66"/>
  <c r="AH41" i="66"/>
  <c r="AG41" i="66"/>
  <c r="AF41" i="66"/>
  <c r="AE41" i="66"/>
  <c r="AD41" i="66"/>
  <c r="AC41" i="66"/>
  <c r="AB41" i="66"/>
  <c r="AA41" i="66"/>
  <c r="Z41" i="66"/>
  <c r="Y41" i="66"/>
  <c r="X41" i="66"/>
  <c r="W41" i="66"/>
  <c r="V41" i="66"/>
  <c r="U41" i="66"/>
  <c r="T41" i="66"/>
  <c r="S41" i="66"/>
  <c r="R41" i="66"/>
  <c r="Q41" i="66"/>
  <c r="P41" i="66"/>
  <c r="O41" i="66"/>
  <c r="N41" i="66"/>
  <c r="M41" i="66"/>
  <c r="L41" i="66"/>
  <c r="K41" i="66"/>
  <c r="J41" i="66"/>
  <c r="I41" i="66"/>
  <c r="H41" i="66"/>
  <c r="G41" i="66"/>
  <c r="F41" i="66"/>
  <c r="E41" i="66"/>
  <c r="D41" i="66"/>
  <c r="C41" i="66"/>
  <c r="B41" i="66"/>
  <c r="AQ40" i="66"/>
  <c r="AP40" i="66"/>
  <c r="AO40" i="66"/>
  <c r="AN40" i="66"/>
  <c r="AM40" i="66"/>
  <c r="AL40" i="66"/>
  <c r="AK40" i="66"/>
  <c r="AJ40" i="66"/>
  <c r="AI40" i="66"/>
  <c r="AH40" i="66"/>
  <c r="AG40" i="66"/>
  <c r="AF40" i="66"/>
  <c r="AE40" i="66"/>
  <c r="AD40" i="66"/>
  <c r="AC40" i="66"/>
  <c r="AB40" i="66"/>
  <c r="AA40" i="66"/>
  <c r="Z40" i="66"/>
  <c r="Y40" i="66"/>
  <c r="X40" i="66"/>
  <c r="W40" i="66"/>
  <c r="V40" i="66"/>
  <c r="U40" i="66"/>
  <c r="T40" i="66"/>
  <c r="S40" i="66"/>
  <c r="R40" i="66"/>
  <c r="Q40" i="66"/>
  <c r="P40" i="66"/>
  <c r="O40" i="66"/>
  <c r="N40" i="66"/>
  <c r="M40" i="66"/>
  <c r="L40" i="66"/>
  <c r="K40" i="66"/>
  <c r="J40" i="66"/>
  <c r="I40" i="66"/>
  <c r="H40" i="66"/>
  <c r="G40" i="66"/>
  <c r="F40" i="66"/>
  <c r="E40" i="66"/>
  <c r="D40" i="66"/>
  <c r="C40" i="66"/>
  <c r="B40" i="66"/>
  <c r="AQ39" i="66"/>
  <c r="AP39" i="66"/>
  <c r="AO39" i="66"/>
  <c r="AN39" i="66"/>
  <c r="AM39" i="66"/>
  <c r="AL39" i="66"/>
  <c r="AK39" i="66"/>
  <c r="AJ39" i="66"/>
  <c r="AI39" i="66"/>
  <c r="AH39" i="66"/>
  <c r="AG39" i="66"/>
  <c r="AF39" i="66"/>
  <c r="AE39" i="66"/>
  <c r="AD39" i="66"/>
  <c r="AC39" i="66"/>
  <c r="AB39" i="66"/>
  <c r="AA39" i="66"/>
  <c r="Z39" i="66"/>
  <c r="Y39" i="66"/>
  <c r="X39" i="66"/>
  <c r="W39" i="66"/>
  <c r="V39" i="66"/>
  <c r="U39" i="66"/>
  <c r="T39" i="66"/>
  <c r="S39" i="66"/>
  <c r="R39" i="66"/>
  <c r="Q39" i="66"/>
  <c r="P39" i="66"/>
  <c r="O39" i="66"/>
  <c r="N39" i="66"/>
  <c r="M39" i="66"/>
  <c r="L39" i="66"/>
  <c r="K39" i="66"/>
  <c r="J39" i="66"/>
  <c r="I39" i="66"/>
  <c r="H39" i="66"/>
  <c r="G39" i="66"/>
  <c r="F39" i="66"/>
  <c r="E39" i="66"/>
  <c r="D39" i="66"/>
  <c r="C39" i="66"/>
  <c r="B39" i="66"/>
  <c r="C50" i="66" l="1"/>
  <c r="G50" i="66"/>
  <c r="K50" i="66"/>
  <c r="O50" i="66"/>
  <c r="S50" i="66"/>
  <c r="W50" i="66"/>
  <c r="AE50" i="66"/>
  <c r="AI50" i="66"/>
  <c r="AM50" i="66"/>
  <c r="AQ50" i="66"/>
  <c r="AP50" i="66"/>
  <c r="AO50" i="66"/>
  <c r="AH50" i="66"/>
  <c r="Y50" i="66"/>
  <c r="AL50" i="66"/>
  <c r="Z50" i="66"/>
  <c r="X50" i="66"/>
  <c r="P50" i="66"/>
  <c r="I50" i="66"/>
  <c r="AF50" i="66"/>
  <c r="AA50" i="66"/>
  <c r="BD37" i="66"/>
  <c r="BC37" i="66"/>
  <c r="BB37" i="66"/>
  <c r="BA37" i="66"/>
  <c r="AZ37" i="66"/>
  <c r="BF37" i="66" s="1"/>
  <c r="AY37" i="66"/>
  <c r="BD36" i="66"/>
  <c r="BC36" i="66"/>
  <c r="BB36" i="66"/>
  <c r="BA36" i="66"/>
  <c r="BF36" i="66" s="1"/>
  <c r="AZ36" i="66"/>
  <c r="AY36" i="66"/>
  <c r="BD35" i="66"/>
  <c r="BC35" i="66"/>
  <c r="BB35" i="66"/>
  <c r="BA35" i="66"/>
  <c r="AZ35" i="66"/>
  <c r="BF35" i="66" s="1"/>
  <c r="AY35" i="66"/>
  <c r="BD34" i="66"/>
  <c r="BC34" i="66"/>
  <c r="BB34" i="66"/>
  <c r="BA34" i="66"/>
  <c r="BF34" i="66" s="1"/>
  <c r="AZ34" i="66"/>
  <c r="AY34" i="66"/>
  <c r="BD33" i="66"/>
  <c r="BC33" i="66"/>
  <c r="BB33" i="66"/>
  <c r="BA33" i="66"/>
  <c r="AZ33" i="66"/>
  <c r="AY33" i="66"/>
  <c r="BD32" i="66"/>
  <c r="BC32" i="66"/>
  <c r="BB32" i="66"/>
  <c r="BA32" i="66"/>
  <c r="AZ32" i="66"/>
  <c r="AY32" i="66"/>
  <c r="BD31" i="66"/>
  <c r="BC31" i="66"/>
  <c r="BB31" i="66"/>
  <c r="BA31" i="66"/>
  <c r="AZ31" i="66"/>
  <c r="AY31" i="66"/>
  <c r="BD30" i="66"/>
  <c r="BC30" i="66"/>
  <c r="BB30" i="66"/>
  <c r="BA30" i="66"/>
  <c r="AZ30" i="66"/>
  <c r="AY30" i="66"/>
  <c r="BD29" i="66"/>
  <c r="BC29" i="66"/>
  <c r="BB29" i="66"/>
  <c r="BA29" i="66"/>
  <c r="AZ29" i="66"/>
  <c r="AY29" i="66"/>
  <c r="BD28" i="66"/>
  <c r="BC28" i="66"/>
  <c r="BB28" i="66"/>
  <c r="BA28" i="66"/>
  <c r="AZ28" i="66"/>
  <c r="AY28" i="66"/>
  <c r="BD27" i="66"/>
  <c r="BC27" i="66"/>
  <c r="BB27" i="66"/>
  <c r="BA27" i="66"/>
  <c r="AZ27" i="66"/>
  <c r="AY27" i="66"/>
  <c r="BD26" i="66"/>
  <c r="BC26" i="66"/>
  <c r="BB26" i="66"/>
  <c r="BA26" i="66"/>
  <c r="AZ26" i="66"/>
  <c r="AY26" i="66"/>
  <c r="BD25" i="66"/>
  <c r="BC25" i="66"/>
  <c r="BB25" i="66"/>
  <c r="BA25" i="66"/>
  <c r="AZ25" i="66"/>
  <c r="AY25" i="66"/>
  <c r="BD24" i="66"/>
  <c r="BC24" i="66"/>
  <c r="BB24" i="66"/>
  <c r="BA24" i="66"/>
  <c r="AZ24" i="66"/>
  <c r="AY24" i="66"/>
  <c r="BD23" i="66"/>
  <c r="BC23" i="66"/>
  <c r="BB23" i="66"/>
  <c r="BA23" i="66"/>
  <c r="AZ23" i="66"/>
  <c r="AY23" i="66"/>
  <c r="BD22" i="66"/>
  <c r="BC22" i="66"/>
  <c r="BB22" i="66"/>
  <c r="BA22" i="66"/>
  <c r="AZ22" i="66"/>
  <c r="AY22" i="66"/>
  <c r="BD21" i="66"/>
  <c r="BC21" i="66"/>
  <c r="BB21" i="66"/>
  <c r="BA21" i="66"/>
  <c r="AZ21" i="66"/>
  <c r="AY21" i="66"/>
  <c r="BD20" i="66"/>
  <c r="BC20" i="66"/>
  <c r="BB20" i="66"/>
  <c r="BA20" i="66"/>
  <c r="AZ20" i="66"/>
  <c r="AY20" i="66"/>
  <c r="BD19" i="66"/>
  <c r="BC19" i="66"/>
  <c r="BB19" i="66"/>
  <c r="BA19" i="66"/>
  <c r="AZ19" i="66"/>
  <c r="AY19" i="66"/>
  <c r="BD18" i="66"/>
  <c r="BC18" i="66"/>
  <c r="BB18" i="66"/>
  <c r="BA18" i="66"/>
  <c r="AZ18" i="66"/>
  <c r="AY18" i="66"/>
  <c r="BD17" i="66"/>
  <c r="BC17" i="66"/>
  <c r="BB17" i="66"/>
  <c r="BA17" i="66"/>
  <c r="AZ17" i="66"/>
  <c r="AY17" i="66"/>
  <c r="BD16" i="66"/>
  <c r="BC16" i="66"/>
  <c r="BB16" i="66"/>
  <c r="BA16" i="66"/>
  <c r="AZ16" i="66"/>
  <c r="AY16" i="66"/>
  <c r="BD15" i="66"/>
  <c r="BC15" i="66"/>
  <c r="BB15" i="66"/>
  <c r="BA15" i="66"/>
  <c r="AZ15" i="66"/>
  <c r="AY15" i="66"/>
  <c r="BD14" i="66"/>
  <c r="BC14" i="66"/>
  <c r="BB14" i="66"/>
  <c r="BA14" i="66"/>
  <c r="BF14" i="66" s="1"/>
  <c r="AZ14" i="66"/>
  <c r="AY14" i="66"/>
  <c r="BD13" i="66"/>
  <c r="BC13" i="66"/>
  <c r="BB13" i="66"/>
  <c r="BA13" i="66"/>
  <c r="AZ13" i="66"/>
  <c r="AY13" i="66"/>
  <c r="BD12" i="66"/>
  <c r="BC12" i="66"/>
  <c r="BB12" i="66"/>
  <c r="BA12" i="66"/>
  <c r="AZ12" i="66"/>
  <c r="AY12" i="66"/>
  <c r="BD11" i="66"/>
  <c r="BC11" i="66"/>
  <c r="BB11" i="66"/>
  <c r="BA11" i="66"/>
  <c r="AZ11" i="66"/>
  <c r="AY11" i="66"/>
  <c r="BD10" i="66"/>
  <c r="BC10" i="66"/>
  <c r="BB10" i="66"/>
  <c r="BA10" i="66"/>
  <c r="AZ10" i="66"/>
  <c r="AY10" i="66"/>
  <c r="BD9" i="66"/>
  <c r="BC9" i="66"/>
  <c r="BB9" i="66"/>
  <c r="BA9" i="66"/>
  <c r="AZ9" i="66"/>
  <c r="AY9" i="66"/>
  <c r="BD8" i="66"/>
  <c r="BC8" i="66"/>
  <c r="BB8" i="66"/>
  <c r="BA8" i="66"/>
  <c r="AZ8" i="66"/>
  <c r="AY8" i="66"/>
  <c r="BD7" i="66"/>
  <c r="BC7" i="66"/>
  <c r="BB7" i="66"/>
  <c r="BA7" i="66"/>
  <c r="AZ7" i="66"/>
  <c r="AY7" i="66"/>
  <c r="BD6" i="66"/>
  <c r="BC6" i="66"/>
  <c r="BB6" i="66"/>
  <c r="BA6" i="66"/>
  <c r="AZ6" i="66"/>
  <c r="AY6" i="66"/>
  <c r="BD5" i="66"/>
  <c r="BC5" i="66"/>
  <c r="BA5" i="66"/>
  <c r="AZ5" i="66"/>
  <c r="AY5" i="66"/>
  <c r="BF24" i="66" l="1"/>
  <c r="BF25" i="66"/>
  <c r="BF27" i="66"/>
  <c r="BF31" i="66"/>
  <c r="BF33" i="66"/>
  <c r="BF21" i="66"/>
  <c r="BF11" i="66"/>
  <c r="BF16" i="66"/>
  <c r="BF29" i="66"/>
  <c r="BF19" i="66"/>
  <c r="BF17" i="66"/>
  <c r="BF8" i="66"/>
  <c r="BF20" i="66"/>
  <c r="BF32" i="66"/>
  <c r="BF28" i="66"/>
  <c r="BF26" i="66"/>
  <c r="BF18" i="66"/>
  <c r="BF23" i="66"/>
  <c r="BF13" i="66"/>
  <c r="BF7" i="66"/>
  <c r="BF22" i="66"/>
  <c r="BF15" i="66"/>
  <c r="BF30" i="66"/>
  <c r="BF6" i="66"/>
  <c r="BF5" i="66"/>
  <c r="BF10" i="66"/>
  <c r="BF12" i="66"/>
  <c r="BF9" i="66"/>
  <c r="AS52" i="64" l="1"/>
  <c r="AR52" i="64"/>
  <c r="AS51" i="64"/>
  <c r="AR51" i="64"/>
  <c r="AS49" i="64"/>
  <c r="AR49" i="64"/>
  <c r="AS48" i="64"/>
  <c r="AR48" i="64"/>
  <c r="AS47" i="64"/>
  <c r="AS50" i="64" s="1"/>
  <c r="AR47" i="64"/>
  <c r="AR50" i="64" s="1"/>
  <c r="AS46" i="64"/>
  <c r="AR46" i="64"/>
  <c r="AS45" i="64"/>
  <c r="AR45" i="64"/>
  <c r="AS44" i="64"/>
  <c r="AR44" i="64"/>
  <c r="AS43" i="64"/>
  <c r="AR43" i="64"/>
  <c r="AS42" i="64"/>
  <c r="AR42" i="64"/>
  <c r="AS41" i="64"/>
  <c r="AR41" i="64"/>
  <c r="AS40" i="64"/>
  <c r="AR40" i="64"/>
  <c r="AS39" i="64"/>
  <c r="AR39" i="64"/>
  <c r="BY20" i="65" l="1"/>
  <c r="BS52" i="65" l="1"/>
  <c r="BR52" i="65"/>
  <c r="BQ52" i="65"/>
  <c r="BP52" i="65"/>
  <c r="BO52" i="65"/>
  <c r="BN52" i="65"/>
  <c r="BM52" i="65"/>
  <c r="BL52" i="65"/>
  <c r="BK52" i="65"/>
  <c r="BJ52" i="65"/>
  <c r="BI52" i="65"/>
  <c r="BH52" i="65"/>
  <c r="BG52" i="65"/>
  <c r="BF52" i="65"/>
  <c r="BE52" i="65"/>
  <c r="BD52" i="65"/>
  <c r="BC52" i="65"/>
  <c r="BB52" i="65"/>
  <c r="BA52" i="65"/>
  <c r="AZ52" i="65"/>
  <c r="AY52" i="65"/>
  <c r="AX52" i="65"/>
  <c r="AW52" i="65"/>
  <c r="AV52" i="65"/>
  <c r="AU52" i="65"/>
  <c r="AT52" i="65"/>
  <c r="AS52" i="65"/>
  <c r="AR52" i="65"/>
  <c r="AQ52" i="65"/>
  <c r="AP52" i="65"/>
  <c r="AO52" i="65"/>
  <c r="AN52" i="65"/>
  <c r="AM52" i="65"/>
  <c r="AL52" i="65"/>
  <c r="AK52" i="65"/>
  <c r="AJ52" i="65"/>
  <c r="AI52" i="65"/>
  <c r="AH52" i="65"/>
  <c r="AG52" i="65"/>
  <c r="AF52" i="65"/>
  <c r="AE52" i="65"/>
  <c r="AD52" i="65"/>
  <c r="AC52" i="65"/>
  <c r="AB52" i="65"/>
  <c r="AA52" i="65"/>
  <c r="Z52" i="65"/>
  <c r="Y52" i="65"/>
  <c r="X52" i="65"/>
  <c r="W52" i="65"/>
  <c r="V52" i="65"/>
  <c r="U52" i="65"/>
  <c r="T52" i="65"/>
  <c r="S52" i="65"/>
  <c r="R52" i="65"/>
  <c r="Q52" i="65"/>
  <c r="P52" i="65"/>
  <c r="O52" i="65"/>
  <c r="N52" i="65"/>
  <c r="M52" i="65"/>
  <c r="L52" i="65"/>
  <c r="K52" i="65"/>
  <c r="J52" i="65"/>
  <c r="I52" i="65"/>
  <c r="H52" i="65"/>
  <c r="G52" i="65"/>
  <c r="F52" i="65"/>
  <c r="E52" i="65"/>
  <c r="D52" i="65"/>
  <c r="C52" i="65"/>
  <c r="B52" i="65"/>
  <c r="BS51" i="65"/>
  <c r="BR51" i="65"/>
  <c r="BQ51" i="65"/>
  <c r="BP51" i="65"/>
  <c r="BO51" i="65"/>
  <c r="BN51" i="65"/>
  <c r="BM51" i="65"/>
  <c r="BL51" i="65"/>
  <c r="BK51" i="65"/>
  <c r="BJ51" i="65"/>
  <c r="BI51" i="65"/>
  <c r="BH51" i="65"/>
  <c r="BG51" i="65"/>
  <c r="BF51" i="65"/>
  <c r="BE51" i="65"/>
  <c r="BD51" i="65"/>
  <c r="BC51" i="65"/>
  <c r="BB51" i="65"/>
  <c r="BA51" i="65"/>
  <c r="AZ51" i="65"/>
  <c r="AY51" i="65"/>
  <c r="AX51" i="65"/>
  <c r="AW51" i="65"/>
  <c r="AV51" i="65"/>
  <c r="AU51" i="65"/>
  <c r="AT51" i="65"/>
  <c r="AS51" i="65"/>
  <c r="AR51" i="65"/>
  <c r="AQ51" i="65"/>
  <c r="AP51" i="65"/>
  <c r="AO51" i="65"/>
  <c r="AN51" i="65"/>
  <c r="AM51" i="65"/>
  <c r="AL51" i="65"/>
  <c r="AK51" i="65"/>
  <c r="AJ51" i="65"/>
  <c r="AI51" i="65"/>
  <c r="AH51" i="65"/>
  <c r="AG51" i="65"/>
  <c r="AF51" i="65"/>
  <c r="AE51" i="65"/>
  <c r="AD51" i="65"/>
  <c r="AC51" i="65"/>
  <c r="AB51" i="65"/>
  <c r="AA51" i="65"/>
  <c r="Z51" i="65"/>
  <c r="Y51" i="65"/>
  <c r="X51" i="65"/>
  <c r="W51" i="65"/>
  <c r="V51" i="65"/>
  <c r="U51" i="65"/>
  <c r="T51" i="65"/>
  <c r="S51" i="65"/>
  <c r="R51" i="65"/>
  <c r="Q51" i="65"/>
  <c r="P51" i="65"/>
  <c r="O51" i="65"/>
  <c r="N51" i="65"/>
  <c r="M51" i="65"/>
  <c r="L51" i="65"/>
  <c r="K51" i="65"/>
  <c r="J51" i="65"/>
  <c r="I51" i="65"/>
  <c r="H51" i="65"/>
  <c r="G51" i="65"/>
  <c r="F51" i="65"/>
  <c r="E51" i="65"/>
  <c r="D51" i="65"/>
  <c r="C51" i="65"/>
  <c r="B51" i="65"/>
  <c r="BS49" i="65"/>
  <c r="BR49" i="65"/>
  <c r="BQ49" i="65"/>
  <c r="BP49" i="65"/>
  <c r="BO49" i="65"/>
  <c r="BN49" i="65"/>
  <c r="BM49" i="65"/>
  <c r="BL49" i="65"/>
  <c r="BK49" i="65"/>
  <c r="BJ49" i="65"/>
  <c r="BI49" i="65"/>
  <c r="BH49" i="65"/>
  <c r="BG49" i="65"/>
  <c r="BF49" i="65"/>
  <c r="BE49" i="65"/>
  <c r="BD49" i="65"/>
  <c r="BC49" i="65"/>
  <c r="BB49" i="65"/>
  <c r="BA49" i="65"/>
  <c r="AZ49" i="65"/>
  <c r="AY49" i="65"/>
  <c r="AX49" i="65"/>
  <c r="AW49" i="65"/>
  <c r="AV49" i="65"/>
  <c r="AU49" i="65"/>
  <c r="AT49" i="65"/>
  <c r="AS49" i="65"/>
  <c r="AR49" i="65"/>
  <c r="AQ49" i="65"/>
  <c r="AP49" i="65"/>
  <c r="AO49" i="65"/>
  <c r="AN49" i="65"/>
  <c r="AM49" i="65"/>
  <c r="AL49" i="65"/>
  <c r="AK49" i="65"/>
  <c r="AJ49" i="65"/>
  <c r="AI49" i="65"/>
  <c r="AH49" i="65"/>
  <c r="AG49" i="65"/>
  <c r="AF49" i="65"/>
  <c r="AE49" i="65"/>
  <c r="AD49" i="65"/>
  <c r="AC49" i="65"/>
  <c r="AB49" i="65"/>
  <c r="AA49" i="65"/>
  <c r="Z49" i="65"/>
  <c r="Y49" i="65"/>
  <c r="X49" i="65"/>
  <c r="W49" i="65"/>
  <c r="V49" i="65"/>
  <c r="U49" i="65"/>
  <c r="T49" i="65"/>
  <c r="S49" i="65"/>
  <c r="R49" i="65"/>
  <c r="Q49" i="65"/>
  <c r="P49" i="65"/>
  <c r="O49" i="65"/>
  <c r="N49" i="65"/>
  <c r="M49" i="65"/>
  <c r="L49" i="65"/>
  <c r="K49" i="65"/>
  <c r="J49" i="65"/>
  <c r="I49" i="65"/>
  <c r="H49" i="65"/>
  <c r="G49" i="65"/>
  <c r="F49" i="65"/>
  <c r="E49" i="65"/>
  <c r="D49" i="65"/>
  <c r="C49" i="65"/>
  <c r="B49" i="65"/>
  <c r="BS48" i="65"/>
  <c r="BR48" i="65"/>
  <c r="BQ48" i="65"/>
  <c r="BP48" i="65"/>
  <c r="BO48" i="65"/>
  <c r="BN48" i="65"/>
  <c r="BM48" i="65"/>
  <c r="BL48" i="65"/>
  <c r="BK48" i="65"/>
  <c r="BJ48" i="65"/>
  <c r="BI48" i="65"/>
  <c r="BH48" i="65"/>
  <c r="BG48" i="65"/>
  <c r="BF48" i="65"/>
  <c r="BE48" i="65"/>
  <c r="BD48" i="65"/>
  <c r="BC48" i="65"/>
  <c r="BB48" i="65"/>
  <c r="BA48" i="65"/>
  <c r="AZ48" i="65"/>
  <c r="AY48" i="65"/>
  <c r="AX48" i="65"/>
  <c r="AW48" i="65"/>
  <c r="AV48" i="65"/>
  <c r="AU48" i="65"/>
  <c r="AT48" i="65"/>
  <c r="AS48" i="65"/>
  <c r="AR48" i="65"/>
  <c r="AQ48" i="65"/>
  <c r="AP48" i="65"/>
  <c r="AO48" i="65"/>
  <c r="AN48" i="65"/>
  <c r="AM48" i="65"/>
  <c r="AL48" i="65"/>
  <c r="AK48" i="65"/>
  <c r="AJ48" i="65"/>
  <c r="AI48" i="65"/>
  <c r="AH48" i="65"/>
  <c r="AG48" i="65"/>
  <c r="AF48" i="65"/>
  <c r="AE48" i="65"/>
  <c r="AD48" i="65"/>
  <c r="AC48" i="65"/>
  <c r="AB48" i="65"/>
  <c r="AA48" i="65"/>
  <c r="Z48" i="65"/>
  <c r="Y48" i="65"/>
  <c r="X48" i="65"/>
  <c r="W48" i="65"/>
  <c r="V48" i="65"/>
  <c r="U48" i="65"/>
  <c r="T48" i="65"/>
  <c r="S48" i="65"/>
  <c r="R48" i="65"/>
  <c r="Q48" i="65"/>
  <c r="P48" i="65"/>
  <c r="O48" i="65"/>
  <c r="N48" i="65"/>
  <c r="M48" i="65"/>
  <c r="L48" i="65"/>
  <c r="K48" i="65"/>
  <c r="J48" i="65"/>
  <c r="I48" i="65"/>
  <c r="H48" i="65"/>
  <c r="G48" i="65"/>
  <c r="F48" i="65"/>
  <c r="E48" i="65"/>
  <c r="D48" i="65"/>
  <c r="C48" i="65"/>
  <c r="B48" i="65"/>
  <c r="BS47" i="65"/>
  <c r="BS50" i="65" s="1"/>
  <c r="BR47" i="65"/>
  <c r="BR50" i="65" s="1"/>
  <c r="BQ47" i="65"/>
  <c r="BQ50" i="65" s="1"/>
  <c r="BP47" i="65"/>
  <c r="BP50" i="65" s="1"/>
  <c r="BO47" i="65"/>
  <c r="BO50" i="65" s="1"/>
  <c r="BN47" i="65"/>
  <c r="BM47" i="65"/>
  <c r="BL47" i="65"/>
  <c r="BK47" i="65"/>
  <c r="BJ47" i="65"/>
  <c r="BI47" i="65"/>
  <c r="BH47" i="65"/>
  <c r="BH50" i="65" s="1"/>
  <c r="BG47" i="65"/>
  <c r="BF47" i="65"/>
  <c r="BE47" i="65"/>
  <c r="BE50" i="65" s="1"/>
  <c r="BD47" i="65"/>
  <c r="BD50" i="65" s="1"/>
  <c r="BC47" i="65"/>
  <c r="BB47" i="65"/>
  <c r="BA47" i="65"/>
  <c r="AZ47" i="65"/>
  <c r="AZ50" i="65" s="1"/>
  <c r="AY47" i="65"/>
  <c r="AY50" i="65" s="1"/>
  <c r="AX47" i="65"/>
  <c r="AX50" i="65" s="1"/>
  <c r="AW47" i="65"/>
  <c r="AW50" i="65" s="1"/>
  <c r="AV47" i="65"/>
  <c r="AV50" i="65" s="1"/>
  <c r="AU47" i="65"/>
  <c r="AT47" i="65"/>
  <c r="AS47" i="65"/>
  <c r="AR47" i="65"/>
  <c r="AQ47" i="65"/>
  <c r="AP47" i="65"/>
  <c r="AO47" i="65"/>
  <c r="AN47" i="65"/>
  <c r="AM47" i="65"/>
  <c r="AL47" i="65"/>
  <c r="AL50" i="65" s="1"/>
  <c r="AK47" i="65"/>
  <c r="AJ47" i="65"/>
  <c r="AJ50" i="65" s="1"/>
  <c r="AI47" i="65"/>
  <c r="AI50" i="65" s="1"/>
  <c r="AH47" i="65"/>
  <c r="AH50" i="65" s="1"/>
  <c r="AG47" i="65"/>
  <c r="AG50" i="65" s="1"/>
  <c r="AF47" i="65"/>
  <c r="AF50" i="65" s="1"/>
  <c r="AE47" i="65"/>
  <c r="AE50" i="65" s="1"/>
  <c r="AD47" i="65"/>
  <c r="AD50" i="65" s="1"/>
  <c r="AC47" i="65"/>
  <c r="AC50" i="65" s="1"/>
  <c r="AB47" i="65"/>
  <c r="AB50" i="65" s="1"/>
  <c r="AA47" i="65"/>
  <c r="AA50" i="65" s="1"/>
  <c r="Z47" i="65"/>
  <c r="Z50" i="65" s="1"/>
  <c r="Y47" i="65"/>
  <c r="Y50" i="65" s="1"/>
  <c r="X47" i="65"/>
  <c r="X50" i="65" s="1"/>
  <c r="W47" i="65"/>
  <c r="W50" i="65" s="1"/>
  <c r="V47" i="65"/>
  <c r="V50" i="65" s="1"/>
  <c r="U47" i="65"/>
  <c r="U50" i="65" s="1"/>
  <c r="T47" i="65"/>
  <c r="T50" i="65" s="1"/>
  <c r="S47" i="65"/>
  <c r="S50" i="65" s="1"/>
  <c r="R47" i="65"/>
  <c r="R50" i="65" s="1"/>
  <c r="Q47" i="65"/>
  <c r="Q50" i="65" s="1"/>
  <c r="P47" i="65"/>
  <c r="P50" i="65" s="1"/>
  <c r="O47" i="65"/>
  <c r="O50" i="65" s="1"/>
  <c r="N47" i="65"/>
  <c r="N50" i="65" s="1"/>
  <c r="M47" i="65"/>
  <c r="M50" i="65" s="1"/>
  <c r="L47" i="65"/>
  <c r="L50" i="65" s="1"/>
  <c r="K47" i="65"/>
  <c r="K50" i="65" s="1"/>
  <c r="J47" i="65"/>
  <c r="J50" i="65" s="1"/>
  <c r="I47" i="65"/>
  <c r="I50" i="65" s="1"/>
  <c r="H47" i="65"/>
  <c r="H50" i="65" s="1"/>
  <c r="G47" i="65"/>
  <c r="G50" i="65" s="1"/>
  <c r="F47" i="65"/>
  <c r="F50" i="65" s="1"/>
  <c r="E47" i="65"/>
  <c r="E50" i="65" s="1"/>
  <c r="D47" i="65"/>
  <c r="D50" i="65" s="1"/>
  <c r="C47" i="65"/>
  <c r="C50" i="65" s="1"/>
  <c r="B47" i="65"/>
  <c r="BS46" i="65"/>
  <c r="BR46" i="65"/>
  <c r="BQ46" i="65"/>
  <c r="BP46" i="65"/>
  <c r="BO46" i="65"/>
  <c r="BN46" i="65"/>
  <c r="BM46" i="65"/>
  <c r="BL46" i="65"/>
  <c r="BK46" i="65"/>
  <c r="BJ46" i="65"/>
  <c r="BI46" i="65"/>
  <c r="BH46" i="65"/>
  <c r="BG46" i="65"/>
  <c r="BF46" i="65"/>
  <c r="BE46" i="65"/>
  <c r="BD46" i="65"/>
  <c r="BC46" i="65"/>
  <c r="BB46" i="65"/>
  <c r="BA46" i="65"/>
  <c r="AZ46" i="65"/>
  <c r="AY46" i="65"/>
  <c r="AX46" i="65"/>
  <c r="AW46" i="65"/>
  <c r="AV46" i="65"/>
  <c r="AU46" i="65"/>
  <c r="AT46" i="65"/>
  <c r="AS46" i="65"/>
  <c r="AR46" i="65"/>
  <c r="AQ46" i="65"/>
  <c r="AP46" i="65"/>
  <c r="AO46" i="65"/>
  <c r="AN46" i="65"/>
  <c r="AM46" i="65"/>
  <c r="AL46" i="65"/>
  <c r="AK46" i="65"/>
  <c r="AJ46" i="65"/>
  <c r="AI46" i="65"/>
  <c r="AH46" i="65"/>
  <c r="AG46" i="65"/>
  <c r="AF46" i="65"/>
  <c r="AE46" i="65"/>
  <c r="AD46" i="65"/>
  <c r="AC46" i="65"/>
  <c r="AB46" i="65"/>
  <c r="AA46" i="65"/>
  <c r="Z46" i="65"/>
  <c r="Y46" i="65"/>
  <c r="X46" i="65"/>
  <c r="W46" i="65"/>
  <c r="V46" i="65"/>
  <c r="U46" i="65"/>
  <c r="T46" i="65"/>
  <c r="S46" i="65"/>
  <c r="R46" i="65"/>
  <c r="Q46" i="65"/>
  <c r="P46" i="65"/>
  <c r="O46" i="65"/>
  <c r="N46" i="65"/>
  <c r="M46" i="65"/>
  <c r="L46" i="65"/>
  <c r="K46" i="65"/>
  <c r="J46" i="65"/>
  <c r="I46" i="65"/>
  <c r="H46" i="65"/>
  <c r="G46" i="65"/>
  <c r="F46" i="65"/>
  <c r="E46" i="65"/>
  <c r="D46" i="65"/>
  <c r="C46" i="65"/>
  <c r="B46" i="65"/>
  <c r="BS45" i="65"/>
  <c r="BR45" i="65"/>
  <c r="BQ45" i="65"/>
  <c r="BP45" i="65"/>
  <c r="BO45" i="65"/>
  <c r="BN45" i="65"/>
  <c r="BM45" i="65"/>
  <c r="BL45" i="65"/>
  <c r="BK45" i="65"/>
  <c r="BJ45" i="65"/>
  <c r="BI45" i="65"/>
  <c r="BH45" i="65"/>
  <c r="BG45" i="65"/>
  <c r="BF45" i="65"/>
  <c r="BE45" i="65"/>
  <c r="BD45" i="65"/>
  <c r="BC45" i="65"/>
  <c r="BB45" i="65"/>
  <c r="BA45" i="65"/>
  <c r="AZ45" i="65"/>
  <c r="AY45" i="65"/>
  <c r="AX45" i="65"/>
  <c r="AW45" i="65"/>
  <c r="AV45" i="65"/>
  <c r="AU45" i="65"/>
  <c r="AT45" i="65"/>
  <c r="AS45" i="65"/>
  <c r="AR45" i="65"/>
  <c r="AQ45" i="65"/>
  <c r="AP45" i="65"/>
  <c r="AO45" i="65"/>
  <c r="AN45" i="65"/>
  <c r="AM45" i="65"/>
  <c r="AL45" i="65"/>
  <c r="AK45" i="65"/>
  <c r="AJ45" i="65"/>
  <c r="AI45" i="65"/>
  <c r="AH45" i="65"/>
  <c r="AG45" i="65"/>
  <c r="AF45" i="65"/>
  <c r="AE45" i="65"/>
  <c r="AD45" i="65"/>
  <c r="AC45" i="65"/>
  <c r="AB45" i="65"/>
  <c r="AA45" i="65"/>
  <c r="Z45" i="65"/>
  <c r="Y45" i="65"/>
  <c r="X45" i="65"/>
  <c r="W45" i="65"/>
  <c r="V45" i="65"/>
  <c r="U45" i="65"/>
  <c r="T45" i="65"/>
  <c r="S45" i="65"/>
  <c r="R45" i="65"/>
  <c r="Q45" i="65"/>
  <c r="P45" i="65"/>
  <c r="O45" i="65"/>
  <c r="N45" i="65"/>
  <c r="M45" i="65"/>
  <c r="L45" i="65"/>
  <c r="K45" i="65"/>
  <c r="J45" i="65"/>
  <c r="I45" i="65"/>
  <c r="H45" i="65"/>
  <c r="G45" i="65"/>
  <c r="F45" i="65"/>
  <c r="E45" i="65"/>
  <c r="D45" i="65"/>
  <c r="C45" i="65"/>
  <c r="B45" i="65"/>
  <c r="BS44" i="65"/>
  <c r="BR44" i="65"/>
  <c r="BQ44" i="65"/>
  <c r="BP44" i="65"/>
  <c r="BO44" i="65"/>
  <c r="BN44" i="65"/>
  <c r="BM44" i="65"/>
  <c r="BL44" i="65"/>
  <c r="BK44" i="65"/>
  <c r="BJ44" i="65"/>
  <c r="BI44" i="65"/>
  <c r="BH44" i="65"/>
  <c r="BG44" i="65"/>
  <c r="BF44" i="65"/>
  <c r="BE44" i="65"/>
  <c r="BD44" i="65"/>
  <c r="BC44" i="65"/>
  <c r="BB44" i="65"/>
  <c r="BA44" i="65"/>
  <c r="AZ44" i="65"/>
  <c r="AY44" i="65"/>
  <c r="AX44" i="65"/>
  <c r="AW44" i="65"/>
  <c r="AV44" i="65"/>
  <c r="AU44" i="65"/>
  <c r="AT44" i="65"/>
  <c r="AS44" i="65"/>
  <c r="AR44" i="65"/>
  <c r="AQ44" i="65"/>
  <c r="AP44" i="65"/>
  <c r="AO44" i="65"/>
  <c r="AN44" i="65"/>
  <c r="AM44" i="65"/>
  <c r="AL44" i="65"/>
  <c r="AK44" i="65"/>
  <c r="AJ44" i="65"/>
  <c r="AI44" i="65"/>
  <c r="AH44" i="65"/>
  <c r="AG44" i="65"/>
  <c r="AF44" i="65"/>
  <c r="AE44" i="65"/>
  <c r="AD44" i="65"/>
  <c r="AC44" i="65"/>
  <c r="AB44" i="65"/>
  <c r="AA44" i="65"/>
  <c r="Z44" i="65"/>
  <c r="Y44" i="65"/>
  <c r="X44" i="65"/>
  <c r="W44" i="65"/>
  <c r="V44" i="65"/>
  <c r="U44" i="65"/>
  <c r="T44" i="65"/>
  <c r="S44" i="65"/>
  <c r="R44" i="65"/>
  <c r="Q44" i="65"/>
  <c r="P44" i="65"/>
  <c r="O44" i="65"/>
  <c r="N44" i="65"/>
  <c r="M44" i="65"/>
  <c r="L44" i="65"/>
  <c r="K44" i="65"/>
  <c r="J44" i="65"/>
  <c r="I44" i="65"/>
  <c r="H44" i="65"/>
  <c r="G44" i="65"/>
  <c r="F44" i="65"/>
  <c r="E44" i="65"/>
  <c r="D44" i="65"/>
  <c r="C44" i="65"/>
  <c r="B44" i="65"/>
  <c r="BS43" i="65"/>
  <c r="BR43" i="65"/>
  <c r="BQ43" i="65"/>
  <c r="BP43" i="65"/>
  <c r="BO43" i="65"/>
  <c r="BN43" i="65"/>
  <c r="BM43" i="65"/>
  <c r="BL43" i="65"/>
  <c r="BK43" i="65"/>
  <c r="BJ43" i="65"/>
  <c r="BI43" i="65"/>
  <c r="BH43" i="65"/>
  <c r="BG43" i="65"/>
  <c r="BF43" i="65"/>
  <c r="BE43" i="65"/>
  <c r="BD43" i="65"/>
  <c r="BC43" i="65"/>
  <c r="BB43" i="65"/>
  <c r="BA43" i="65"/>
  <c r="AZ43" i="65"/>
  <c r="AY43" i="65"/>
  <c r="AX43" i="65"/>
  <c r="AW43" i="65"/>
  <c r="AV43" i="65"/>
  <c r="AU43" i="65"/>
  <c r="AT43" i="65"/>
  <c r="AS43" i="65"/>
  <c r="AR43" i="65"/>
  <c r="AQ43" i="65"/>
  <c r="AP43" i="65"/>
  <c r="AO43" i="65"/>
  <c r="AN43" i="65"/>
  <c r="AM43" i="65"/>
  <c r="AL43" i="65"/>
  <c r="AK43" i="65"/>
  <c r="AJ43" i="65"/>
  <c r="AI43" i="65"/>
  <c r="AH43" i="65"/>
  <c r="AG43" i="65"/>
  <c r="AF43" i="65"/>
  <c r="AE43" i="65"/>
  <c r="AD43" i="65"/>
  <c r="AC43" i="65"/>
  <c r="AB43" i="65"/>
  <c r="AA43" i="65"/>
  <c r="Z43" i="65"/>
  <c r="Y43" i="65"/>
  <c r="X43" i="65"/>
  <c r="W43" i="65"/>
  <c r="V43" i="65"/>
  <c r="U43" i="65"/>
  <c r="T43" i="65"/>
  <c r="S43" i="65"/>
  <c r="R43" i="65"/>
  <c r="Q43" i="65"/>
  <c r="P43" i="65"/>
  <c r="O43" i="65"/>
  <c r="N43" i="65"/>
  <c r="M43" i="65"/>
  <c r="L43" i="65"/>
  <c r="K43" i="65"/>
  <c r="J43" i="65"/>
  <c r="I43" i="65"/>
  <c r="H43" i="65"/>
  <c r="G43" i="65"/>
  <c r="F43" i="65"/>
  <c r="E43" i="65"/>
  <c r="D43" i="65"/>
  <c r="C43" i="65"/>
  <c r="B43" i="65"/>
  <c r="BS42" i="65"/>
  <c r="BR42" i="65"/>
  <c r="BQ42" i="65"/>
  <c r="BP42" i="65"/>
  <c r="BO42" i="65"/>
  <c r="BN42" i="65"/>
  <c r="BM42" i="65"/>
  <c r="BL42" i="65"/>
  <c r="BK42" i="65"/>
  <c r="BJ42" i="65"/>
  <c r="BI42" i="65"/>
  <c r="BH42" i="65"/>
  <c r="BG42" i="65"/>
  <c r="BF42" i="65"/>
  <c r="BE42" i="65"/>
  <c r="BD42" i="65"/>
  <c r="BC42" i="65"/>
  <c r="BB42" i="65"/>
  <c r="BA42" i="65"/>
  <c r="AZ42" i="65"/>
  <c r="AY42" i="65"/>
  <c r="AX42" i="65"/>
  <c r="AW42" i="65"/>
  <c r="AV42" i="65"/>
  <c r="AU42" i="65"/>
  <c r="AT42" i="65"/>
  <c r="AS42" i="65"/>
  <c r="AR42" i="65"/>
  <c r="AQ42" i="65"/>
  <c r="AP42" i="65"/>
  <c r="AO42" i="65"/>
  <c r="AN42" i="65"/>
  <c r="AM42" i="65"/>
  <c r="AL42" i="65"/>
  <c r="AK42" i="65"/>
  <c r="AJ42" i="65"/>
  <c r="AI42" i="65"/>
  <c r="AH42" i="65"/>
  <c r="AG42" i="65"/>
  <c r="AF42" i="65"/>
  <c r="AE42" i="65"/>
  <c r="AD42" i="65"/>
  <c r="AC42" i="65"/>
  <c r="AB42" i="65"/>
  <c r="AA42" i="65"/>
  <c r="Z42" i="65"/>
  <c r="Y42" i="65"/>
  <c r="X42" i="65"/>
  <c r="W42" i="65"/>
  <c r="V42" i="65"/>
  <c r="U42" i="65"/>
  <c r="T42" i="65"/>
  <c r="S42" i="65"/>
  <c r="R42" i="65"/>
  <c r="Q42" i="65"/>
  <c r="P42" i="65"/>
  <c r="O42" i="65"/>
  <c r="N42" i="65"/>
  <c r="M42" i="65"/>
  <c r="L42" i="65"/>
  <c r="K42" i="65"/>
  <c r="J42" i="65"/>
  <c r="I42" i="65"/>
  <c r="H42" i="65"/>
  <c r="G42" i="65"/>
  <c r="F42" i="65"/>
  <c r="E42" i="65"/>
  <c r="D42" i="65"/>
  <c r="C42" i="65"/>
  <c r="B42" i="65"/>
  <c r="BS41" i="65"/>
  <c r="BR41" i="65"/>
  <c r="BQ41" i="65"/>
  <c r="BP41" i="65"/>
  <c r="BO41" i="65"/>
  <c r="BN41" i="65"/>
  <c r="BM41" i="65"/>
  <c r="BL41" i="65"/>
  <c r="BK41" i="65"/>
  <c r="BJ41" i="65"/>
  <c r="BI41" i="65"/>
  <c r="BH41" i="65"/>
  <c r="BG41" i="65"/>
  <c r="BF41" i="65"/>
  <c r="BE41" i="65"/>
  <c r="BD41" i="65"/>
  <c r="BC41" i="65"/>
  <c r="BB41" i="65"/>
  <c r="BA41" i="65"/>
  <c r="AZ41" i="65"/>
  <c r="AY41" i="65"/>
  <c r="AX41" i="65"/>
  <c r="AW41" i="65"/>
  <c r="AV41" i="65"/>
  <c r="AU41" i="65"/>
  <c r="AT41" i="65"/>
  <c r="AS41" i="65"/>
  <c r="AR41" i="65"/>
  <c r="AQ41" i="65"/>
  <c r="AP41" i="65"/>
  <c r="AO41" i="65"/>
  <c r="AN41" i="65"/>
  <c r="AM41" i="65"/>
  <c r="AL41" i="65"/>
  <c r="AK41" i="65"/>
  <c r="AJ41" i="65"/>
  <c r="AI41" i="65"/>
  <c r="AH41" i="65"/>
  <c r="AG41" i="65"/>
  <c r="AF41" i="65"/>
  <c r="AE41" i="65"/>
  <c r="AD41" i="65"/>
  <c r="AC41" i="65"/>
  <c r="AB41" i="65"/>
  <c r="AA41" i="65"/>
  <c r="Z41" i="65"/>
  <c r="Y41" i="65"/>
  <c r="X41" i="65"/>
  <c r="W41" i="65"/>
  <c r="V41" i="65"/>
  <c r="U41" i="65"/>
  <c r="T41" i="65"/>
  <c r="S41" i="65"/>
  <c r="R41" i="65"/>
  <c r="Q41" i="65"/>
  <c r="P41" i="65"/>
  <c r="O41" i="65"/>
  <c r="N41" i="65"/>
  <c r="M41" i="65"/>
  <c r="L41" i="65"/>
  <c r="K41" i="65"/>
  <c r="J41" i="65"/>
  <c r="I41" i="65"/>
  <c r="H41" i="65"/>
  <c r="G41" i="65"/>
  <c r="F41" i="65"/>
  <c r="E41" i="65"/>
  <c r="D41" i="65"/>
  <c r="C41" i="65"/>
  <c r="B41" i="65"/>
  <c r="BS40" i="65"/>
  <c r="BR40" i="65"/>
  <c r="BQ40" i="65"/>
  <c r="BP40" i="65"/>
  <c r="BO40" i="65"/>
  <c r="BN40" i="65"/>
  <c r="BM40" i="65"/>
  <c r="BL40" i="65"/>
  <c r="BK40" i="65"/>
  <c r="BJ40" i="65"/>
  <c r="BI40" i="65"/>
  <c r="BH40" i="65"/>
  <c r="BG40" i="65"/>
  <c r="BF40" i="65"/>
  <c r="BE40" i="65"/>
  <c r="BD40" i="65"/>
  <c r="BC40" i="65"/>
  <c r="BB40" i="65"/>
  <c r="BA40" i="65"/>
  <c r="AZ40" i="65"/>
  <c r="AY40" i="65"/>
  <c r="AX40" i="65"/>
  <c r="AW40" i="65"/>
  <c r="AV40" i="65"/>
  <c r="AU40" i="65"/>
  <c r="AT40" i="65"/>
  <c r="AS40" i="65"/>
  <c r="AR40" i="65"/>
  <c r="AQ40" i="65"/>
  <c r="AP40" i="65"/>
  <c r="AO40" i="65"/>
  <c r="AN40" i="65"/>
  <c r="AM40" i="65"/>
  <c r="AL40" i="65"/>
  <c r="AK40" i="65"/>
  <c r="AJ40" i="65"/>
  <c r="AI40" i="65"/>
  <c r="AH40" i="65"/>
  <c r="AG40" i="65"/>
  <c r="AF40" i="65"/>
  <c r="AE40" i="65"/>
  <c r="AD40" i="65"/>
  <c r="AC40" i="65"/>
  <c r="AB40" i="65"/>
  <c r="AA40" i="65"/>
  <c r="Z40" i="65"/>
  <c r="Y40" i="65"/>
  <c r="X40" i="65"/>
  <c r="W40" i="65"/>
  <c r="V40" i="65"/>
  <c r="U40" i="65"/>
  <c r="T40" i="65"/>
  <c r="S40" i="65"/>
  <c r="R40" i="65"/>
  <c r="Q40" i="65"/>
  <c r="P40" i="65"/>
  <c r="O40" i="65"/>
  <c r="N40" i="65"/>
  <c r="M40" i="65"/>
  <c r="L40" i="65"/>
  <c r="K40" i="65"/>
  <c r="J40" i="65"/>
  <c r="I40" i="65"/>
  <c r="H40" i="65"/>
  <c r="G40" i="65"/>
  <c r="F40" i="65"/>
  <c r="E40" i="65"/>
  <c r="D40" i="65"/>
  <c r="C40" i="65"/>
  <c r="B40" i="65"/>
  <c r="BS39" i="65"/>
  <c r="BR39" i="65"/>
  <c r="BQ39" i="65"/>
  <c r="BP39" i="65"/>
  <c r="BO39" i="65"/>
  <c r="BN39" i="65"/>
  <c r="BM39" i="65"/>
  <c r="BL39" i="65"/>
  <c r="BK39" i="65"/>
  <c r="BJ39" i="65"/>
  <c r="BI39" i="65"/>
  <c r="BH39" i="65"/>
  <c r="BG39" i="65"/>
  <c r="BF39" i="65"/>
  <c r="BE39" i="65"/>
  <c r="BD39" i="65"/>
  <c r="BC39" i="65"/>
  <c r="BB39" i="65"/>
  <c r="BA39" i="65"/>
  <c r="AZ39" i="65"/>
  <c r="AY39" i="65"/>
  <c r="AX39" i="65"/>
  <c r="AW39" i="65"/>
  <c r="AV39" i="65"/>
  <c r="AU39" i="65"/>
  <c r="AT39" i="65"/>
  <c r="AS39" i="65"/>
  <c r="AR39" i="65"/>
  <c r="AQ39" i="65"/>
  <c r="AP39" i="65"/>
  <c r="AO39" i="65"/>
  <c r="AN39" i="65"/>
  <c r="AM39" i="65"/>
  <c r="AL39" i="65"/>
  <c r="AK39" i="65"/>
  <c r="AJ39" i="65"/>
  <c r="AI39" i="65"/>
  <c r="AH39" i="65"/>
  <c r="AG39" i="65"/>
  <c r="AF39" i="65"/>
  <c r="AE39" i="65"/>
  <c r="AD39" i="65"/>
  <c r="AC39" i="65"/>
  <c r="AB39" i="65"/>
  <c r="AA39" i="65"/>
  <c r="Z39" i="65"/>
  <c r="Y39" i="65"/>
  <c r="X39" i="65"/>
  <c r="W39" i="65"/>
  <c r="V39" i="65"/>
  <c r="U39" i="65"/>
  <c r="T39" i="65"/>
  <c r="S39" i="65"/>
  <c r="R39" i="65"/>
  <c r="Q39" i="65"/>
  <c r="P39" i="65"/>
  <c r="O39" i="65"/>
  <c r="N39" i="65"/>
  <c r="M39" i="65"/>
  <c r="L39" i="65"/>
  <c r="K39" i="65"/>
  <c r="J39" i="65"/>
  <c r="I39" i="65"/>
  <c r="H39" i="65"/>
  <c r="G39" i="65"/>
  <c r="F39" i="65"/>
  <c r="E39" i="65"/>
  <c r="D39" i="65"/>
  <c r="C39" i="65"/>
  <c r="B39" i="65"/>
  <c r="BN50" i="65" l="1"/>
  <c r="BG50" i="65"/>
  <c r="BI50" i="65"/>
  <c r="BF50" i="65"/>
  <c r="BB50" i="65"/>
  <c r="AT50" i="65"/>
  <c r="BJ50" i="65"/>
  <c r="BA50" i="65"/>
  <c r="BC50" i="65"/>
  <c r="AU50" i="65"/>
  <c r="AS50" i="65"/>
  <c r="AR50" i="65"/>
  <c r="AP50" i="65"/>
  <c r="AO50" i="65"/>
  <c r="AN50" i="65"/>
  <c r="BM50" i="65"/>
  <c r="BL50" i="65"/>
  <c r="BK50" i="65"/>
  <c r="AM50" i="65"/>
  <c r="AQ50" i="65"/>
  <c r="AK50" i="65"/>
  <c r="B50" i="65"/>
  <c r="CC37" i="65"/>
  <c r="CB37" i="65"/>
  <c r="BY37" i="65"/>
  <c r="BW37" i="65"/>
  <c r="BV37" i="65"/>
  <c r="BU37" i="65"/>
  <c r="BT37" i="65"/>
  <c r="CC36" i="65"/>
  <c r="CB36" i="65"/>
  <c r="BY36" i="65"/>
  <c r="BW36" i="65"/>
  <c r="BV36" i="65"/>
  <c r="BU36" i="65"/>
  <c r="CA36" i="65" s="1"/>
  <c r="BT36" i="65"/>
  <c r="CC35" i="65"/>
  <c r="CB35" i="65"/>
  <c r="BY35" i="65"/>
  <c r="BW35" i="65"/>
  <c r="BV35" i="65"/>
  <c r="BU35" i="65"/>
  <c r="BT35" i="65"/>
  <c r="CC34" i="65"/>
  <c r="CB34" i="65"/>
  <c r="BY34" i="65"/>
  <c r="BW34" i="65"/>
  <c r="BV34" i="65"/>
  <c r="BU34" i="65"/>
  <c r="BT34" i="65"/>
  <c r="CC33" i="65"/>
  <c r="CB33" i="65"/>
  <c r="BY33" i="65"/>
  <c r="BX33" i="65"/>
  <c r="BW33" i="65"/>
  <c r="BV33" i="65"/>
  <c r="BU33" i="65"/>
  <c r="BT33" i="65"/>
  <c r="CC32" i="65"/>
  <c r="CB32" i="65"/>
  <c r="BY32" i="65"/>
  <c r="BX32" i="65"/>
  <c r="BW32" i="65"/>
  <c r="BV32" i="65"/>
  <c r="BU32" i="65"/>
  <c r="BT32" i="65"/>
  <c r="CC31" i="65"/>
  <c r="CB31" i="65"/>
  <c r="BY31" i="65"/>
  <c r="BX31" i="65"/>
  <c r="BW31" i="65"/>
  <c r="BV31" i="65"/>
  <c r="BU31" i="65"/>
  <c r="BT31" i="65"/>
  <c r="CC30" i="65"/>
  <c r="CB30" i="65"/>
  <c r="BY30" i="65"/>
  <c r="BX30" i="65"/>
  <c r="BW30" i="65"/>
  <c r="BV30" i="65"/>
  <c r="BU30" i="65"/>
  <c r="BT30" i="65"/>
  <c r="CC29" i="65"/>
  <c r="CB29" i="65"/>
  <c r="BY29" i="65"/>
  <c r="BX29" i="65"/>
  <c r="BW29" i="65"/>
  <c r="BV29" i="65"/>
  <c r="BU29" i="65"/>
  <c r="BT29" i="65"/>
  <c r="CC28" i="65"/>
  <c r="CB28" i="65"/>
  <c r="BY28" i="65"/>
  <c r="BX28" i="65"/>
  <c r="BW28" i="65"/>
  <c r="BV28" i="65"/>
  <c r="BU28" i="65"/>
  <c r="BT28" i="65"/>
  <c r="CC27" i="65"/>
  <c r="CB27" i="65"/>
  <c r="BY27" i="65"/>
  <c r="BX27" i="65"/>
  <c r="BW27" i="65"/>
  <c r="BV27" i="65"/>
  <c r="BU27" i="65"/>
  <c r="BT27" i="65"/>
  <c r="CC26" i="65"/>
  <c r="CB26" i="65"/>
  <c r="BY26" i="65"/>
  <c r="BX26" i="65"/>
  <c r="BW26" i="65"/>
  <c r="BV26" i="65"/>
  <c r="BU26" i="65"/>
  <c r="BT26" i="65"/>
  <c r="CC25" i="65"/>
  <c r="CB25" i="65"/>
  <c r="BY25" i="65"/>
  <c r="BX25" i="65"/>
  <c r="BW25" i="65"/>
  <c r="BV25" i="65"/>
  <c r="BU25" i="65"/>
  <c r="BT25" i="65"/>
  <c r="CC24" i="65"/>
  <c r="CB24" i="65"/>
  <c r="BY24" i="65"/>
  <c r="BX24" i="65"/>
  <c r="BW24" i="65"/>
  <c r="BV24" i="65"/>
  <c r="BU24" i="65"/>
  <c r="BT24" i="65"/>
  <c r="CC23" i="65"/>
  <c r="CB23" i="65"/>
  <c r="BY23" i="65"/>
  <c r="BX23" i="65"/>
  <c r="BW23" i="65"/>
  <c r="BV23" i="65"/>
  <c r="BU23" i="65"/>
  <c r="BT23" i="65"/>
  <c r="CC22" i="65"/>
  <c r="CB22" i="65"/>
  <c r="BY22" i="65"/>
  <c r="BX22" i="65"/>
  <c r="BW22" i="65"/>
  <c r="BV22" i="65"/>
  <c r="BU22" i="65"/>
  <c r="BT22" i="65"/>
  <c r="CC21" i="65"/>
  <c r="CB21" i="65"/>
  <c r="BY21" i="65"/>
  <c r="BX21" i="65"/>
  <c r="BW21" i="65"/>
  <c r="BV21" i="65"/>
  <c r="BU21" i="65"/>
  <c r="BT21" i="65"/>
  <c r="CC20" i="65"/>
  <c r="CB20" i="65"/>
  <c r="BX20" i="65"/>
  <c r="BW20" i="65"/>
  <c r="BV20" i="65"/>
  <c r="BU20" i="65"/>
  <c r="BT20" i="65"/>
  <c r="CC19" i="65"/>
  <c r="CB19" i="65"/>
  <c r="BY19" i="65"/>
  <c r="BX19" i="65"/>
  <c r="BW19" i="65"/>
  <c r="BV19" i="65"/>
  <c r="BU19" i="65"/>
  <c r="BT19" i="65"/>
  <c r="CC18" i="65"/>
  <c r="CB18" i="65"/>
  <c r="BY18" i="65"/>
  <c r="BX18" i="65"/>
  <c r="BW18" i="65"/>
  <c r="BV18" i="65"/>
  <c r="BU18" i="65"/>
  <c r="BT18" i="65"/>
  <c r="CC17" i="65"/>
  <c r="CB17" i="65"/>
  <c r="BY17" i="65"/>
  <c r="BX17" i="65"/>
  <c r="BW17" i="65"/>
  <c r="BV17" i="65"/>
  <c r="BU17" i="65"/>
  <c r="BT17" i="65"/>
  <c r="CC16" i="65"/>
  <c r="CB16" i="65"/>
  <c r="BY16" i="65"/>
  <c r="BX16" i="65"/>
  <c r="BW16" i="65"/>
  <c r="BV16" i="65"/>
  <c r="BU16" i="65"/>
  <c r="BT16" i="65"/>
  <c r="CC15" i="65"/>
  <c r="CB15" i="65"/>
  <c r="BY15" i="65"/>
  <c r="BX15" i="65"/>
  <c r="BW15" i="65"/>
  <c r="BV15" i="65"/>
  <c r="BU15" i="65"/>
  <c r="BT15" i="65"/>
  <c r="CC14" i="65"/>
  <c r="CB14" i="65"/>
  <c r="BY14" i="65"/>
  <c r="BX14" i="65"/>
  <c r="BW14" i="65"/>
  <c r="BV14" i="65"/>
  <c r="BU14" i="65"/>
  <c r="BT14" i="65"/>
  <c r="CC13" i="65"/>
  <c r="CB13" i="65"/>
  <c r="BY13" i="65"/>
  <c r="BX13" i="65"/>
  <c r="BW13" i="65"/>
  <c r="BV13" i="65"/>
  <c r="BU13" i="65"/>
  <c r="BT13" i="65"/>
  <c r="CC12" i="65"/>
  <c r="CB12" i="65"/>
  <c r="BY12" i="65"/>
  <c r="BX12" i="65"/>
  <c r="BW12" i="65"/>
  <c r="BV12" i="65"/>
  <c r="BU12" i="65"/>
  <c r="BT12" i="65"/>
  <c r="CC11" i="65"/>
  <c r="CB11" i="65"/>
  <c r="BY11" i="65"/>
  <c r="BX11" i="65"/>
  <c r="BW11" i="65"/>
  <c r="BV11" i="65"/>
  <c r="BU11" i="65"/>
  <c r="BT11" i="65"/>
  <c r="CC10" i="65"/>
  <c r="CB10" i="65"/>
  <c r="BY10" i="65"/>
  <c r="BX10" i="65"/>
  <c r="BW10" i="65"/>
  <c r="BV10" i="65"/>
  <c r="BU10" i="65"/>
  <c r="BT10" i="65"/>
  <c r="CC9" i="65"/>
  <c r="CB9" i="65"/>
  <c r="BY9" i="65"/>
  <c r="BX9" i="65"/>
  <c r="BW9" i="65"/>
  <c r="BV9" i="65"/>
  <c r="BU9" i="65"/>
  <c r="BT9" i="65"/>
  <c r="CC8" i="65"/>
  <c r="CB8" i="65"/>
  <c r="BY8" i="65"/>
  <c r="BX8" i="65"/>
  <c r="BW8" i="65"/>
  <c r="BV8" i="65"/>
  <c r="BU8" i="65"/>
  <c r="BT8" i="65"/>
  <c r="CC7" i="65"/>
  <c r="CB7" i="65"/>
  <c r="BY7" i="65"/>
  <c r="BX7" i="65"/>
  <c r="BW7" i="65"/>
  <c r="BV7" i="65"/>
  <c r="BU7" i="65"/>
  <c r="BT7" i="65"/>
  <c r="CC6" i="65"/>
  <c r="CB6" i="65"/>
  <c r="BY6" i="65"/>
  <c r="BX6" i="65"/>
  <c r="BW6" i="65"/>
  <c r="BV6" i="65"/>
  <c r="BU6" i="65"/>
  <c r="BT6" i="65"/>
  <c r="CC5" i="65"/>
  <c r="CB5" i="65"/>
  <c r="BY5" i="65"/>
  <c r="BX5" i="65"/>
  <c r="BW5" i="65"/>
  <c r="BV5" i="65"/>
  <c r="BU5" i="65"/>
  <c r="BT5" i="65"/>
  <c r="CA25" i="65" l="1"/>
  <c r="CA35" i="65"/>
  <c r="CA34" i="65"/>
  <c r="CA29" i="65"/>
  <c r="CA33" i="65"/>
  <c r="CA5" i="65"/>
  <c r="CA22" i="65"/>
  <c r="CA32" i="65"/>
  <c r="CA37" i="65"/>
  <c r="CA9" i="65"/>
  <c r="CA13" i="65"/>
  <c r="CA17" i="65"/>
  <c r="CA21" i="65"/>
  <c r="CA6" i="65"/>
  <c r="CA7" i="65"/>
  <c r="CA8" i="65"/>
  <c r="CA10" i="65"/>
  <c r="CA11" i="65"/>
  <c r="CA12" i="65"/>
  <c r="CA14" i="65"/>
  <c r="CA15" i="65"/>
  <c r="CA16" i="65"/>
  <c r="CA18" i="65"/>
  <c r="CA19" i="65"/>
  <c r="CA20" i="65"/>
  <c r="CA23" i="65"/>
  <c r="CA24" i="65"/>
  <c r="CA26" i="65"/>
  <c r="CA27" i="65"/>
  <c r="CA28" i="65"/>
  <c r="CA30" i="65"/>
  <c r="CA31" i="65"/>
  <c r="AT23" i="62"/>
  <c r="AQ52" i="62" l="1"/>
  <c r="AP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K52" i="62"/>
  <c r="J52" i="62"/>
  <c r="I52" i="62"/>
  <c r="H52" i="62"/>
  <c r="G52" i="62"/>
  <c r="F52" i="62"/>
  <c r="E52" i="62"/>
  <c r="D52" i="62"/>
  <c r="C52" i="62"/>
  <c r="B52" i="62"/>
  <c r="AQ51" i="62"/>
  <c r="AP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K51" i="62"/>
  <c r="J51" i="62"/>
  <c r="I51" i="62"/>
  <c r="H51" i="62"/>
  <c r="G51" i="62"/>
  <c r="F51" i="62"/>
  <c r="E51" i="62"/>
  <c r="D51" i="62"/>
  <c r="C51" i="62"/>
  <c r="B51" i="62"/>
  <c r="AQ49" i="62"/>
  <c r="AP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K49" i="62"/>
  <c r="J49" i="62"/>
  <c r="I49" i="62"/>
  <c r="H49" i="62"/>
  <c r="G49" i="62"/>
  <c r="F49" i="62"/>
  <c r="E49" i="62"/>
  <c r="D49" i="62"/>
  <c r="C49" i="62"/>
  <c r="B49" i="62"/>
  <c r="AQ48" i="62"/>
  <c r="AP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K48" i="62"/>
  <c r="J48" i="62"/>
  <c r="I48" i="62"/>
  <c r="H48" i="62"/>
  <c r="G48" i="62"/>
  <c r="F48" i="62"/>
  <c r="E48" i="62"/>
  <c r="D48" i="62"/>
  <c r="C48" i="62"/>
  <c r="B48" i="62"/>
  <c r="AQ47" i="62"/>
  <c r="AP47" i="62"/>
  <c r="AP50" i="62" s="1"/>
  <c r="AO47" i="62"/>
  <c r="AO50" i="62" s="1"/>
  <c r="AN47" i="62"/>
  <c r="AN50" i="62" s="1"/>
  <c r="AM47" i="62"/>
  <c r="AL47" i="62"/>
  <c r="AL50" i="62" s="1"/>
  <c r="AK47" i="62"/>
  <c r="AK50" i="62" s="1"/>
  <c r="AJ47" i="62"/>
  <c r="AJ50" i="62" s="1"/>
  <c r="AI47" i="62"/>
  <c r="AH47" i="62"/>
  <c r="AG47" i="62"/>
  <c r="AG50" i="62" s="1"/>
  <c r="AF47" i="62"/>
  <c r="AE47" i="62"/>
  <c r="AD47" i="62"/>
  <c r="AD50" i="62" s="1"/>
  <c r="AC47" i="62"/>
  <c r="AC50" i="62" s="1"/>
  <c r="AB47" i="62"/>
  <c r="AB50" i="62" s="1"/>
  <c r="AA47" i="62"/>
  <c r="Z47" i="62"/>
  <c r="Y47" i="62"/>
  <c r="X47" i="62"/>
  <c r="X50" i="62" s="1"/>
  <c r="W47" i="62"/>
  <c r="V47" i="62"/>
  <c r="V50" i="62" s="1"/>
  <c r="U47" i="62"/>
  <c r="U50" i="62" s="1"/>
  <c r="T47" i="62"/>
  <c r="S47" i="62"/>
  <c r="R47" i="62"/>
  <c r="Q47" i="62"/>
  <c r="P47" i="62"/>
  <c r="O47" i="62"/>
  <c r="N47" i="62"/>
  <c r="N50" i="62" s="1"/>
  <c r="M47" i="62"/>
  <c r="M50" i="62" s="1"/>
  <c r="K47" i="62"/>
  <c r="J47" i="62"/>
  <c r="I47" i="62"/>
  <c r="I50" i="62" s="1"/>
  <c r="H47" i="62"/>
  <c r="G47" i="62"/>
  <c r="G50" i="62" s="1"/>
  <c r="F47" i="62"/>
  <c r="E47" i="62"/>
  <c r="D47" i="62"/>
  <c r="D50" i="62" s="1"/>
  <c r="C47" i="62"/>
  <c r="C50" i="62" s="1"/>
  <c r="B47" i="62"/>
  <c r="AQ46" i="62"/>
  <c r="AP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K46" i="62"/>
  <c r="J46" i="62"/>
  <c r="I46" i="62"/>
  <c r="H46" i="62"/>
  <c r="G46" i="62"/>
  <c r="F46" i="62"/>
  <c r="E46" i="62"/>
  <c r="D46" i="62"/>
  <c r="C46" i="62"/>
  <c r="B46" i="62"/>
  <c r="AQ45" i="62"/>
  <c r="AP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K45" i="62"/>
  <c r="J45" i="62"/>
  <c r="I45" i="62"/>
  <c r="H45" i="62"/>
  <c r="G45" i="62"/>
  <c r="F45" i="62"/>
  <c r="E45" i="62"/>
  <c r="D45" i="62"/>
  <c r="C45" i="62"/>
  <c r="B45" i="62"/>
  <c r="AQ44" i="62"/>
  <c r="AP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K44" i="62"/>
  <c r="J44" i="62"/>
  <c r="I44" i="62"/>
  <c r="H44" i="62"/>
  <c r="G44" i="62"/>
  <c r="F44" i="62"/>
  <c r="E44" i="62"/>
  <c r="D44" i="62"/>
  <c r="C44" i="62"/>
  <c r="B44" i="62"/>
  <c r="AQ43" i="62"/>
  <c r="AP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K43" i="62"/>
  <c r="J43" i="62"/>
  <c r="I43" i="62"/>
  <c r="H43" i="62"/>
  <c r="G43" i="62"/>
  <c r="F43" i="62"/>
  <c r="E43" i="62"/>
  <c r="D43" i="62"/>
  <c r="C43" i="62"/>
  <c r="B43" i="62"/>
  <c r="AQ42" i="62"/>
  <c r="AP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K42" i="62"/>
  <c r="J42" i="62"/>
  <c r="I42" i="62"/>
  <c r="H42" i="62"/>
  <c r="G42" i="62"/>
  <c r="F42" i="62"/>
  <c r="E42" i="62"/>
  <c r="D42" i="62"/>
  <c r="C42" i="62"/>
  <c r="B42" i="62"/>
  <c r="AQ41" i="62"/>
  <c r="AP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K41" i="62"/>
  <c r="J41" i="62"/>
  <c r="I41" i="62"/>
  <c r="H41" i="62"/>
  <c r="G41" i="62"/>
  <c r="F41" i="62"/>
  <c r="E41" i="62"/>
  <c r="D41" i="62"/>
  <c r="C41" i="62"/>
  <c r="B41" i="62"/>
  <c r="AQ40" i="62"/>
  <c r="AP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K40" i="62"/>
  <c r="J40" i="62"/>
  <c r="I40" i="62"/>
  <c r="H40" i="62"/>
  <c r="G40" i="62"/>
  <c r="F40" i="62"/>
  <c r="E40" i="62"/>
  <c r="D40" i="62"/>
  <c r="C40" i="62"/>
  <c r="B40" i="62"/>
  <c r="AQ39" i="62"/>
  <c r="AP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K39" i="62"/>
  <c r="J39" i="62"/>
  <c r="I39" i="62"/>
  <c r="H39" i="62"/>
  <c r="G39" i="62"/>
  <c r="F39" i="62"/>
  <c r="E39" i="62"/>
  <c r="D39" i="62"/>
  <c r="C39" i="62"/>
  <c r="B39" i="62"/>
  <c r="BA37" i="62"/>
  <c r="AZ37" i="62"/>
  <c r="AW37" i="62"/>
  <c r="AU37" i="62"/>
  <c r="AT37" i="62"/>
  <c r="AS37" i="62"/>
  <c r="AR37" i="62"/>
  <c r="BA36" i="62"/>
  <c r="AZ36" i="62"/>
  <c r="AW36" i="62"/>
  <c r="AU36" i="62"/>
  <c r="AT36" i="62"/>
  <c r="AS36" i="62"/>
  <c r="AR36" i="62"/>
  <c r="BA35" i="62"/>
  <c r="AZ35" i="62"/>
  <c r="AW35" i="62"/>
  <c r="AU35" i="62"/>
  <c r="AT35" i="62"/>
  <c r="AS35" i="62"/>
  <c r="AR35" i="62"/>
  <c r="BA34" i="62"/>
  <c r="AZ34" i="62"/>
  <c r="AW34" i="62"/>
  <c r="AU34" i="62"/>
  <c r="AT34" i="62"/>
  <c r="AS34" i="62"/>
  <c r="AR34" i="62"/>
  <c r="BA33" i="62"/>
  <c r="AZ33" i="62"/>
  <c r="AW33" i="62"/>
  <c r="AV33" i="62"/>
  <c r="AU33" i="62"/>
  <c r="AT33" i="62"/>
  <c r="AS33" i="62"/>
  <c r="AR33" i="62"/>
  <c r="BA32" i="62"/>
  <c r="AZ32" i="62"/>
  <c r="AW32" i="62"/>
  <c r="AV32" i="62"/>
  <c r="AU32" i="62"/>
  <c r="AT32" i="62"/>
  <c r="AS32" i="62"/>
  <c r="AR32" i="62"/>
  <c r="BA31" i="62"/>
  <c r="AZ31" i="62"/>
  <c r="AW31" i="62"/>
  <c r="AV31" i="62"/>
  <c r="AU31" i="62"/>
  <c r="AT31" i="62"/>
  <c r="AS31" i="62"/>
  <c r="AR31" i="62"/>
  <c r="BA30" i="62"/>
  <c r="AZ30" i="62"/>
  <c r="AW30" i="62"/>
  <c r="AV30" i="62"/>
  <c r="AU30" i="62"/>
  <c r="AT30" i="62"/>
  <c r="AS30" i="62"/>
  <c r="AR30" i="62"/>
  <c r="BA29" i="62"/>
  <c r="AZ29" i="62"/>
  <c r="AW29" i="62"/>
  <c r="AV29" i="62"/>
  <c r="AU29" i="62"/>
  <c r="AT29" i="62"/>
  <c r="AS29" i="62"/>
  <c r="AR29" i="62"/>
  <c r="BA28" i="62"/>
  <c r="AZ28" i="62"/>
  <c r="AW28" i="62"/>
  <c r="AV28" i="62"/>
  <c r="AU28" i="62"/>
  <c r="AT28" i="62"/>
  <c r="AS28" i="62"/>
  <c r="AR28" i="62"/>
  <c r="BA27" i="62"/>
  <c r="AZ27" i="62"/>
  <c r="AW27" i="62"/>
  <c r="AV27" i="62"/>
  <c r="AU27" i="62"/>
  <c r="AT27" i="62"/>
  <c r="AS27" i="62"/>
  <c r="AR27" i="62"/>
  <c r="BA26" i="62"/>
  <c r="AZ26" i="62"/>
  <c r="AW26" i="62"/>
  <c r="AV26" i="62"/>
  <c r="AU26" i="62"/>
  <c r="AT26" i="62"/>
  <c r="AS26" i="62"/>
  <c r="AR26" i="62"/>
  <c r="BA25" i="62"/>
  <c r="AZ25" i="62"/>
  <c r="AW25" i="62"/>
  <c r="AV25" i="62"/>
  <c r="AU25" i="62"/>
  <c r="AT25" i="62"/>
  <c r="AS25" i="62"/>
  <c r="AR25" i="62"/>
  <c r="BA24" i="62"/>
  <c r="AZ24" i="62"/>
  <c r="AW24" i="62"/>
  <c r="AV24" i="62"/>
  <c r="AU24" i="62"/>
  <c r="AT24" i="62"/>
  <c r="AS24" i="62"/>
  <c r="AR24" i="62"/>
  <c r="BA23" i="62"/>
  <c r="AZ23" i="62"/>
  <c r="AW23" i="62"/>
  <c r="AV23" i="62"/>
  <c r="AU23" i="62"/>
  <c r="AS23" i="62"/>
  <c r="AR23" i="62"/>
  <c r="BA22" i="62"/>
  <c r="AZ22" i="62"/>
  <c r="AW22" i="62"/>
  <c r="AV22" i="62"/>
  <c r="AU22" i="62"/>
  <c r="AT22" i="62"/>
  <c r="AS22" i="62"/>
  <c r="AR22" i="62"/>
  <c r="BA21" i="62"/>
  <c r="AZ21" i="62"/>
  <c r="AW21" i="62"/>
  <c r="AV21" i="62"/>
  <c r="AU21" i="62"/>
  <c r="AT21" i="62"/>
  <c r="AS21" i="62"/>
  <c r="AR21" i="62"/>
  <c r="BA20" i="62"/>
  <c r="AZ20" i="62"/>
  <c r="AW20" i="62"/>
  <c r="AV20" i="62"/>
  <c r="AU20" i="62"/>
  <c r="AT20" i="62"/>
  <c r="AS20" i="62"/>
  <c r="AR20" i="62"/>
  <c r="BA19" i="62"/>
  <c r="AZ19" i="62"/>
  <c r="AW19" i="62"/>
  <c r="AV19" i="62"/>
  <c r="AU19" i="62"/>
  <c r="AT19" i="62"/>
  <c r="AS19" i="62"/>
  <c r="AR19" i="62"/>
  <c r="BA18" i="62"/>
  <c r="AZ18" i="62"/>
  <c r="AW18" i="62"/>
  <c r="AV18" i="62"/>
  <c r="AU18" i="62"/>
  <c r="AT18" i="62"/>
  <c r="AS18" i="62"/>
  <c r="AR18" i="62"/>
  <c r="BA17" i="62"/>
  <c r="AZ17" i="62"/>
  <c r="AW17" i="62"/>
  <c r="AV17" i="62"/>
  <c r="AU17" i="62"/>
  <c r="AT17" i="62"/>
  <c r="AS17" i="62"/>
  <c r="AR17" i="62"/>
  <c r="BA16" i="62"/>
  <c r="AZ16" i="62"/>
  <c r="AW16" i="62"/>
  <c r="AV16" i="62"/>
  <c r="AU16" i="62"/>
  <c r="AT16" i="62"/>
  <c r="AS16" i="62"/>
  <c r="AR16" i="62"/>
  <c r="BA15" i="62"/>
  <c r="AZ15" i="62"/>
  <c r="AW15" i="62"/>
  <c r="AV15" i="62"/>
  <c r="AU15" i="62"/>
  <c r="AT15" i="62"/>
  <c r="AS15" i="62"/>
  <c r="AR15" i="62"/>
  <c r="BA14" i="62"/>
  <c r="AZ14" i="62"/>
  <c r="AW14" i="62"/>
  <c r="AV14" i="62"/>
  <c r="AU14" i="62"/>
  <c r="AT14" i="62"/>
  <c r="AS14" i="62"/>
  <c r="AR14" i="62"/>
  <c r="BA13" i="62"/>
  <c r="AZ13" i="62"/>
  <c r="AW13" i="62"/>
  <c r="AV13" i="62"/>
  <c r="AU13" i="62"/>
  <c r="AT13" i="62"/>
  <c r="AS13" i="62"/>
  <c r="AR13" i="62"/>
  <c r="BA12" i="62"/>
  <c r="AZ12" i="62"/>
  <c r="AW12" i="62"/>
  <c r="AV12" i="62"/>
  <c r="AU12" i="62"/>
  <c r="AT12" i="62"/>
  <c r="AS12" i="62"/>
  <c r="AR12" i="62"/>
  <c r="BA11" i="62"/>
  <c r="AZ11" i="62"/>
  <c r="AW11" i="62"/>
  <c r="AV11" i="62"/>
  <c r="AU11" i="62"/>
  <c r="AT11" i="62"/>
  <c r="AS11" i="62"/>
  <c r="AR11" i="62"/>
  <c r="BA10" i="62"/>
  <c r="AZ10" i="62"/>
  <c r="AW10" i="62"/>
  <c r="AV10" i="62"/>
  <c r="AU10" i="62"/>
  <c r="AT10" i="62"/>
  <c r="AS10" i="62"/>
  <c r="AR10" i="62"/>
  <c r="BA9" i="62"/>
  <c r="AZ9" i="62"/>
  <c r="AW9" i="62"/>
  <c r="AV9" i="62"/>
  <c r="AU9" i="62"/>
  <c r="AT9" i="62"/>
  <c r="AS9" i="62"/>
  <c r="AR9" i="62"/>
  <c r="BA8" i="62"/>
  <c r="AZ8" i="62"/>
  <c r="AW8" i="62"/>
  <c r="AV8" i="62"/>
  <c r="AU8" i="62"/>
  <c r="AT8" i="62"/>
  <c r="AS8" i="62"/>
  <c r="AR8" i="62"/>
  <c r="BA7" i="62"/>
  <c r="AZ7" i="62"/>
  <c r="AW7" i="62"/>
  <c r="AV7" i="62"/>
  <c r="AU7" i="62"/>
  <c r="AT7" i="62"/>
  <c r="AS7" i="62"/>
  <c r="AR7" i="62"/>
  <c r="BA6" i="62"/>
  <c r="AZ6" i="62"/>
  <c r="AW6" i="62"/>
  <c r="AV6" i="62"/>
  <c r="AU6" i="62"/>
  <c r="AT6" i="62"/>
  <c r="AS6" i="62"/>
  <c r="AR6" i="62"/>
  <c r="BA5" i="62"/>
  <c r="AZ5" i="62"/>
  <c r="AW5" i="62"/>
  <c r="AV5" i="62"/>
  <c r="AU5" i="62"/>
  <c r="AT5" i="62"/>
  <c r="AS5" i="62"/>
  <c r="AR5" i="62"/>
  <c r="AR17" i="58"/>
  <c r="AQ17" i="58"/>
  <c r="AS17" i="58" s="1"/>
  <c r="AR16" i="58"/>
  <c r="AQ16" i="58"/>
  <c r="AS16" i="58" s="1"/>
  <c r="AR15" i="58"/>
  <c r="AQ15" i="58"/>
  <c r="AS15" i="58" s="1"/>
  <c r="AR14" i="58"/>
  <c r="AQ14" i="58"/>
  <c r="AS14" i="58" s="1"/>
  <c r="AR40" i="57"/>
  <c r="AQ40" i="57"/>
  <c r="AS40" i="57" s="1"/>
  <c r="AR39" i="57"/>
  <c r="AQ39" i="57"/>
  <c r="AR38" i="57"/>
  <c r="AQ38" i="57"/>
  <c r="AS38" i="57" s="1"/>
  <c r="AR37" i="57"/>
  <c r="AQ37" i="57"/>
  <c r="AY33" i="62" l="1"/>
  <c r="AY37" i="62"/>
  <c r="B50" i="62"/>
  <c r="F50" i="62"/>
  <c r="J50" i="62"/>
  <c r="O50" i="62"/>
  <c r="W50" i="62"/>
  <c r="AA50" i="62"/>
  <c r="AE50" i="62"/>
  <c r="AM50" i="62"/>
  <c r="AQ50" i="62"/>
  <c r="AS37" i="57"/>
  <c r="AS39" i="57"/>
  <c r="AY6" i="62"/>
  <c r="AY10" i="62"/>
  <c r="Y50" i="62"/>
  <c r="S50" i="62"/>
  <c r="AY17" i="62"/>
  <c r="Q50" i="62"/>
  <c r="P50" i="62"/>
  <c r="T50" i="62"/>
  <c r="R50" i="62"/>
  <c r="AY14" i="62"/>
  <c r="AY36" i="62"/>
  <c r="AY21" i="62"/>
  <c r="AY26" i="62"/>
  <c r="AY25" i="62"/>
  <c r="AY22" i="62"/>
  <c r="AY29" i="62"/>
  <c r="K50" i="62"/>
  <c r="H50" i="62"/>
  <c r="AY11" i="62"/>
  <c r="AY12" i="62"/>
  <c r="AY16" i="62"/>
  <c r="AY19" i="62"/>
  <c r="AY24" i="62"/>
  <c r="AY27" i="62"/>
  <c r="AY28" i="62"/>
  <c r="AY31" i="62"/>
  <c r="AY32" i="62"/>
  <c r="AY34" i="62"/>
  <c r="AY35" i="62"/>
  <c r="AY13" i="62"/>
  <c r="AY9" i="62"/>
  <c r="AY18" i="62"/>
  <c r="AY30" i="62"/>
  <c r="AY5" i="62"/>
  <c r="Z50" i="62"/>
  <c r="AF50" i="62"/>
  <c r="AY20" i="62"/>
  <c r="AY8" i="62"/>
  <c r="AI50" i="62"/>
  <c r="AY23" i="62"/>
  <c r="AH50" i="62"/>
  <c r="E50" i="62"/>
  <c r="AY15" i="62"/>
  <c r="AY7" i="62"/>
  <c r="AM14" i="56"/>
  <c r="AL14" i="56"/>
  <c r="AK14" i="56"/>
  <c r="AJ14" i="56"/>
  <c r="AI14" i="56"/>
  <c r="AP14" i="56" l="1"/>
  <c r="AN13" i="56"/>
  <c r="AM13" i="56"/>
  <c r="AL13" i="56"/>
  <c r="AK13" i="56"/>
  <c r="AJ13" i="56"/>
  <c r="AI13" i="56"/>
  <c r="AP13" i="56" l="1"/>
  <c r="AN12" i="56"/>
  <c r="AM12" i="56"/>
  <c r="AL12" i="56"/>
  <c r="AK12" i="56"/>
  <c r="AJ12" i="56"/>
  <c r="AI12" i="56"/>
  <c r="AP12" i="56" l="1"/>
  <c r="AN11" i="56"/>
  <c r="AM11" i="56"/>
  <c r="AL11" i="56"/>
  <c r="AK11" i="56"/>
  <c r="AJ11" i="56"/>
  <c r="AI11" i="56"/>
  <c r="AP11" i="56" l="1"/>
  <c r="AN10" i="56"/>
  <c r="AM10" i="56"/>
  <c r="AL10" i="56"/>
  <c r="AK10" i="56"/>
  <c r="AJ10" i="56"/>
  <c r="AI10" i="56"/>
  <c r="AP10" i="56" l="1"/>
  <c r="AN9" i="56"/>
  <c r="AM9" i="56"/>
  <c r="AL9" i="56"/>
  <c r="AK9" i="56"/>
  <c r="AJ9" i="56"/>
  <c r="AI9" i="56"/>
  <c r="AP9" i="56" l="1"/>
  <c r="AN8" i="56"/>
  <c r="AM8" i="56"/>
  <c r="AL8" i="56"/>
  <c r="AK8" i="56"/>
  <c r="AJ8" i="56"/>
  <c r="AI8" i="56"/>
  <c r="AP8" i="56" l="1"/>
  <c r="AN7" i="56"/>
  <c r="AM7" i="56"/>
  <c r="AL7" i="56"/>
  <c r="AK7" i="56"/>
  <c r="AJ7" i="56"/>
  <c r="AI7" i="56"/>
  <c r="AP7" i="56" l="1"/>
  <c r="AN6" i="56"/>
  <c r="AM6" i="56"/>
  <c r="AL6" i="56"/>
  <c r="AK6" i="56"/>
  <c r="AJ6" i="56"/>
  <c r="AI6" i="56"/>
  <c r="AP6" i="56" l="1"/>
  <c r="AN5" i="56"/>
  <c r="AM5" i="56"/>
  <c r="AL5" i="56"/>
  <c r="AK5" i="56"/>
  <c r="AJ5" i="56"/>
  <c r="AI5" i="56"/>
  <c r="AN4" i="56"/>
  <c r="AM4" i="56"/>
  <c r="AL4" i="56"/>
  <c r="AK4" i="56"/>
  <c r="AJ4" i="56"/>
  <c r="AI4" i="56"/>
  <c r="AP5" i="56" l="1"/>
  <c r="AP4" i="56"/>
  <c r="AN5" i="55" l="1"/>
  <c r="AJ5" i="53" l="1"/>
  <c r="AJ6" i="53"/>
  <c r="AJ8" i="53"/>
  <c r="AJ9" i="53"/>
  <c r="AJ10" i="53"/>
  <c r="AJ11" i="53"/>
  <c r="AJ12" i="53"/>
  <c r="AJ13" i="53"/>
  <c r="AJ14" i="53"/>
  <c r="AJ15" i="53"/>
  <c r="AJ16" i="53"/>
  <c r="AJ17" i="53"/>
  <c r="AJ18" i="53"/>
  <c r="AJ19" i="53"/>
  <c r="AJ20" i="53"/>
  <c r="AJ21" i="53"/>
  <c r="AJ22" i="53"/>
  <c r="AJ23" i="53"/>
  <c r="AJ24" i="53"/>
  <c r="AJ25" i="53"/>
  <c r="AJ26" i="53"/>
  <c r="AJ27" i="53"/>
  <c r="AJ28" i="53"/>
  <c r="AJ29" i="53"/>
  <c r="AJ30" i="53"/>
  <c r="AJ31" i="53"/>
  <c r="AJ32" i="53"/>
  <c r="AJ4" i="53"/>
  <c r="AI4" i="53"/>
  <c r="AI5" i="53"/>
  <c r="AI6" i="53"/>
  <c r="AI8" i="53"/>
  <c r="AI9" i="53"/>
  <c r="AI10" i="53"/>
  <c r="AI11" i="53"/>
  <c r="AI12" i="53"/>
  <c r="AI13" i="53"/>
  <c r="AI14" i="53"/>
  <c r="AI15" i="53"/>
  <c r="AI16" i="53"/>
  <c r="AI17" i="53"/>
  <c r="AI18" i="53"/>
  <c r="AI19" i="53"/>
  <c r="AI20" i="53"/>
  <c r="AI21" i="53"/>
  <c r="AI22" i="53"/>
  <c r="AI23" i="53"/>
  <c r="AI24" i="53"/>
  <c r="AI25" i="53"/>
  <c r="AI26" i="53"/>
  <c r="AI27" i="53"/>
  <c r="AI28" i="53"/>
  <c r="AI29" i="53"/>
  <c r="AI30" i="53"/>
  <c r="AI31" i="53"/>
  <c r="AI32" i="53"/>
  <c r="AH5" i="53"/>
  <c r="AH6" i="53"/>
  <c r="AH8" i="53"/>
  <c r="AH9" i="53"/>
  <c r="AH10" i="53"/>
  <c r="AH11" i="53"/>
  <c r="AH12" i="53"/>
  <c r="AH13" i="53"/>
  <c r="AH14" i="53"/>
  <c r="AH15" i="53"/>
  <c r="AH16" i="53"/>
  <c r="AH17" i="53"/>
  <c r="AH18" i="53"/>
  <c r="AH19" i="53"/>
  <c r="AH20" i="53"/>
  <c r="AH21" i="53"/>
  <c r="AH22" i="53"/>
  <c r="AH23" i="53"/>
  <c r="AH24" i="53"/>
  <c r="AH25" i="53"/>
  <c r="AH26" i="53"/>
  <c r="AH27" i="53"/>
  <c r="AH28" i="53"/>
  <c r="AH29" i="53"/>
  <c r="AH30" i="53"/>
  <c r="AH31" i="53"/>
  <c r="AH32" i="53"/>
  <c r="AH4" i="53"/>
  <c r="AG5" i="53"/>
  <c r="AG6" i="53"/>
  <c r="AG8" i="53"/>
  <c r="AG9" i="53"/>
  <c r="AG10" i="53"/>
  <c r="AG11" i="53"/>
  <c r="AG12" i="53"/>
  <c r="AG13" i="53"/>
  <c r="AG14" i="53"/>
  <c r="AG15" i="53"/>
  <c r="AG16" i="53"/>
  <c r="AG17" i="53"/>
  <c r="AG18" i="53"/>
  <c r="AG19" i="53"/>
  <c r="AG20" i="53"/>
  <c r="AG21" i="53"/>
  <c r="AG22" i="53"/>
  <c r="AG23" i="53"/>
  <c r="AG24" i="53"/>
  <c r="AG25" i="53"/>
  <c r="AG26" i="53"/>
  <c r="AG27" i="53"/>
  <c r="AG28" i="53"/>
  <c r="AG29" i="53"/>
  <c r="AG30" i="53"/>
  <c r="AG31" i="53"/>
  <c r="AG32" i="53"/>
  <c r="AF5" i="53"/>
  <c r="AF6" i="53"/>
  <c r="AF8" i="53"/>
  <c r="AF9" i="53"/>
  <c r="AF10" i="53"/>
  <c r="AF11" i="53"/>
  <c r="AF12" i="53"/>
  <c r="AF13" i="53"/>
  <c r="AF14" i="53"/>
  <c r="AF15" i="53"/>
  <c r="AF16" i="53"/>
  <c r="AF17" i="53"/>
  <c r="AF18" i="53"/>
  <c r="AF19" i="53"/>
  <c r="AF20" i="53"/>
  <c r="AF21" i="53"/>
  <c r="AF22" i="53"/>
  <c r="AF23" i="53"/>
  <c r="AF24" i="53"/>
  <c r="AF25" i="53"/>
  <c r="AF26" i="53"/>
  <c r="AF27" i="53"/>
  <c r="AF28" i="53"/>
  <c r="AF29" i="53"/>
  <c r="AF30" i="53"/>
  <c r="AF31" i="53"/>
  <c r="AF4" i="53"/>
  <c r="AG4" i="53"/>
  <c r="AF32" i="53"/>
  <c r="C36" i="53"/>
  <c r="D36" i="53"/>
  <c r="E36" i="53"/>
  <c r="F36" i="53"/>
  <c r="G36" i="53"/>
  <c r="H36" i="53"/>
  <c r="I36" i="53"/>
  <c r="K36" i="53"/>
  <c r="L36" i="53"/>
  <c r="M36" i="53"/>
  <c r="N36" i="53"/>
  <c r="O36" i="53"/>
  <c r="P36" i="53"/>
  <c r="Q36" i="53"/>
  <c r="R36" i="53"/>
  <c r="S36" i="53"/>
  <c r="T36" i="53"/>
  <c r="U36" i="53"/>
  <c r="V36" i="53"/>
  <c r="W36" i="53"/>
  <c r="X36" i="53"/>
  <c r="Y36" i="53"/>
  <c r="Z36" i="53"/>
  <c r="AA36" i="53"/>
  <c r="AB36" i="53"/>
  <c r="AC36" i="53"/>
  <c r="AD36" i="53"/>
  <c r="AE36" i="53"/>
  <c r="B36" i="53"/>
  <c r="C38" i="53"/>
  <c r="D38" i="53"/>
  <c r="E38" i="53"/>
  <c r="F38" i="53"/>
  <c r="G38" i="53"/>
  <c r="H38" i="53"/>
  <c r="I38" i="53"/>
  <c r="K38" i="53"/>
  <c r="L38" i="53"/>
  <c r="M38" i="53"/>
  <c r="N38" i="53"/>
  <c r="O38" i="53"/>
  <c r="P38" i="53"/>
  <c r="Q38" i="53"/>
  <c r="R38" i="53"/>
  <c r="S38" i="53"/>
  <c r="T38" i="53"/>
  <c r="U38" i="53"/>
  <c r="V38" i="53"/>
  <c r="W38" i="53"/>
  <c r="X38" i="53"/>
  <c r="Y38" i="53"/>
  <c r="Z38" i="53"/>
  <c r="AA38" i="53"/>
  <c r="AB38" i="53"/>
  <c r="AC38" i="53"/>
  <c r="AD38" i="53"/>
  <c r="AE38" i="53"/>
  <c r="B38" i="53"/>
  <c r="D42" i="55"/>
  <c r="E42" i="55"/>
  <c r="F42" i="55"/>
  <c r="G42" i="55"/>
  <c r="H42" i="55"/>
  <c r="I42" i="55"/>
  <c r="J42" i="55"/>
  <c r="K42" i="55"/>
  <c r="L42" i="55"/>
  <c r="M42" i="55"/>
  <c r="N42" i="55"/>
  <c r="O42" i="55"/>
  <c r="P42" i="55"/>
  <c r="Q42" i="55"/>
  <c r="R42" i="55"/>
  <c r="S42" i="55"/>
  <c r="T42" i="55"/>
  <c r="U42" i="55"/>
  <c r="V42" i="55"/>
  <c r="W42" i="55"/>
  <c r="X42" i="55"/>
  <c r="Y42" i="55"/>
  <c r="Z42" i="55"/>
  <c r="AA42" i="55"/>
  <c r="AB42" i="55"/>
  <c r="AC42" i="55"/>
  <c r="AD42" i="55"/>
  <c r="AE42" i="55"/>
  <c r="AF42" i="55"/>
  <c r="AG42" i="55"/>
  <c r="AH42" i="55"/>
  <c r="C44" i="53"/>
  <c r="D44" i="53"/>
  <c r="E44" i="53"/>
  <c r="F44" i="53"/>
  <c r="G44" i="53"/>
  <c r="H44" i="53"/>
  <c r="I44" i="53"/>
  <c r="K44" i="53"/>
  <c r="L44" i="53"/>
  <c r="M44" i="53"/>
  <c r="N44" i="53"/>
  <c r="O44" i="53"/>
  <c r="P44" i="53"/>
  <c r="Q44" i="53"/>
  <c r="R44" i="53"/>
  <c r="S44" i="53"/>
  <c r="T44" i="53"/>
  <c r="U44" i="53"/>
  <c r="V44" i="53"/>
  <c r="W44" i="53"/>
  <c r="X44" i="53"/>
  <c r="Y44" i="53"/>
  <c r="Z44" i="53"/>
  <c r="AA44" i="53"/>
  <c r="AB44" i="53"/>
  <c r="AC44" i="53"/>
  <c r="AD44" i="53"/>
  <c r="AE44" i="53"/>
  <c r="B44" i="53"/>
  <c r="D48" i="55"/>
  <c r="C34" i="53"/>
  <c r="D34" i="53"/>
  <c r="E34" i="53"/>
  <c r="F34" i="53"/>
  <c r="G34" i="53"/>
  <c r="H34" i="53"/>
  <c r="I34" i="53"/>
  <c r="K34" i="53"/>
  <c r="L34" i="53"/>
  <c r="M34" i="53"/>
  <c r="N34" i="53"/>
  <c r="O34" i="53"/>
  <c r="P34" i="53"/>
  <c r="Q34" i="53"/>
  <c r="R34" i="53"/>
  <c r="S34" i="53"/>
  <c r="T34" i="53"/>
  <c r="U34" i="53"/>
  <c r="V34" i="53"/>
  <c r="W34" i="53"/>
  <c r="X34" i="53"/>
  <c r="Y34" i="53"/>
  <c r="Z34" i="53"/>
  <c r="AA34" i="53"/>
  <c r="AB34" i="53"/>
  <c r="AC34" i="53"/>
  <c r="AD34" i="53"/>
  <c r="AE34" i="53"/>
  <c r="B34" i="53"/>
  <c r="D38" i="55"/>
  <c r="AK4" i="53"/>
  <c r="AI4" i="55"/>
  <c r="AH48" i="55" l="1"/>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C48" i="55"/>
  <c r="B48"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B46"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B45" i="55"/>
  <c r="AH44" i="55"/>
  <c r="AH47" i="55" s="1"/>
  <c r="AG44" i="55"/>
  <c r="AF44" i="55"/>
  <c r="AE44" i="55"/>
  <c r="AD44" i="55"/>
  <c r="AD47" i="55" s="1"/>
  <c r="AC44" i="55"/>
  <c r="AB44" i="55"/>
  <c r="AA44" i="55"/>
  <c r="Z44" i="55"/>
  <c r="Y44" i="55"/>
  <c r="X44" i="55"/>
  <c r="W44" i="55"/>
  <c r="V44" i="55"/>
  <c r="U44" i="55"/>
  <c r="U47" i="55" s="1"/>
  <c r="T44" i="55"/>
  <c r="S44" i="55"/>
  <c r="R44" i="55"/>
  <c r="R47" i="55" s="1"/>
  <c r="Q44" i="55"/>
  <c r="Q47" i="55" s="1"/>
  <c r="P44" i="55"/>
  <c r="P47" i="55" s="1"/>
  <c r="O44" i="55"/>
  <c r="O47" i="55" s="1"/>
  <c r="N44" i="55"/>
  <c r="M44" i="55"/>
  <c r="L44" i="55"/>
  <c r="L47" i="55" s="1"/>
  <c r="K44" i="55"/>
  <c r="K47" i="55" s="1"/>
  <c r="J44" i="55"/>
  <c r="I44" i="55"/>
  <c r="H44" i="55"/>
  <c r="H47" i="55" s="1"/>
  <c r="G44" i="55"/>
  <c r="G47" i="55" s="1"/>
  <c r="F44" i="55"/>
  <c r="F47" i="55" s="1"/>
  <c r="E44" i="55"/>
  <c r="E47" i="55" s="1"/>
  <c r="D44" i="55"/>
  <c r="D47" i="55" s="1"/>
  <c r="C44" i="55"/>
  <c r="C47" i="55" s="1"/>
  <c r="B44" i="55"/>
  <c r="B47" i="55" s="1"/>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B43" i="55"/>
  <c r="C42" i="55"/>
  <c r="B42" i="55"/>
  <c r="AH41"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B41" i="55"/>
  <c r="AS40" i="55"/>
  <c r="AR40" i="55"/>
  <c r="AH40" i="55"/>
  <c r="AG40" i="55"/>
  <c r="AF40" i="55"/>
  <c r="AE40" i="55"/>
  <c r="AD40" i="55"/>
  <c r="AC40" i="55"/>
  <c r="AB40" i="55"/>
  <c r="AA40" i="55"/>
  <c r="Z40" i="55"/>
  <c r="Y40" i="55"/>
  <c r="X40" i="55"/>
  <c r="W40" i="55"/>
  <c r="V40" i="55"/>
  <c r="U40" i="55"/>
  <c r="T40" i="55"/>
  <c r="S40" i="55"/>
  <c r="R40" i="55"/>
  <c r="Q40" i="55"/>
  <c r="P40" i="55"/>
  <c r="O40" i="55"/>
  <c r="N40" i="55"/>
  <c r="M40" i="55"/>
  <c r="L40" i="55"/>
  <c r="K40" i="55"/>
  <c r="J40" i="55"/>
  <c r="I40" i="55"/>
  <c r="H40" i="55"/>
  <c r="G40" i="55"/>
  <c r="F40" i="55"/>
  <c r="E40" i="55"/>
  <c r="D40" i="55"/>
  <c r="C40" i="55"/>
  <c r="B40" i="55"/>
  <c r="AS39" i="55"/>
  <c r="AR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B39" i="55"/>
  <c r="AS38" i="55"/>
  <c r="AR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C38" i="55"/>
  <c r="B38" i="55"/>
  <c r="AS37" i="55"/>
  <c r="AR37" i="55"/>
  <c r="AM36" i="55"/>
  <c r="AL36" i="55"/>
  <c r="AK36" i="55"/>
  <c r="AJ36" i="55"/>
  <c r="AI36" i="55"/>
  <c r="AM35" i="55"/>
  <c r="AL35" i="55"/>
  <c r="AK35" i="55"/>
  <c r="AJ35" i="55"/>
  <c r="AI35" i="55"/>
  <c r="AP35" i="55" s="1"/>
  <c r="AM34" i="55"/>
  <c r="AL34" i="55"/>
  <c r="AK34" i="55"/>
  <c r="AJ34" i="55"/>
  <c r="AI34" i="55"/>
  <c r="AM33" i="55"/>
  <c r="AL33" i="55"/>
  <c r="AK33" i="55"/>
  <c r="AJ33" i="55"/>
  <c r="AI33" i="55"/>
  <c r="AP33" i="55" s="1"/>
  <c r="AN32" i="55"/>
  <c r="AM32" i="55"/>
  <c r="AL32" i="55"/>
  <c r="AK32" i="55"/>
  <c r="AJ32" i="55"/>
  <c r="AI32" i="55"/>
  <c r="AP36" i="55" l="1"/>
  <c r="AT37" i="55"/>
  <c r="AP34" i="55"/>
  <c r="AT39" i="55"/>
  <c r="AT38" i="55"/>
  <c r="AT40" i="55"/>
  <c r="X47" i="55"/>
  <c r="S47" i="55"/>
  <c r="AA47" i="55"/>
  <c r="Y47" i="55"/>
  <c r="T47" i="55"/>
  <c r="V47" i="55"/>
  <c r="AB47" i="55"/>
  <c r="AE47" i="55"/>
  <c r="W47" i="55"/>
  <c r="N47" i="55"/>
  <c r="AC47" i="55"/>
  <c r="AF47" i="55"/>
  <c r="M47" i="55"/>
  <c r="Z47" i="55"/>
  <c r="AG47" i="55"/>
  <c r="J47" i="55"/>
  <c r="I47" i="55"/>
  <c r="AP32" i="55"/>
  <c r="AN31" i="55"/>
  <c r="AM31" i="55"/>
  <c r="AL31" i="55"/>
  <c r="AK31" i="55"/>
  <c r="AJ31" i="55"/>
  <c r="AI31" i="55"/>
  <c r="AN30" i="55"/>
  <c r="AM30" i="55"/>
  <c r="AL30" i="55"/>
  <c r="AK30" i="55"/>
  <c r="AJ30" i="55"/>
  <c r="AI30" i="55"/>
  <c r="AP31" i="55" l="1"/>
  <c r="AP30" i="55"/>
  <c r="AN29" i="55"/>
  <c r="AM29" i="55"/>
  <c r="AL29" i="55"/>
  <c r="AK29" i="55"/>
  <c r="AJ29" i="55"/>
  <c r="AI29" i="55"/>
  <c r="AN28" i="55"/>
  <c r="AM28" i="55"/>
  <c r="AL28" i="55"/>
  <c r="AK28" i="55"/>
  <c r="AJ28" i="55"/>
  <c r="AI28" i="55"/>
  <c r="AP29" i="55" l="1"/>
  <c r="AP28" i="55"/>
  <c r="AN27" i="55"/>
  <c r="AM27" i="55"/>
  <c r="AL27" i="55"/>
  <c r="AK27" i="55"/>
  <c r="AJ27" i="55"/>
  <c r="AI27" i="55"/>
  <c r="AN26" i="55"/>
  <c r="AM26" i="55"/>
  <c r="AL26" i="55"/>
  <c r="AK26" i="55"/>
  <c r="AJ26" i="55"/>
  <c r="AI26" i="55"/>
  <c r="AP27" i="55" l="1"/>
  <c r="AP26" i="55"/>
  <c r="AN25" i="55"/>
  <c r="AM25" i="55"/>
  <c r="AL25" i="55"/>
  <c r="AK25" i="55"/>
  <c r="AJ25" i="55"/>
  <c r="AI25" i="55"/>
  <c r="AN24" i="55"/>
  <c r="AM24" i="55"/>
  <c r="AL24" i="55"/>
  <c r="AK24" i="55"/>
  <c r="AJ24" i="55"/>
  <c r="AI24" i="55"/>
  <c r="AP25" i="55" l="1"/>
  <c r="AP24" i="55"/>
  <c r="AN23" i="55"/>
  <c r="AM23" i="55"/>
  <c r="AL23" i="55"/>
  <c r="AK23" i="55"/>
  <c r="AJ23" i="55"/>
  <c r="AI23" i="55"/>
  <c r="AM22" i="55"/>
  <c r="AL22" i="55"/>
  <c r="AK22" i="55"/>
  <c r="AJ22" i="55"/>
  <c r="AP22" i="55" s="1"/>
  <c r="AI22" i="55"/>
  <c r="AM21" i="55"/>
  <c r="AL21" i="55"/>
  <c r="AK21" i="55"/>
  <c r="AJ21" i="55"/>
  <c r="AI21" i="55"/>
  <c r="AN20" i="55"/>
  <c r="AM20" i="55"/>
  <c r="AL20" i="55"/>
  <c r="AK20" i="55"/>
  <c r="AJ20" i="55"/>
  <c r="AI20" i="55"/>
  <c r="AN19" i="55"/>
  <c r="AM19" i="55"/>
  <c r="AL19" i="55"/>
  <c r="AK19" i="55"/>
  <c r="AJ19" i="55"/>
  <c r="AI19" i="55"/>
  <c r="AN18" i="55"/>
  <c r="AM18" i="55"/>
  <c r="AL18" i="55"/>
  <c r="AK18" i="55"/>
  <c r="AJ18" i="55"/>
  <c r="AI18" i="55"/>
  <c r="AN17" i="55"/>
  <c r="AM17" i="55"/>
  <c r="AL17" i="55"/>
  <c r="AK17" i="55"/>
  <c r="AJ17" i="55"/>
  <c r="AI17" i="55"/>
  <c r="AN16" i="55"/>
  <c r="AM16" i="55"/>
  <c r="AL16" i="55"/>
  <c r="AK16" i="55"/>
  <c r="AJ16" i="55"/>
  <c r="AI16" i="55"/>
  <c r="AN15" i="55"/>
  <c r="AM15" i="55"/>
  <c r="AL15" i="55"/>
  <c r="AK15" i="55"/>
  <c r="AJ15" i="55"/>
  <c r="AI15" i="55"/>
  <c r="AN14" i="55"/>
  <c r="AM14" i="55"/>
  <c r="AL14" i="55"/>
  <c r="AK14" i="55"/>
  <c r="AJ14" i="55"/>
  <c r="AI14" i="55"/>
  <c r="AN13" i="55"/>
  <c r="AM13" i="55"/>
  <c r="AL13" i="55"/>
  <c r="AK13" i="55"/>
  <c r="AJ13" i="55"/>
  <c r="AI13" i="55"/>
  <c r="AN12" i="55"/>
  <c r="AM12" i="55"/>
  <c r="AL12" i="55"/>
  <c r="AK12" i="55"/>
  <c r="AJ12" i="55"/>
  <c r="AI12" i="55"/>
  <c r="AN11" i="55"/>
  <c r="AM11" i="55"/>
  <c r="AL11" i="55"/>
  <c r="AK11" i="55"/>
  <c r="AJ11" i="55"/>
  <c r="AI11" i="55"/>
  <c r="AN10" i="55"/>
  <c r="AM10" i="55"/>
  <c r="AL10" i="55"/>
  <c r="AK10" i="55"/>
  <c r="AJ10" i="55"/>
  <c r="AI10" i="55"/>
  <c r="AN9" i="55"/>
  <c r="AM9" i="55"/>
  <c r="AL9" i="55"/>
  <c r="AK9" i="55"/>
  <c r="AJ9" i="55"/>
  <c r="AI9" i="55"/>
  <c r="AN8" i="55"/>
  <c r="AM8" i="55"/>
  <c r="AL8" i="55"/>
  <c r="AK8" i="55"/>
  <c r="AJ8" i="55"/>
  <c r="AI8" i="55"/>
  <c r="AN7" i="55"/>
  <c r="AM7" i="55"/>
  <c r="AL7" i="55"/>
  <c r="AK7" i="55"/>
  <c r="AJ7" i="55"/>
  <c r="AI7" i="55"/>
  <c r="AN6" i="55"/>
  <c r="AM6" i="55"/>
  <c r="AL6" i="55"/>
  <c r="AK6" i="55"/>
  <c r="AJ6" i="55"/>
  <c r="AI6" i="55"/>
  <c r="AM5" i="55"/>
  <c r="AL5" i="55"/>
  <c r="AK5" i="55"/>
  <c r="AJ5" i="55"/>
  <c r="AP5" i="55" s="1"/>
  <c r="AI5" i="55"/>
  <c r="AN4" i="55"/>
  <c r="AM4" i="55"/>
  <c r="AL4" i="55"/>
  <c r="AK4" i="55"/>
  <c r="AJ4" i="55"/>
  <c r="AP23" i="55" l="1"/>
  <c r="AP21" i="55"/>
  <c r="AP6" i="55"/>
  <c r="AP7" i="55"/>
  <c r="AP8" i="55"/>
  <c r="AP9" i="55"/>
  <c r="AP11" i="55"/>
  <c r="AP12" i="55"/>
  <c r="AP13" i="55"/>
  <c r="AP14" i="55"/>
  <c r="AP15" i="55"/>
  <c r="AP16" i="55"/>
  <c r="AP18" i="55"/>
  <c r="AP19" i="55"/>
  <c r="AP20" i="55"/>
  <c r="AP17" i="55"/>
  <c r="AP10" i="55"/>
  <c r="AP4" i="55"/>
  <c r="J7" i="53"/>
  <c r="AG7" i="53" l="1"/>
  <c r="AF7" i="53"/>
  <c r="J44" i="53"/>
  <c r="J34" i="53"/>
  <c r="AJ7" i="53"/>
  <c r="AI7" i="53"/>
  <c r="AH7" i="53"/>
  <c r="J36" i="53"/>
  <c r="J38" i="53"/>
  <c r="AK13" i="51"/>
  <c r="AJ13" i="51"/>
  <c r="AI13" i="51"/>
  <c r="AH13" i="51"/>
  <c r="AG13" i="51"/>
  <c r="AK12" i="51"/>
  <c r="AJ12" i="51"/>
  <c r="AI12" i="51"/>
  <c r="AH12" i="51"/>
  <c r="AG12" i="51"/>
  <c r="AK11" i="51"/>
  <c r="AJ11" i="51"/>
  <c r="AI11" i="51"/>
  <c r="AH11" i="51"/>
  <c r="AG11" i="51"/>
  <c r="AK10" i="51"/>
  <c r="AJ10" i="51"/>
  <c r="AI10" i="51"/>
  <c r="AH10" i="51"/>
  <c r="AN10" i="51" s="1"/>
  <c r="AG10" i="51"/>
  <c r="AK9" i="51"/>
  <c r="AJ9" i="51"/>
  <c r="AI9" i="51"/>
  <c r="AH9" i="51"/>
  <c r="AG9" i="51"/>
  <c r="AK8" i="51"/>
  <c r="AJ8" i="51"/>
  <c r="AI8" i="51"/>
  <c r="AH8" i="51"/>
  <c r="AG8" i="51"/>
  <c r="AK7" i="51"/>
  <c r="AJ7" i="51"/>
  <c r="AI7" i="51"/>
  <c r="AH7" i="51"/>
  <c r="AG7" i="51"/>
  <c r="AK6" i="51"/>
  <c r="AJ6" i="51"/>
  <c r="AI6" i="51"/>
  <c r="AH6" i="51"/>
  <c r="AN6" i="51" s="1"/>
  <c r="AG6" i="51"/>
  <c r="AK5" i="51"/>
  <c r="AJ5" i="51"/>
  <c r="AI5" i="51"/>
  <c r="AH5" i="51"/>
  <c r="AG5" i="51"/>
  <c r="AK4" i="51"/>
  <c r="AJ4" i="51"/>
  <c r="AI4" i="51"/>
  <c r="AH4" i="51"/>
  <c r="AG4" i="51"/>
  <c r="AN4" i="51" l="1"/>
  <c r="AN8" i="51"/>
  <c r="AN7" i="51"/>
  <c r="AN11" i="51"/>
  <c r="AN5" i="51"/>
  <c r="AN9" i="51"/>
  <c r="AN13" i="51"/>
  <c r="AN12" i="51"/>
  <c r="AK13" i="49"/>
  <c r="AJ13" i="49"/>
  <c r="AI13" i="49"/>
  <c r="AH13" i="49"/>
  <c r="AG13" i="49"/>
  <c r="AK12" i="49"/>
  <c r="AJ12" i="49"/>
  <c r="AI12" i="49"/>
  <c r="AH12" i="49"/>
  <c r="AG12" i="49"/>
  <c r="AK11" i="49"/>
  <c r="AJ11" i="49"/>
  <c r="AI11" i="49"/>
  <c r="AH11" i="49"/>
  <c r="AG11" i="49"/>
  <c r="AK10" i="49"/>
  <c r="AJ10" i="49"/>
  <c r="AI10" i="49"/>
  <c r="AH10" i="49"/>
  <c r="AG10" i="49"/>
  <c r="AK9" i="49"/>
  <c r="AJ9" i="49"/>
  <c r="AI9" i="49"/>
  <c r="AH9" i="49"/>
  <c r="AG9" i="49"/>
  <c r="AK8" i="49"/>
  <c r="AJ8" i="49"/>
  <c r="AI8" i="49"/>
  <c r="AH8" i="49"/>
  <c r="AG8" i="49"/>
  <c r="AK7" i="49"/>
  <c r="AJ7" i="49"/>
  <c r="AI7" i="49"/>
  <c r="AH7" i="49"/>
  <c r="AG7" i="49"/>
  <c r="AK6" i="49"/>
  <c r="AJ6" i="49"/>
  <c r="AI6" i="49"/>
  <c r="AH6" i="49"/>
  <c r="AG6" i="49"/>
  <c r="AK5" i="49"/>
  <c r="AJ5" i="49"/>
  <c r="AI5" i="49"/>
  <c r="AH5" i="49"/>
  <c r="AG5" i="49"/>
  <c r="AK4" i="49"/>
  <c r="AJ4" i="49"/>
  <c r="AI4" i="49"/>
  <c r="AH4" i="49"/>
  <c r="AG4" i="49"/>
  <c r="AN4" i="49" l="1"/>
  <c r="AN12" i="49"/>
  <c r="AN5" i="49"/>
  <c r="AN7" i="49"/>
  <c r="AN9" i="49"/>
  <c r="AN6" i="49"/>
  <c r="AN8" i="49"/>
  <c r="AN10" i="49"/>
  <c r="AN11" i="49"/>
  <c r="AN13" i="49"/>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C46" i="48"/>
  <c r="B46"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C44" i="48"/>
  <c r="B44"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C43" i="48"/>
  <c r="B43" i="48"/>
  <c r="AC42" i="48"/>
  <c r="AC45" i="48" s="1"/>
  <c r="AB42" i="48"/>
  <c r="AB45" i="48" s="1"/>
  <c r="AA42" i="48"/>
  <c r="AA45" i="48" s="1"/>
  <c r="Z42" i="48"/>
  <c r="Y42" i="48"/>
  <c r="X42" i="48"/>
  <c r="X45" i="48" s="1"/>
  <c r="W42" i="48"/>
  <c r="V42" i="48"/>
  <c r="V45" i="48" s="1"/>
  <c r="U42" i="48"/>
  <c r="T42" i="48"/>
  <c r="S42" i="48"/>
  <c r="S45" i="48" s="1"/>
  <c r="R42" i="48"/>
  <c r="Q42" i="48"/>
  <c r="P42" i="48"/>
  <c r="O42" i="48"/>
  <c r="N42" i="48"/>
  <c r="M42" i="48"/>
  <c r="M45" i="48" s="1"/>
  <c r="L42" i="48"/>
  <c r="L45" i="48" s="1"/>
  <c r="K42" i="48"/>
  <c r="J42" i="48"/>
  <c r="J45" i="48" s="1"/>
  <c r="I42" i="48"/>
  <c r="H42" i="48"/>
  <c r="H45" i="48" s="1"/>
  <c r="G42" i="48"/>
  <c r="F42" i="48"/>
  <c r="F45" i="48" s="1"/>
  <c r="E42" i="48"/>
  <c r="E45" i="48" s="1"/>
  <c r="D42" i="48"/>
  <c r="D45" i="48" s="1"/>
  <c r="C42" i="48"/>
  <c r="C45" i="48" s="1"/>
  <c r="B42" i="48"/>
  <c r="B45" i="48" s="1"/>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C41" i="48"/>
  <c r="B41" i="48"/>
  <c r="AC40" i="48"/>
  <c r="AB40" i="48"/>
  <c r="AA40" i="48"/>
  <c r="Z40" i="48"/>
  <c r="Y40" i="48"/>
  <c r="X40" i="48"/>
  <c r="W40" i="48"/>
  <c r="V40" i="48"/>
  <c r="U40" i="48"/>
  <c r="T40" i="48"/>
  <c r="S40" i="48"/>
  <c r="R40" i="48"/>
  <c r="Q40" i="48"/>
  <c r="P40" i="48"/>
  <c r="O40" i="48"/>
  <c r="N40" i="48"/>
  <c r="M40" i="48"/>
  <c r="L40" i="48"/>
  <c r="K40" i="48"/>
  <c r="J40" i="48"/>
  <c r="I40" i="48"/>
  <c r="H40" i="48"/>
  <c r="G40" i="48"/>
  <c r="F40" i="48"/>
  <c r="E40" i="48"/>
  <c r="D40" i="48"/>
  <c r="C40" i="48"/>
  <c r="B40"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C39" i="48"/>
  <c r="B39"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C38" i="48"/>
  <c r="B38"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C37" i="48"/>
  <c r="B37"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C36" i="48"/>
  <c r="B36" i="48"/>
  <c r="R45" i="48" l="1"/>
  <c r="P45" i="48"/>
  <c r="O45" i="48"/>
  <c r="Y45" i="48"/>
  <c r="U45" i="48"/>
  <c r="T45" i="48"/>
  <c r="Z45" i="48"/>
  <c r="N45" i="48"/>
  <c r="I45" i="48"/>
  <c r="K45" i="48"/>
  <c r="W45" i="48"/>
  <c r="Q45" i="48"/>
  <c r="G45" i="48"/>
  <c r="AH34" i="48"/>
  <c r="AG34" i="48"/>
  <c r="AF34" i="48"/>
  <c r="AE34" i="48"/>
  <c r="AD34" i="48"/>
  <c r="AK34" i="48" s="1"/>
  <c r="AH33" i="48"/>
  <c r="AG33" i="48"/>
  <c r="AF33" i="48"/>
  <c r="AE33" i="48"/>
  <c r="AD33" i="48"/>
  <c r="AH32" i="48"/>
  <c r="AG32" i="48"/>
  <c r="AF32" i="48"/>
  <c r="AE32" i="48"/>
  <c r="AD32" i="48"/>
  <c r="AH31" i="48"/>
  <c r="AG31" i="48"/>
  <c r="AF31" i="48"/>
  <c r="AE31" i="48"/>
  <c r="AD31" i="48"/>
  <c r="AH30" i="48"/>
  <c r="AG30" i="48"/>
  <c r="AF30" i="48"/>
  <c r="AE30" i="48"/>
  <c r="AD30" i="48"/>
  <c r="AH29" i="48"/>
  <c r="AG29" i="48"/>
  <c r="AF29" i="48"/>
  <c r="AE29" i="48"/>
  <c r="AK29" i="48" s="1"/>
  <c r="AD29" i="48"/>
  <c r="AH28" i="48"/>
  <c r="AG28" i="48"/>
  <c r="AF28" i="48"/>
  <c r="AE28" i="48"/>
  <c r="AD28" i="48"/>
  <c r="AH27" i="48"/>
  <c r="AG27" i="48"/>
  <c r="AF27" i="48"/>
  <c r="AE27" i="48"/>
  <c r="AD27" i="48"/>
  <c r="AH26" i="48"/>
  <c r="AG26" i="48"/>
  <c r="AF26" i="48"/>
  <c r="AE26" i="48"/>
  <c r="AD26" i="48"/>
  <c r="AH25" i="48"/>
  <c r="AG25" i="48"/>
  <c r="AF25" i="48"/>
  <c r="AE25" i="48"/>
  <c r="AK25" i="48" s="1"/>
  <c r="AD25" i="48"/>
  <c r="AH24" i="48"/>
  <c r="AG24" i="48"/>
  <c r="AF24" i="48"/>
  <c r="AE24" i="48"/>
  <c r="AD24" i="48"/>
  <c r="AH23" i="48"/>
  <c r="AG23" i="48"/>
  <c r="AF23" i="48"/>
  <c r="AE23" i="48"/>
  <c r="AD23" i="48"/>
  <c r="AH22" i="48"/>
  <c r="AG22" i="48"/>
  <c r="AF22" i="48"/>
  <c r="AE22" i="48"/>
  <c r="AD22" i="48"/>
  <c r="AH21" i="48"/>
  <c r="AG21" i="48"/>
  <c r="AF21" i="48"/>
  <c r="AE21" i="48"/>
  <c r="AD21" i="48"/>
  <c r="AH20" i="48"/>
  <c r="AG20" i="48"/>
  <c r="AF20" i="48"/>
  <c r="AE20" i="48"/>
  <c r="AD20" i="48"/>
  <c r="AH19" i="48"/>
  <c r="AG19" i="48"/>
  <c r="AF19" i="48"/>
  <c r="AE19" i="48"/>
  <c r="AD19" i="48"/>
  <c r="AH18" i="48"/>
  <c r="AG18" i="48"/>
  <c r="AF18" i="48"/>
  <c r="AE18" i="48"/>
  <c r="AD18" i="48"/>
  <c r="AH17" i="48"/>
  <c r="AG17" i="48"/>
  <c r="AF17" i="48"/>
  <c r="AE17" i="48"/>
  <c r="AD17" i="48"/>
  <c r="AH16" i="48"/>
  <c r="AG16" i="48"/>
  <c r="AF16" i="48"/>
  <c r="AE16" i="48"/>
  <c r="AD16" i="48"/>
  <c r="AH15" i="48"/>
  <c r="AG15" i="48"/>
  <c r="AF15" i="48"/>
  <c r="AE15" i="48"/>
  <c r="AD15" i="48"/>
  <c r="AH14" i="48"/>
  <c r="AG14" i="48"/>
  <c r="AF14" i="48"/>
  <c r="AE14" i="48"/>
  <c r="AD14" i="48"/>
  <c r="AH13" i="48"/>
  <c r="AG13" i="48"/>
  <c r="AF13" i="48"/>
  <c r="AE13" i="48"/>
  <c r="AD13" i="48"/>
  <c r="AH12" i="48"/>
  <c r="AG12" i="48"/>
  <c r="AF12" i="48"/>
  <c r="AE12" i="48"/>
  <c r="AD12" i="48"/>
  <c r="AH11" i="48"/>
  <c r="AG11" i="48"/>
  <c r="AF11" i="48"/>
  <c r="AE11" i="48"/>
  <c r="AD11" i="48"/>
  <c r="AH10" i="48"/>
  <c r="AG10" i="48"/>
  <c r="AF10" i="48"/>
  <c r="AE10" i="48"/>
  <c r="AD10" i="48"/>
  <c r="AH9" i="48"/>
  <c r="AG9" i="48"/>
  <c r="AF9" i="48"/>
  <c r="AE9" i="48"/>
  <c r="AD9" i="48"/>
  <c r="AH8" i="48"/>
  <c r="AG8" i="48"/>
  <c r="AF8" i="48"/>
  <c r="AE8" i="48"/>
  <c r="AD8" i="48"/>
  <c r="AH7" i="48"/>
  <c r="AG7" i="48"/>
  <c r="AF7" i="48"/>
  <c r="AE7" i="48"/>
  <c r="AD7" i="48"/>
  <c r="AH6" i="48"/>
  <c r="AG6" i="48"/>
  <c r="AF6" i="48"/>
  <c r="AE6" i="48"/>
  <c r="AD6" i="48"/>
  <c r="AH5" i="48"/>
  <c r="AG5" i="48"/>
  <c r="AF5" i="48"/>
  <c r="AE5" i="48"/>
  <c r="AK5" i="48" s="1"/>
  <c r="AD5" i="48"/>
  <c r="AH4" i="48"/>
  <c r="AG4" i="48"/>
  <c r="AF4" i="48"/>
  <c r="AE4" i="48"/>
  <c r="AD4" i="48"/>
  <c r="AK32" i="48" l="1"/>
  <c r="AK27" i="48"/>
  <c r="AK7" i="48"/>
  <c r="AK9" i="48"/>
  <c r="AK11" i="48"/>
  <c r="AK13" i="48"/>
  <c r="AK15" i="48"/>
  <c r="AK17" i="48"/>
  <c r="AK19" i="48"/>
  <c r="AK21" i="48"/>
  <c r="AK23" i="48"/>
  <c r="AK4" i="48"/>
  <c r="AK6" i="48"/>
  <c r="AK8" i="48"/>
  <c r="AK10" i="48"/>
  <c r="AK12" i="48"/>
  <c r="AK14" i="48"/>
  <c r="AK16" i="48"/>
  <c r="AK18" i="48"/>
  <c r="AK20" i="48"/>
  <c r="AK22" i="48"/>
  <c r="AK24" i="48"/>
  <c r="AK26" i="48"/>
  <c r="AK28" i="48"/>
  <c r="AK30" i="48"/>
  <c r="AK31" i="48"/>
  <c r="AK33" i="48"/>
  <c r="AJ12" i="47" l="1"/>
  <c r="H44" i="47"/>
  <c r="N44" i="47"/>
  <c r="M44" i="47"/>
  <c r="AF49" i="47"/>
  <c r="AE49" i="47"/>
  <c r="AD49" i="47"/>
  <c r="AC49" i="47"/>
  <c r="AB49" i="47"/>
  <c r="AA49" i="47"/>
  <c r="Z49" i="47"/>
  <c r="Y49" i="47"/>
  <c r="X49" i="47"/>
  <c r="W49" i="47"/>
  <c r="V49" i="47"/>
  <c r="U49" i="47"/>
  <c r="T49" i="47"/>
  <c r="S49" i="47"/>
  <c r="R49" i="47"/>
  <c r="Q49" i="47"/>
  <c r="P49" i="47"/>
  <c r="O49" i="47"/>
  <c r="N49" i="47"/>
  <c r="M49" i="47"/>
  <c r="L49" i="47"/>
  <c r="K49" i="47"/>
  <c r="J49" i="47"/>
  <c r="I49" i="47"/>
  <c r="H49" i="47"/>
  <c r="G49" i="47"/>
  <c r="F49" i="47"/>
  <c r="E49" i="47"/>
  <c r="D49" i="47"/>
  <c r="C49" i="47"/>
  <c r="B49" i="47"/>
  <c r="AF47" i="47"/>
  <c r="AE47" i="47"/>
  <c r="AD47" i="47"/>
  <c r="AC47" i="47"/>
  <c r="AB47" i="47"/>
  <c r="AA47" i="47"/>
  <c r="Z47" i="47"/>
  <c r="Y47" i="47"/>
  <c r="X47" i="47"/>
  <c r="W47" i="47"/>
  <c r="V47" i="47"/>
  <c r="U47" i="47"/>
  <c r="T47" i="47"/>
  <c r="S47" i="47"/>
  <c r="R47" i="47"/>
  <c r="Q47" i="47"/>
  <c r="P47" i="47"/>
  <c r="O47" i="47"/>
  <c r="N47" i="47"/>
  <c r="M47" i="47"/>
  <c r="L47" i="47"/>
  <c r="K47" i="47"/>
  <c r="J47" i="47"/>
  <c r="I47" i="47"/>
  <c r="H47" i="47"/>
  <c r="G47" i="47"/>
  <c r="F47" i="47"/>
  <c r="E47" i="47"/>
  <c r="D47" i="47"/>
  <c r="C47" i="47"/>
  <c r="B47" i="47"/>
  <c r="AF46" i="47"/>
  <c r="AE46" i="47"/>
  <c r="AD46" i="47"/>
  <c r="AC46" i="47"/>
  <c r="AB46" i="47"/>
  <c r="AA46" i="47"/>
  <c r="Z46" i="47"/>
  <c r="Y46" i="47"/>
  <c r="X46" i="47"/>
  <c r="W46" i="47"/>
  <c r="V46" i="47"/>
  <c r="U46" i="47"/>
  <c r="T46" i="47"/>
  <c r="S46" i="47"/>
  <c r="R46" i="47"/>
  <c r="Q46" i="47"/>
  <c r="P46" i="47"/>
  <c r="O46" i="47"/>
  <c r="N46" i="47"/>
  <c r="M46" i="47"/>
  <c r="L46" i="47"/>
  <c r="K46" i="47"/>
  <c r="J46" i="47"/>
  <c r="I46" i="47"/>
  <c r="H46" i="47"/>
  <c r="G46" i="47"/>
  <c r="F46" i="47"/>
  <c r="E46" i="47"/>
  <c r="D46" i="47"/>
  <c r="C46" i="47"/>
  <c r="B46" i="47"/>
  <c r="AF45" i="47"/>
  <c r="AE45" i="47"/>
  <c r="AE48" i="47" s="1"/>
  <c r="AD45" i="47"/>
  <c r="AC45" i="47"/>
  <c r="AB45" i="47"/>
  <c r="AA45" i="47"/>
  <c r="AA48" i="47" s="1"/>
  <c r="Z45" i="47"/>
  <c r="Z48" i="47" s="1"/>
  <c r="Y45" i="47"/>
  <c r="Y48" i="47" s="1"/>
  <c r="X45" i="47"/>
  <c r="X48" i="47" s="1"/>
  <c r="W45" i="47"/>
  <c r="V45" i="47"/>
  <c r="V48" i="47" s="1"/>
  <c r="U45" i="47"/>
  <c r="T45" i="47"/>
  <c r="T48" i="47" s="1"/>
  <c r="S45" i="47"/>
  <c r="R45" i="47"/>
  <c r="Q45" i="47"/>
  <c r="P45" i="47"/>
  <c r="P48" i="47" s="1"/>
  <c r="O45" i="47"/>
  <c r="N45" i="47"/>
  <c r="N48" i="47" s="1"/>
  <c r="M45" i="47"/>
  <c r="L45" i="47"/>
  <c r="K45" i="47"/>
  <c r="K48" i="47" s="1"/>
  <c r="J45" i="47"/>
  <c r="J48" i="47" s="1"/>
  <c r="I45" i="47"/>
  <c r="H45" i="47"/>
  <c r="G45" i="47"/>
  <c r="F45" i="47"/>
  <c r="E45" i="47"/>
  <c r="D45" i="47"/>
  <c r="C45" i="47"/>
  <c r="B45" i="47"/>
  <c r="B48" i="47" s="1"/>
  <c r="AF44" i="47"/>
  <c r="AE44" i="47"/>
  <c r="AD44" i="47"/>
  <c r="AC44" i="47"/>
  <c r="AB44" i="47"/>
  <c r="AA44" i="47"/>
  <c r="Z44" i="47"/>
  <c r="Y44" i="47"/>
  <c r="X44" i="47"/>
  <c r="W44" i="47"/>
  <c r="V44" i="47"/>
  <c r="U44" i="47"/>
  <c r="T44" i="47"/>
  <c r="S44" i="47"/>
  <c r="R44" i="47"/>
  <c r="Q44" i="47"/>
  <c r="P44" i="47"/>
  <c r="O44" i="47"/>
  <c r="L44" i="47"/>
  <c r="K44" i="47"/>
  <c r="J44" i="47"/>
  <c r="I44" i="47"/>
  <c r="G44" i="47"/>
  <c r="F44" i="47"/>
  <c r="E44" i="47"/>
  <c r="D44" i="47"/>
  <c r="C44" i="47"/>
  <c r="B44" i="47"/>
  <c r="AF43" i="47"/>
  <c r="AE43" i="47"/>
  <c r="AD43" i="47"/>
  <c r="AC43" i="47"/>
  <c r="AB43" i="47"/>
  <c r="AA43" i="47"/>
  <c r="Z43" i="47"/>
  <c r="Y43" i="47"/>
  <c r="X43" i="47"/>
  <c r="W43" i="47"/>
  <c r="V43" i="47"/>
  <c r="U43" i="47"/>
  <c r="T43" i="47"/>
  <c r="S43" i="47"/>
  <c r="R43" i="47"/>
  <c r="Q43" i="47"/>
  <c r="P43" i="47"/>
  <c r="O43" i="47"/>
  <c r="N43" i="47"/>
  <c r="M43" i="47"/>
  <c r="L43" i="47"/>
  <c r="K43" i="47"/>
  <c r="J43" i="47"/>
  <c r="I43" i="47"/>
  <c r="H43" i="47"/>
  <c r="G43" i="47"/>
  <c r="F43" i="47"/>
  <c r="E43" i="47"/>
  <c r="D43" i="47"/>
  <c r="C43" i="47"/>
  <c r="B43" i="47"/>
  <c r="AF42" i="47"/>
  <c r="AE42" i="47"/>
  <c r="AD42" i="47"/>
  <c r="AC42" i="47"/>
  <c r="AB42" i="47"/>
  <c r="AA42" i="47"/>
  <c r="Z42" i="47"/>
  <c r="Y42" i="47"/>
  <c r="X42" i="47"/>
  <c r="W42" i="47"/>
  <c r="V42" i="47"/>
  <c r="U42" i="47"/>
  <c r="T42" i="47"/>
  <c r="S42" i="47"/>
  <c r="R42" i="47"/>
  <c r="Q42" i="47"/>
  <c r="P42" i="47"/>
  <c r="O42" i="47"/>
  <c r="N42" i="47"/>
  <c r="M42" i="47"/>
  <c r="L42" i="47"/>
  <c r="K42" i="47"/>
  <c r="J42" i="47"/>
  <c r="I42" i="47"/>
  <c r="H42" i="47"/>
  <c r="G42" i="47"/>
  <c r="F42" i="47"/>
  <c r="E42" i="47"/>
  <c r="D42" i="47"/>
  <c r="C42" i="47"/>
  <c r="B42" i="47"/>
  <c r="AF41" i="47"/>
  <c r="AE41" i="47"/>
  <c r="AD41" i="47"/>
  <c r="AC41" i="47"/>
  <c r="AB41" i="47"/>
  <c r="AA41" i="47"/>
  <c r="Z41" i="47"/>
  <c r="Y41" i="47"/>
  <c r="X41" i="47"/>
  <c r="W41" i="47"/>
  <c r="V41" i="47"/>
  <c r="U41" i="47"/>
  <c r="T41" i="47"/>
  <c r="S41" i="47"/>
  <c r="R41" i="47"/>
  <c r="Q41" i="47"/>
  <c r="P41" i="47"/>
  <c r="O41" i="47"/>
  <c r="N41" i="47"/>
  <c r="M41" i="47"/>
  <c r="L41" i="47"/>
  <c r="K41" i="47"/>
  <c r="J41" i="47"/>
  <c r="I41" i="47"/>
  <c r="H41" i="47"/>
  <c r="G41" i="47"/>
  <c r="F41" i="47"/>
  <c r="E41" i="47"/>
  <c r="D41" i="47"/>
  <c r="C41" i="47"/>
  <c r="B41" i="47"/>
  <c r="AF40" i="47"/>
  <c r="AE40" i="47"/>
  <c r="AD40" i="47"/>
  <c r="AC40" i="47"/>
  <c r="AB40" i="47"/>
  <c r="AA40" i="47"/>
  <c r="Z40" i="47"/>
  <c r="Y40" i="47"/>
  <c r="X40" i="47"/>
  <c r="W40" i="47"/>
  <c r="V40" i="47"/>
  <c r="U40" i="47"/>
  <c r="T40" i="47"/>
  <c r="S40" i="47"/>
  <c r="R40" i="47"/>
  <c r="Q40" i="47"/>
  <c r="P40" i="47"/>
  <c r="O40" i="47"/>
  <c r="N40" i="47"/>
  <c r="M40" i="47"/>
  <c r="L40" i="47"/>
  <c r="K40" i="47"/>
  <c r="J40" i="47"/>
  <c r="I40" i="47"/>
  <c r="H40" i="47"/>
  <c r="G40" i="47"/>
  <c r="F40" i="47"/>
  <c r="E40" i="47"/>
  <c r="D40" i="47"/>
  <c r="C40" i="47"/>
  <c r="B40" i="47"/>
  <c r="AF39" i="47"/>
  <c r="AE39" i="47"/>
  <c r="AD39" i="47"/>
  <c r="AC39" i="47"/>
  <c r="AB39" i="47"/>
  <c r="AA39" i="47"/>
  <c r="Z39" i="47"/>
  <c r="Y39" i="47"/>
  <c r="X39" i="47"/>
  <c r="W39" i="47"/>
  <c r="V39" i="47"/>
  <c r="U39" i="47"/>
  <c r="T39" i="47"/>
  <c r="S39" i="47"/>
  <c r="R39" i="47"/>
  <c r="Q39" i="47"/>
  <c r="P39" i="47"/>
  <c r="O39" i="47"/>
  <c r="N39" i="47"/>
  <c r="M39" i="47"/>
  <c r="L39" i="47"/>
  <c r="K39" i="47"/>
  <c r="J39" i="47"/>
  <c r="I39" i="47"/>
  <c r="H39" i="47"/>
  <c r="G39" i="47"/>
  <c r="F39" i="47"/>
  <c r="E39" i="47"/>
  <c r="D39" i="47"/>
  <c r="C39" i="47"/>
  <c r="B39" i="47"/>
  <c r="AF38" i="47"/>
  <c r="AE38" i="47"/>
  <c r="AD38" i="47"/>
  <c r="AC38" i="47"/>
  <c r="AB38" i="47"/>
  <c r="AA38" i="47"/>
  <c r="Z38" i="47"/>
  <c r="Y38" i="47"/>
  <c r="X38" i="47"/>
  <c r="W38" i="47"/>
  <c r="V38" i="47"/>
  <c r="U38" i="47"/>
  <c r="T38" i="47"/>
  <c r="S38" i="47"/>
  <c r="R38" i="47"/>
  <c r="Q38" i="47"/>
  <c r="P38" i="47"/>
  <c r="O38" i="47"/>
  <c r="N38" i="47"/>
  <c r="M38" i="47"/>
  <c r="L38" i="47"/>
  <c r="K38" i="47"/>
  <c r="J38" i="47"/>
  <c r="I38" i="47"/>
  <c r="H38" i="47"/>
  <c r="G38" i="47"/>
  <c r="F38" i="47"/>
  <c r="E38" i="47"/>
  <c r="D38" i="47"/>
  <c r="C38" i="47"/>
  <c r="B38" i="47"/>
  <c r="AF37" i="47"/>
  <c r="AE37" i="47"/>
  <c r="AD37" i="47"/>
  <c r="AC37" i="47"/>
  <c r="AB37" i="47"/>
  <c r="AA37" i="47"/>
  <c r="Z37" i="47"/>
  <c r="Y37" i="47"/>
  <c r="X37" i="47"/>
  <c r="W37" i="47"/>
  <c r="V37" i="47"/>
  <c r="U37" i="47"/>
  <c r="T37" i="47"/>
  <c r="S37" i="47"/>
  <c r="R37" i="47"/>
  <c r="Q37" i="47"/>
  <c r="P37" i="47"/>
  <c r="O37" i="47"/>
  <c r="N37" i="47"/>
  <c r="M37" i="47"/>
  <c r="L37" i="47"/>
  <c r="K37" i="47"/>
  <c r="J37" i="47"/>
  <c r="I37" i="47"/>
  <c r="H37" i="47"/>
  <c r="G37" i="47"/>
  <c r="F37" i="47"/>
  <c r="E37" i="47"/>
  <c r="D37" i="47"/>
  <c r="C37" i="47"/>
  <c r="B37" i="47"/>
  <c r="AL35" i="47"/>
  <c r="AK35" i="47"/>
  <c r="AJ35" i="47"/>
  <c r="AI35" i="47"/>
  <c r="AH35" i="47"/>
  <c r="AG35" i="47"/>
  <c r="AL34" i="47"/>
  <c r="AK34" i="47"/>
  <c r="AJ34" i="47"/>
  <c r="AI34" i="47"/>
  <c r="AH34" i="47"/>
  <c r="AG34" i="47"/>
  <c r="AL33" i="47"/>
  <c r="AK33" i="47"/>
  <c r="AJ33" i="47"/>
  <c r="AI33" i="47"/>
  <c r="AH33" i="47"/>
  <c r="AG33" i="47"/>
  <c r="AL32" i="47"/>
  <c r="AK32" i="47"/>
  <c r="AJ32" i="47"/>
  <c r="AI32" i="47"/>
  <c r="AH32" i="47"/>
  <c r="AG32" i="47"/>
  <c r="AL31" i="47"/>
  <c r="AK31" i="47"/>
  <c r="AJ31" i="47"/>
  <c r="AI31" i="47"/>
  <c r="AH31" i="47"/>
  <c r="AG31" i="47"/>
  <c r="AL30" i="47"/>
  <c r="AK30" i="47"/>
  <c r="AJ30" i="47"/>
  <c r="AI30" i="47"/>
  <c r="AH30" i="47"/>
  <c r="AG30" i="47"/>
  <c r="AL29" i="47"/>
  <c r="AK29" i="47"/>
  <c r="AJ29" i="47"/>
  <c r="AI29" i="47"/>
  <c r="AH29" i="47"/>
  <c r="AG29" i="47"/>
  <c r="AL28" i="47"/>
  <c r="AK28" i="47"/>
  <c r="AJ28" i="47"/>
  <c r="AI28" i="47"/>
  <c r="AH28" i="47"/>
  <c r="AG28" i="47"/>
  <c r="AL27" i="47"/>
  <c r="AK27" i="47"/>
  <c r="AJ27" i="47"/>
  <c r="AI27" i="47"/>
  <c r="AH27" i="47"/>
  <c r="AG27" i="47"/>
  <c r="AL26" i="47"/>
  <c r="AK26" i="47"/>
  <c r="AJ26" i="47"/>
  <c r="AI26" i="47"/>
  <c r="AH26" i="47"/>
  <c r="AG26" i="47"/>
  <c r="AL25" i="47"/>
  <c r="AK25" i="47"/>
  <c r="AJ25" i="47"/>
  <c r="AI25" i="47"/>
  <c r="AH25" i="47"/>
  <c r="AG25" i="47"/>
  <c r="AL24" i="47"/>
  <c r="AK24" i="47"/>
  <c r="AJ24" i="47"/>
  <c r="AI24" i="47"/>
  <c r="AH24" i="47"/>
  <c r="AG24" i="47"/>
  <c r="AL23" i="47"/>
  <c r="AK23" i="47"/>
  <c r="AJ23" i="47"/>
  <c r="AI23" i="47"/>
  <c r="AH23" i="47"/>
  <c r="AG23" i="47"/>
  <c r="AL22" i="47"/>
  <c r="AK22" i="47"/>
  <c r="AJ22" i="47"/>
  <c r="AI22" i="47"/>
  <c r="AH22" i="47"/>
  <c r="AG22" i="47"/>
  <c r="AL21" i="47"/>
  <c r="AK21" i="47"/>
  <c r="AJ21" i="47"/>
  <c r="AI21" i="47"/>
  <c r="AH21" i="47"/>
  <c r="AG21" i="47"/>
  <c r="AL20" i="47"/>
  <c r="AK20" i="47"/>
  <c r="AJ20" i="47"/>
  <c r="AI20" i="47"/>
  <c r="AH20" i="47"/>
  <c r="AG20" i="47"/>
  <c r="AL19" i="47"/>
  <c r="AK19" i="47"/>
  <c r="AJ19" i="47"/>
  <c r="AI19" i="47"/>
  <c r="AH19" i="47"/>
  <c r="AG19" i="47"/>
  <c r="AL18" i="47"/>
  <c r="AK18" i="47"/>
  <c r="AJ18" i="47"/>
  <c r="AI18" i="47"/>
  <c r="AH18" i="47"/>
  <c r="AG18" i="47"/>
  <c r="AL17" i="47"/>
  <c r="AK17" i="47"/>
  <c r="AJ17" i="47"/>
  <c r="AI17" i="47"/>
  <c r="AH17" i="47"/>
  <c r="AG17" i="47"/>
  <c r="AL16" i="47"/>
  <c r="AJ16" i="47"/>
  <c r="AI16" i="47"/>
  <c r="AH16" i="47"/>
  <c r="AG16" i="47"/>
  <c r="AL15" i="47"/>
  <c r="AK15" i="47"/>
  <c r="AJ15" i="47"/>
  <c r="AI15" i="47"/>
  <c r="AH15" i="47"/>
  <c r="AG15" i="47"/>
  <c r="AL14" i="47"/>
  <c r="AK14" i="47"/>
  <c r="AJ14" i="47"/>
  <c r="AI14" i="47"/>
  <c r="AH14" i="47"/>
  <c r="AG14" i="47"/>
  <c r="AL13" i="47"/>
  <c r="AK13" i="47"/>
  <c r="AJ13" i="47"/>
  <c r="AI13" i="47"/>
  <c r="AH13" i="47"/>
  <c r="AG13" i="47"/>
  <c r="AL12" i="47"/>
  <c r="AK12" i="47"/>
  <c r="AI12" i="47"/>
  <c r="AH12" i="47"/>
  <c r="AG12" i="47"/>
  <c r="AL11" i="47"/>
  <c r="AK11" i="47"/>
  <c r="AJ11" i="47"/>
  <c r="AI11" i="47"/>
  <c r="AH11" i="47"/>
  <c r="AG11" i="47"/>
  <c r="AL10" i="47"/>
  <c r="AK10" i="47"/>
  <c r="AJ10" i="47"/>
  <c r="AI10" i="47"/>
  <c r="AH10" i="47"/>
  <c r="AG10" i="47"/>
  <c r="AL9" i="47"/>
  <c r="AK9" i="47"/>
  <c r="AJ9" i="47"/>
  <c r="AI9" i="47"/>
  <c r="AH9" i="47"/>
  <c r="AG9" i="47"/>
  <c r="AL8" i="47"/>
  <c r="AK8" i="47"/>
  <c r="AJ8" i="47"/>
  <c r="AI8" i="47"/>
  <c r="AH8" i="47"/>
  <c r="AG8" i="47"/>
  <c r="AL7" i="47"/>
  <c r="AK7" i="47"/>
  <c r="AJ7" i="47"/>
  <c r="AI7" i="47"/>
  <c r="AH7" i="47"/>
  <c r="AG7" i="47"/>
  <c r="AL6" i="47"/>
  <c r="AK6" i="47"/>
  <c r="AJ6" i="47"/>
  <c r="AI6" i="47"/>
  <c r="AH6" i="47"/>
  <c r="AG6" i="47"/>
  <c r="AL5" i="47"/>
  <c r="AK5" i="47"/>
  <c r="AJ5" i="47"/>
  <c r="AI5" i="47"/>
  <c r="AH5" i="47"/>
  <c r="AG5" i="47"/>
  <c r="AL4" i="47"/>
  <c r="AK4" i="47"/>
  <c r="AJ4" i="47"/>
  <c r="AI4" i="47"/>
  <c r="AH4" i="47"/>
  <c r="AG4" i="47"/>
  <c r="AN32" i="47" l="1"/>
  <c r="AN34" i="47"/>
  <c r="AF48" i="47"/>
  <c r="AD48" i="47"/>
  <c r="L48" i="47"/>
  <c r="M48" i="47"/>
  <c r="G48" i="47"/>
  <c r="H48" i="47"/>
  <c r="C48" i="47"/>
  <c r="AN6" i="47"/>
  <c r="AN16" i="47"/>
  <c r="AN23" i="47"/>
  <c r="AN25" i="47"/>
  <c r="AN27" i="47"/>
  <c r="AN28" i="47"/>
  <c r="AN29" i="47"/>
  <c r="AN30" i="47"/>
  <c r="AN33" i="47"/>
  <c r="AN35" i="47"/>
  <c r="AN5" i="47"/>
  <c r="AN9" i="47"/>
  <c r="AN15" i="47"/>
  <c r="D48" i="47"/>
  <c r="U48" i="47"/>
  <c r="AN19" i="47"/>
  <c r="AN8" i="47"/>
  <c r="AN7" i="47"/>
  <c r="AN4" i="47"/>
  <c r="S48" i="47"/>
  <c r="AN20" i="47"/>
  <c r="R48" i="47"/>
  <c r="Q48" i="47"/>
  <c r="O48" i="47"/>
  <c r="AN18" i="47"/>
  <c r="I48" i="47"/>
  <c r="AN31" i="47"/>
  <c r="W48" i="47"/>
  <c r="AB48" i="47"/>
  <c r="AC48" i="47"/>
  <c r="AN21" i="47"/>
  <c r="F48" i="47"/>
  <c r="AN17" i="47"/>
  <c r="AN22" i="47"/>
  <c r="E48" i="47"/>
  <c r="AN13" i="47"/>
  <c r="AN24" i="47"/>
  <c r="AN26" i="47"/>
  <c r="AN11" i="47"/>
  <c r="AN10" i="47"/>
  <c r="AN12" i="47"/>
  <c r="AN14" i="47"/>
  <c r="AJ31" i="44" l="1"/>
  <c r="AI31" i="44"/>
  <c r="AH31" i="44"/>
  <c r="AG31" i="44"/>
  <c r="AF31" i="44"/>
  <c r="AJ30" i="44"/>
  <c r="AI30" i="44"/>
  <c r="AH30" i="44"/>
  <c r="AG30" i="44"/>
  <c r="AF30" i="44"/>
  <c r="AJ29" i="44"/>
  <c r="AI29" i="44"/>
  <c r="AH29" i="44"/>
  <c r="AG29" i="44"/>
  <c r="AF29" i="44"/>
  <c r="AJ28" i="44"/>
  <c r="AI28" i="44"/>
  <c r="AH28" i="44"/>
  <c r="AG28" i="44"/>
  <c r="AF28" i="44"/>
  <c r="AJ27" i="44"/>
  <c r="AI27" i="44"/>
  <c r="AH27" i="44"/>
  <c r="AG27" i="44"/>
  <c r="AF27" i="44"/>
  <c r="AJ26" i="44"/>
  <c r="AI26" i="44"/>
  <c r="AH26" i="44"/>
  <c r="AG26" i="44"/>
  <c r="AF26" i="44"/>
  <c r="AJ25" i="44"/>
  <c r="AI25" i="44"/>
  <c r="AH25" i="44"/>
  <c r="AG25" i="44"/>
  <c r="AF25" i="44"/>
  <c r="AJ24" i="44"/>
  <c r="AI24" i="44"/>
  <c r="AH24" i="44"/>
  <c r="AG24" i="44"/>
  <c r="AF24" i="44"/>
  <c r="AJ23" i="44"/>
  <c r="AI23" i="44"/>
  <c r="AH23" i="44"/>
  <c r="AG23" i="44"/>
  <c r="AF23" i="44"/>
  <c r="AJ22" i="44"/>
  <c r="AI22" i="44"/>
  <c r="AH22" i="44"/>
  <c r="AG22" i="44"/>
  <c r="AF22" i="44"/>
  <c r="AJ21" i="44"/>
  <c r="AI21" i="44"/>
  <c r="AH21" i="44"/>
  <c r="AG21" i="44"/>
  <c r="AF21" i="44"/>
  <c r="AJ20" i="44"/>
  <c r="AI20" i="44"/>
  <c r="AH20" i="44"/>
  <c r="AG20" i="44"/>
  <c r="AF20" i="44"/>
  <c r="AJ19" i="44"/>
  <c r="AI19" i="44"/>
  <c r="AH19" i="44"/>
  <c r="AG19" i="44"/>
  <c r="AF19" i="44"/>
  <c r="AJ18" i="44"/>
  <c r="AI18" i="44"/>
  <c r="AH18" i="44"/>
  <c r="AG18" i="44"/>
  <c r="AF18" i="44"/>
  <c r="AJ17" i="44"/>
  <c r="AI17" i="44"/>
  <c r="AH17" i="44"/>
  <c r="AG17" i="44"/>
  <c r="AF17" i="44"/>
  <c r="AJ16" i="44"/>
  <c r="AI16" i="44"/>
  <c r="AH16" i="44"/>
  <c r="AG16" i="44"/>
  <c r="AF16" i="44"/>
  <c r="AJ15" i="44"/>
  <c r="AI15" i="44"/>
  <c r="AH15" i="44"/>
  <c r="AG15" i="44"/>
  <c r="AF15" i="44"/>
  <c r="AJ14" i="44"/>
  <c r="AI14" i="44"/>
  <c r="AH14" i="44"/>
  <c r="AG14" i="44"/>
  <c r="AF14" i="44"/>
  <c r="AJ13" i="44"/>
  <c r="AI13" i="44"/>
  <c r="AH13" i="44"/>
  <c r="AG13" i="44"/>
  <c r="AF13" i="44"/>
  <c r="AJ12" i="44"/>
  <c r="AI12" i="44"/>
  <c r="AH12" i="44"/>
  <c r="AG12" i="44"/>
  <c r="AF12" i="44"/>
  <c r="AJ11" i="44"/>
  <c r="AI11" i="44"/>
  <c r="AH11" i="44"/>
  <c r="AG11" i="44"/>
  <c r="AF11" i="44"/>
  <c r="AJ10" i="44"/>
  <c r="AI10" i="44"/>
  <c r="AH10" i="44"/>
  <c r="AG10" i="44"/>
  <c r="AF10" i="44"/>
  <c r="AJ9" i="44"/>
  <c r="AI9" i="44"/>
  <c r="AH9" i="44"/>
  <c r="AG9" i="44"/>
  <c r="AF9" i="44"/>
  <c r="AJ8" i="44"/>
  <c r="AI8" i="44"/>
  <c r="AH8" i="44"/>
  <c r="AG8" i="44"/>
  <c r="AF8" i="44"/>
  <c r="AJ7" i="44"/>
  <c r="AI7" i="44"/>
  <c r="AH7" i="44"/>
  <c r="AG7" i="44"/>
  <c r="AF7" i="44"/>
  <c r="AJ6" i="44"/>
  <c r="AI6" i="44"/>
  <c r="AH6" i="44"/>
  <c r="AG6" i="44"/>
  <c r="AF6" i="44"/>
  <c r="AJ5" i="44"/>
  <c r="AI5" i="44"/>
  <c r="AH5" i="44"/>
  <c r="AG5" i="44"/>
  <c r="AF5" i="44"/>
  <c r="AJ4" i="44"/>
  <c r="AI4" i="44"/>
  <c r="AH4" i="44"/>
  <c r="AG4" i="44"/>
  <c r="AF4" i="44"/>
  <c r="AN28" i="44" l="1"/>
  <c r="AN22" i="44"/>
  <c r="AN30" i="44"/>
  <c r="AN26" i="44"/>
  <c r="AN5" i="44"/>
  <c r="AN7" i="44"/>
  <c r="AN15" i="44"/>
  <c r="AN17" i="44"/>
  <c r="AN4" i="44"/>
  <c r="AN6" i="44"/>
  <c r="AN10" i="44"/>
  <c r="AN14" i="44"/>
  <c r="AN16" i="44"/>
  <c r="AN18" i="44"/>
  <c r="AN23" i="44"/>
  <c r="AN27" i="44"/>
  <c r="AN29" i="44"/>
  <c r="AN9" i="44"/>
  <c r="AN21" i="44"/>
  <c r="AN20" i="44"/>
  <c r="AN19" i="44"/>
  <c r="AN24" i="44"/>
  <c r="AN25" i="44"/>
  <c r="AN31" i="44"/>
  <c r="AN8" i="44"/>
  <c r="AN13" i="44"/>
  <c r="AN11" i="44"/>
  <c r="AN12" i="44"/>
  <c r="AE47" i="39" l="1"/>
  <c r="AD47" i="39"/>
  <c r="AC47" i="39"/>
  <c r="AB47" i="39"/>
  <c r="AA47" i="39"/>
  <c r="Z47" i="39"/>
  <c r="Y47" i="39"/>
  <c r="X47" i="39"/>
  <c r="W47" i="39"/>
  <c r="V47" i="39"/>
  <c r="U47" i="39"/>
  <c r="T47" i="39"/>
  <c r="S47" i="39"/>
  <c r="R47" i="39"/>
  <c r="Q47" i="39"/>
  <c r="P47" i="39"/>
  <c r="O47" i="39"/>
  <c r="N47" i="39"/>
  <c r="M47" i="39"/>
  <c r="L47" i="39"/>
  <c r="K47" i="39"/>
  <c r="J47" i="39"/>
  <c r="I47" i="39"/>
  <c r="H47" i="39"/>
  <c r="G47" i="39"/>
  <c r="F47" i="39"/>
  <c r="E47" i="39"/>
  <c r="D47" i="39"/>
  <c r="C47" i="39"/>
  <c r="B47" i="39"/>
  <c r="AE46" i="39"/>
  <c r="AD46" i="39"/>
  <c r="AC46" i="39"/>
  <c r="AB46" i="39"/>
  <c r="AA46" i="39"/>
  <c r="Z46" i="39"/>
  <c r="Y46" i="39"/>
  <c r="X46" i="39"/>
  <c r="W46" i="39"/>
  <c r="V46" i="39"/>
  <c r="U46" i="39"/>
  <c r="T46" i="39"/>
  <c r="S46" i="39"/>
  <c r="R46" i="39"/>
  <c r="Q46" i="39"/>
  <c r="P46" i="39"/>
  <c r="O46" i="39"/>
  <c r="N46" i="39"/>
  <c r="M46" i="39"/>
  <c r="L46" i="39"/>
  <c r="K46" i="39"/>
  <c r="J46" i="39"/>
  <c r="I46" i="39"/>
  <c r="H46" i="39"/>
  <c r="G46" i="39"/>
  <c r="F46" i="39"/>
  <c r="E46" i="39"/>
  <c r="D46" i="39"/>
  <c r="C46" i="39"/>
  <c r="B46" i="39"/>
  <c r="AE45" i="39"/>
  <c r="AE48" i="39" s="1"/>
  <c r="AD45" i="39"/>
  <c r="AD48" i="39" s="1"/>
  <c r="AC45" i="39"/>
  <c r="AC48" i="39" s="1"/>
  <c r="AB45" i="39"/>
  <c r="AB48" i="39" s="1"/>
  <c r="AA45" i="39"/>
  <c r="AA48" i="39" s="1"/>
  <c r="Z45" i="39"/>
  <c r="Z48" i="39" s="1"/>
  <c r="Y45" i="39"/>
  <c r="Y48" i="39" s="1"/>
  <c r="X45" i="39"/>
  <c r="X48" i="39" s="1"/>
  <c r="W45" i="39"/>
  <c r="W48" i="39" s="1"/>
  <c r="V45" i="39"/>
  <c r="V48" i="39" s="1"/>
  <c r="U45" i="39"/>
  <c r="U48" i="39" s="1"/>
  <c r="T45" i="39"/>
  <c r="T48" i="39" s="1"/>
  <c r="S45" i="39"/>
  <c r="S48" i="39" s="1"/>
  <c r="R45" i="39"/>
  <c r="R48" i="39" s="1"/>
  <c r="Q45" i="39"/>
  <c r="Q48" i="39" s="1"/>
  <c r="P45" i="39"/>
  <c r="P48" i="39" s="1"/>
  <c r="O45" i="39"/>
  <c r="O48" i="39" s="1"/>
  <c r="N45" i="39"/>
  <c r="N48" i="39" s="1"/>
  <c r="M45" i="39"/>
  <c r="M48" i="39" s="1"/>
  <c r="L45" i="39"/>
  <c r="L48" i="39" s="1"/>
  <c r="K45" i="39"/>
  <c r="K48" i="39" s="1"/>
  <c r="J45" i="39"/>
  <c r="J48" i="39" s="1"/>
  <c r="I45" i="39"/>
  <c r="I48" i="39" s="1"/>
  <c r="H45" i="39"/>
  <c r="H48" i="39" s="1"/>
  <c r="G45" i="39"/>
  <c r="G48" i="39" s="1"/>
  <c r="F45" i="39"/>
  <c r="F48" i="39" s="1"/>
  <c r="E45" i="39"/>
  <c r="E48" i="39" s="1"/>
  <c r="D45" i="39"/>
  <c r="D48" i="39" s="1"/>
  <c r="C45" i="39"/>
  <c r="C48" i="39" s="1"/>
  <c r="B45" i="39"/>
  <c r="B48" i="39" s="1"/>
  <c r="AE44" i="39"/>
  <c r="AD44" i="39"/>
  <c r="AC44" i="39"/>
  <c r="AB44" i="39"/>
  <c r="AA44" i="39"/>
  <c r="Z44" i="39"/>
  <c r="Y44" i="39"/>
  <c r="X44" i="39"/>
  <c r="W44" i="39"/>
  <c r="V44" i="39"/>
  <c r="U44" i="39"/>
  <c r="T44" i="39"/>
  <c r="S44" i="39"/>
  <c r="R44" i="39"/>
  <c r="Q44" i="39"/>
  <c r="P44" i="39"/>
  <c r="O44" i="39"/>
  <c r="N44" i="39"/>
  <c r="M44" i="39"/>
  <c r="L44" i="39"/>
  <c r="K44" i="39"/>
  <c r="J44" i="39"/>
  <c r="I44" i="39"/>
  <c r="H44" i="39"/>
  <c r="G44" i="39"/>
  <c r="F44" i="39"/>
  <c r="E44" i="39"/>
  <c r="D44" i="39"/>
  <c r="C44" i="39"/>
  <c r="B44"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B43"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B42"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B41"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B40"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B39" i="39"/>
  <c r="AE38" i="39"/>
  <c r="AD38" i="39"/>
  <c r="AC38" i="39"/>
  <c r="AB38" i="39"/>
  <c r="AA38" i="39"/>
  <c r="Z38" i="39"/>
  <c r="Y38" i="39"/>
  <c r="X38" i="39"/>
  <c r="W38" i="39"/>
  <c r="V38" i="39"/>
  <c r="U38" i="39"/>
  <c r="T38" i="39"/>
  <c r="S38" i="39"/>
  <c r="R38" i="39"/>
  <c r="Q38" i="39"/>
  <c r="P38" i="39"/>
  <c r="O38" i="39"/>
  <c r="N38" i="39"/>
  <c r="M38" i="39"/>
  <c r="L38" i="39"/>
  <c r="K38" i="39"/>
  <c r="J38" i="39"/>
  <c r="I38" i="39"/>
  <c r="H38" i="39"/>
  <c r="G38" i="39"/>
  <c r="F38" i="39"/>
  <c r="E38" i="39"/>
  <c r="D38" i="39"/>
  <c r="C38" i="39"/>
  <c r="B38" i="39"/>
  <c r="AE37" i="39"/>
  <c r="AD37" i="39"/>
  <c r="AC37" i="39"/>
  <c r="AB37" i="39"/>
  <c r="AA37" i="39"/>
  <c r="Z37" i="39"/>
  <c r="Y37" i="39"/>
  <c r="X37" i="39"/>
  <c r="W37" i="39"/>
  <c r="V37" i="39"/>
  <c r="U37" i="39"/>
  <c r="T37" i="39"/>
  <c r="S37" i="39"/>
  <c r="R37" i="39"/>
  <c r="Q37" i="39"/>
  <c r="P37" i="39"/>
  <c r="O37" i="39"/>
  <c r="N37" i="39"/>
  <c r="M37" i="39"/>
  <c r="L37" i="39"/>
  <c r="K37" i="39"/>
  <c r="J37" i="39"/>
  <c r="I37" i="39"/>
  <c r="H37" i="39"/>
  <c r="G37" i="39"/>
  <c r="F37" i="39"/>
  <c r="E37" i="39"/>
  <c r="D37" i="39"/>
  <c r="C37" i="39"/>
  <c r="B37" i="39"/>
  <c r="AK35" i="39"/>
  <c r="AJ35" i="39"/>
  <c r="AI35" i="39"/>
  <c r="AH35" i="39"/>
  <c r="AG35" i="39"/>
  <c r="AF35" i="39"/>
  <c r="AM35" i="39" s="1"/>
  <c r="AK34" i="39"/>
  <c r="AJ34" i="39"/>
  <c r="AI34" i="39"/>
  <c r="AH34" i="39"/>
  <c r="AG34" i="39"/>
  <c r="AF34" i="39"/>
  <c r="AM34" i="39" s="1"/>
  <c r="AK33" i="39"/>
  <c r="AJ33" i="39"/>
  <c r="AI33" i="39"/>
  <c r="AH33" i="39"/>
  <c r="AG33" i="39"/>
  <c r="AF33" i="39"/>
  <c r="AM33" i="39" s="1"/>
  <c r="AM32" i="39"/>
  <c r="AK32" i="39"/>
  <c r="AJ32" i="39"/>
  <c r="AI32" i="39"/>
  <c r="AH32" i="39"/>
  <c r="AG32" i="39"/>
  <c r="AF32" i="39"/>
  <c r="AK31" i="39"/>
  <c r="AJ31" i="39"/>
  <c r="AI31" i="39"/>
  <c r="AH31" i="39"/>
  <c r="AG31" i="39"/>
  <c r="AF31" i="39"/>
  <c r="AK30" i="39"/>
  <c r="AJ30" i="39"/>
  <c r="AI30" i="39"/>
  <c r="AH30" i="39"/>
  <c r="AG30" i="39"/>
  <c r="AF30" i="39"/>
  <c r="AK29" i="39"/>
  <c r="AJ29" i="39"/>
  <c r="AI29" i="39"/>
  <c r="AH29" i="39"/>
  <c r="AG29" i="39"/>
  <c r="AF29" i="39"/>
  <c r="AK28" i="39"/>
  <c r="AJ28" i="39"/>
  <c r="AI28" i="39"/>
  <c r="AH28" i="39"/>
  <c r="AG28" i="39"/>
  <c r="AF28" i="39"/>
  <c r="AK27" i="39"/>
  <c r="AJ27" i="39"/>
  <c r="AI27" i="39"/>
  <c r="AH27" i="39"/>
  <c r="AG27" i="39"/>
  <c r="AF27" i="39"/>
  <c r="AK26" i="39"/>
  <c r="AJ26" i="39"/>
  <c r="AI26" i="39"/>
  <c r="AH26" i="39"/>
  <c r="AG26" i="39"/>
  <c r="AF26" i="39"/>
  <c r="AK25" i="39"/>
  <c r="AJ25" i="39"/>
  <c r="AI25" i="39"/>
  <c r="AH25" i="39"/>
  <c r="AG25" i="39"/>
  <c r="AF25" i="39"/>
  <c r="AK24" i="39"/>
  <c r="AJ24" i="39"/>
  <c r="AI24" i="39"/>
  <c r="AH24" i="39"/>
  <c r="AG24" i="39"/>
  <c r="AF24" i="39"/>
  <c r="AK23" i="39"/>
  <c r="AJ23" i="39"/>
  <c r="AI23" i="39"/>
  <c r="AH23" i="39"/>
  <c r="AG23" i="39"/>
  <c r="AF23" i="39"/>
  <c r="AK22" i="39"/>
  <c r="AJ22" i="39"/>
  <c r="AI22" i="39"/>
  <c r="AH22" i="39"/>
  <c r="AG22" i="39"/>
  <c r="AF22" i="39"/>
  <c r="AK21" i="39"/>
  <c r="AJ21" i="39"/>
  <c r="AI21" i="39"/>
  <c r="AH21" i="39"/>
  <c r="AG21" i="39"/>
  <c r="AF21" i="39"/>
  <c r="AK20" i="39"/>
  <c r="AJ20" i="39"/>
  <c r="AI20" i="39"/>
  <c r="AH20" i="39"/>
  <c r="AG20" i="39"/>
  <c r="AF20" i="39"/>
  <c r="AK19" i="39"/>
  <c r="AJ19" i="39"/>
  <c r="AI19" i="39"/>
  <c r="AH19" i="39"/>
  <c r="AG19" i="39"/>
  <c r="AF19" i="39"/>
  <c r="AK18" i="39"/>
  <c r="AJ18" i="39"/>
  <c r="AI18" i="39"/>
  <c r="AH18" i="39"/>
  <c r="AG18" i="39"/>
  <c r="AF18" i="39"/>
  <c r="AK17" i="39"/>
  <c r="AJ17" i="39"/>
  <c r="AI17" i="39"/>
  <c r="AH17" i="39"/>
  <c r="AG17" i="39"/>
  <c r="AF17" i="39"/>
  <c r="AK16" i="39"/>
  <c r="AJ16" i="39"/>
  <c r="AI16" i="39"/>
  <c r="AH16" i="39"/>
  <c r="AG16" i="39"/>
  <c r="AF16" i="39"/>
  <c r="AK15" i="39"/>
  <c r="AJ15" i="39"/>
  <c r="AI15" i="39"/>
  <c r="AH15" i="39"/>
  <c r="AG15" i="39"/>
  <c r="AF15" i="39"/>
  <c r="AK14" i="39"/>
  <c r="AJ14" i="39"/>
  <c r="AI14" i="39"/>
  <c r="AH14" i="39"/>
  <c r="AG14" i="39"/>
  <c r="AF14" i="39"/>
  <c r="AK13" i="39"/>
  <c r="AJ13" i="39"/>
  <c r="AI13" i="39"/>
  <c r="AH13" i="39"/>
  <c r="AG13" i="39"/>
  <c r="AF13" i="39"/>
  <c r="AK12" i="39"/>
  <c r="AJ12" i="39"/>
  <c r="AI12" i="39"/>
  <c r="AH12" i="39"/>
  <c r="AG12" i="39"/>
  <c r="AF12" i="39"/>
  <c r="AK11" i="39"/>
  <c r="AJ11" i="39"/>
  <c r="AI11" i="39"/>
  <c r="AH11" i="39"/>
  <c r="AG11" i="39"/>
  <c r="AF11" i="39"/>
  <c r="AK10" i="39"/>
  <c r="AJ10" i="39"/>
  <c r="AI10" i="39"/>
  <c r="AH10" i="39"/>
  <c r="AG10" i="39"/>
  <c r="AF10" i="39"/>
  <c r="AK9" i="39"/>
  <c r="AJ9" i="39"/>
  <c r="AI9" i="39"/>
  <c r="AH9" i="39"/>
  <c r="AG9" i="39"/>
  <c r="AF9" i="39"/>
  <c r="AK8" i="39"/>
  <c r="AJ8" i="39"/>
  <c r="AI8" i="39"/>
  <c r="AH8" i="39"/>
  <c r="AG8" i="39"/>
  <c r="AF8" i="39"/>
  <c r="AK7" i="39"/>
  <c r="AJ7" i="39"/>
  <c r="AI7" i="39"/>
  <c r="AH7" i="39"/>
  <c r="AG7" i="39"/>
  <c r="AF7" i="39"/>
  <c r="AK6" i="39"/>
  <c r="AJ6" i="39"/>
  <c r="AI6" i="39"/>
  <c r="AH6" i="39"/>
  <c r="AG6" i="39"/>
  <c r="AF6" i="39"/>
  <c r="AK5" i="39"/>
  <c r="AJ5" i="39"/>
  <c r="AI5" i="39"/>
  <c r="AH5" i="39"/>
  <c r="AG5" i="39"/>
  <c r="AF5" i="39"/>
  <c r="AK4" i="39"/>
  <c r="AJ4" i="39"/>
  <c r="AI4" i="39"/>
  <c r="AH4" i="39"/>
  <c r="AG4" i="39"/>
  <c r="AF4" i="39"/>
  <c r="AM15" i="39" l="1"/>
  <c r="AM4" i="39"/>
  <c r="AM5" i="39"/>
  <c r="AM6" i="39"/>
  <c r="AM7" i="39"/>
  <c r="AM10" i="39"/>
  <c r="AM11" i="39"/>
  <c r="AM12" i="39"/>
  <c r="AM16" i="39"/>
  <c r="AM23" i="39"/>
  <c r="AM24" i="39"/>
  <c r="AM25" i="39"/>
  <c r="AM26" i="39"/>
  <c r="AM27" i="39"/>
  <c r="AM28" i="39"/>
  <c r="AM29" i="39"/>
  <c r="AM30" i="39"/>
  <c r="AM31" i="39"/>
  <c r="AM19" i="39"/>
  <c r="AM21" i="39"/>
  <c r="AM20" i="39"/>
  <c r="AM18" i="39"/>
  <c r="AM22" i="39"/>
  <c r="AM17" i="39"/>
  <c r="AM13" i="39"/>
  <c r="AM14" i="39"/>
  <c r="AM8" i="39"/>
  <c r="AM9" i="39"/>
  <c r="AF47" i="38"/>
  <c r="AE47" i="38"/>
  <c r="AD47" i="38"/>
  <c r="AC47" i="38"/>
  <c r="AB47" i="38"/>
  <c r="AA47" i="38"/>
  <c r="Z47" i="38"/>
  <c r="Y47" i="38"/>
  <c r="X47" i="38"/>
  <c r="W47" i="38"/>
  <c r="V47" i="38"/>
  <c r="U47" i="38"/>
  <c r="T47" i="38"/>
  <c r="S47" i="38"/>
  <c r="R47" i="38"/>
  <c r="Q47" i="38"/>
  <c r="P47" i="38"/>
  <c r="O47" i="38"/>
  <c r="N47" i="38"/>
  <c r="M47" i="38"/>
  <c r="L47" i="38"/>
  <c r="K47" i="38"/>
  <c r="J47" i="38"/>
  <c r="I47" i="38"/>
  <c r="H47" i="38"/>
  <c r="G47" i="38"/>
  <c r="F47" i="38"/>
  <c r="E47" i="38"/>
  <c r="D47" i="38"/>
  <c r="C47" i="38"/>
  <c r="B47" i="38"/>
  <c r="AF46" i="38"/>
  <c r="AE46" i="38"/>
  <c r="AD46" i="38"/>
  <c r="AC46" i="38"/>
  <c r="AB46" i="38"/>
  <c r="AA46" i="38"/>
  <c r="Z46" i="38"/>
  <c r="Y46" i="38"/>
  <c r="X46" i="38"/>
  <c r="W46" i="38"/>
  <c r="V46" i="38"/>
  <c r="U46" i="38"/>
  <c r="T46" i="38"/>
  <c r="S46" i="38"/>
  <c r="R46" i="38"/>
  <c r="Q46" i="38"/>
  <c r="P46" i="38"/>
  <c r="O46" i="38"/>
  <c r="N46" i="38"/>
  <c r="M46" i="38"/>
  <c r="L46" i="38"/>
  <c r="K46" i="38"/>
  <c r="J46" i="38"/>
  <c r="I46" i="38"/>
  <c r="H46" i="38"/>
  <c r="G46" i="38"/>
  <c r="F46" i="38"/>
  <c r="E46" i="38"/>
  <c r="D46" i="38"/>
  <c r="C46" i="38"/>
  <c r="B46" i="38"/>
  <c r="AF45" i="38"/>
  <c r="AE45" i="38"/>
  <c r="AE48" i="38" s="1"/>
  <c r="AD45" i="38"/>
  <c r="AC45" i="38"/>
  <c r="AC48" i="38" s="1"/>
  <c r="AB45" i="38"/>
  <c r="AA45" i="38"/>
  <c r="AA48" i="38" s="1"/>
  <c r="Z45" i="38"/>
  <c r="Z48" i="38" s="1"/>
  <c r="Y45" i="38"/>
  <c r="Y48" i="38" s="1"/>
  <c r="X45" i="38"/>
  <c r="W45" i="38"/>
  <c r="W48" i="38" s="1"/>
  <c r="V45" i="38"/>
  <c r="V48" i="38" s="1"/>
  <c r="U45" i="38"/>
  <c r="T45" i="38"/>
  <c r="S45" i="38"/>
  <c r="R45" i="38"/>
  <c r="Q45" i="38"/>
  <c r="Q48" i="38" s="1"/>
  <c r="P45" i="38"/>
  <c r="O45" i="38"/>
  <c r="O48" i="38" s="1"/>
  <c r="N45" i="38"/>
  <c r="M45" i="38"/>
  <c r="L45" i="38"/>
  <c r="K45" i="38"/>
  <c r="J45" i="38"/>
  <c r="J48" i="38" s="1"/>
  <c r="I45" i="38"/>
  <c r="I48" i="38" s="1"/>
  <c r="H45" i="38"/>
  <c r="G45" i="38"/>
  <c r="F45" i="38"/>
  <c r="F48" i="38" s="1"/>
  <c r="E45" i="38"/>
  <c r="E48" i="38" s="1"/>
  <c r="D45" i="38"/>
  <c r="C45" i="38"/>
  <c r="C48" i="38" s="1"/>
  <c r="B45" i="38"/>
  <c r="B48" i="38" s="1"/>
  <c r="AF44" i="38"/>
  <c r="AE44" i="38"/>
  <c r="AD44" i="38"/>
  <c r="AC44" i="38"/>
  <c r="AB44" i="38"/>
  <c r="AA44" i="38"/>
  <c r="Z44" i="38"/>
  <c r="Y44" i="38"/>
  <c r="X44" i="38"/>
  <c r="W44" i="38"/>
  <c r="V44" i="38"/>
  <c r="U44" i="38"/>
  <c r="T44" i="38"/>
  <c r="S44" i="38"/>
  <c r="R44" i="38"/>
  <c r="Q44" i="38"/>
  <c r="P44" i="38"/>
  <c r="O44" i="38"/>
  <c r="N44" i="38"/>
  <c r="M44" i="38"/>
  <c r="L44" i="38"/>
  <c r="K44" i="38"/>
  <c r="J44" i="38"/>
  <c r="I44" i="38"/>
  <c r="H44" i="38"/>
  <c r="G44" i="38"/>
  <c r="F44" i="38"/>
  <c r="E44" i="38"/>
  <c r="D44" i="38"/>
  <c r="C44" i="38"/>
  <c r="B44" i="38"/>
  <c r="AF43" i="38"/>
  <c r="AE43" i="38"/>
  <c r="AD43" i="38"/>
  <c r="AC43" i="38"/>
  <c r="AB43" i="38"/>
  <c r="AA43" i="38"/>
  <c r="Z43" i="38"/>
  <c r="Y43" i="38"/>
  <c r="X43" i="38"/>
  <c r="W43" i="38"/>
  <c r="V43" i="38"/>
  <c r="U43" i="38"/>
  <c r="T43" i="38"/>
  <c r="S43" i="38"/>
  <c r="R43" i="38"/>
  <c r="Q43" i="38"/>
  <c r="P43" i="38"/>
  <c r="O43" i="38"/>
  <c r="N43" i="38"/>
  <c r="M43" i="38"/>
  <c r="L43" i="38"/>
  <c r="K43" i="38"/>
  <c r="J43" i="38"/>
  <c r="I43" i="38"/>
  <c r="H43" i="38"/>
  <c r="G43" i="38"/>
  <c r="F43" i="38"/>
  <c r="E43" i="38"/>
  <c r="D43" i="38"/>
  <c r="C43" i="38"/>
  <c r="B43" i="38"/>
  <c r="AF42" i="38"/>
  <c r="AE42" i="38"/>
  <c r="AD42" i="38"/>
  <c r="AC42" i="38"/>
  <c r="AB42" i="38"/>
  <c r="AA42" i="38"/>
  <c r="Z42" i="38"/>
  <c r="Y42" i="38"/>
  <c r="X42" i="38"/>
  <c r="W42" i="38"/>
  <c r="V42" i="38"/>
  <c r="U42" i="38"/>
  <c r="T42" i="38"/>
  <c r="S42" i="38"/>
  <c r="R42" i="38"/>
  <c r="Q42" i="38"/>
  <c r="P42" i="38"/>
  <c r="O42" i="38"/>
  <c r="N42" i="38"/>
  <c r="M42" i="38"/>
  <c r="L42" i="38"/>
  <c r="K42" i="38"/>
  <c r="J42" i="38"/>
  <c r="I42" i="38"/>
  <c r="H42" i="38"/>
  <c r="G42" i="38"/>
  <c r="F42" i="38"/>
  <c r="E42" i="38"/>
  <c r="D42" i="38"/>
  <c r="C42" i="38"/>
  <c r="B42" i="38"/>
  <c r="AF41" i="38"/>
  <c r="AE41" i="38"/>
  <c r="AD41" i="38"/>
  <c r="AC41" i="38"/>
  <c r="AB41" i="38"/>
  <c r="AA41" i="38"/>
  <c r="Z41" i="38"/>
  <c r="Y41" i="38"/>
  <c r="X41" i="38"/>
  <c r="W41" i="38"/>
  <c r="V41" i="38"/>
  <c r="U41" i="38"/>
  <c r="T41" i="38"/>
  <c r="S41" i="38"/>
  <c r="R41" i="38"/>
  <c r="Q41" i="38"/>
  <c r="P41" i="38"/>
  <c r="O41" i="38"/>
  <c r="N41" i="38"/>
  <c r="M41" i="38"/>
  <c r="L41" i="38"/>
  <c r="K41" i="38"/>
  <c r="J41" i="38"/>
  <c r="I41" i="38"/>
  <c r="H41" i="38"/>
  <c r="G41" i="38"/>
  <c r="F41" i="38"/>
  <c r="E41" i="38"/>
  <c r="D41" i="38"/>
  <c r="C41" i="38"/>
  <c r="B41" i="38"/>
  <c r="AF40" i="38"/>
  <c r="AE40" i="38"/>
  <c r="AD40" i="38"/>
  <c r="AC40" i="38"/>
  <c r="AB40" i="38"/>
  <c r="AA40" i="38"/>
  <c r="Z40" i="38"/>
  <c r="Y40" i="38"/>
  <c r="X40" i="38"/>
  <c r="W40" i="38"/>
  <c r="V40" i="38"/>
  <c r="U40" i="38"/>
  <c r="T40" i="38"/>
  <c r="S40" i="38"/>
  <c r="R40" i="38"/>
  <c r="Q40" i="38"/>
  <c r="P40" i="38"/>
  <c r="O40" i="38"/>
  <c r="N40" i="38"/>
  <c r="M40" i="38"/>
  <c r="L40" i="38"/>
  <c r="K40" i="38"/>
  <c r="J40" i="38"/>
  <c r="I40" i="38"/>
  <c r="H40" i="38"/>
  <c r="G40" i="38"/>
  <c r="F40" i="38"/>
  <c r="E40" i="38"/>
  <c r="D40" i="38"/>
  <c r="C40" i="38"/>
  <c r="B40" i="38"/>
  <c r="AF39" i="38"/>
  <c r="AE39" i="38"/>
  <c r="AD39" i="38"/>
  <c r="AC39" i="38"/>
  <c r="AB39" i="38"/>
  <c r="AA39" i="38"/>
  <c r="Z39" i="38"/>
  <c r="Y39" i="38"/>
  <c r="X39" i="38"/>
  <c r="W39" i="38"/>
  <c r="V39" i="38"/>
  <c r="U39" i="38"/>
  <c r="T39" i="38"/>
  <c r="S39" i="38"/>
  <c r="R39" i="38"/>
  <c r="Q39" i="38"/>
  <c r="P39" i="38"/>
  <c r="O39" i="38"/>
  <c r="N39" i="38"/>
  <c r="M39" i="38"/>
  <c r="L39" i="38"/>
  <c r="K39" i="38"/>
  <c r="J39" i="38"/>
  <c r="I39" i="38"/>
  <c r="H39" i="38"/>
  <c r="G39" i="38"/>
  <c r="F39" i="38"/>
  <c r="E39" i="38"/>
  <c r="D39" i="38"/>
  <c r="C39" i="38"/>
  <c r="B39" i="38"/>
  <c r="AF38" i="38"/>
  <c r="AE38" i="38"/>
  <c r="AD38" i="38"/>
  <c r="AC38" i="38"/>
  <c r="AB38" i="38"/>
  <c r="AA38" i="38"/>
  <c r="Z38" i="38"/>
  <c r="Y38" i="38"/>
  <c r="X38" i="38"/>
  <c r="W38" i="38"/>
  <c r="V38" i="38"/>
  <c r="U38" i="38"/>
  <c r="T38" i="38"/>
  <c r="S38" i="38"/>
  <c r="R38" i="38"/>
  <c r="Q38" i="38"/>
  <c r="P38" i="38"/>
  <c r="O38" i="38"/>
  <c r="N38" i="38"/>
  <c r="M38" i="38"/>
  <c r="L38" i="38"/>
  <c r="K38" i="38"/>
  <c r="J38" i="38"/>
  <c r="I38" i="38"/>
  <c r="H38" i="38"/>
  <c r="G38" i="38"/>
  <c r="F38" i="38"/>
  <c r="E38" i="38"/>
  <c r="D38" i="38"/>
  <c r="C38" i="38"/>
  <c r="B38" i="38"/>
  <c r="AF37" i="38"/>
  <c r="AE37" i="38"/>
  <c r="AD37" i="38"/>
  <c r="AC37" i="38"/>
  <c r="AB37" i="38"/>
  <c r="AA37" i="38"/>
  <c r="Z37" i="38"/>
  <c r="Y37" i="38"/>
  <c r="X37" i="38"/>
  <c r="W37" i="38"/>
  <c r="V37" i="38"/>
  <c r="U37" i="38"/>
  <c r="T37" i="38"/>
  <c r="S37" i="38"/>
  <c r="R37" i="38"/>
  <c r="Q37" i="38"/>
  <c r="P37" i="38"/>
  <c r="O37" i="38"/>
  <c r="N37" i="38"/>
  <c r="M37" i="38"/>
  <c r="L37" i="38"/>
  <c r="K37" i="38"/>
  <c r="J37" i="38"/>
  <c r="I37" i="38"/>
  <c r="H37" i="38"/>
  <c r="G37" i="38"/>
  <c r="F37" i="38"/>
  <c r="E37" i="38"/>
  <c r="D37" i="38"/>
  <c r="C37" i="38"/>
  <c r="B37" i="38"/>
  <c r="AL35" i="38"/>
  <c r="AK35" i="38"/>
  <c r="AJ35" i="38"/>
  <c r="AI35" i="38"/>
  <c r="AH35" i="38"/>
  <c r="AG35" i="38"/>
  <c r="AL34" i="38"/>
  <c r="AK34" i="38"/>
  <c r="AJ34" i="38"/>
  <c r="AI34" i="38"/>
  <c r="AH34" i="38"/>
  <c r="AG34" i="38"/>
  <c r="AL33" i="38"/>
  <c r="AK33" i="38"/>
  <c r="AJ33" i="38"/>
  <c r="AI33" i="38"/>
  <c r="AH33" i="38"/>
  <c r="AG33" i="38"/>
  <c r="AL32" i="38"/>
  <c r="AK32" i="38"/>
  <c r="AJ32" i="38"/>
  <c r="AI32" i="38"/>
  <c r="AH32" i="38"/>
  <c r="AG32" i="38"/>
  <c r="AL31" i="38"/>
  <c r="AK31" i="38"/>
  <c r="AJ31" i="38"/>
  <c r="AI31" i="38"/>
  <c r="AH31" i="38"/>
  <c r="AG31" i="38"/>
  <c r="AL30" i="38"/>
  <c r="AK30" i="38"/>
  <c r="AJ30" i="38"/>
  <c r="AI30" i="38"/>
  <c r="AH30" i="38"/>
  <c r="AG30" i="38"/>
  <c r="AL29" i="38"/>
  <c r="AK29" i="38"/>
  <c r="AJ29" i="38"/>
  <c r="AI29" i="38"/>
  <c r="AH29" i="38"/>
  <c r="AG29" i="38"/>
  <c r="AL28" i="38"/>
  <c r="AK28" i="38"/>
  <c r="AJ28" i="38"/>
  <c r="AI28" i="38"/>
  <c r="AH28" i="38"/>
  <c r="AG28" i="38"/>
  <c r="AL27" i="38"/>
  <c r="AK27" i="38"/>
  <c r="AJ27" i="38"/>
  <c r="AI27" i="38"/>
  <c r="AH27" i="38"/>
  <c r="AG27" i="38"/>
  <c r="AL26" i="38"/>
  <c r="AK26" i="38"/>
  <c r="AJ26" i="38"/>
  <c r="AI26" i="38"/>
  <c r="AH26" i="38"/>
  <c r="AG26" i="38"/>
  <c r="AL25" i="38"/>
  <c r="AK25" i="38"/>
  <c r="AJ25" i="38"/>
  <c r="AI25" i="38"/>
  <c r="AH25" i="38"/>
  <c r="AG25" i="38"/>
  <c r="AL24" i="38"/>
  <c r="AK24" i="38"/>
  <c r="AJ24" i="38"/>
  <c r="AI24" i="38"/>
  <c r="AH24" i="38"/>
  <c r="AG24" i="38"/>
  <c r="AL23" i="38"/>
  <c r="AK23" i="38"/>
  <c r="AJ23" i="38"/>
  <c r="AI23" i="38"/>
  <c r="AH23" i="38"/>
  <c r="AG23" i="38"/>
  <c r="AL22" i="38"/>
  <c r="AK22" i="38"/>
  <c r="AJ22" i="38"/>
  <c r="AI22" i="38"/>
  <c r="AH22" i="38"/>
  <c r="AG22" i="38"/>
  <c r="AL21" i="38"/>
  <c r="AK21" i="38"/>
  <c r="AJ21" i="38"/>
  <c r="AI21" i="38"/>
  <c r="AH21" i="38"/>
  <c r="AG21" i="38"/>
  <c r="AL20" i="38"/>
  <c r="AK20" i="38"/>
  <c r="AJ20" i="38"/>
  <c r="AI20" i="38"/>
  <c r="AH20" i="38"/>
  <c r="AG20" i="38"/>
  <c r="AL19" i="38"/>
  <c r="AK19" i="38"/>
  <c r="AJ19" i="38"/>
  <c r="AI19" i="38"/>
  <c r="AH19" i="38"/>
  <c r="AG19" i="38"/>
  <c r="AL18" i="38"/>
  <c r="AK18" i="38"/>
  <c r="AJ18" i="38"/>
  <c r="AI18" i="38"/>
  <c r="AH18" i="38"/>
  <c r="AG18" i="38"/>
  <c r="AL17" i="38"/>
  <c r="AK17" i="38"/>
  <c r="AJ17" i="38"/>
  <c r="AI17" i="38"/>
  <c r="AH17" i="38"/>
  <c r="AG17" i="38"/>
  <c r="AL16" i="38"/>
  <c r="AK16" i="38"/>
  <c r="AJ16" i="38"/>
  <c r="AI16" i="38"/>
  <c r="AH16" i="38"/>
  <c r="AG16" i="38"/>
  <c r="AL15" i="38"/>
  <c r="AK15" i="38"/>
  <c r="AJ15" i="38"/>
  <c r="AI15" i="38"/>
  <c r="AH15" i="38"/>
  <c r="AG15" i="38"/>
  <c r="AL14" i="38"/>
  <c r="AK14" i="38"/>
  <c r="AJ14" i="38"/>
  <c r="AI14" i="38"/>
  <c r="AH14" i="38"/>
  <c r="AG14" i="38"/>
  <c r="AL13" i="38"/>
  <c r="AK13" i="38"/>
  <c r="AJ13" i="38"/>
  <c r="AI13" i="38"/>
  <c r="AH13" i="38"/>
  <c r="AG13" i="38"/>
  <c r="AL12" i="38"/>
  <c r="AK12" i="38"/>
  <c r="AJ12" i="38"/>
  <c r="AI12" i="38"/>
  <c r="AH12" i="38"/>
  <c r="AG12" i="38"/>
  <c r="AL11" i="38"/>
  <c r="AK11" i="38"/>
  <c r="AJ11" i="38"/>
  <c r="AI11" i="38"/>
  <c r="AH11" i="38"/>
  <c r="AG11" i="38"/>
  <c r="AL10" i="38"/>
  <c r="AK10" i="38"/>
  <c r="AJ10" i="38"/>
  <c r="AI10" i="38"/>
  <c r="AH10" i="38"/>
  <c r="AG10" i="38"/>
  <c r="AL9" i="38"/>
  <c r="AK9" i="38"/>
  <c r="AJ9" i="38"/>
  <c r="AI9" i="38"/>
  <c r="AH9" i="38"/>
  <c r="AG9" i="38"/>
  <c r="AL8" i="38"/>
  <c r="AK8" i="38"/>
  <c r="AJ8" i="38"/>
  <c r="AI8" i="38"/>
  <c r="AH8" i="38"/>
  <c r="AG8" i="38"/>
  <c r="AL7" i="38"/>
  <c r="AK7" i="38"/>
  <c r="AJ7" i="38"/>
  <c r="AI7" i="38"/>
  <c r="AH7" i="38"/>
  <c r="AG7" i="38"/>
  <c r="AL6" i="38"/>
  <c r="AK6" i="38"/>
  <c r="AJ6" i="38"/>
  <c r="AI6" i="38"/>
  <c r="AH6" i="38"/>
  <c r="AG6" i="38"/>
  <c r="AL5" i="38"/>
  <c r="AK5" i="38"/>
  <c r="AJ5" i="38"/>
  <c r="AI5" i="38"/>
  <c r="AH5" i="38"/>
  <c r="AG5" i="38"/>
  <c r="AL4" i="38"/>
  <c r="AK4" i="38"/>
  <c r="AJ4" i="38"/>
  <c r="AI4" i="38"/>
  <c r="AH4" i="38"/>
  <c r="AG4" i="38"/>
  <c r="AN10" i="38" l="1"/>
  <c r="AN16" i="38"/>
  <c r="AN18" i="38"/>
  <c r="AN22" i="38"/>
  <c r="AN32" i="38"/>
  <c r="AN34" i="38"/>
  <c r="D48" i="38"/>
  <c r="H48" i="38"/>
  <c r="L48" i="38"/>
  <c r="P48" i="38"/>
  <c r="AB48" i="38"/>
  <c r="AN11" i="38"/>
  <c r="AN13" i="38"/>
  <c r="AN15" i="38"/>
  <c r="AN17" i="38"/>
  <c r="AN23" i="38"/>
  <c r="AN29" i="38"/>
  <c r="AN33" i="38"/>
  <c r="AN35" i="38"/>
  <c r="AF48" i="38"/>
  <c r="S48" i="38"/>
  <c r="X48" i="38"/>
  <c r="U48" i="38"/>
  <c r="AN9" i="38"/>
  <c r="R48" i="38"/>
  <c r="AN27" i="38"/>
  <c r="AN28" i="38"/>
  <c r="AN20" i="38"/>
  <c r="N48" i="38"/>
  <c r="AN31" i="38"/>
  <c r="AN7" i="38"/>
  <c r="AN4" i="38"/>
  <c r="K48" i="38"/>
  <c r="AN6" i="38"/>
  <c r="AN5" i="38"/>
  <c r="AN8" i="38"/>
  <c r="AN14" i="38"/>
  <c r="AD48" i="38"/>
  <c r="M48" i="38"/>
  <c r="AN21" i="38"/>
  <c r="AN26" i="38"/>
  <c r="AN25" i="38"/>
  <c r="AN24" i="38"/>
  <c r="AN30" i="38"/>
  <c r="T48" i="38"/>
  <c r="AN19" i="38"/>
  <c r="G48" i="38"/>
  <c r="AN12" i="38"/>
  <c r="AF32" i="36" l="1"/>
  <c r="AF32" i="35"/>
  <c r="L27" i="34" l="1"/>
  <c r="AC45" i="32" l="1"/>
  <c r="AB45" i="32"/>
  <c r="AA45" i="32"/>
  <c r="Z45" i="32"/>
  <c r="Y45" i="32"/>
  <c r="X45" i="32"/>
  <c r="W45" i="32"/>
  <c r="V45" i="32"/>
  <c r="U45" i="32"/>
  <c r="T45" i="32"/>
  <c r="S45" i="32"/>
  <c r="R45" i="32"/>
  <c r="Q45" i="32"/>
  <c r="P45" i="32"/>
  <c r="O45" i="32"/>
  <c r="N45" i="32"/>
  <c r="M45" i="32"/>
  <c r="L45" i="32"/>
  <c r="K45" i="32"/>
  <c r="J45" i="32"/>
  <c r="I45" i="32"/>
  <c r="H45" i="32"/>
  <c r="G45" i="32"/>
  <c r="F45" i="32"/>
  <c r="E45" i="32"/>
  <c r="D45" i="32"/>
  <c r="C45" i="32"/>
  <c r="B45" i="32"/>
  <c r="AC44" i="32"/>
  <c r="AB44" i="32"/>
  <c r="AA44" i="32"/>
  <c r="Z44" i="32"/>
  <c r="Y44" i="32"/>
  <c r="X44" i="32"/>
  <c r="W44" i="32"/>
  <c r="V44" i="32"/>
  <c r="U44" i="32"/>
  <c r="T44" i="32"/>
  <c r="S44" i="32"/>
  <c r="R44" i="32"/>
  <c r="Q44" i="32"/>
  <c r="P44" i="32"/>
  <c r="O44" i="32"/>
  <c r="N44" i="32"/>
  <c r="M44" i="32"/>
  <c r="L44" i="32"/>
  <c r="K44" i="32"/>
  <c r="J44" i="32"/>
  <c r="I44" i="32"/>
  <c r="H44" i="32"/>
  <c r="G44" i="32"/>
  <c r="F44" i="32"/>
  <c r="E44" i="32"/>
  <c r="D44" i="32"/>
  <c r="C44" i="32"/>
  <c r="B44" i="32"/>
  <c r="AC43" i="32"/>
  <c r="AC46" i="32" s="1"/>
  <c r="AB43" i="32"/>
  <c r="AB46" i="32" s="1"/>
  <c r="AA43" i="32"/>
  <c r="AA46" i="32" s="1"/>
  <c r="Z43" i="32"/>
  <c r="Z46" i="32" s="1"/>
  <c r="Y43" i="32"/>
  <c r="Y46" i="32" s="1"/>
  <c r="X43" i="32"/>
  <c r="X46" i="32" s="1"/>
  <c r="W43" i="32"/>
  <c r="W46" i="32" s="1"/>
  <c r="V43" i="32"/>
  <c r="V46" i="32" s="1"/>
  <c r="U43" i="32"/>
  <c r="U46" i="32" s="1"/>
  <c r="T43" i="32"/>
  <c r="T46" i="32" s="1"/>
  <c r="S43" i="32"/>
  <c r="S46" i="32" s="1"/>
  <c r="R43" i="32"/>
  <c r="R46" i="32" s="1"/>
  <c r="Q43" i="32"/>
  <c r="Q46" i="32" s="1"/>
  <c r="P43" i="32"/>
  <c r="P46" i="32" s="1"/>
  <c r="O43" i="32"/>
  <c r="O46" i="32" s="1"/>
  <c r="N43" i="32"/>
  <c r="N46" i="32" s="1"/>
  <c r="M43" i="32"/>
  <c r="M46" i="32" s="1"/>
  <c r="L43" i="32"/>
  <c r="L46" i="32" s="1"/>
  <c r="K43" i="32"/>
  <c r="K46" i="32" s="1"/>
  <c r="J43" i="32"/>
  <c r="J46" i="32" s="1"/>
  <c r="I43" i="32"/>
  <c r="I46" i="32" s="1"/>
  <c r="H43" i="32"/>
  <c r="H46" i="32" s="1"/>
  <c r="G43" i="32"/>
  <c r="G46" i="32" s="1"/>
  <c r="F43" i="32"/>
  <c r="F46" i="32" s="1"/>
  <c r="E43" i="32"/>
  <c r="E46" i="32" s="1"/>
  <c r="D43" i="32"/>
  <c r="D46" i="32" s="1"/>
  <c r="C43" i="32"/>
  <c r="C46" i="32" s="1"/>
  <c r="B43" i="32"/>
  <c r="B46" i="32" s="1"/>
  <c r="AC42" i="32"/>
  <c r="AB42" i="32"/>
  <c r="AA42" i="32"/>
  <c r="Z42" i="32"/>
  <c r="Y42" i="32"/>
  <c r="X42" i="32"/>
  <c r="W42" i="32"/>
  <c r="V42" i="32"/>
  <c r="U42" i="32"/>
  <c r="T42" i="32"/>
  <c r="S42" i="32"/>
  <c r="R42" i="32"/>
  <c r="Q42" i="32"/>
  <c r="P42" i="32"/>
  <c r="O42" i="32"/>
  <c r="N42" i="32"/>
  <c r="M42" i="32"/>
  <c r="L42" i="32"/>
  <c r="K42" i="32"/>
  <c r="J42" i="32"/>
  <c r="I42" i="32"/>
  <c r="H42" i="32"/>
  <c r="G42" i="32"/>
  <c r="F42" i="32"/>
  <c r="E42" i="32"/>
  <c r="D42" i="32"/>
  <c r="C42" i="32"/>
  <c r="B42" i="32"/>
  <c r="AC41" i="32"/>
  <c r="AB41" i="32"/>
  <c r="AA41" i="32"/>
  <c r="Z41" i="32"/>
  <c r="Y41" i="32"/>
  <c r="X41" i="32"/>
  <c r="W41" i="32"/>
  <c r="V41" i="32"/>
  <c r="U41" i="32"/>
  <c r="T41" i="32"/>
  <c r="S41" i="32"/>
  <c r="R41" i="32"/>
  <c r="Q41" i="32"/>
  <c r="P41" i="32"/>
  <c r="O41" i="32"/>
  <c r="N41" i="32"/>
  <c r="M41" i="32"/>
  <c r="L41" i="32"/>
  <c r="K41" i="32"/>
  <c r="J41" i="32"/>
  <c r="I41" i="32"/>
  <c r="H41" i="32"/>
  <c r="G41" i="32"/>
  <c r="F41" i="32"/>
  <c r="E41" i="32"/>
  <c r="D41" i="32"/>
  <c r="C41" i="32"/>
  <c r="B41" i="32"/>
  <c r="AC40" i="32"/>
  <c r="AB40" i="32"/>
  <c r="AA40" i="32"/>
  <c r="Z40" i="32"/>
  <c r="Y40" i="32"/>
  <c r="X40" i="32"/>
  <c r="W40" i="32"/>
  <c r="V40" i="32"/>
  <c r="U40" i="32"/>
  <c r="T40" i="32"/>
  <c r="S40" i="32"/>
  <c r="R40" i="32"/>
  <c r="Q40" i="32"/>
  <c r="P40" i="32"/>
  <c r="O40" i="32"/>
  <c r="N40" i="32"/>
  <c r="M40" i="32"/>
  <c r="L40" i="32"/>
  <c r="K40" i="32"/>
  <c r="J40" i="32"/>
  <c r="I40" i="32"/>
  <c r="H40" i="32"/>
  <c r="G40" i="32"/>
  <c r="F40" i="32"/>
  <c r="E40" i="32"/>
  <c r="D40" i="32"/>
  <c r="C40" i="32"/>
  <c r="B40" i="32"/>
  <c r="AC39" i="32"/>
  <c r="AB39" i="32"/>
  <c r="AA39" i="32"/>
  <c r="Z39" i="32"/>
  <c r="Y39" i="32"/>
  <c r="X39" i="32"/>
  <c r="W39" i="32"/>
  <c r="V39" i="32"/>
  <c r="U39" i="32"/>
  <c r="T39" i="32"/>
  <c r="S39" i="32"/>
  <c r="R39" i="32"/>
  <c r="Q39" i="32"/>
  <c r="P39" i="32"/>
  <c r="O39" i="32"/>
  <c r="N39" i="32"/>
  <c r="M39" i="32"/>
  <c r="L39" i="32"/>
  <c r="K39" i="32"/>
  <c r="J39" i="32"/>
  <c r="I39" i="32"/>
  <c r="H39" i="32"/>
  <c r="G39" i="32"/>
  <c r="F39" i="32"/>
  <c r="E39" i="32"/>
  <c r="D39" i="32"/>
  <c r="C39" i="32"/>
  <c r="B39" i="32"/>
  <c r="AC38" i="32"/>
  <c r="AB38" i="32"/>
  <c r="AA38" i="32"/>
  <c r="Z38" i="32"/>
  <c r="Y38" i="32"/>
  <c r="X38" i="32"/>
  <c r="W38" i="32"/>
  <c r="V38" i="32"/>
  <c r="U38" i="32"/>
  <c r="T38" i="32"/>
  <c r="S38" i="32"/>
  <c r="R38" i="32"/>
  <c r="Q38" i="32"/>
  <c r="P38" i="32"/>
  <c r="O38" i="32"/>
  <c r="N38" i="32"/>
  <c r="M38" i="32"/>
  <c r="L38" i="32"/>
  <c r="K38" i="32"/>
  <c r="J38" i="32"/>
  <c r="I38" i="32"/>
  <c r="H38" i="32"/>
  <c r="G38" i="32"/>
  <c r="F38" i="32"/>
  <c r="E38" i="32"/>
  <c r="D38" i="32"/>
  <c r="C38" i="32"/>
  <c r="B38" i="32"/>
  <c r="AC37" i="32"/>
  <c r="AB37" i="32"/>
  <c r="AA37" i="32"/>
  <c r="Z37" i="32"/>
  <c r="Y37" i="32"/>
  <c r="X37" i="32"/>
  <c r="W37" i="32"/>
  <c r="V37" i="32"/>
  <c r="U37" i="32"/>
  <c r="T37" i="32"/>
  <c r="S37" i="32"/>
  <c r="R37" i="32"/>
  <c r="Q37" i="32"/>
  <c r="P37" i="32"/>
  <c r="O37" i="32"/>
  <c r="N37" i="32"/>
  <c r="M37" i="32"/>
  <c r="L37" i="32"/>
  <c r="K37" i="32"/>
  <c r="J37" i="32"/>
  <c r="I37" i="32"/>
  <c r="H37" i="32"/>
  <c r="G37" i="32"/>
  <c r="F37" i="32"/>
  <c r="E37" i="32"/>
  <c r="D37" i="32"/>
  <c r="C37" i="32"/>
  <c r="B37" i="32"/>
  <c r="AC36" i="32"/>
  <c r="AB36" i="32"/>
  <c r="AA36" i="32"/>
  <c r="Z36" i="32"/>
  <c r="Y36" i="32"/>
  <c r="X36" i="32"/>
  <c r="W36" i="32"/>
  <c r="V36" i="32"/>
  <c r="U36" i="32"/>
  <c r="T36" i="32"/>
  <c r="S36" i="32"/>
  <c r="R36" i="32"/>
  <c r="Q36" i="32"/>
  <c r="P36" i="32"/>
  <c r="O36" i="32"/>
  <c r="N36" i="32"/>
  <c r="M36" i="32"/>
  <c r="L36" i="32"/>
  <c r="K36" i="32"/>
  <c r="J36" i="32"/>
  <c r="I36" i="32"/>
  <c r="H36" i="32"/>
  <c r="G36" i="32"/>
  <c r="F36" i="32"/>
  <c r="E36" i="32"/>
  <c r="D36" i="32"/>
  <c r="C36" i="32"/>
  <c r="B36" i="32"/>
  <c r="AC35" i="32"/>
  <c r="AA35" i="32"/>
  <c r="Z35" i="32"/>
  <c r="Y35" i="32"/>
  <c r="X35" i="32"/>
  <c r="W35" i="32"/>
  <c r="V35" i="32"/>
  <c r="U35" i="32"/>
  <c r="T35" i="32"/>
  <c r="S35" i="32"/>
  <c r="R35" i="32"/>
  <c r="Q35" i="32"/>
  <c r="P35" i="32"/>
  <c r="O35" i="32"/>
  <c r="N35" i="32"/>
  <c r="M35" i="32"/>
  <c r="L35" i="32"/>
  <c r="K35" i="32"/>
  <c r="J35" i="32"/>
  <c r="I35" i="32"/>
  <c r="H35" i="32"/>
  <c r="G35" i="32"/>
  <c r="F35" i="32"/>
  <c r="E35" i="32"/>
  <c r="D35" i="32"/>
  <c r="C35" i="32"/>
  <c r="B35" i="32"/>
  <c r="AI29" i="32"/>
  <c r="AH29" i="32"/>
  <c r="AG29" i="32"/>
  <c r="AF29" i="32"/>
  <c r="AE29" i="32"/>
  <c r="AD29" i="32"/>
  <c r="AI28" i="32"/>
  <c r="AH28" i="32"/>
  <c r="AG28" i="32"/>
  <c r="AF28" i="32"/>
  <c r="AE28" i="32"/>
  <c r="AK28" i="32" s="1"/>
  <c r="AD28" i="32"/>
  <c r="AI27" i="32"/>
  <c r="AH27" i="32"/>
  <c r="AG27" i="32"/>
  <c r="AF27" i="32"/>
  <c r="AE27" i="32"/>
  <c r="AD27" i="32"/>
  <c r="AI26" i="32"/>
  <c r="AH26" i="32"/>
  <c r="AG26" i="32"/>
  <c r="AF26" i="32"/>
  <c r="AE26" i="32"/>
  <c r="AK26" i="32" s="1"/>
  <c r="AD26" i="32"/>
  <c r="AI25" i="32"/>
  <c r="AH25" i="32"/>
  <c r="AG25" i="32"/>
  <c r="AF25" i="32"/>
  <c r="AE25" i="32"/>
  <c r="AD25" i="32"/>
  <c r="AI24" i="32"/>
  <c r="AH24" i="32"/>
  <c r="AG24" i="32"/>
  <c r="AF24" i="32"/>
  <c r="AE24" i="32"/>
  <c r="AD24" i="32"/>
  <c r="AI23" i="32"/>
  <c r="AH23" i="32"/>
  <c r="AG23" i="32"/>
  <c r="AF23" i="32"/>
  <c r="AE23" i="32"/>
  <c r="AD23" i="32"/>
  <c r="AI22" i="32"/>
  <c r="AH22" i="32"/>
  <c r="AG22" i="32"/>
  <c r="AF22" i="32"/>
  <c r="AE22" i="32"/>
  <c r="AD22" i="32"/>
  <c r="AI21" i="32"/>
  <c r="AH21" i="32"/>
  <c r="AG21" i="32"/>
  <c r="AF21" i="32"/>
  <c r="AE21" i="32"/>
  <c r="AK21" i="32" s="1"/>
  <c r="AD21" i="32"/>
  <c r="AI20" i="32"/>
  <c r="AH20" i="32"/>
  <c r="AG20" i="32"/>
  <c r="AF20" i="32"/>
  <c r="AE20" i="32"/>
  <c r="AK20" i="32" s="1"/>
  <c r="AD20" i="32"/>
  <c r="AI19" i="32"/>
  <c r="AH19" i="32"/>
  <c r="AG19" i="32"/>
  <c r="AF19" i="32"/>
  <c r="AE19" i="32"/>
  <c r="AD19" i="32"/>
  <c r="AI18" i="32"/>
  <c r="AH18" i="32"/>
  <c r="AG18" i="32"/>
  <c r="AF18" i="32"/>
  <c r="AE18" i="32"/>
  <c r="AD18" i="32"/>
  <c r="AI17" i="32"/>
  <c r="AH17" i="32"/>
  <c r="AG17" i="32"/>
  <c r="AF17" i="32"/>
  <c r="AE17" i="32"/>
  <c r="AD17" i="32"/>
  <c r="AI16" i="32"/>
  <c r="AH16" i="32"/>
  <c r="AG16" i="32"/>
  <c r="AF16" i="32"/>
  <c r="AE16" i="32"/>
  <c r="AD16" i="32"/>
  <c r="AI15" i="32"/>
  <c r="AH15" i="32"/>
  <c r="AG15" i="32"/>
  <c r="AF15" i="32"/>
  <c r="AE15" i="32"/>
  <c r="AD15" i="32"/>
  <c r="AI14" i="32"/>
  <c r="AH14" i="32"/>
  <c r="AG14" i="32"/>
  <c r="AF14" i="32"/>
  <c r="AE14" i="32"/>
  <c r="AD14" i="32"/>
  <c r="AI13" i="32"/>
  <c r="AH13" i="32"/>
  <c r="AG13" i="32"/>
  <c r="AF13" i="32"/>
  <c r="AE13" i="32"/>
  <c r="AD13" i="32"/>
  <c r="AI12" i="32"/>
  <c r="AH12" i="32"/>
  <c r="AG12" i="32"/>
  <c r="AF12" i="32"/>
  <c r="AE12" i="32"/>
  <c r="AD12" i="32"/>
  <c r="AI11" i="32"/>
  <c r="AH11" i="32"/>
  <c r="AG11" i="32"/>
  <c r="AF11" i="32"/>
  <c r="AE11" i="32"/>
  <c r="AD11" i="32"/>
  <c r="AI10" i="32"/>
  <c r="AH10" i="32"/>
  <c r="AG10" i="32"/>
  <c r="AF10" i="32"/>
  <c r="AE10" i="32"/>
  <c r="AD10" i="32"/>
  <c r="AI9" i="32"/>
  <c r="AH9" i="32"/>
  <c r="AG9" i="32"/>
  <c r="AF9" i="32"/>
  <c r="AE9" i="32"/>
  <c r="AD9" i="32"/>
  <c r="AI8" i="32"/>
  <c r="AH8" i="32"/>
  <c r="AG8" i="32"/>
  <c r="AF8" i="32"/>
  <c r="AE8" i="32"/>
  <c r="AD8" i="32"/>
  <c r="AI7" i="32"/>
  <c r="AH7" i="32"/>
  <c r="AG7" i="32"/>
  <c r="AF7" i="32"/>
  <c r="AE7" i="32"/>
  <c r="AD7" i="32"/>
  <c r="AI6" i="32"/>
  <c r="AH6" i="32"/>
  <c r="AG6" i="32"/>
  <c r="AF6" i="32"/>
  <c r="AE6" i="32"/>
  <c r="AD6" i="32"/>
  <c r="AI5" i="32"/>
  <c r="AH5" i="32"/>
  <c r="AG5" i="32"/>
  <c r="AF5" i="32"/>
  <c r="AD5" i="32"/>
  <c r="AI4" i="32"/>
  <c r="AH4" i="32"/>
  <c r="AG4" i="32"/>
  <c r="AF4" i="32"/>
  <c r="AE4" i="32"/>
  <c r="AD4" i="32"/>
  <c r="AK22" i="32" l="1"/>
  <c r="AK18" i="32"/>
  <c r="AK24" i="32"/>
  <c r="AK27" i="32"/>
  <c r="AK16" i="32"/>
  <c r="AK15" i="32"/>
  <c r="AK12" i="32"/>
  <c r="AK19" i="32"/>
  <c r="AK25" i="32"/>
  <c r="AK14" i="32"/>
  <c r="AK17" i="32"/>
  <c r="AK5" i="32"/>
  <c r="AK4" i="32"/>
  <c r="AK6" i="32"/>
  <c r="AK11" i="32"/>
  <c r="AK9" i="32"/>
  <c r="AK13" i="32"/>
  <c r="AK7" i="32"/>
  <c r="AK8" i="32"/>
  <c r="AK10" i="32"/>
  <c r="AK29" i="32"/>
  <c r="AK23" i="32"/>
  <c r="AF41" i="31"/>
  <c r="AE41" i="31"/>
  <c r="AD41" i="31"/>
  <c r="AC41" i="31"/>
  <c r="AB41" i="31"/>
  <c r="AA41" i="31"/>
  <c r="Z41" i="31"/>
  <c r="Y41" i="31"/>
  <c r="X41" i="31"/>
  <c r="W41" i="31"/>
  <c r="V41" i="31"/>
  <c r="U41" i="31"/>
  <c r="T41" i="31"/>
  <c r="S41" i="31"/>
  <c r="R41" i="31"/>
  <c r="Q41" i="31"/>
  <c r="P41" i="31"/>
  <c r="O41" i="31"/>
  <c r="N41" i="31"/>
  <c r="M41" i="31"/>
  <c r="L41" i="31"/>
  <c r="K41" i="31"/>
  <c r="J41" i="31"/>
  <c r="I41" i="31"/>
  <c r="H41" i="31"/>
  <c r="G41" i="31"/>
  <c r="F41" i="31"/>
  <c r="E41" i="31"/>
  <c r="D41" i="31"/>
  <c r="C41" i="31"/>
  <c r="B41" i="31"/>
  <c r="AF40" i="31"/>
  <c r="AE40" i="31"/>
  <c r="AD40" i="31"/>
  <c r="AC40" i="31"/>
  <c r="AB40" i="31"/>
  <c r="AA40" i="31"/>
  <c r="Z40" i="31"/>
  <c r="Y40" i="31"/>
  <c r="X40" i="31"/>
  <c r="W40" i="31"/>
  <c r="V40" i="31"/>
  <c r="U40" i="31"/>
  <c r="T40" i="31"/>
  <c r="S40" i="31"/>
  <c r="R40" i="31"/>
  <c r="Q40" i="31"/>
  <c r="P40" i="31"/>
  <c r="O40" i="31"/>
  <c r="N40" i="31"/>
  <c r="M40" i="31"/>
  <c r="L40" i="31"/>
  <c r="K40" i="31"/>
  <c r="J40" i="31"/>
  <c r="I40" i="31"/>
  <c r="H40" i="31"/>
  <c r="G40" i="31"/>
  <c r="F40" i="31"/>
  <c r="E40" i="31"/>
  <c r="D40" i="31"/>
  <c r="C40" i="31"/>
  <c r="B40" i="31"/>
  <c r="AF39" i="31"/>
  <c r="AE39" i="31"/>
  <c r="AD39" i="31"/>
  <c r="AC39" i="31"/>
  <c r="AB39" i="31"/>
  <c r="AA39" i="31"/>
  <c r="Z39" i="31"/>
  <c r="Z42" i="31" s="1"/>
  <c r="Y39" i="31"/>
  <c r="X39" i="31"/>
  <c r="W39" i="31"/>
  <c r="W42" i="31" s="1"/>
  <c r="V39" i="31"/>
  <c r="U39" i="31"/>
  <c r="T39" i="31"/>
  <c r="S39" i="31"/>
  <c r="R39" i="31"/>
  <c r="Q39" i="31"/>
  <c r="P39" i="31"/>
  <c r="O39" i="31"/>
  <c r="O42" i="31" s="1"/>
  <c r="N39" i="31"/>
  <c r="N42" i="31" s="1"/>
  <c r="M39" i="31"/>
  <c r="L39" i="31"/>
  <c r="L42" i="31" s="1"/>
  <c r="K39" i="31"/>
  <c r="K42" i="31" s="1"/>
  <c r="J39" i="31"/>
  <c r="J42" i="31" s="1"/>
  <c r="I39" i="31"/>
  <c r="H39" i="31"/>
  <c r="G39" i="31"/>
  <c r="G42" i="31" s="1"/>
  <c r="F39" i="31"/>
  <c r="F42" i="31" s="1"/>
  <c r="E39" i="31"/>
  <c r="D39" i="31"/>
  <c r="C39" i="31"/>
  <c r="C42" i="31" s="1"/>
  <c r="B39" i="31"/>
  <c r="B42" i="31" s="1"/>
  <c r="AF38" i="31"/>
  <c r="AE38" i="31"/>
  <c r="AD38" i="31"/>
  <c r="AC38" i="31"/>
  <c r="AB38" i="31"/>
  <c r="AA38" i="31"/>
  <c r="Z38" i="31"/>
  <c r="Y38" i="31"/>
  <c r="X38" i="31"/>
  <c r="W38" i="31"/>
  <c r="V38" i="31"/>
  <c r="U38" i="31"/>
  <c r="T38" i="31"/>
  <c r="S38" i="31"/>
  <c r="R38" i="31"/>
  <c r="Q38" i="31"/>
  <c r="P38" i="31"/>
  <c r="O38" i="31"/>
  <c r="N38" i="31"/>
  <c r="M38" i="31"/>
  <c r="L38" i="31"/>
  <c r="K38" i="31"/>
  <c r="J38" i="31"/>
  <c r="I38" i="31"/>
  <c r="H38" i="31"/>
  <c r="G38" i="31"/>
  <c r="F38" i="31"/>
  <c r="E38" i="31"/>
  <c r="D38" i="31"/>
  <c r="C38" i="31"/>
  <c r="B38" i="31"/>
  <c r="AF37" i="31"/>
  <c r="AE37" i="31"/>
  <c r="AD37" i="31"/>
  <c r="AC37" i="31"/>
  <c r="AB37" i="31"/>
  <c r="AA37" i="31"/>
  <c r="Z37" i="31"/>
  <c r="Y37" i="31"/>
  <c r="X37" i="31"/>
  <c r="W37" i="31"/>
  <c r="V37" i="31"/>
  <c r="U37" i="31"/>
  <c r="T37" i="31"/>
  <c r="S37" i="31"/>
  <c r="R37" i="31"/>
  <c r="Q37" i="31"/>
  <c r="P37" i="31"/>
  <c r="O37" i="31"/>
  <c r="N37" i="31"/>
  <c r="M37" i="31"/>
  <c r="L37" i="31"/>
  <c r="K37" i="31"/>
  <c r="J37" i="31"/>
  <c r="I37" i="31"/>
  <c r="H37" i="31"/>
  <c r="G37" i="31"/>
  <c r="F37" i="31"/>
  <c r="E37" i="31"/>
  <c r="D37" i="31"/>
  <c r="C37" i="31"/>
  <c r="B37" i="31"/>
  <c r="AF36" i="31"/>
  <c r="AE36" i="31"/>
  <c r="AD36" i="31"/>
  <c r="AC36" i="31"/>
  <c r="AB36" i="31"/>
  <c r="AA36" i="31"/>
  <c r="Z36" i="31"/>
  <c r="Y36" i="31"/>
  <c r="X36" i="31"/>
  <c r="W36" i="31"/>
  <c r="V36" i="31"/>
  <c r="U36" i="31"/>
  <c r="T36" i="31"/>
  <c r="S36" i="31"/>
  <c r="R36" i="31"/>
  <c r="Q36" i="31"/>
  <c r="P36" i="31"/>
  <c r="O36" i="31"/>
  <c r="N36" i="31"/>
  <c r="M36" i="31"/>
  <c r="L36" i="31"/>
  <c r="K36" i="31"/>
  <c r="J36" i="31"/>
  <c r="I36" i="31"/>
  <c r="H36" i="31"/>
  <c r="G36" i="31"/>
  <c r="F36" i="31"/>
  <c r="E36" i="31"/>
  <c r="D36" i="31"/>
  <c r="C36" i="31"/>
  <c r="B36" i="31"/>
  <c r="AF35" i="31"/>
  <c r="AE35" i="31"/>
  <c r="AD35" i="31"/>
  <c r="AC35" i="31"/>
  <c r="AB35" i="31"/>
  <c r="AA35" i="31"/>
  <c r="Z35" i="31"/>
  <c r="Y35" i="31"/>
  <c r="X35" i="31"/>
  <c r="W35" i="31"/>
  <c r="V35" i="31"/>
  <c r="U35" i="31"/>
  <c r="T35" i="31"/>
  <c r="S35" i="31"/>
  <c r="R35" i="31"/>
  <c r="Q35" i="31"/>
  <c r="P35" i="31"/>
  <c r="O35" i="31"/>
  <c r="N35" i="31"/>
  <c r="M35" i="31"/>
  <c r="L35" i="31"/>
  <c r="K35" i="31"/>
  <c r="J35" i="31"/>
  <c r="I35" i="31"/>
  <c r="H35" i="31"/>
  <c r="G35" i="31"/>
  <c r="F35" i="31"/>
  <c r="E35" i="31"/>
  <c r="D35" i="31"/>
  <c r="C35" i="31"/>
  <c r="B35" i="31"/>
  <c r="AF34" i="31"/>
  <c r="AE34" i="31"/>
  <c r="AD34" i="31"/>
  <c r="AC34" i="31"/>
  <c r="AB34" i="31"/>
  <c r="AA34" i="31"/>
  <c r="Z34" i="31"/>
  <c r="Y34" i="31"/>
  <c r="X34" i="31"/>
  <c r="W34" i="31"/>
  <c r="V34" i="31"/>
  <c r="U34" i="31"/>
  <c r="T34" i="31"/>
  <c r="S34" i="31"/>
  <c r="R34" i="31"/>
  <c r="Q34" i="31"/>
  <c r="P34" i="31"/>
  <c r="O34" i="31"/>
  <c r="N34" i="31"/>
  <c r="M34" i="31"/>
  <c r="L34" i="31"/>
  <c r="K34" i="31"/>
  <c r="J34" i="31"/>
  <c r="I34" i="31"/>
  <c r="H34" i="31"/>
  <c r="G34" i="31"/>
  <c r="F34" i="31"/>
  <c r="E34" i="31"/>
  <c r="D34" i="31"/>
  <c r="C34" i="31"/>
  <c r="B34" i="31"/>
  <c r="AF33" i="31"/>
  <c r="AE33" i="31"/>
  <c r="AD33" i="31"/>
  <c r="AC33" i="31"/>
  <c r="AB33" i="31"/>
  <c r="AA33" i="31"/>
  <c r="Z33" i="31"/>
  <c r="Y33" i="31"/>
  <c r="X33" i="31"/>
  <c r="W33" i="31"/>
  <c r="V33" i="31"/>
  <c r="U33" i="31"/>
  <c r="T33" i="31"/>
  <c r="S33" i="31"/>
  <c r="R33" i="31"/>
  <c r="Q33" i="31"/>
  <c r="P33" i="31"/>
  <c r="O33" i="31"/>
  <c r="N33" i="31"/>
  <c r="M33" i="31"/>
  <c r="L33" i="31"/>
  <c r="K33" i="31"/>
  <c r="J33" i="31"/>
  <c r="I33" i="31"/>
  <c r="H33" i="31"/>
  <c r="G33" i="31"/>
  <c r="F33" i="31"/>
  <c r="E33" i="31"/>
  <c r="D33" i="31"/>
  <c r="C33" i="31"/>
  <c r="B33" i="31"/>
  <c r="AF32" i="31"/>
  <c r="AE32" i="31"/>
  <c r="AD32" i="31"/>
  <c r="AC32" i="31"/>
  <c r="AB32" i="31"/>
  <c r="AA32" i="31"/>
  <c r="Z32" i="31"/>
  <c r="Y32" i="31"/>
  <c r="X32" i="31"/>
  <c r="W32" i="31"/>
  <c r="V32" i="31"/>
  <c r="U32" i="31"/>
  <c r="T32" i="31"/>
  <c r="S32" i="31"/>
  <c r="R32" i="31"/>
  <c r="Q32" i="31"/>
  <c r="P32" i="31"/>
  <c r="O32" i="31"/>
  <c r="N32" i="31"/>
  <c r="M32" i="31"/>
  <c r="L32" i="31"/>
  <c r="K32" i="31"/>
  <c r="J32" i="31"/>
  <c r="I32" i="31"/>
  <c r="H32" i="31"/>
  <c r="G32" i="31"/>
  <c r="F32" i="31"/>
  <c r="E32" i="31"/>
  <c r="D32" i="31"/>
  <c r="C32" i="31"/>
  <c r="B32" i="31"/>
  <c r="AF31" i="31"/>
  <c r="AE31" i="31"/>
  <c r="AD31" i="31"/>
  <c r="AC31" i="31"/>
  <c r="AB31" i="31"/>
  <c r="AA31" i="31"/>
  <c r="Z31" i="31"/>
  <c r="Y31" i="31"/>
  <c r="X31" i="31"/>
  <c r="W31" i="31"/>
  <c r="V31" i="31"/>
  <c r="U31" i="31"/>
  <c r="T31" i="31"/>
  <c r="S31" i="31"/>
  <c r="R31" i="31"/>
  <c r="Q31" i="31"/>
  <c r="P31" i="31"/>
  <c r="O31" i="31"/>
  <c r="N31" i="31"/>
  <c r="M31" i="31"/>
  <c r="L31" i="31"/>
  <c r="K31" i="31"/>
  <c r="J31" i="31"/>
  <c r="I31" i="31"/>
  <c r="H31" i="31"/>
  <c r="G31" i="31"/>
  <c r="F31" i="31"/>
  <c r="E31" i="31"/>
  <c r="D31" i="31"/>
  <c r="C31" i="31"/>
  <c r="B31" i="31"/>
  <c r="AD42" i="31" l="1"/>
  <c r="U42" i="31"/>
  <c r="I42" i="31"/>
  <c r="Q42" i="31"/>
  <c r="Y42" i="31"/>
  <c r="H42" i="31"/>
  <c r="X42" i="31"/>
  <c r="AE42" i="31"/>
  <c r="AB42" i="31"/>
  <c r="AA42" i="31"/>
  <c r="AC42" i="31"/>
  <c r="AF42" i="31"/>
  <c r="D42" i="31"/>
  <c r="E42" i="31"/>
  <c r="V42" i="31"/>
  <c r="T42" i="31"/>
  <c r="R42" i="31"/>
  <c r="P42" i="31"/>
  <c r="S42" i="31"/>
  <c r="M42" i="31"/>
  <c r="AG7" i="30"/>
  <c r="AF42" i="30" l="1"/>
  <c r="AE42" i="30"/>
  <c r="AD42" i="30"/>
  <c r="AC42" i="30"/>
  <c r="AB42" i="30"/>
  <c r="AA42" i="30"/>
  <c r="Z42" i="30"/>
  <c r="Y42" i="30"/>
  <c r="X42" i="30"/>
  <c r="W42" i="30"/>
  <c r="V42" i="30"/>
  <c r="U42" i="30"/>
  <c r="T42" i="30"/>
  <c r="S42" i="30"/>
  <c r="R42" i="30"/>
  <c r="Q42" i="30"/>
  <c r="P42" i="30"/>
  <c r="O42" i="30"/>
  <c r="N42" i="30"/>
  <c r="M42" i="30"/>
  <c r="L42" i="30"/>
  <c r="K42" i="30"/>
  <c r="J42" i="30"/>
  <c r="I42" i="30"/>
  <c r="H42" i="30"/>
  <c r="G42" i="30"/>
  <c r="F42" i="30"/>
  <c r="E42" i="30"/>
  <c r="D42" i="30"/>
  <c r="C42" i="30"/>
  <c r="B42" i="30"/>
  <c r="AF41" i="30"/>
  <c r="AE41" i="30"/>
  <c r="AD41" i="30"/>
  <c r="AC41" i="30"/>
  <c r="AB41" i="30"/>
  <c r="AA41" i="30"/>
  <c r="Z41" i="30"/>
  <c r="Y41" i="30"/>
  <c r="X41" i="30"/>
  <c r="W41" i="30"/>
  <c r="V41" i="30"/>
  <c r="U41" i="30"/>
  <c r="T41" i="30"/>
  <c r="S41" i="30"/>
  <c r="R41" i="30"/>
  <c r="Q41" i="30"/>
  <c r="P41" i="30"/>
  <c r="O41" i="30"/>
  <c r="N41" i="30"/>
  <c r="M41" i="30"/>
  <c r="L41" i="30"/>
  <c r="K41" i="30"/>
  <c r="J41" i="30"/>
  <c r="I41" i="30"/>
  <c r="H41" i="30"/>
  <c r="G41" i="30"/>
  <c r="F41" i="30"/>
  <c r="E41" i="30"/>
  <c r="D41" i="30"/>
  <c r="C41" i="30"/>
  <c r="B41" i="30"/>
  <c r="AF40" i="30"/>
  <c r="AE40" i="30"/>
  <c r="AE43" i="30" s="1"/>
  <c r="AD40" i="30"/>
  <c r="AC40" i="30"/>
  <c r="AC43" i="30" s="1"/>
  <c r="AB40" i="30"/>
  <c r="AA40" i="30"/>
  <c r="AA43" i="30" s="1"/>
  <c r="Z40" i="30"/>
  <c r="Y40" i="30"/>
  <c r="X40" i="30"/>
  <c r="W40" i="30"/>
  <c r="W43" i="30" s="1"/>
  <c r="V40" i="30"/>
  <c r="U40" i="30"/>
  <c r="U43" i="30" s="1"/>
  <c r="T40" i="30"/>
  <c r="S40" i="30"/>
  <c r="S43" i="30" s="1"/>
  <c r="R40" i="30"/>
  <c r="Q40" i="30"/>
  <c r="P40" i="30"/>
  <c r="O40" i="30"/>
  <c r="O43" i="30" s="1"/>
  <c r="N40" i="30"/>
  <c r="M40" i="30"/>
  <c r="M43" i="30" s="1"/>
  <c r="L40" i="30"/>
  <c r="K40" i="30"/>
  <c r="J40" i="30"/>
  <c r="I40" i="30"/>
  <c r="H40" i="30"/>
  <c r="G40" i="30"/>
  <c r="G43" i="30" s="1"/>
  <c r="F40" i="30"/>
  <c r="E40" i="30"/>
  <c r="E43" i="30" s="1"/>
  <c r="D40" i="30"/>
  <c r="C40" i="30"/>
  <c r="B40" i="30"/>
  <c r="AF39" i="30"/>
  <c r="AE39" i="30"/>
  <c r="AD39" i="30"/>
  <c r="AC39" i="30"/>
  <c r="AB39" i="30"/>
  <c r="AA39" i="30"/>
  <c r="Z39" i="30"/>
  <c r="Y39" i="30"/>
  <c r="X39" i="30"/>
  <c r="W39" i="30"/>
  <c r="V39" i="30"/>
  <c r="U39" i="30"/>
  <c r="T39" i="30"/>
  <c r="S39" i="30"/>
  <c r="R39" i="30"/>
  <c r="Q39" i="30"/>
  <c r="P39" i="30"/>
  <c r="O39" i="30"/>
  <c r="N39" i="30"/>
  <c r="M39" i="30"/>
  <c r="L39" i="30"/>
  <c r="K39" i="30"/>
  <c r="J39" i="30"/>
  <c r="I39" i="30"/>
  <c r="H39" i="30"/>
  <c r="G39" i="30"/>
  <c r="F39" i="30"/>
  <c r="E39" i="30"/>
  <c r="D39" i="30"/>
  <c r="C39" i="30"/>
  <c r="B39" i="30"/>
  <c r="AF38" i="30"/>
  <c r="AE38" i="30"/>
  <c r="AD38" i="30"/>
  <c r="AC38" i="30"/>
  <c r="AB38" i="30"/>
  <c r="AA38" i="30"/>
  <c r="Z38" i="30"/>
  <c r="Y38" i="30"/>
  <c r="X38" i="30"/>
  <c r="W38" i="30"/>
  <c r="V38" i="30"/>
  <c r="U38" i="30"/>
  <c r="T38" i="30"/>
  <c r="S38" i="30"/>
  <c r="R38" i="30"/>
  <c r="Q38" i="30"/>
  <c r="P38" i="30"/>
  <c r="O38" i="30"/>
  <c r="N38" i="30"/>
  <c r="M38" i="30"/>
  <c r="L38" i="30"/>
  <c r="K38" i="30"/>
  <c r="J38" i="30"/>
  <c r="I38" i="30"/>
  <c r="H38" i="30"/>
  <c r="G38" i="30"/>
  <c r="F38" i="30"/>
  <c r="E38" i="30"/>
  <c r="D38" i="30"/>
  <c r="C38" i="30"/>
  <c r="B38" i="30"/>
  <c r="AF37" i="30"/>
  <c r="AE37" i="30"/>
  <c r="AD37" i="30"/>
  <c r="AC37" i="30"/>
  <c r="AB37" i="30"/>
  <c r="AA37" i="30"/>
  <c r="Z37" i="30"/>
  <c r="Y37" i="30"/>
  <c r="X37" i="30"/>
  <c r="W37" i="30"/>
  <c r="V37" i="30"/>
  <c r="U37" i="30"/>
  <c r="T37" i="30"/>
  <c r="S37" i="30"/>
  <c r="R37" i="30"/>
  <c r="Q37" i="30"/>
  <c r="P37" i="30"/>
  <c r="O37" i="30"/>
  <c r="N37" i="30"/>
  <c r="M37" i="30"/>
  <c r="L37" i="30"/>
  <c r="K37" i="30"/>
  <c r="J37" i="30"/>
  <c r="I37" i="30"/>
  <c r="H37" i="30"/>
  <c r="G37" i="30"/>
  <c r="F37" i="30"/>
  <c r="E37" i="30"/>
  <c r="D37" i="30"/>
  <c r="C37" i="30"/>
  <c r="B37" i="30"/>
  <c r="AF36" i="30"/>
  <c r="AE36" i="30"/>
  <c r="AD36" i="30"/>
  <c r="AC36" i="30"/>
  <c r="AB36" i="30"/>
  <c r="AA36" i="30"/>
  <c r="Z36" i="30"/>
  <c r="Y36" i="30"/>
  <c r="X36" i="30"/>
  <c r="W36" i="30"/>
  <c r="V36" i="30"/>
  <c r="U36" i="30"/>
  <c r="T36" i="30"/>
  <c r="S36" i="30"/>
  <c r="R36" i="30"/>
  <c r="Q36" i="30"/>
  <c r="P36" i="30"/>
  <c r="O36" i="30"/>
  <c r="N36" i="30"/>
  <c r="M36" i="30"/>
  <c r="L36" i="30"/>
  <c r="K36" i="30"/>
  <c r="J36" i="30"/>
  <c r="I36" i="30"/>
  <c r="H36" i="30"/>
  <c r="G36" i="30"/>
  <c r="F36" i="30"/>
  <c r="E36" i="30"/>
  <c r="D36" i="30"/>
  <c r="C36" i="30"/>
  <c r="B36" i="30"/>
  <c r="AF35" i="30"/>
  <c r="AE35" i="30"/>
  <c r="AD35" i="30"/>
  <c r="AC35" i="30"/>
  <c r="AB35" i="30"/>
  <c r="AA35" i="30"/>
  <c r="Z35" i="30"/>
  <c r="Y35" i="30"/>
  <c r="X35" i="30"/>
  <c r="W35" i="30"/>
  <c r="V35" i="30"/>
  <c r="U35" i="30"/>
  <c r="T35" i="30"/>
  <c r="S35" i="30"/>
  <c r="R35" i="30"/>
  <c r="Q35" i="30"/>
  <c r="P35" i="30"/>
  <c r="O35" i="30"/>
  <c r="N35" i="30"/>
  <c r="M35" i="30"/>
  <c r="L35" i="30"/>
  <c r="K35" i="30"/>
  <c r="J35" i="30"/>
  <c r="I35" i="30"/>
  <c r="H35" i="30"/>
  <c r="G35" i="30"/>
  <c r="F35" i="30"/>
  <c r="E35" i="30"/>
  <c r="D35" i="30"/>
  <c r="C35" i="30"/>
  <c r="B35" i="30"/>
  <c r="AF34" i="30"/>
  <c r="AE34" i="30"/>
  <c r="AD34" i="30"/>
  <c r="AC34" i="30"/>
  <c r="AB34" i="30"/>
  <c r="AA34" i="30"/>
  <c r="Z34" i="30"/>
  <c r="Y34" i="30"/>
  <c r="X34" i="30"/>
  <c r="W34" i="30"/>
  <c r="V34" i="30"/>
  <c r="U34" i="30"/>
  <c r="T34" i="30"/>
  <c r="S34" i="30"/>
  <c r="R34" i="30"/>
  <c r="Q34" i="30"/>
  <c r="P34" i="30"/>
  <c r="O34" i="30"/>
  <c r="N34" i="30"/>
  <c r="M34" i="30"/>
  <c r="L34" i="30"/>
  <c r="K34" i="30"/>
  <c r="J34" i="30"/>
  <c r="I34" i="30"/>
  <c r="H34" i="30"/>
  <c r="G34" i="30"/>
  <c r="F34" i="30"/>
  <c r="E34" i="30"/>
  <c r="D34" i="30"/>
  <c r="C34" i="30"/>
  <c r="B34" i="30"/>
  <c r="AF33" i="30"/>
  <c r="AE33" i="30"/>
  <c r="AD33" i="30"/>
  <c r="AC33" i="30"/>
  <c r="AB33" i="30"/>
  <c r="AA33" i="30"/>
  <c r="Z33" i="30"/>
  <c r="Y33" i="30"/>
  <c r="X33" i="30"/>
  <c r="W33" i="30"/>
  <c r="V33" i="30"/>
  <c r="U33" i="30"/>
  <c r="T33" i="30"/>
  <c r="S33" i="30"/>
  <c r="R33" i="30"/>
  <c r="Q33" i="30"/>
  <c r="P33" i="30"/>
  <c r="O33" i="30"/>
  <c r="N33" i="30"/>
  <c r="M33" i="30"/>
  <c r="L33" i="30"/>
  <c r="K33" i="30"/>
  <c r="J33" i="30"/>
  <c r="I33" i="30"/>
  <c r="H33" i="30"/>
  <c r="G33" i="30"/>
  <c r="F33" i="30"/>
  <c r="E33" i="30"/>
  <c r="D33" i="30"/>
  <c r="C33" i="30"/>
  <c r="B33" i="30"/>
  <c r="AF32" i="30"/>
  <c r="AE32" i="30"/>
  <c r="AD32" i="30"/>
  <c r="AC32" i="30"/>
  <c r="AB32" i="30"/>
  <c r="AA32" i="30"/>
  <c r="Z32" i="30"/>
  <c r="Y32" i="30"/>
  <c r="X32" i="30"/>
  <c r="W32" i="30"/>
  <c r="V32" i="30"/>
  <c r="U32" i="30"/>
  <c r="T32" i="30"/>
  <c r="S32" i="30"/>
  <c r="R32" i="30"/>
  <c r="Q32" i="30"/>
  <c r="P32" i="30"/>
  <c r="O32" i="30"/>
  <c r="N32" i="30"/>
  <c r="M32" i="30"/>
  <c r="L32" i="30"/>
  <c r="K32" i="30"/>
  <c r="J32" i="30"/>
  <c r="I32" i="30"/>
  <c r="H32" i="30"/>
  <c r="G32" i="30"/>
  <c r="F32" i="30"/>
  <c r="E32" i="30"/>
  <c r="D32" i="30"/>
  <c r="C32" i="30"/>
  <c r="B32" i="30"/>
  <c r="AF31" i="30"/>
  <c r="AE31" i="30"/>
  <c r="AD31" i="30"/>
  <c r="AC31" i="30"/>
  <c r="AB31" i="30"/>
  <c r="AA31" i="30"/>
  <c r="Z31" i="30"/>
  <c r="Y31" i="30"/>
  <c r="X31" i="30"/>
  <c r="W31" i="30"/>
  <c r="V31" i="30"/>
  <c r="U31" i="30"/>
  <c r="T31" i="30"/>
  <c r="S31" i="30"/>
  <c r="R31" i="30"/>
  <c r="Q31" i="30"/>
  <c r="P31" i="30"/>
  <c r="O31" i="30"/>
  <c r="N31" i="30"/>
  <c r="M31" i="30"/>
  <c r="L31" i="30"/>
  <c r="K31" i="30"/>
  <c r="J31" i="30"/>
  <c r="I31" i="30"/>
  <c r="H31" i="30"/>
  <c r="G31" i="30"/>
  <c r="F31" i="30"/>
  <c r="E31" i="30"/>
  <c r="D31" i="30"/>
  <c r="C31" i="30"/>
  <c r="B31" i="30"/>
  <c r="AK29" i="30"/>
  <c r="AJ29" i="30"/>
  <c r="AI29" i="30"/>
  <c r="AH29" i="30"/>
  <c r="AG29" i="30"/>
  <c r="AK28" i="30"/>
  <c r="AJ28" i="30"/>
  <c r="AI28" i="30"/>
  <c r="AH28" i="30"/>
  <c r="AG28" i="30"/>
  <c r="AK27" i="30"/>
  <c r="AJ27" i="30"/>
  <c r="AI27" i="30"/>
  <c r="AH27" i="30"/>
  <c r="AG27" i="30"/>
  <c r="AK26" i="30"/>
  <c r="AJ26" i="30"/>
  <c r="AI26" i="30"/>
  <c r="AH26" i="30"/>
  <c r="AG26" i="30"/>
  <c r="AK25" i="30"/>
  <c r="AJ25" i="30"/>
  <c r="AI25" i="30"/>
  <c r="AH25" i="30"/>
  <c r="AG25" i="30"/>
  <c r="AK24" i="30"/>
  <c r="AJ24" i="30"/>
  <c r="AI24" i="30"/>
  <c r="AH24" i="30"/>
  <c r="AG24" i="30"/>
  <c r="AK23" i="30"/>
  <c r="AJ23" i="30"/>
  <c r="AI23" i="30"/>
  <c r="AH23" i="30"/>
  <c r="AG23" i="30"/>
  <c r="AK22" i="30"/>
  <c r="AJ22" i="30"/>
  <c r="AI22" i="30"/>
  <c r="AH22" i="30"/>
  <c r="AG22" i="30"/>
  <c r="AK21" i="30"/>
  <c r="AJ21" i="30"/>
  <c r="AI21" i="30"/>
  <c r="AH21" i="30"/>
  <c r="AG21" i="30"/>
  <c r="AK20" i="30"/>
  <c r="AJ20" i="30"/>
  <c r="AI20" i="30"/>
  <c r="AH20" i="30"/>
  <c r="AG20" i="30"/>
  <c r="AK19" i="30"/>
  <c r="AJ19" i="30"/>
  <c r="AI19" i="30"/>
  <c r="AH19" i="30"/>
  <c r="AG19" i="30"/>
  <c r="AK18" i="30"/>
  <c r="AJ18" i="30"/>
  <c r="AI18" i="30"/>
  <c r="AH18" i="30"/>
  <c r="AG18" i="30"/>
  <c r="AK17" i="30"/>
  <c r="AJ17" i="30"/>
  <c r="AI17" i="30"/>
  <c r="AH17" i="30"/>
  <c r="AG17" i="30"/>
  <c r="AK16" i="30"/>
  <c r="AJ16" i="30"/>
  <c r="AI16" i="30"/>
  <c r="AH16" i="30"/>
  <c r="AG16" i="30"/>
  <c r="AK15" i="30"/>
  <c r="AJ15" i="30"/>
  <c r="AI15" i="30"/>
  <c r="AH15" i="30"/>
  <c r="AG15" i="30"/>
  <c r="AK14" i="30"/>
  <c r="AJ14" i="30"/>
  <c r="AI14" i="30"/>
  <c r="AH14" i="30"/>
  <c r="AG14" i="30"/>
  <c r="AK13" i="30"/>
  <c r="AJ13" i="30"/>
  <c r="AI13" i="30"/>
  <c r="AH13" i="30"/>
  <c r="AG13" i="30"/>
  <c r="AK12" i="30"/>
  <c r="AJ12" i="30"/>
  <c r="AI12" i="30"/>
  <c r="AH12" i="30"/>
  <c r="AG12" i="30"/>
  <c r="AK11" i="30"/>
  <c r="AJ11" i="30"/>
  <c r="AI11" i="30"/>
  <c r="AH11" i="30"/>
  <c r="AG11" i="30"/>
  <c r="AK10" i="30"/>
  <c r="AJ10" i="30"/>
  <c r="AI10" i="30"/>
  <c r="AH10" i="30"/>
  <c r="AG10" i="30"/>
  <c r="AK9" i="30"/>
  <c r="AJ9" i="30"/>
  <c r="AI9" i="30"/>
  <c r="AH9" i="30"/>
  <c r="AG9" i="30"/>
  <c r="AK8" i="30"/>
  <c r="AJ8" i="30"/>
  <c r="AI8" i="30"/>
  <c r="AH8" i="30"/>
  <c r="AG8" i="30"/>
  <c r="AK7" i="30"/>
  <c r="AJ7" i="30"/>
  <c r="AI7" i="30"/>
  <c r="AH7" i="30"/>
  <c r="AK6" i="30"/>
  <c r="AJ6" i="30"/>
  <c r="AI6" i="30"/>
  <c r="AH6" i="30"/>
  <c r="AG6" i="30"/>
  <c r="AK5" i="30"/>
  <c r="AJ5" i="30"/>
  <c r="AI5" i="30"/>
  <c r="AH5" i="30"/>
  <c r="AG5" i="30"/>
  <c r="AK4" i="30"/>
  <c r="AJ4" i="30"/>
  <c r="AI4" i="30"/>
  <c r="AH4" i="30"/>
  <c r="AG4" i="30"/>
  <c r="Y43" i="30" l="1"/>
  <c r="AN21" i="30"/>
  <c r="Q43" i="30"/>
  <c r="Z43" i="30"/>
  <c r="AB43" i="30"/>
  <c r="AD43" i="30"/>
  <c r="AN5" i="30"/>
  <c r="AN18" i="30"/>
  <c r="B43" i="30"/>
  <c r="L43" i="30"/>
  <c r="AN9" i="30"/>
  <c r="AN20" i="30"/>
  <c r="K43" i="30"/>
  <c r="AN19" i="30"/>
  <c r="AN28" i="30"/>
  <c r="AN26" i="30"/>
  <c r="I43" i="30"/>
  <c r="AN6" i="30"/>
  <c r="R43" i="30"/>
  <c r="T43" i="30"/>
  <c r="AN7" i="30"/>
  <c r="AN16" i="30"/>
  <c r="C43" i="30"/>
  <c r="P43" i="30"/>
  <c r="AN29" i="30"/>
  <c r="J43" i="30"/>
  <c r="AN15" i="30"/>
  <c r="AN22" i="30"/>
  <c r="AN8" i="30"/>
  <c r="AN24" i="30"/>
  <c r="AN23" i="30"/>
  <c r="AN11" i="30"/>
  <c r="X43" i="30"/>
  <c r="AF43" i="30"/>
  <c r="H43" i="30"/>
  <c r="AN10" i="30"/>
  <c r="F43" i="30"/>
  <c r="AN27" i="30"/>
  <c r="AN25" i="30"/>
  <c r="AN4" i="30"/>
  <c r="AN14" i="30"/>
  <c r="AN17" i="30"/>
  <c r="N43" i="30"/>
  <c r="AN12" i="30"/>
  <c r="V43" i="30"/>
  <c r="AN13" i="30"/>
  <c r="D43" i="30"/>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E43" i="29"/>
  <c r="AE46" i="29" s="1"/>
  <c r="AD43" i="29"/>
  <c r="AD46" i="29" s="1"/>
  <c r="AC43" i="29"/>
  <c r="AC46" i="29" s="1"/>
  <c r="AB43" i="29"/>
  <c r="AA43" i="29"/>
  <c r="AA46" i="29" s="1"/>
  <c r="Z43" i="29"/>
  <c r="Z46" i="29" s="1"/>
  <c r="Y43" i="29"/>
  <c r="Y46" i="29" s="1"/>
  <c r="X43" i="29"/>
  <c r="W43" i="29"/>
  <c r="W46" i="29" s="1"/>
  <c r="V43" i="29"/>
  <c r="V46" i="29" s="1"/>
  <c r="U43" i="29"/>
  <c r="U46" i="29" s="1"/>
  <c r="T43" i="29"/>
  <c r="S43" i="29"/>
  <c r="S46" i="29" s="1"/>
  <c r="R43" i="29"/>
  <c r="R46" i="29" s="1"/>
  <c r="Q43" i="29"/>
  <c r="Q46" i="29" s="1"/>
  <c r="P43" i="29"/>
  <c r="O43" i="29"/>
  <c r="O46" i="29" s="1"/>
  <c r="N43" i="29"/>
  <c r="N46" i="29" s="1"/>
  <c r="M43" i="29"/>
  <c r="M46" i="29" s="1"/>
  <c r="L43" i="29"/>
  <c r="K43" i="29"/>
  <c r="K46" i="29" s="1"/>
  <c r="J43" i="29"/>
  <c r="J46" i="29" s="1"/>
  <c r="I43" i="29"/>
  <c r="I46" i="29" s="1"/>
  <c r="H43" i="29"/>
  <c r="G43" i="29"/>
  <c r="G46" i="29" s="1"/>
  <c r="F43" i="29"/>
  <c r="F46" i="29" s="1"/>
  <c r="E43" i="29"/>
  <c r="E46" i="29" s="1"/>
  <c r="D43" i="29"/>
  <c r="C43" i="29"/>
  <c r="C46" i="29" s="1"/>
  <c r="B43" i="29"/>
  <c r="B46" i="29" s="1"/>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C42" i="29"/>
  <c r="B42" i="29"/>
  <c r="AE41" i="29"/>
  <c r="AD41" i="29"/>
  <c r="AC41" i="29"/>
  <c r="AB41" i="29"/>
  <c r="AA41" i="29"/>
  <c r="Z41" i="29"/>
  <c r="Y41" i="29"/>
  <c r="X41" i="29"/>
  <c r="W41" i="29"/>
  <c r="V41" i="29"/>
  <c r="U41" i="29"/>
  <c r="T41" i="29"/>
  <c r="S41" i="29"/>
  <c r="R41" i="29"/>
  <c r="Q41" i="29"/>
  <c r="P41" i="29"/>
  <c r="O41" i="29"/>
  <c r="N41" i="29"/>
  <c r="M41" i="29"/>
  <c r="L41" i="29"/>
  <c r="K41" i="29"/>
  <c r="J41" i="29"/>
  <c r="I41" i="29"/>
  <c r="H41" i="29"/>
  <c r="G41" i="29"/>
  <c r="F41" i="29"/>
  <c r="E41" i="29"/>
  <c r="D41" i="29"/>
  <c r="C41" i="29"/>
  <c r="B41" i="29"/>
  <c r="AE40" i="29"/>
  <c r="AD40" i="29"/>
  <c r="AC40" i="29"/>
  <c r="AB40" i="29"/>
  <c r="AA40" i="29"/>
  <c r="Z40" i="29"/>
  <c r="Y40" i="29"/>
  <c r="X40" i="29"/>
  <c r="W40" i="29"/>
  <c r="V40" i="29"/>
  <c r="U40" i="29"/>
  <c r="T40" i="29"/>
  <c r="S40" i="29"/>
  <c r="R40" i="29"/>
  <c r="Q40" i="29"/>
  <c r="P40" i="29"/>
  <c r="O40" i="29"/>
  <c r="N40" i="29"/>
  <c r="M40" i="29"/>
  <c r="L40" i="29"/>
  <c r="K40" i="29"/>
  <c r="J40" i="29"/>
  <c r="I40" i="29"/>
  <c r="H40" i="29"/>
  <c r="G40" i="29"/>
  <c r="F40" i="29"/>
  <c r="E40" i="29"/>
  <c r="D40" i="29"/>
  <c r="C40" i="29"/>
  <c r="B40" i="29"/>
  <c r="AE39" i="29"/>
  <c r="AD39" i="29"/>
  <c r="AC39" i="29"/>
  <c r="AB39" i="29"/>
  <c r="AA39" i="29"/>
  <c r="Z39" i="29"/>
  <c r="Y39" i="29"/>
  <c r="X39" i="29"/>
  <c r="W39" i="29"/>
  <c r="V39" i="29"/>
  <c r="U39" i="29"/>
  <c r="T39" i="29"/>
  <c r="S39" i="29"/>
  <c r="R39" i="29"/>
  <c r="Q39" i="29"/>
  <c r="P39" i="29"/>
  <c r="O39" i="29"/>
  <c r="N39" i="29"/>
  <c r="M39" i="29"/>
  <c r="L39" i="29"/>
  <c r="K39" i="29"/>
  <c r="J39" i="29"/>
  <c r="I39" i="29"/>
  <c r="H39" i="29"/>
  <c r="G39" i="29"/>
  <c r="F39" i="29"/>
  <c r="E39" i="29"/>
  <c r="D39" i="29"/>
  <c r="C39" i="29"/>
  <c r="B39" i="29"/>
  <c r="AE38" i="29"/>
  <c r="AD38" i="29"/>
  <c r="AC38" i="29"/>
  <c r="AB38" i="29"/>
  <c r="AA38" i="29"/>
  <c r="Z38" i="29"/>
  <c r="Y38" i="29"/>
  <c r="X38" i="29"/>
  <c r="W38" i="29"/>
  <c r="V38" i="29"/>
  <c r="U38" i="29"/>
  <c r="T38" i="29"/>
  <c r="S38" i="29"/>
  <c r="R38" i="29"/>
  <c r="Q38" i="29"/>
  <c r="P38" i="29"/>
  <c r="O38" i="29"/>
  <c r="N38" i="29"/>
  <c r="M38" i="29"/>
  <c r="L38" i="29"/>
  <c r="K38" i="29"/>
  <c r="J38" i="29"/>
  <c r="I38" i="29"/>
  <c r="H38" i="29"/>
  <c r="G38" i="29"/>
  <c r="F38" i="29"/>
  <c r="E38" i="29"/>
  <c r="D38" i="29"/>
  <c r="C38" i="29"/>
  <c r="B38" i="29"/>
  <c r="AE37" i="29"/>
  <c r="AD37" i="29"/>
  <c r="AC37" i="29"/>
  <c r="AB37" i="29"/>
  <c r="AA37" i="29"/>
  <c r="Z37" i="29"/>
  <c r="Y37" i="29"/>
  <c r="X37" i="29"/>
  <c r="W37" i="29"/>
  <c r="V37" i="29"/>
  <c r="U37" i="29"/>
  <c r="T37" i="29"/>
  <c r="S37" i="29"/>
  <c r="R37" i="29"/>
  <c r="Q37" i="29"/>
  <c r="P37" i="29"/>
  <c r="O37" i="29"/>
  <c r="N37" i="29"/>
  <c r="M37" i="29"/>
  <c r="L37" i="29"/>
  <c r="K37" i="29"/>
  <c r="J37" i="29"/>
  <c r="I37" i="29"/>
  <c r="H37" i="29"/>
  <c r="G37" i="29"/>
  <c r="F37" i="29"/>
  <c r="E37" i="29"/>
  <c r="D37" i="29"/>
  <c r="C37" i="29"/>
  <c r="B37"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D36" i="29"/>
  <c r="C36" i="29"/>
  <c r="B36" i="29"/>
  <c r="AE35" i="29"/>
  <c r="AD35" i="29"/>
  <c r="AC35" i="29"/>
  <c r="AB35" i="29"/>
  <c r="AA35" i="29"/>
  <c r="Z35" i="29"/>
  <c r="Y35" i="29"/>
  <c r="X35" i="29"/>
  <c r="W35" i="29"/>
  <c r="V35" i="29"/>
  <c r="U35" i="29"/>
  <c r="T35" i="29"/>
  <c r="S35" i="29"/>
  <c r="R35" i="29"/>
  <c r="Q35" i="29"/>
  <c r="P35" i="29"/>
  <c r="O35" i="29"/>
  <c r="N35" i="29"/>
  <c r="M35" i="29"/>
  <c r="L35" i="29"/>
  <c r="K35" i="29"/>
  <c r="J35" i="29"/>
  <c r="I35" i="29"/>
  <c r="H35" i="29"/>
  <c r="G35" i="29"/>
  <c r="F35" i="29"/>
  <c r="E35" i="29"/>
  <c r="D35" i="29"/>
  <c r="C35" i="29"/>
  <c r="B35" i="29"/>
  <c r="AK33" i="29"/>
  <c r="AJ33" i="29"/>
  <c r="AI33" i="29"/>
  <c r="AH33" i="29"/>
  <c r="AG33" i="29"/>
  <c r="AF33" i="29"/>
  <c r="AK32" i="29"/>
  <c r="AJ32" i="29"/>
  <c r="AI32" i="29"/>
  <c r="AH32" i="29"/>
  <c r="AG32" i="29"/>
  <c r="AF32" i="29"/>
  <c r="AK31" i="29"/>
  <c r="AJ31" i="29"/>
  <c r="AI31" i="29"/>
  <c r="AH31" i="29"/>
  <c r="AG31" i="29"/>
  <c r="AF31" i="29"/>
  <c r="AK30" i="29"/>
  <c r="AJ30" i="29"/>
  <c r="AI30" i="29"/>
  <c r="AH30" i="29"/>
  <c r="AG30" i="29"/>
  <c r="AF30" i="29"/>
  <c r="AK29" i="29"/>
  <c r="AJ29" i="29"/>
  <c r="AI29" i="29"/>
  <c r="AH29" i="29"/>
  <c r="AG29" i="29"/>
  <c r="AF29" i="29"/>
  <c r="AK28" i="29"/>
  <c r="AJ28" i="29"/>
  <c r="AI28" i="29"/>
  <c r="AH28" i="29"/>
  <c r="AG28" i="29"/>
  <c r="AF28" i="29"/>
  <c r="AK27" i="29"/>
  <c r="AJ27" i="29"/>
  <c r="AI27" i="29"/>
  <c r="AH27" i="29"/>
  <c r="AG27" i="29"/>
  <c r="AF27" i="29"/>
  <c r="AK26" i="29"/>
  <c r="AJ26" i="29"/>
  <c r="AI26" i="29"/>
  <c r="AH26" i="29"/>
  <c r="AG26" i="29"/>
  <c r="AF26" i="29"/>
  <c r="AK25" i="29"/>
  <c r="AJ25" i="29"/>
  <c r="AI25" i="29"/>
  <c r="AH25" i="29"/>
  <c r="AG25" i="29"/>
  <c r="AF25" i="29"/>
  <c r="AK24" i="29"/>
  <c r="AJ24" i="29"/>
  <c r="AI24" i="29"/>
  <c r="AH24" i="29"/>
  <c r="AG24" i="29"/>
  <c r="AF24" i="29"/>
  <c r="AK23" i="29"/>
  <c r="AJ23" i="29"/>
  <c r="AI23" i="29"/>
  <c r="AH23" i="29"/>
  <c r="AG23" i="29"/>
  <c r="AF23" i="29"/>
  <c r="AK22" i="29"/>
  <c r="AJ22" i="29"/>
  <c r="AI22" i="29"/>
  <c r="AH22" i="29"/>
  <c r="AG22" i="29"/>
  <c r="AF22" i="29"/>
  <c r="AK21" i="29"/>
  <c r="AJ21" i="29"/>
  <c r="AI21" i="29"/>
  <c r="AH21" i="29"/>
  <c r="AG21" i="29"/>
  <c r="AF21" i="29"/>
  <c r="AK20" i="29"/>
  <c r="AJ20" i="29"/>
  <c r="AI20" i="29"/>
  <c r="AH20" i="29"/>
  <c r="AG20" i="29"/>
  <c r="AF20" i="29"/>
  <c r="AK19" i="29"/>
  <c r="AJ19" i="29"/>
  <c r="AI19" i="29"/>
  <c r="AH19" i="29"/>
  <c r="AG19" i="29"/>
  <c r="AF19" i="29"/>
  <c r="AK18" i="29"/>
  <c r="AJ18" i="29"/>
  <c r="AI18" i="29"/>
  <c r="AH18" i="29"/>
  <c r="AG18" i="29"/>
  <c r="AF18" i="29"/>
  <c r="AK17" i="29"/>
  <c r="AJ17" i="29"/>
  <c r="AI17" i="29"/>
  <c r="AH17" i="29"/>
  <c r="AG17" i="29"/>
  <c r="AF17" i="29"/>
  <c r="AK16" i="29"/>
  <c r="AJ16" i="29"/>
  <c r="AI16" i="29"/>
  <c r="AH16" i="29"/>
  <c r="AG16" i="29"/>
  <c r="AF16" i="29"/>
  <c r="AK15" i="29"/>
  <c r="AJ15" i="29"/>
  <c r="AI15" i="29"/>
  <c r="AH15" i="29"/>
  <c r="AG15" i="29"/>
  <c r="AF15" i="29"/>
  <c r="AK14" i="29"/>
  <c r="AJ14" i="29"/>
  <c r="AI14" i="29"/>
  <c r="AH14" i="29"/>
  <c r="AG14" i="29"/>
  <c r="AF14" i="29"/>
  <c r="AK13" i="29"/>
  <c r="AJ13" i="29"/>
  <c r="AI13" i="29"/>
  <c r="AH13" i="29"/>
  <c r="AG13" i="29"/>
  <c r="AF13" i="29"/>
  <c r="AK12" i="29"/>
  <c r="AJ12" i="29"/>
  <c r="AI12" i="29"/>
  <c r="AH12" i="29"/>
  <c r="AG12" i="29"/>
  <c r="AF12" i="29"/>
  <c r="AK11" i="29"/>
  <c r="AJ11" i="29"/>
  <c r="AI11" i="29"/>
  <c r="AH11" i="29"/>
  <c r="AG11" i="29"/>
  <c r="AF11" i="29"/>
  <c r="AK10" i="29"/>
  <c r="AJ10" i="29"/>
  <c r="AI10" i="29"/>
  <c r="AH10" i="29"/>
  <c r="AG10" i="29"/>
  <c r="AF10" i="29"/>
  <c r="AK9" i="29"/>
  <c r="AJ9" i="29"/>
  <c r="AI9" i="29"/>
  <c r="AH9" i="29"/>
  <c r="AG9" i="29"/>
  <c r="AF9" i="29"/>
  <c r="AK8" i="29"/>
  <c r="AJ8" i="29"/>
  <c r="AI8" i="29"/>
  <c r="AH8" i="29"/>
  <c r="AG8" i="29"/>
  <c r="AF8" i="29"/>
  <c r="AK7" i="29"/>
  <c r="AJ7" i="29"/>
  <c r="AI7" i="29"/>
  <c r="AH7" i="29"/>
  <c r="AG7" i="29"/>
  <c r="AF7" i="29"/>
  <c r="AK6" i="29"/>
  <c r="AJ6" i="29"/>
  <c r="AI6" i="29"/>
  <c r="AH6" i="29"/>
  <c r="AG6" i="29"/>
  <c r="AF6" i="29"/>
  <c r="AK5" i="29"/>
  <c r="AJ5" i="29"/>
  <c r="AI5" i="29"/>
  <c r="AH5" i="29"/>
  <c r="AG5" i="29"/>
  <c r="AF5" i="29"/>
  <c r="AK4" i="29"/>
  <c r="AJ4" i="29"/>
  <c r="AI4" i="29"/>
  <c r="AH4" i="29"/>
  <c r="AG4" i="29"/>
  <c r="AF4" i="29"/>
  <c r="D46" i="29" l="1"/>
  <c r="H46" i="29"/>
  <c r="L46" i="29"/>
  <c r="P46" i="29"/>
  <c r="T46" i="29"/>
  <c r="X46" i="29"/>
  <c r="AB46" i="29"/>
  <c r="AM24" i="29"/>
  <c r="AM30" i="29"/>
  <c r="AM31" i="29"/>
  <c r="AM32" i="29"/>
  <c r="AM33" i="29"/>
  <c r="AM15" i="29"/>
  <c r="AM28" i="29"/>
  <c r="AM26" i="29"/>
  <c r="AM14" i="29"/>
  <c r="AM23" i="29"/>
  <c r="AM6" i="29"/>
  <c r="AM16" i="29"/>
  <c r="AM8" i="29"/>
  <c r="AM20" i="29"/>
  <c r="AM27" i="29"/>
  <c r="AM25" i="29"/>
  <c r="AM11" i="29"/>
  <c r="AM12" i="29"/>
  <c r="AM29" i="29"/>
  <c r="AM21" i="29"/>
  <c r="AM22" i="29"/>
  <c r="AM19" i="29"/>
  <c r="AM18" i="29"/>
  <c r="AM17" i="29"/>
  <c r="AM10" i="29"/>
  <c r="AM9" i="29"/>
  <c r="AM7" i="29"/>
  <c r="AM5" i="29"/>
  <c r="AM4" i="29"/>
  <c r="AM13" i="29"/>
  <c r="AA28" i="26" l="1"/>
  <c r="Z28" i="26"/>
  <c r="Y28" i="26"/>
  <c r="AB28" i="26" s="1"/>
  <c r="X28" i="26"/>
  <c r="AA27" i="26"/>
  <c r="Z27" i="26"/>
  <c r="Y27" i="26"/>
  <c r="AB27" i="26" s="1"/>
  <c r="X27" i="26"/>
  <c r="AA26" i="26"/>
  <c r="Z26" i="26"/>
  <c r="Y26" i="26"/>
  <c r="AB26" i="26" s="1"/>
  <c r="X26" i="26"/>
  <c r="AA25" i="26"/>
  <c r="Z25" i="26"/>
  <c r="Y25" i="26"/>
  <c r="AB25" i="26" s="1"/>
  <c r="X25" i="26"/>
  <c r="AA24" i="26"/>
  <c r="Z24" i="26"/>
  <c r="Y24" i="26"/>
  <c r="AB24" i="26" s="1"/>
  <c r="X24" i="26"/>
  <c r="AA23" i="26"/>
  <c r="Z23" i="26"/>
  <c r="Y23" i="26"/>
  <c r="AB23" i="26" s="1"/>
  <c r="X23" i="26"/>
  <c r="AA22" i="26"/>
  <c r="Z22" i="26"/>
  <c r="Y22" i="26"/>
  <c r="AB22" i="26" s="1"/>
  <c r="X22" i="26"/>
  <c r="AA21" i="26"/>
  <c r="Z21" i="26"/>
  <c r="Y21" i="26"/>
  <c r="AB21" i="26" s="1"/>
  <c r="X21" i="26"/>
  <c r="AA20" i="26"/>
  <c r="Z20" i="26"/>
  <c r="Y20" i="26"/>
  <c r="AB20" i="26" s="1"/>
  <c r="X20" i="26"/>
  <c r="AA19" i="26"/>
  <c r="Z19" i="26"/>
  <c r="Y19" i="26"/>
  <c r="AB19" i="26" s="1"/>
  <c r="X19" i="26"/>
  <c r="AA18" i="26"/>
  <c r="Z18" i="26"/>
  <c r="Y18" i="26"/>
  <c r="AB18" i="26" s="1"/>
  <c r="X18" i="26"/>
  <c r="AA17" i="26"/>
  <c r="Z17" i="26"/>
  <c r="Y17" i="26"/>
  <c r="AB17" i="26" s="1"/>
  <c r="X17" i="26"/>
  <c r="AA16" i="26"/>
  <c r="Z16" i="26"/>
  <c r="Y16" i="26"/>
  <c r="AB16" i="26" s="1"/>
  <c r="X16" i="26"/>
  <c r="AA15" i="26"/>
  <c r="Z15" i="26"/>
  <c r="Y15" i="26"/>
  <c r="AB15" i="26" s="1"/>
  <c r="X15" i="26"/>
  <c r="AA14" i="26"/>
  <c r="Z14" i="26"/>
  <c r="Y14" i="26"/>
  <c r="AB14" i="26" s="1"/>
  <c r="X14" i="26"/>
  <c r="AA13" i="26"/>
  <c r="Z13" i="26"/>
  <c r="Y13" i="26"/>
  <c r="AB13" i="26" s="1"/>
  <c r="X13" i="26"/>
  <c r="AA12" i="26"/>
  <c r="Z12" i="26"/>
  <c r="Y12" i="26"/>
  <c r="AB12" i="26" s="1"/>
  <c r="X12" i="26"/>
  <c r="AA11" i="26"/>
  <c r="Z11" i="26"/>
  <c r="Y11" i="26"/>
  <c r="AB11" i="26" s="1"/>
  <c r="X11" i="26"/>
  <c r="AA10" i="26"/>
  <c r="Z10" i="26"/>
  <c r="Y10" i="26"/>
  <c r="AB10" i="26" s="1"/>
  <c r="X10" i="26"/>
  <c r="AA9" i="26"/>
  <c r="Z9" i="26"/>
  <c r="Y9" i="26"/>
  <c r="AB9" i="26" s="1"/>
  <c r="X9" i="26"/>
  <c r="AA8" i="26"/>
  <c r="Z8" i="26"/>
  <c r="Y8" i="26"/>
  <c r="AB8" i="26" s="1"/>
  <c r="X8" i="26"/>
  <c r="AA7" i="26"/>
  <c r="Z7" i="26"/>
  <c r="Y7" i="26"/>
  <c r="AB7" i="26" s="1"/>
  <c r="X7" i="26"/>
  <c r="AA6" i="26"/>
  <c r="Z6" i="26"/>
  <c r="Y6" i="26"/>
  <c r="AB6" i="26" s="1"/>
  <c r="X6" i="26"/>
  <c r="AA5" i="26"/>
  <c r="Z5" i="26"/>
  <c r="Y5" i="26"/>
  <c r="AB5" i="26" s="1"/>
  <c r="X5" i="26"/>
  <c r="AA4" i="26"/>
  <c r="Z4" i="26"/>
  <c r="Y4" i="26"/>
  <c r="AB4" i="26" s="1"/>
  <c r="X4" i="26"/>
  <c r="AI33" i="25" l="1"/>
  <c r="AH33" i="25"/>
  <c r="AG33" i="25"/>
  <c r="AK33" i="25" s="1"/>
  <c r="AF33" i="25"/>
  <c r="AI32" i="25"/>
  <c r="AH32" i="25"/>
  <c r="AG32" i="25"/>
  <c r="AK32" i="25" s="1"/>
  <c r="AF32" i="25"/>
  <c r="AI31" i="25"/>
  <c r="AH31" i="25"/>
  <c r="AG31" i="25"/>
  <c r="AK31" i="25" s="1"/>
  <c r="AF31" i="25"/>
  <c r="AI30" i="25"/>
  <c r="AH30" i="25"/>
  <c r="AG30" i="25"/>
  <c r="AK30" i="25" s="1"/>
  <c r="AF30" i="25"/>
  <c r="AI29" i="25"/>
  <c r="AH29" i="25"/>
  <c r="AG29" i="25"/>
  <c r="AF29" i="25"/>
  <c r="AI28" i="25"/>
  <c r="AH28" i="25"/>
  <c r="AG28" i="25"/>
  <c r="AK28" i="25" s="1"/>
  <c r="AF28" i="25"/>
  <c r="AI27" i="25"/>
  <c r="AH27" i="25"/>
  <c r="AG27" i="25"/>
  <c r="AK27" i="25" s="1"/>
  <c r="AF27" i="25"/>
  <c r="AI26" i="25"/>
  <c r="AH26" i="25"/>
  <c r="AG26" i="25"/>
  <c r="AF26" i="25"/>
  <c r="AI25" i="25"/>
  <c r="AH25" i="25"/>
  <c r="AG25" i="25"/>
  <c r="AK25" i="25" s="1"/>
  <c r="AF25" i="25"/>
  <c r="AI24" i="25"/>
  <c r="AH24" i="25"/>
  <c r="AG24" i="25"/>
  <c r="AK24" i="25" s="1"/>
  <c r="AF24" i="25"/>
  <c r="AI23" i="25"/>
  <c r="AH23" i="25"/>
  <c r="AG23" i="25"/>
  <c r="AK23" i="25" s="1"/>
  <c r="AF23" i="25"/>
  <c r="AI22" i="25"/>
  <c r="AH22" i="25"/>
  <c r="AG22" i="25"/>
  <c r="AF22" i="25"/>
  <c r="AI21" i="25"/>
  <c r="AH21" i="25"/>
  <c r="AG21" i="25"/>
  <c r="AK21" i="25" s="1"/>
  <c r="AF21" i="25"/>
  <c r="AI20" i="25"/>
  <c r="AH20" i="25"/>
  <c r="AG20" i="25"/>
  <c r="AF20" i="25"/>
  <c r="AI19" i="25"/>
  <c r="AH19" i="25"/>
  <c r="AG19" i="25"/>
  <c r="AF19" i="25"/>
  <c r="AI18" i="25"/>
  <c r="AH18" i="25"/>
  <c r="AG18" i="25"/>
  <c r="AF18" i="25"/>
  <c r="AI17" i="25"/>
  <c r="AH17" i="25"/>
  <c r="AG17" i="25"/>
  <c r="AK17" i="25" s="1"/>
  <c r="AF17" i="25"/>
  <c r="AI16" i="25"/>
  <c r="AH16" i="25"/>
  <c r="AG16" i="25"/>
  <c r="AK16" i="25" s="1"/>
  <c r="AF16" i="25"/>
  <c r="AI15" i="25"/>
  <c r="AG15" i="25"/>
  <c r="AF15" i="25"/>
  <c r="AI14" i="25"/>
  <c r="AH14" i="25"/>
  <c r="AG14" i="25"/>
  <c r="AF14" i="25"/>
  <c r="AI13" i="25"/>
  <c r="AH13" i="25"/>
  <c r="AG13" i="25"/>
  <c r="AF13" i="25"/>
  <c r="AI12" i="25"/>
  <c r="AH12" i="25"/>
  <c r="AG12" i="25"/>
  <c r="AF12" i="25"/>
  <c r="AI11" i="25"/>
  <c r="AH11" i="25"/>
  <c r="AG11" i="25"/>
  <c r="AF11" i="25"/>
  <c r="AI10" i="25"/>
  <c r="AH10" i="25"/>
  <c r="AG10" i="25"/>
  <c r="AF10" i="25"/>
  <c r="AI9" i="25"/>
  <c r="AH9" i="25"/>
  <c r="AG9" i="25"/>
  <c r="AF9" i="25"/>
  <c r="AI8" i="25"/>
  <c r="AH8" i="25"/>
  <c r="AG8" i="25"/>
  <c r="AF8" i="25"/>
  <c r="AI7" i="25"/>
  <c r="AH7" i="25"/>
  <c r="AG7" i="25"/>
  <c r="AF7" i="25"/>
  <c r="AI6" i="25"/>
  <c r="AH6" i="25"/>
  <c r="AG6" i="25"/>
  <c r="AK6" i="25" s="1"/>
  <c r="AF6" i="25"/>
  <c r="AI5" i="25"/>
  <c r="AH5" i="25"/>
  <c r="AG5" i="25"/>
  <c r="AF5" i="25"/>
  <c r="AF39" i="28"/>
  <c r="AE39" i="28"/>
  <c r="AD39" i="28"/>
  <c r="AC39" i="28"/>
  <c r="AB39" i="28"/>
  <c r="AA39" i="28"/>
  <c r="Z39" i="28"/>
  <c r="Y39" i="28"/>
  <c r="X39" i="28"/>
  <c r="W39" i="28"/>
  <c r="V39" i="28"/>
  <c r="U39" i="28"/>
  <c r="T39" i="28"/>
  <c r="S39" i="28"/>
  <c r="R39" i="28"/>
  <c r="Q39" i="28"/>
  <c r="P39" i="28"/>
  <c r="O39" i="28"/>
  <c r="N39" i="28"/>
  <c r="M39" i="28"/>
  <c r="L39" i="28"/>
  <c r="K39" i="28"/>
  <c r="J39" i="28"/>
  <c r="I39" i="28"/>
  <c r="H39" i="28"/>
  <c r="G39" i="28"/>
  <c r="F39" i="28"/>
  <c r="E39" i="28"/>
  <c r="D39" i="28"/>
  <c r="C39" i="28"/>
  <c r="B39" i="28"/>
  <c r="AF38" i="28"/>
  <c r="AE38" i="28"/>
  <c r="AD38" i="28"/>
  <c r="AC38" i="28"/>
  <c r="AB38" i="28"/>
  <c r="AA38" i="28"/>
  <c r="Z38" i="28"/>
  <c r="Y38" i="28"/>
  <c r="X38" i="28"/>
  <c r="W38" i="28"/>
  <c r="V38" i="28"/>
  <c r="U38" i="28"/>
  <c r="T38" i="28"/>
  <c r="S38" i="28"/>
  <c r="R38" i="28"/>
  <c r="Q38" i="28"/>
  <c r="P38" i="28"/>
  <c r="O38" i="28"/>
  <c r="N38" i="28"/>
  <c r="M38" i="28"/>
  <c r="L38" i="28"/>
  <c r="K38" i="28"/>
  <c r="J38" i="28"/>
  <c r="I38" i="28"/>
  <c r="H38" i="28"/>
  <c r="G38" i="28"/>
  <c r="F38" i="28"/>
  <c r="E38" i="28"/>
  <c r="D38" i="28"/>
  <c r="C38" i="28"/>
  <c r="B38" i="28"/>
  <c r="AF37" i="28"/>
  <c r="AE37" i="28"/>
  <c r="AD37" i="28"/>
  <c r="AC37" i="28"/>
  <c r="AB37" i="28"/>
  <c r="AA37" i="28"/>
  <c r="Z37" i="28"/>
  <c r="Y37" i="28"/>
  <c r="X37" i="28"/>
  <c r="W37" i="28"/>
  <c r="V37" i="28"/>
  <c r="U37" i="28"/>
  <c r="T37" i="28"/>
  <c r="S37" i="28"/>
  <c r="R37" i="28"/>
  <c r="Q37" i="28"/>
  <c r="P37" i="28"/>
  <c r="O37" i="28"/>
  <c r="N37" i="28"/>
  <c r="M37" i="28"/>
  <c r="L37" i="28"/>
  <c r="K37" i="28"/>
  <c r="J37" i="28"/>
  <c r="I37" i="28"/>
  <c r="H37" i="28"/>
  <c r="G37" i="28"/>
  <c r="F37" i="28"/>
  <c r="E37" i="28"/>
  <c r="D37" i="28"/>
  <c r="C37" i="28"/>
  <c r="B37" i="28"/>
  <c r="AF36" i="28"/>
  <c r="AE36" i="28"/>
  <c r="AD36" i="28"/>
  <c r="AC36" i="28"/>
  <c r="AB36" i="28"/>
  <c r="AA36" i="28"/>
  <c r="Z36" i="28"/>
  <c r="Y36" i="28"/>
  <c r="X36" i="28"/>
  <c r="W36" i="28"/>
  <c r="V36" i="28"/>
  <c r="U36" i="28"/>
  <c r="T36" i="28"/>
  <c r="S36" i="28"/>
  <c r="R36" i="28"/>
  <c r="Q36" i="28"/>
  <c r="P36" i="28"/>
  <c r="O36" i="28"/>
  <c r="N36" i="28"/>
  <c r="M36" i="28"/>
  <c r="L36" i="28"/>
  <c r="K36" i="28"/>
  <c r="J36" i="28"/>
  <c r="I36" i="28"/>
  <c r="H36" i="28"/>
  <c r="G36" i="28"/>
  <c r="F36" i="28"/>
  <c r="E36" i="28"/>
  <c r="D36" i="28"/>
  <c r="C36" i="28"/>
  <c r="B36" i="28"/>
  <c r="AF35" i="28"/>
  <c r="AE35" i="28"/>
  <c r="AD35" i="28"/>
  <c r="AC35" i="28"/>
  <c r="AB35" i="28"/>
  <c r="AA35" i="28"/>
  <c r="Z35" i="28"/>
  <c r="Y35" i="28"/>
  <c r="X35" i="28"/>
  <c r="W35" i="28"/>
  <c r="V35" i="28"/>
  <c r="U35" i="28"/>
  <c r="T35" i="28"/>
  <c r="S35" i="28"/>
  <c r="R35" i="28"/>
  <c r="Q35" i="28"/>
  <c r="P35" i="28"/>
  <c r="O35" i="28"/>
  <c r="N35" i="28"/>
  <c r="M35" i="28"/>
  <c r="L35" i="28"/>
  <c r="K35" i="28"/>
  <c r="J35" i="28"/>
  <c r="I35" i="28"/>
  <c r="H35" i="28"/>
  <c r="G35" i="28"/>
  <c r="F35" i="28"/>
  <c r="E35" i="28"/>
  <c r="D35" i="28"/>
  <c r="C35" i="28"/>
  <c r="B35" i="28"/>
  <c r="AF34" i="28"/>
  <c r="AE34" i="28"/>
  <c r="AD34" i="28"/>
  <c r="AC34" i="28"/>
  <c r="AB34" i="28"/>
  <c r="AA34" i="28"/>
  <c r="Z34" i="28"/>
  <c r="Y34" i="28"/>
  <c r="X34" i="28"/>
  <c r="W34" i="28"/>
  <c r="V34" i="28"/>
  <c r="U34" i="28"/>
  <c r="T34" i="28"/>
  <c r="S34" i="28"/>
  <c r="R34" i="28"/>
  <c r="Q34" i="28"/>
  <c r="P34" i="28"/>
  <c r="O34" i="28"/>
  <c r="N34" i="28"/>
  <c r="M34" i="28"/>
  <c r="L34" i="28"/>
  <c r="K34" i="28"/>
  <c r="J34" i="28"/>
  <c r="I34" i="28"/>
  <c r="H34" i="28"/>
  <c r="G34" i="28"/>
  <c r="F34" i="28"/>
  <c r="E34" i="28"/>
  <c r="D34" i="28"/>
  <c r="C34" i="28"/>
  <c r="B34" i="28"/>
  <c r="AF33" i="28"/>
  <c r="AE33" i="28"/>
  <c r="AD33" i="28"/>
  <c r="AC33" i="28"/>
  <c r="AB33" i="28"/>
  <c r="AA33" i="28"/>
  <c r="Z33" i="28"/>
  <c r="Y33" i="28"/>
  <c r="X33" i="28"/>
  <c r="W33" i="28"/>
  <c r="V33" i="28"/>
  <c r="U33" i="28"/>
  <c r="T33" i="28"/>
  <c r="S33" i="28"/>
  <c r="R33" i="28"/>
  <c r="Q33" i="28"/>
  <c r="P33" i="28"/>
  <c r="O33" i="28"/>
  <c r="N33" i="28"/>
  <c r="M33" i="28"/>
  <c r="L33" i="28"/>
  <c r="K33" i="28"/>
  <c r="J33" i="28"/>
  <c r="I33" i="28"/>
  <c r="H33" i="28"/>
  <c r="G33" i="28"/>
  <c r="F33" i="28"/>
  <c r="E33" i="28"/>
  <c r="D33" i="28"/>
  <c r="C33" i="28"/>
  <c r="B33" i="28"/>
  <c r="AF32" i="28"/>
  <c r="AE32" i="28"/>
  <c r="AD32" i="28"/>
  <c r="AC32" i="28"/>
  <c r="AB32" i="28"/>
  <c r="AA32" i="28"/>
  <c r="Z32" i="28"/>
  <c r="Y32" i="28"/>
  <c r="X32" i="28"/>
  <c r="W32" i="28"/>
  <c r="V32" i="28"/>
  <c r="U32" i="28"/>
  <c r="T32" i="28"/>
  <c r="S32" i="28"/>
  <c r="R32" i="28"/>
  <c r="Q32" i="28"/>
  <c r="P32" i="28"/>
  <c r="O32" i="28"/>
  <c r="N32" i="28"/>
  <c r="M32" i="28"/>
  <c r="L32" i="28"/>
  <c r="K32" i="28"/>
  <c r="J32" i="28"/>
  <c r="I32" i="28"/>
  <c r="H32" i="28"/>
  <c r="G32" i="28"/>
  <c r="F32" i="28"/>
  <c r="E32" i="28"/>
  <c r="D32" i="28"/>
  <c r="C32" i="28"/>
  <c r="B32" i="28"/>
  <c r="AJ28" i="28"/>
  <c r="AI28" i="28"/>
  <c r="AH28" i="28"/>
  <c r="AL28" i="28" s="1"/>
  <c r="AG28" i="28"/>
  <c r="AJ27" i="28"/>
  <c r="AI27" i="28"/>
  <c r="AH27" i="28"/>
  <c r="AL27" i="28" s="1"/>
  <c r="AG27" i="28"/>
  <c r="AJ26" i="28"/>
  <c r="AI26" i="28"/>
  <c r="AH26" i="28"/>
  <c r="AG26" i="28"/>
  <c r="AJ25" i="28"/>
  <c r="AI25" i="28"/>
  <c r="AH25" i="28"/>
  <c r="AL25" i="28" s="1"/>
  <c r="AG25" i="28"/>
  <c r="AJ24" i="28"/>
  <c r="AI24" i="28"/>
  <c r="AH24" i="28"/>
  <c r="AG24" i="28"/>
  <c r="AJ23" i="28"/>
  <c r="AI23" i="28"/>
  <c r="AH23" i="28"/>
  <c r="AG23" i="28"/>
  <c r="AJ22" i="28"/>
  <c r="AI22" i="28"/>
  <c r="AH22" i="28"/>
  <c r="AG22" i="28"/>
  <c r="AJ21" i="28"/>
  <c r="AI21" i="28"/>
  <c r="AH21" i="28"/>
  <c r="AG21" i="28"/>
  <c r="AL20" i="28"/>
  <c r="AJ20" i="28"/>
  <c r="AI20" i="28"/>
  <c r="AH20" i="28"/>
  <c r="AG20" i="28"/>
  <c r="AJ19" i="28"/>
  <c r="AI19" i="28"/>
  <c r="AH19" i="28"/>
  <c r="AG19" i="28"/>
  <c r="AJ18" i="28"/>
  <c r="AI18" i="28"/>
  <c r="AH18" i="28"/>
  <c r="AG18" i="28"/>
  <c r="AJ17" i="28"/>
  <c r="AI17" i="28"/>
  <c r="AH17" i="28"/>
  <c r="AL17" i="28" s="1"/>
  <c r="AG17" i="28"/>
  <c r="AJ16" i="28"/>
  <c r="AI16" i="28"/>
  <c r="AH16" i="28"/>
  <c r="AL16" i="28" s="1"/>
  <c r="AG16" i="28"/>
  <c r="AJ15" i="28"/>
  <c r="AI15" i="28"/>
  <c r="AH15" i="28"/>
  <c r="AL15" i="28" s="1"/>
  <c r="AG15" i="28"/>
  <c r="AJ14" i="28"/>
  <c r="AI14" i="28"/>
  <c r="AH14" i="28"/>
  <c r="AG14" i="28"/>
  <c r="AJ13" i="28"/>
  <c r="AI13" i="28"/>
  <c r="AH13" i="28"/>
  <c r="AL13" i="28" s="1"/>
  <c r="AG13" i="28"/>
  <c r="AJ12" i="28"/>
  <c r="AI12" i="28"/>
  <c r="AH12" i="28"/>
  <c r="AL12" i="28" s="1"/>
  <c r="AG12" i="28"/>
  <c r="AJ11" i="28"/>
  <c r="AI11" i="28"/>
  <c r="AH11" i="28"/>
  <c r="AL11" i="28" s="1"/>
  <c r="AG11" i="28"/>
  <c r="AJ10" i="28"/>
  <c r="AI10" i="28"/>
  <c r="AH10" i="28"/>
  <c r="AG10" i="28"/>
  <c r="AJ9" i="28"/>
  <c r="AI9" i="28"/>
  <c r="AH9" i="28"/>
  <c r="AL9" i="28" s="1"/>
  <c r="AG9" i="28"/>
  <c r="AJ8" i="28"/>
  <c r="AI8" i="28"/>
  <c r="AH8" i="28"/>
  <c r="AG8" i="28"/>
  <c r="AJ7" i="28"/>
  <c r="AI7" i="28"/>
  <c r="AH7" i="28"/>
  <c r="AG7" i="28"/>
  <c r="AJ6" i="28"/>
  <c r="AI6" i="28"/>
  <c r="AH6" i="28"/>
  <c r="AG6" i="28"/>
  <c r="AJ5" i="28"/>
  <c r="AI5" i="28"/>
  <c r="AH5" i="28"/>
  <c r="AG5" i="28"/>
  <c r="AJ4" i="28"/>
  <c r="AI4" i="28"/>
  <c r="AL4" i="28" s="1"/>
  <c r="AH4" i="28"/>
  <c r="AG4" i="28"/>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L6" i="28" l="1"/>
  <c r="AL8" i="28"/>
  <c r="AL19" i="28"/>
  <c r="AL22" i="28"/>
  <c r="AL24" i="28"/>
  <c r="AK7" i="25"/>
  <c r="AK8" i="25"/>
  <c r="AK9" i="25"/>
  <c r="AK10" i="25"/>
  <c r="AK12" i="25"/>
  <c r="AK13" i="25"/>
  <c r="AK14" i="25"/>
  <c r="AL10" i="28"/>
  <c r="AL26" i="28"/>
  <c r="AK5" i="25"/>
  <c r="AL14" i="28"/>
  <c r="AL5" i="28"/>
  <c r="AL7" i="28"/>
  <c r="AL18" i="28"/>
  <c r="AL21" i="28"/>
  <c r="AL23" i="28"/>
  <c r="AK19" i="25"/>
  <c r="AK22" i="25"/>
  <c r="AK29" i="25"/>
  <c r="AK20" i="25"/>
  <c r="AK11" i="25"/>
  <c r="AK26" i="25"/>
  <c r="AK18" i="25"/>
  <c r="AK15" i="25"/>
  <c r="AJ33" i="22" l="1"/>
  <c r="AI33" i="22"/>
  <c r="AH33" i="22"/>
  <c r="AG33" i="22"/>
  <c r="AJ32" i="22"/>
  <c r="AI32" i="22"/>
  <c r="AH32" i="22"/>
  <c r="AG32" i="22"/>
  <c r="AJ31" i="22"/>
  <c r="AI31" i="22"/>
  <c r="AH31" i="22"/>
  <c r="AG31" i="22"/>
  <c r="AJ30" i="22"/>
  <c r="AI30" i="22"/>
  <c r="AH30" i="22"/>
  <c r="AG30" i="22"/>
  <c r="AJ27" i="22"/>
  <c r="AI27" i="22"/>
  <c r="AH27" i="22"/>
  <c r="AG27" i="22"/>
  <c r="AJ26" i="22"/>
  <c r="AI26" i="22"/>
  <c r="AH26" i="22"/>
  <c r="AG26" i="22"/>
  <c r="AJ25" i="22"/>
  <c r="AI25" i="22"/>
  <c r="AH25" i="22"/>
  <c r="AG25" i="22"/>
  <c r="AJ24" i="22"/>
  <c r="AI24" i="22"/>
  <c r="AH24" i="22"/>
  <c r="AG24" i="22"/>
  <c r="AJ23" i="22"/>
  <c r="AI23" i="22"/>
  <c r="AH23" i="22"/>
  <c r="AG23" i="22"/>
  <c r="AJ22" i="22"/>
  <c r="AI22" i="22"/>
  <c r="AH22" i="22"/>
  <c r="AG22" i="22"/>
  <c r="AJ21" i="22"/>
  <c r="AI21" i="22"/>
  <c r="AH21" i="22"/>
  <c r="AG21" i="22"/>
  <c r="AJ20" i="22"/>
  <c r="AI20" i="22"/>
  <c r="AH20" i="22"/>
  <c r="AG20" i="22"/>
  <c r="AJ19" i="22"/>
  <c r="AI19" i="22"/>
  <c r="AH19" i="22"/>
  <c r="AG19" i="22"/>
  <c r="AJ18" i="22"/>
  <c r="AI18" i="22"/>
  <c r="AH18" i="22"/>
  <c r="AG18" i="22"/>
  <c r="AJ17" i="22"/>
  <c r="AI17" i="22"/>
  <c r="AH17" i="22"/>
  <c r="AG17" i="22"/>
  <c r="AJ16" i="22"/>
  <c r="AI16" i="22"/>
  <c r="AH16" i="22"/>
  <c r="AG16" i="22"/>
  <c r="AJ15" i="22"/>
  <c r="AI15" i="22"/>
  <c r="AH15" i="22"/>
  <c r="AG15" i="22"/>
  <c r="AJ14" i="22"/>
  <c r="AI14" i="22"/>
  <c r="AH14" i="22"/>
  <c r="AG14" i="22"/>
  <c r="AJ13" i="22"/>
  <c r="AI13" i="22"/>
  <c r="AH13" i="22"/>
  <c r="AG13" i="22"/>
  <c r="AJ12" i="22"/>
  <c r="AI12" i="22"/>
  <c r="AH12" i="22"/>
  <c r="AL12" i="22" s="1"/>
  <c r="AG12" i="22"/>
  <c r="AJ11" i="22"/>
  <c r="AI11" i="22"/>
  <c r="AH11" i="22"/>
  <c r="AG11" i="22"/>
  <c r="AJ10" i="22"/>
  <c r="AI10" i="22"/>
  <c r="AH10" i="22"/>
  <c r="AG10" i="22"/>
  <c r="AJ9" i="22"/>
  <c r="AI9" i="22"/>
  <c r="AH9" i="22"/>
  <c r="AG9" i="22"/>
  <c r="AJ8" i="22"/>
  <c r="AI8" i="22"/>
  <c r="AH8" i="22"/>
  <c r="AG8" i="22"/>
  <c r="AJ7" i="22"/>
  <c r="AI7" i="22"/>
  <c r="AH7" i="22"/>
  <c r="AG7" i="22"/>
  <c r="AJ6" i="22"/>
  <c r="AI6" i="22"/>
  <c r="AH6" i="22"/>
  <c r="AG6" i="22"/>
  <c r="AJ5" i="22"/>
  <c r="AI5" i="22"/>
  <c r="AH5" i="22"/>
  <c r="AG5" i="22"/>
  <c r="AJ4" i="22"/>
  <c r="AI4" i="22"/>
  <c r="AH4" i="22"/>
  <c r="AL4" i="22" s="1"/>
  <c r="AG4" i="22"/>
  <c r="B31" i="21"/>
  <c r="C30" i="21"/>
  <c r="B30" i="21"/>
  <c r="C29" i="21"/>
  <c r="B29" i="21"/>
  <c r="C28" i="21"/>
  <c r="B28" i="21"/>
  <c r="C27" i="21"/>
  <c r="B27" i="21"/>
  <c r="G23" i="21"/>
  <c r="F23" i="21"/>
  <c r="E23" i="21"/>
  <c r="D23" i="21"/>
  <c r="G22" i="21"/>
  <c r="F22" i="21"/>
  <c r="E22" i="21"/>
  <c r="D22" i="21"/>
  <c r="G21" i="21"/>
  <c r="F21" i="21"/>
  <c r="E21" i="21"/>
  <c r="D21" i="21"/>
  <c r="G20" i="21"/>
  <c r="F20" i="21"/>
  <c r="E20" i="21"/>
  <c r="D20" i="21"/>
  <c r="G19" i="21"/>
  <c r="F19" i="21"/>
  <c r="E19" i="21"/>
  <c r="D19" i="21"/>
  <c r="G18" i="21"/>
  <c r="F18" i="21"/>
  <c r="E18" i="21"/>
  <c r="D18" i="21"/>
  <c r="G17" i="21"/>
  <c r="F17" i="21"/>
  <c r="E17" i="21"/>
  <c r="D17" i="21"/>
  <c r="G16" i="21"/>
  <c r="F16" i="21"/>
  <c r="E16" i="21"/>
  <c r="D16" i="21"/>
  <c r="G15" i="21"/>
  <c r="F15" i="21"/>
  <c r="E15" i="21"/>
  <c r="D15" i="21"/>
  <c r="G14" i="21"/>
  <c r="F14" i="21"/>
  <c r="E14" i="21"/>
  <c r="D14" i="21"/>
  <c r="G13" i="21"/>
  <c r="F13" i="21"/>
  <c r="E13" i="21"/>
  <c r="D13" i="21"/>
  <c r="G12" i="21"/>
  <c r="F12" i="21"/>
  <c r="E12" i="21"/>
  <c r="D12" i="21"/>
  <c r="G11" i="21"/>
  <c r="F11" i="21"/>
  <c r="E11" i="21"/>
  <c r="D11" i="21"/>
  <c r="G10" i="21"/>
  <c r="F10" i="21"/>
  <c r="E10" i="21"/>
  <c r="D10" i="21"/>
  <c r="G9" i="21"/>
  <c r="F9" i="21"/>
  <c r="E9" i="21"/>
  <c r="D9" i="21"/>
  <c r="G8" i="21"/>
  <c r="F8" i="21"/>
  <c r="E8" i="21"/>
  <c r="D8" i="21"/>
  <c r="G7" i="21"/>
  <c r="F7" i="21"/>
  <c r="E7" i="21"/>
  <c r="D7" i="21"/>
  <c r="G6" i="21"/>
  <c r="F6" i="21"/>
  <c r="E6" i="21"/>
  <c r="D6" i="21"/>
  <c r="G5" i="21"/>
  <c r="F5" i="21"/>
  <c r="E5" i="21"/>
  <c r="D5" i="21"/>
  <c r="G4" i="21"/>
  <c r="F4" i="21"/>
  <c r="E4" i="21"/>
  <c r="D4" i="21"/>
  <c r="AE31" i="20"/>
  <c r="AD31" i="20"/>
  <c r="AC31" i="20"/>
  <c r="Z31" i="20"/>
  <c r="Y31" i="20"/>
  <c r="X31" i="20"/>
  <c r="W31" i="20"/>
  <c r="V31" i="20"/>
  <c r="S31" i="20"/>
  <c r="R31" i="20"/>
  <c r="Q31" i="20"/>
  <c r="P31" i="20"/>
  <c r="O31" i="20"/>
  <c r="L31" i="20"/>
  <c r="K31" i="20"/>
  <c r="J31" i="20"/>
  <c r="I31" i="20"/>
  <c r="H31" i="20"/>
  <c r="E31" i="20"/>
  <c r="D31" i="20"/>
  <c r="C31" i="20"/>
  <c r="B31"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C30" i="20"/>
  <c r="B30" i="20"/>
  <c r="AE29" i="20"/>
  <c r="AD29" i="20"/>
  <c r="AC29" i="20"/>
  <c r="AB29" i="20"/>
  <c r="AA29" i="20"/>
  <c r="Z29" i="20"/>
  <c r="Y29" i="20"/>
  <c r="X29" i="20"/>
  <c r="W29" i="20"/>
  <c r="V29" i="20"/>
  <c r="U29" i="20"/>
  <c r="T29" i="20"/>
  <c r="S29" i="20"/>
  <c r="R29" i="20"/>
  <c r="Q29" i="20"/>
  <c r="P29" i="20"/>
  <c r="O29" i="20"/>
  <c r="N29" i="20"/>
  <c r="M29" i="20"/>
  <c r="L29" i="20"/>
  <c r="K29" i="20"/>
  <c r="J29" i="20"/>
  <c r="I29" i="20"/>
  <c r="H29" i="20"/>
  <c r="G29" i="20"/>
  <c r="F29" i="20"/>
  <c r="E29" i="20"/>
  <c r="D29" i="20"/>
  <c r="C29" i="20"/>
  <c r="B29"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C28" i="20"/>
  <c r="B28"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C27" i="20"/>
  <c r="B27" i="20"/>
  <c r="AI23" i="20"/>
  <c r="AH23" i="20"/>
  <c r="AG23" i="20"/>
  <c r="AF23" i="20"/>
  <c r="AI22" i="20"/>
  <c r="AH22" i="20"/>
  <c r="AG22" i="20"/>
  <c r="AF22" i="20"/>
  <c r="AI21" i="20"/>
  <c r="AH21" i="20"/>
  <c r="AG21" i="20"/>
  <c r="AF21" i="20"/>
  <c r="AI20" i="20"/>
  <c r="AH20" i="20"/>
  <c r="AG20" i="20"/>
  <c r="AF20" i="20"/>
  <c r="AI19" i="20"/>
  <c r="AH19" i="20"/>
  <c r="AG19" i="20"/>
  <c r="AF19" i="20"/>
  <c r="AI18" i="20"/>
  <c r="AH18" i="20"/>
  <c r="AG18" i="20"/>
  <c r="AF18" i="20"/>
  <c r="AI17" i="20"/>
  <c r="AH17" i="20"/>
  <c r="AG17" i="20"/>
  <c r="AF17" i="20"/>
  <c r="AI16" i="20"/>
  <c r="AH16" i="20"/>
  <c r="AG16" i="20"/>
  <c r="AF16" i="20"/>
  <c r="AI15" i="20"/>
  <c r="AH15" i="20"/>
  <c r="AG15" i="20"/>
  <c r="AF15" i="20"/>
  <c r="AI14" i="20"/>
  <c r="AH14" i="20"/>
  <c r="AG14" i="20"/>
  <c r="AF14" i="20"/>
  <c r="AI13" i="20"/>
  <c r="AH13" i="20"/>
  <c r="AG13" i="20"/>
  <c r="AF13" i="20"/>
  <c r="AI12" i="20"/>
  <c r="AH12" i="20"/>
  <c r="AG12" i="20"/>
  <c r="AF12" i="20"/>
  <c r="AI11" i="20"/>
  <c r="AH11" i="20"/>
  <c r="AG11" i="20"/>
  <c r="AF11" i="20"/>
  <c r="AI10" i="20"/>
  <c r="AH10" i="20"/>
  <c r="AG10" i="20"/>
  <c r="AF10" i="20"/>
  <c r="AI9" i="20"/>
  <c r="AH9" i="20"/>
  <c r="AG9" i="20"/>
  <c r="AF9" i="20"/>
  <c r="AI8" i="20"/>
  <c r="AH8" i="20"/>
  <c r="AG8" i="20"/>
  <c r="AF8" i="20"/>
  <c r="AI7" i="20"/>
  <c r="AH7" i="20"/>
  <c r="AG7" i="20"/>
  <c r="AF7" i="20"/>
  <c r="AI6" i="20"/>
  <c r="AH6" i="20"/>
  <c r="AG6" i="20"/>
  <c r="AF6" i="20"/>
  <c r="AI5" i="20"/>
  <c r="AH5" i="20"/>
  <c r="AG5" i="20"/>
  <c r="AF5" i="20"/>
  <c r="AI4" i="20"/>
  <c r="AH4" i="20"/>
  <c r="AG4" i="20"/>
  <c r="AF4" i="20"/>
  <c r="AF23" i="17"/>
  <c r="AG23" i="17"/>
  <c r="AH23" i="17"/>
  <c r="AI23" i="17"/>
  <c r="Y24" i="17"/>
  <c r="AL15" i="22" l="1"/>
  <c r="AL16" i="22"/>
  <c r="AL20" i="22"/>
  <c r="AL22" i="22"/>
  <c r="AL24" i="22"/>
  <c r="AL26" i="22"/>
  <c r="AL27" i="22"/>
  <c r="AL30" i="22"/>
  <c r="AL31" i="22"/>
  <c r="AL32" i="22"/>
  <c r="AL33" i="22"/>
  <c r="AL10" i="22"/>
  <c r="AL13" i="22"/>
  <c r="AL8" i="22"/>
  <c r="AL19" i="22"/>
  <c r="AL21" i="22"/>
  <c r="AL9" i="22"/>
  <c r="AL18" i="22"/>
  <c r="AL17" i="22"/>
  <c r="AL11" i="22"/>
  <c r="AL7" i="22"/>
  <c r="AL6" i="22"/>
  <c r="AL23" i="22"/>
  <c r="AL5" i="22"/>
  <c r="AL25" i="22"/>
  <c r="H6" i="21"/>
  <c r="AL14" i="22"/>
  <c r="AJ23" i="17"/>
  <c r="H9" i="21"/>
  <c r="H20" i="21"/>
  <c r="H8" i="21"/>
  <c r="H4" i="21"/>
  <c r="H16" i="21"/>
  <c r="H21" i="21"/>
  <c r="H18" i="21"/>
  <c r="H5" i="21"/>
  <c r="H19" i="21"/>
  <c r="H13" i="21"/>
  <c r="H14" i="21"/>
  <c r="H15" i="21"/>
  <c r="H17" i="21"/>
  <c r="H12" i="21"/>
  <c r="H11" i="21"/>
  <c r="H22" i="21"/>
  <c r="H23" i="21"/>
  <c r="H10" i="21"/>
  <c r="H7" i="21"/>
  <c r="AJ4" i="20"/>
  <c r="AJ5" i="20"/>
  <c r="AJ6" i="20"/>
  <c r="AJ7" i="20"/>
  <c r="AJ8" i="20"/>
  <c r="AJ9" i="20"/>
  <c r="AJ10" i="20"/>
  <c r="AJ11" i="20"/>
  <c r="AJ12" i="20"/>
  <c r="AJ13" i="20"/>
  <c r="AJ14" i="20"/>
  <c r="AJ15" i="20"/>
  <c r="AJ16" i="20"/>
  <c r="AJ17" i="20"/>
  <c r="AJ18" i="20"/>
  <c r="AJ19" i="20"/>
  <c r="AJ20" i="20"/>
  <c r="AJ21" i="20"/>
  <c r="AJ22" i="20"/>
  <c r="AJ23" i="20"/>
  <c r="D24" i="17"/>
  <c r="AE27" i="17" l="1"/>
  <c r="AD27" i="17"/>
  <c r="AC27" i="17"/>
  <c r="AB27" i="17"/>
  <c r="AA27" i="17"/>
  <c r="Z27" i="17"/>
  <c r="Y27" i="17"/>
  <c r="X27" i="17"/>
  <c r="W27" i="17"/>
  <c r="V27" i="17"/>
  <c r="U27" i="17"/>
  <c r="T27" i="17"/>
  <c r="S27" i="17"/>
  <c r="R27" i="17"/>
  <c r="Q27" i="17"/>
  <c r="P27" i="17"/>
  <c r="O27" i="17"/>
  <c r="N27" i="17"/>
  <c r="M27" i="17"/>
  <c r="L27" i="17"/>
  <c r="K27" i="17"/>
  <c r="J27" i="17"/>
  <c r="I27" i="17"/>
  <c r="H27" i="17"/>
  <c r="G27" i="17"/>
  <c r="F27" i="17"/>
  <c r="E27" i="17"/>
  <c r="D27" i="17"/>
  <c r="C27" i="17"/>
  <c r="B27" i="17"/>
  <c r="AE26" i="17"/>
  <c r="AD26" i="17"/>
  <c r="AC26" i="17"/>
  <c r="AB26" i="17"/>
  <c r="AA26" i="17"/>
  <c r="Z26" i="17"/>
  <c r="Y26" i="17"/>
  <c r="X26" i="17"/>
  <c r="W26" i="17"/>
  <c r="V26" i="17"/>
  <c r="U26" i="17"/>
  <c r="T26" i="17"/>
  <c r="S26" i="17"/>
  <c r="R26" i="17"/>
  <c r="Q26" i="17"/>
  <c r="P26" i="17"/>
  <c r="O26" i="17"/>
  <c r="N26" i="17"/>
  <c r="M26" i="17"/>
  <c r="L26" i="17"/>
  <c r="K26" i="17"/>
  <c r="J26" i="17"/>
  <c r="I26" i="17"/>
  <c r="H26" i="17"/>
  <c r="G26" i="17"/>
  <c r="F26" i="17"/>
  <c r="E26" i="17"/>
  <c r="D26" i="17"/>
  <c r="C26" i="17"/>
  <c r="B26" i="17"/>
  <c r="AE25" i="17"/>
  <c r="AD25" i="17"/>
  <c r="AC25" i="17"/>
  <c r="AB25" i="17"/>
  <c r="AA25" i="17"/>
  <c r="Z25" i="17"/>
  <c r="Y25" i="17"/>
  <c r="X25" i="17"/>
  <c r="W25" i="17"/>
  <c r="V25" i="17"/>
  <c r="U25" i="17"/>
  <c r="T25" i="17"/>
  <c r="S25" i="17"/>
  <c r="R25" i="17"/>
  <c r="Q25" i="17"/>
  <c r="P25" i="17"/>
  <c r="O25" i="17"/>
  <c r="N25" i="17"/>
  <c r="M25" i="17"/>
  <c r="L25" i="17"/>
  <c r="K25" i="17"/>
  <c r="J25" i="17"/>
  <c r="I25" i="17"/>
  <c r="H25" i="17"/>
  <c r="G25" i="17"/>
  <c r="F25" i="17"/>
  <c r="E25" i="17"/>
  <c r="D25" i="17"/>
  <c r="C25" i="17"/>
  <c r="B25" i="17"/>
  <c r="AE24" i="17"/>
  <c r="AD24" i="17"/>
  <c r="AC24" i="17"/>
  <c r="AB24" i="17"/>
  <c r="AA24" i="17"/>
  <c r="Z24" i="17"/>
  <c r="X24" i="17"/>
  <c r="W24" i="17"/>
  <c r="V24" i="17"/>
  <c r="U24" i="17"/>
  <c r="T24" i="17"/>
  <c r="S24" i="17"/>
  <c r="R24" i="17"/>
  <c r="Q24" i="17"/>
  <c r="P24" i="17"/>
  <c r="O24" i="17"/>
  <c r="N24" i="17"/>
  <c r="M24" i="17"/>
  <c r="L24" i="17"/>
  <c r="K24" i="17"/>
  <c r="J24" i="17"/>
  <c r="I24" i="17"/>
  <c r="H24" i="17"/>
  <c r="G24" i="17"/>
  <c r="F24" i="17"/>
  <c r="E24" i="17"/>
  <c r="C24" i="17"/>
  <c r="B24" i="17"/>
  <c r="AI22" i="17"/>
  <c r="AH22" i="17"/>
  <c r="AG22" i="17"/>
  <c r="AF22" i="17"/>
  <c r="AI21" i="17"/>
  <c r="AH21" i="17"/>
  <c r="AG21" i="17"/>
  <c r="AF21" i="17"/>
  <c r="AI20" i="17"/>
  <c r="AH20" i="17"/>
  <c r="AG20" i="17"/>
  <c r="AF20" i="17"/>
  <c r="AI19" i="17"/>
  <c r="AH19" i="17"/>
  <c r="AG19" i="17"/>
  <c r="AF19" i="17"/>
  <c r="AI18" i="17"/>
  <c r="AH18" i="17"/>
  <c r="AG18" i="17"/>
  <c r="AF18" i="17"/>
  <c r="AI17" i="17"/>
  <c r="AH17" i="17"/>
  <c r="AG17" i="17"/>
  <c r="AF17" i="17"/>
  <c r="AI16" i="17"/>
  <c r="AH16" i="17"/>
  <c r="AG16" i="17"/>
  <c r="AF16" i="17"/>
  <c r="AI15" i="17"/>
  <c r="AH15" i="17"/>
  <c r="AG15" i="17"/>
  <c r="AF15" i="17"/>
  <c r="AI14" i="17"/>
  <c r="AH14" i="17"/>
  <c r="AG14" i="17"/>
  <c r="AF14" i="17"/>
  <c r="AI13" i="17"/>
  <c r="AH13" i="17"/>
  <c r="AG13" i="17"/>
  <c r="AF13" i="17"/>
  <c r="AI12" i="17"/>
  <c r="AH12" i="17"/>
  <c r="AG12" i="17"/>
  <c r="AF12" i="17"/>
  <c r="AI11" i="17"/>
  <c r="AH11" i="17"/>
  <c r="AG11" i="17"/>
  <c r="AF11" i="17"/>
  <c r="AI10" i="17"/>
  <c r="AH10" i="17"/>
  <c r="AG10" i="17"/>
  <c r="AF10" i="17"/>
  <c r="AI9" i="17"/>
  <c r="AH9" i="17"/>
  <c r="AG9" i="17"/>
  <c r="AF9" i="17"/>
  <c r="AI8" i="17"/>
  <c r="AH8" i="17"/>
  <c r="AG8" i="17"/>
  <c r="AF8" i="17"/>
  <c r="AI7" i="17"/>
  <c r="AH7" i="17"/>
  <c r="AG7" i="17"/>
  <c r="AF7" i="17"/>
  <c r="AI6" i="17"/>
  <c r="AH6" i="17"/>
  <c r="AG6" i="17"/>
  <c r="AF6" i="17"/>
  <c r="AI5" i="17"/>
  <c r="AH5" i="17"/>
  <c r="AG5" i="17"/>
  <c r="AF5" i="17"/>
  <c r="AI4" i="17"/>
  <c r="AH4" i="17"/>
  <c r="AG4" i="17"/>
  <c r="AF4" i="17"/>
  <c r="AJ23" i="15"/>
  <c r="AI23" i="15"/>
  <c r="AH23" i="15"/>
  <c r="AG23" i="15"/>
  <c r="AJ22" i="15"/>
  <c r="AI22" i="15"/>
  <c r="AH22" i="15"/>
  <c r="AG22" i="15"/>
  <c r="AJ21" i="15"/>
  <c r="AI21" i="15"/>
  <c r="AH21" i="15"/>
  <c r="AG21" i="15"/>
  <c r="AJ20" i="15"/>
  <c r="AI20" i="15"/>
  <c r="AH20" i="15"/>
  <c r="AG20" i="15"/>
  <c r="AJ19" i="15"/>
  <c r="AI19" i="15"/>
  <c r="AH19" i="15"/>
  <c r="AG19" i="15"/>
  <c r="AJ18" i="15"/>
  <c r="AI18" i="15"/>
  <c r="AH18" i="15"/>
  <c r="AG18" i="15"/>
  <c r="AJ17" i="15"/>
  <c r="AI17" i="15"/>
  <c r="AH17" i="15"/>
  <c r="AG17" i="15"/>
  <c r="AJ16" i="15"/>
  <c r="AI16" i="15"/>
  <c r="AH16" i="15"/>
  <c r="AG16" i="15"/>
  <c r="AJ15" i="15"/>
  <c r="AI15" i="15"/>
  <c r="AH15" i="15"/>
  <c r="AG15" i="15"/>
  <c r="AJ14" i="15"/>
  <c r="AI14" i="15"/>
  <c r="AH14" i="15"/>
  <c r="AG14" i="15"/>
  <c r="AJ13" i="15"/>
  <c r="AI13" i="15"/>
  <c r="AH13" i="15"/>
  <c r="AG13" i="15"/>
  <c r="AJ12" i="15"/>
  <c r="AI12" i="15"/>
  <c r="AH12" i="15"/>
  <c r="AG12" i="15"/>
  <c r="AJ11" i="15"/>
  <c r="AI11" i="15"/>
  <c r="AH11" i="15"/>
  <c r="AG11" i="15"/>
  <c r="AJ10" i="15"/>
  <c r="AI10" i="15"/>
  <c r="AH10" i="15"/>
  <c r="AG10" i="15"/>
  <c r="AJ9" i="15"/>
  <c r="AI9" i="15"/>
  <c r="AH9" i="15"/>
  <c r="AG9" i="15"/>
  <c r="AJ8" i="15"/>
  <c r="AI8" i="15"/>
  <c r="AH8" i="15"/>
  <c r="AG8" i="15"/>
  <c r="AJ7" i="15"/>
  <c r="AI7" i="15"/>
  <c r="AH7" i="15"/>
  <c r="AG7" i="15"/>
  <c r="AJ6" i="15"/>
  <c r="AI6" i="15"/>
  <c r="AH6" i="15"/>
  <c r="AG6" i="15"/>
  <c r="AJ5" i="15"/>
  <c r="AI5" i="15"/>
  <c r="AH5" i="15"/>
  <c r="AG5" i="15"/>
  <c r="AJ4" i="15"/>
  <c r="AI4" i="15"/>
  <c r="AH4" i="15"/>
  <c r="AG4" i="15"/>
  <c r="AD19" i="14"/>
  <c r="AE19" i="14"/>
  <c r="AF19" i="14"/>
  <c r="AG19" i="14"/>
  <c r="AK6" i="15" l="1"/>
  <c r="AK8" i="15"/>
  <c r="AJ4" i="17"/>
  <c r="AJ5" i="17"/>
  <c r="AJ15" i="17"/>
  <c r="AJ7" i="17"/>
  <c r="AJ19" i="17"/>
  <c r="AJ11" i="17"/>
  <c r="AJ16" i="17"/>
  <c r="AJ14" i="17"/>
  <c r="AJ10" i="17"/>
  <c r="AJ20" i="17"/>
  <c r="AJ21" i="17"/>
  <c r="AJ17" i="17"/>
  <c r="AJ18" i="17"/>
  <c r="AJ9" i="17"/>
  <c r="AJ6" i="17"/>
  <c r="AJ12" i="17"/>
  <c r="AJ13" i="17"/>
  <c r="AJ22" i="17"/>
  <c r="AJ8" i="17"/>
  <c r="AK4" i="15"/>
  <c r="AK5" i="15"/>
  <c r="AK9" i="15"/>
  <c r="AK10" i="15"/>
  <c r="AK11" i="15"/>
  <c r="AK12" i="15"/>
  <c r="AK13" i="15"/>
  <c r="AK14" i="15"/>
  <c r="AK15" i="15"/>
  <c r="AK16" i="15"/>
  <c r="AK18" i="15"/>
  <c r="AK23" i="15"/>
  <c r="AK7" i="15"/>
  <c r="AK21" i="15"/>
  <c r="AK22" i="15"/>
  <c r="AK17" i="15"/>
  <c r="AK19" i="15"/>
  <c r="AK20" i="15"/>
  <c r="AH1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D29" i="14"/>
  <c r="C29" i="14"/>
  <c r="B29"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D28" i="14"/>
  <c r="C28" i="14"/>
  <c r="B28"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D27" i="14"/>
  <c r="C27" i="14"/>
  <c r="B27"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B26" i="14"/>
  <c r="AG23" i="14"/>
  <c r="AF23" i="14"/>
  <c r="AE23" i="14"/>
  <c r="AD23" i="14"/>
  <c r="AG22" i="14"/>
  <c r="AF22" i="14"/>
  <c r="AE22" i="14"/>
  <c r="AD22" i="14"/>
  <c r="AG21" i="14"/>
  <c r="AF21" i="14"/>
  <c r="AE21" i="14"/>
  <c r="AD21" i="14"/>
  <c r="AG20" i="14"/>
  <c r="AF20" i="14"/>
  <c r="AE20" i="14"/>
  <c r="AD20" i="14"/>
  <c r="AG18" i="14"/>
  <c r="AF18" i="14"/>
  <c r="AE18" i="14"/>
  <c r="AD18" i="14"/>
  <c r="AG17" i="14"/>
  <c r="AF17" i="14"/>
  <c r="AE17" i="14"/>
  <c r="AD17" i="14"/>
  <c r="AG16" i="14"/>
  <c r="AF16" i="14"/>
  <c r="AE16" i="14"/>
  <c r="AD16" i="14"/>
  <c r="AG15" i="14"/>
  <c r="AF15" i="14"/>
  <c r="AE15" i="14"/>
  <c r="AD15" i="14"/>
  <c r="AG14" i="14"/>
  <c r="AF14" i="14"/>
  <c r="AE14" i="14"/>
  <c r="AD14" i="14"/>
  <c r="AG13" i="14"/>
  <c r="AF13" i="14"/>
  <c r="AE13" i="14"/>
  <c r="AD13" i="14"/>
  <c r="AG12" i="14"/>
  <c r="AF12" i="14"/>
  <c r="AE12" i="14"/>
  <c r="AD12" i="14"/>
  <c r="AG11" i="14"/>
  <c r="AF11" i="14"/>
  <c r="AE11" i="14"/>
  <c r="AD11" i="14"/>
  <c r="AG10" i="14"/>
  <c r="AF10" i="14"/>
  <c r="AE10" i="14"/>
  <c r="AD10" i="14"/>
  <c r="AG9" i="14"/>
  <c r="AF9" i="14"/>
  <c r="AE9" i="14"/>
  <c r="AD9" i="14"/>
  <c r="AG8" i="14"/>
  <c r="AF8" i="14"/>
  <c r="AE8" i="14"/>
  <c r="AD8" i="14"/>
  <c r="AG7" i="14"/>
  <c r="AF7" i="14"/>
  <c r="AE7" i="14"/>
  <c r="AD7" i="14"/>
  <c r="AG6" i="14"/>
  <c r="AF6" i="14"/>
  <c r="AE6" i="14"/>
  <c r="AD6" i="14"/>
  <c r="AG5" i="14"/>
  <c r="AF5" i="14"/>
  <c r="AE5" i="14"/>
  <c r="AD5" i="14"/>
  <c r="AG4" i="14"/>
  <c r="AF4" i="14"/>
  <c r="AE4" i="14"/>
  <c r="AD4" i="14"/>
  <c r="AF29"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B29" i="13"/>
  <c r="AF28" i="13"/>
  <c r="AE28" i="13"/>
  <c r="AD28" i="13"/>
  <c r="AC28" i="13"/>
  <c r="AB28" i="13"/>
  <c r="AA28" i="13"/>
  <c r="Z28" i="13"/>
  <c r="Y28" i="13"/>
  <c r="X28" i="13"/>
  <c r="W28" i="13"/>
  <c r="V28" i="13"/>
  <c r="U28" i="13"/>
  <c r="T28" i="13"/>
  <c r="S28" i="13"/>
  <c r="R28" i="13"/>
  <c r="Q28" i="13"/>
  <c r="P28" i="13"/>
  <c r="O28" i="13"/>
  <c r="N28" i="13"/>
  <c r="M28" i="13"/>
  <c r="L28" i="13"/>
  <c r="K28" i="13"/>
  <c r="J28" i="13"/>
  <c r="I28" i="13"/>
  <c r="H28" i="13"/>
  <c r="G28" i="13"/>
  <c r="F28" i="13"/>
  <c r="E28" i="13"/>
  <c r="D28" i="13"/>
  <c r="C28" i="13"/>
  <c r="B28" i="13"/>
  <c r="AF27" i="13"/>
  <c r="AE27" i="13"/>
  <c r="AD27" i="13"/>
  <c r="AC27" i="13"/>
  <c r="AB27" i="13"/>
  <c r="AA27" i="13"/>
  <c r="Z27" i="13"/>
  <c r="Y27" i="13"/>
  <c r="X27" i="13"/>
  <c r="W27" i="13"/>
  <c r="V27" i="13"/>
  <c r="U27" i="13"/>
  <c r="T27" i="13"/>
  <c r="S27" i="13"/>
  <c r="R27" i="13"/>
  <c r="Q27" i="13"/>
  <c r="P27" i="13"/>
  <c r="O27" i="13"/>
  <c r="N27" i="13"/>
  <c r="M27" i="13"/>
  <c r="L27" i="13"/>
  <c r="K27" i="13"/>
  <c r="J27" i="13"/>
  <c r="I27" i="13"/>
  <c r="H27" i="13"/>
  <c r="G27" i="13"/>
  <c r="F27" i="13"/>
  <c r="E27" i="13"/>
  <c r="D27" i="13"/>
  <c r="C27" i="13"/>
  <c r="B27" i="13"/>
  <c r="AF26" i="13"/>
  <c r="AE26" i="13"/>
  <c r="AD26" i="13"/>
  <c r="AC26" i="13"/>
  <c r="AB26" i="13"/>
  <c r="AA26" i="13"/>
  <c r="Z26" i="13"/>
  <c r="Y26" i="13"/>
  <c r="X26" i="13"/>
  <c r="W26" i="13"/>
  <c r="V26" i="13"/>
  <c r="U26" i="13"/>
  <c r="T26" i="13"/>
  <c r="S26" i="13"/>
  <c r="R26" i="13"/>
  <c r="Q26" i="13"/>
  <c r="P26" i="13"/>
  <c r="O26" i="13"/>
  <c r="N26" i="13"/>
  <c r="M26" i="13"/>
  <c r="L26" i="13"/>
  <c r="K26" i="13"/>
  <c r="J26" i="13"/>
  <c r="I26" i="13"/>
  <c r="H26" i="13"/>
  <c r="G26" i="13"/>
  <c r="F26" i="13"/>
  <c r="E26" i="13"/>
  <c r="D26" i="13"/>
  <c r="C26" i="13"/>
  <c r="B26" i="13"/>
  <c r="AJ23" i="13"/>
  <c r="AI23" i="13"/>
  <c r="AH23" i="13"/>
  <c r="AG23" i="13"/>
  <c r="AJ22" i="13"/>
  <c r="AI22" i="13"/>
  <c r="AH22" i="13"/>
  <c r="AG22" i="13"/>
  <c r="AJ21" i="13"/>
  <c r="AI21" i="13"/>
  <c r="AH21" i="13"/>
  <c r="AG21" i="13"/>
  <c r="AJ20" i="13"/>
  <c r="AI20" i="13"/>
  <c r="AH20" i="13"/>
  <c r="AG20" i="13"/>
  <c r="AJ19" i="13"/>
  <c r="AI19" i="13"/>
  <c r="AH19" i="13"/>
  <c r="AG19" i="13"/>
  <c r="AJ18" i="13"/>
  <c r="AI18" i="13"/>
  <c r="AH18" i="13"/>
  <c r="AG18" i="13"/>
  <c r="AJ17" i="13"/>
  <c r="AI17" i="13"/>
  <c r="AH17" i="13"/>
  <c r="AG17" i="13"/>
  <c r="AJ16" i="13"/>
  <c r="AI16" i="13"/>
  <c r="AH16" i="13"/>
  <c r="AG16" i="13"/>
  <c r="AJ15" i="13"/>
  <c r="AI15" i="13"/>
  <c r="AH15" i="13"/>
  <c r="AG15" i="13"/>
  <c r="AJ14" i="13"/>
  <c r="AI14" i="13"/>
  <c r="AH14" i="13"/>
  <c r="AG14" i="13"/>
  <c r="AJ13" i="13"/>
  <c r="AI13" i="13"/>
  <c r="AH13" i="13"/>
  <c r="AG13" i="13"/>
  <c r="AJ12" i="13"/>
  <c r="AI12" i="13"/>
  <c r="AH12" i="13"/>
  <c r="AG12" i="13"/>
  <c r="AJ11" i="13"/>
  <c r="AI11" i="13"/>
  <c r="AH11" i="13"/>
  <c r="AG11" i="13"/>
  <c r="AJ10" i="13"/>
  <c r="AI10" i="13"/>
  <c r="AH10" i="13"/>
  <c r="AG10" i="13"/>
  <c r="AJ9" i="13"/>
  <c r="AI9" i="13"/>
  <c r="AH9" i="13"/>
  <c r="AG9" i="13"/>
  <c r="AJ8" i="13"/>
  <c r="AI8" i="13"/>
  <c r="AH8" i="13"/>
  <c r="AG8" i="13"/>
  <c r="AJ7" i="13"/>
  <c r="AI7" i="13"/>
  <c r="AH7" i="13"/>
  <c r="AG7" i="13"/>
  <c r="AJ6" i="13"/>
  <c r="AI6" i="13"/>
  <c r="AH6" i="13"/>
  <c r="AG6" i="13"/>
  <c r="AJ5" i="13"/>
  <c r="AI5" i="13"/>
  <c r="AH5" i="13"/>
  <c r="AG5" i="13"/>
  <c r="AJ4" i="13"/>
  <c r="AI4" i="13"/>
  <c r="AH4" i="13"/>
  <c r="AG4" i="13"/>
  <c r="AJ23" i="12"/>
  <c r="AI23" i="12"/>
  <c r="AH23" i="12"/>
  <c r="AG23" i="12"/>
  <c r="AJ22" i="12"/>
  <c r="AI22" i="12"/>
  <c r="AH22" i="12"/>
  <c r="AG22" i="12"/>
  <c r="AJ21" i="12"/>
  <c r="AI21" i="12"/>
  <c r="AH21" i="12"/>
  <c r="AG21" i="12"/>
  <c r="AJ20" i="12"/>
  <c r="AI20" i="12"/>
  <c r="AH20" i="12"/>
  <c r="AG20" i="12"/>
  <c r="AJ19" i="12"/>
  <c r="AI19" i="12"/>
  <c r="AH19" i="12"/>
  <c r="AG19" i="12"/>
  <c r="AJ18" i="12"/>
  <c r="AI18" i="12"/>
  <c r="AH18" i="12"/>
  <c r="AG18" i="12"/>
  <c r="AJ17" i="12"/>
  <c r="AI17" i="12"/>
  <c r="AH17" i="12"/>
  <c r="AG17" i="12"/>
  <c r="AJ16" i="12"/>
  <c r="AI16" i="12"/>
  <c r="AH16" i="12"/>
  <c r="AG16" i="12"/>
  <c r="AJ15" i="12"/>
  <c r="AI15" i="12"/>
  <c r="AH15" i="12"/>
  <c r="AG15" i="12"/>
  <c r="AJ14" i="12"/>
  <c r="AI14" i="12"/>
  <c r="AH14" i="12"/>
  <c r="AG14" i="12"/>
  <c r="AJ13" i="12"/>
  <c r="AI13" i="12"/>
  <c r="AH13" i="12"/>
  <c r="AG13" i="12"/>
  <c r="AJ12" i="12"/>
  <c r="AI12" i="12"/>
  <c r="AH12" i="12"/>
  <c r="AG12" i="12"/>
  <c r="AJ11" i="12"/>
  <c r="AI11" i="12"/>
  <c r="AH11" i="12"/>
  <c r="AG11" i="12"/>
  <c r="AJ10" i="12"/>
  <c r="AI10" i="12"/>
  <c r="AH10" i="12"/>
  <c r="AG10" i="12"/>
  <c r="AJ9" i="12"/>
  <c r="AI9" i="12"/>
  <c r="AH9" i="12"/>
  <c r="AG9" i="12"/>
  <c r="AJ8" i="12"/>
  <c r="AI8" i="12"/>
  <c r="AH8" i="12"/>
  <c r="AG8" i="12"/>
  <c r="AJ7" i="12"/>
  <c r="AI7" i="12"/>
  <c r="AH7" i="12"/>
  <c r="AG7" i="12"/>
  <c r="AJ6" i="12"/>
  <c r="AI6" i="12"/>
  <c r="AH6" i="12"/>
  <c r="AG6" i="12"/>
  <c r="AJ5" i="12"/>
  <c r="AI5" i="12"/>
  <c r="AH5" i="12"/>
  <c r="AG5" i="12"/>
  <c r="AJ4" i="12"/>
  <c r="AI4" i="12"/>
  <c r="AH4" i="12"/>
  <c r="AG4" i="12"/>
  <c r="O24" i="10"/>
  <c r="AH8" i="14" l="1"/>
  <c r="AH10" i="14"/>
  <c r="AH18" i="14"/>
  <c r="AK4" i="12"/>
  <c r="AK5" i="12"/>
  <c r="AK8" i="12"/>
  <c r="AK11" i="12"/>
  <c r="AK13" i="12"/>
  <c r="AK14" i="12"/>
  <c r="AK15" i="12"/>
  <c r="AK16" i="12"/>
  <c r="AK20" i="12"/>
  <c r="AK21" i="12"/>
  <c r="AK22" i="12"/>
  <c r="AH6" i="14"/>
  <c r="AH15" i="14"/>
  <c r="AH22" i="14"/>
  <c r="AH14" i="14"/>
  <c r="AH9" i="14"/>
  <c r="AH4" i="14"/>
  <c r="AH11" i="14"/>
  <c r="AH13" i="14"/>
  <c r="AH20" i="14"/>
  <c r="AH21" i="14"/>
  <c r="AH7" i="14"/>
  <c r="AH16" i="14"/>
  <c r="AH17" i="14"/>
  <c r="AH12" i="14"/>
  <c r="AH5" i="14"/>
  <c r="AH23" i="14"/>
  <c r="AK4" i="13"/>
  <c r="AK5" i="13"/>
  <c r="AK6" i="13"/>
  <c r="AK7" i="13"/>
  <c r="AK8" i="13"/>
  <c r="AK9" i="13"/>
  <c r="AK10" i="13"/>
  <c r="AK11" i="13"/>
  <c r="AK12" i="13"/>
  <c r="AK13" i="13"/>
  <c r="AK14" i="13"/>
  <c r="AK15" i="13"/>
  <c r="AK16" i="13"/>
  <c r="AK17" i="13"/>
  <c r="AK18" i="13"/>
  <c r="AK19" i="13"/>
  <c r="AK20" i="13"/>
  <c r="AK21" i="13"/>
  <c r="AK22" i="13"/>
  <c r="AK23" i="13"/>
  <c r="AK23" i="12"/>
  <c r="AK17" i="12"/>
  <c r="AK18" i="12"/>
  <c r="AK19" i="12"/>
  <c r="AK6" i="12"/>
  <c r="AK10" i="12"/>
  <c r="AK7" i="12"/>
  <c r="AK9" i="12"/>
  <c r="AK12" i="12"/>
  <c r="AJ24" i="10"/>
  <c r="AI24" i="10"/>
  <c r="AH24" i="10"/>
  <c r="AG24" i="10"/>
  <c r="AJ23" i="10"/>
  <c r="AI23" i="10"/>
  <c r="AH23" i="10"/>
  <c r="AG23" i="10"/>
  <c r="AJ22" i="10"/>
  <c r="AI22" i="10"/>
  <c r="AH22" i="10"/>
  <c r="AG22" i="10"/>
  <c r="AJ21" i="10"/>
  <c r="AI21" i="10"/>
  <c r="AH21" i="10"/>
  <c r="AG21" i="10"/>
  <c r="AJ20" i="10"/>
  <c r="AI20" i="10"/>
  <c r="AH20" i="10"/>
  <c r="AG20" i="10"/>
  <c r="AJ19" i="10"/>
  <c r="AI19" i="10"/>
  <c r="AH19" i="10"/>
  <c r="AG19" i="10"/>
  <c r="AJ18" i="10"/>
  <c r="AI18" i="10"/>
  <c r="AH18" i="10"/>
  <c r="AG18" i="10"/>
  <c r="AJ17" i="10"/>
  <c r="AI17" i="10"/>
  <c r="AH17" i="10"/>
  <c r="AG17" i="10"/>
  <c r="AJ15" i="10"/>
  <c r="AI15" i="10"/>
  <c r="AH15" i="10"/>
  <c r="AG15" i="10"/>
  <c r="AJ14" i="10"/>
  <c r="AI14" i="10"/>
  <c r="AH14" i="10"/>
  <c r="AG14" i="10"/>
  <c r="AJ13" i="10"/>
  <c r="AI13" i="10"/>
  <c r="AH13" i="10"/>
  <c r="AG13" i="10"/>
  <c r="AJ12" i="10"/>
  <c r="AI12" i="10"/>
  <c r="AH12" i="10"/>
  <c r="AJ11" i="10"/>
  <c r="AI11" i="10"/>
  <c r="AH11" i="10"/>
  <c r="AG11" i="10"/>
  <c r="AJ10" i="10"/>
  <c r="AI10" i="10"/>
  <c r="AH10" i="10"/>
  <c r="AG10" i="10"/>
  <c r="AJ9" i="10"/>
  <c r="AI9" i="10"/>
  <c r="AH9" i="10"/>
  <c r="AG9" i="10"/>
  <c r="AJ8" i="10"/>
  <c r="AI8" i="10"/>
  <c r="AH8" i="10"/>
  <c r="AG8" i="10"/>
  <c r="AJ7" i="10"/>
  <c r="AI7" i="10"/>
  <c r="AH7" i="10"/>
  <c r="AG7" i="10"/>
  <c r="AJ6" i="10"/>
  <c r="AI6" i="10"/>
  <c r="AH6" i="10"/>
  <c r="AG6" i="10"/>
  <c r="AJ5" i="10"/>
  <c r="AI5" i="10"/>
  <c r="AH5" i="10"/>
  <c r="AG5" i="10"/>
  <c r="AJ4" i="10"/>
  <c r="AI4" i="10"/>
  <c r="AH4" i="10"/>
  <c r="AG4" i="10"/>
  <c r="AK12" i="10" l="1"/>
  <c r="AK14" i="10"/>
  <c r="AK17" i="10"/>
  <c r="AK19" i="10"/>
  <c r="AK21" i="10"/>
  <c r="AK4" i="10"/>
  <c r="AK10" i="10"/>
  <c r="AK23" i="10"/>
  <c r="AK6" i="10"/>
  <c r="AK8" i="10"/>
  <c r="AK5" i="10"/>
  <c r="AK7" i="10"/>
  <c r="AK9" i="10"/>
  <c r="AK11" i="10"/>
  <c r="AK13" i="10"/>
  <c r="AK15" i="10"/>
  <c r="AK20" i="10"/>
  <c r="AK22" i="10"/>
  <c r="AK24" i="10"/>
  <c r="AK18" i="10"/>
  <c r="AI24" i="9" l="1"/>
  <c r="AH24" i="9"/>
  <c r="AG24" i="9"/>
  <c r="AF24" i="9"/>
  <c r="AI23" i="9"/>
  <c r="AH23" i="9"/>
  <c r="AG23" i="9"/>
  <c r="AF23" i="9"/>
  <c r="AI22" i="9"/>
  <c r="AH22" i="9"/>
  <c r="AG22" i="9"/>
  <c r="AF22" i="9"/>
  <c r="AI21" i="9"/>
  <c r="AH21" i="9"/>
  <c r="AG21" i="9"/>
  <c r="AF21" i="9"/>
  <c r="AI20" i="9"/>
  <c r="AH20" i="9"/>
  <c r="AG20" i="9"/>
  <c r="AF20" i="9"/>
  <c r="AI19" i="9"/>
  <c r="AH19" i="9"/>
  <c r="AG19" i="9"/>
  <c r="AF19" i="9"/>
  <c r="AI18" i="9"/>
  <c r="AH18" i="9"/>
  <c r="AG18" i="9"/>
  <c r="AF18" i="9"/>
  <c r="AI17" i="9"/>
  <c r="AH17" i="9"/>
  <c r="AG17" i="9"/>
  <c r="AF17" i="9"/>
  <c r="AI15" i="9"/>
  <c r="AH15" i="9"/>
  <c r="AG15" i="9"/>
  <c r="AF15" i="9"/>
  <c r="AI14" i="9"/>
  <c r="AH14" i="9"/>
  <c r="AG14" i="9"/>
  <c r="AF14" i="9"/>
  <c r="AI13" i="9"/>
  <c r="AH13" i="9"/>
  <c r="AG13" i="9"/>
  <c r="AF13" i="9"/>
  <c r="AI12" i="9"/>
  <c r="AH12" i="9"/>
  <c r="AG12" i="9"/>
  <c r="AF12" i="9"/>
  <c r="AI11" i="9"/>
  <c r="AH11" i="9"/>
  <c r="AG11" i="9"/>
  <c r="AF11" i="9"/>
  <c r="AI10" i="9"/>
  <c r="AH10" i="9"/>
  <c r="AG10" i="9"/>
  <c r="AF10" i="9"/>
  <c r="AI9" i="9"/>
  <c r="AH9" i="9"/>
  <c r="AG9" i="9"/>
  <c r="AF9" i="9"/>
  <c r="AI8" i="9"/>
  <c r="AH8" i="9"/>
  <c r="AG8" i="9"/>
  <c r="AF8" i="9"/>
  <c r="AI7" i="9"/>
  <c r="AH7" i="9"/>
  <c r="AG7" i="9"/>
  <c r="AF7" i="9"/>
  <c r="AI6" i="9"/>
  <c r="AH6" i="9"/>
  <c r="AG6" i="9"/>
  <c r="AF6" i="9"/>
  <c r="AI5" i="9"/>
  <c r="AH5" i="9"/>
  <c r="AG5" i="9"/>
  <c r="AF5" i="9"/>
  <c r="AI4" i="9"/>
  <c r="AH4" i="9"/>
  <c r="AG4" i="9"/>
  <c r="AF4" i="9"/>
  <c r="AJ24" i="8"/>
  <c r="AI24" i="8"/>
  <c r="AH24" i="8"/>
  <c r="AG24" i="8"/>
  <c r="AJ23" i="8"/>
  <c r="AI23" i="8"/>
  <c r="AH23" i="8"/>
  <c r="AG23" i="8"/>
  <c r="AJ22" i="8"/>
  <c r="AI22" i="8"/>
  <c r="AH22" i="8"/>
  <c r="AG22" i="8"/>
  <c r="AJ21" i="8"/>
  <c r="AI21" i="8"/>
  <c r="AH21" i="8"/>
  <c r="AG21" i="8"/>
  <c r="AJ20" i="8"/>
  <c r="AI20" i="8"/>
  <c r="AH20" i="8"/>
  <c r="AG20" i="8"/>
  <c r="AJ19" i="8"/>
  <c r="AI19" i="8"/>
  <c r="AH19" i="8"/>
  <c r="AG19" i="8"/>
  <c r="AJ18" i="8"/>
  <c r="AI18" i="8"/>
  <c r="AH18" i="8"/>
  <c r="AG18" i="8"/>
  <c r="AJ17" i="8"/>
  <c r="AI17" i="8"/>
  <c r="AH17" i="8"/>
  <c r="AG17" i="8"/>
  <c r="AJ15" i="8"/>
  <c r="AI15" i="8"/>
  <c r="AH15" i="8"/>
  <c r="AG15" i="8"/>
  <c r="AJ14" i="8"/>
  <c r="AI14" i="8"/>
  <c r="AH14" i="8"/>
  <c r="AG14" i="8"/>
  <c r="AJ13" i="8"/>
  <c r="AI13" i="8"/>
  <c r="AH13" i="8"/>
  <c r="AG13" i="8"/>
  <c r="AJ12" i="8"/>
  <c r="AI12" i="8"/>
  <c r="AH12" i="8"/>
  <c r="AG12" i="8"/>
  <c r="AJ11" i="8"/>
  <c r="AI11" i="8"/>
  <c r="AH11" i="8"/>
  <c r="AG11" i="8"/>
  <c r="AJ10" i="8"/>
  <c r="AI10" i="8"/>
  <c r="AH10" i="8"/>
  <c r="AG10" i="8"/>
  <c r="AJ9" i="8"/>
  <c r="AI9" i="8"/>
  <c r="AH9" i="8"/>
  <c r="AG9" i="8"/>
  <c r="AJ8" i="8"/>
  <c r="AI8" i="8"/>
  <c r="AH8" i="8"/>
  <c r="AG8" i="8"/>
  <c r="AJ7" i="8"/>
  <c r="AI7" i="8"/>
  <c r="AH7" i="8"/>
  <c r="AG7" i="8"/>
  <c r="AJ6" i="8"/>
  <c r="AI6" i="8"/>
  <c r="AH6" i="8"/>
  <c r="AG6" i="8"/>
  <c r="AJ5" i="8"/>
  <c r="AI5" i="8"/>
  <c r="AH5" i="8"/>
  <c r="AG5" i="8"/>
  <c r="AJ4" i="8"/>
  <c r="AI4" i="8"/>
  <c r="AH4" i="8"/>
  <c r="AG4" i="8"/>
  <c r="AK20" i="8" l="1"/>
  <c r="AK22" i="8"/>
  <c r="AK24" i="8"/>
  <c r="AJ11" i="9"/>
  <c r="AJ12" i="9"/>
  <c r="AJ13" i="9"/>
  <c r="AJ14" i="9"/>
  <c r="AJ17" i="9"/>
  <c r="AJ19" i="9"/>
  <c r="AJ21" i="9"/>
  <c r="AJ4" i="9"/>
  <c r="AJ8" i="9"/>
  <c r="AJ9" i="9"/>
  <c r="AJ10" i="9"/>
  <c r="AJ5" i="9"/>
  <c r="AJ6" i="9"/>
  <c r="AJ7" i="9"/>
  <c r="AJ22" i="9"/>
  <c r="AK5" i="8"/>
  <c r="AK8" i="8"/>
  <c r="AK9" i="8"/>
  <c r="AK10" i="8"/>
  <c r="AK11" i="8"/>
  <c r="AK12" i="8"/>
  <c r="AK14" i="8"/>
  <c r="AK15" i="8"/>
  <c r="AJ20" i="9"/>
  <c r="AJ15" i="9"/>
  <c r="AJ23" i="9"/>
  <c r="AJ18" i="9"/>
  <c r="AJ24" i="9"/>
  <c r="AK4" i="8"/>
  <c r="AK18" i="8"/>
  <c r="AK19" i="8"/>
  <c r="AK13" i="8"/>
  <c r="AK6" i="8"/>
  <c r="AK23" i="8"/>
  <c r="AK21" i="8"/>
  <c r="AK17" i="8"/>
  <c r="AK7" i="8"/>
  <c r="AJ24" i="7"/>
  <c r="AI24" i="7"/>
  <c r="AH24" i="7"/>
  <c r="AG24" i="7"/>
  <c r="AJ23" i="7"/>
  <c r="AI23" i="7"/>
  <c r="AH23" i="7"/>
  <c r="AG23" i="7"/>
  <c r="AJ22" i="7"/>
  <c r="AI22" i="7"/>
  <c r="AH22" i="7"/>
  <c r="AG22" i="7"/>
  <c r="AJ21" i="7"/>
  <c r="AI21" i="7"/>
  <c r="AH21" i="7"/>
  <c r="AG21" i="7"/>
  <c r="AJ20" i="7"/>
  <c r="AI20" i="7"/>
  <c r="AH20" i="7"/>
  <c r="AG20" i="7"/>
  <c r="AJ19" i="7"/>
  <c r="AI19" i="7"/>
  <c r="AH19" i="7"/>
  <c r="AG19" i="7"/>
  <c r="AJ18" i="7"/>
  <c r="AI18" i="7"/>
  <c r="AH18" i="7"/>
  <c r="AG18" i="7"/>
  <c r="AJ17" i="7"/>
  <c r="AI17" i="7"/>
  <c r="AH17" i="7"/>
  <c r="AG17" i="7"/>
  <c r="AJ15" i="7"/>
  <c r="AI15" i="7"/>
  <c r="AH15" i="7"/>
  <c r="AG15" i="7"/>
  <c r="AJ14" i="7"/>
  <c r="AI14" i="7"/>
  <c r="AH14" i="7"/>
  <c r="AG14" i="7"/>
  <c r="AJ13" i="7"/>
  <c r="AI13" i="7"/>
  <c r="AH13" i="7"/>
  <c r="AG13" i="7"/>
  <c r="AJ12" i="7"/>
  <c r="AI12" i="7"/>
  <c r="AH12" i="7"/>
  <c r="AG12" i="7"/>
  <c r="AJ11" i="7"/>
  <c r="AI11" i="7"/>
  <c r="AH11" i="7"/>
  <c r="AG11" i="7"/>
  <c r="AJ10" i="7"/>
  <c r="AI10" i="7"/>
  <c r="AH10" i="7"/>
  <c r="AG10" i="7"/>
  <c r="AJ9" i="7"/>
  <c r="AI9" i="7"/>
  <c r="AH9" i="7"/>
  <c r="AG9" i="7"/>
  <c r="AJ8" i="7"/>
  <c r="AI8" i="7"/>
  <c r="AH8" i="7"/>
  <c r="AG8" i="7"/>
  <c r="AJ7" i="7"/>
  <c r="AI7" i="7"/>
  <c r="AH7" i="7"/>
  <c r="AG7" i="7"/>
  <c r="AJ6" i="7"/>
  <c r="AI6" i="7"/>
  <c r="AH6" i="7"/>
  <c r="AG6" i="7"/>
  <c r="AJ5" i="7"/>
  <c r="AI5" i="7"/>
  <c r="AH5" i="7"/>
  <c r="AG5" i="7"/>
  <c r="AJ4" i="7"/>
  <c r="AI4" i="7"/>
  <c r="AH4" i="7"/>
  <c r="AG4" i="7"/>
  <c r="AK24" i="7" l="1"/>
  <c r="AK5" i="7"/>
  <c r="AK6" i="7"/>
  <c r="AK7" i="7"/>
  <c r="AK8" i="7"/>
  <c r="AK9" i="7"/>
  <c r="AK10" i="7"/>
  <c r="AK11" i="7"/>
  <c r="AK12" i="7"/>
  <c r="AK13" i="7"/>
  <c r="AK14" i="7"/>
  <c r="AK15" i="7"/>
  <c r="AK17" i="7"/>
  <c r="AK18" i="7"/>
  <c r="AK19" i="7"/>
  <c r="AK20" i="7"/>
  <c r="AK21" i="7"/>
  <c r="AK22" i="7"/>
  <c r="AK23" i="7"/>
  <c r="AK4" i="7"/>
  <c r="AE14" i="5"/>
  <c r="AH14" i="5" s="1"/>
  <c r="AJ23" i="5"/>
  <c r="AI23" i="5"/>
  <c r="AH23" i="5"/>
  <c r="AG23" i="5"/>
  <c r="AJ22" i="5"/>
  <c r="AI22" i="5"/>
  <c r="AH22" i="5"/>
  <c r="AG22" i="5"/>
  <c r="AJ21" i="5"/>
  <c r="AI21" i="5"/>
  <c r="AH21" i="5"/>
  <c r="AG21" i="5"/>
  <c r="AJ20" i="5"/>
  <c r="AI20" i="5"/>
  <c r="AH20" i="5"/>
  <c r="AG20" i="5"/>
  <c r="AJ19" i="5"/>
  <c r="AI19" i="5"/>
  <c r="AH19" i="5"/>
  <c r="AG19" i="5"/>
  <c r="AJ18" i="5"/>
  <c r="AI18" i="5"/>
  <c r="AH18" i="5"/>
  <c r="AG18" i="5"/>
  <c r="AJ17" i="5"/>
  <c r="AI17" i="5"/>
  <c r="AH17" i="5"/>
  <c r="AG17" i="5"/>
  <c r="AJ16" i="5"/>
  <c r="AI16" i="5"/>
  <c r="AH16" i="5"/>
  <c r="AG16" i="5"/>
  <c r="AJ15" i="5"/>
  <c r="AI15" i="5"/>
  <c r="AH15" i="5"/>
  <c r="AG15" i="5"/>
  <c r="AJ14" i="5"/>
  <c r="AG14" i="5"/>
  <c r="AJ13" i="5"/>
  <c r="AI13" i="5"/>
  <c r="AH13" i="5"/>
  <c r="AG13" i="5"/>
  <c r="AJ12" i="5"/>
  <c r="AI12" i="5"/>
  <c r="AH12" i="5"/>
  <c r="AG12" i="5"/>
  <c r="AJ11" i="5"/>
  <c r="AI11" i="5"/>
  <c r="AH11" i="5"/>
  <c r="AG11" i="5"/>
  <c r="AJ10" i="5"/>
  <c r="AI10" i="5"/>
  <c r="AH10" i="5"/>
  <c r="AG10" i="5"/>
  <c r="AJ9" i="5"/>
  <c r="AI9" i="5"/>
  <c r="AH9" i="5"/>
  <c r="AG9" i="5"/>
  <c r="AJ8" i="5"/>
  <c r="AI8" i="5"/>
  <c r="AH8" i="5"/>
  <c r="AG8" i="5"/>
  <c r="AJ7" i="5"/>
  <c r="AI7" i="5"/>
  <c r="AH7" i="5"/>
  <c r="AG7" i="5"/>
  <c r="AJ6" i="5"/>
  <c r="AI6" i="5"/>
  <c r="AH6" i="5"/>
  <c r="AG6" i="5"/>
  <c r="AJ5" i="5"/>
  <c r="AI5" i="5"/>
  <c r="AH5" i="5"/>
  <c r="AG5" i="5"/>
  <c r="AJ4" i="5"/>
  <c r="AI4" i="5"/>
  <c r="AH4" i="5"/>
  <c r="AG4" i="5"/>
  <c r="AI23" i="4"/>
  <c r="AH23" i="4"/>
  <c r="AG23" i="4"/>
  <c r="AF23" i="4"/>
  <c r="AI22" i="4"/>
  <c r="AH22" i="4"/>
  <c r="AG22" i="4"/>
  <c r="AF22" i="4"/>
  <c r="AI21" i="4"/>
  <c r="AH21" i="4"/>
  <c r="AG21" i="4"/>
  <c r="AF21" i="4"/>
  <c r="AI20" i="4"/>
  <c r="AH20" i="4"/>
  <c r="AG20" i="4"/>
  <c r="AF20" i="4"/>
  <c r="AI19" i="4"/>
  <c r="AH19" i="4"/>
  <c r="AG19" i="4"/>
  <c r="AF19" i="4"/>
  <c r="AI18" i="4"/>
  <c r="AH18" i="4"/>
  <c r="AG18" i="4"/>
  <c r="AF18" i="4"/>
  <c r="AI17" i="4"/>
  <c r="AH17" i="4"/>
  <c r="AG17" i="4"/>
  <c r="AF17" i="4"/>
  <c r="AI16" i="4"/>
  <c r="AH16" i="4"/>
  <c r="AG16" i="4"/>
  <c r="AF16" i="4"/>
  <c r="AI15" i="4"/>
  <c r="AH15" i="4"/>
  <c r="AG15" i="4"/>
  <c r="AF15" i="4"/>
  <c r="AI14" i="4"/>
  <c r="AH14" i="4"/>
  <c r="AG14" i="4"/>
  <c r="AF14" i="4"/>
  <c r="AI13" i="4"/>
  <c r="AH13" i="4"/>
  <c r="AG13" i="4"/>
  <c r="AF13" i="4"/>
  <c r="AI12" i="4"/>
  <c r="AH12" i="4"/>
  <c r="AG12" i="4"/>
  <c r="AF12" i="4"/>
  <c r="AI11" i="4"/>
  <c r="AH11" i="4"/>
  <c r="AG11" i="4"/>
  <c r="AF11" i="4"/>
  <c r="AI10" i="4"/>
  <c r="AH10" i="4"/>
  <c r="AG10" i="4"/>
  <c r="AF10" i="4"/>
  <c r="AI9" i="4"/>
  <c r="AH9" i="4"/>
  <c r="AG9" i="4"/>
  <c r="AF9" i="4"/>
  <c r="AI8" i="4"/>
  <c r="AH8" i="4"/>
  <c r="AG8" i="4"/>
  <c r="AF8" i="4"/>
  <c r="AI7" i="4"/>
  <c r="AH7" i="4"/>
  <c r="AG7" i="4"/>
  <c r="AF7" i="4"/>
  <c r="AI6" i="4"/>
  <c r="AH6" i="4"/>
  <c r="AG6" i="4"/>
  <c r="AF6" i="4"/>
  <c r="AI5" i="4"/>
  <c r="AH5" i="4"/>
  <c r="AG5" i="4"/>
  <c r="AF5" i="4"/>
  <c r="AI4" i="4"/>
  <c r="AH4" i="4"/>
  <c r="AG4" i="4"/>
  <c r="AF4" i="4"/>
  <c r="AI14" i="5" l="1"/>
  <c r="AJ7" i="4"/>
  <c r="AJ8" i="4"/>
  <c r="AJ10" i="4"/>
  <c r="AJ12" i="4"/>
  <c r="AJ13" i="4"/>
  <c r="AJ14" i="4"/>
  <c r="AJ15" i="4"/>
  <c r="AJ16" i="4"/>
  <c r="AJ17" i="4"/>
  <c r="AJ19" i="4"/>
  <c r="AJ20" i="4"/>
  <c r="AJ21" i="4"/>
  <c r="AJ22" i="4"/>
  <c r="AJ23" i="4"/>
  <c r="AK16" i="5"/>
  <c r="AK17" i="5"/>
  <c r="AK19" i="5"/>
  <c r="AK22" i="5"/>
  <c r="AK23" i="5"/>
  <c r="AJ4" i="4"/>
  <c r="AJ6" i="4"/>
  <c r="AJ5" i="4"/>
  <c r="AK18" i="5"/>
  <c r="AK20" i="5"/>
  <c r="AK4" i="5"/>
  <c r="AK21" i="5"/>
  <c r="AK5" i="5"/>
  <c r="AK6" i="5"/>
  <c r="AK7" i="5"/>
  <c r="AK8" i="5"/>
  <c r="AK9" i="5"/>
  <c r="AK10" i="5"/>
  <c r="AK11" i="5"/>
  <c r="AK12" i="5"/>
  <c r="AK13" i="5"/>
  <c r="AK14" i="5"/>
  <c r="AK15" i="5"/>
  <c r="AJ11" i="4"/>
  <c r="AJ9" i="4"/>
  <c r="AJ18" i="4"/>
  <c r="BT22" i="3"/>
  <c r="BS22" i="3"/>
  <c r="BR22" i="3"/>
  <c r="BQ22" i="3"/>
  <c r="AJ22" i="3"/>
  <c r="AI22" i="3"/>
  <c r="AH22" i="3"/>
  <c r="AG22" i="3"/>
  <c r="BT21" i="3"/>
  <c r="BS21" i="3"/>
  <c r="BR21" i="3"/>
  <c r="BQ21" i="3"/>
  <c r="AJ21" i="3"/>
  <c r="AI21" i="3"/>
  <c r="AH21" i="3"/>
  <c r="AG21" i="3"/>
  <c r="BT20" i="3"/>
  <c r="BS20" i="3"/>
  <c r="BR20" i="3"/>
  <c r="BQ20" i="3"/>
  <c r="AJ20" i="3"/>
  <c r="AI20" i="3"/>
  <c r="AH20" i="3"/>
  <c r="AG20" i="3"/>
  <c r="BT19" i="3"/>
  <c r="BS19" i="3"/>
  <c r="BR19" i="3"/>
  <c r="BQ19" i="3"/>
  <c r="AJ19" i="3"/>
  <c r="AI19" i="3"/>
  <c r="AH19" i="3"/>
  <c r="AG19" i="3"/>
  <c r="BT18" i="3"/>
  <c r="BS18" i="3"/>
  <c r="BR18" i="3"/>
  <c r="BQ18" i="3"/>
  <c r="AJ18" i="3"/>
  <c r="AI18" i="3"/>
  <c r="AH18" i="3"/>
  <c r="AG18" i="3"/>
  <c r="BT17" i="3"/>
  <c r="BS17" i="3"/>
  <c r="BR17" i="3"/>
  <c r="BQ17" i="3"/>
  <c r="AJ17" i="3"/>
  <c r="AI17" i="3"/>
  <c r="AH17" i="3"/>
  <c r="AG17" i="3"/>
  <c r="BT16" i="3"/>
  <c r="BS16" i="3"/>
  <c r="BR16" i="3"/>
  <c r="BQ16" i="3"/>
  <c r="AJ16" i="3"/>
  <c r="AI16" i="3"/>
  <c r="AH16" i="3"/>
  <c r="AG16" i="3"/>
  <c r="BT15" i="3"/>
  <c r="BS15" i="3"/>
  <c r="BR15" i="3"/>
  <c r="BQ15" i="3"/>
  <c r="AJ15" i="3"/>
  <c r="AI15" i="3"/>
  <c r="AH15" i="3"/>
  <c r="AG15" i="3"/>
  <c r="BT14" i="3"/>
  <c r="BS14" i="3"/>
  <c r="BR14" i="3"/>
  <c r="BQ14" i="3"/>
  <c r="AJ14" i="3"/>
  <c r="AI14" i="3"/>
  <c r="AH14" i="3"/>
  <c r="AG14" i="3"/>
  <c r="BT13" i="3"/>
  <c r="BS13" i="3"/>
  <c r="BR13" i="3"/>
  <c r="BQ13" i="3"/>
  <c r="AJ13" i="3"/>
  <c r="AI13" i="3"/>
  <c r="AH13" i="3"/>
  <c r="AG13" i="3"/>
  <c r="BT12" i="3"/>
  <c r="BS12" i="3"/>
  <c r="BR12" i="3"/>
  <c r="BQ12" i="3"/>
  <c r="AJ12" i="3"/>
  <c r="AI12" i="3"/>
  <c r="AH12" i="3"/>
  <c r="AG12" i="3"/>
  <c r="BT11" i="3"/>
  <c r="BS11" i="3"/>
  <c r="BR11" i="3"/>
  <c r="BQ11" i="3"/>
  <c r="AJ11" i="3"/>
  <c r="AI11" i="3"/>
  <c r="AH11" i="3"/>
  <c r="AG11" i="3"/>
  <c r="BT10" i="3"/>
  <c r="BS10" i="3"/>
  <c r="BR10" i="3"/>
  <c r="BQ10" i="3"/>
  <c r="AJ10" i="3"/>
  <c r="AI10" i="3"/>
  <c r="AH10" i="3"/>
  <c r="AG10" i="3"/>
  <c r="BT9" i="3"/>
  <c r="BS9" i="3"/>
  <c r="BR9" i="3"/>
  <c r="BQ9" i="3"/>
  <c r="AJ9" i="3"/>
  <c r="AI9" i="3"/>
  <c r="AH9" i="3"/>
  <c r="AG9" i="3"/>
  <c r="BT8" i="3"/>
  <c r="BS8" i="3"/>
  <c r="BR8" i="3"/>
  <c r="BQ8" i="3"/>
  <c r="AJ8" i="3"/>
  <c r="AI8" i="3"/>
  <c r="AH8" i="3"/>
  <c r="AG8" i="3"/>
  <c r="BT7" i="3"/>
  <c r="BS7" i="3"/>
  <c r="BR7" i="3"/>
  <c r="BQ7" i="3"/>
  <c r="AJ7" i="3"/>
  <c r="AI7" i="3"/>
  <c r="AH7" i="3"/>
  <c r="AG7" i="3"/>
  <c r="BT6" i="3"/>
  <c r="BS6" i="3"/>
  <c r="BR6" i="3"/>
  <c r="BQ6" i="3"/>
  <c r="AJ6" i="3"/>
  <c r="AI6" i="3"/>
  <c r="AH6" i="3"/>
  <c r="AG6" i="3"/>
  <c r="BT5" i="3"/>
  <c r="BS5" i="3"/>
  <c r="BR5" i="3"/>
  <c r="BQ5" i="3"/>
  <c r="AJ5" i="3"/>
  <c r="AI5" i="3"/>
  <c r="AH5" i="3"/>
  <c r="AG5" i="3"/>
  <c r="BT4" i="3"/>
  <c r="BS4" i="3"/>
  <c r="BR4" i="3"/>
  <c r="BQ4" i="3"/>
  <c r="AJ4" i="3"/>
  <c r="AI4" i="3"/>
  <c r="AH4" i="3"/>
  <c r="AG4" i="3"/>
  <c r="AK4" i="3" l="1"/>
  <c r="AK12" i="3"/>
  <c r="AK14" i="3"/>
  <c r="AK15" i="3"/>
  <c r="AK18" i="3"/>
  <c r="AK19" i="3"/>
  <c r="AK21" i="3"/>
  <c r="AK5" i="3"/>
  <c r="AK6" i="3"/>
  <c r="AK7" i="3"/>
  <c r="AK8" i="3"/>
  <c r="AK20" i="3"/>
  <c r="BU4" i="3"/>
  <c r="BU5" i="3"/>
  <c r="BU6" i="3"/>
  <c r="BU7" i="3"/>
  <c r="BU8" i="3"/>
  <c r="BU9" i="3"/>
  <c r="BU10" i="3"/>
  <c r="BU12" i="3"/>
  <c r="BU13" i="3"/>
  <c r="BU14" i="3"/>
  <c r="BU15" i="3"/>
  <c r="BU17" i="3"/>
  <c r="BU18" i="3"/>
  <c r="BU19" i="3"/>
  <c r="BU20" i="3"/>
  <c r="BU21" i="3"/>
  <c r="BU22" i="3"/>
  <c r="BU11" i="3"/>
  <c r="AK17" i="3"/>
  <c r="AK22" i="3"/>
  <c r="AK10" i="3"/>
  <c r="AK16" i="3"/>
  <c r="AK11" i="3"/>
  <c r="BU16" i="3"/>
  <c r="AK9" i="3"/>
  <c r="AK13" i="3"/>
  <c r="AH25" i="2"/>
  <c r="AG25" i="2"/>
  <c r="AF25" i="2"/>
  <c r="AE25" i="2"/>
  <c r="AH24" i="2"/>
  <c r="AG24" i="2"/>
  <c r="AF24" i="2"/>
  <c r="AE24" i="2"/>
  <c r="AH23" i="2"/>
  <c r="AG23" i="2"/>
  <c r="AF23" i="2"/>
  <c r="AE23" i="2"/>
  <c r="AH22" i="2"/>
  <c r="AG22" i="2"/>
  <c r="AF22" i="2"/>
  <c r="AE22" i="2"/>
  <c r="AH21" i="2"/>
  <c r="AG21" i="2"/>
  <c r="AF21" i="2"/>
  <c r="AE21" i="2"/>
  <c r="AH20" i="2"/>
  <c r="AG20" i="2"/>
  <c r="AF20" i="2"/>
  <c r="AE20" i="2"/>
  <c r="AH19" i="2"/>
  <c r="AG19" i="2"/>
  <c r="AF19" i="2"/>
  <c r="AE19" i="2"/>
  <c r="AH18" i="2"/>
  <c r="AG18" i="2"/>
  <c r="AF18" i="2"/>
  <c r="AE18" i="2"/>
  <c r="AI20" i="2"/>
  <c r="AI25" i="2"/>
  <c r="AI23" i="2"/>
  <c r="AI21" i="2"/>
  <c r="AI19" i="2"/>
  <c r="AI17" i="2"/>
  <c r="AI24" i="2"/>
  <c r="AI22" i="2"/>
  <c r="AI18" i="2"/>
  <c r="AJ22" i="2" l="1"/>
  <c r="AJ23" i="2"/>
  <c r="AJ24" i="2"/>
  <c r="AJ25" i="2"/>
  <c r="AJ20" i="2"/>
  <c r="AJ21" i="2"/>
  <c r="AJ19" i="2"/>
  <c r="AJ18" i="2"/>
  <c r="AH17" i="2"/>
  <c r="AG17" i="2"/>
  <c r="AF17" i="2"/>
  <c r="AE17" i="2"/>
  <c r="AH16" i="2"/>
  <c r="AG16" i="2"/>
  <c r="AF16" i="2"/>
  <c r="AE16" i="2"/>
  <c r="AH15" i="2"/>
  <c r="AG15" i="2"/>
  <c r="AF15" i="2"/>
  <c r="AE15" i="2"/>
  <c r="AH14" i="2"/>
  <c r="AG14" i="2"/>
  <c r="AF14" i="2"/>
  <c r="AE14" i="2"/>
  <c r="AH13" i="2"/>
  <c r="AG13" i="2"/>
  <c r="AF13" i="2"/>
  <c r="AE13" i="2"/>
  <c r="AH12" i="2"/>
  <c r="AG12" i="2"/>
  <c r="AF12" i="2"/>
  <c r="AE12" i="2"/>
  <c r="AH11" i="2"/>
  <c r="AG11" i="2"/>
  <c r="AF11" i="2"/>
  <c r="AE11" i="2"/>
  <c r="AH10" i="2"/>
  <c r="AG10" i="2"/>
  <c r="AF10" i="2"/>
  <c r="AE10" i="2"/>
  <c r="AH9" i="2"/>
  <c r="AG9" i="2"/>
  <c r="AF9" i="2"/>
  <c r="AE9" i="2"/>
  <c r="AH8" i="2"/>
  <c r="AG8" i="2"/>
  <c r="AF8" i="2"/>
  <c r="AE8" i="2"/>
  <c r="AH7" i="2"/>
  <c r="AG7" i="2"/>
  <c r="AF7" i="2"/>
  <c r="AE7" i="2"/>
  <c r="AH6" i="2"/>
  <c r="AG6" i="2"/>
  <c r="AF6" i="2"/>
  <c r="AE6" i="2"/>
  <c r="AH5" i="2"/>
  <c r="AG5" i="2"/>
  <c r="AF5" i="2"/>
  <c r="AE5" i="2"/>
  <c r="O30" i="1"/>
  <c r="U30" i="1"/>
  <c r="C30" i="1"/>
  <c r="D30" i="1"/>
  <c r="E30" i="1"/>
  <c r="F30" i="1"/>
  <c r="G30" i="1"/>
  <c r="H30" i="1"/>
  <c r="I30" i="1"/>
  <c r="J30" i="1"/>
  <c r="K30" i="1"/>
  <c r="L30" i="1"/>
  <c r="M30" i="1"/>
  <c r="N30" i="1"/>
  <c r="P30" i="1"/>
  <c r="Q30" i="1"/>
  <c r="R30" i="1"/>
  <c r="S30" i="1"/>
  <c r="T30" i="1"/>
  <c r="V30" i="1"/>
  <c r="W30" i="1"/>
  <c r="X30" i="1"/>
  <c r="Y30" i="1"/>
  <c r="Z30" i="1"/>
  <c r="AA30" i="1"/>
  <c r="AB30" i="1"/>
  <c r="AC30" i="1"/>
  <c r="AD30" i="1"/>
  <c r="AE30" i="1"/>
  <c r="AF30" i="1"/>
  <c r="B30" i="1"/>
  <c r="G29" i="1"/>
  <c r="AI11" i="2"/>
  <c r="W29" i="1"/>
  <c r="AD29" i="1"/>
  <c r="D29" i="1"/>
  <c r="AK15" i="1"/>
  <c r="AI14" i="2"/>
  <c r="AI13" i="2"/>
  <c r="U29" i="1"/>
  <c r="B29" i="1"/>
  <c r="AI8" i="2"/>
  <c r="Q29" i="1"/>
  <c r="AK8" i="1"/>
  <c r="AC29" i="1"/>
  <c r="J29" i="1"/>
  <c r="K29" i="1"/>
  <c r="M29" i="1"/>
  <c r="AE29" i="1"/>
  <c r="R29" i="1"/>
  <c r="P29" i="1"/>
  <c r="AI9" i="2"/>
  <c r="T29" i="1"/>
  <c r="AK12" i="1"/>
  <c r="N29" i="1"/>
  <c r="S29" i="1"/>
  <c r="AI15" i="2"/>
  <c r="AK22" i="1"/>
  <c r="AK16" i="1"/>
  <c r="AI6" i="2"/>
  <c r="AK20" i="1"/>
  <c r="AK24" i="1"/>
  <c r="Y29" i="1"/>
  <c r="AK11" i="1"/>
  <c r="AI10" i="2"/>
  <c r="O29" i="1"/>
  <c r="X29" i="1"/>
  <c r="AK9" i="1"/>
  <c r="E29" i="1"/>
  <c r="AI16" i="2"/>
  <c r="AK23" i="1"/>
  <c r="V29" i="1"/>
  <c r="AI5" i="2"/>
  <c r="L29" i="1"/>
  <c r="AK13" i="1"/>
  <c r="AI12" i="2"/>
  <c r="AF29" i="1"/>
  <c r="AK7" i="1"/>
  <c r="AK6" i="1"/>
  <c r="C29" i="1"/>
  <c r="F29" i="1"/>
  <c r="I29" i="1"/>
  <c r="AK19" i="1"/>
  <c r="AA29" i="1"/>
  <c r="AK18" i="1"/>
  <c r="AK10" i="1"/>
  <c r="AK5" i="1"/>
  <c r="Z29" i="1"/>
  <c r="AB29" i="1"/>
  <c r="H29" i="1"/>
  <c r="AK21" i="1"/>
  <c r="AK17" i="1"/>
  <c r="AI7" i="2"/>
  <c r="AK14" i="1"/>
  <c r="AK4" i="1"/>
  <c r="AJ5" i="2" l="1"/>
  <c r="AJ6" i="2"/>
  <c r="AJ7" i="2"/>
  <c r="AJ8" i="2"/>
  <c r="AJ9" i="2"/>
  <c r="AJ10" i="2"/>
  <c r="AJ11" i="2"/>
  <c r="AJ13" i="2"/>
  <c r="AJ15" i="2"/>
  <c r="AJ16" i="2"/>
  <c r="AJ17" i="2"/>
  <c r="AJ12" i="2"/>
  <c r="AJ14" i="2"/>
  <c r="AE37" i="1"/>
  <c r="AD37" i="1"/>
  <c r="AC37" i="1"/>
  <c r="AB37" i="1"/>
  <c r="AA37" i="1"/>
  <c r="Z37" i="1"/>
  <c r="Y37" i="1"/>
  <c r="X37" i="1"/>
  <c r="W37" i="1"/>
  <c r="V37" i="1"/>
  <c r="U37" i="1"/>
  <c r="T37" i="1"/>
  <c r="S37" i="1"/>
  <c r="R37" i="1"/>
  <c r="Q37" i="1"/>
  <c r="P37" i="1"/>
  <c r="O37" i="1"/>
  <c r="N37" i="1"/>
  <c r="M37" i="1"/>
  <c r="L37" i="1"/>
  <c r="K37" i="1"/>
  <c r="J37" i="1"/>
  <c r="I37" i="1"/>
  <c r="H37" i="1"/>
  <c r="G37" i="1"/>
  <c r="F37" i="1"/>
  <c r="E37" i="1"/>
  <c r="D37" i="1"/>
  <c r="C37" i="1"/>
  <c r="B37" i="1"/>
  <c r="AJ24" i="1"/>
  <c r="AI24" i="1"/>
  <c r="AH24" i="1"/>
  <c r="AG24" i="1"/>
  <c r="AJ23" i="1"/>
  <c r="AI23" i="1"/>
  <c r="AH23" i="1"/>
  <c r="AG23" i="1"/>
  <c r="AJ22" i="1"/>
  <c r="AI22" i="1"/>
  <c r="AH22" i="1"/>
  <c r="AG22" i="1"/>
  <c r="AJ21" i="1"/>
  <c r="AI21" i="1"/>
  <c r="AH21" i="1"/>
  <c r="AG21" i="1"/>
  <c r="AJ20" i="1"/>
  <c r="AI20" i="1"/>
  <c r="AH20" i="1"/>
  <c r="AG20" i="1"/>
  <c r="AJ19" i="1"/>
  <c r="AI19" i="1"/>
  <c r="AH19" i="1"/>
  <c r="AG19" i="1"/>
  <c r="AJ18" i="1"/>
  <c r="AI18" i="1"/>
  <c r="AH18" i="1"/>
  <c r="AG18" i="1"/>
  <c r="AJ17" i="1"/>
  <c r="AI17" i="1"/>
  <c r="AH17" i="1"/>
  <c r="AG17" i="1"/>
  <c r="AJ16" i="1"/>
  <c r="AI16" i="1"/>
  <c r="AH16" i="1"/>
  <c r="AG16" i="1"/>
  <c r="AJ15" i="1"/>
  <c r="AI15" i="1"/>
  <c r="AH15" i="1"/>
  <c r="AG15" i="1"/>
  <c r="AJ14" i="1"/>
  <c r="AI14" i="1"/>
  <c r="AH14" i="1"/>
  <c r="AG14" i="1"/>
  <c r="AJ13" i="1"/>
  <c r="AI13" i="1"/>
  <c r="AH13" i="1"/>
  <c r="AG13" i="1"/>
  <c r="AJ12" i="1"/>
  <c r="AI12" i="1"/>
  <c r="AH12" i="1"/>
  <c r="AG12" i="1"/>
  <c r="AJ11" i="1"/>
  <c r="AI11" i="1"/>
  <c r="AH11" i="1"/>
  <c r="AG11" i="1"/>
  <c r="AJ10" i="1"/>
  <c r="AI10" i="1"/>
  <c r="AH10" i="1"/>
  <c r="AG10" i="1"/>
  <c r="AJ9" i="1"/>
  <c r="AI9" i="1"/>
  <c r="AH9" i="1"/>
  <c r="AG9" i="1"/>
  <c r="AJ8" i="1"/>
  <c r="AI8" i="1"/>
  <c r="AH8" i="1"/>
  <c r="AG8" i="1"/>
  <c r="AJ7" i="1"/>
  <c r="AI7" i="1"/>
  <c r="AH7" i="1"/>
  <c r="AG7" i="1"/>
  <c r="AJ6" i="1"/>
  <c r="AI6" i="1"/>
  <c r="AH6" i="1"/>
  <c r="AG6" i="1"/>
  <c r="AJ5" i="1"/>
  <c r="AI5" i="1"/>
  <c r="AH5" i="1"/>
  <c r="AG5" i="1"/>
  <c r="AJ4" i="1"/>
  <c r="AI4" i="1"/>
  <c r="AH4" i="1"/>
  <c r="AG4" i="1"/>
  <c r="Q38" i="1"/>
  <c r="R38" i="1"/>
  <c r="AA38" i="1"/>
  <c r="N38" i="1"/>
  <c r="T38" i="1"/>
  <c r="AE38" i="1"/>
  <c r="K38" i="1"/>
  <c r="G38" i="1"/>
  <c r="AB38" i="1"/>
  <c r="V38" i="1"/>
  <c r="B38" i="1"/>
  <c r="U38" i="1"/>
  <c r="Z38" i="1"/>
  <c r="C38" i="1"/>
  <c r="L38" i="1"/>
  <c r="W38" i="1"/>
  <c r="E38" i="1"/>
  <c r="I38" i="1"/>
  <c r="J38" i="1"/>
  <c r="F38" i="1"/>
  <c r="P38" i="1"/>
  <c r="X38" i="1"/>
  <c r="AD38" i="1"/>
  <c r="H38" i="1"/>
  <c r="Y38" i="1"/>
  <c r="D38" i="1"/>
  <c r="O38" i="1"/>
  <c r="M38" i="1"/>
  <c r="AC38" i="1"/>
  <c r="S38" i="1"/>
  <c r="AL9" i="1" l="1"/>
  <c r="AL16" i="1"/>
  <c r="AL24" i="1"/>
  <c r="AL19" i="1"/>
  <c r="AL7" i="1"/>
  <c r="AL18" i="1"/>
  <c r="AL8" i="1"/>
  <c r="AL10" i="1"/>
  <c r="AL12" i="1"/>
  <c r="AL11" i="1"/>
  <c r="AL13" i="1"/>
  <c r="AL14" i="1"/>
  <c r="AL15" i="1"/>
  <c r="AL22" i="1"/>
  <c r="AL23" i="1"/>
  <c r="AL20" i="1"/>
  <c r="AL21" i="1"/>
  <c r="AL17" i="1"/>
  <c r="AL4" i="1"/>
  <c r="AL5" i="1"/>
  <c r="AL6" i="1"/>
  <c r="AY28" i="91"/>
  <c r="AS28" i="91"/>
  <c r="AY26" i="89"/>
  <c r="AS26" i="89"/>
  <c r="AY15" i="89"/>
  <c r="AS15" i="89"/>
  <c r="AY24" i="91"/>
  <c r="AS24" i="91"/>
  <c r="AY16" i="91"/>
  <c r="AS16" i="91"/>
  <c r="AY32" i="91"/>
  <c r="AS32" i="91"/>
  <c r="AY18" i="91"/>
  <c r="AS18" i="91"/>
  <c r="AY31" i="91"/>
  <c r="AS31" i="91"/>
  <c r="AY14" i="89"/>
  <c r="AS14" i="89"/>
  <c r="AY17" i="89"/>
  <c r="AS17" i="89"/>
  <c r="AY22" i="91"/>
  <c r="AS22" i="91"/>
  <c r="AY19" i="89"/>
  <c r="AS19" i="89"/>
  <c r="AY30" i="91"/>
  <c r="AS30" i="91"/>
  <c r="AY29" i="89"/>
  <c r="AS29" i="89"/>
  <c r="AY18" i="89"/>
  <c r="AS18" i="89"/>
  <c r="AY16" i="89"/>
  <c r="AS16" i="89"/>
  <c r="AY6" i="91"/>
  <c r="AS6" i="91"/>
  <c r="AY30" i="89"/>
  <c r="AS30" i="89"/>
  <c r="AY23" i="91"/>
  <c r="AS23" i="91"/>
  <c r="AY7" i="91"/>
  <c r="AS7" i="91"/>
  <c r="AY27" i="89"/>
  <c r="AS27" i="89"/>
  <c r="AY5" i="91"/>
  <c r="AS5" i="91"/>
  <c r="AY9" i="89"/>
  <c r="AS9" i="89"/>
  <c r="AY12" i="89"/>
  <c r="AS12" i="89"/>
  <c r="AY27" i="91"/>
  <c r="AS27" i="91"/>
  <c r="AY25" i="89"/>
  <c r="AS25" i="89"/>
  <c r="AY28" i="89"/>
  <c r="AS28" i="89"/>
  <c r="AY6" i="89"/>
  <c r="AS6" i="89"/>
  <c r="AY21" i="89"/>
  <c r="AS21" i="89"/>
  <c r="AY25" i="91"/>
  <c r="AS25" i="91"/>
  <c r="AY14" i="91"/>
  <c r="AS14" i="91"/>
  <c r="AY9" i="91"/>
  <c r="AS9" i="91"/>
  <c r="AY22" i="89"/>
  <c r="AS22" i="89"/>
  <c r="AY10" i="91"/>
  <c r="AS10" i="91"/>
  <c r="AY13" i="91"/>
  <c r="AS13" i="91"/>
  <c r="AY29" i="91"/>
  <c r="AS29" i="91"/>
  <c r="AY8" i="89"/>
  <c r="AS8" i="89"/>
  <c r="AY19" i="91"/>
  <c r="AS19" i="91"/>
  <c r="AY26" i="91"/>
  <c r="AS26" i="91"/>
  <c r="AY10" i="89"/>
  <c r="AS10" i="89"/>
  <c r="AY20" i="89"/>
  <c r="AS20" i="89"/>
  <c r="AY31" i="89"/>
  <c r="AS31" i="89"/>
  <c r="AY7" i="89"/>
  <c r="AS7" i="89"/>
  <c r="AY21" i="91"/>
  <c r="AS21" i="91"/>
  <c r="AY8" i="91"/>
  <c r="AS8" i="91"/>
  <c r="AY5" i="89"/>
  <c r="AS5" i="89"/>
  <c r="AY11" i="91"/>
  <c r="AS11" i="91"/>
  <c r="AY11" i="89"/>
  <c r="AS11" i="89"/>
  <c r="AY32" i="89"/>
  <c r="AS32" i="89"/>
  <c r="AY12" i="91"/>
  <c r="AS12" i="91"/>
  <c r="AY15" i="91"/>
  <c r="AS15" i="91"/>
  <c r="AY20" i="91"/>
  <c r="AS20" i="91"/>
  <c r="AY13" i="89"/>
  <c r="AS13" i="89"/>
  <c r="AY23" i="89"/>
  <c r="AS23" i="89"/>
  <c r="AY17" i="91"/>
  <c r="AS17" i="91"/>
  <c r="AY24" i="89"/>
  <c r="AS24" i="89"/>
  <c r="AU7" i="91"/>
  <c r="AU27" i="91"/>
  <c r="AU22" i="91"/>
  <c r="AU33" i="91"/>
  <c r="AU10" i="91"/>
  <c r="AU29" i="91"/>
  <c r="AU17" i="91"/>
  <c r="AU26" i="91"/>
  <c r="AU21" i="91"/>
  <c r="AU25" i="91"/>
  <c r="AU16" i="91"/>
  <c r="AU18" i="91"/>
  <c r="AU31" i="91"/>
  <c r="AU28" i="91"/>
  <c r="AU34" i="91"/>
  <c r="AU20" i="91"/>
  <c r="AU23" i="91"/>
  <c r="AU11" i="91"/>
  <c r="AU14" i="91"/>
  <c r="AU30" i="91"/>
  <c r="AU13" i="91"/>
  <c r="AU35" i="91"/>
  <c r="AU12" i="91"/>
  <c r="AU15" i="91"/>
  <c r="AU5" i="91"/>
  <c r="AU32" i="91"/>
  <c r="AU9" i="91"/>
  <c r="AU24" i="91"/>
  <c r="AU8" i="91"/>
  <c r="AU36" i="91"/>
  <c r="AU19" i="91"/>
  <c r="AU4" i="91"/>
  <c r="AU6" i="91"/>
  <c r="AT12" i="91"/>
  <c r="AT26" i="91"/>
  <c r="AT27" i="91"/>
  <c r="AT30" i="91"/>
  <c r="AT28" i="91"/>
  <c r="AT22" i="91"/>
  <c r="AT34" i="91"/>
  <c r="AT17" i="91"/>
  <c r="AT24" i="91"/>
  <c r="AT25" i="91"/>
  <c r="AT23" i="91"/>
  <c r="AT5" i="91"/>
  <c r="AT32" i="91"/>
  <c r="AT11" i="91"/>
  <c r="AT35" i="91"/>
  <c r="AT36" i="91"/>
  <c r="AT9" i="91"/>
  <c r="AT19" i="91"/>
  <c r="AT29" i="91"/>
  <c r="AT21" i="91"/>
  <c r="AT31" i="91"/>
  <c r="AT14" i="91"/>
  <c r="AT6" i="91"/>
  <c r="AT7" i="91"/>
  <c r="AT33" i="91"/>
  <c r="AT15" i="91"/>
  <c r="AT20" i="91"/>
  <c r="AT8" i="91"/>
  <c r="AT18" i="91"/>
  <c r="AT16" i="91"/>
  <c r="AT13" i="91"/>
  <c r="AT4" i="91"/>
  <c r="AT10" i="91"/>
  <c r="AV11" i="91"/>
  <c r="AV6" i="91"/>
  <c r="AV22" i="91"/>
  <c r="AV23" i="91"/>
  <c r="AV27" i="91"/>
  <c r="AV28" i="91"/>
  <c r="AV20" i="91"/>
  <c r="AV5" i="91"/>
  <c r="AV19" i="91"/>
  <c r="AV32" i="91"/>
  <c r="AV26" i="91"/>
  <c r="AV7" i="91"/>
  <c r="AV16" i="91"/>
  <c r="AV8" i="91"/>
  <c r="AV31" i="91"/>
  <c r="AV13" i="91"/>
  <c r="AV24" i="91"/>
  <c r="AV15" i="91"/>
  <c r="AV29" i="91"/>
  <c r="AV25" i="91"/>
  <c r="AV12" i="91"/>
  <c r="AV10" i="91"/>
  <c r="AV9" i="91"/>
  <c r="AV17" i="91"/>
  <c r="AV14" i="91"/>
  <c r="AV21" i="91"/>
  <c r="AV18" i="91"/>
  <c r="AV4" i="91"/>
  <c r="AV30" i="91"/>
  <c r="AR12" i="91"/>
  <c r="AR31" i="91"/>
  <c r="AR25" i="91"/>
  <c r="AR7" i="91"/>
  <c r="AR16" i="91"/>
  <c r="AR9" i="91"/>
  <c r="AR20" i="91"/>
  <c r="AR24" i="91"/>
  <c r="AR29" i="91"/>
  <c r="AR8" i="91"/>
  <c r="AR32" i="91"/>
  <c r="AR14" i="91"/>
  <c r="AR26" i="91"/>
  <c r="AR30" i="91"/>
  <c r="AR13" i="91"/>
  <c r="AR6" i="91"/>
  <c r="AR21" i="91"/>
  <c r="AR11" i="91"/>
  <c r="AR15" i="91"/>
  <c r="AR5" i="91"/>
  <c r="AR23" i="91"/>
  <c r="AR18" i="91"/>
  <c r="AR10" i="91"/>
  <c r="AR27" i="91"/>
  <c r="AR28" i="91"/>
  <c r="AR17" i="91"/>
  <c r="AR22" i="91"/>
  <c r="AR4" i="91"/>
  <c r="AR19" i="91"/>
  <c r="AR33" i="89"/>
  <c r="AR8" i="89"/>
  <c r="AR26" i="89"/>
  <c r="AR10" i="89"/>
  <c r="AR13" i="89"/>
  <c r="AR20" i="89"/>
  <c r="AR27" i="89"/>
  <c r="AR36" i="89"/>
  <c r="AR29" i="89"/>
  <c r="AR21" i="89"/>
  <c r="AR31" i="89"/>
  <c r="AR11" i="89"/>
  <c r="AR16" i="89"/>
  <c r="AR12" i="89"/>
  <c r="AR25" i="89"/>
  <c r="AR17" i="89"/>
  <c r="AR19" i="89"/>
  <c r="AR5" i="89"/>
  <c r="AR22" i="89"/>
  <c r="AR14" i="89"/>
  <c r="AR23" i="89"/>
  <c r="AR9" i="89"/>
  <c r="AR30" i="89"/>
  <c r="AR35" i="89"/>
  <c r="AR18" i="89"/>
  <c r="AR32" i="89"/>
  <c r="AR28" i="89"/>
  <c r="AR15" i="89"/>
  <c r="AR24" i="89"/>
  <c r="AR7" i="89"/>
  <c r="AR6" i="89"/>
  <c r="AR4" i="89"/>
  <c r="AR34" i="89"/>
  <c r="AT22" i="89"/>
  <c r="AT29" i="89"/>
  <c r="AT15" i="89"/>
  <c r="AT36" i="89"/>
  <c r="AT17" i="89"/>
  <c r="AT6" i="89"/>
  <c r="AT13" i="89"/>
  <c r="AT34" i="89"/>
  <c r="AT31" i="89"/>
  <c r="AT7" i="89"/>
  <c r="AT35" i="89"/>
  <c r="AT25" i="89"/>
  <c r="AT10" i="89"/>
  <c r="AT18" i="89"/>
  <c r="AT12" i="89"/>
  <c r="AT20" i="89"/>
  <c r="AT11" i="89"/>
  <c r="AT28" i="89"/>
  <c r="AT16" i="89"/>
  <c r="AT33" i="89"/>
  <c r="AT8" i="89"/>
  <c r="AT32" i="89"/>
  <c r="AT23" i="89"/>
  <c r="AT27" i="89"/>
  <c r="AT9" i="89"/>
  <c r="AT30" i="89"/>
  <c r="AT5" i="89"/>
  <c r="AT26" i="89"/>
  <c r="AT19" i="89"/>
  <c r="AT21" i="89"/>
  <c r="AT24" i="89"/>
  <c r="AT4" i="89"/>
  <c r="AT14" i="89"/>
  <c r="AU35" i="89"/>
  <c r="AU34" i="89"/>
  <c r="AU26" i="89"/>
  <c r="AU29" i="89"/>
  <c r="AU8" i="89"/>
  <c r="AU20" i="89"/>
  <c r="AU10" i="89"/>
  <c r="AU18" i="89"/>
  <c r="AU13" i="89"/>
  <c r="AU7" i="89"/>
  <c r="AU21" i="89"/>
  <c r="AU6" i="89"/>
  <c r="AU31" i="89"/>
  <c r="AU25" i="89"/>
  <c r="AU19" i="89"/>
  <c r="AU24" i="89"/>
  <c r="AU5" i="89"/>
  <c r="AU12" i="89"/>
  <c r="AU32" i="89"/>
  <c r="AU23" i="89"/>
  <c r="AU30" i="89"/>
  <c r="AU9" i="89"/>
  <c r="AU15" i="89"/>
  <c r="AU27" i="89"/>
  <c r="AU16" i="89"/>
  <c r="AU28" i="89"/>
  <c r="AU36" i="89"/>
  <c r="AU14" i="89"/>
  <c r="AU22" i="89"/>
  <c r="AU17" i="89"/>
  <c r="AU11" i="89"/>
  <c r="AU4" i="89"/>
  <c r="AU33" i="89"/>
  <c r="AV21" i="89"/>
  <c r="AV17" i="89"/>
  <c r="AV27" i="89"/>
  <c r="AV18" i="89"/>
  <c r="AV6" i="89"/>
  <c r="AV9" i="89"/>
  <c r="AV28" i="89"/>
  <c r="AV8" i="89"/>
  <c r="AV25" i="89"/>
  <c r="AV22" i="89"/>
  <c r="AV24" i="89"/>
  <c r="AV7" i="89"/>
  <c r="AV14" i="89"/>
  <c r="AV11" i="89"/>
  <c r="AV26" i="89"/>
  <c r="AV32" i="89"/>
  <c r="AV31" i="89"/>
  <c r="AV15" i="89"/>
  <c r="AV10" i="89"/>
  <c r="AV29" i="89"/>
  <c r="AV30" i="89"/>
  <c r="AV13" i="89"/>
  <c r="AV16" i="89"/>
  <c r="AV19" i="89"/>
  <c r="AV23" i="89"/>
  <c r="AV20" i="89"/>
  <c r="AV12" i="89"/>
  <c r="AV4" i="89"/>
  <c r="AV5" i="89"/>
  <c r="AS4" i="91"/>
  <c r="AY4" i="91"/>
  <c r="AS35" i="89"/>
  <c r="AS34" i="89"/>
  <c r="AY4" i="89"/>
  <c r="AS36" i="89"/>
  <c r="AS4" i="89"/>
  <c r="AS33"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D15" authorId="0" shapeId="0" xr:uid="{00000000-0006-0000-2800-000001000000}">
      <text>
        <r>
          <rPr>
            <b/>
            <sz val="9"/>
            <color indexed="81"/>
            <rFont val="Tahoma"/>
            <family val="2"/>
          </rPr>
          <t>1/3~6</t>
        </r>
        <r>
          <rPr>
            <b/>
            <sz val="9"/>
            <color indexed="81"/>
            <rFont val="돋움"/>
            <family val="3"/>
            <charset val="129"/>
          </rPr>
          <t>일</t>
        </r>
        <r>
          <rPr>
            <b/>
            <sz val="9"/>
            <color indexed="81"/>
            <rFont val="Tahoma"/>
            <family val="2"/>
          </rPr>
          <t xml:space="preserve"> 09:00~18:00</t>
        </r>
        <r>
          <rPr>
            <b/>
            <sz val="9"/>
            <color indexed="81"/>
            <rFont val="돋움"/>
            <family val="3"/>
            <charset val="129"/>
          </rPr>
          <t>근무</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Z26" authorId="0" shapeId="0" xr:uid="{00000000-0006-0000-3A00-000001000000}">
      <text>
        <r>
          <rPr>
            <b/>
            <sz val="9"/>
            <color indexed="81"/>
            <rFont val="Tahoma"/>
            <family val="2"/>
          </rPr>
          <t>User:</t>
        </r>
        <r>
          <rPr>
            <sz val="9"/>
            <color indexed="81"/>
            <rFont val="Tahoma"/>
            <family val="2"/>
          </rPr>
          <t xml:space="preserve">
</t>
        </r>
        <r>
          <rPr>
            <sz val="9"/>
            <color indexed="81"/>
            <rFont val="돋움"/>
            <family val="3"/>
            <charset val="129"/>
          </rPr>
          <t>반반차</t>
        </r>
      </text>
    </comment>
  </commentList>
</comments>
</file>

<file path=xl/sharedStrings.xml><?xml version="1.0" encoding="utf-8"?>
<sst xmlns="http://schemas.openxmlformats.org/spreadsheetml/2006/main" count="59002" uniqueCount="2456">
  <si>
    <t>날짜</t>
    <phoneticPr fontId="3" type="noConversion"/>
  </si>
  <si>
    <t>근무일수</t>
    <phoneticPr fontId="3" type="noConversion"/>
  </si>
  <si>
    <t>D</t>
  </si>
  <si>
    <t>E</t>
  </si>
  <si>
    <t>N</t>
  </si>
  <si>
    <t>off</t>
  </si>
  <si>
    <t>OT</t>
  </si>
  <si>
    <t>요일</t>
    <phoneticPr fontId="3" type="noConversion"/>
  </si>
  <si>
    <t>수</t>
  </si>
  <si>
    <t>목</t>
  </si>
  <si>
    <t>금</t>
  </si>
  <si>
    <t>토</t>
  </si>
  <si>
    <t>일</t>
  </si>
  <si>
    <t>월</t>
  </si>
  <si>
    <t>화</t>
  </si>
  <si>
    <t>D</t>
    <phoneticPr fontId="3" type="noConversion"/>
  </si>
  <si>
    <t>off</t>
    <phoneticPr fontId="3" type="noConversion"/>
  </si>
  <si>
    <t>off</t>
    <phoneticPr fontId="3" type="noConversion"/>
  </si>
  <si>
    <t>off</t>
    <phoneticPr fontId="3" type="noConversion"/>
  </si>
  <si>
    <t>오해순</t>
    <phoneticPr fontId="3" type="noConversion"/>
  </si>
  <si>
    <t>토요
일직</t>
    <phoneticPr fontId="3" type="noConversion"/>
  </si>
  <si>
    <t>최효진</t>
    <phoneticPr fontId="3" type="noConversion"/>
  </si>
  <si>
    <t>이용빈</t>
    <phoneticPr fontId="3" type="noConversion"/>
  </si>
  <si>
    <t>남은아</t>
    <phoneticPr fontId="3" type="noConversion"/>
  </si>
  <si>
    <t>일요
일직</t>
    <phoneticPr fontId="3" type="noConversion"/>
  </si>
  <si>
    <t>윤선혜</t>
    <phoneticPr fontId="3" type="noConversion"/>
  </si>
  <si>
    <t>김은미</t>
    <phoneticPr fontId="3" type="noConversion"/>
  </si>
  <si>
    <t>민향기</t>
    <phoneticPr fontId="3" type="noConversion"/>
  </si>
  <si>
    <t>최효진</t>
    <phoneticPr fontId="3" type="noConversion"/>
  </si>
  <si>
    <t>이용욱-이완재-유재도-안명자-정희석-박영미-박옥희-박은경-이옥선-이청희</t>
    <phoneticPr fontId="3" type="noConversion"/>
  </si>
  <si>
    <t>설명절근무자</t>
    <phoneticPr fontId="3" type="noConversion"/>
  </si>
  <si>
    <t>이용빈,윤선혜,남은아</t>
  </si>
  <si>
    <t>김은미,김관태,민향기</t>
  </si>
  <si>
    <t>N</t>
    <phoneticPr fontId="3" type="noConversion"/>
  </si>
  <si>
    <t>D</t>
    <phoneticPr fontId="3" type="noConversion"/>
  </si>
  <si>
    <r>
      <rPr>
        <sz val="9"/>
        <color theme="1"/>
        <rFont val="돋움"/>
        <family val="3"/>
        <charset val="129"/>
      </rPr>
      <t>•</t>
    </r>
    <r>
      <rPr>
        <sz val="9"/>
        <color theme="1"/>
        <rFont val="맑은 고딕"/>
        <family val="2"/>
        <charset val="129"/>
      </rPr>
      <t>11명 교대에 따른 근무조정
•1일,24일,27일에 대한 휴무부여</t>
    </r>
    <phoneticPr fontId="3" type="noConversion"/>
  </si>
  <si>
    <t>유재도</t>
    <phoneticPr fontId="3" type="noConversion"/>
  </si>
  <si>
    <t>이옥선</t>
    <phoneticPr fontId="3" type="noConversion"/>
  </si>
  <si>
    <t>박길환</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</si>
  <si>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</si>
  <si>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</si>
  <si>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</si>
  <si>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</si>
  <si>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</si>
  <si>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</si>
  <si>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</si>
  <si>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</si>
  <si>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</si>
  <si>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</si>
  <si>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</si>
  <si>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남은아</t>
    <phoneticPr fontId="3" type="noConversion"/>
  </si>
  <si>
    <t>김은미</t>
    <phoneticPr fontId="3" type="noConversion"/>
  </si>
  <si>
    <t>이용빈</t>
    <phoneticPr fontId="3" type="noConversion"/>
  </si>
  <si>
    <t>민향기</t>
    <phoneticPr fontId="3" type="noConversion"/>
  </si>
  <si>
    <t>E</t>
    <phoneticPr fontId="3" type="noConversion"/>
  </si>
  <si>
    <t>off</t>
    <phoneticPr fontId="3" type="noConversion"/>
  </si>
  <si>
    <t>D</t>
    <phoneticPr fontId="3" type="noConversion"/>
  </si>
  <si>
    <t>2020년 1월 근무표</t>
    <phoneticPr fontId="3" type="noConversion"/>
  </si>
  <si>
    <t>연</t>
    <phoneticPr fontId="3" type="noConversion"/>
  </si>
  <si>
    <t>연가</t>
    <phoneticPr fontId="3" type="noConversion"/>
  </si>
  <si>
    <t>화</t>
    <phoneticPr fontId="3" type="noConversion"/>
  </si>
  <si>
    <t>D</t>
    <phoneticPr fontId="3" type="noConversion"/>
  </si>
  <si>
    <t>off</t>
    <phoneticPr fontId="3" type="noConversion"/>
  </si>
  <si>
    <t>N</t>
    <phoneticPr fontId="3" type="noConversion"/>
  </si>
  <si>
    <t>D</t>
    <phoneticPr fontId="3" type="noConversion"/>
  </si>
  <si>
    <t>연가</t>
    <phoneticPr fontId="3" type="noConversion"/>
  </si>
  <si>
    <t>연가</t>
    <phoneticPr fontId="3" type="noConversion"/>
  </si>
  <si>
    <t>D</t>
    <phoneticPr fontId="3" type="noConversion"/>
  </si>
  <si>
    <t>E</t>
    <phoneticPr fontId="3" type="noConversion"/>
  </si>
  <si>
    <t>N</t>
    <phoneticPr fontId="3" type="noConversion"/>
  </si>
  <si>
    <t>노D</t>
    <phoneticPr fontId="3" type="noConversion"/>
  </si>
  <si>
    <t>DE</t>
    <phoneticPr fontId="3" type="noConversion"/>
  </si>
  <si>
    <t>ㄷ</t>
    <phoneticPr fontId="3" type="noConversion"/>
  </si>
  <si>
    <t>D</t>
    <phoneticPr fontId="3" type="noConversion"/>
  </si>
  <si>
    <t>반</t>
    <phoneticPr fontId="3" type="noConversion"/>
  </si>
  <si>
    <t>이의찬</t>
    <phoneticPr fontId="3" type="noConversion"/>
  </si>
  <si>
    <t>D/E</t>
    <phoneticPr fontId="3" type="noConversion"/>
  </si>
  <si>
    <t>2020년 2월 근무표</t>
    <phoneticPr fontId="3" type="noConversion"/>
  </si>
  <si>
    <t>윤태균</t>
    <phoneticPr fontId="3" type="noConversion"/>
  </si>
  <si>
    <t>•이의찬 야간근무 배치
•윤태균 E근무 주말근무 등 정상근무 배치</t>
    <phoneticPr fontId="3" type="noConversion"/>
  </si>
  <si>
    <t>요일</t>
    <phoneticPr fontId="3" type="noConversion"/>
  </si>
  <si>
    <t>유재도</t>
    <phoneticPr fontId="3" type="noConversion"/>
  </si>
  <si>
    <t>이옥선</t>
    <phoneticPr fontId="3" type="noConversion"/>
  </si>
  <si>
    <t>박길환</t>
    <phoneticPr fontId="3" type="noConversion"/>
  </si>
  <si>
    <t>이의찬</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</si>
  <si>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</si>
  <si>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</si>
  <si>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</si>
  <si>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</si>
  <si>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</si>
  <si>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</si>
  <si>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</si>
  <si>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</si>
  <si>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</si>
  <si>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</si>
  <si>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</si>
  <si>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남은아</t>
    <phoneticPr fontId="3" type="noConversion"/>
  </si>
  <si>
    <t>김은미</t>
    <phoneticPr fontId="3" type="noConversion"/>
  </si>
  <si>
    <t>이용빈</t>
    <phoneticPr fontId="3" type="noConversion"/>
  </si>
  <si>
    <t>민향기</t>
    <phoneticPr fontId="3" type="noConversion"/>
  </si>
  <si>
    <t>윤태균</t>
    <phoneticPr fontId="3" type="noConversion"/>
  </si>
  <si>
    <t>화</t>
    <phoneticPr fontId="3" type="noConversion"/>
  </si>
  <si>
    <t>윤태균</t>
    <phoneticPr fontId="3" type="noConversion"/>
  </si>
  <si>
    <t>E</t>
    <phoneticPr fontId="3" type="noConversion"/>
  </si>
  <si>
    <t>D</t>
    <phoneticPr fontId="3" type="noConversion"/>
  </si>
  <si>
    <t>off</t>
    <phoneticPr fontId="3" type="noConversion"/>
  </si>
  <si>
    <t>off</t>
    <phoneticPr fontId="3" type="noConversion"/>
  </si>
  <si>
    <t>연가</t>
    <phoneticPr fontId="3" type="noConversion"/>
  </si>
  <si>
    <t>D/H</t>
    <phoneticPr fontId="3" type="noConversion"/>
  </si>
  <si>
    <t>……………………………………………………………………………………………..00000000000000000000000000000000000000000000000000000000000000000000000</t>
    <phoneticPr fontId="3" type="noConversion"/>
  </si>
  <si>
    <t>윤선혜</t>
    <phoneticPr fontId="3" type="noConversion"/>
  </si>
  <si>
    <t>E</t>
    <phoneticPr fontId="3" type="noConversion"/>
  </si>
  <si>
    <t>D/E</t>
    <phoneticPr fontId="3" type="noConversion"/>
  </si>
  <si>
    <t>반가</t>
    <phoneticPr fontId="3" type="noConversion"/>
  </si>
  <si>
    <t>h</t>
    <phoneticPr fontId="3" type="noConversion"/>
  </si>
  <si>
    <t>2020년 4월 근무표</t>
    <phoneticPr fontId="3" type="noConversion"/>
  </si>
  <si>
    <t>월차</t>
    <phoneticPr fontId="3" type="noConversion"/>
  </si>
  <si>
    <t>휴가</t>
    <phoneticPr fontId="3" type="noConversion"/>
  </si>
  <si>
    <t>연차</t>
    <phoneticPr fontId="3" type="noConversion"/>
  </si>
  <si>
    <t>2020년 3월 근무표</t>
    <phoneticPr fontId="3" type="noConversion"/>
  </si>
  <si>
    <t>D</t>
    <phoneticPr fontId="3" type="noConversion"/>
  </si>
  <si>
    <t>E</t>
    <phoneticPr fontId="3" type="noConversion"/>
  </si>
  <si>
    <t>최효진</t>
    <phoneticPr fontId="3" type="noConversion"/>
  </si>
  <si>
    <t>유재도</t>
    <phoneticPr fontId="3" type="noConversion"/>
  </si>
  <si>
    <t>이옥선</t>
    <phoneticPr fontId="3" type="noConversion"/>
  </si>
  <si>
    <t>박길환</t>
    <phoneticPr fontId="3" type="noConversion"/>
  </si>
  <si>
    <t>이의찬</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</si>
  <si>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</si>
  <si>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</si>
  <si>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</si>
  <si>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</si>
  <si>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</si>
  <si>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</si>
  <si>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</si>
  <si>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</si>
  <si>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</si>
  <si>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</si>
  <si>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</si>
  <si>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</si>
  <si>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</si>
  <si>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</si>
  <si>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</si>
  <si>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화</t>
    <phoneticPr fontId="3" type="noConversion"/>
  </si>
  <si>
    <t>D</t>
    <phoneticPr fontId="3" type="noConversion"/>
  </si>
  <si>
    <t>E</t>
    <phoneticPr fontId="3" type="noConversion"/>
  </si>
  <si>
    <t>E</t>
    <phoneticPr fontId="3" type="noConversion"/>
  </si>
  <si>
    <t>D</t>
    <phoneticPr fontId="3" type="noConversion"/>
  </si>
  <si>
    <t>b</t>
    <phoneticPr fontId="3" type="noConversion"/>
  </si>
  <si>
    <t>D</t>
    <phoneticPr fontId="3" type="noConversion"/>
  </si>
  <si>
    <t>연가</t>
    <phoneticPr fontId="3" type="noConversion"/>
  </si>
  <si>
    <t>D</t>
    <phoneticPr fontId="3" type="noConversion"/>
  </si>
  <si>
    <t>D</t>
    <phoneticPr fontId="3" type="noConversion"/>
  </si>
  <si>
    <t>사무원</t>
    <phoneticPr fontId="3" type="noConversion"/>
  </si>
  <si>
    <r>
      <rPr>
        <sz val="9"/>
        <color theme="1"/>
        <rFont val="돋움"/>
        <family val="3"/>
        <charset val="129"/>
      </rPr>
      <t>•</t>
    </r>
    <r>
      <rPr>
        <sz val="9"/>
        <color theme="1"/>
        <rFont val="맑은 고딕"/>
        <family val="2"/>
        <charset val="129"/>
      </rPr>
      <t>의무팀 근무패턴변경</t>
    </r>
    <phoneticPr fontId="3" type="noConversion"/>
  </si>
  <si>
    <t>2020년 5월 근무표</t>
    <phoneticPr fontId="3" type="noConversion"/>
  </si>
  <si>
    <t>•4일 노D근무자 8시 출근</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</si>
  <si>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</si>
  <si>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</si>
  <si>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</si>
  <si>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</si>
  <si>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</si>
  <si>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</si>
  <si>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</si>
  <si>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</si>
  <si>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</si>
  <si>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</si>
  <si>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</si>
  <si>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</si>
  <si>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</si>
  <si>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</si>
  <si>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</si>
  <si>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</si>
  <si>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</si>
  <si>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화</t>
    <phoneticPr fontId="3" type="noConversion"/>
  </si>
  <si>
    <t>off</t>
    <phoneticPr fontId="3" type="noConversion"/>
  </si>
  <si>
    <t>이용빈</t>
    <phoneticPr fontId="3" type="noConversion"/>
  </si>
  <si>
    <t>윤태균</t>
    <phoneticPr fontId="3" type="noConversion"/>
  </si>
  <si>
    <t>이수현</t>
    <phoneticPr fontId="3" type="noConversion"/>
  </si>
  <si>
    <t>N</t>
    <phoneticPr fontId="3" type="noConversion"/>
  </si>
  <si>
    <t>D</t>
    <phoneticPr fontId="3" type="noConversion"/>
  </si>
  <si>
    <t>E</t>
    <phoneticPr fontId="3" type="noConversion"/>
  </si>
  <si>
    <t>D</t>
    <phoneticPr fontId="3" type="noConversion"/>
  </si>
  <si>
    <t>월</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</si>
  <si>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</si>
  <si>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</si>
  <si>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</si>
  <si>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</si>
  <si>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</si>
  <si>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</si>
  <si>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</si>
  <si>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</si>
  <si>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</si>
  <si>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</si>
  <si>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</si>
  <si>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</si>
  <si>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</si>
  <si>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</si>
  <si>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</si>
  <si>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</si>
  <si>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</si>
  <si>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</si>
  <si>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</si>
  <si>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</si>
  <si>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E</t>
    <phoneticPr fontId="3" type="noConversion"/>
  </si>
  <si>
    <t>OFF</t>
    <phoneticPr fontId="3" type="noConversion"/>
  </si>
  <si>
    <t>월차</t>
    <phoneticPr fontId="3" type="noConversion"/>
  </si>
  <si>
    <t>이수현</t>
    <phoneticPr fontId="3" type="noConversion"/>
  </si>
  <si>
    <t>화</t>
    <phoneticPr fontId="3" type="noConversion"/>
  </si>
  <si>
    <t>토</t>
    <phoneticPr fontId="3" type="noConversion"/>
  </si>
  <si>
    <t>월차</t>
    <phoneticPr fontId="3" type="noConversion"/>
  </si>
  <si>
    <t>E</t>
    <phoneticPr fontId="3" type="noConversion"/>
  </si>
  <si>
    <t>D</t>
    <phoneticPr fontId="3" type="noConversion"/>
  </si>
  <si>
    <t>D</t>
    <phoneticPr fontId="3" type="noConversion"/>
  </si>
  <si>
    <t>E</t>
    <phoneticPr fontId="3" type="noConversion"/>
  </si>
  <si>
    <t xml:space="preserve">E                                           </t>
    <phoneticPr fontId="3" type="noConversion"/>
  </si>
  <si>
    <t>월차</t>
    <phoneticPr fontId="3" type="noConversion"/>
  </si>
  <si>
    <t xml:space="preserve">                                                                                                                                                                                                                                                                                                                                                                                                                                                                                                                                                                                                                                                                                                                                                                                                                                                                                                                                                                                                                                                                                                                                                                                                                                                                                                                                                                                                                                                                                                                                                                                                                                       </t>
    <phoneticPr fontId="3" type="noConversion"/>
  </si>
  <si>
    <t>2020년 6월 근무표</t>
    <phoneticPr fontId="3" type="noConversion"/>
  </si>
  <si>
    <t>이수현</t>
    <phoneticPr fontId="3" type="noConversion"/>
  </si>
  <si>
    <t>OFF</t>
    <phoneticPr fontId="3" type="noConversion"/>
  </si>
  <si>
    <t>2020년 7월 근무표</t>
    <phoneticPr fontId="3" type="noConversion"/>
  </si>
  <si>
    <t xml:space="preserve"> </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</si>
  <si>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</si>
  <si>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</si>
  <si>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</si>
  <si>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</si>
  <si>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</si>
  <si>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근무일수</t>
    <phoneticPr fontId="3" type="noConversion"/>
  </si>
  <si>
    <t>날짜</t>
    <phoneticPr fontId="3" type="noConversion"/>
  </si>
  <si>
    <t>근무일수</t>
    <phoneticPr fontId="3" type="noConversion"/>
  </si>
  <si>
    <t>요일</t>
    <phoneticPr fontId="3" type="noConversion"/>
  </si>
  <si>
    <t>화</t>
    <phoneticPr fontId="3" type="noConversion"/>
  </si>
  <si>
    <t>월</t>
    <phoneticPr fontId="3" type="noConversion"/>
  </si>
  <si>
    <t>수</t>
    <phoneticPr fontId="3" type="noConversion"/>
  </si>
  <si>
    <t>목</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</si>
  <si>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</si>
  <si>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</si>
  <si>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</si>
  <si>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</si>
  <si>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</si>
  <si>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</si>
  <si>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</si>
  <si>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</si>
  <si>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토요
일직</t>
    <phoneticPr fontId="3" type="noConversion"/>
  </si>
  <si>
    <t>일요
일직</t>
    <phoneticPr fontId="3" type="noConversion"/>
  </si>
  <si>
    <t>2020년 9월 근무표</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</si>
  <si>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</si>
  <si>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</si>
  <si>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</si>
  <si>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</si>
  <si>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</si>
  <si>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</si>
  <si>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</si>
  <si>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</si>
  <si>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</si>
  <si>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</si>
  <si>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</si>
  <si>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</si>
  <si>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</si>
  <si>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</si>
  <si>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</si>
  <si>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</si>
  <si>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</si>
  <si>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</si>
  <si>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</si>
  <si>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</si>
  <si>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화</t>
    <phoneticPr fontId="3" type="noConversion"/>
  </si>
  <si>
    <t>월</t>
    <phoneticPr fontId="3" type="noConversion"/>
  </si>
  <si>
    <t>수</t>
    <phoneticPr fontId="3" type="noConversion"/>
  </si>
  <si>
    <t>목</t>
    <phoneticPr fontId="3" type="noConversion"/>
  </si>
  <si>
    <t>연가</t>
    <phoneticPr fontId="3" type="noConversion"/>
  </si>
  <si>
    <t>D</t>
    <phoneticPr fontId="3" type="noConversion"/>
  </si>
  <si>
    <t>2020년 8월 근무표</t>
    <phoneticPr fontId="3" type="noConversion"/>
  </si>
  <si>
    <t>연가</t>
    <phoneticPr fontId="3" type="noConversion"/>
  </si>
  <si>
    <t>대체</t>
    <phoneticPr fontId="3" type="noConversion"/>
  </si>
  <si>
    <t>D</t>
    <phoneticPr fontId="3" type="noConversion"/>
  </si>
  <si>
    <t>D</t>
    <phoneticPr fontId="3" type="noConversion"/>
  </si>
  <si>
    <t>D</t>
    <phoneticPr fontId="3" type="noConversion"/>
  </si>
  <si>
    <t>E</t>
    <phoneticPr fontId="3" type="noConversion"/>
  </si>
  <si>
    <t>수</t>
    <phoneticPr fontId="3" type="noConversion"/>
  </si>
  <si>
    <t>E</t>
    <phoneticPr fontId="3" type="noConversion"/>
  </si>
  <si>
    <t>N</t>
    <phoneticPr fontId="3" type="noConversion"/>
  </si>
  <si>
    <t>출장</t>
    <phoneticPr fontId="3" type="noConversion"/>
  </si>
  <si>
    <t>D/0.5</t>
    <phoneticPr fontId="3" type="noConversion"/>
  </si>
  <si>
    <t>D</t>
    <phoneticPr fontId="3" type="noConversion"/>
  </si>
  <si>
    <t>E</t>
    <phoneticPr fontId="3" type="noConversion"/>
  </si>
  <si>
    <t>D</t>
    <phoneticPr fontId="3" type="noConversion"/>
  </si>
  <si>
    <t>E</t>
    <phoneticPr fontId="3" type="noConversion"/>
  </si>
  <si>
    <t>D/E</t>
    <phoneticPr fontId="3" type="noConversion"/>
  </si>
  <si>
    <t>E</t>
    <phoneticPr fontId="3" type="noConversion"/>
  </si>
  <si>
    <t>OFF</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</si>
  <si>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</si>
  <si>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</si>
  <si>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</si>
  <si>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</si>
  <si>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</si>
  <si>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</si>
  <si>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</si>
  <si>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</si>
  <si>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</si>
  <si>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</si>
  <si>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</si>
  <si>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</si>
  <si>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</si>
  <si>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</si>
  <si>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</si>
  <si>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</si>
  <si>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</si>
  <si>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</si>
  <si>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</si>
  <si>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</si>
  <si>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N</t>
    <phoneticPr fontId="3" type="noConversion"/>
  </si>
  <si>
    <t>`</t>
    <phoneticPr fontId="3" type="noConversion"/>
  </si>
  <si>
    <t>대체</t>
    <phoneticPr fontId="3" type="noConversion"/>
  </si>
  <si>
    <t>최효진</t>
    <phoneticPr fontId="3" type="noConversion"/>
  </si>
  <si>
    <t>N</t>
    <phoneticPr fontId="3" type="noConversion"/>
  </si>
  <si>
    <t>]</t>
    <phoneticPr fontId="3" type="noConversion"/>
  </si>
  <si>
    <t>off</t>
    <phoneticPr fontId="3" type="noConversion"/>
  </si>
  <si>
    <t>N</t>
    <phoneticPr fontId="3" type="noConversion"/>
  </si>
  <si>
    <t>E</t>
    <phoneticPr fontId="3" type="noConversion"/>
  </si>
  <si>
    <t>월차</t>
    <phoneticPr fontId="3" type="noConversion"/>
  </si>
  <si>
    <t>D</t>
    <phoneticPr fontId="3" type="noConversion"/>
  </si>
  <si>
    <t>날짜</t>
  </si>
  <si>
    <t>근무일수</t>
  </si>
  <si>
    <t>요일</t>
  </si>
  <si>
    <t>유재도</t>
  </si>
  <si>
    <t>박길환</t>
  </si>
  <si>
    <t>이의찬</t>
  </si>
  <si>
    <t>이용욱</t>
  </si>
  <si>
    <t>이상무</t>
  </si>
  <si>
    <t>정희석</t>
  </si>
  <si>
    <t>이완재</t>
  </si>
  <si>
    <t>안명자</t>
  </si>
  <si>
    <t>박영미</t>
  </si>
  <si>
    <t>박은경</t>
  </si>
  <si>
    <t>이청희</t>
  </si>
  <si>
    <t>이옥선</t>
  </si>
  <si>
    <t>최효진</t>
  </si>
  <si>
    <t>오해순</t>
  </si>
  <si>
    <t>윤선혜</t>
  </si>
  <si>
    <t>김은미</t>
  </si>
  <si>
    <t>이용빈</t>
  </si>
  <si>
    <t>민향기</t>
  </si>
  <si>
    <t>윤태균</t>
  </si>
  <si>
    <t>이수현</t>
  </si>
  <si>
    <t>주말
일직</t>
  </si>
  <si>
    <t>연차</t>
    <phoneticPr fontId="3" type="noConversion"/>
  </si>
  <si>
    <t>D</t>
    <phoneticPr fontId="3" type="noConversion"/>
  </si>
  <si>
    <t xml:space="preserve">                          </t>
    <phoneticPr fontId="3" type="noConversion"/>
  </si>
  <si>
    <t>D</t>
    <phoneticPr fontId="3" type="noConversion"/>
  </si>
  <si>
    <t>OFF</t>
    <phoneticPr fontId="3" type="noConversion"/>
  </si>
  <si>
    <t>연차</t>
    <phoneticPr fontId="3" type="noConversion"/>
  </si>
  <si>
    <t>주말
일직</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</si>
  <si>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</si>
  <si>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</si>
  <si>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</si>
  <si>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</si>
  <si>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</si>
  <si>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</si>
  <si>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</si>
  <si>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</si>
  <si>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</si>
  <si>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</si>
  <si>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off</t>
    <phoneticPr fontId="3" type="noConversion"/>
  </si>
  <si>
    <t>D</t>
    <phoneticPr fontId="3" type="noConversion"/>
  </si>
  <si>
    <t>E</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</si>
  <si>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</si>
  <si>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</si>
  <si>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</si>
  <si>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</si>
  <si>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</si>
  <si>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</si>
  <si>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이용빈</t>
    <phoneticPr fontId="3" type="noConversion"/>
  </si>
  <si>
    <t>윤태균</t>
    <phoneticPr fontId="3" type="noConversion"/>
  </si>
  <si>
    <t>OFF</t>
    <phoneticPr fontId="3" type="noConversion"/>
  </si>
  <si>
    <t>OFF</t>
    <phoneticPr fontId="3" type="noConversion"/>
  </si>
  <si>
    <t>E</t>
    <phoneticPr fontId="3" type="noConversion"/>
  </si>
  <si>
    <t>E</t>
    <phoneticPr fontId="3" type="noConversion"/>
  </si>
  <si>
    <t>대체</t>
    <phoneticPr fontId="3" type="noConversion"/>
  </si>
  <si>
    <t>윤선혜</t>
    <phoneticPr fontId="3" type="noConversion"/>
  </si>
  <si>
    <t>이수현</t>
    <phoneticPr fontId="3" type="noConversion"/>
  </si>
  <si>
    <t>윤태균</t>
    <phoneticPr fontId="3" type="noConversion"/>
  </si>
  <si>
    <t>D</t>
    <phoneticPr fontId="3" type="noConversion"/>
  </si>
  <si>
    <t>..</t>
    <phoneticPr fontId="3" type="noConversion"/>
  </si>
  <si>
    <t>D</t>
    <phoneticPr fontId="3" type="noConversion"/>
  </si>
  <si>
    <t>월차</t>
    <phoneticPr fontId="3" type="noConversion"/>
  </si>
  <si>
    <t>D</t>
    <phoneticPr fontId="3" type="noConversion"/>
  </si>
  <si>
    <t>대체</t>
    <phoneticPr fontId="3" type="noConversion"/>
  </si>
  <si>
    <t>월차</t>
    <phoneticPr fontId="3" type="noConversion"/>
  </si>
  <si>
    <t>2020년 12월 근무표</t>
    <phoneticPr fontId="3" type="noConversion"/>
  </si>
  <si>
    <t>E</t>
    <phoneticPr fontId="3" type="noConversion"/>
  </si>
  <si>
    <t>D</t>
    <phoneticPr fontId="3" type="noConversion"/>
  </si>
  <si>
    <t>E</t>
    <phoneticPr fontId="3" type="noConversion"/>
  </si>
  <si>
    <t>E/D</t>
    <phoneticPr fontId="3" type="noConversion"/>
  </si>
  <si>
    <t>E</t>
    <phoneticPr fontId="3" type="noConversion"/>
  </si>
  <si>
    <t>월</t>
    <phoneticPr fontId="3" type="noConversion"/>
  </si>
  <si>
    <t>N/E</t>
    <phoneticPr fontId="3" type="noConversion"/>
  </si>
  <si>
    <t>N</t>
    <phoneticPr fontId="3" type="noConversion"/>
  </si>
  <si>
    <t>D/E</t>
    <phoneticPr fontId="3" type="noConversion"/>
  </si>
  <si>
    <t>연차</t>
    <phoneticPr fontId="3" type="noConversion"/>
  </si>
  <si>
    <t>D(반차)</t>
    <phoneticPr fontId="3" type="noConversion"/>
  </si>
  <si>
    <t>N</t>
    <phoneticPr fontId="3" type="noConversion"/>
  </si>
  <si>
    <t>남E</t>
    <phoneticPr fontId="3" type="noConversion"/>
  </si>
  <si>
    <t>17,18시</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</si>
  <si>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</si>
  <si>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</si>
  <si>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</si>
  <si>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</si>
  <si>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</si>
  <si>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</si>
  <si>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</si>
  <si>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</si>
  <si>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</si>
  <si>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</si>
  <si>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</si>
  <si>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</si>
  <si>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</si>
  <si>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</si>
  <si>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윤태균</t>
    <phoneticPr fontId="3" type="noConversion"/>
  </si>
  <si>
    <t>박은경</t>
    <phoneticPr fontId="3" type="noConversion"/>
  </si>
  <si>
    <t>이청희</t>
    <phoneticPr fontId="3" type="noConversion"/>
  </si>
  <si>
    <t>이옥선</t>
    <phoneticPr fontId="3" type="noConversion"/>
  </si>
  <si>
    <t>E</t>
    <phoneticPr fontId="3" type="noConversion"/>
  </si>
  <si>
    <t>대체</t>
    <phoneticPr fontId="3" type="noConversion"/>
  </si>
  <si>
    <t>D</t>
    <phoneticPr fontId="3" type="noConversion"/>
  </si>
  <si>
    <t>.</t>
    <phoneticPr fontId="3" type="noConversion"/>
  </si>
  <si>
    <t>N</t>
    <phoneticPr fontId="3" type="noConversion"/>
  </si>
  <si>
    <t>2021년 01월 근무표</t>
    <phoneticPr fontId="3" type="noConversion"/>
  </si>
  <si>
    <t>맹주훈</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</si>
  <si>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</si>
  <si>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</si>
  <si>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</si>
  <si>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</si>
  <si>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</si>
  <si>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</si>
  <si>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</si>
  <si>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</si>
  <si>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</si>
  <si>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</si>
  <si>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</si>
  <si>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</si>
  <si>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</si>
  <si>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</si>
  <si>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</si>
  <si>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</si>
  <si>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</si>
  <si>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</si>
  <si>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윤태균</t>
    <phoneticPr fontId="3" type="noConversion"/>
  </si>
  <si>
    <t>맹주훈</t>
    <phoneticPr fontId="3" type="noConversion"/>
  </si>
  <si>
    <t>유재도</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</si>
  <si>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</si>
  <si>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</si>
  <si>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</si>
  <si>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</si>
  <si>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</si>
  <si>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</si>
  <si>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</si>
  <si>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</si>
  <si>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</si>
  <si>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</si>
  <si>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</si>
  <si>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</si>
  <si>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</si>
  <si>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</si>
  <si>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</si>
  <si>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</si>
  <si>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</si>
  <si>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윤태균</t>
    <phoneticPr fontId="3" type="noConversion"/>
  </si>
  <si>
    <t>2월</t>
    <phoneticPr fontId="3" type="noConversion"/>
  </si>
  <si>
    <t>2021년 03월 근무표</t>
    <phoneticPr fontId="3" type="noConversion"/>
  </si>
  <si>
    <t>유재도</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</si>
  <si>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</si>
  <si>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</si>
  <si>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</si>
  <si>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</si>
  <si>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</si>
  <si>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</si>
  <si>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</si>
  <si>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</si>
  <si>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</si>
  <si>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</si>
  <si>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</si>
  <si>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</si>
  <si>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</si>
  <si>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</si>
  <si>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</si>
  <si>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</si>
  <si>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</si>
  <si>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D/off</t>
    <phoneticPr fontId="3" type="noConversion"/>
  </si>
  <si>
    <t>2021년 4월 근무표</t>
    <phoneticPr fontId="3" type="noConversion"/>
  </si>
  <si>
    <t>윤서연</t>
    <phoneticPr fontId="3" type="noConversion"/>
  </si>
  <si>
    <t>안전관리</t>
    <phoneticPr fontId="3" type="noConversion"/>
  </si>
  <si>
    <t>2021년 5월 근무표</t>
  </si>
  <si>
    <t>윤서연</t>
  </si>
  <si>
    <t>맹주훈</t>
  </si>
  <si>
    <t>남E</t>
  </si>
  <si>
    <t>17,18시</t>
  </si>
  <si>
    <t>손희창</t>
    <phoneticPr fontId="3" type="noConversion"/>
  </si>
  <si>
    <t>2021년 6월 근무표</t>
    <phoneticPr fontId="3" type="noConversion"/>
  </si>
  <si>
    <t>지원팀</t>
    <phoneticPr fontId="3" type="noConversion"/>
  </si>
  <si>
    <t>유재도</t>
    <phoneticPr fontId="3" type="noConversion"/>
  </si>
  <si>
    <t>윤서연</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</si>
  <si>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</si>
  <si>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</si>
  <si>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</si>
  <si>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</si>
  <si>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</si>
  <si>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</si>
  <si>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</si>
  <si>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</si>
  <si>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</si>
  <si>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</si>
  <si>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</si>
  <si>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</si>
  <si>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</si>
  <si>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</si>
  <si>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</si>
  <si>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</si>
  <si>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</si>
  <si>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안전관리</t>
    <phoneticPr fontId="3" type="noConversion"/>
  </si>
  <si>
    <t>2021년 8월 근무표</t>
    <phoneticPr fontId="3" type="noConversion"/>
  </si>
  <si>
    <t>조성애</t>
    <phoneticPr fontId="3" type="noConversion"/>
  </si>
  <si>
    <t>온정현</t>
    <phoneticPr fontId="3" type="noConversion"/>
  </si>
  <si>
    <t>김은우</t>
    <phoneticPr fontId="3" type="noConversion"/>
  </si>
  <si>
    <t>정소희</t>
    <phoneticPr fontId="3" type="noConversion"/>
  </si>
  <si>
    <t>강승희</t>
    <phoneticPr fontId="3" type="noConversion"/>
  </si>
  <si>
    <t>이정숙</t>
    <phoneticPr fontId="3" type="noConversion"/>
  </si>
  <si>
    <t>김은경</t>
    <phoneticPr fontId="3" type="noConversion"/>
  </si>
  <si>
    <t>정순금</t>
    <phoneticPr fontId="3" type="noConversion"/>
  </si>
  <si>
    <t>주말
일직</t>
    <phoneticPr fontId="3" type="noConversion"/>
  </si>
  <si>
    <t>김은미</t>
    <phoneticPr fontId="3" type="noConversion"/>
  </si>
  <si>
    <t>윤태균</t>
    <phoneticPr fontId="3" type="noConversion"/>
  </si>
  <si>
    <t>민향기</t>
    <phoneticPr fontId="3" type="noConversion"/>
  </si>
  <si>
    <t>오해순</t>
    <phoneticPr fontId="3" type="noConversion"/>
  </si>
  <si>
    <t>최효진</t>
    <phoneticPr fontId="3" type="noConversion"/>
  </si>
  <si>
    <t>윤선혜</t>
    <phoneticPr fontId="3" type="noConversion"/>
  </si>
  <si>
    <t>이수현</t>
    <phoneticPr fontId="3" type="noConversion"/>
  </si>
  <si>
    <t xml:space="preserve"> </t>
    <phoneticPr fontId="3" type="noConversion"/>
  </si>
  <si>
    <t>맹주훈</t>
    <phoneticPr fontId="3" type="noConversion"/>
  </si>
  <si>
    <t>주말
일직</t>
    <phoneticPr fontId="3" type="noConversion"/>
  </si>
  <si>
    <t>민향기</t>
    <phoneticPr fontId="3" type="noConversion"/>
  </si>
  <si>
    <t>오해순
맹주훈</t>
    <phoneticPr fontId="3" type="noConversion"/>
  </si>
  <si>
    <t>최효진</t>
    <phoneticPr fontId="3" type="noConversion"/>
  </si>
  <si>
    <t>윤선혜</t>
    <phoneticPr fontId="3" type="noConversion"/>
  </si>
  <si>
    <t>윤태균</t>
    <phoneticPr fontId="3" type="noConversion"/>
  </si>
  <si>
    <t>김은미</t>
    <phoneticPr fontId="3" type="noConversion"/>
  </si>
  <si>
    <t>이수현</t>
    <phoneticPr fontId="3" type="noConversion"/>
  </si>
  <si>
    <t>목</t>
    <phoneticPr fontId="3" type="noConversion"/>
  </si>
  <si>
    <t>금</t>
    <phoneticPr fontId="3" type="noConversion"/>
  </si>
  <si>
    <t>토</t>
    <phoneticPr fontId="3" type="noConversion"/>
  </si>
  <si>
    <t>일</t>
    <phoneticPr fontId="3" type="noConversion"/>
  </si>
  <si>
    <t>수</t>
    <phoneticPr fontId="3" type="noConversion"/>
  </si>
  <si>
    <t>연가</t>
    <phoneticPr fontId="3" type="noConversion"/>
  </si>
  <si>
    <t>off</t>
    <phoneticPr fontId="3" type="noConversion"/>
  </si>
  <si>
    <t>E</t>
    <phoneticPr fontId="3" type="noConversion"/>
  </si>
  <si>
    <t>N</t>
    <phoneticPr fontId="3" type="noConversion"/>
  </si>
  <si>
    <t>D/E</t>
    <phoneticPr fontId="3" type="noConversion"/>
  </si>
  <si>
    <t>출장</t>
    <phoneticPr fontId="3" type="noConversion"/>
  </si>
  <si>
    <t>연가</t>
    <phoneticPr fontId="3" type="noConversion"/>
  </si>
  <si>
    <t>D</t>
    <phoneticPr fontId="3" type="noConversion"/>
  </si>
  <si>
    <t>E/N</t>
    <phoneticPr fontId="3" type="noConversion"/>
  </si>
  <si>
    <t>off</t>
    <phoneticPr fontId="3" type="noConversion"/>
  </si>
  <si>
    <t>E</t>
    <phoneticPr fontId="3" type="noConversion"/>
  </si>
  <si>
    <t>이수현</t>
    <phoneticPr fontId="3" type="noConversion"/>
  </si>
  <si>
    <t>윤선혜</t>
    <phoneticPr fontId="3" type="noConversion"/>
  </si>
  <si>
    <t>D</t>
    <phoneticPr fontId="3" type="noConversion"/>
  </si>
  <si>
    <t>병가</t>
    <phoneticPr fontId="3" type="noConversion"/>
  </si>
  <si>
    <t>병가</t>
    <phoneticPr fontId="3" type="noConversion"/>
  </si>
  <si>
    <t>off</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</si>
  <si>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</si>
  <si>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</si>
  <si>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</si>
  <si>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</si>
  <si>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</si>
  <si>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</si>
  <si>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</si>
  <si>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</si>
  <si>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</si>
  <si>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D</t>
    <phoneticPr fontId="3" type="noConversion"/>
  </si>
  <si>
    <t>D/E</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</si>
  <si>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</si>
  <si>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</si>
  <si>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</si>
  <si>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</si>
  <si>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</si>
  <si>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</si>
  <si>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</si>
  <si>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</si>
  <si>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</si>
  <si>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</si>
  <si>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</si>
  <si>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</si>
  <si>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</si>
  <si>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D/ E</t>
    <phoneticPr fontId="3" type="noConversion"/>
  </si>
  <si>
    <t>off</t>
    <phoneticPr fontId="3" type="noConversion"/>
  </si>
  <si>
    <t>off</t>
    <phoneticPr fontId="3" type="noConversion"/>
  </si>
  <si>
    <t>off</t>
    <phoneticPr fontId="3" type="noConversion"/>
  </si>
  <si>
    <t>off</t>
    <phoneticPr fontId="3" type="noConversion"/>
  </si>
  <si>
    <t>D</t>
    <phoneticPr fontId="3" type="noConversion"/>
  </si>
  <si>
    <t>연가</t>
    <phoneticPr fontId="3" type="noConversion"/>
  </si>
  <si>
    <t>off</t>
    <phoneticPr fontId="3" type="noConversion"/>
  </si>
  <si>
    <t>연가</t>
    <phoneticPr fontId="3" type="noConversion"/>
  </si>
  <si>
    <t>연가</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</si>
  <si>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</si>
  <si>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</si>
  <si>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</si>
  <si>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</si>
  <si>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</si>
  <si>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</si>
  <si>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</si>
  <si>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</si>
  <si>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</si>
  <si>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</si>
  <si>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</si>
  <si>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</si>
  <si>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</si>
  <si>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</si>
  <si>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</si>
  <si>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</si>
  <si>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</si>
  <si>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연가</t>
    <phoneticPr fontId="3" type="noConversion"/>
  </si>
  <si>
    <t>D</t>
    <phoneticPr fontId="3" type="noConversion"/>
  </si>
  <si>
    <t>D,E</t>
    <phoneticPr fontId="3" type="noConversion"/>
  </si>
  <si>
    <t>D/E</t>
    <phoneticPr fontId="3" type="noConversion"/>
  </si>
  <si>
    <t>주말
일직</t>
    <phoneticPr fontId="3" type="noConversion"/>
  </si>
  <si>
    <t>맹주훈</t>
    <phoneticPr fontId="3" type="noConversion"/>
  </si>
  <si>
    <t>오해순</t>
    <phoneticPr fontId="3" type="noConversion"/>
  </si>
  <si>
    <t>김은미</t>
    <phoneticPr fontId="3" type="noConversion"/>
  </si>
  <si>
    <t>윤선혜</t>
    <phoneticPr fontId="3" type="noConversion"/>
  </si>
  <si>
    <t>이수현</t>
    <phoneticPr fontId="3" type="noConversion"/>
  </si>
  <si>
    <t>E/N</t>
    <phoneticPr fontId="3" type="noConversion"/>
  </si>
  <si>
    <t>민향기</t>
    <phoneticPr fontId="3" type="noConversion"/>
  </si>
  <si>
    <t>유재도</t>
    <phoneticPr fontId="3" type="noConversion"/>
  </si>
  <si>
    <t>윤서연</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</si>
  <si>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</si>
  <si>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</si>
  <si>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</si>
  <si>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</si>
  <si>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</si>
  <si>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</si>
  <si>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</si>
  <si>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</si>
  <si>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</si>
  <si>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</si>
  <si>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사무원</t>
    <phoneticPr fontId="3" type="noConversion"/>
  </si>
  <si>
    <t>안전관리</t>
    <phoneticPr fontId="3" type="noConversion"/>
  </si>
  <si>
    <t>양구열</t>
    <phoneticPr fontId="3" type="noConversion"/>
  </si>
  <si>
    <t>안전요원</t>
    <phoneticPr fontId="3" type="noConversion"/>
  </si>
  <si>
    <t>D</t>
    <phoneticPr fontId="3" type="noConversion"/>
  </si>
  <si>
    <t>반차</t>
    <phoneticPr fontId="3" type="noConversion"/>
  </si>
  <si>
    <t>대휴</t>
    <phoneticPr fontId="3" type="noConversion"/>
  </si>
  <si>
    <t>D/E</t>
    <phoneticPr fontId="3" type="noConversion"/>
  </si>
  <si>
    <t>E</t>
    <phoneticPr fontId="3" type="noConversion"/>
  </si>
  <si>
    <t>D</t>
    <phoneticPr fontId="3" type="noConversion"/>
  </si>
  <si>
    <t>E</t>
    <phoneticPr fontId="3" type="noConversion"/>
  </si>
  <si>
    <t>E</t>
    <phoneticPr fontId="3" type="noConversion"/>
  </si>
  <si>
    <t>E</t>
    <phoneticPr fontId="3" type="noConversion"/>
  </si>
  <si>
    <t>17,18시</t>
    <phoneticPr fontId="3" type="noConversion"/>
  </si>
  <si>
    <t>남N</t>
    <phoneticPr fontId="3" type="noConversion"/>
  </si>
  <si>
    <t>복지사</t>
    <phoneticPr fontId="3" type="noConversion"/>
  </si>
  <si>
    <t>간호사</t>
    <phoneticPr fontId="3" type="noConversion"/>
  </si>
  <si>
    <t>남복지사</t>
    <phoneticPr fontId="3" type="noConversion"/>
  </si>
  <si>
    <t>2021년 10월 근무표</t>
    <phoneticPr fontId="3" type="noConversion"/>
  </si>
  <si>
    <t>남E</t>
    <phoneticPr fontId="3" type="noConversion"/>
  </si>
  <si>
    <t>17,18시</t>
    <phoneticPr fontId="3" type="noConversion"/>
  </si>
  <si>
    <t>남N</t>
    <phoneticPr fontId="3" type="noConversion"/>
  </si>
  <si>
    <t>복지사</t>
    <phoneticPr fontId="3" type="noConversion"/>
  </si>
  <si>
    <t>간호사</t>
    <phoneticPr fontId="3" type="noConversion"/>
  </si>
  <si>
    <t>남복지사</t>
    <phoneticPr fontId="3" type="noConversion"/>
  </si>
  <si>
    <t>유재도</t>
    <phoneticPr fontId="3" type="noConversion"/>
  </si>
  <si>
    <t>윤서연</t>
    <phoneticPr fontId="3" type="noConversion"/>
  </si>
  <si>
    <t>이용욱</t>
    <phoneticPr fontId="3" type="noConversion"/>
  </si>
  <si>
    <t>이완재</t>
    <phoneticPr fontId="3" type="noConversion"/>
  </si>
  <si>
    <t>김은우</t>
    <phoneticPr fontId="3" type="noConversion"/>
  </si>
  <si>
    <t>이의찬</t>
    <phoneticPr fontId="3" type="noConversion"/>
  </si>
  <si>
    <t>이정숙</t>
    <phoneticPr fontId="3" type="noConversion"/>
  </si>
  <si>
    <t>이용빈</t>
    <phoneticPr fontId="3" type="noConversion"/>
  </si>
  <si>
    <t>이상무</t>
    <phoneticPr fontId="3" type="noConversion"/>
  </si>
  <si>
    <t>정희석</t>
    <phoneticPr fontId="3" type="noConversion"/>
  </si>
  <si>
    <t>온정현</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</si>
  <si>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</si>
  <si>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</si>
  <si>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</si>
  <si>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</si>
  <si>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</si>
  <si>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</si>
  <si>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김은미</t>
    <phoneticPr fontId="3" type="noConversion"/>
  </si>
  <si>
    <t>맹주훈</t>
    <phoneticPr fontId="3" type="noConversion"/>
  </si>
  <si>
    <t>민향기</t>
    <phoneticPr fontId="3" type="noConversion"/>
  </si>
  <si>
    <t>오해순</t>
    <phoneticPr fontId="3" type="noConversion"/>
  </si>
  <si>
    <t>윤선혜</t>
    <phoneticPr fontId="3" type="noConversion"/>
  </si>
  <si>
    <t>이수현</t>
    <phoneticPr fontId="3" type="noConversion"/>
  </si>
  <si>
    <t>정소희</t>
    <phoneticPr fontId="3" type="noConversion"/>
  </si>
  <si>
    <t>안전관리</t>
    <phoneticPr fontId="3" type="noConversion"/>
  </si>
  <si>
    <t xml:space="preserve">                                                                          </t>
    <phoneticPr fontId="3" type="noConversion"/>
  </si>
  <si>
    <t>2021년 9월 근무표</t>
    <phoneticPr fontId="3" type="noConversion"/>
  </si>
  <si>
    <t>날짜</t>
    <phoneticPr fontId="3" type="noConversion"/>
  </si>
  <si>
    <t>근무일수</t>
    <phoneticPr fontId="3" type="noConversion"/>
  </si>
  <si>
    <t>요일</t>
    <phoneticPr fontId="3" type="noConversion"/>
  </si>
  <si>
    <t>수</t>
    <phoneticPr fontId="3" type="noConversion"/>
  </si>
  <si>
    <t>목</t>
    <phoneticPr fontId="3" type="noConversion"/>
  </si>
  <si>
    <t>월</t>
    <phoneticPr fontId="3" type="noConversion"/>
  </si>
  <si>
    <t>화</t>
    <phoneticPr fontId="3" type="noConversion"/>
  </si>
  <si>
    <t>박진석</t>
    <phoneticPr fontId="3" type="noConversion"/>
  </si>
  <si>
    <t>D1</t>
    <phoneticPr fontId="3" type="noConversion"/>
  </si>
  <si>
    <t>김은미</t>
    <phoneticPr fontId="3" type="noConversion"/>
  </si>
  <si>
    <t>오해순</t>
    <phoneticPr fontId="3" type="noConversion"/>
  </si>
  <si>
    <t>윤선혜</t>
    <phoneticPr fontId="3" type="noConversion"/>
  </si>
  <si>
    <t>이용욱</t>
    <phoneticPr fontId="3" type="noConversion"/>
  </si>
  <si>
    <t>이완재</t>
    <phoneticPr fontId="3" type="noConversion"/>
  </si>
  <si>
    <t>이상무</t>
    <phoneticPr fontId="3" type="noConversion"/>
  </si>
  <si>
    <t>정희석</t>
    <phoneticPr fontId="3" type="noConversion"/>
  </si>
  <si>
    <t>유재도</t>
    <phoneticPr fontId="3" type="noConversion"/>
  </si>
  <si>
    <t>이의찬</t>
    <phoneticPr fontId="3" type="noConversion"/>
  </si>
  <si>
    <t>이용빈</t>
    <phoneticPr fontId="3" type="noConversion"/>
  </si>
  <si>
    <t>윤서연</t>
    <phoneticPr fontId="3" type="noConversion"/>
  </si>
  <si>
    <t>김은우</t>
    <phoneticPr fontId="3" type="noConversion"/>
  </si>
  <si>
    <t>온정현</t>
    <phoneticPr fontId="3" type="noConversion"/>
  </si>
  <si>
    <t>이정숙</t>
    <phoneticPr fontId="3" type="noConversion"/>
  </si>
  <si>
    <t>이옥선</t>
    <phoneticPr fontId="3" type="noConversion"/>
  </si>
  <si>
    <t>박영미</t>
    <phoneticPr fontId="3" type="noConversion"/>
  </si>
  <si>
    <t>이청희</t>
    <phoneticPr fontId="3" type="noConversion"/>
  </si>
  <si>
    <t>박은경</t>
    <phoneticPr fontId="3" type="noConversion"/>
  </si>
  <si>
    <t>조성애</t>
    <phoneticPr fontId="3" type="noConversion"/>
  </si>
  <si>
    <t>양구열</t>
    <phoneticPr fontId="3" type="noConversion"/>
  </si>
  <si>
    <t>강승희</t>
    <phoneticPr fontId="3" type="noConversion"/>
  </si>
  <si>
    <t>이수현</t>
    <phoneticPr fontId="3" type="noConversion"/>
  </si>
  <si>
    <t>정소희</t>
    <phoneticPr fontId="3" type="noConversion"/>
  </si>
  <si>
    <t>맹주훈</t>
    <phoneticPr fontId="3" type="noConversion"/>
  </si>
  <si>
    <t>이우용</t>
    <phoneticPr fontId="3" type="noConversion"/>
  </si>
  <si>
    <t>민향기</t>
    <phoneticPr fontId="3" type="noConversion"/>
  </si>
  <si>
    <t>김은경</t>
    <phoneticPr fontId="3" type="noConversion"/>
  </si>
  <si>
    <t>김성빈</t>
    <phoneticPr fontId="3" type="noConversion"/>
  </si>
  <si>
    <t>정순금</t>
    <phoneticPr fontId="3" type="noConversion"/>
  </si>
  <si>
    <t>N</t>
    <phoneticPr fontId="3" type="noConversion"/>
  </si>
  <si>
    <t xml:space="preserve"> </t>
    <phoneticPr fontId="3" type="noConversion"/>
  </si>
  <si>
    <t>2021년 10월 근무표</t>
    <phoneticPr fontId="3" type="noConversion"/>
  </si>
  <si>
    <t>날짜</t>
    <phoneticPr fontId="3" type="noConversion"/>
  </si>
  <si>
    <t>근무일수</t>
    <phoneticPr fontId="3" type="noConversion"/>
  </si>
  <si>
    <t>요일</t>
    <phoneticPr fontId="3" type="noConversion"/>
  </si>
  <si>
    <t>off</t>
    <phoneticPr fontId="3" type="noConversion"/>
  </si>
  <si>
    <t>off</t>
    <phoneticPr fontId="3" type="noConversion"/>
  </si>
  <si>
    <t>연가</t>
    <phoneticPr fontId="3" type="noConversion"/>
  </si>
  <si>
    <t>주말
일직</t>
    <phoneticPr fontId="3" type="noConversion"/>
  </si>
  <si>
    <t>이우용이수현</t>
    <phoneticPr fontId="3" type="noConversion"/>
  </si>
  <si>
    <t>김은미맹주훈</t>
    <phoneticPr fontId="3" type="noConversion"/>
  </si>
  <si>
    <t>윤선혜정소희</t>
    <phoneticPr fontId="3" type="noConversion"/>
  </si>
  <si>
    <t>민향기오해순</t>
    <phoneticPr fontId="3" type="noConversion"/>
  </si>
  <si>
    <t>윤선혜이수현</t>
    <phoneticPr fontId="3" type="noConversion"/>
  </si>
  <si>
    <t>이우용정소희</t>
    <phoneticPr fontId="3" type="noConversion"/>
  </si>
  <si>
    <t>유재도</t>
    <phoneticPr fontId="3" type="noConversion"/>
  </si>
  <si>
    <t>윤서연</t>
    <phoneticPr fontId="3" type="noConversion"/>
  </si>
  <si>
    <t>이용욱</t>
    <phoneticPr fontId="3" type="noConversion"/>
  </si>
  <si>
    <t>이완재</t>
    <phoneticPr fontId="3" type="noConversion"/>
  </si>
  <si>
    <t>김은우</t>
    <phoneticPr fontId="3" type="noConversion"/>
  </si>
  <si>
    <t>이의찬</t>
    <phoneticPr fontId="3" type="noConversion"/>
  </si>
  <si>
    <t>이정숙</t>
    <phoneticPr fontId="3" type="noConversion"/>
  </si>
  <si>
    <t>이용빈</t>
    <phoneticPr fontId="3" type="noConversion"/>
  </si>
  <si>
    <t>이상무</t>
    <phoneticPr fontId="3" type="noConversion"/>
  </si>
  <si>
    <t>정희석</t>
    <phoneticPr fontId="3" type="noConversion"/>
  </si>
  <si>
    <t>온정현</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</si>
  <si>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</si>
  <si>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</si>
  <si>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</si>
  <si>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</si>
  <si>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</si>
  <si>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</si>
  <si>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김은미</t>
    <phoneticPr fontId="3" type="noConversion"/>
  </si>
  <si>
    <t>맹주훈</t>
    <phoneticPr fontId="3" type="noConversion"/>
  </si>
  <si>
    <t>민향기</t>
    <phoneticPr fontId="3" type="noConversion"/>
  </si>
  <si>
    <t>오해순</t>
    <phoneticPr fontId="3" type="noConversion"/>
  </si>
  <si>
    <t>윤선혜</t>
    <phoneticPr fontId="3" type="noConversion"/>
  </si>
  <si>
    <t>이수현</t>
    <phoneticPr fontId="3" type="noConversion"/>
  </si>
  <si>
    <t>이우용</t>
    <phoneticPr fontId="3" type="noConversion"/>
  </si>
  <si>
    <t>정소희</t>
    <phoneticPr fontId="3" type="noConversion"/>
  </si>
  <si>
    <t>d1</t>
    <phoneticPr fontId="3" type="noConversion"/>
  </si>
  <si>
    <t>d2</t>
    <phoneticPr fontId="3" type="noConversion"/>
  </si>
  <si>
    <t>d</t>
    <phoneticPr fontId="3" type="noConversion"/>
  </si>
  <si>
    <t>D1</t>
    <phoneticPr fontId="3" type="noConversion"/>
  </si>
  <si>
    <t>연차</t>
  </si>
  <si>
    <t>남E</t>
    <phoneticPr fontId="3" type="noConversion"/>
  </si>
  <si>
    <t>1층복지사</t>
    <phoneticPr fontId="3" type="noConversion"/>
  </si>
  <si>
    <t>2층근무인원(간호사제외)</t>
    <phoneticPr fontId="3" type="noConversion"/>
  </si>
  <si>
    <t>남N</t>
    <phoneticPr fontId="3" type="noConversion"/>
  </si>
  <si>
    <t>교대자</t>
    <phoneticPr fontId="3" type="noConversion"/>
  </si>
  <si>
    <t>강승희</t>
    <phoneticPr fontId="3" type="noConversion"/>
  </si>
  <si>
    <t>김은경</t>
    <phoneticPr fontId="3" type="noConversion"/>
  </si>
  <si>
    <t>정순금</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</si>
  <si>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</si>
  <si>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</si>
  <si>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</si>
  <si>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</si>
  <si>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</si>
  <si>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</si>
  <si>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</si>
  <si>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off</t>
    <phoneticPr fontId="3" type="noConversion"/>
  </si>
  <si>
    <t>D1</t>
    <phoneticPr fontId="3" type="noConversion"/>
  </si>
  <si>
    <t>D</t>
    <phoneticPr fontId="3" type="noConversion"/>
  </si>
  <si>
    <t>D2</t>
    <phoneticPr fontId="3" type="noConversion"/>
  </si>
  <si>
    <t>연차</t>
    <phoneticPr fontId="3" type="noConversion"/>
  </si>
  <si>
    <t>월차</t>
    <phoneticPr fontId="3" type="noConversion"/>
  </si>
  <si>
    <t>2021년 11월 근무표</t>
    <phoneticPr fontId="3" type="noConversion"/>
  </si>
  <si>
    <t>E</t>
    <phoneticPr fontId="3" type="noConversion"/>
  </si>
  <si>
    <t>off</t>
    <phoneticPr fontId="3" type="noConversion"/>
  </si>
  <si>
    <t>D1</t>
    <phoneticPr fontId="3" type="noConversion"/>
  </si>
  <si>
    <t>연가</t>
    <phoneticPr fontId="3" type="noConversion"/>
  </si>
  <si>
    <t>교육</t>
    <phoneticPr fontId="3" type="noConversion"/>
  </si>
  <si>
    <t>D</t>
    <phoneticPr fontId="3" type="noConversion"/>
  </si>
  <si>
    <t>N</t>
    <phoneticPr fontId="3" type="noConversion"/>
  </si>
  <si>
    <t>반가</t>
    <phoneticPr fontId="3" type="noConversion"/>
  </si>
  <si>
    <t>off</t>
    <phoneticPr fontId="3" type="noConversion"/>
  </si>
  <si>
    <t>E</t>
    <phoneticPr fontId="3" type="noConversion"/>
  </si>
  <si>
    <t>D1</t>
    <phoneticPr fontId="3" type="noConversion"/>
  </si>
  <si>
    <t>연가</t>
    <phoneticPr fontId="3" type="noConversion"/>
  </si>
  <si>
    <t>교육</t>
    <phoneticPr fontId="3" type="noConversion"/>
  </si>
  <si>
    <t>D</t>
    <phoneticPr fontId="3" type="noConversion"/>
  </si>
  <si>
    <t>월</t>
    <phoneticPr fontId="3" type="noConversion"/>
  </si>
  <si>
    <t>수</t>
    <phoneticPr fontId="3" type="noConversion"/>
  </si>
  <si>
    <t>화</t>
    <phoneticPr fontId="3" type="noConversion"/>
  </si>
  <si>
    <t>교육</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</si>
  <si>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</si>
  <si>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</si>
  <si>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</si>
  <si>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</si>
  <si>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</si>
  <si>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</si>
  <si>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</si>
  <si>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</si>
  <si>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</si>
  <si>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</si>
  <si>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</si>
  <si>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</si>
  <si>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</si>
  <si>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</si>
  <si>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</si>
  <si>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</si>
  <si>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</si>
  <si>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</si>
  <si>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</si>
  <si>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</si>
  <si>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</si>
  <si>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</si>
  <si>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</si>
  <si>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</si>
  <si>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</si>
  <si>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</si>
  <si>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D</t>
    <phoneticPr fontId="3" type="noConversion"/>
  </si>
  <si>
    <t>N</t>
    <phoneticPr fontId="3" type="noConversion"/>
  </si>
  <si>
    <t>off</t>
    <phoneticPr fontId="3" type="noConversion"/>
  </si>
  <si>
    <t>교육</t>
    <phoneticPr fontId="3" type="noConversion"/>
  </si>
  <si>
    <t>E</t>
    <phoneticPr fontId="3" type="noConversion"/>
  </si>
  <si>
    <t>D</t>
    <phoneticPr fontId="3" type="noConversion"/>
  </si>
  <si>
    <t xml:space="preserve"> </t>
    <phoneticPr fontId="3" type="noConversion"/>
  </si>
  <si>
    <t>E</t>
    <phoneticPr fontId="3" type="noConversion"/>
  </si>
  <si>
    <t>D</t>
    <phoneticPr fontId="3" type="noConversion"/>
  </si>
  <si>
    <t>월차</t>
    <phoneticPr fontId="3" type="noConversion"/>
  </si>
  <si>
    <t>OFF</t>
    <phoneticPr fontId="3" type="noConversion"/>
  </si>
  <si>
    <t>병가</t>
    <phoneticPr fontId="3" type="noConversion"/>
  </si>
  <si>
    <t>연차</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</si>
  <si>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</si>
  <si>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</si>
  <si>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</si>
  <si>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</si>
  <si>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</si>
  <si>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</si>
  <si>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</si>
  <si>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</si>
  <si>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</si>
  <si>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</si>
  <si>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</si>
  <si>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</si>
  <si>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</si>
  <si>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</si>
  <si>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</si>
  <si>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연가</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</si>
  <si>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</si>
  <si>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</si>
  <si>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</si>
  <si>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</si>
  <si>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</si>
  <si>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</si>
  <si>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</si>
  <si>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</si>
  <si>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</si>
  <si>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</si>
  <si>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</si>
  <si>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</si>
  <si>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</si>
  <si>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</si>
  <si>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</si>
  <si>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</si>
  <si>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</si>
  <si>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N</t>
    <phoneticPr fontId="3" type="noConversion"/>
  </si>
  <si>
    <t>전반</t>
    <phoneticPr fontId="3" type="noConversion"/>
  </si>
  <si>
    <t>E</t>
    <phoneticPr fontId="3" type="noConversion"/>
  </si>
  <si>
    <t>E</t>
    <phoneticPr fontId="3" type="noConversion"/>
  </si>
  <si>
    <t>D</t>
    <phoneticPr fontId="3" type="noConversion"/>
  </si>
  <si>
    <t>연가</t>
    <phoneticPr fontId="3" type="noConversion"/>
  </si>
  <si>
    <t>E</t>
    <phoneticPr fontId="3" type="noConversion"/>
  </si>
  <si>
    <t>E</t>
    <phoneticPr fontId="3" type="noConversion"/>
  </si>
  <si>
    <t>D</t>
    <phoneticPr fontId="3" type="noConversion"/>
  </si>
  <si>
    <t>교육</t>
    <phoneticPr fontId="3" type="noConversion"/>
  </si>
  <si>
    <t>후반</t>
    <phoneticPr fontId="3" type="noConversion"/>
  </si>
  <si>
    <t>E(반가)</t>
    <phoneticPr fontId="3" type="noConversion"/>
  </si>
  <si>
    <t>D</t>
    <phoneticPr fontId="3" type="noConversion"/>
  </si>
  <si>
    <t>12021년 12월 근무표</t>
    <phoneticPr fontId="3" type="noConversion"/>
  </si>
  <si>
    <t>D</t>
    <phoneticPr fontId="3" type="noConversion"/>
  </si>
  <si>
    <t>D</t>
    <phoneticPr fontId="3" type="noConversion"/>
  </si>
  <si>
    <t>날짜</t>
    <phoneticPr fontId="3" type="noConversion"/>
  </si>
  <si>
    <t>근무일수</t>
    <phoneticPr fontId="3" type="noConversion"/>
  </si>
  <si>
    <t>요일</t>
    <phoneticPr fontId="3" type="noConversion"/>
  </si>
  <si>
    <t>d1</t>
    <phoneticPr fontId="3" type="noConversion"/>
  </si>
  <si>
    <t>d2</t>
    <phoneticPr fontId="3" type="noConversion"/>
  </si>
  <si>
    <t>d</t>
    <phoneticPr fontId="3" type="noConversion"/>
  </si>
  <si>
    <t>D1</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</si>
  <si>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</si>
  <si>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</si>
  <si>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</si>
  <si>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</si>
  <si>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</si>
  <si>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</si>
  <si>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</si>
  <si>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</si>
  <si>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</si>
  <si>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</si>
  <si>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</si>
  <si>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</si>
  <si>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</si>
  <si>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</si>
  <si>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</si>
  <si>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</si>
  <si>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</si>
  <si>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</si>
  <si>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</si>
  <si>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</si>
  <si>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</si>
  <si>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</si>
  <si>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</si>
  <si>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</si>
  <si>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</si>
  <si>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</si>
  <si>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</si>
  <si>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</si>
  <si>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</si>
  <si>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</si>
  <si>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</si>
  <si>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</si>
  <si>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</si>
  <si>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</si>
  <si>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월</t>
    <phoneticPr fontId="3" type="noConversion"/>
  </si>
  <si>
    <t>화</t>
    <phoneticPr fontId="3" type="noConversion"/>
  </si>
  <si>
    <t>수</t>
    <phoneticPr fontId="3" type="noConversion"/>
  </si>
  <si>
    <t>E</t>
    <phoneticPr fontId="3" type="noConversion"/>
  </si>
  <si>
    <t>일</t>
    <phoneticPr fontId="3" type="noConversion"/>
  </si>
  <si>
    <t>토</t>
    <phoneticPr fontId="3" type="noConversion"/>
  </si>
  <si>
    <t>2022년 1월 근무표</t>
    <phoneticPr fontId="3" type="noConversion"/>
  </si>
  <si>
    <t>전반</t>
    <phoneticPr fontId="3" type="noConversion"/>
  </si>
  <si>
    <t>연가</t>
    <phoneticPr fontId="3" type="noConversion"/>
  </si>
  <si>
    <t>연가</t>
    <phoneticPr fontId="3" type="noConversion"/>
  </si>
  <si>
    <t>off</t>
    <phoneticPr fontId="3" type="noConversion"/>
  </si>
  <si>
    <t>N</t>
    <phoneticPr fontId="3" type="noConversion"/>
  </si>
  <si>
    <t>후반</t>
    <phoneticPr fontId="3" type="noConversion"/>
  </si>
  <si>
    <t>D</t>
    <phoneticPr fontId="3" type="noConversion"/>
  </si>
  <si>
    <t xml:space="preserve"> oo</t>
    <phoneticPr fontId="3" type="noConversion"/>
  </si>
  <si>
    <t>D/N</t>
    <phoneticPr fontId="3" type="noConversion"/>
  </si>
  <si>
    <t>E/N</t>
    <phoneticPr fontId="3" type="noConversion"/>
  </si>
  <si>
    <t>D1/E</t>
    <phoneticPr fontId="3" type="noConversion"/>
  </si>
  <si>
    <t>대휴</t>
    <phoneticPr fontId="3" type="noConversion"/>
  </si>
  <si>
    <t>;;</t>
    <phoneticPr fontId="3" type="noConversion"/>
  </si>
  <si>
    <t>D1</t>
    <phoneticPr fontId="3" type="noConversion"/>
  </si>
  <si>
    <t>자가</t>
    <phoneticPr fontId="3" type="noConversion"/>
  </si>
  <si>
    <t>d1</t>
    <phoneticPr fontId="3" type="noConversion"/>
  </si>
  <si>
    <t>d2</t>
    <phoneticPr fontId="3" type="noConversion"/>
  </si>
  <si>
    <t>d</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</si>
  <si>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</si>
  <si>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</si>
  <si>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</si>
  <si>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</si>
  <si>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</si>
  <si>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</si>
  <si>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</si>
  <si>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</si>
  <si>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</si>
  <si>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강승희</t>
    <phoneticPr fontId="3" type="noConversion"/>
  </si>
  <si>
    <t>김은경</t>
    <phoneticPr fontId="3" type="noConversion"/>
  </si>
  <si>
    <t>김성빈</t>
    <phoneticPr fontId="3" type="noConversion"/>
  </si>
  <si>
    <t>정순금</t>
    <phoneticPr fontId="3" type="noConversion"/>
  </si>
  <si>
    <t>화</t>
    <phoneticPr fontId="3" type="noConversion"/>
  </si>
  <si>
    <t>수</t>
    <phoneticPr fontId="3" type="noConversion"/>
  </si>
  <si>
    <t>연가</t>
    <phoneticPr fontId="3" type="noConversion"/>
  </si>
  <si>
    <t>off</t>
    <phoneticPr fontId="3" type="noConversion"/>
  </si>
  <si>
    <t>E</t>
    <phoneticPr fontId="3" type="noConversion"/>
  </si>
  <si>
    <t>D1</t>
    <phoneticPr fontId="3" type="noConversion"/>
  </si>
  <si>
    <t>연가</t>
    <phoneticPr fontId="3" type="noConversion"/>
  </si>
  <si>
    <t>D</t>
    <phoneticPr fontId="3" type="noConversion"/>
  </si>
  <si>
    <t>연가</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</si>
  <si>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</si>
  <si>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</si>
  <si>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</si>
  <si>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</si>
  <si>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</si>
  <si>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</si>
  <si>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</si>
  <si>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</si>
  <si>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</si>
  <si>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</si>
  <si>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</si>
  <si>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</si>
  <si>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</si>
  <si>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</si>
  <si>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</si>
  <si>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</si>
  <si>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</si>
  <si>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</si>
  <si>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</si>
  <si>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</si>
  <si>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</si>
  <si>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</si>
  <si>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</si>
  <si>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</si>
  <si>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</si>
  <si>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</si>
  <si>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목</t>
    <phoneticPr fontId="3" type="noConversion"/>
  </si>
  <si>
    <t>E</t>
    <phoneticPr fontId="3" type="noConversion"/>
  </si>
  <si>
    <t>D1</t>
    <phoneticPr fontId="3" type="noConversion"/>
  </si>
  <si>
    <t>off</t>
    <phoneticPr fontId="3" type="noConversion"/>
  </si>
  <si>
    <t>D</t>
    <phoneticPr fontId="3" type="noConversion"/>
  </si>
  <si>
    <t>D1/E</t>
    <phoneticPr fontId="3" type="noConversion"/>
  </si>
  <si>
    <t>D1</t>
    <phoneticPr fontId="3" type="noConversion"/>
  </si>
  <si>
    <t>E</t>
    <phoneticPr fontId="3" type="noConversion"/>
  </si>
  <si>
    <t>자가</t>
    <phoneticPr fontId="3" type="noConversion"/>
  </si>
  <si>
    <t>D1/E</t>
    <phoneticPr fontId="3" type="noConversion"/>
  </si>
  <si>
    <t>D1</t>
    <phoneticPr fontId="3" type="noConversion"/>
  </si>
  <si>
    <t>D</t>
    <phoneticPr fontId="3" type="noConversion"/>
  </si>
  <si>
    <t>D/N</t>
    <phoneticPr fontId="3" type="noConversion"/>
  </si>
  <si>
    <t>D/E</t>
    <phoneticPr fontId="3" type="noConversion"/>
  </si>
  <si>
    <t>E</t>
    <phoneticPr fontId="3" type="noConversion"/>
  </si>
  <si>
    <t>E</t>
    <phoneticPr fontId="3" type="noConversion"/>
  </si>
  <si>
    <t>D</t>
    <phoneticPr fontId="3" type="noConversion"/>
  </si>
  <si>
    <t>2022년 2월 근무표</t>
    <phoneticPr fontId="3" type="noConversion"/>
  </si>
  <si>
    <t>D/N</t>
    <phoneticPr fontId="3" type="noConversion"/>
  </si>
  <si>
    <t>D/E</t>
    <phoneticPr fontId="3" type="noConversion"/>
  </si>
  <si>
    <t>반차</t>
    <phoneticPr fontId="3" type="noConversion"/>
  </si>
  <si>
    <t>d1</t>
  </si>
  <si>
    <t>d2</t>
  </si>
  <si>
    <t>d</t>
  </si>
  <si>
    <t>1층복지사</t>
  </si>
  <si>
    <t>D1</t>
  </si>
  <si>
    <t>2층근무인원(간호사제외)</t>
  </si>
  <si>
    <t>남N</t>
  </si>
  <si>
    <t>복지사</t>
  </si>
  <si>
    <t>간호사</t>
  </si>
  <si>
    <t>남복지사</t>
  </si>
  <si>
    <t>교대자</t>
  </si>
  <si>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</si>
  <si>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</si>
  <si>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</si>
  <si>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</si>
  <si>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</si>
  <si>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</si>
  <si>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</si>
  <si>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</si>
  <si>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</si>
  <si>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2022년 3월 근무표</t>
    <phoneticPr fontId="3" type="noConversion"/>
  </si>
  <si>
    <t>"?;</t>
    <phoneticPr fontId="3" type="noConversion"/>
  </si>
  <si>
    <t>D</t>
    <phoneticPr fontId="3" type="noConversion"/>
  </si>
  <si>
    <t>연가</t>
    <phoneticPr fontId="3" type="noConversion"/>
  </si>
  <si>
    <t>E</t>
    <phoneticPr fontId="3" type="noConversion"/>
  </si>
  <si>
    <t>0-0-</t>
    <phoneticPr fontId="3" type="noConversion"/>
  </si>
  <si>
    <t>off</t>
    <phoneticPr fontId="3" type="noConversion"/>
  </si>
  <si>
    <t>E/N</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</si>
  <si>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</si>
  <si>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</si>
  <si>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</si>
  <si>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</si>
  <si>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</si>
  <si>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</si>
  <si>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</si>
  <si>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</si>
  <si>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</si>
  <si>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</si>
  <si>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</si>
  <si>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</si>
  <si>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</si>
  <si>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</si>
  <si>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조성애</t>
    <phoneticPr fontId="3" type="noConversion"/>
  </si>
  <si>
    <t>N</t>
    <phoneticPr fontId="3" type="noConversion"/>
  </si>
  <si>
    <t>D</t>
    <phoneticPr fontId="3" type="noConversion"/>
  </si>
  <si>
    <t>밀접</t>
    <phoneticPr fontId="3" type="noConversion"/>
  </si>
  <si>
    <t>D1</t>
    <phoneticPr fontId="3" type="noConversion"/>
  </si>
  <si>
    <t>ph</t>
    <phoneticPr fontId="3" type="noConversion"/>
  </si>
  <si>
    <t>off</t>
    <phoneticPr fontId="3" type="noConversion"/>
  </si>
  <si>
    <t>AH</t>
    <phoneticPr fontId="3" type="noConversion"/>
  </si>
  <si>
    <t>확진</t>
    <phoneticPr fontId="3" type="noConversion"/>
  </si>
  <si>
    <t>DE</t>
    <phoneticPr fontId="3" type="noConversion"/>
  </si>
  <si>
    <t>D</t>
    <phoneticPr fontId="3" type="noConversion"/>
  </si>
  <si>
    <t xml:space="preserve"> GCFD</t>
    <phoneticPr fontId="3" type="noConversion"/>
  </si>
  <si>
    <t>오후반가</t>
    <phoneticPr fontId="3" type="noConversion"/>
  </si>
  <si>
    <t>E</t>
    <phoneticPr fontId="3" type="noConversion"/>
  </si>
  <si>
    <t>2022년 4월 근무표</t>
  </si>
  <si>
    <t>이정숙</t>
  </si>
  <si>
    <t>김은우</t>
  </si>
  <si>
    <t>온정현</t>
  </si>
  <si>
    <t>양구열</t>
  </si>
  <si>
    <t>조성애</t>
  </si>
  <si>
    <t>박진석</t>
  </si>
  <si>
    <t>김기연</t>
  </si>
  <si>
    <t>정소희</t>
  </si>
  <si>
    <t>이우용</t>
  </si>
  <si>
    <t>D</t>
    <phoneticPr fontId="3" type="noConversion"/>
  </si>
  <si>
    <t>D</t>
    <phoneticPr fontId="3" type="noConversion"/>
  </si>
  <si>
    <t>연차</t>
    <phoneticPr fontId="3" type="noConversion"/>
  </si>
  <si>
    <t>E/D</t>
    <phoneticPr fontId="3" type="noConversion"/>
  </si>
  <si>
    <t>off</t>
    <phoneticPr fontId="3" type="noConversion"/>
  </si>
  <si>
    <t>D</t>
    <phoneticPr fontId="3" type="noConversion"/>
  </si>
  <si>
    <t>off</t>
    <phoneticPr fontId="3" type="noConversion"/>
  </si>
  <si>
    <t>D</t>
    <phoneticPr fontId="3" type="noConversion"/>
  </si>
  <si>
    <t>D1</t>
    <phoneticPr fontId="3" type="noConversion"/>
  </si>
  <si>
    <t>D1</t>
    <phoneticPr fontId="3" type="noConversion"/>
  </si>
  <si>
    <t>off</t>
    <phoneticPr fontId="3" type="noConversion"/>
  </si>
  <si>
    <t>전반E</t>
    <phoneticPr fontId="3" type="noConversion"/>
  </si>
  <si>
    <t>off</t>
    <phoneticPr fontId="3" type="noConversion"/>
  </si>
  <si>
    <t>D/E</t>
    <phoneticPr fontId="3" type="noConversion"/>
  </si>
  <si>
    <t>전반D</t>
    <phoneticPr fontId="3" type="noConversion"/>
  </si>
  <si>
    <t>공가</t>
    <phoneticPr fontId="3" type="noConversion"/>
  </si>
  <si>
    <t>N</t>
    <phoneticPr fontId="3" type="noConversion"/>
  </si>
  <si>
    <t>D</t>
    <phoneticPr fontId="3" type="noConversion"/>
  </si>
  <si>
    <t>off</t>
    <phoneticPr fontId="3" type="noConversion"/>
  </si>
  <si>
    <t xml:space="preserve"> 연차</t>
    <phoneticPr fontId="3" type="noConversion"/>
  </si>
  <si>
    <t>E</t>
    <phoneticPr fontId="3" type="noConversion"/>
  </si>
  <si>
    <t>D/E</t>
    <phoneticPr fontId="3" type="noConversion"/>
  </si>
  <si>
    <t>연가</t>
    <phoneticPr fontId="3" type="noConversion"/>
  </si>
  <si>
    <t>돌봄</t>
    <phoneticPr fontId="3" type="noConversion"/>
  </si>
  <si>
    <t>off</t>
    <phoneticPr fontId="3" type="noConversion"/>
  </si>
  <si>
    <t>D/반가</t>
    <phoneticPr fontId="3" type="noConversion"/>
  </si>
  <si>
    <t>off</t>
    <phoneticPr fontId="3" type="noConversion"/>
  </si>
  <si>
    <t>D</t>
    <phoneticPr fontId="3" type="noConversion"/>
  </si>
  <si>
    <t>E</t>
    <phoneticPr fontId="3" type="noConversion"/>
  </si>
  <si>
    <t>D</t>
    <phoneticPr fontId="3" type="noConversion"/>
  </si>
  <si>
    <t>전반</t>
    <phoneticPr fontId="3" type="noConversion"/>
  </si>
  <si>
    <t>대휴</t>
    <phoneticPr fontId="3" type="noConversion"/>
  </si>
  <si>
    <t>전/반</t>
    <phoneticPr fontId="3" type="noConversion"/>
  </si>
  <si>
    <t>E</t>
    <phoneticPr fontId="3" type="noConversion"/>
  </si>
  <si>
    <t>D</t>
    <phoneticPr fontId="3" type="noConversion"/>
  </si>
  <si>
    <t>D/반가</t>
    <phoneticPr fontId="3" type="noConversion"/>
  </si>
  <si>
    <t>D/반</t>
  </si>
  <si>
    <t>이의찬</t>
    <phoneticPr fontId="3" type="noConversion"/>
  </si>
  <si>
    <t>후/반</t>
    <phoneticPr fontId="3" type="noConversion"/>
  </si>
  <si>
    <t>생활복지사1</t>
    <phoneticPr fontId="3" type="noConversion"/>
  </si>
  <si>
    <t>생활복지사2</t>
    <phoneticPr fontId="3" type="noConversion"/>
  </si>
  <si>
    <t>김기연</t>
    <phoneticPr fontId="3" type="noConversion"/>
  </si>
  <si>
    <t>정호철</t>
    <phoneticPr fontId="3" type="noConversion"/>
  </si>
  <si>
    <t>연가</t>
    <phoneticPr fontId="3" type="noConversion"/>
  </si>
  <si>
    <t>off</t>
    <phoneticPr fontId="3" type="noConversion"/>
  </si>
  <si>
    <t>D</t>
    <phoneticPr fontId="3" type="noConversion"/>
  </si>
  <si>
    <t>연가</t>
    <phoneticPr fontId="3" type="noConversion"/>
  </si>
  <si>
    <t>교육</t>
    <phoneticPr fontId="3" type="noConversion"/>
  </si>
  <si>
    <t>반차</t>
    <phoneticPr fontId="3" type="noConversion"/>
  </si>
  <si>
    <t>반차및
대체
/대체</t>
    <phoneticPr fontId="3" type="noConversion"/>
  </si>
  <si>
    <t>전반/E</t>
    <phoneticPr fontId="3" type="noConversion"/>
  </si>
  <si>
    <t>교육</t>
    <phoneticPr fontId="3" type="noConversion"/>
  </si>
  <si>
    <t>교육</t>
    <phoneticPr fontId="3" type="noConversion"/>
  </si>
  <si>
    <t>오후대휴</t>
    <phoneticPr fontId="3" type="noConversion"/>
  </si>
  <si>
    <t>오후대휴</t>
    <phoneticPr fontId="3" type="noConversion"/>
  </si>
  <si>
    <t>대휴</t>
    <phoneticPr fontId="3" type="noConversion"/>
  </si>
  <si>
    <t>N</t>
    <phoneticPr fontId="3" type="noConversion"/>
  </si>
  <si>
    <t>2022년 5월 근무표</t>
    <phoneticPr fontId="3" type="noConversion"/>
  </si>
  <si>
    <t>D/반차</t>
    <phoneticPr fontId="3" type="noConversion"/>
  </si>
  <si>
    <t>2022년 6월 근무표</t>
    <phoneticPr fontId="3" type="noConversion"/>
  </si>
  <si>
    <t>휴</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</si>
  <si>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</si>
  <si>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</si>
  <si>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</si>
  <si>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</si>
  <si>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</si>
  <si>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</si>
  <si>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</si>
  <si>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</si>
  <si>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</si>
  <si>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</si>
  <si>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</si>
  <si>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</si>
  <si>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</si>
  <si>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</si>
  <si>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</si>
  <si>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</si>
  <si>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</si>
  <si>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</si>
  <si>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</si>
  <si>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</si>
  <si>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</si>
  <si>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</si>
  <si>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</si>
  <si>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</si>
  <si>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</si>
  <si>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</si>
  <si>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D</t>
    <phoneticPr fontId="3" type="noConversion"/>
  </si>
  <si>
    <t>N</t>
    <phoneticPr fontId="3" type="noConversion"/>
  </si>
  <si>
    <t>D/교육</t>
    <phoneticPr fontId="3" type="noConversion"/>
  </si>
  <si>
    <t>오반/E</t>
    <phoneticPr fontId="3" type="noConversion"/>
  </si>
  <si>
    <t>off</t>
    <phoneticPr fontId="3" type="noConversion"/>
  </si>
  <si>
    <t>E</t>
    <phoneticPr fontId="3" type="noConversion"/>
  </si>
  <si>
    <t>D/후반</t>
    <phoneticPr fontId="3" type="noConversion"/>
  </si>
  <si>
    <t>D</t>
    <phoneticPr fontId="3" type="noConversion"/>
  </si>
  <si>
    <r>
      <rPr>
        <b/>
        <sz val="10"/>
        <color rgb="FFFF0000"/>
        <rFont val="함초롬바탕"/>
        <family val="1"/>
        <charset val="129"/>
      </rPr>
      <t>E</t>
    </r>
    <r>
      <rPr>
        <b/>
        <sz val="10"/>
        <rFont val="함초롬바탕"/>
        <family val="1"/>
        <charset val="129"/>
      </rPr>
      <t>/D</t>
    </r>
    <phoneticPr fontId="3" type="noConversion"/>
  </si>
  <si>
    <t>D</t>
    <phoneticPr fontId="3" type="noConversion"/>
  </si>
  <si>
    <t>E</t>
    <phoneticPr fontId="3" type="noConversion"/>
  </si>
  <si>
    <t>E/HH</t>
    <phoneticPr fontId="3" type="noConversion"/>
  </si>
  <si>
    <t>교육</t>
    <phoneticPr fontId="3" type="noConversion"/>
  </si>
  <si>
    <t>교육</t>
    <phoneticPr fontId="3" type="noConversion"/>
  </si>
  <si>
    <t>off</t>
    <phoneticPr fontId="3" type="noConversion"/>
  </si>
  <si>
    <t>전반</t>
    <phoneticPr fontId="3" type="noConversion"/>
  </si>
  <si>
    <t>N</t>
    <phoneticPr fontId="3" type="noConversion"/>
  </si>
  <si>
    <t>off</t>
    <phoneticPr fontId="3" type="noConversion"/>
  </si>
  <si>
    <t>D/교육</t>
    <phoneticPr fontId="3" type="noConversion"/>
  </si>
  <si>
    <t>ㅠ</t>
    <phoneticPr fontId="3" type="noConversion"/>
  </si>
  <si>
    <t>D</t>
    <phoneticPr fontId="3" type="noConversion"/>
  </si>
  <si>
    <t>교육</t>
    <phoneticPr fontId="3" type="noConversion"/>
  </si>
  <si>
    <t>D/후반</t>
    <phoneticPr fontId="3" type="noConversion"/>
  </si>
  <si>
    <t>E</t>
    <phoneticPr fontId="3" type="noConversion"/>
  </si>
  <si>
    <t>E</t>
    <phoneticPr fontId="3" type="noConversion"/>
  </si>
  <si>
    <t>교육</t>
    <phoneticPr fontId="3" type="noConversion"/>
  </si>
  <si>
    <t>무급</t>
    <phoneticPr fontId="3" type="noConversion"/>
  </si>
  <si>
    <t>무급</t>
    <phoneticPr fontId="3" type="noConversion"/>
  </si>
  <si>
    <t>2022년 7월 근무표</t>
  </si>
  <si>
    <t>휴</t>
  </si>
  <si>
    <t>생활복지사1</t>
  </si>
  <si>
    <t>생활복지사2</t>
  </si>
  <si>
    <t>E</t>
    <phoneticPr fontId="3" type="noConversion"/>
  </si>
  <si>
    <t>연가</t>
    <phoneticPr fontId="3" type="noConversion"/>
  </si>
  <si>
    <t>off</t>
    <phoneticPr fontId="3" type="noConversion"/>
  </si>
  <si>
    <t>N</t>
    <phoneticPr fontId="3" type="noConversion"/>
  </si>
  <si>
    <t>2022년 8월 근무표</t>
  </si>
  <si>
    <t>D/후반</t>
    <phoneticPr fontId="3" type="noConversion"/>
  </si>
  <si>
    <t>off</t>
    <phoneticPr fontId="3" type="noConversion"/>
  </si>
  <si>
    <t>연가</t>
    <phoneticPr fontId="3" type="noConversion"/>
  </si>
  <si>
    <t>연가</t>
    <phoneticPr fontId="3" type="noConversion"/>
  </si>
  <si>
    <t>D/E</t>
    <phoneticPr fontId="3" type="noConversion"/>
  </si>
  <si>
    <t>D</t>
    <phoneticPr fontId="3" type="noConversion"/>
  </si>
  <si>
    <t>D</t>
    <phoneticPr fontId="3" type="noConversion"/>
  </si>
  <si>
    <t>E/D</t>
    <phoneticPr fontId="3" type="noConversion"/>
  </si>
  <si>
    <t>E</t>
    <phoneticPr fontId="3" type="noConversion"/>
  </si>
  <si>
    <t>D</t>
    <phoneticPr fontId="3" type="noConversion"/>
  </si>
  <si>
    <t>온정현</t>
    <phoneticPr fontId="3" type="noConversion"/>
  </si>
  <si>
    <t>off</t>
    <phoneticPr fontId="3" type="noConversion"/>
  </si>
  <si>
    <t>N</t>
    <phoneticPr fontId="3" type="noConversion"/>
  </si>
  <si>
    <t>off</t>
    <phoneticPr fontId="3" type="noConversion"/>
  </si>
  <si>
    <t>돌봄</t>
    <phoneticPr fontId="3" type="noConversion"/>
  </si>
  <si>
    <t>돌봄</t>
    <phoneticPr fontId="3" type="noConversion"/>
  </si>
  <si>
    <t>연가</t>
    <phoneticPr fontId="3" type="noConversion"/>
  </si>
  <si>
    <t>교육</t>
    <phoneticPr fontId="3" type="noConversion"/>
  </si>
  <si>
    <t>E</t>
    <phoneticPr fontId="3" type="noConversion"/>
  </si>
  <si>
    <t>N</t>
    <phoneticPr fontId="3" type="noConversion"/>
  </si>
  <si>
    <t>off</t>
    <phoneticPr fontId="3" type="noConversion"/>
  </si>
  <si>
    <t>D</t>
    <phoneticPr fontId="3" type="noConversion"/>
  </si>
  <si>
    <t>D/반가</t>
    <phoneticPr fontId="3" type="noConversion"/>
  </si>
  <si>
    <t>D/반차</t>
    <phoneticPr fontId="3" type="noConversion"/>
  </si>
  <si>
    <t>E</t>
    <phoneticPr fontId="3" type="noConversion"/>
  </si>
  <si>
    <t>E</t>
    <phoneticPr fontId="3" type="noConversion"/>
  </si>
  <si>
    <t>D/반</t>
    <phoneticPr fontId="3" type="noConversion"/>
  </si>
  <si>
    <t>D/반</t>
    <phoneticPr fontId="3" type="noConversion"/>
  </si>
  <si>
    <t>D</t>
    <phoneticPr fontId="3" type="noConversion"/>
  </si>
  <si>
    <t>연가</t>
    <phoneticPr fontId="3" type="noConversion"/>
  </si>
  <si>
    <t>off</t>
    <phoneticPr fontId="3" type="noConversion"/>
  </si>
  <si>
    <t>D/E</t>
    <phoneticPr fontId="3" type="noConversion"/>
  </si>
  <si>
    <t>교육</t>
    <phoneticPr fontId="3" type="noConversion"/>
  </si>
  <si>
    <t>E</t>
    <phoneticPr fontId="3" type="noConversion"/>
  </si>
  <si>
    <t>off</t>
    <phoneticPr fontId="3" type="noConversion"/>
  </si>
  <si>
    <t>off</t>
    <phoneticPr fontId="3" type="noConversion"/>
  </si>
  <si>
    <t>D</t>
    <phoneticPr fontId="3" type="noConversion"/>
  </si>
  <si>
    <t>off</t>
    <phoneticPr fontId="3" type="noConversion"/>
  </si>
  <si>
    <t>월차</t>
    <phoneticPr fontId="3" type="noConversion"/>
  </si>
  <si>
    <t>정희석</t>
    <phoneticPr fontId="3" type="noConversion"/>
  </si>
  <si>
    <t>박진석</t>
    <phoneticPr fontId="3" type="noConversion"/>
  </si>
  <si>
    <t>이용빈</t>
    <phoneticPr fontId="3" type="noConversion"/>
  </si>
  <si>
    <t>오해순</t>
    <phoneticPr fontId="3" type="noConversion"/>
  </si>
  <si>
    <t>윤서연</t>
    <phoneticPr fontId="3" type="noConversion"/>
  </si>
  <si>
    <t>이상무</t>
    <phoneticPr fontId="3" type="noConversion"/>
  </si>
  <si>
    <t>윤선혜</t>
    <phoneticPr fontId="3" type="noConversion"/>
  </si>
  <si>
    <t>김은미</t>
    <phoneticPr fontId="3" type="noConversion"/>
  </si>
  <si>
    <t>E</t>
    <phoneticPr fontId="3" type="noConversion"/>
  </si>
  <si>
    <t>D</t>
    <phoneticPr fontId="3" type="noConversion"/>
  </si>
  <si>
    <t>식D</t>
    <phoneticPr fontId="3" type="noConversion"/>
  </si>
  <si>
    <t>D/후반</t>
    <phoneticPr fontId="3" type="noConversion"/>
  </si>
  <si>
    <t>휴합</t>
  </si>
  <si>
    <t>생활복지사2</t>
    <phoneticPr fontId="3" type="noConversion"/>
  </si>
  <si>
    <t>식E</t>
    <phoneticPr fontId="3" type="noConversion"/>
  </si>
  <si>
    <t>식D1</t>
    <phoneticPr fontId="3" type="noConversion"/>
  </si>
  <si>
    <t>식E</t>
    <phoneticPr fontId="3" type="noConversion"/>
  </si>
  <si>
    <t>D</t>
    <phoneticPr fontId="3" type="noConversion"/>
  </si>
  <si>
    <r>
      <t>D/</t>
    </r>
    <r>
      <rPr>
        <b/>
        <sz val="10"/>
        <color rgb="FF0070C0"/>
        <rFont val="함초롬바탕"/>
        <family val="1"/>
        <charset val="129"/>
      </rPr>
      <t>E</t>
    </r>
    <phoneticPr fontId="3" type="noConversion"/>
  </si>
  <si>
    <t>교육</t>
    <phoneticPr fontId="3" type="noConversion"/>
  </si>
  <si>
    <t>D</t>
    <phoneticPr fontId="3" type="noConversion"/>
  </si>
  <si>
    <t>연가</t>
    <phoneticPr fontId="3" type="noConversion"/>
  </si>
  <si>
    <t>E</t>
    <phoneticPr fontId="3" type="noConversion"/>
  </si>
  <si>
    <t>교육E</t>
    <phoneticPr fontId="3" type="noConversion"/>
  </si>
  <si>
    <t>D</t>
    <phoneticPr fontId="3" type="noConversion"/>
  </si>
  <si>
    <t>연가</t>
    <phoneticPr fontId="3" type="noConversion"/>
  </si>
  <si>
    <t>D/반</t>
    <phoneticPr fontId="3" type="noConversion"/>
  </si>
  <si>
    <t>off</t>
    <phoneticPr fontId="3" type="noConversion"/>
  </si>
  <si>
    <t>off</t>
    <phoneticPr fontId="3" type="noConversion"/>
  </si>
  <si>
    <t>전반</t>
    <phoneticPr fontId="3" type="noConversion"/>
  </si>
  <si>
    <t>N</t>
    <phoneticPr fontId="3" type="noConversion"/>
  </si>
  <si>
    <t>D후반</t>
    <phoneticPr fontId="3" type="noConversion"/>
  </si>
  <si>
    <t>D</t>
    <phoneticPr fontId="3" type="noConversion"/>
  </si>
  <si>
    <t>확진</t>
    <phoneticPr fontId="3" type="noConversion"/>
  </si>
  <si>
    <t>D</t>
    <phoneticPr fontId="3" type="noConversion"/>
  </si>
  <si>
    <t>D</t>
    <phoneticPr fontId="3" type="noConversion"/>
  </si>
  <si>
    <t>N</t>
    <phoneticPr fontId="3" type="noConversion"/>
  </si>
  <si>
    <t>off</t>
    <phoneticPr fontId="3" type="noConversion"/>
  </si>
  <si>
    <t>확진</t>
    <phoneticPr fontId="3" type="noConversion"/>
  </si>
  <si>
    <t>N</t>
    <phoneticPr fontId="3" type="noConversion"/>
  </si>
  <si>
    <t>OFF</t>
    <phoneticPr fontId="3" type="noConversion"/>
  </si>
  <si>
    <t>off</t>
    <phoneticPr fontId="3" type="noConversion"/>
  </si>
  <si>
    <t>off</t>
    <phoneticPr fontId="3" type="noConversion"/>
  </si>
  <si>
    <t>d1/e</t>
    <phoneticPr fontId="3" type="noConversion"/>
  </si>
  <si>
    <t>E</t>
    <phoneticPr fontId="3" type="noConversion"/>
  </si>
  <si>
    <t>E</t>
    <phoneticPr fontId="3" type="noConversion"/>
  </si>
  <si>
    <t>E</t>
    <phoneticPr fontId="3" type="noConversion"/>
  </si>
  <si>
    <t>D</t>
    <phoneticPr fontId="3" type="noConversion"/>
  </si>
  <si>
    <t>2022년 9월 근무표</t>
    <phoneticPr fontId="3" type="noConversion"/>
  </si>
  <si>
    <t>대휴</t>
    <phoneticPr fontId="3" type="noConversion"/>
  </si>
  <si>
    <t>d1/N</t>
    <phoneticPr fontId="3" type="noConversion"/>
  </si>
  <si>
    <t>경조</t>
    <phoneticPr fontId="3" type="noConversion"/>
  </si>
  <si>
    <t>D</t>
    <phoneticPr fontId="3" type="noConversion"/>
  </si>
  <si>
    <t>off</t>
    <phoneticPr fontId="3" type="noConversion"/>
  </si>
  <si>
    <t>반가/대휴</t>
    <phoneticPr fontId="3" type="noConversion"/>
  </si>
  <si>
    <t>반가오후</t>
    <phoneticPr fontId="3" type="noConversion"/>
  </si>
  <si>
    <t>off</t>
    <phoneticPr fontId="3" type="noConversion"/>
  </si>
  <si>
    <t>E</t>
    <phoneticPr fontId="3" type="noConversion"/>
  </si>
  <si>
    <t>전반</t>
    <phoneticPr fontId="3" type="noConversion"/>
  </si>
  <si>
    <t>연가</t>
    <phoneticPr fontId="3" type="noConversion"/>
  </si>
  <si>
    <t>N</t>
    <phoneticPr fontId="3" type="noConversion"/>
  </si>
  <si>
    <t>off</t>
    <phoneticPr fontId="3" type="noConversion"/>
  </si>
  <si>
    <t>D</t>
    <phoneticPr fontId="3" type="noConversion"/>
  </si>
  <si>
    <t>E</t>
    <phoneticPr fontId="3" type="noConversion"/>
  </si>
  <si>
    <t>D</t>
    <phoneticPr fontId="3" type="noConversion"/>
  </si>
  <si>
    <t>교육</t>
    <phoneticPr fontId="3" type="noConversion"/>
  </si>
  <si>
    <t xml:space="preserve"> E</t>
    <phoneticPr fontId="3" type="noConversion"/>
  </si>
  <si>
    <t>휴무</t>
    <phoneticPr fontId="3" type="noConversion"/>
  </si>
  <si>
    <t>2022년 10월 근무표</t>
    <phoneticPr fontId="3" type="noConversion"/>
  </si>
  <si>
    <t>연가</t>
    <phoneticPr fontId="3" type="noConversion"/>
  </si>
  <si>
    <t>D/반</t>
    <phoneticPr fontId="3" type="noConversion"/>
  </si>
  <si>
    <t>후반</t>
    <phoneticPr fontId="3" type="noConversion"/>
  </si>
  <si>
    <t>노/반</t>
    <phoneticPr fontId="3" type="noConversion"/>
  </si>
  <si>
    <t>d/후반</t>
    <phoneticPr fontId="3" type="noConversion"/>
  </si>
  <si>
    <t>D/후반</t>
    <phoneticPr fontId="3" type="noConversion"/>
  </si>
  <si>
    <t>대체</t>
    <phoneticPr fontId="3" type="noConversion"/>
  </si>
  <si>
    <t>D/E</t>
    <phoneticPr fontId="3" type="noConversion"/>
  </si>
  <si>
    <t>반차
/대체</t>
    <phoneticPr fontId="3" type="noConversion"/>
  </si>
  <si>
    <t>윤서연</t>
    <phoneticPr fontId="3" type="noConversion"/>
  </si>
  <si>
    <t>온정현</t>
    <phoneticPr fontId="3" type="noConversion"/>
  </si>
  <si>
    <t>오해순</t>
    <phoneticPr fontId="3" type="noConversion"/>
  </si>
  <si>
    <t>E</t>
    <phoneticPr fontId="3" type="noConversion"/>
  </si>
  <si>
    <t>D</t>
    <phoneticPr fontId="3" type="noConversion"/>
  </si>
  <si>
    <t>off</t>
    <phoneticPr fontId="3" type="noConversion"/>
  </si>
  <si>
    <t>N</t>
    <phoneticPr fontId="3" type="noConversion"/>
  </si>
  <si>
    <t>교육</t>
    <phoneticPr fontId="3" type="noConversion"/>
  </si>
  <si>
    <t>D/</t>
    <phoneticPr fontId="3" type="noConversion"/>
  </si>
  <si>
    <t>교육</t>
    <phoneticPr fontId="3" type="noConversion"/>
  </si>
  <si>
    <t>2022년 11월 근무표</t>
    <phoneticPr fontId="3" type="noConversion"/>
  </si>
  <si>
    <t>날짜</t>
    <phoneticPr fontId="3" type="noConversion"/>
  </si>
  <si>
    <t>근무일수</t>
    <phoneticPr fontId="3" type="noConversion"/>
  </si>
  <si>
    <t>요일</t>
    <phoneticPr fontId="3" type="noConversion"/>
  </si>
  <si>
    <t>화</t>
    <phoneticPr fontId="3" type="noConversion"/>
  </si>
  <si>
    <t>수</t>
    <phoneticPr fontId="3" type="noConversion"/>
  </si>
  <si>
    <t>목</t>
    <phoneticPr fontId="3" type="noConversion"/>
  </si>
  <si>
    <t>금</t>
    <phoneticPr fontId="3" type="noConversion"/>
  </si>
  <si>
    <t>d1</t>
    <phoneticPr fontId="3" type="noConversion"/>
  </si>
  <si>
    <t>휴</t>
    <phoneticPr fontId="3" type="noConversion"/>
  </si>
  <si>
    <t>휴합</t>
    <phoneticPr fontId="3" type="noConversion"/>
  </si>
  <si>
    <t>d</t>
    <phoneticPr fontId="3" type="noConversion"/>
  </si>
  <si>
    <t>off</t>
    <phoneticPr fontId="3" type="noConversion"/>
  </si>
  <si>
    <t>D1</t>
    <phoneticPr fontId="3" type="noConversion"/>
  </si>
  <si>
    <t>오반</t>
    <phoneticPr fontId="3" type="noConversion"/>
  </si>
  <si>
    <t>D</t>
    <phoneticPr fontId="3" type="noConversion"/>
  </si>
  <si>
    <t>E</t>
    <phoneticPr fontId="3" type="noConversion"/>
  </si>
  <si>
    <t>연차</t>
    <phoneticPr fontId="3" type="noConversion"/>
  </si>
  <si>
    <t>대/반</t>
    <phoneticPr fontId="3" type="noConversion"/>
  </si>
  <si>
    <t>반가</t>
    <phoneticPr fontId="3" type="noConversion"/>
  </si>
  <si>
    <t>D교육</t>
    <phoneticPr fontId="3" type="noConversion"/>
  </si>
  <si>
    <t>D교육</t>
    <phoneticPr fontId="3" type="noConversion"/>
  </si>
  <si>
    <t>E</t>
    <phoneticPr fontId="3" type="noConversion"/>
  </si>
  <si>
    <t>교육</t>
    <phoneticPr fontId="3" type="noConversion"/>
  </si>
  <si>
    <t>E</t>
    <phoneticPr fontId="3" type="noConversion"/>
  </si>
  <si>
    <t>후반</t>
    <phoneticPr fontId="3" type="noConversion"/>
  </si>
  <si>
    <t>교육</t>
    <phoneticPr fontId="3" type="noConversion"/>
  </si>
  <si>
    <t>off</t>
    <phoneticPr fontId="3" type="noConversion"/>
  </si>
  <si>
    <t>오후
반차</t>
    <phoneticPr fontId="3" type="noConversion"/>
  </si>
  <si>
    <t>N</t>
    <phoneticPr fontId="3" type="noConversion"/>
  </si>
  <si>
    <t>박금주</t>
  </si>
  <si>
    <t>D</t>
    <phoneticPr fontId="3" type="noConversion"/>
  </si>
  <si>
    <t>E</t>
    <phoneticPr fontId="3" type="noConversion"/>
  </si>
  <si>
    <t>후/반</t>
    <phoneticPr fontId="3" type="noConversion"/>
  </si>
  <si>
    <t>전/반</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</si>
  <si>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</si>
  <si>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</si>
  <si>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</si>
  <si>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</si>
  <si>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</si>
  <si>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</si>
  <si>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</si>
  <si>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</si>
  <si>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</si>
  <si>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</si>
  <si>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</si>
  <si>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생활복지사1</t>
    <phoneticPr fontId="3" type="noConversion"/>
  </si>
  <si>
    <t>생활복지사2</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</si>
  <si>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</si>
  <si>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</si>
  <si>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</si>
  <si>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</si>
  <si>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</si>
  <si>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</si>
  <si>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박금주</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</si>
  <si>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</si>
  <si>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</si>
  <si>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</si>
  <si>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</si>
  <si>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</si>
  <si>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</si>
  <si>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</si>
  <si>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연차</t>
    <phoneticPr fontId="3" type="noConversion"/>
  </si>
  <si>
    <t>off</t>
    <phoneticPr fontId="3" type="noConversion"/>
  </si>
  <si>
    <t>교육</t>
    <phoneticPr fontId="3" type="noConversion"/>
  </si>
  <si>
    <t>E</t>
    <phoneticPr fontId="3" type="noConversion"/>
  </si>
  <si>
    <t>E/D</t>
    <phoneticPr fontId="3" type="noConversion"/>
  </si>
  <si>
    <t>연차</t>
    <phoneticPr fontId="3" type="noConversion"/>
  </si>
  <si>
    <t>2022년 12월 근무표</t>
    <phoneticPr fontId="3" type="noConversion"/>
  </si>
  <si>
    <t>날짜</t>
    <phoneticPr fontId="3" type="noConversion"/>
  </si>
  <si>
    <t>이정숙</t>
    <phoneticPr fontId="3" type="noConversion"/>
  </si>
  <si>
    <t>교육</t>
    <phoneticPr fontId="3" type="noConversion"/>
  </si>
  <si>
    <t>E</t>
    <phoneticPr fontId="3" type="noConversion"/>
  </si>
  <si>
    <t>대체</t>
    <phoneticPr fontId="3" type="noConversion"/>
  </si>
  <si>
    <t>D후반</t>
    <phoneticPr fontId="3" type="noConversion"/>
  </si>
  <si>
    <t>D1</t>
    <phoneticPr fontId="3" type="noConversion"/>
  </si>
  <si>
    <t>24h
(병원)</t>
    <phoneticPr fontId="3" type="noConversion"/>
  </si>
  <si>
    <t>오후돌봄</t>
    <phoneticPr fontId="3" type="noConversion"/>
  </si>
  <si>
    <t>10포럼홍성</t>
    <phoneticPr fontId="3" type="noConversion"/>
  </si>
  <si>
    <t>재택교육</t>
    <phoneticPr fontId="3" type="noConversion"/>
  </si>
  <si>
    <t>E</t>
    <phoneticPr fontId="3" type="noConversion"/>
  </si>
  <si>
    <t>E</t>
    <phoneticPr fontId="3" type="noConversion"/>
  </si>
  <si>
    <t>E</t>
    <phoneticPr fontId="3" type="noConversion"/>
  </si>
  <si>
    <t>후반</t>
    <phoneticPr fontId="3" type="noConversion"/>
  </si>
  <si>
    <t>D/후반</t>
    <phoneticPr fontId="3" type="noConversion"/>
  </si>
  <si>
    <t>대체오후</t>
    <phoneticPr fontId="3" type="noConversion"/>
  </si>
  <si>
    <t>오후
반차</t>
    <phoneticPr fontId="3" type="noConversion"/>
  </si>
  <si>
    <t>N</t>
    <phoneticPr fontId="3" type="noConversion"/>
  </si>
  <si>
    <t>E</t>
    <phoneticPr fontId="3" type="noConversion"/>
  </si>
  <si>
    <t>D</t>
    <phoneticPr fontId="3" type="noConversion"/>
  </si>
  <si>
    <t>D</t>
    <phoneticPr fontId="3" type="noConversion"/>
  </si>
  <si>
    <t>D</t>
    <phoneticPr fontId="3" type="noConversion"/>
  </si>
  <si>
    <t>D/E</t>
    <phoneticPr fontId="3" type="noConversion"/>
  </si>
  <si>
    <t>오전
반차</t>
    <phoneticPr fontId="3" type="noConversion"/>
  </si>
  <si>
    <t>D</t>
    <phoneticPr fontId="3" type="noConversion"/>
  </si>
  <si>
    <t>N</t>
    <phoneticPr fontId="3" type="noConversion"/>
  </si>
  <si>
    <t>교육</t>
    <phoneticPr fontId="3" type="noConversion"/>
  </si>
  <si>
    <t>16대휴</t>
    <phoneticPr fontId="3" type="noConversion"/>
  </si>
  <si>
    <t>E</t>
    <phoneticPr fontId="3" type="noConversion"/>
  </si>
  <si>
    <t>D</t>
    <phoneticPr fontId="3" type="noConversion"/>
  </si>
  <si>
    <t>E</t>
    <phoneticPr fontId="3" type="noConversion"/>
  </si>
  <si>
    <t>D</t>
    <phoneticPr fontId="3" type="noConversion"/>
  </si>
  <si>
    <t>D/후반</t>
    <phoneticPr fontId="3" type="noConversion"/>
  </si>
  <si>
    <t>E</t>
    <phoneticPr fontId="3" type="noConversion"/>
  </si>
  <si>
    <t>D/E</t>
    <phoneticPr fontId="3" type="noConversion"/>
  </si>
  <si>
    <t>D1</t>
    <phoneticPr fontId="3" type="noConversion"/>
  </si>
  <si>
    <t>이병순</t>
    <phoneticPr fontId="3" type="noConversion"/>
  </si>
  <si>
    <t>김은경</t>
    <phoneticPr fontId="3" type="noConversion"/>
  </si>
  <si>
    <t>정순금</t>
    <phoneticPr fontId="3" type="noConversion"/>
  </si>
  <si>
    <t>김성빈</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</si>
  <si>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</si>
  <si>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</si>
  <si>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</si>
  <si>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</si>
  <si>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</si>
  <si>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</si>
  <si>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</si>
  <si>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</si>
  <si>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</si>
  <si>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연차</t>
    <phoneticPr fontId="3" type="noConversion"/>
  </si>
  <si>
    <t>d1</t>
    <phoneticPr fontId="3" type="noConversion"/>
  </si>
  <si>
    <t>휴</t>
    <phoneticPr fontId="3" type="noConversion"/>
  </si>
  <si>
    <t>d</t>
    <phoneticPr fontId="3" type="noConversion"/>
  </si>
  <si>
    <t>이정숙</t>
    <phoneticPr fontId="3" type="noConversion"/>
  </si>
  <si>
    <t>off</t>
    <phoneticPr fontId="3" type="noConversion"/>
  </si>
  <si>
    <t>김은우</t>
    <phoneticPr fontId="3" type="noConversion"/>
  </si>
  <si>
    <t>온정현</t>
    <phoneticPr fontId="3" type="noConversion"/>
  </si>
  <si>
    <t>윤서연</t>
    <phoneticPr fontId="3" type="noConversion"/>
  </si>
  <si>
    <t>D1</t>
    <phoneticPr fontId="3" type="noConversion"/>
  </si>
  <si>
    <t>유재도</t>
    <phoneticPr fontId="3" type="noConversion"/>
  </si>
  <si>
    <t>이용욱</t>
    <phoneticPr fontId="3" type="noConversion"/>
  </si>
  <si>
    <t>이완재</t>
    <phoneticPr fontId="3" type="noConversion"/>
  </si>
  <si>
    <t>연가</t>
    <phoneticPr fontId="3" type="noConversion"/>
  </si>
  <si>
    <t>이의찬</t>
    <phoneticPr fontId="3" type="noConversion"/>
  </si>
  <si>
    <t>이용빈</t>
    <phoneticPr fontId="3" type="noConversion"/>
  </si>
  <si>
    <t>이상무</t>
    <phoneticPr fontId="3" type="noConversion"/>
  </si>
  <si>
    <t>정희석</t>
    <phoneticPr fontId="3" type="noConversion"/>
  </si>
  <si>
    <t>황기원</t>
    <phoneticPr fontId="3" type="noConversion"/>
  </si>
  <si>
    <t>생활복지사2</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</si>
  <si>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</si>
  <si>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</si>
  <si>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</si>
  <si>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</si>
  <si>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</si>
  <si>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</si>
  <si>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</si>
  <si>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</si>
  <si>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</si>
  <si>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</si>
  <si>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</si>
  <si>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</si>
  <si>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</si>
  <si>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</si>
  <si>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</si>
  <si>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E</t>
    <phoneticPr fontId="3" type="noConversion"/>
  </si>
  <si>
    <t>돌봄</t>
    <phoneticPr fontId="3" type="noConversion"/>
  </si>
  <si>
    <t>근속</t>
    <phoneticPr fontId="3" type="noConversion"/>
  </si>
  <si>
    <t>PH</t>
    <phoneticPr fontId="3" type="noConversion"/>
  </si>
  <si>
    <t>off</t>
    <phoneticPr fontId="3" type="noConversion"/>
  </si>
  <si>
    <t>D1</t>
    <phoneticPr fontId="3" type="noConversion"/>
  </si>
  <si>
    <t>E</t>
    <phoneticPr fontId="3" type="noConversion"/>
  </si>
  <si>
    <t>D</t>
    <phoneticPr fontId="3" type="noConversion"/>
  </si>
  <si>
    <t>PH</t>
    <phoneticPr fontId="3" type="noConversion"/>
  </si>
  <si>
    <t>E</t>
    <phoneticPr fontId="3" type="noConversion"/>
  </si>
  <si>
    <t>D</t>
    <phoneticPr fontId="3" type="noConversion"/>
  </si>
  <si>
    <t>off</t>
    <phoneticPr fontId="3" type="noConversion"/>
  </si>
  <si>
    <t>연차1</t>
    <phoneticPr fontId="3" type="noConversion"/>
  </si>
  <si>
    <t>N</t>
    <phoneticPr fontId="3" type="noConversion"/>
  </si>
  <si>
    <t>N</t>
    <phoneticPr fontId="3" type="noConversion"/>
  </si>
  <si>
    <t xml:space="preserve"> E</t>
    <phoneticPr fontId="3" type="noConversion"/>
  </si>
  <si>
    <t>연차</t>
    <phoneticPr fontId="3" type="noConversion"/>
  </si>
  <si>
    <t>D</t>
    <phoneticPr fontId="3" type="noConversion"/>
  </si>
  <si>
    <t>off</t>
    <phoneticPr fontId="3" type="noConversion"/>
  </si>
  <si>
    <t>병가</t>
    <phoneticPr fontId="3" type="noConversion"/>
  </si>
  <si>
    <t>D/E</t>
    <phoneticPr fontId="3" type="noConversion"/>
  </si>
  <si>
    <t>2023년 1월 근무표</t>
    <phoneticPr fontId="3" type="noConversion"/>
  </si>
  <si>
    <t>D1</t>
    <phoneticPr fontId="3" type="noConversion"/>
  </si>
  <si>
    <t>휴</t>
    <phoneticPr fontId="3" type="noConversion"/>
  </si>
  <si>
    <t>황기원</t>
    <phoneticPr fontId="3" type="noConversion"/>
  </si>
  <si>
    <t>양구열</t>
    <phoneticPr fontId="3" type="noConversion"/>
  </si>
  <si>
    <t>off</t>
    <phoneticPr fontId="3" type="noConversion"/>
  </si>
  <si>
    <t>D1</t>
    <phoneticPr fontId="3" type="noConversion"/>
  </si>
  <si>
    <t>김은경</t>
    <phoneticPr fontId="3" type="noConversion"/>
  </si>
  <si>
    <t>D2</t>
    <phoneticPr fontId="3" type="noConversion"/>
  </si>
  <si>
    <t>김성빈</t>
    <phoneticPr fontId="3" type="noConversion"/>
  </si>
  <si>
    <t>연</t>
    <phoneticPr fontId="3" type="noConversion"/>
  </si>
  <si>
    <t>이병순</t>
    <phoneticPr fontId="3" type="noConversion"/>
  </si>
  <si>
    <t>김영나</t>
    <phoneticPr fontId="3" type="noConversion"/>
  </si>
  <si>
    <t>남E</t>
    <phoneticPr fontId="3" type="noConversion"/>
  </si>
  <si>
    <t>17,18시</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</si>
  <si>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</si>
  <si>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</si>
  <si>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</si>
  <si>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</si>
  <si>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</si>
  <si>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t>
    <phoneticPr fontId="3" type="noConversion"/>
  </si>
  <si>
    <t>전반</t>
    <phoneticPr fontId="3" type="noConversion"/>
  </si>
  <si>
    <t>D1</t>
    <phoneticPr fontId="3" type="noConversion"/>
  </si>
  <si>
    <t>박금주</t>
    <phoneticPr fontId="3" type="noConversion"/>
  </si>
  <si>
    <t>연가</t>
    <phoneticPr fontId="3" type="noConversion"/>
  </si>
  <si>
    <t>OFF</t>
    <phoneticPr fontId="3" type="noConversion"/>
  </si>
  <si>
    <t>E</t>
    <phoneticPr fontId="3" type="noConversion"/>
  </si>
  <si>
    <t>D</t>
    <phoneticPr fontId="3" type="noConversion"/>
  </si>
  <si>
    <t>Off</t>
    <phoneticPr fontId="3" type="noConversion"/>
  </si>
  <si>
    <t>오후
반차</t>
    <phoneticPr fontId="3" type="noConversion"/>
  </si>
  <si>
    <t>D/E</t>
    <phoneticPr fontId="3" type="noConversion"/>
  </si>
  <si>
    <t>off</t>
    <phoneticPr fontId="3" type="noConversion"/>
  </si>
  <si>
    <t>D/후반</t>
    <phoneticPr fontId="3" type="noConversion"/>
  </si>
  <si>
    <t>off</t>
    <phoneticPr fontId="3" type="noConversion"/>
  </si>
  <si>
    <t>D</t>
    <phoneticPr fontId="3" type="noConversion"/>
  </si>
  <si>
    <t>D</t>
    <phoneticPr fontId="3" type="noConversion"/>
  </si>
  <si>
    <t>off</t>
    <phoneticPr fontId="3" type="noConversion"/>
  </si>
  <si>
    <t>D1</t>
    <phoneticPr fontId="3" type="noConversion"/>
  </si>
  <si>
    <t>D1/E</t>
    <phoneticPr fontId="3" type="noConversion"/>
  </si>
  <si>
    <t>2023년 2월 근무표</t>
    <phoneticPr fontId="3" type="noConversion"/>
  </si>
  <si>
    <t>E</t>
    <phoneticPr fontId="3" type="noConversion"/>
  </si>
  <si>
    <t>D</t>
    <phoneticPr fontId="3" type="noConversion"/>
  </si>
  <si>
    <t>N</t>
    <phoneticPr fontId="3" type="noConversion"/>
  </si>
  <si>
    <t>E</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</si>
  <si>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</si>
  <si>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</si>
  <si>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</si>
  <si>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</si>
  <si>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</si>
  <si>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</si>
  <si>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</si>
  <si>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이용빈</t>
    <phoneticPr fontId="3" type="noConversion"/>
  </si>
  <si>
    <t>이완재</t>
    <phoneticPr fontId="3" type="noConversion"/>
  </si>
  <si>
    <t>맹주훈</t>
    <phoneticPr fontId="3" type="noConversion"/>
  </si>
  <si>
    <t>D</t>
    <phoneticPr fontId="3" type="noConversion"/>
  </si>
  <si>
    <t>E</t>
    <phoneticPr fontId="3" type="noConversion"/>
  </si>
  <si>
    <t>이용욱</t>
    <phoneticPr fontId="3" type="noConversion"/>
  </si>
  <si>
    <t>황기원</t>
    <phoneticPr fontId="3" type="noConversion"/>
  </si>
  <si>
    <t>이우용</t>
    <phoneticPr fontId="3" type="noConversion"/>
  </si>
  <si>
    <t xml:space="preserve">2023년 2월 근무표 생활복지과 </t>
    <phoneticPr fontId="3" type="noConversion"/>
  </si>
  <si>
    <t>N</t>
    <phoneticPr fontId="3" type="noConversion"/>
  </si>
  <si>
    <t>D/E</t>
    <phoneticPr fontId="3" type="noConversion"/>
  </si>
  <si>
    <t>2023년 3월 근무표</t>
    <phoneticPr fontId="3" type="noConversion"/>
  </si>
  <si>
    <t>D/전반</t>
    <phoneticPr fontId="3" type="noConversion"/>
  </si>
  <si>
    <t>E</t>
    <phoneticPr fontId="3" type="noConversion"/>
  </si>
  <si>
    <t>D</t>
    <phoneticPr fontId="3" type="noConversion"/>
  </si>
  <si>
    <t>연가</t>
    <phoneticPr fontId="3" type="noConversion"/>
  </si>
  <si>
    <t>D/후반</t>
    <phoneticPr fontId="3" type="noConversion"/>
  </si>
  <si>
    <t>D</t>
    <phoneticPr fontId="3" type="noConversion"/>
  </si>
  <si>
    <t>D1</t>
    <phoneticPr fontId="3" type="noConversion"/>
  </si>
  <si>
    <t>연가</t>
    <phoneticPr fontId="3" type="noConversion"/>
  </si>
  <si>
    <t>D/조퇴</t>
    <phoneticPr fontId="3" type="noConversion"/>
  </si>
  <si>
    <t xml:space="preserve">2023년 3월 근무표 생활복지과 </t>
    <phoneticPr fontId="3" type="noConversion"/>
  </si>
  <si>
    <t>D</t>
    <phoneticPr fontId="3" type="noConversion"/>
  </si>
  <si>
    <t>연가</t>
    <phoneticPr fontId="3" type="noConversion"/>
  </si>
  <si>
    <t>off</t>
    <phoneticPr fontId="3" type="noConversion"/>
  </si>
  <si>
    <t>후/반</t>
    <phoneticPr fontId="3" type="noConversion"/>
  </si>
  <si>
    <t>off</t>
    <phoneticPr fontId="3" type="noConversion"/>
  </si>
  <si>
    <t>D1</t>
    <phoneticPr fontId="3" type="noConversion"/>
  </si>
  <si>
    <t>D/전반</t>
    <phoneticPr fontId="3" type="noConversion"/>
  </si>
  <si>
    <t>D/후반</t>
    <phoneticPr fontId="3" type="noConversion"/>
  </si>
  <si>
    <t>D/오반</t>
    <phoneticPr fontId="3" type="noConversion"/>
  </si>
  <si>
    <t>D/보수교육</t>
    <phoneticPr fontId="3" type="noConversion"/>
  </si>
  <si>
    <t>N/보수교육</t>
    <phoneticPr fontId="3" type="noConversion"/>
  </si>
  <si>
    <t>교육</t>
    <phoneticPr fontId="3" type="noConversion"/>
  </si>
  <si>
    <t>교육</t>
    <phoneticPr fontId="3" type="noConversion"/>
  </si>
  <si>
    <t>D/후반</t>
    <phoneticPr fontId="3" type="noConversion"/>
  </si>
  <si>
    <t>D</t>
    <phoneticPr fontId="3" type="noConversion"/>
  </si>
  <si>
    <t>E</t>
    <phoneticPr fontId="3" type="noConversion"/>
  </si>
  <si>
    <t>토</t>
    <phoneticPr fontId="3" type="noConversion"/>
  </si>
  <si>
    <t>2023년 4월 근무표</t>
    <phoneticPr fontId="3" type="noConversion"/>
  </si>
  <si>
    <t>이용빈</t>
    <phoneticPr fontId="3" type="noConversion"/>
  </si>
  <si>
    <t>이의찬</t>
    <phoneticPr fontId="3" type="noConversion"/>
  </si>
  <si>
    <t>이완재</t>
    <phoneticPr fontId="3" type="noConversion"/>
  </si>
  <si>
    <t>이용욱</t>
    <phoneticPr fontId="3" type="noConversion"/>
  </si>
  <si>
    <t>이상무</t>
    <phoneticPr fontId="3" type="noConversion"/>
  </si>
  <si>
    <t>황기원</t>
    <phoneticPr fontId="3" type="noConversion"/>
  </si>
  <si>
    <t>맹주훈</t>
    <phoneticPr fontId="3" type="noConversion"/>
  </si>
  <si>
    <t>이우용</t>
    <phoneticPr fontId="3" type="noConversion"/>
  </si>
  <si>
    <t>민향기</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</si>
  <si>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</si>
  <si>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</si>
  <si>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</si>
  <si>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</si>
  <si>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</si>
  <si>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</si>
  <si>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</si>
  <si>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</si>
  <si>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</si>
  <si>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</si>
  <si>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</si>
  <si>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</si>
  <si>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</si>
  <si>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날짜</t>
    <phoneticPr fontId="3" type="noConversion"/>
  </si>
  <si>
    <t>요일</t>
    <phoneticPr fontId="3" type="noConversion"/>
  </si>
  <si>
    <t>N</t>
    <phoneticPr fontId="3" type="noConversion"/>
  </si>
  <si>
    <t>E</t>
    <phoneticPr fontId="3" type="noConversion"/>
  </si>
  <si>
    <t>D/전휴</t>
    <phoneticPr fontId="3" type="noConversion"/>
  </si>
  <si>
    <t>D</t>
    <phoneticPr fontId="3" type="noConversion"/>
  </si>
  <si>
    <t>연가</t>
    <phoneticPr fontId="3" type="noConversion"/>
  </si>
  <si>
    <t>off</t>
    <phoneticPr fontId="3" type="noConversion"/>
  </si>
  <si>
    <t>D/후반</t>
    <phoneticPr fontId="3" type="noConversion"/>
  </si>
  <si>
    <t>윤서연</t>
    <phoneticPr fontId="3" type="noConversion"/>
  </si>
  <si>
    <t>황기원</t>
    <phoneticPr fontId="3" type="noConversion"/>
  </si>
  <si>
    <t>양구열</t>
    <phoneticPr fontId="3" type="noConversion"/>
  </si>
  <si>
    <t>이용빈</t>
    <phoneticPr fontId="3" type="noConversion"/>
  </si>
  <si>
    <t>이용욱</t>
    <phoneticPr fontId="3" type="noConversion"/>
  </si>
  <si>
    <t>이청희</t>
    <phoneticPr fontId="3" type="noConversion"/>
  </si>
  <si>
    <t>이완재</t>
    <phoneticPr fontId="3" type="noConversion"/>
  </si>
  <si>
    <t>김은우</t>
    <phoneticPr fontId="3" type="noConversion"/>
  </si>
  <si>
    <t>박은경</t>
    <phoneticPr fontId="3" type="noConversion"/>
  </si>
  <si>
    <t>이의찬</t>
    <phoneticPr fontId="3" type="noConversion"/>
  </si>
  <si>
    <t>정희석</t>
    <phoneticPr fontId="3" type="noConversion"/>
  </si>
  <si>
    <t>이옥선</t>
    <phoneticPr fontId="3" type="noConversion"/>
  </si>
  <si>
    <t>유재도</t>
    <phoneticPr fontId="3" type="noConversion"/>
  </si>
  <si>
    <t>이정숙</t>
    <phoneticPr fontId="3" type="noConversion"/>
  </si>
  <si>
    <t>박영미</t>
    <phoneticPr fontId="3" type="noConversion"/>
  </si>
  <si>
    <t>이상무</t>
    <phoneticPr fontId="3" type="noConversion"/>
  </si>
  <si>
    <t>조성애</t>
    <phoneticPr fontId="3" type="noConversion"/>
  </si>
  <si>
    <t>생활복지사1</t>
    <phoneticPr fontId="3" type="noConversion"/>
  </si>
  <si>
    <t>생활복지사2</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</si>
  <si>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</si>
  <si>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</si>
  <si>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</si>
  <si>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</si>
  <si>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</si>
  <si>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</si>
  <si>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</si>
  <si>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</si>
  <si>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이우용</t>
    <phoneticPr fontId="3" type="noConversion"/>
  </si>
  <si>
    <t>김서윤</t>
    <phoneticPr fontId="3" type="noConversion"/>
  </si>
  <si>
    <t>D</t>
    <phoneticPr fontId="3" type="noConversion"/>
  </si>
  <si>
    <t>D/후반</t>
    <phoneticPr fontId="3" type="noConversion"/>
  </si>
  <si>
    <t>E</t>
    <phoneticPr fontId="3" type="noConversion"/>
  </si>
  <si>
    <t>D</t>
    <phoneticPr fontId="3" type="noConversion"/>
  </si>
  <si>
    <t>E</t>
    <phoneticPr fontId="3" type="noConversion"/>
  </si>
  <si>
    <t>2시간조퇴</t>
    <phoneticPr fontId="3" type="noConversion"/>
  </si>
  <si>
    <t>교육</t>
    <phoneticPr fontId="3" type="noConversion"/>
  </si>
  <si>
    <t>교육</t>
    <phoneticPr fontId="3" type="noConversion"/>
  </si>
  <si>
    <t>연가</t>
    <phoneticPr fontId="3" type="noConversion"/>
  </si>
  <si>
    <t>처외조모상</t>
    <phoneticPr fontId="3" type="noConversion"/>
  </si>
  <si>
    <t>자녀돌봄전반</t>
    <phoneticPr fontId="3" type="noConversion"/>
  </si>
  <si>
    <t>근속</t>
    <phoneticPr fontId="3" type="noConversion"/>
  </si>
  <si>
    <t>연가</t>
    <phoneticPr fontId="3" type="noConversion"/>
  </si>
  <si>
    <t>D1</t>
    <phoneticPr fontId="3" type="noConversion"/>
  </si>
  <si>
    <t>D/E</t>
    <phoneticPr fontId="3" type="noConversion"/>
  </si>
  <si>
    <t>E</t>
    <phoneticPr fontId="3" type="noConversion"/>
  </si>
  <si>
    <t>돌/반</t>
    <phoneticPr fontId="3" type="noConversion"/>
  </si>
  <si>
    <t>2023년 5월 근무표</t>
    <phoneticPr fontId="3" type="noConversion"/>
  </si>
  <si>
    <t>5/2~3 경로행사</t>
    <phoneticPr fontId="3" type="noConversion"/>
  </si>
  <si>
    <t>5/17 교육</t>
    <phoneticPr fontId="3" type="noConversion"/>
  </si>
  <si>
    <t>보상</t>
    <phoneticPr fontId="3" type="noConversion"/>
  </si>
  <si>
    <t>5/22~23 나눔숲</t>
    <phoneticPr fontId="3" type="noConversion"/>
  </si>
  <si>
    <t>D2</t>
  </si>
  <si>
    <t>주재훈</t>
    <phoneticPr fontId="3" type="noConversion"/>
  </si>
  <si>
    <t>D</t>
    <phoneticPr fontId="3" type="noConversion"/>
  </si>
  <si>
    <t>D오전반차</t>
    <phoneticPr fontId="3" type="noConversion"/>
  </si>
  <si>
    <t>후반</t>
    <phoneticPr fontId="3" type="noConversion"/>
  </si>
  <si>
    <t>전반</t>
    <phoneticPr fontId="3" type="noConversion"/>
  </si>
  <si>
    <t>연가</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</si>
  <si>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</si>
  <si>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</si>
  <si>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</si>
  <si>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</si>
  <si>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</si>
  <si>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</si>
  <si>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</si>
  <si>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</si>
  <si>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이우용</t>
    <phoneticPr fontId="3" type="noConversion"/>
  </si>
  <si>
    <t>김서윤</t>
    <phoneticPr fontId="3" type="noConversion"/>
  </si>
  <si>
    <t>PH</t>
    <phoneticPr fontId="3" type="noConversion"/>
  </si>
  <si>
    <t>D/가죽공예</t>
    <phoneticPr fontId="3" type="noConversion"/>
  </si>
  <si>
    <t>D</t>
    <phoneticPr fontId="3" type="noConversion"/>
  </si>
  <si>
    <t>전반</t>
    <phoneticPr fontId="3" type="noConversion"/>
  </si>
  <si>
    <t>off</t>
    <phoneticPr fontId="3" type="noConversion"/>
  </si>
  <si>
    <t>교육</t>
    <phoneticPr fontId="3" type="noConversion"/>
  </si>
  <si>
    <t>E/D</t>
    <phoneticPr fontId="3" type="noConversion"/>
  </si>
  <si>
    <t>E</t>
    <phoneticPr fontId="3" type="noConversion"/>
  </si>
  <si>
    <t>off</t>
    <phoneticPr fontId="3" type="noConversion"/>
  </si>
  <si>
    <t>E</t>
    <phoneticPr fontId="3" type="noConversion"/>
  </si>
  <si>
    <t>N</t>
    <phoneticPr fontId="3" type="noConversion"/>
  </si>
  <si>
    <t>N</t>
    <phoneticPr fontId="3" type="noConversion"/>
  </si>
  <si>
    <t>E</t>
    <phoneticPr fontId="3" type="noConversion"/>
  </si>
  <si>
    <t>전반</t>
    <phoneticPr fontId="3" type="noConversion"/>
  </si>
  <si>
    <t>D</t>
    <phoneticPr fontId="3" type="noConversion"/>
  </si>
  <si>
    <t>E</t>
    <phoneticPr fontId="3" type="noConversion"/>
  </si>
  <si>
    <t>E</t>
    <phoneticPr fontId="3" type="noConversion"/>
  </si>
  <si>
    <t>off</t>
    <phoneticPr fontId="3" type="noConversion"/>
  </si>
  <si>
    <t>N</t>
    <phoneticPr fontId="3" type="noConversion"/>
  </si>
  <si>
    <t>D/E</t>
    <phoneticPr fontId="3" type="noConversion"/>
  </si>
  <si>
    <t>2023년 5월 근무표</t>
    <phoneticPr fontId="3" type="noConversion"/>
  </si>
  <si>
    <t>E</t>
    <phoneticPr fontId="3" type="noConversion"/>
  </si>
  <si>
    <t>2023년 6월 근무표</t>
    <phoneticPr fontId="3" type="noConversion"/>
  </si>
  <si>
    <t xml:space="preserve">토 </t>
    <phoneticPr fontId="3" type="noConversion"/>
  </si>
  <si>
    <t>6/6휴일근무</t>
    <phoneticPr fontId="3" type="noConversion"/>
  </si>
  <si>
    <t>6/2 13:00 안전체험관</t>
    <phoneticPr fontId="3" type="noConversion"/>
  </si>
  <si>
    <t>6/14 14:00 퇴직연금교육</t>
    <phoneticPr fontId="3" type="noConversion"/>
  </si>
  <si>
    <t>6/21~22 힐링</t>
    <phoneticPr fontId="3" type="noConversion"/>
  </si>
  <si>
    <t>연</t>
  </si>
  <si>
    <t>D2</t>
    <phoneticPr fontId="3" type="noConversion"/>
  </si>
  <si>
    <t>남E</t>
    <phoneticPr fontId="3" type="noConversion"/>
  </si>
  <si>
    <t>17,18시</t>
    <phoneticPr fontId="3" type="noConversion"/>
  </si>
  <si>
    <t>D1</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</si>
  <si>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</si>
  <si>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</si>
  <si>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</si>
  <si>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</si>
  <si>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</si>
  <si>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황기원</t>
    <phoneticPr fontId="3" type="noConversion"/>
  </si>
  <si>
    <t>이용빈</t>
    <phoneticPr fontId="3" type="noConversion"/>
  </si>
  <si>
    <t>이용욱</t>
    <phoneticPr fontId="3" type="noConversion"/>
  </si>
  <si>
    <t>이완재</t>
    <phoneticPr fontId="3" type="noConversion"/>
  </si>
  <si>
    <t>이의찬</t>
    <phoneticPr fontId="3" type="noConversion"/>
  </si>
  <si>
    <t>유재도</t>
    <phoneticPr fontId="3" type="noConversion"/>
  </si>
  <si>
    <t>이상무</t>
    <phoneticPr fontId="3" type="noConversion"/>
  </si>
  <si>
    <t>이우용</t>
    <phoneticPr fontId="3" type="noConversion"/>
  </si>
  <si>
    <t>맹주훈</t>
    <phoneticPr fontId="3" type="noConversion"/>
  </si>
  <si>
    <t>민향기</t>
    <phoneticPr fontId="3" type="noConversion"/>
  </si>
  <si>
    <t>김은경</t>
    <phoneticPr fontId="3" type="noConversion"/>
  </si>
  <si>
    <t>김성빈</t>
    <phoneticPr fontId="3" type="noConversion"/>
  </si>
  <si>
    <t>김영나</t>
    <phoneticPr fontId="3" type="noConversion"/>
  </si>
  <si>
    <t>강인숙</t>
    <phoneticPr fontId="3" type="noConversion"/>
  </si>
  <si>
    <t>D</t>
    <phoneticPr fontId="3" type="noConversion"/>
  </si>
  <si>
    <t>D1</t>
    <phoneticPr fontId="3" type="noConversion"/>
  </si>
  <si>
    <t>휴</t>
    <phoneticPr fontId="3" type="noConversion"/>
  </si>
  <si>
    <t>D</t>
    <phoneticPr fontId="3" type="noConversion"/>
  </si>
  <si>
    <t>E/D</t>
    <phoneticPr fontId="3" type="noConversion"/>
  </si>
  <si>
    <t>윤서연</t>
    <phoneticPr fontId="3" type="noConversion"/>
  </si>
  <si>
    <t>황기원</t>
    <phoneticPr fontId="3" type="noConversion"/>
  </si>
  <si>
    <t>양구열</t>
    <phoneticPr fontId="3" type="noConversion"/>
  </si>
  <si>
    <t>이용빈</t>
    <phoneticPr fontId="3" type="noConversion"/>
  </si>
  <si>
    <t>이용욱</t>
    <phoneticPr fontId="3" type="noConversion"/>
  </si>
  <si>
    <t>이청희</t>
    <phoneticPr fontId="3" type="noConversion"/>
  </si>
  <si>
    <t>이완재</t>
    <phoneticPr fontId="3" type="noConversion"/>
  </si>
  <si>
    <t>김은우</t>
    <phoneticPr fontId="3" type="noConversion"/>
  </si>
  <si>
    <t>박은경</t>
    <phoneticPr fontId="3" type="noConversion"/>
  </si>
  <si>
    <t>이의찬</t>
    <phoneticPr fontId="3" type="noConversion"/>
  </si>
  <si>
    <t>정희석</t>
    <phoneticPr fontId="3" type="noConversion"/>
  </si>
  <si>
    <t>이옥선</t>
    <phoneticPr fontId="3" type="noConversion"/>
  </si>
  <si>
    <t>유재도</t>
    <phoneticPr fontId="3" type="noConversion"/>
  </si>
  <si>
    <t>이정숙</t>
    <phoneticPr fontId="3" type="noConversion"/>
  </si>
  <si>
    <t>박영미</t>
    <phoneticPr fontId="3" type="noConversion"/>
  </si>
  <si>
    <t>이상무</t>
    <phoneticPr fontId="3" type="noConversion"/>
  </si>
  <si>
    <t>조성애</t>
    <phoneticPr fontId="3" type="noConversion"/>
  </si>
  <si>
    <t>김인경</t>
    <phoneticPr fontId="3" type="noConversion"/>
  </si>
  <si>
    <t>주재훈</t>
    <phoneticPr fontId="3" type="noConversion"/>
  </si>
  <si>
    <t>박금주</t>
    <phoneticPr fontId="3" type="noConversion"/>
  </si>
  <si>
    <t>이우용</t>
    <phoneticPr fontId="3" type="noConversion"/>
  </si>
  <si>
    <t>김은미</t>
    <phoneticPr fontId="3" type="noConversion"/>
  </si>
  <si>
    <t>김서윤</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</si>
  <si>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</si>
  <si>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</si>
  <si>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</si>
  <si>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</si>
  <si>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</si>
  <si>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</si>
  <si>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전반</t>
    <phoneticPr fontId="3" type="noConversion"/>
  </si>
  <si>
    <t>병가</t>
    <phoneticPr fontId="3" type="noConversion"/>
  </si>
  <si>
    <t>교육</t>
    <phoneticPr fontId="3" type="noConversion"/>
  </si>
  <si>
    <t>N</t>
    <phoneticPr fontId="3" type="noConversion"/>
  </si>
  <si>
    <t>N</t>
    <phoneticPr fontId="3" type="noConversion"/>
  </si>
  <si>
    <t>E</t>
    <phoneticPr fontId="3" type="noConversion"/>
  </si>
  <si>
    <t>조퇴</t>
    <phoneticPr fontId="3" type="noConversion"/>
  </si>
  <si>
    <t>오전조퇴</t>
    <phoneticPr fontId="3" type="noConversion"/>
  </si>
  <si>
    <t>힐링켐프</t>
    <phoneticPr fontId="3" type="noConversion"/>
  </si>
  <si>
    <t>D/10시</t>
    <phoneticPr fontId="3" type="noConversion"/>
  </si>
  <si>
    <t>전대</t>
    <phoneticPr fontId="3" type="noConversion"/>
  </si>
  <si>
    <t>D</t>
    <phoneticPr fontId="3" type="noConversion"/>
  </si>
  <si>
    <t>N</t>
    <phoneticPr fontId="3" type="noConversion"/>
  </si>
  <si>
    <t>E</t>
    <phoneticPr fontId="3" type="noConversion"/>
  </si>
  <si>
    <t>D</t>
    <phoneticPr fontId="3" type="noConversion"/>
  </si>
  <si>
    <t>off</t>
    <phoneticPr fontId="3" type="noConversion"/>
  </si>
  <si>
    <t>D</t>
    <phoneticPr fontId="3" type="noConversion"/>
  </si>
  <si>
    <t>6월</t>
    <phoneticPr fontId="3" type="noConversion"/>
  </si>
  <si>
    <t>2023년 7월 근무표</t>
    <phoneticPr fontId="3" type="noConversion"/>
  </si>
  <si>
    <t>주말E</t>
    <phoneticPr fontId="3" type="noConversion"/>
  </si>
  <si>
    <t>주말D1</t>
    <phoneticPr fontId="3" type="noConversion"/>
  </si>
  <si>
    <t>7.10~11</t>
    <phoneticPr fontId="3" type="noConversion"/>
  </si>
  <si>
    <t>7.20 14:00</t>
    <phoneticPr fontId="3" type="noConversion"/>
  </si>
  <si>
    <t>11일시설평가</t>
    <phoneticPr fontId="3" type="noConversion"/>
  </si>
  <si>
    <t>윤리교육</t>
    <phoneticPr fontId="3" type="noConversion"/>
  </si>
  <si>
    <t>자녀</t>
    <phoneticPr fontId="3" type="noConversion"/>
  </si>
  <si>
    <t>간호E</t>
    <phoneticPr fontId="3" type="noConversion"/>
  </si>
  <si>
    <t>2층E/D1</t>
    <phoneticPr fontId="3" type="noConversion"/>
  </si>
  <si>
    <t>남복지사㈜</t>
    <phoneticPr fontId="3" type="noConversion"/>
  </si>
  <si>
    <t>교대자</t>
    <phoneticPr fontId="3" type="noConversion"/>
  </si>
  <si>
    <t>간호사N</t>
    <phoneticPr fontId="3" type="noConversion"/>
  </si>
  <si>
    <t>윤서연</t>
    <phoneticPr fontId="3" type="noConversion"/>
  </si>
  <si>
    <t>유재도</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</si>
  <si>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</si>
  <si>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</si>
  <si>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</si>
  <si>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</si>
  <si>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</si>
  <si>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</si>
  <si>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</si>
  <si>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</si>
  <si>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</si>
  <si>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</si>
  <si>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</si>
  <si>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</si>
  <si>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</si>
  <si>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</si>
  <si>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</si>
  <si>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</si>
  <si>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</si>
  <si>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</si>
  <si>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이우용</t>
    <phoneticPr fontId="3" type="noConversion"/>
  </si>
  <si>
    <t>김은미</t>
    <phoneticPr fontId="3" type="noConversion"/>
  </si>
  <si>
    <t>김서윤</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</si>
  <si>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</si>
  <si>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</si>
  <si>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</si>
  <si>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</si>
  <si>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</si>
  <si>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</si>
  <si>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토</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</si>
  <si>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</si>
  <si>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</si>
  <si>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</si>
  <si>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</si>
  <si>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</si>
  <si>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</si>
  <si>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연가</t>
    <phoneticPr fontId="3" type="noConversion"/>
  </si>
  <si>
    <t>연가</t>
    <phoneticPr fontId="3" type="noConversion"/>
  </si>
  <si>
    <t>근속</t>
    <phoneticPr fontId="3" type="noConversion"/>
  </si>
  <si>
    <t>D</t>
    <phoneticPr fontId="3" type="noConversion"/>
  </si>
  <si>
    <t>연가</t>
    <phoneticPr fontId="3" type="noConversion"/>
  </si>
  <si>
    <t>오반</t>
    <phoneticPr fontId="3" type="noConversion"/>
  </si>
  <si>
    <t>N</t>
    <phoneticPr fontId="3" type="noConversion"/>
  </si>
  <si>
    <t>D1</t>
    <phoneticPr fontId="3" type="noConversion"/>
  </si>
  <si>
    <t>E</t>
    <phoneticPr fontId="3" type="noConversion"/>
  </si>
  <si>
    <t>N</t>
    <phoneticPr fontId="3" type="noConversion"/>
  </si>
  <si>
    <t>off</t>
    <phoneticPr fontId="3" type="noConversion"/>
  </si>
  <si>
    <t>D1</t>
    <phoneticPr fontId="3" type="noConversion"/>
  </si>
  <si>
    <t>대체</t>
  </si>
  <si>
    <t>대체</t>
    <phoneticPr fontId="3" type="noConversion"/>
  </si>
  <si>
    <t>E</t>
    <phoneticPr fontId="3" type="noConversion"/>
  </si>
  <si>
    <t>반/대</t>
    <phoneticPr fontId="3" type="noConversion"/>
  </si>
  <si>
    <t>D</t>
    <phoneticPr fontId="3" type="noConversion"/>
  </si>
  <si>
    <t>N</t>
    <phoneticPr fontId="3" type="noConversion"/>
  </si>
  <si>
    <t>off</t>
    <phoneticPr fontId="3" type="noConversion"/>
  </si>
  <si>
    <t>D</t>
    <phoneticPr fontId="3" type="noConversion"/>
  </si>
  <si>
    <t>2023년 8월 근무표</t>
    <phoneticPr fontId="3" type="noConversion"/>
  </si>
  <si>
    <t>D1</t>
    <phoneticPr fontId="3" type="noConversion"/>
  </si>
  <si>
    <t>휴</t>
    <phoneticPr fontId="3" type="noConversion"/>
  </si>
  <si>
    <t>D</t>
    <phoneticPr fontId="3" type="noConversion"/>
  </si>
  <si>
    <t>근무일수</t>
    <phoneticPr fontId="3" type="noConversion"/>
  </si>
  <si>
    <t>연차</t>
    <phoneticPr fontId="3" type="noConversion"/>
  </si>
  <si>
    <t>E</t>
    <phoneticPr fontId="3" type="noConversion"/>
  </si>
  <si>
    <t>D</t>
    <phoneticPr fontId="3" type="noConversion"/>
  </si>
  <si>
    <t>off</t>
    <phoneticPr fontId="3" type="noConversion"/>
  </si>
  <si>
    <t>N</t>
    <phoneticPr fontId="3" type="noConversion"/>
  </si>
  <si>
    <t>off</t>
    <phoneticPr fontId="3" type="noConversion"/>
  </si>
  <si>
    <t>D1</t>
    <phoneticPr fontId="3" type="noConversion"/>
  </si>
  <si>
    <t>반차오전</t>
    <phoneticPr fontId="3" type="noConversion"/>
  </si>
  <si>
    <t>E</t>
    <phoneticPr fontId="3" type="noConversion"/>
  </si>
  <si>
    <t>E</t>
    <phoneticPr fontId="3" type="noConversion"/>
  </si>
  <si>
    <t>교육</t>
    <phoneticPr fontId="3" type="noConversion"/>
  </si>
  <si>
    <t>연차</t>
    <phoneticPr fontId="3" type="noConversion"/>
  </si>
  <si>
    <t>연차</t>
    <phoneticPr fontId="3" type="noConversion"/>
  </si>
  <si>
    <t>교육</t>
    <phoneticPr fontId="3" type="noConversion"/>
  </si>
  <si>
    <t>D</t>
    <phoneticPr fontId="3" type="noConversion"/>
  </si>
  <si>
    <t>E</t>
    <phoneticPr fontId="3" type="noConversion"/>
  </si>
  <si>
    <t>E</t>
    <phoneticPr fontId="3" type="noConversion"/>
  </si>
  <si>
    <t>N</t>
    <phoneticPr fontId="3" type="noConversion"/>
  </si>
  <si>
    <t>교육(오후)</t>
    <phoneticPr fontId="3" type="noConversion"/>
  </si>
  <si>
    <t>D</t>
    <phoneticPr fontId="3" type="noConversion"/>
  </si>
  <si>
    <t>8월</t>
    <phoneticPr fontId="3" type="noConversion"/>
  </si>
  <si>
    <t>2023년 9월 근무표</t>
    <phoneticPr fontId="3" type="noConversion"/>
  </si>
  <si>
    <t>10월</t>
    <phoneticPr fontId="3" type="noConversion"/>
  </si>
  <si>
    <t>대휴</t>
    <phoneticPr fontId="3" type="noConversion"/>
  </si>
  <si>
    <t>E</t>
    <phoneticPr fontId="3" type="noConversion"/>
  </si>
  <si>
    <t>N</t>
    <phoneticPr fontId="3" type="noConversion"/>
  </si>
  <si>
    <t>연가</t>
    <phoneticPr fontId="3" type="noConversion"/>
  </si>
  <si>
    <t>대휴</t>
    <phoneticPr fontId="3" type="noConversion"/>
  </si>
  <si>
    <t>D/오후교육</t>
    <phoneticPr fontId="3" type="noConversion"/>
  </si>
  <si>
    <t>오/반</t>
    <phoneticPr fontId="3" type="noConversion"/>
  </si>
  <si>
    <t>E</t>
    <phoneticPr fontId="3" type="noConversion"/>
  </si>
  <si>
    <t>힐링</t>
    <phoneticPr fontId="3" type="noConversion"/>
  </si>
  <si>
    <t>D</t>
    <phoneticPr fontId="3" type="noConversion"/>
  </si>
  <si>
    <t>D1</t>
    <phoneticPr fontId="3" type="noConversion"/>
  </si>
  <si>
    <t>D</t>
    <phoneticPr fontId="3" type="noConversion"/>
  </si>
  <si>
    <t>돌봄</t>
    <phoneticPr fontId="3" type="noConversion"/>
  </si>
  <si>
    <t>8월</t>
    <phoneticPr fontId="3" type="noConversion"/>
  </si>
  <si>
    <t>11월</t>
    <phoneticPr fontId="3" type="noConversion"/>
  </si>
  <si>
    <t>교</t>
    <phoneticPr fontId="3" type="noConversion"/>
  </si>
  <si>
    <t>간호사N</t>
    <phoneticPr fontId="3" type="noConversion"/>
  </si>
  <si>
    <t>날짜</t>
    <phoneticPr fontId="3" type="noConversion"/>
  </si>
  <si>
    <t>요일</t>
    <phoneticPr fontId="3" type="noConversion"/>
  </si>
  <si>
    <t>윤서연</t>
    <phoneticPr fontId="3" type="noConversion"/>
  </si>
  <si>
    <t>유재도</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</si>
  <si>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</si>
  <si>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</si>
  <si>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</si>
  <si>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</si>
  <si>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</si>
  <si>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</si>
  <si>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</si>
  <si>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</si>
  <si>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</si>
  <si>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</si>
  <si>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</si>
  <si>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</si>
  <si>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</si>
  <si>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</si>
  <si>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</si>
  <si>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</si>
  <si>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</si>
  <si>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</si>
  <si>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김서윤</t>
    <phoneticPr fontId="3" type="noConversion"/>
  </si>
  <si>
    <t>이우용</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</si>
  <si>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</si>
  <si>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</si>
  <si>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</si>
  <si>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</si>
  <si>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</si>
  <si>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</si>
  <si>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</si>
  <si>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2023년 10월 근무표</t>
    <phoneticPr fontId="3" type="noConversion"/>
  </si>
  <si>
    <t>연차</t>
    <phoneticPr fontId="3" type="noConversion"/>
  </si>
  <si>
    <t>D</t>
    <phoneticPr fontId="3" type="noConversion"/>
  </si>
  <si>
    <t>연차</t>
    <phoneticPr fontId="3" type="noConversion"/>
  </si>
  <si>
    <t>보교</t>
    <phoneticPr fontId="3" type="noConversion"/>
  </si>
  <si>
    <t>D</t>
    <phoneticPr fontId="3" type="noConversion"/>
  </si>
  <si>
    <t>후반</t>
    <phoneticPr fontId="3" type="noConversion"/>
  </si>
  <si>
    <t>후반</t>
    <phoneticPr fontId="3" type="noConversion"/>
  </si>
  <si>
    <t>전반</t>
    <phoneticPr fontId="3" type="noConversion"/>
  </si>
  <si>
    <t>N</t>
    <phoneticPr fontId="3" type="noConversion"/>
  </si>
  <si>
    <t>E</t>
    <phoneticPr fontId="3" type="noConversion"/>
  </si>
  <si>
    <t>D</t>
    <phoneticPr fontId="3" type="noConversion"/>
  </si>
  <si>
    <t>E</t>
    <phoneticPr fontId="3" type="noConversion"/>
  </si>
  <si>
    <t>연차</t>
    <phoneticPr fontId="3" type="noConversion"/>
  </si>
  <si>
    <t>10월</t>
    <phoneticPr fontId="3" type="noConversion"/>
  </si>
  <si>
    <t>2023년 11월 근무표</t>
    <phoneticPr fontId="3" type="noConversion"/>
  </si>
  <si>
    <t>12월</t>
    <phoneticPr fontId="3" type="noConversion"/>
  </si>
  <si>
    <t xml:space="preserve">수 </t>
    <phoneticPr fontId="3" type="noConversion"/>
  </si>
  <si>
    <t>박진석,김은우,이상무,오해순</t>
    <phoneticPr fontId="3" type="noConversion"/>
  </si>
  <si>
    <t>강인숙</t>
    <phoneticPr fontId="3" type="noConversion"/>
  </si>
  <si>
    <t>간호E</t>
    <phoneticPr fontId="3" type="noConversion"/>
  </si>
  <si>
    <t>2층E/D1</t>
    <phoneticPr fontId="3" type="noConversion"/>
  </si>
  <si>
    <t>간호사(주)</t>
    <phoneticPr fontId="3" type="noConversion"/>
  </si>
  <si>
    <t>남복지사㈜</t>
    <phoneticPr fontId="3" type="noConversion"/>
  </si>
  <si>
    <t>d1</t>
    <phoneticPr fontId="3" type="noConversion"/>
  </si>
  <si>
    <t>휴</t>
    <phoneticPr fontId="3" type="noConversion"/>
  </si>
  <si>
    <t>d</t>
    <phoneticPr fontId="3" type="noConversion"/>
  </si>
  <si>
    <t>윤서연</t>
    <phoneticPr fontId="3" type="noConversion"/>
  </si>
  <si>
    <t>연</t>
    <phoneticPr fontId="3" type="noConversion"/>
  </si>
  <si>
    <t>off</t>
    <phoneticPr fontId="3" type="noConversion"/>
  </si>
  <si>
    <t>D</t>
    <phoneticPr fontId="3" type="noConversion"/>
  </si>
  <si>
    <t>유재도</t>
    <phoneticPr fontId="3" type="noConversion"/>
  </si>
  <si>
    <t>교</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</si>
  <si>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</si>
  <si>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</si>
  <si>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</si>
  <si>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</si>
  <si>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</si>
  <si>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</si>
  <si>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힐링</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</si>
  <si>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</si>
  <si>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</si>
  <si>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</si>
  <si>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</si>
  <si>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</si>
  <si>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</si>
  <si>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</si>
  <si>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</si>
  <si>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</si>
  <si>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</si>
  <si>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연가</t>
    <phoneticPr fontId="3" type="noConversion"/>
  </si>
  <si>
    <t>D/교육</t>
    <phoneticPr fontId="3" type="noConversion"/>
  </si>
  <si>
    <t>박영미</t>
    <phoneticPr fontId="3" type="noConversion"/>
  </si>
  <si>
    <t>박금주</t>
    <phoneticPr fontId="3" type="noConversion"/>
  </si>
  <si>
    <t>김서윤</t>
    <phoneticPr fontId="3" type="noConversion"/>
  </si>
  <si>
    <t>이우용</t>
    <phoneticPr fontId="3" type="noConversion"/>
  </si>
  <si>
    <t>D1</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</si>
  <si>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</si>
  <si>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</si>
  <si>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</si>
  <si>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</si>
  <si>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</si>
  <si>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</si>
  <si>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연가</t>
    <phoneticPr fontId="3" type="noConversion"/>
  </si>
  <si>
    <t>D</t>
    <phoneticPr fontId="3" type="noConversion"/>
  </si>
  <si>
    <t>D/E</t>
    <phoneticPr fontId="3" type="noConversion"/>
  </si>
  <si>
    <t>N</t>
    <phoneticPr fontId="3" type="noConversion"/>
  </si>
  <si>
    <t>후반</t>
    <phoneticPr fontId="3" type="noConversion"/>
  </si>
  <si>
    <t>돌봄</t>
    <phoneticPr fontId="3" type="noConversion"/>
  </si>
  <si>
    <t>E</t>
    <phoneticPr fontId="3" type="noConversion"/>
  </si>
  <si>
    <t>D</t>
    <phoneticPr fontId="3" type="noConversion"/>
  </si>
  <si>
    <t>E</t>
    <phoneticPr fontId="3" type="noConversion"/>
  </si>
  <si>
    <t>E</t>
    <phoneticPr fontId="3" type="noConversion"/>
  </si>
  <si>
    <t>D</t>
    <phoneticPr fontId="3" type="noConversion"/>
  </si>
  <si>
    <t>전반</t>
    <phoneticPr fontId="3" type="noConversion"/>
  </si>
  <si>
    <t>근속</t>
    <phoneticPr fontId="3" type="noConversion"/>
  </si>
  <si>
    <t>E</t>
    <phoneticPr fontId="3" type="noConversion"/>
  </si>
  <si>
    <t>N</t>
    <phoneticPr fontId="3" type="noConversion"/>
  </si>
  <si>
    <t xml:space="preserve"> </t>
    <phoneticPr fontId="3" type="noConversion"/>
  </si>
  <si>
    <t>`24년 1월</t>
    <phoneticPr fontId="3" type="noConversion"/>
  </si>
  <si>
    <t>후반</t>
    <phoneticPr fontId="3" type="noConversion"/>
  </si>
  <si>
    <t>연가</t>
    <phoneticPr fontId="3" type="noConversion"/>
  </si>
  <si>
    <t>D</t>
    <phoneticPr fontId="3" type="noConversion"/>
  </si>
  <si>
    <t>E</t>
    <phoneticPr fontId="3" type="noConversion"/>
  </si>
  <si>
    <t>오반</t>
    <phoneticPr fontId="3" type="noConversion"/>
  </si>
  <si>
    <t>off</t>
    <phoneticPr fontId="3" type="noConversion"/>
  </si>
  <si>
    <t>날짜</t>
    <phoneticPr fontId="3" type="noConversion"/>
  </si>
  <si>
    <t>요일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</si>
  <si>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</si>
  <si>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</si>
  <si>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</si>
  <si>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</si>
  <si>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</si>
  <si>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</si>
  <si>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</si>
  <si>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</si>
  <si>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</si>
  <si>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 xml:space="preserve">수 </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</si>
  <si>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</si>
  <si>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</si>
  <si>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</si>
  <si>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</si>
  <si>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</si>
  <si>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수</t>
    <phoneticPr fontId="3" type="noConversion"/>
  </si>
  <si>
    <t>윤서연</t>
    <phoneticPr fontId="3" type="noConversion"/>
  </si>
  <si>
    <t>off</t>
    <phoneticPr fontId="3" type="noConversion"/>
  </si>
  <si>
    <t>D</t>
    <phoneticPr fontId="3" type="noConversion"/>
  </si>
  <si>
    <t>연가</t>
    <phoneticPr fontId="3" type="noConversion"/>
  </si>
  <si>
    <t>유재도</t>
    <phoneticPr fontId="3" type="noConversion"/>
  </si>
  <si>
    <t>김인경</t>
    <phoneticPr fontId="3" type="noConversion"/>
  </si>
  <si>
    <t>연</t>
    <phoneticPr fontId="3" type="noConversion"/>
  </si>
  <si>
    <t>양구열</t>
    <phoneticPr fontId="3" type="noConversion"/>
  </si>
  <si>
    <t>이용빈</t>
    <phoneticPr fontId="3" type="noConversion"/>
  </si>
  <si>
    <t>E</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</si>
  <si>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</si>
  <si>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</si>
  <si>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</si>
  <si>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</si>
  <si>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</si>
  <si>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</si>
  <si>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</si>
  <si>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</si>
  <si>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</si>
  <si>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</si>
  <si>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</si>
  <si>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</si>
  <si>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</si>
  <si>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</si>
  <si>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</si>
  <si>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김서윤</t>
    <phoneticPr fontId="3" type="noConversion"/>
  </si>
  <si>
    <t>이우용</t>
    <phoneticPr fontId="3" type="noConversion"/>
  </si>
  <si>
    <t>D1</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</si>
  <si>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</si>
  <si>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</si>
  <si>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</si>
  <si>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</si>
  <si>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</si>
  <si>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</si>
  <si>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</si>
  <si>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교</t>
    <phoneticPr fontId="3" type="noConversion"/>
  </si>
  <si>
    <t>전반</t>
    <phoneticPr fontId="3" type="noConversion"/>
  </si>
  <si>
    <t xml:space="preserve"> </t>
    <phoneticPr fontId="3" type="noConversion"/>
  </si>
  <si>
    <t>전반</t>
    <phoneticPr fontId="3" type="noConversion"/>
  </si>
  <si>
    <t>후반</t>
    <phoneticPr fontId="3" type="noConversion"/>
  </si>
  <si>
    <t>돌봄</t>
    <phoneticPr fontId="3" type="noConversion"/>
  </si>
  <si>
    <t>후반</t>
    <phoneticPr fontId="3" type="noConversion"/>
  </si>
  <si>
    <t>2023년 12월 근무표</t>
    <phoneticPr fontId="3" type="noConversion"/>
  </si>
  <si>
    <t>…….</t>
    <phoneticPr fontId="3" type="noConversion"/>
  </si>
  <si>
    <t>E</t>
    <phoneticPr fontId="3" type="noConversion"/>
  </si>
  <si>
    <t>E</t>
    <phoneticPr fontId="3" type="noConversion"/>
  </si>
  <si>
    <t>N</t>
    <phoneticPr fontId="3" type="noConversion"/>
  </si>
  <si>
    <t>오반</t>
    <phoneticPr fontId="3" type="noConversion"/>
  </si>
  <si>
    <t>2024년 1월 근무표</t>
  </si>
  <si>
    <t>2월</t>
  </si>
  <si>
    <t>회식</t>
  </si>
  <si>
    <t>황기원</t>
  </si>
  <si>
    <t>주재훈</t>
  </si>
  <si>
    <t>김인경</t>
  </si>
  <si>
    <t>김서윤</t>
  </si>
  <si>
    <t>김은경</t>
  </si>
  <si>
    <t>김성빈</t>
  </si>
  <si>
    <t>김영나</t>
  </si>
  <si>
    <t>강인숙</t>
  </si>
  <si>
    <t>간호E</t>
  </si>
  <si>
    <t>2층E/D1</t>
  </si>
  <si>
    <t>복지사㈜</t>
  </si>
  <si>
    <t>간호사(주)</t>
  </si>
  <si>
    <t>남복지사㈜</t>
  </si>
  <si>
    <t>간호사N</t>
  </si>
  <si>
    <t>돌봄</t>
    <phoneticPr fontId="3" type="noConversion"/>
  </si>
  <si>
    <t>연가</t>
    <phoneticPr fontId="3" type="noConversion"/>
  </si>
  <si>
    <t xml:space="preserve"> </t>
    <phoneticPr fontId="3" type="noConversion"/>
  </si>
  <si>
    <t>교육</t>
    <phoneticPr fontId="3" type="noConversion"/>
  </si>
  <si>
    <t>E</t>
    <phoneticPr fontId="3" type="noConversion"/>
  </si>
  <si>
    <t>D/E</t>
    <phoneticPr fontId="3" type="noConversion"/>
  </si>
  <si>
    <t>`</t>
    <phoneticPr fontId="3" type="noConversion"/>
  </si>
  <si>
    <t>돌봄</t>
    <phoneticPr fontId="3" type="noConversion"/>
  </si>
  <si>
    <t>E</t>
    <phoneticPr fontId="3" type="noConversion"/>
  </si>
  <si>
    <t>연가</t>
    <phoneticPr fontId="3" type="noConversion"/>
  </si>
  <si>
    <t>전퇴</t>
    <phoneticPr fontId="3" type="noConversion"/>
  </si>
  <si>
    <t>전반</t>
    <phoneticPr fontId="3" type="noConversion"/>
  </si>
  <si>
    <t>후반</t>
    <phoneticPr fontId="3" type="noConversion"/>
  </si>
  <si>
    <t>off</t>
    <phoneticPr fontId="3" type="noConversion"/>
  </si>
  <si>
    <t>E</t>
    <phoneticPr fontId="3" type="noConversion"/>
  </si>
  <si>
    <t>E</t>
    <phoneticPr fontId="3" type="noConversion"/>
  </si>
  <si>
    <t>근속</t>
    <phoneticPr fontId="3" type="noConversion"/>
  </si>
  <si>
    <t>D</t>
    <phoneticPr fontId="3" type="noConversion"/>
  </si>
  <si>
    <t>연가</t>
    <phoneticPr fontId="3" type="noConversion"/>
  </si>
  <si>
    <t>off</t>
    <phoneticPr fontId="3" type="noConversion"/>
  </si>
  <si>
    <t>off</t>
    <phoneticPr fontId="3" type="noConversion"/>
  </si>
  <si>
    <t>D</t>
    <phoneticPr fontId="3" type="noConversion"/>
  </si>
  <si>
    <t>D</t>
    <phoneticPr fontId="3" type="noConversion"/>
  </si>
  <si>
    <t>연가</t>
    <phoneticPr fontId="3" type="noConversion"/>
  </si>
  <si>
    <t>E</t>
    <phoneticPr fontId="3" type="noConversion"/>
  </si>
  <si>
    <t>D</t>
    <phoneticPr fontId="3" type="noConversion"/>
  </si>
  <si>
    <t>1월</t>
    <phoneticPr fontId="3" type="noConversion"/>
  </si>
  <si>
    <t>2월 근무표</t>
    <phoneticPr fontId="3" type="noConversion"/>
  </si>
  <si>
    <t>3월</t>
    <phoneticPr fontId="3" type="noConversion"/>
  </si>
  <si>
    <t>강인숙</t>
    <phoneticPr fontId="3" type="noConversion"/>
  </si>
  <si>
    <t>D1</t>
    <phoneticPr fontId="3" type="noConversion"/>
  </si>
  <si>
    <t>D2</t>
    <phoneticPr fontId="3" type="noConversion"/>
  </si>
  <si>
    <t>남E</t>
    <phoneticPr fontId="3" type="noConversion"/>
  </si>
  <si>
    <t>간호E</t>
    <phoneticPr fontId="3" type="noConversion"/>
  </si>
  <si>
    <t>2층E/D1</t>
    <phoneticPr fontId="3" type="noConversion"/>
  </si>
  <si>
    <t>17,18시</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</si>
  <si>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</si>
  <si>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</si>
  <si>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</si>
  <si>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</si>
  <si>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</si>
  <si>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간호사N</t>
    <phoneticPr fontId="3" type="noConversion"/>
  </si>
  <si>
    <t>D</t>
    <phoneticPr fontId="3" type="noConversion"/>
  </si>
  <si>
    <t>윤서연</t>
    <phoneticPr fontId="3" type="noConversion"/>
  </si>
  <si>
    <t>유재도</t>
    <phoneticPr fontId="3" type="noConversion"/>
  </si>
  <si>
    <t>황기원</t>
    <phoneticPr fontId="3" type="noConversion"/>
  </si>
  <si>
    <t>이용욱</t>
    <phoneticPr fontId="3" type="noConversion"/>
  </si>
  <si>
    <t>주재훈</t>
    <phoneticPr fontId="3" type="noConversion"/>
  </si>
  <si>
    <t>이옥선</t>
    <phoneticPr fontId="3" type="noConversion"/>
  </si>
  <si>
    <t>이용빈</t>
    <phoneticPr fontId="3" type="noConversion"/>
  </si>
  <si>
    <t>김은우</t>
    <phoneticPr fontId="3" type="noConversion"/>
  </si>
  <si>
    <t>양구열</t>
    <phoneticPr fontId="3" type="noConversion"/>
  </si>
  <si>
    <t>이의찬</t>
    <phoneticPr fontId="3" type="noConversion"/>
  </si>
  <si>
    <t>이정숙</t>
    <phoneticPr fontId="3" type="noConversion"/>
  </si>
  <si>
    <t>박은경</t>
    <phoneticPr fontId="3" type="noConversion"/>
  </si>
  <si>
    <t>정희석</t>
    <phoneticPr fontId="3" type="noConversion"/>
  </si>
  <si>
    <t>이상무</t>
    <phoneticPr fontId="3" type="noConversion"/>
  </si>
  <si>
    <t>조성애</t>
    <phoneticPr fontId="3" type="noConversion"/>
  </si>
  <si>
    <t>이완재</t>
    <phoneticPr fontId="3" type="noConversion"/>
  </si>
  <si>
    <t>김인경</t>
    <phoneticPr fontId="3" type="noConversion"/>
  </si>
  <si>
    <t>박영미</t>
    <phoneticPr fontId="3" type="noConversion"/>
  </si>
  <si>
    <t>박금주</t>
    <phoneticPr fontId="3" type="noConversion"/>
  </si>
  <si>
    <t>김서윤</t>
    <phoneticPr fontId="3" type="noConversion"/>
  </si>
  <si>
    <t>이우용</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</si>
  <si>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</si>
  <si>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</si>
  <si>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</si>
  <si>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</si>
  <si>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</si>
  <si>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</si>
  <si>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</si>
  <si>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off</t>
    <phoneticPr fontId="3" type="noConversion"/>
  </si>
  <si>
    <t>연가</t>
    <phoneticPr fontId="3" type="noConversion"/>
  </si>
  <si>
    <t>교육</t>
    <phoneticPr fontId="3" type="noConversion"/>
  </si>
  <si>
    <t>장기</t>
    <phoneticPr fontId="3" type="noConversion"/>
  </si>
  <si>
    <t>조퇴</t>
    <phoneticPr fontId="3" type="noConversion"/>
  </si>
  <si>
    <t>D</t>
    <phoneticPr fontId="3" type="noConversion"/>
  </si>
  <si>
    <t>D</t>
    <phoneticPr fontId="3" type="noConversion"/>
  </si>
  <si>
    <t>D</t>
    <phoneticPr fontId="3" type="noConversion"/>
  </si>
  <si>
    <t>E</t>
    <phoneticPr fontId="3" type="noConversion"/>
  </si>
  <si>
    <t>N</t>
    <phoneticPr fontId="3" type="noConversion"/>
  </si>
  <si>
    <t>N</t>
    <phoneticPr fontId="3" type="noConversion"/>
  </si>
  <si>
    <t>N</t>
    <phoneticPr fontId="3" type="noConversion"/>
  </si>
  <si>
    <t>전반</t>
    <phoneticPr fontId="3" type="noConversion"/>
  </si>
  <si>
    <t>`</t>
    <phoneticPr fontId="3" type="noConversion"/>
  </si>
  <si>
    <t>E</t>
    <phoneticPr fontId="3" type="noConversion"/>
  </si>
  <si>
    <t>연가</t>
    <phoneticPr fontId="3" type="noConversion"/>
  </si>
  <si>
    <t>D</t>
    <phoneticPr fontId="3" type="noConversion"/>
  </si>
  <si>
    <t>휴직</t>
    <phoneticPr fontId="3" type="noConversion"/>
  </si>
  <si>
    <t>휴직</t>
    <phoneticPr fontId="3" type="noConversion"/>
  </si>
  <si>
    <t>후반</t>
    <phoneticPr fontId="3" type="noConversion"/>
  </si>
  <si>
    <t>D</t>
    <phoneticPr fontId="3" type="noConversion"/>
  </si>
  <si>
    <t>3월 근무표</t>
    <phoneticPr fontId="3" type="noConversion"/>
  </si>
  <si>
    <t>E</t>
    <phoneticPr fontId="3" type="noConversion"/>
  </si>
  <si>
    <t>오반</t>
    <phoneticPr fontId="3" type="noConversion"/>
  </si>
  <si>
    <t>후반</t>
    <phoneticPr fontId="3" type="noConversion"/>
  </si>
  <si>
    <t>E</t>
    <phoneticPr fontId="3" type="noConversion"/>
  </si>
  <si>
    <t>연가</t>
    <phoneticPr fontId="3" type="noConversion"/>
  </si>
  <si>
    <t>후반</t>
    <phoneticPr fontId="3" type="noConversion"/>
  </si>
  <si>
    <t>D</t>
    <phoneticPr fontId="3" type="noConversion"/>
  </si>
  <si>
    <t>연가</t>
    <phoneticPr fontId="3" type="noConversion"/>
  </si>
  <si>
    <t>N</t>
    <phoneticPr fontId="3" type="noConversion"/>
  </si>
  <si>
    <t>전반</t>
    <phoneticPr fontId="3" type="noConversion"/>
  </si>
  <si>
    <t>D</t>
    <phoneticPr fontId="3" type="noConversion"/>
  </si>
  <si>
    <t>E</t>
    <phoneticPr fontId="3" type="noConversion"/>
  </si>
  <si>
    <t>오후</t>
    <phoneticPr fontId="3" type="noConversion"/>
  </si>
  <si>
    <t>4월</t>
    <phoneticPr fontId="3" type="noConversion"/>
  </si>
  <si>
    <t>5월</t>
    <phoneticPr fontId="3" type="noConversion"/>
  </si>
  <si>
    <t>23~24숲체원</t>
    <phoneticPr fontId="3" type="noConversion"/>
  </si>
  <si>
    <t>12일 14:30~</t>
    <phoneticPr fontId="3" type="noConversion"/>
  </si>
  <si>
    <t>18,22일</t>
    <phoneticPr fontId="3" type="noConversion"/>
  </si>
  <si>
    <t>괴롭힘교육</t>
    <phoneticPr fontId="3" type="noConversion"/>
  </si>
  <si>
    <t>심폐소생술 교육</t>
    <phoneticPr fontId="3" type="noConversion"/>
  </si>
  <si>
    <t>교육</t>
    <phoneticPr fontId="3" type="noConversion"/>
  </si>
  <si>
    <t>D</t>
    <phoneticPr fontId="3" type="noConversion"/>
  </si>
  <si>
    <t>후반</t>
    <phoneticPr fontId="3" type="noConversion"/>
  </si>
  <si>
    <t>교육</t>
    <phoneticPr fontId="3" type="noConversion"/>
  </si>
  <si>
    <t>D</t>
    <phoneticPr fontId="3" type="noConversion"/>
  </si>
  <si>
    <t>연가</t>
    <phoneticPr fontId="3" type="noConversion"/>
  </si>
  <si>
    <t>E</t>
    <phoneticPr fontId="3" type="noConversion"/>
  </si>
  <si>
    <t xml:space="preserve">     ..</t>
    <phoneticPr fontId="3" type="noConversion"/>
  </si>
  <si>
    <t>.</t>
    <phoneticPr fontId="3" type="noConversion"/>
  </si>
  <si>
    <t>…</t>
    <phoneticPr fontId="3" type="noConversion"/>
  </si>
  <si>
    <t xml:space="preserve">.     </t>
    <phoneticPr fontId="3" type="noConversion"/>
  </si>
  <si>
    <t>D</t>
    <phoneticPr fontId="3" type="noConversion"/>
  </si>
  <si>
    <t>N</t>
    <phoneticPr fontId="3" type="noConversion"/>
  </si>
  <si>
    <t>D</t>
    <phoneticPr fontId="3" type="noConversion"/>
  </si>
  <si>
    <t>2시간조퇴</t>
    <phoneticPr fontId="3" type="noConversion"/>
  </si>
  <si>
    <t>공가</t>
    <phoneticPr fontId="3" type="noConversion"/>
  </si>
  <si>
    <t>5월10일</t>
    <phoneticPr fontId="3" type="noConversion"/>
  </si>
  <si>
    <t>효잔치</t>
    <phoneticPr fontId="3" type="noConversion"/>
  </si>
  <si>
    <t>E</t>
    <phoneticPr fontId="3" type="noConversion"/>
  </si>
  <si>
    <t>N</t>
    <phoneticPr fontId="3" type="noConversion"/>
  </si>
  <si>
    <t>D</t>
    <phoneticPr fontId="3" type="noConversion"/>
  </si>
  <si>
    <t>D1</t>
    <phoneticPr fontId="3" type="noConversion"/>
  </si>
  <si>
    <t>1일보상</t>
    <phoneticPr fontId="3" type="noConversion"/>
  </si>
  <si>
    <t>6일</t>
    <phoneticPr fontId="3" type="noConversion"/>
  </si>
  <si>
    <t>15일</t>
    <phoneticPr fontId="3" type="noConversion"/>
  </si>
  <si>
    <t>9일</t>
    <phoneticPr fontId="3" type="noConversion"/>
  </si>
  <si>
    <t>16일</t>
    <phoneticPr fontId="3" type="noConversion"/>
  </si>
  <si>
    <t>17일</t>
    <phoneticPr fontId="3" type="noConversion"/>
  </si>
  <si>
    <t>30~31일</t>
    <phoneticPr fontId="3" type="noConversion"/>
  </si>
  <si>
    <t>잇다</t>
    <phoneticPr fontId="3" type="noConversion"/>
  </si>
  <si>
    <t>김숙희</t>
    <phoneticPr fontId="3" type="noConversion"/>
  </si>
  <si>
    <t>HD</t>
    <phoneticPr fontId="3" type="noConversion"/>
  </si>
  <si>
    <t>오반차</t>
    <phoneticPr fontId="3" type="noConversion"/>
  </si>
  <si>
    <t xml:space="preserve">  </t>
    <phoneticPr fontId="3" type="noConversion"/>
  </si>
  <si>
    <t>7월</t>
    <phoneticPr fontId="3" type="noConversion"/>
  </si>
  <si>
    <t>5/1일보상</t>
    <phoneticPr fontId="3" type="noConversion"/>
  </si>
  <si>
    <t>7일</t>
    <phoneticPr fontId="3" type="noConversion"/>
  </si>
  <si>
    <t>11 or12</t>
    <phoneticPr fontId="3" type="noConversion"/>
  </si>
  <si>
    <t>29일</t>
    <phoneticPr fontId="3" type="noConversion"/>
  </si>
  <si>
    <t>13일</t>
    <phoneticPr fontId="3" type="noConversion"/>
  </si>
  <si>
    <t>20일</t>
    <phoneticPr fontId="3" type="noConversion"/>
  </si>
  <si>
    <t>27일</t>
    <phoneticPr fontId="3" type="noConversion"/>
  </si>
  <si>
    <t>현충일</t>
    <phoneticPr fontId="3" type="noConversion"/>
  </si>
  <si>
    <t>뺑파공연</t>
    <phoneticPr fontId="3" type="noConversion"/>
  </si>
  <si>
    <t>문화누리</t>
    <phoneticPr fontId="3" type="noConversion"/>
  </si>
  <si>
    <t>구강검진</t>
    <phoneticPr fontId="3" type="noConversion"/>
  </si>
  <si>
    <t>라탄</t>
    <phoneticPr fontId="3" type="noConversion"/>
  </si>
  <si>
    <t>세미나</t>
    <phoneticPr fontId="3" type="noConversion"/>
  </si>
  <si>
    <t>D가죽공예</t>
    <phoneticPr fontId="3" type="noConversion"/>
  </si>
  <si>
    <t>가죽</t>
    <phoneticPr fontId="3" type="noConversion"/>
  </si>
  <si>
    <t>12일</t>
    <phoneticPr fontId="3" type="noConversion"/>
  </si>
  <si>
    <t>문화탐방</t>
    <phoneticPr fontId="3" type="noConversion"/>
  </si>
  <si>
    <t xml:space="preserve">      ';</t>
    <phoneticPr fontId="3" type="noConversion"/>
  </si>
  <si>
    <t>"</t>
    <phoneticPr fontId="3" type="noConversion"/>
  </si>
  <si>
    <t>오후반</t>
    <phoneticPr fontId="3" type="noConversion"/>
  </si>
  <si>
    <t>대체휴무</t>
    <phoneticPr fontId="3" type="noConversion"/>
  </si>
  <si>
    <t>D</t>
    <phoneticPr fontId="3" type="noConversion"/>
  </si>
  <si>
    <t>포럼</t>
    <phoneticPr fontId="3" type="noConversion"/>
  </si>
  <si>
    <t>연가</t>
    <phoneticPr fontId="3" type="noConversion"/>
  </si>
  <si>
    <t>D</t>
    <phoneticPr fontId="3" type="noConversion"/>
  </si>
  <si>
    <t>돌봄</t>
    <phoneticPr fontId="3" type="noConversion"/>
  </si>
  <si>
    <t>N</t>
    <phoneticPr fontId="3" type="noConversion"/>
  </si>
  <si>
    <t>보수</t>
    <phoneticPr fontId="3" type="noConversion"/>
  </si>
  <si>
    <t>보상</t>
  </si>
  <si>
    <t>교육</t>
  </si>
  <si>
    <t>D</t>
    <phoneticPr fontId="3" type="noConversion"/>
  </si>
  <si>
    <t>E</t>
    <phoneticPr fontId="3" type="noConversion"/>
  </si>
  <si>
    <t>D</t>
    <phoneticPr fontId="3" type="noConversion"/>
  </si>
  <si>
    <t xml:space="preserve"> </t>
    <phoneticPr fontId="3" type="noConversion"/>
  </si>
  <si>
    <t>E</t>
    <phoneticPr fontId="3" type="noConversion"/>
  </si>
  <si>
    <t>E</t>
    <phoneticPr fontId="3" type="noConversion"/>
  </si>
  <si>
    <t>돌봄</t>
    <phoneticPr fontId="3" type="noConversion"/>
  </si>
  <si>
    <t>교육</t>
    <phoneticPr fontId="3" type="noConversion"/>
  </si>
  <si>
    <t>D</t>
    <phoneticPr fontId="3" type="noConversion"/>
  </si>
  <si>
    <t>E</t>
    <phoneticPr fontId="3" type="noConversion"/>
  </si>
  <si>
    <t>N</t>
    <phoneticPr fontId="3" type="noConversion"/>
  </si>
  <si>
    <t>조퇴</t>
    <phoneticPr fontId="3" type="noConversion"/>
  </si>
  <si>
    <t>E</t>
    <phoneticPr fontId="3" type="noConversion"/>
  </si>
  <si>
    <t>반가</t>
    <phoneticPr fontId="3" type="noConversion"/>
  </si>
  <si>
    <t>D</t>
    <phoneticPr fontId="3" type="noConversion"/>
  </si>
  <si>
    <t>E</t>
    <phoneticPr fontId="3" type="noConversion"/>
  </si>
  <si>
    <t>병가</t>
    <phoneticPr fontId="3" type="noConversion"/>
  </si>
  <si>
    <t>D/E</t>
    <phoneticPr fontId="3" type="noConversion"/>
  </si>
  <si>
    <t>E</t>
    <phoneticPr fontId="3" type="noConversion"/>
  </si>
  <si>
    <t>오전대휴</t>
    <phoneticPr fontId="3" type="noConversion"/>
  </si>
  <si>
    <t>D</t>
    <phoneticPr fontId="3" type="noConversion"/>
  </si>
  <si>
    <t>9월</t>
    <phoneticPr fontId="3" type="noConversion"/>
  </si>
  <si>
    <t>양성평등교육</t>
    <phoneticPr fontId="3" type="noConversion"/>
  </si>
  <si>
    <t>전체</t>
    <phoneticPr fontId="3" type="noConversion"/>
  </si>
  <si>
    <t>후교</t>
    <phoneticPr fontId="3" type="noConversion"/>
  </si>
  <si>
    <t>D</t>
    <phoneticPr fontId="3" type="noConversion"/>
  </si>
  <si>
    <t>E</t>
    <phoneticPr fontId="3" type="noConversion"/>
  </si>
  <si>
    <t>연</t>
    <phoneticPr fontId="3" type="noConversion"/>
  </si>
  <si>
    <t>..000000000000000000</t>
    <phoneticPr fontId="3" type="noConversion"/>
  </si>
  <si>
    <t>보수교육</t>
    <phoneticPr fontId="3" type="noConversion"/>
  </si>
  <si>
    <t>오전대체</t>
    <phoneticPr fontId="3" type="noConversion"/>
  </si>
  <si>
    <t>후반</t>
    <phoneticPr fontId="3" type="noConversion"/>
  </si>
  <si>
    <t>N</t>
    <phoneticPr fontId="3" type="noConversion"/>
  </si>
  <si>
    <t>조퇴</t>
    <phoneticPr fontId="3" type="noConversion"/>
  </si>
  <si>
    <t>연차</t>
    <phoneticPr fontId="3" type="noConversion"/>
  </si>
  <si>
    <t>ED</t>
  </si>
  <si>
    <t>8월</t>
    <phoneticPr fontId="257" type="noConversion"/>
  </si>
  <si>
    <t>10월</t>
    <phoneticPr fontId="257" type="noConversion"/>
  </si>
  <si>
    <t>근무일수</t>
    <phoneticPr fontId="257" type="noConversion"/>
  </si>
  <si>
    <t>날짜</t>
    <phoneticPr fontId="257" type="noConversion"/>
  </si>
  <si>
    <t>자살캠페인</t>
    <phoneticPr fontId="257" type="noConversion"/>
  </si>
  <si>
    <t>보수교육</t>
    <phoneticPr fontId="257" type="noConversion"/>
  </si>
  <si>
    <t>복지박람회</t>
    <phoneticPr fontId="257" type="noConversion"/>
  </si>
  <si>
    <t>위기대응교육</t>
    <phoneticPr fontId="257" type="noConversion"/>
  </si>
  <si>
    <t>체육대회</t>
    <phoneticPr fontId="257" type="noConversion"/>
  </si>
  <si>
    <t>요일</t>
    <phoneticPr fontId="257" type="noConversion"/>
  </si>
  <si>
    <t>월</t>
    <phoneticPr fontId="257" type="noConversion"/>
  </si>
  <si>
    <t>화</t>
    <phoneticPr fontId="257" type="noConversion"/>
  </si>
  <si>
    <t>수</t>
    <phoneticPr fontId="257" type="noConversion"/>
  </si>
  <si>
    <t>목</t>
    <phoneticPr fontId="257" type="noConversion"/>
  </si>
  <si>
    <t>금</t>
    <phoneticPr fontId="257" type="noConversion"/>
  </si>
  <si>
    <t>토</t>
    <phoneticPr fontId="257" type="noConversion"/>
  </si>
  <si>
    <t>일</t>
    <phoneticPr fontId="257" type="noConversion"/>
  </si>
  <si>
    <t>d1</t>
    <phoneticPr fontId="257" type="noConversion"/>
  </si>
  <si>
    <t>휴</t>
    <phoneticPr fontId="257" type="noConversion"/>
  </si>
  <si>
    <t>d</t>
    <phoneticPr fontId="257" type="noConversion"/>
  </si>
  <si>
    <t>9.5~7</t>
    <phoneticPr fontId="257" type="noConversion"/>
  </si>
  <si>
    <t>윤서연</t>
    <phoneticPr fontId="257" type="noConversion"/>
  </si>
  <si>
    <t>병가</t>
    <phoneticPr fontId="257" type="noConversion"/>
  </si>
  <si>
    <t>재활사업과</t>
    <phoneticPr fontId="257" type="noConversion"/>
  </si>
  <si>
    <t>이의찬</t>
    <phoneticPr fontId="257" type="noConversion"/>
  </si>
  <si>
    <t>전직원</t>
    <phoneticPr fontId="257" type="noConversion"/>
  </si>
  <si>
    <t>이완재</t>
    <phoneticPr fontId="257" type="noConversion"/>
  </si>
  <si>
    <t>유재도</t>
    <phoneticPr fontId="257" type="noConversion"/>
  </si>
  <si>
    <t>off</t>
    <phoneticPr fontId="257" type="noConversion"/>
  </si>
  <si>
    <t>교</t>
    <phoneticPr fontId="257" type="noConversion"/>
  </si>
  <si>
    <t>박금주</t>
    <phoneticPr fontId="257" type="noConversion"/>
  </si>
  <si>
    <t>민향기</t>
    <phoneticPr fontId="257" type="noConversion"/>
  </si>
  <si>
    <t>이용빈</t>
    <phoneticPr fontId="257" type="noConversion"/>
  </si>
  <si>
    <t>황기원</t>
    <phoneticPr fontId="257" type="noConversion"/>
  </si>
  <si>
    <t>이상무</t>
    <phoneticPr fontId="257" type="noConversion"/>
  </si>
  <si>
    <t>이용욱</t>
    <phoneticPr fontId="257" type="noConversion"/>
  </si>
  <si>
    <t>이청희</t>
    <phoneticPr fontId="257" type="noConversion"/>
  </si>
  <si>
    <t>연</t>
    <phoneticPr fontId="257" type="noConversion"/>
  </si>
  <si>
    <t>김인경</t>
    <phoneticPr fontId="257" type="noConversion"/>
  </si>
  <si>
    <t>김은우</t>
    <phoneticPr fontId="257" type="noConversion"/>
  </si>
  <si>
    <t>주재훈</t>
    <phoneticPr fontId="257" type="noConversion"/>
  </si>
  <si>
    <t>이옥선</t>
    <phoneticPr fontId="257" type="noConversion"/>
  </si>
  <si>
    <t>후교</t>
    <phoneticPr fontId="257" type="noConversion"/>
  </si>
  <si>
    <t>양구열</t>
    <phoneticPr fontId="257" type="noConversion"/>
  </si>
  <si>
    <t>이정숙</t>
    <phoneticPr fontId="257" type="noConversion"/>
  </si>
  <si>
    <t>박은경</t>
    <phoneticPr fontId="257" type="noConversion"/>
  </si>
  <si>
    <t>정희석</t>
    <phoneticPr fontId="257" type="noConversion"/>
  </si>
  <si>
    <t>조성애</t>
    <phoneticPr fontId="257" type="noConversion"/>
  </si>
  <si>
    <t>박영미</t>
    <phoneticPr fontId="257" type="noConversion"/>
  </si>
  <si>
    <t>김서윤</t>
    <phoneticPr fontId="257" type="noConversion"/>
  </si>
  <si>
    <t>이우용</t>
    <phoneticPr fontId="257" type="noConversion"/>
  </si>
  <si>
    <t>D1</t>
    <phoneticPr fontId="257" type="noConversion"/>
  </si>
  <si>
    <t>김은미</t>
    <phoneticPr fontId="257" type="noConversion"/>
  </si>
  <si>
    <t>맹주훈</t>
    <phoneticPr fontId="257" type="noConversion"/>
  </si>
  <si>
    <t>오해순</t>
    <phoneticPr fontId="257" type="noConversion"/>
  </si>
  <si>
    <t>정소희</t>
    <phoneticPr fontId="257" type="noConversion"/>
  </si>
  <si>
    <t>윤선혜</t>
    <phoneticPr fontId="257" type="noConversion"/>
  </si>
  <si>
    <t>D</t>
    <phoneticPr fontId="257" type="noConversion"/>
  </si>
  <si>
    <t>이수현</t>
    <phoneticPr fontId="257" type="noConversion"/>
  </si>
  <si>
    <t>김은경</t>
    <phoneticPr fontId="257" type="noConversion"/>
  </si>
  <si>
    <t>김영나</t>
    <phoneticPr fontId="257" type="noConversion"/>
  </si>
  <si>
    <t>강인숙</t>
    <phoneticPr fontId="257" type="noConversion"/>
  </si>
  <si>
    <t>D2</t>
    <phoneticPr fontId="257" type="noConversion"/>
  </si>
  <si>
    <t>남E</t>
    <phoneticPr fontId="257" type="noConversion"/>
  </si>
  <si>
    <t>간호E</t>
    <phoneticPr fontId="257" type="noConversion"/>
  </si>
  <si>
    <t>2층E/D1</t>
    <phoneticPr fontId="257" type="noConversion"/>
  </si>
  <si>
    <t>17,18시</t>
    <phoneticPr fontId="257" type="noConversion"/>
  </si>
  <si>
    <t>남N</t>
    <phoneticPr fontId="257" type="noConversion"/>
  </si>
  <si>
    <t>복지사㈜</t>
    <phoneticPr fontId="257" type="noConversion"/>
  </si>
  <si>
    <t>간호사(주)</t>
    <phoneticPr fontId="257" type="noConversion"/>
  </si>
  <si>
    <t>남복지사㈜</t>
    <phoneticPr fontId="257" type="noConversion"/>
  </si>
  <si>
    <t>교대자</t>
    <phoneticPr fontId="257" type="noConversion"/>
  </si>
  <si>
    <t>간호사N</t>
    <phoneticPr fontId="257" type="noConversion"/>
  </si>
  <si>
    <t>D</t>
    <phoneticPr fontId="3" type="noConversion"/>
  </si>
  <si>
    <r>
      <rPr>
        <b/>
        <sz val="10"/>
        <rFont val="함초롬바탕"/>
        <family val="1"/>
        <charset val="129"/>
      </rPr>
      <t>D</t>
    </r>
    <r>
      <rPr>
        <b/>
        <sz val="6"/>
        <rFont val="함초롬바탕"/>
        <family val="1"/>
        <charset val="129"/>
      </rPr>
      <t>(인권교육)</t>
    </r>
    <phoneticPr fontId="3" type="noConversion"/>
  </si>
  <si>
    <t>E</t>
    <phoneticPr fontId="3" type="noConversion"/>
  </si>
  <si>
    <t>N</t>
    <phoneticPr fontId="3" type="noConversion"/>
  </si>
  <si>
    <t>전반</t>
    <phoneticPr fontId="3" type="noConversion"/>
  </si>
  <si>
    <t>공가</t>
    <phoneticPr fontId="3" type="noConversion"/>
  </si>
  <si>
    <t>D/후반차</t>
    <phoneticPr fontId="3" type="noConversion"/>
  </si>
  <si>
    <t>조리</t>
    <phoneticPr fontId="3" type="noConversion"/>
  </si>
  <si>
    <t>D</t>
    <phoneticPr fontId="3" type="noConversion"/>
  </si>
  <si>
    <t>교</t>
    <phoneticPr fontId="3" type="noConversion"/>
  </si>
  <si>
    <t>대휴</t>
    <phoneticPr fontId="3" type="noConversion"/>
  </si>
  <si>
    <t>연</t>
    <phoneticPr fontId="3" type="noConversion"/>
  </si>
  <si>
    <t>Q M</t>
    <phoneticPr fontId="3" type="noConversion"/>
  </si>
  <si>
    <t>대체</t>
    <phoneticPr fontId="3" type="noConversion"/>
  </si>
  <si>
    <t>워크숍</t>
    <phoneticPr fontId="3" type="noConversion"/>
  </si>
  <si>
    <t>E</t>
    <phoneticPr fontId="3" type="noConversion"/>
  </si>
  <si>
    <t>N</t>
    <phoneticPr fontId="3" type="noConversion"/>
  </si>
  <si>
    <t>D</t>
    <phoneticPr fontId="3" type="noConversion"/>
  </si>
  <si>
    <t>연</t>
    <phoneticPr fontId="3" type="noConversion"/>
  </si>
  <si>
    <t>D</t>
    <phoneticPr fontId="3" type="noConversion"/>
  </si>
  <si>
    <t>N</t>
    <phoneticPr fontId="3" type="noConversion"/>
  </si>
  <si>
    <t>D</t>
    <phoneticPr fontId="3" type="noConversion"/>
  </si>
  <si>
    <t>교E</t>
    <phoneticPr fontId="3" type="noConversion"/>
  </si>
  <si>
    <t>E/D</t>
    <phoneticPr fontId="3" type="noConversion"/>
  </si>
  <si>
    <t>11월</t>
    <phoneticPr fontId="257" type="noConversion"/>
  </si>
  <si>
    <t>N</t>
    <phoneticPr fontId="25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</si>
</sst>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266">
    <font>
      <sz val="11"/>
      <color theme="1"/>
      <name val="맑은 고딕"/>
      <family val="2"/>
      <charset val="129"/>
      <scheme val="minor"/>
    </font>
    <font>
      <sz val="11"/>
      <color rgb="FFFF0000"/>
      <name val="맑은 고딕"/>
      <family val="2"/>
      <charset val="129"/>
      <scheme val="minor"/>
    </font>
    <font>
      <b/>
      <sz val="14"/>
      <color theme="1"/>
      <name val="맑은 고딕"/>
      <family val="3"/>
      <charset val="129"/>
      <scheme val="minor"/>
    </font>
    <font>
      <sz val="8"/>
      <name val="맑은 고딕"/>
      <family val="2"/>
      <charset val="129"/>
      <scheme val="minor"/>
    </font>
    <font>
      <sz val="10"/>
      <color theme="1"/>
      <name val="맑은 고딕"/>
      <family val="3"/>
      <charset val="129"/>
      <scheme val="major"/>
    </font>
    <font>
      <sz val="10"/>
      <name val="맑은 고딕"/>
      <family val="2"/>
      <charset val="129"/>
      <scheme val="minor"/>
    </font>
    <font>
      <sz val="10"/>
      <color rgb="FF000000"/>
      <name val="함초롬바탕"/>
      <family val="1"/>
      <charset val="129"/>
    </font>
    <font>
      <sz val="10"/>
      <color rgb="FF000000"/>
      <name val="맑은 고딕"/>
      <family val="3"/>
      <charset val="129"/>
      <scheme val="major"/>
    </font>
    <font>
      <sz val="10"/>
      <color rgb="FFFF0000"/>
      <name val="맑은 고딕"/>
      <family val="3"/>
      <charset val="129"/>
      <scheme val="minor"/>
    </font>
    <font>
      <sz val="10"/>
      <name val="맑은 고딕"/>
      <family val="3"/>
      <charset val="129"/>
      <scheme val="minor"/>
    </font>
    <font>
      <sz val="10"/>
      <color theme="1"/>
      <name val="함초롬바탕"/>
      <family val="1"/>
      <charset val="129"/>
    </font>
    <font>
      <b/>
      <sz val="10"/>
      <color rgb="FF000000"/>
      <name val="함초롬바탕"/>
      <family val="1"/>
      <charset val="129"/>
    </font>
    <font>
      <b/>
      <sz val="10"/>
      <color theme="1"/>
      <name val="함초롬바탕"/>
      <family val="1"/>
      <charset val="129"/>
    </font>
    <font>
      <sz val="10"/>
      <name val="함초롬바탕"/>
      <family val="1"/>
      <charset val="129"/>
    </font>
    <font>
      <sz val="10"/>
      <color rgb="FFFF0000"/>
      <name val="함초롬바탕"/>
      <family val="1"/>
      <charset val="129"/>
    </font>
    <font>
      <sz val="9"/>
      <color theme="1"/>
      <name val="맑은 고딕"/>
      <family val="2"/>
      <charset val="129"/>
    </font>
    <font>
      <sz val="9"/>
      <color theme="1"/>
      <name val="돋움"/>
      <family val="3"/>
      <charset val="129"/>
    </font>
    <font>
      <sz val="9"/>
      <color theme="1"/>
      <name val="맑은 고딕"/>
      <family val="2"/>
      <charset val="129"/>
      <scheme val="minor"/>
    </font>
    <font>
      <sz val="9"/>
      <color theme="1"/>
      <name val="맑은 고딕"/>
      <family val="3"/>
      <charset val="129"/>
      <scheme val="major"/>
    </font>
    <font>
      <sz val="9"/>
      <color rgb="FFFF0000"/>
      <name val="맑은 고딕"/>
      <family val="3"/>
      <charset val="129"/>
      <scheme val="minor"/>
    </font>
    <font>
      <sz val="9"/>
      <color theme="1"/>
      <name val="맑은 고딕"/>
      <family val="3"/>
      <charset val="129"/>
      <scheme val="minor"/>
    </font>
    <font>
      <sz val="9"/>
      <name val="맑은 고딕"/>
      <family val="3"/>
      <charset val="129"/>
      <scheme val="minor"/>
    </font>
    <font>
      <sz val="11"/>
      <color theme="1"/>
      <name val="맑은 고딕"/>
      <family val="3"/>
      <charset val="129"/>
      <scheme val="major"/>
    </font>
    <font>
      <sz val="11"/>
      <name val="맑은 고딕"/>
      <family val="2"/>
      <charset val="129"/>
      <scheme val="minor"/>
    </font>
    <font>
      <b/>
      <sz val="14"/>
      <name val="맑은 고딕"/>
      <family val="3"/>
      <charset val="129"/>
      <scheme val="major"/>
    </font>
    <font>
      <sz val="14"/>
      <name val="맑은 고딕"/>
      <family val="3"/>
      <charset val="129"/>
      <scheme val="major"/>
    </font>
    <font>
      <sz val="14"/>
      <color rgb="FF000000"/>
      <name val="맑은 고딕"/>
      <family val="3"/>
      <charset val="129"/>
      <scheme val="major"/>
    </font>
    <font>
      <b/>
      <sz val="14"/>
      <color rgb="FF000000"/>
      <name val="맑은 고딕"/>
      <family val="3"/>
      <charset val="129"/>
      <scheme val="major"/>
    </font>
    <font>
      <b/>
      <sz val="10"/>
      <color rgb="FFFF0000"/>
      <name val="맑은 고딕"/>
      <family val="2"/>
      <charset val="129"/>
      <scheme val="minor"/>
    </font>
    <font>
      <b/>
      <sz val="10"/>
      <name val="맑은 고딕"/>
      <family val="2"/>
      <charset val="129"/>
      <scheme val="minor"/>
    </font>
    <font>
      <b/>
      <sz val="10"/>
      <color rgb="FFFF0000"/>
      <name val="맑은 고딕"/>
      <family val="3"/>
      <charset val="129"/>
      <scheme val="minor"/>
    </font>
    <font>
      <b/>
      <sz val="10"/>
      <name val="맑은 고딕"/>
      <family val="3"/>
      <charset val="129"/>
      <scheme val="minor"/>
    </font>
    <font>
      <b/>
      <sz val="12"/>
      <name val="함초롬바탕"/>
      <family val="1"/>
      <charset val="129"/>
    </font>
    <font>
      <b/>
      <sz val="12"/>
      <color theme="1"/>
      <name val="맑은 고딕"/>
      <family val="3"/>
      <charset val="129"/>
      <scheme val="minor"/>
    </font>
    <font>
      <b/>
      <sz val="12"/>
      <color rgb="FF000000"/>
      <name val="맑은 고딕"/>
      <family val="3"/>
      <charset val="129"/>
      <scheme val="minor"/>
    </font>
    <font>
      <b/>
      <sz val="12"/>
      <color rgb="FF000000"/>
      <name val="함초롬바탕"/>
      <family val="1"/>
      <charset val="129"/>
    </font>
    <font>
      <b/>
      <sz val="12"/>
      <name val="맑은 고딕"/>
      <family val="3"/>
      <charset val="129"/>
      <scheme val="minor"/>
    </font>
    <font>
      <b/>
      <sz val="12"/>
      <color rgb="FFFF0000"/>
      <name val="맑은 고딕"/>
      <family val="3"/>
      <charset val="129"/>
      <scheme val="minor"/>
    </font>
    <font>
      <b/>
      <sz val="12"/>
      <color rgb="FFFF0000"/>
      <name val="함초롬바탕"/>
      <family val="1"/>
      <charset val="129"/>
    </font>
    <font>
      <b/>
      <sz val="12"/>
      <color theme="1"/>
      <name val="함초롬바탕"/>
      <family val="1"/>
      <charset val="129"/>
    </font>
    <font>
      <b/>
      <sz val="14"/>
      <name val="맑은 고딕"/>
      <family val="3"/>
      <charset val="129"/>
      <scheme val="minor"/>
    </font>
    <font>
      <sz val="10"/>
      <color theme="1"/>
      <name val="맑은 고딕"/>
      <family val="2"/>
      <charset val="129"/>
      <scheme val="minor"/>
    </font>
    <font>
      <sz val="10"/>
      <color rgb="FF00B0F0"/>
      <name val="함초롬바탕"/>
      <family val="1"/>
      <charset val="129"/>
    </font>
    <font>
      <sz val="18"/>
      <name val="맑은 고딕"/>
      <family val="2"/>
      <charset val="129"/>
      <scheme val="minor"/>
    </font>
    <font>
      <sz val="16"/>
      <name val="맑은 고딕"/>
      <family val="3"/>
      <charset val="129"/>
      <scheme val="minor"/>
    </font>
    <font>
      <b/>
      <sz val="14"/>
      <color rgb="FF000000"/>
      <name val="함초롬바탕"/>
      <family val="1"/>
      <charset val="129"/>
    </font>
    <font>
      <b/>
      <sz val="14"/>
      <color rgb="FF000000"/>
      <name val="맑은 고딕"/>
      <family val="3"/>
      <charset val="129"/>
      <scheme val="minor"/>
    </font>
    <font>
      <b/>
      <sz val="14"/>
      <name val="함초롬바탕"/>
      <family val="1"/>
      <charset val="129"/>
    </font>
    <font>
      <b/>
      <sz val="10"/>
      <name val="맑은 고딕"/>
      <family val="3"/>
      <charset val="129"/>
      <scheme val="major"/>
    </font>
    <font>
      <sz val="10"/>
      <color rgb="FF000000"/>
      <name val="맑은 고딕"/>
      <family val="3"/>
      <charset val="129"/>
      <scheme val="minor"/>
    </font>
    <font>
      <sz val="10"/>
      <name val="맑은 고딕"/>
      <family val="3"/>
      <charset val="129"/>
      <scheme val="major"/>
    </font>
    <font>
      <b/>
      <sz val="10"/>
      <color rgb="FF000000"/>
      <name val="맑은 고딕"/>
      <family val="3"/>
      <charset val="129"/>
      <scheme val="major"/>
    </font>
    <font>
      <sz val="18"/>
      <color theme="8"/>
      <name val="맑은 고딕"/>
      <family val="2"/>
      <charset val="129"/>
      <scheme val="minor"/>
    </font>
    <font>
      <sz val="12"/>
      <name val="맑은 고딕"/>
      <family val="2"/>
      <charset val="129"/>
      <scheme val="minor"/>
    </font>
    <font>
      <sz val="12"/>
      <name val="맑은 고딕"/>
      <family val="3"/>
      <charset val="129"/>
      <scheme val="minor"/>
    </font>
    <font>
      <sz val="12"/>
      <color rgb="FF000000"/>
      <name val="함초롬바탕"/>
      <family val="1"/>
      <charset val="129"/>
    </font>
    <font>
      <sz val="12"/>
      <color rgb="FF000000"/>
      <name val="맑은 고딕"/>
      <family val="3"/>
      <charset val="129"/>
      <scheme val="minor"/>
    </font>
    <font>
      <sz val="12"/>
      <name val="함초롬바탕"/>
      <family val="1"/>
      <charset val="129"/>
    </font>
    <font>
      <b/>
      <sz val="14"/>
      <name val="굴림체"/>
      <family val="3"/>
      <charset val="129"/>
    </font>
    <font>
      <sz val="14"/>
      <name val="굴림체"/>
      <family val="3"/>
      <charset val="129"/>
    </font>
    <font>
      <sz val="14"/>
      <color rgb="FF000000"/>
      <name val="굴림체"/>
      <family val="3"/>
      <charset val="129"/>
    </font>
    <font>
      <sz val="12"/>
      <color rgb="FFFF0000"/>
      <name val="맑은 고딕"/>
      <family val="2"/>
      <charset val="129"/>
      <scheme val="minor"/>
    </font>
    <font>
      <sz val="12"/>
      <color rgb="FFFF0000"/>
      <name val="맑은 고딕"/>
      <family val="3"/>
      <charset val="129"/>
      <scheme val="minor"/>
    </font>
    <font>
      <b/>
      <sz val="14"/>
      <color rgb="FF000000"/>
      <name val="굴림체"/>
      <family val="3"/>
      <charset val="129"/>
    </font>
    <font>
      <sz val="14"/>
      <color rgb="FFFF0000"/>
      <name val="맑은 고딕"/>
      <family val="3"/>
      <charset val="129"/>
      <scheme val="minor"/>
    </font>
    <font>
      <sz val="14"/>
      <color rgb="FF000000"/>
      <name val="맑은 고딕"/>
      <family val="3"/>
      <charset val="129"/>
      <scheme val="minor"/>
    </font>
    <font>
      <sz val="14"/>
      <color rgb="FF000000"/>
      <name val="함초롬바탕"/>
      <family val="1"/>
      <charset val="129"/>
    </font>
    <font>
      <sz val="14"/>
      <name val="함초롬바탕"/>
      <family val="1"/>
      <charset val="129"/>
    </font>
    <font>
      <sz val="18"/>
      <name val="함초롬바탕"/>
      <family val="1"/>
      <charset val="129"/>
    </font>
    <font>
      <b/>
      <sz val="12"/>
      <name val="맑은 고딕"/>
      <family val="3"/>
      <charset val="129"/>
      <scheme val="major"/>
    </font>
    <font>
      <sz val="12"/>
      <name val="맑은 고딕"/>
      <family val="3"/>
      <charset val="129"/>
      <scheme val="major"/>
    </font>
    <font>
      <sz val="12"/>
      <color rgb="FF000000"/>
      <name val="맑은 고딕"/>
      <family val="3"/>
      <charset val="129"/>
      <scheme val="major"/>
    </font>
    <font>
      <b/>
      <sz val="12"/>
      <color rgb="FF000000"/>
      <name val="맑은 고딕"/>
      <family val="3"/>
      <charset val="129"/>
      <scheme val="major"/>
    </font>
    <font>
      <sz val="18"/>
      <color rgb="FFFF0000"/>
      <name val="맑은 고딕"/>
      <family val="3"/>
      <charset val="129"/>
      <scheme val="minor"/>
    </font>
    <font>
      <sz val="18"/>
      <color rgb="FF000000"/>
      <name val="맑은 고딕"/>
      <family val="3"/>
      <charset val="129"/>
      <scheme val="minor"/>
    </font>
    <font>
      <sz val="18"/>
      <color rgb="FF000000"/>
      <name val="함초롬바탕"/>
      <family val="1"/>
      <charset val="129"/>
    </font>
    <font>
      <sz val="18"/>
      <color theme="1"/>
      <name val="맑은 고딕"/>
      <family val="3"/>
      <charset val="129"/>
      <scheme val="minor"/>
    </font>
    <font>
      <sz val="18"/>
      <name val="맑은 고딕"/>
      <family val="3"/>
      <charset val="129"/>
      <scheme val="minor"/>
    </font>
    <font>
      <b/>
      <sz val="20"/>
      <name val="굴림체"/>
      <family val="3"/>
      <charset val="129"/>
    </font>
    <font>
      <sz val="20"/>
      <name val="굴림체"/>
      <family val="3"/>
      <charset val="129"/>
    </font>
    <font>
      <sz val="20"/>
      <color rgb="FF000000"/>
      <name val="굴림체"/>
      <family val="3"/>
      <charset val="129"/>
    </font>
    <font>
      <b/>
      <sz val="20"/>
      <color rgb="FF000000"/>
      <name val="굴림체"/>
      <family val="3"/>
      <charset val="129"/>
    </font>
    <font>
      <sz val="14"/>
      <color rgb="FFFF0000"/>
      <name val="맑은 고딕"/>
      <family val="2"/>
      <charset val="129"/>
      <scheme val="minor"/>
    </font>
    <font>
      <sz val="16"/>
      <color rgb="FFFF0000"/>
      <name val="맑은 고딕"/>
      <family val="2"/>
      <charset val="129"/>
      <scheme val="minor"/>
    </font>
    <font>
      <sz val="16"/>
      <name val="맑은 고딕"/>
      <family val="2"/>
      <charset val="129"/>
      <scheme val="minor"/>
    </font>
    <font>
      <sz val="14"/>
      <name val="맑은 고딕"/>
      <family val="3"/>
      <charset val="129"/>
      <scheme val="minor"/>
    </font>
    <font>
      <sz val="16"/>
      <name val="함초롬바탕"/>
      <family val="1"/>
      <charset val="129"/>
    </font>
    <font>
      <sz val="14"/>
      <color theme="1"/>
      <name val="함초롬바탕"/>
      <family val="1"/>
      <charset val="129"/>
    </font>
    <font>
      <sz val="14"/>
      <color theme="1"/>
      <name val="맑은 고딕"/>
      <family val="2"/>
      <charset val="129"/>
      <scheme val="minor"/>
    </font>
    <font>
      <sz val="14"/>
      <name val="맑은 고딕"/>
      <family val="2"/>
      <charset val="129"/>
      <scheme val="minor"/>
    </font>
    <font>
      <sz val="12"/>
      <color theme="1"/>
      <name val="함초롬바탕"/>
      <family val="1"/>
      <charset val="129"/>
    </font>
    <font>
      <sz val="13"/>
      <name val="굴림체"/>
      <family val="3"/>
      <charset val="129"/>
    </font>
    <font>
      <b/>
      <sz val="12"/>
      <name val="굴림"/>
      <family val="3"/>
      <charset val="129"/>
    </font>
    <font>
      <sz val="12"/>
      <color rgb="FF000000"/>
      <name val="굴림"/>
      <family val="3"/>
      <charset val="129"/>
    </font>
    <font>
      <sz val="12"/>
      <name val="굴림"/>
      <family val="3"/>
      <charset val="129"/>
    </font>
    <font>
      <sz val="12"/>
      <color theme="1"/>
      <name val="굴림"/>
      <family val="3"/>
      <charset val="129"/>
    </font>
    <font>
      <b/>
      <sz val="10"/>
      <color rgb="FF000000"/>
      <name val="굴림"/>
      <family val="3"/>
      <charset val="129"/>
    </font>
    <font>
      <sz val="14"/>
      <name val="굴림"/>
      <family val="3"/>
      <charset val="129"/>
    </font>
    <font>
      <sz val="10"/>
      <color rgb="FF000000"/>
      <name val="굴림"/>
      <family val="3"/>
      <charset val="129"/>
    </font>
    <font>
      <sz val="12"/>
      <color rgb="FFFF0000"/>
      <name val="굴림"/>
      <family val="3"/>
      <charset val="129"/>
    </font>
    <font>
      <sz val="11"/>
      <color theme="1"/>
      <name val="굴림"/>
      <family val="3"/>
      <charset val="129"/>
    </font>
    <font>
      <sz val="11"/>
      <name val="굴림"/>
      <family val="3"/>
      <charset val="129"/>
    </font>
    <font>
      <b/>
      <sz val="12"/>
      <color rgb="FF000000"/>
      <name val="굴림"/>
      <family val="3"/>
      <charset val="129"/>
    </font>
    <font>
      <b/>
      <sz val="14"/>
      <color theme="1"/>
      <name val="굴림"/>
      <family val="3"/>
      <charset val="129"/>
    </font>
    <font>
      <sz val="10"/>
      <color theme="1"/>
      <name val="굴림"/>
      <family val="3"/>
      <charset val="129"/>
    </font>
    <font>
      <sz val="10"/>
      <name val="굴림"/>
      <family val="3"/>
      <charset val="129"/>
    </font>
    <font>
      <sz val="11"/>
      <name val="맑은 고딕"/>
      <family val="3"/>
      <charset val="129"/>
      <scheme val="minor"/>
    </font>
    <font>
      <sz val="12"/>
      <color theme="1"/>
      <name val="맑은 고딕"/>
      <family val="2"/>
      <charset val="129"/>
      <scheme val="minor"/>
    </font>
    <font>
      <sz val="12"/>
      <color theme="5"/>
      <name val="함초롬바탕"/>
      <family val="1"/>
      <charset val="129"/>
    </font>
    <font>
      <b/>
      <sz val="12"/>
      <name val="맑은 고딕"/>
      <family val="2"/>
      <charset val="129"/>
      <scheme val="minor"/>
    </font>
    <font>
      <b/>
      <sz val="12"/>
      <color theme="1"/>
      <name val="맑은 고딕"/>
      <family val="2"/>
      <charset val="129"/>
      <scheme val="minor"/>
    </font>
    <font>
      <b/>
      <sz val="12"/>
      <color rgb="FFFF0000"/>
      <name val="맑은 고딕"/>
      <family val="2"/>
      <charset val="129"/>
      <scheme val="minor"/>
    </font>
    <font>
      <sz val="14"/>
      <color rgb="FFFF0000"/>
      <name val="함초롬바탕"/>
      <family val="1"/>
      <charset val="129"/>
    </font>
    <font>
      <b/>
      <sz val="14"/>
      <color rgb="FFFF0000"/>
      <name val="맑은 고딕"/>
      <family val="3"/>
      <charset val="129"/>
      <scheme val="minor"/>
    </font>
    <font>
      <b/>
      <sz val="14"/>
      <color theme="1"/>
      <name val="맑은 고딕"/>
      <family val="2"/>
      <charset val="129"/>
      <scheme val="minor"/>
    </font>
    <font>
      <b/>
      <sz val="14"/>
      <name val="맑은 고딕"/>
      <family val="2"/>
      <charset val="129"/>
      <scheme val="minor"/>
    </font>
    <font>
      <b/>
      <sz val="14"/>
      <color rgb="FFFF0000"/>
      <name val="맑은 고딕"/>
      <family val="2"/>
      <charset val="129"/>
      <scheme val="minor"/>
    </font>
    <font>
      <sz val="11"/>
      <color rgb="FF9C6500"/>
      <name val="맑은 고딕"/>
      <family val="2"/>
      <charset val="129"/>
      <scheme val="minor"/>
    </font>
    <font>
      <sz val="14"/>
      <color theme="1"/>
      <name val="맑은 고딕"/>
      <family val="3"/>
      <charset val="129"/>
      <scheme val="major"/>
    </font>
    <font>
      <sz val="14"/>
      <color theme="1"/>
      <name val="맑은 고딕"/>
      <family val="3"/>
      <charset val="129"/>
      <scheme val="minor"/>
    </font>
    <font>
      <b/>
      <sz val="14"/>
      <color theme="0"/>
      <name val="맑은 고딕"/>
      <family val="2"/>
      <charset val="129"/>
      <scheme val="minor"/>
    </font>
    <font>
      <b/>
      <sz val="14"/>
      <color theme="1" tint="4.9989318521683403E-2"/>
      <name val="함초롬바탕"/>
      <family val="1"/>
      <charset val="129"/>
    </font>
    <font>
      <b/>
      <sz val="11"/>
      <color rgb="FFFF0000"/>
      <name val="맑은 고딕"/>
      <family val="3"/>
      <charset val="129"/>
      <scheme val="minor"/>
    </font>
    <font>
      <sz val="10"/>
      <color theme="1"/>
      <name val="맑은 고딕"/>
      <family val="3"/>
      <charset val="129"/>
      <scheme val="minor"/>
    </font>
    <font>
      <sz val="9"/>
      <name val="맑은 고딕"/>
      <family val="3"/>
      <charset val="129"/>
      <scheme val="major"/>
    </font>
    <font>
      <b/>
      <sz val="12"/>
      <color theme="0"/>
      <name val="맑은 고딕"/>
      <family val="3"/>
      <charset val="129"/>
      <scheme val="minor"/>
    </font>
    <font>
      <sz val="9"/>
      <color theme="1"/>
      <name val="맑은 고딕"/>
      <family val="3"/>
      <charset val="129"/>
    </font>
    <font>
      <b/>
      <sz val="16"/>
      <color theme="1"/>
      <name val="맑은 고딕"/>
      <family val="3"/>
      <charset val="129"/>
      <scheme val="minor"/>
    </font>
    <font>
      <b/>
      <sz val="10"/>
      <color theme="1"/>
      <name val="맑은 고딕"/>
      <family val="3"/>
      <charset val="129"/>
      <scheme val="major"/>
    </font>
    <font>
      <b/>
      <sz val="10"/>
      <color rgb="FF000000"/>
      <name val="맑은 고딕"/>
      <family val="3"/>
      <charset val="129"/>
      <scheme val="minor"/>
    </font>
    <font>
      <b/>
      <sz val="11"/>
      <color rgb="FF000000"/>
      <name val="맑은 고딕"/>
      <family val="3"/>
      <charset val="129"/>
      <scheme val="minor"/>
    </font>
    <font>
      <b/>
      <sz val="11"/>
      <color rgb="FF000000"/>
      <name val="함초롬바탕"/>
      <family val="1"/>
      <charset val="129"/>
    </font>
    <font>
      <b/>
      <sz val="11"/>
      <name val="함초롬바탕"/>
      <family val="1"/>
      <charset val="129"/>
    </font>
    <font>
      <b/>
      <sz val="11"/>
      <color theme="1"/>
      <name val="함초롬바탕"/>
      <family val="1"/>
      <charset val="129"/>
    </font>
    <font>
      <b/>
      <sz val="10"/>
      <name val="함초롬바탕"/>
      <family val="1"/>
      <charset val="129"/>
    </font>
    <font>
      <b/>
      <sz val="12"/>
      <color theme="9" tint="-0.499984740745262"/>
      <name val="함초롬바탕"/>
      <family val="1"/>
      <charset val="129"/>
    </font>
    <font>
      <b/>
      <sz val="12"/>
      <color theme="9" tint="-0.499984740745262"/>
      <name val="맑은 고딕"/>
      <family val="3"/>
      <charset val="129"/>
      <scheme val="minor"/>
    </font>
    <font>
      <sz val="10"/>
      <color theme="1"/>
      <name val="맑은 고딕"/>
      <family val="3"/>
      <charset val="129"/>
    </font>
    <font>
      <b/>
      <sz val="11"/>
      <name val="맑은 고딕"/>
      <family val="3"/>
      <charset val="129"/>
      <scheme val="minor"/>
    </font>
    <font>
      <b/>
      <sz val="11"/>
      <color rgb="FF00B0F0"/>
      <name val="맑은 고딕"/>
      <family val="3"/>
      <charset val="129"/>
      <scheme val="minor"/>
    </font>
    <font>
      <b/>
      <sz val="11"/>
      <color theme="1"/>
      <name val="맑은 고딕"/>
      <family val="3"/>
      <charset val="129"/>
      <scheme val="minor"/>
    </font>
    <font>
      <b/>
      <sz val="11"/>
      <color theme="3"/>
      <name val="맑은 고딕"/>
      <family val="3"/>
      <charset val="129"/>
      <scheme val="minor"/>
    </font>
    <font>
      <sz val="11"/>
      <name val="함초롬바탕"/>
      <family val="1"/>
      <charset val="129"/>
    </font>
    <font>
      <b/>
      <sz val="9"/>
      <name val="맑은 고딕"/>
      <family val="3"/>
      <charset val="129"/>
      <scheme val="minor"/>
    </font>
    <font>
      <b/>
      <sz val="10"/>
      <color theme="0"/>
      <name val="맑은 고딕"/>
      <family val="3"/>
      <charset val="129"/>
      <scheme val="minor"/>
    </font>
    <font>
      <b/>
      <sz val="10"/>
      <color rgb="FF7030A0"/>
      <name val="맑은 고딕"/>
      <family val="3"/>
      <charset val="129"/>
      <scheme val="minor"/>
    </font>
    <font>
      <b/>
      <sz val="10"/>
      <color theme="1"/>
      <name val="맑은 고딕"/>
      <family val="3"/>
      <charset val="129"/>
      <scheme val="minor"/>
    </font>
    <font>
      <b/>
      <sz val="10"/>
      <color theme="0"/>
      <name val="함초롬바탕"/>
      <family val="1"/>
      <charset val="129"/>
    </font>
    <font>
      <b/>
      <sz val="10"/>
      <color rgb="FF7030A0"/>
      <name val="함초롬바탕"/>
      <family val="1"/>
      <charset val="129"/>
    </font>
    <font>
      <b/>
      <sz val="11"/>
      <color theme="0"/>
      <name val="맑은 고딕"/>
      <family val="3"/>
      <charset val="129"/>
      <scheme val="minor"/>
    </font>
    <font>
      <b/>
      <sz val="10"/>
      <color rgb="FFFF0000"/>
      <name val="함초롬바탕"/>
      <family val="1"/>
      <charset val="129"/>
    </font>
    <font>
      <b/>
      <sz val="10"/>
      <color rgb="FFFFFF00"/>
      <name val="함초롬바탕"/>
      <family val="1"/>
      <charset val="129"/>
    </font>
    <font>
      <sz val="11"/>
      <color theme="1"/>
      <name val="맑은 고딕"/>
      <family val="3"/>
      <charset val="129"/>
      <scheme val="minor"/>
    </font>
    <font>
      <b/>
      <sz val="10"/>
      <color theme="5" tint="-0.249977111117893"/>
      <name val="맑은 고딕"/>
      <family val="3"/>
      <charset val="129"/>
      <scheme val="minor"/>
    </font>
    <font>
      <b/>
      <sz val="8"/>
      <color rgb="FF000000"/>
      <name val="함초롬바탕"/>
      <family val="1"/>
      <charset val="129"/>
    </font>
    <font>
      <sz val="11"/>
      <color rgb="FF000000"/>
      <name val="함초롬바탕"/>
      <family val="1"/>
      <charset val="129"/>
    </font>
    <font>
      <b/>
      <i/>
      <sz val="10"/>
      <color theme="1"/>
      <name val="함초롬바탕"/>
      <family val="1"/>
      <charset val="129"/>
    </font>
    <font>
      <sz val="10"/>
      <color theme="0"/>
      <name val="맑은 고딕"/>
      <family val="2"/>
      <charset val="129"/>
      <scheme val="minor"/>
    </font>
    <font>
      <sz val="10"/>
      <color rgb="FFCC3300"/>
      <name val="맑은 고딕"/>
      <family val="2"/>
      <charset val="129"/>
      <scheme val="minor"/>
    </font>
    <font>
      <b/>
      <i/>
      <sz val="10"/>
      <name val="맑은 고딕"/>
      <family val="3"/>
      <charset val="129"/>
      <scheme val="major"/>
    </font>
    <font>
      <b/>
      <i/>
      <sz val="10"/>
      <color rgb="FF000000"/>
      <name val="함초롬바탕"/>
      <family val="1"/>
      <charset val="129"/>
    </font>
    <font>
      <sz val="10"/>
      <color rgb="FFFF0000"/>
      <name val="맑은 고딕"/>
      <family val="2"/>
      <charset val="129"/>
      <scheme val="minor"/>
    </font>
    <font>
      <b/>
      <i/>
      <sz val="10"/>
      <name val="함초롬바탕"/>
      <family val="1"/>
      <charset val="129"/>
    </font>
    <font>
      <b/>
      <i/>
      <sz val="10"/>
      <color rgb="FF000000"/>
      <name val="맑은 고딕"/>
      <family val="3"/>
      <charset val="129"/>
      <scheme val="minor"/>
    </font>
    <font>
      <b/>
      <i/>
      <sz val="10"/>
      <name val="맑은 고딕"/>
      <family val="3"/>
      <charset val="129"/>
      <scheme val="minor"/>
    </font>
    <font>
      <b/>
      <i/>
      <sz val="10"/>
      <color rgb="FFFF0000"/>
      <name val="맑은 고딕"/>
      <family val="3"/>
      <charset val="129"/>
      <scheme val="minor"/>
    </font>
    <font>
      <b/>
      <sz val="14"/>
      <color theme="1"/>
      <name val="맑은 고딕"/>
      <family val="3"/>
      <charset val="129"/>
      <scheme val="major"/>
    </font>
    <font>
      <b/>
      <sz val="18"/>
      <color rgb="FF000000"/>
      <name val="함초롬바탕"/>
      <family val="1"/>
      <charset val="129"/>
    </font>
    <font>
      <b/>
      <sz val="18"/>
      <name val="맑은 고딕"/>
      <family val="3"/>
      <charset val="129"/>
      <scheme val="minor"/>
    </font>
    <font>
      <b/>
      <sz val="18"/>
      <name val="함초롬바탕"/>
      <family val="1"/>
      <charset val="129"/>
    </font>
    <font>
      <b/>
      <sz val="18"/>
      <color rgb="FF000000"/>
      <name val="맑은 고딕"/>
      <family val="3"/>
      <charset val="129"/>
      <scheme val="minor"/>
    </font>
    <font>
      <b/>
      <sz val="18"/>
      <color rgb="FFFF0000"/>
      <name val="맑은 고딕"/>
      <family val="3"/>
      <charset val="129"/>
      <scheme val="minor"/>
    </font>
    <font>
      <b/>
      <sz val="22"/>
      <color theme="1"/>
      <name val="맑은 고딕"/>
      <family val="3"/>
      <charset val="129"/>
      <scheme val="minor"/>
    </font>
    <font>
      <b/>
      <sz val="22"/>
      <name val="맑은 고딕"/>
      <family val="3"/>
      <charset val="129"/>
      <scheme val="major"/>
    </font>
    <font>
      <b/>
      <sz val="22"/>
      <color rgb="FF000000"/>
      <name val="맑은 고딕"/>
      <family val="3"/>
      <charset val="129"/>
      <scheme val="major"/>
    </font>
    <font>
      <b/>
      <sz val="18"/>
      <color theme="3"/>
      <name val="맑은 고딕"/>
      <family val="3"/>
      <charset val="129"/>
      <scheme val="minor"/>
    </font>
    <font>
      <b/>
      <sz val="12"/>
      <color rgb="FFC00000"/>
      <name val="함초롬바탕"/>
      <family val="1"/>
      <charset val="129"/>
    </font>
    <font>
      <b/>
      <sz val="12"/>
      <color theme="1" tint="4.9989318521683403E-2"/>
      <name val="함초롬바탕"/>
      <family val="1"/>
      <charset val="129"/>
    </font>
    <font>
      <b/>
      <sz val="12"/>
      <color rgb="FFCC3300"/>
      <name val="맑은 고딕"/>
      <family val="3"/>
      <charset val="129"/>
      <scheme val="minor"/>
    </font>
    <font>
      <b/>
      <sz val="9"/>
      <color rgb="FF000000"/>
      <name val="함초롬바탕"/>
      <family val="1"/>
      <charset val="129"/>
    </font>
    <font>
      <b/>
      <sz val="11"/>
      <color rgb="FFFF0000"/>
      <name val="함초롬바탕"/>
      <family val="1"/>
      <charset val="129"/>
    </font>
    <font>
      <sz val="6"/>
      <name val="함초롬바탕"/>
      <family val="1"/>
      <charset val="129"/>
    </font>
    <font>
      <b/>
      <sz val="9"/>
      <color rgb="FF000000"/>
      <name val="맑은 고딕"/>
      <family val="3"/>
      <charset val="129"/>
      <scheme val="minor"/>
    </font>
    <font>
      <sz val="10"/>
      <name val="맑은 고딕"/>
      <family val="2"/>
      <charset val="129"/>
    </font>
    <font>
      <sz val="10"/>
      <name val="맑은 고딕"/>
      <family val="3"/>
      <charset val="129"/>
    </font>
    <font>
      <sz val="10"/>
      <color rgb="FF000000"/>
      <name val="맑은 고딕"/>
      <family val="2"/>
      <charset val="129"/>
    </font>
    <font>
      <sz val="10"/>
      <color rgb="FF000000"/>
      <name val="맑은 고딕"/>
      <family val="3"/>
      <charset val="129"/>
    </font>
    <font>
      <b/>
      <sz val="10"/>
      <color theme="4"/>
      <name val="맑은 고딕"/>
      <family val="3"/>
      <charset val="129"/>
      <scheme val="minor"/>
    </font>
    <font>
      <b/>
      <sz val="9"/>
      <name val="함초롬바탕"/>
      <family val="1"/>
      <charset val="129"/>
    </font>
    <font>
      <b/>
      <sz val="10"/>
      <color theme="0"/>
      <name val="맑은 고딕"/>
      <family val="2"/>
      <charset val="129"/>
      <scheme val="minor"/>
    </font>
    <font>
      <b/>
      <sz val="10"/>
      <color rgb="FFFFFF00"/>
      <name val="맑은 고딕"/>
      <family val="2"/>
      <charset val="129"/>
      <scheme val="minor"/>
    </font>
    <font>
      <b/>
      <sz val="11"/>
      <color rgb="FFFA7D00"/>
      <name val="맑은 고딕"/>
      <family val="2"/>
      <charset val="129"/>
      <scheme val="minor"/>
    </font>
    <font>
      <b/>
      <sz val="11"/>
      <name val="맑은 고딕"/>
      <family val="2"/>
      <charset val="129"/>
      <scheme val="minor"/>
    </font>
    <font>
      <sz val="8"/>
      <color rgb="FF000000"/>
      <name val="맑은 고딕"/>
      <family val="3"/>
      <charset val="129"/>
      <scheme val="minor"/>
    </font>
    <font>
      <b/>
      <sz val="10"/>
      <color theme="3"/>
      <name val="맑은 고딕"/>
      <family val="3"/>
      <charset val="129"/>
      <scheme val="minor"/>
    </font>
    <font>
      <b/>
      <sz val="9"/>
      <color theme="1"/>
      <name val="맑은 고딕"/>
      <family val="3"/>
      <charset val="129"/>
      <scheme val="minor"/>
    </font>
    <font>
      <b/>
      <sz val="9"/>
      <name val="맑은 고딕"/>
      <family val="3"/>
      <charset val="129"/>
      <scheme val="major"/>
    </font>
    <font>
      <b/>
      <sz val="9"/>
      <color rgb="FF000000"/>
      <name val="맑은 고딕"/>
      <family val="3"/>
      <charset val="129"/>
      <scheme val="major"/>
    </font>
    <font>
      <b/>
      <sz val="6"/>
      <name val="함초롬바탕"/>
      <family val="1"/>
      <charset val="129"/>
    </font>
    <font>
      <b/>
      <sz val="6"/>
      <color rgb="FF000000"/>
      <name val="함초롬바탕"/>
      <family val="1"/>
      <charset val="129"/>
    </font>
    <font>
      <b/>
      <sz val="6"/>
      <color theme="1"/>
      <name val="함초롬바탕"/>
      <family val="1"/>
      <charset val="129"/>
    </font>
    <font>
      <b/>
      <sz val="10"/>
      <color rgb="FFFF0000"/>
      <name val="맑은 고딕"/>
      <family val="3"/>
      <charset val="129"/>
    </font>
    <font>
      <b/>
      <sz val="7"/>
      <name val="함초롬바탕"/>
      <family val="1"/>
      <charset val="129"/>
    </font>
    <font>
      <b/>
      <sz val="8"/>
      <name val="함초롬바탕"/>
      <family val="1"/>
      <charset val="129"/>
    </font>
    <font>
      <b/>
      <sz val="10"/>
      <color rgb="FF0070C0"/>
      <name val="함초롬바탕"/>
      <family val="1"/>
      <charset val="129"/>
    </font>
    <font>
      <b/>
      <sz val="7"/>
      <color rgb="FF000000"/>
      <name val="함초롬바탕"/>
      <family val="1"/>
      <charset val="129"/>
    </font>
    <font>
      <b/>
      <sz val="9"/>
      <color rgb="FFFF0000"/>
      <name val="함초롬바탕"/>
      <family val="1"/>
      <charset val="129"/>
    </font>
    <font>
      <b/>
      <sz val="10"/>
      <color rgb="FF0066FF"/>
      <name val="맑은 고딕"/>
      <family val="2"/>
      <charset val="129"/>
      <scheme val="minor"/>
    </font>
    <font>
      <b/>
      <sz val="10"/>
      <color theme="5"/>
      <name val="맑은 고딕"/>
      <family val="2"/>
      <charset val="129"/>
      <scheme val="minor"/>
    </font>
    <font>
      <b/>
      <sz val="11"/>
      <name val="맑은 고딕"/>
      <family val="3"/>
      <charset val="129"/>
      <scheme val="major"/>
    </font>
    <font>
      <b/>
      <sz val="12"/>
      <color theme="1"/>
      <name val="맑은 고딕"/>
      <family val="3"/>
      <charset val="129"/>
      <scheme val="major"/>
    </font>
    <font>
      <b/>
      <sz val="6"/>
      <color rgb="FF000000"/>
      <name val="맑은 고딕"/>
      <family val="3"/>
      <charset val="129"/>
      <scheme val="minor"/>
    </font>
    <font>
      <b/>
      <sz val="8"/>
      <color theme="1"/>
      <name val="함초롬바탕"/>
      <family val="1"/>
      <charset val="129"/>
    </font>
    <font>
      <sz val="8"/>
      <name val="맑은 고딕"/>
      <family val="3"/>
      <charset val="129"/>
      <scheme val="minor"/>
    </font>
    <font>
      <b/>
      <sz val="9"/>
      <color indexed="81"/>
      <name val="Tahoma"/>
      <family val="2"/>
    </font>
    <font>
      <b/>
      <sz val="9"/>
      <color indexed="81"/>
      <name val="돋움"/>
      <family val="3"/>
      <charset val="129"/>
    </font>
    <font>
      <sz val="8"/>
      <color theme="1"/>
      <name val="맑은 고딕"/>
      <family val="3"/>
      <charset val="129"/>
      <scheme val="minor"/>
    </font>
    <font>
      <b/>
      <sz val="12"/>
      <color rgb="FFFF3399"/>
      <name val="맑은 고딕"/>
      <family val="3"/>
      <charset val="129"/>
      <scheme val="minor"/>
    </font>
    <font>
      <b/>
      <sz val="12"/>
      <color rgb="FFFF3399"/>
      <name val="함초롬바탕"/>
      <family val="1"/>
      <charset val="129"/>
    </font>
    <font>
      <b/>
      <sz val="11"/>
      <color theme="1"/>
      <name val="맑은 고딕"/>
      <family val="2"/>
      <charset val="129"/>
      <scheme val="minor"/>
    </font>
    <font>
      <b/>
      <sz val="36"/>
      <name val="맑은 고딕"/>
      <family val="3"/>
      <charset val="129"/>
      <scheme val="minor"/>
    </font>
    <font>
      <b/>
      <sz val="12"/>
      <name val="맑은 고딕"/>
      <family val="3"/>
      <charset val="129"/>
    </font>
    <font>
      <b/>
      <sz val="11"/>
      <color theme="1"/>
      <name val="맑은 고딕"/>
      <family val="3"/>
      <charset val="129"/>
      <scheme val="major"/>
    </font>
    <font>
      <b/>
      <sz val="11"/>
      <color rgb="FFFF0000"/>
      <name val="맑은 고딕"/>
      <family val="2"/>
      <charset val="129"/>
      <scheme val="minor"/>
    </font>
    <font>
      <b/>
      <sz val="11"/>
      <color rgb="FF000000"/>
      <name val="맑은 고딕"/>
      <family val="3"/>
      <charset val="129"/>
      <scheme val="major"/>
    </font>
    <font>
      <sz val="9"/>
      <color rgb="FF000000"/>
      <name val="맑은 고딕"/>
      <family val="3"/>
      <charset val="129"/>
      <scheme val="minor"/>
    </font>
    <font>
      <b/>
      <sz val="14"/>
      <color theme="1"/>
      <name val="함초롬바탕"/>
      <family val="1"/>
      <charset val="129"/>
    </font>
    <font>
      <b/>
      <sz val="14"/>
      <color rgb="FFFF0000"/>
      <name val="함초롬바탕"/>
      <family val="1"/>
      <charset val="129"/>
    </font>
    <font>
      <sz val="9"/>
      <name val="맑은 고딕"/>
      <family val="2"/>
      <charset val="129"/>
      <scheme val="minor"/>
    </font>
    <font>
      <b/>
      <sz val="10"/>
      <color theme="5"/>
      <name val="맑은 고딕"/>
      <family val="3"/>
      <charset val="129"/>
      <scheme val="minor"/>
    </font>
    <font>
      <sz val="18"/>
      <color theme="1"/>
      <name val="맑은 고딕"/>
      <family val="2"/>
      <charset val="129"/>
      <scheme val="minor"/>
    </font>
    <font>
      <b/>
      <sz val="8"/>
      <color rgb="FF000000"/>
      <name val="맑은 고딕"/>
      <family val="3"/>
      <charset val="129"/>
      <scheme val="minor"/>
    </font>
    <font>
      <sz val="6"/>
      <color theme="1"/>
      <name val="맑은 고딕"/>
      <family val="2"/>
      <charset val="129"/>
      <scheme val="minor"/>
    </font>
    <font>
      <b/>
      <sz val="10"/>
      <color theme="9" tint="-0.249977111117893"/>
      <name val="함초롬바탕"/>
      <family val="1"/>
      <charset val="129"/>
    </font>
    <font>
      <sz val="9"/>
      <color indexed="81"/>
      <name val="Tahoma"/>
      <family val="2"/>
    </font>
    <font>
      <sz val="9"/>
      <color indexed="81"/>
      <name val="돋움"/>
      <family val="3"/>
      <charset val="129"/>
    </font>
    <font>
      <sz val="18"/>
      <color rgb="FF000000"/>
      <name val="맑은 고딕"/>
      <family val="3"/>
      <charset val="129"/>
    </font>
    <font>
      <sz val="14"/>
      <color rgb="FF000000"/>
      <name val="맑은 고딕"/>
      <family val="3"/>
      <charset val="129"/>
    </font>
    <font>
      <sz val="10"/>
      <color rgb="FFFF0000"/>
      <name val="맑은 고딕"/>
      <family val="3"/>
      <charset val="129"/>
    </font>
    <font>
      <sz val="6"/>
      <color rgb="FF000000"/>
      <name val="맑은 고딕"/>
      <family val="3"/>
      <charset val="129"/>
    </font>
    <font>
      <b/>
      <sz val="10"/>
      <color rgb="FF000000"/>
      <name val="맑은 고딕"/>
      <family val="3"/>
      <charset val="129"/>
    </font>
    <font>
      <sz val="9"/>
      <color rgb="FF000000"/>
      <name val="맑은 고딕"/>
      <family val="3"/>
      <charset val="129"/>
    </font>
    <font>
      <sz val="11"/>
      <color rgb="FFFF0000"/>
      <name val="맑은 고딕"/>
      <family val="3"/>
      <charset val="129"/>
    </font>
    <font>
      <sz val="11"/>
      <color rgb="FF000000"/>
      <name val="맑은 고딕"/>
      <family val="3"/>
      <charset val="129"/>
    </font>
    <font>
      <b/>
      <sz val="12"/>
      <color rgb="FF000000"/>
      <name val="맑은 고딕"/>
      <family val="3"/>
      <charset val="129"/>
    </font>
    <font>
      <b/>
      <sz val="9"/>
      <color rgb="FFFF0000"/>
      <name val="맑은 고딕"/>
      <family val="3"/>
      <charset val="129"/>
      <scheme val="minor"/>
    </font>
    <font>
      <b/>
      <sz val="9"/>
      <color theme="1"/>
      <name val="맑은 고딕"/>
      <family val="3"/>
      <charset val="129"/>
      <scheme val="major"/>
    </font>
    <font>
      <b/>
      <sz val="16"/>
      <name val="맑은 고딕"/>
      <family val="3"/>
      <charset val="129"/>
      <scheme val="major"/>
    </font>
    <font>
      <b/>
      <sz val="16"/>
      <name val="맑은 고딕"/>
      <family val="3"/>
      <charset val="129"/>
      <scheme val="minor"/>
    </font>
    <font>
      <sz val="12"/>
      <color theme="1"/>
      <name val="맑은 고딕"/>
      <family val="3"/>
      <charset val="129"/>
      <scheme val="minor"/>
    </font>
    <font>
      <sz val="12"/>
      <color rgb="FFFF0000"/>
      <name val="함초롬바탕"/>
      <family val="1"/>
      <charset val="129"/>
    </font>
    <font>
      <sz val="12"/>
      <color theme="1"/>
      <name val="맑은 고딕"/>
      <family val="3"/>
      <charset val="129"/>
      <scheme val="major"/>
    </font>
    <font>
      <b/>
      <i/>
      <sz val="12"/>
      <name val="함초롬바탕"/>
      <family val="1"/>
      <charset val="129"/>
    </font>
    <font>
      <b/>
      <i/>
      <sz val="12"/>
      <color rgb="FF000000"/>
      <name val="맑은 고딕"/>
      <family val="3"/>
      <charset val="129"/>
      <scheme val="minor"/>
    </font>
    <font>
      <b/>
      <i/>
      <sz val="12"/>
      <color rgb="FF000000"/>
      <name val="함초롬바탕"/>
      <family val="1"/>
      <charset val="129"/>
    </font>
    <font>
      <b/>
      <i/>
      <sz val="12"/>
      <color theme="1"/>
      <name val="함초롬바탕"/>
      <family val="1"/>
      <charset val="129"/>
    </font>
    <font>
      <sz val="11"/>
      <color theme="1"/>
      <name val="맑은 고딕"/>
      <family val="2"/>
      <charset val="129"/>
    </font>
    <font>
      <sz val="8"/>
      <name val="맑은 고딕"/>
      <family val="2"/>
      <charset val="129"/>
    </font>
    <font>
      <sz val="10"/>
      <color rgb="FFFF0000"/>
      <name val="맑은 고딕"/>
      <family val="2"/>
      <charset val="129"/>
    </font>
    <font>
      <sz val="11"/>
      <color rgb="FFFF0000"/>
      <name val="맑은 고딕"/>
      <family val="2"/>
      <charset val="129"/>
    </font>
    <font>
      <b/>
      <sz val="11"/>
      <color theme="1"/>
      <name val="맑은 고딕"/>
      <family val="2"/>
      <charset val="129"/>
    </font>
    <font>
      <b/>
      <sz val="11"/>
      <color rgb="FF000000"/>
      <name val="맑은 고딕"/>
      <family val="3"/>
      <charset val="129"/>
    </font>
    <font>
      <b/>
      <sz val="11"/>
      <name val="맑은 고딕"/>
      <family val="3"/>
      <charset val="129"/>
    </font>
    <font>
      <b/>
      <sz val="11"/>
      <color rgb="FFFF0000"/>
      <name val="맑은 고딕"/>
      <family val="3"/>
      <charset val="129"/>
    </font>
    <font>
      <b/>
      <sz val="11"/>
      <name val="맑은 고딕"/>
      <family val="2"/>
      <charset val="129"/>
    </font>
    <font>
      <sz val="11"/>
      <name val="맑은 고딕"/>
      <family val="2"/>
      <charset val="129"/>
    </font>
  </fonts>
  <fills count="128">
    <fill>
      <patternFill patternType="none"/>
    </fill>
    <fill>
      <patternFill patternType="gray125"/>
    </fill>
    <fill>
      <patternFill patternType="solid">
        <fgColor theme="0"/>
        <bgColor indexed="64"/>
      </patternFill>
    </fill>
    <fill>
      <patternFill patternType="solid">
        <fgColor rgb="FFCCCCCC"/>
        <bgColor indexed="64"/>
      </patternFill>
    </fill>
    <fill>
      <patternFill patternType="solid">
        <fgColor rgb="FFFFFF00"/>
        <bgColor indexed="64"/>
      </patternFill>
    </fill>
    <fill>
      <patternFill patternType="solid">
        <fgColor rgb="FFA0BEE0"/>
        <bgColor indexed="64"/>
      </patternFill>
    </fill>
    <fill>
      <patternFill patternType="solid">
        <fgColor rgb="FFA3CF78"/>
        <bgColor indexed="64"/>
      </patternFill>
    </fill>
    <fill>
      <patternFill patternType="solid">
        <fgColor rgb="FF92D05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77111117893"/>
        <bgColor indexed="64"/>
      </patternFill>
    </fill>
    <fill>
      <patternFill patternType="solid">
        <fgColor rgb="FF0070C0"/>
        <bgColor indexed="64"/>
      </patternFill>
    </fill>
    <fill>
      <patternFill patternType="solid">
        <fgColor rgb="FFFFC0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EB9C"/>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indexed="65"/>
        <bgColor theme="0"/>
      </patternFill>
    </fill>
    <fill>
      <patternFill patternType="solid">
        <fgColor rgb="FFA3CF78"/>
        <bgColor theme="0"/>
      </patternFill>
    </fill>
    <fill>
      <patternFill patternType="solid">
        <fgColor theme="8" tint="-0.249977111117893"/>
        <bgColor indexed="64"/>
      </patternFill>
    </fill>
    <fill>
      <patternFill patternType="solid">
        <fgColor theme="3" tint="0.39997558519241921"/>
        <bgColor indexed="64"/>
      </patternFill>
    </fill>
    <fill>
      <patternFill patternType="solid">
        <fgColor rgb="FFC00000"/>
        <bgColor indexed="64"/>
      </patternFill>
    </fill>
    <fill>
      <patternFill patternType="solid">
        <fgColor theme="7" tint="-0.249977111117893"/>
        <bgColor indexed="64"/>
      </patternFill>
    </fill>
    <fill>
      <patternFill patternType="solid">
        <fgColor theme="4"/>
        <bgColor indexed="64"/>
      </patternFill>
    </fill>
    <fill>
      <patternFill patternType="solid">
        <fgColor rgb="FFFFCCCC"/>
        <bgColor indexed="64"/>
      </patternFill>
    </fill>
    <fill>
      <patternFill patternType="solid">
        <fgColor theme="2"/>
        <bgColor indexed="64"/>
      </patternFill>
    </fill>
    <fill>
      <patternFill patternType="solid">
        <fgColor theme="6" tint="0.59999389629810485"/>
        <bgColor indexed="64"/>
      </patternFill>
    </fill>
    <fill>
      <patternFill patternType="solid">
        <fgColor rgb="FF00B050"/>
        <bgColor indexed="64"/>
      </patternFill>
    </fill>
    <fill>
      <patternFill patternType="solid">
        <fgColor rgb="FFD3F3F9"/>
        <bgColor indexed="64"/>
      </patternFill>
    </fill>
    <fill>
      <patternFill patternType="solid">
        <fgColor rgb="FFFF66FF"/>
        <bgColor indexed="64"/>
      </patternFill>
    </fill>
    <fill>
      <patternFill patternType="solid">
        <fgColor rgb="FFA020A0"/>
        <bgColor indexed="64"/>
      </patternFill>
    </fill>
    <fill>
      <patternFill patternType="solid">
        <fgColor theme="6"/>
        <bgColor indexed="64"/>
      </patternFill>
    </fill>
    <fill>
      <patternFill patternType="solid">
        <fgColor theme="3"/>
        <bgColor indexed="64"/>
      </patternFill>
    </fill>
    <fill>
      <patternFill patternType="solid">
        <fgColor theme="7" tint="0.59999389629810485"/>
        <bgColor indexed="64"/>
      </patternFill>
    </fill>
    <fill>
      <patternFill patternType="solid">
        <fgColor rgb="FFFF3300"/>
        <bgColor indexed="64"/>
      </patternFill>
    </fill>
    <fill>
      <patternFill patternType="solid">
        <fgColor rgb="FFFFFF00"/>
        <bgColor rgb="FF000000"/>
      </patternFill>
    </fill>
    <fill>
      <patternFill patternType="solid">
        <fgColor rgb="FFC5D9F1"/>
        <bgColor rgb="FF000000"/>
      </patternFill>
    </fill>
    <fill>
      <patternFill patternType="solid">
        <fgColor rgb="FFA0BEE0"/>
        <bgColor rgb="FF000000"/>
      </patternFill>
    </fill>
    <fill>
      <patternFill patternType="solid">
        <fgColor rgb="FFE4DFEC"/>
        <bgColor rgb="FF000000"/>
      </patternFill>
    </fill>
    <fill>
      <patternFill patternType="solid">
        <fgColor rgb="FFFFFFFF"/>
        <bgColor rgb="FF000000"/>
      </patternFill>
    </fill>
    <fill>
      <patternFill patternType="solid">
        <fgColor rgb="FFFCD5B4"/>
        <bgColor rgb="FF000000"/>
      </patternFill>
    </fill>
    <fill>
      <patternFill patternType="solid">
        <fgColor rgb="FF92D050"/>
        <bgColor rgb="FF000000"/>
      </patternFill>
    </fill>
    <fill>
      <patternFill patternType="solid">
        <fgColor theme="2" tint="-9.9978637043366805E-2"/>
        <bgColor indexed="64"/>
      </patternFill>
    </fill>
    <fill>
      <patternFill patternType="solid">
        <fgColor rgb="FF7030A0"/>
        <bgColor indexed="64"/>
      </patternFill>
    </fill>
    <fill>
      <patternFill patternType="solid">
        <fgColor rgb="FFFA6076"/>
        <bgColor indexed="64"/>
      </patternFill>
    </fill>
    <fill>
      <patternFill patternType="solid">
        <fgColor theme="5" tint="-0.249977111117893"/>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rgb="FFF2F2F2"/>
      </patternFill>
    </fill>
    <fill>
      <patternFill patternType="solid">
        <fgColor theme="4" tint="0.59999389629810485"/>
        <bgColor indexed="64"/>
      </patternFill>
    </fill>
    <fill>
      <patternFill patternType="solid">
        <fgColor rgb="FF99FF99"/>
        <bgColor indexed="64"/>
      </patternFill>
    </fill>
    <fill>
      <patternFill patternType="solid">
        <fgColor rgb="FFEF932D"/>
        <bgColor indexed="64"/>
      </patternFill>
    </fill>
    <fill>
      <patternFill patternType="solid">
        <fgColor rgb="FFFFFF66"/>
        <bgColor indexed="64"/>
      </patternFill>
    </fill>
    <fill>
      <patternFill patternType="solid">
        <fgColor theme="2" tint="-0.499984740745262"/>
        <bgColor indexed="64"/>
      </patternFill>
    </fill>
    <fill>
      <patternFill patternType="solid">
        <fgColor rgb="FFFF6600"/>
        <bgColor indexed="64"/>
      </patternFill>
    </fill>
    <fill>
      <patternFill patternType="solid">
        <fgColor rgb="FFFF99FF"/>
        <bgColor indexed="64"/>
      </patternFill>
    </fill>
    <fill>
      <patternFill patternType="solid">
        <fgColor rgb="FF66CCFF"/>
        <bgColor indexed="64"/>
      </patternFill>
    </fill>
    <fill>
      <patternFill patternType="solid">
        <fgColor rgb="FFFFFF99"/>
        <bgColor indexed="64"/>
      </patternFill>
    </fill>
    <fill>
      <patternFill patternType="solid">
        <fgColor theme="7"/>
        <bgColor indexed="64"/>
      </patternFill>
    </fill>
    <fill>
      <patternFill patternType="solid">
        <fgColor rgb="FFFF9966"/>
        <bgColor indexed="64"/>
      </patternFill>
    </fill>
    <fill>
      <patternFill patternType="solid">
        <fgColor rgb="FFCCCCFF"/>
        <bgColor indexed="64"/>
      </patternFill>
    </fill>
    <fill>
      <patternFill patternType="solid">
        <fgColor rgb="FFCCFF99"/>
        <bgColor indexed="64"/>
      </patternFill>
    </fill>
    <fill>
      <patternFill patternType="solid">
        <fgColor rgb="FFCCFF33"/>
        <bgColor indexed="64"/>
      </patternFill>
    </fill>
    <fill>
      <patternFill patternType="solid">
        <fgColor rgb="FF00FFFF"/>
        <bgColor indexed="64"/>
      </patternFill>
    </fill>
    <fill>
      <patternFill patternType="solid">
        <fgColor rgb="FFFF3399"/>
        <bgColor indexed="64"/>
      </patternFill>
    </fill>
    <fill>
      <patternFill patternType="solid">
        <fgColor theme="0" tint="-0.14996795556505021"/>
        <bgColor indexed="64"/>
      </patternFill>
    </fill>
    <fill>
      <patternFill patternType="solid">
        <fgColor theme="4" tint="0.39994506668294322"/>
        <bgColor indexed="64"/>
      </patternFill>
    </fill>
    <fill>
      <patternFill patternType="solid">
        <fgColor rgb="FF47DAE1"/>
        <bgColor indexed="64"/>
      </patternFill>
    </fill>
    <fill>
      <patternFill patternType="solid">
        <fgColor theme="9" tint="0.39994506668294322"/>
        <bgColor indexed="64"/>
      </patternFill>
    </fill>
    <fill>
      <patternFill patternType="solid">
        <fgColor rgb="FFEB05CA"/>
        <bgColor indexed="64"/>
      </patternFill>
    </fill>
    <fill>
      <patternFill patternType="solid">
        <fgColor rgb="FFEDDFEA"/>
        <bgColor indexed="64"/>
      </patternFill>
    </fill>
    <fill>
      <patternFill patternType="solid">
        <fgColor rgb="FFFF00FF"/>
        <bgColor indexed="64"/>
      </patternFill>
    </fill>
    <fill>
      <patternFill patternType="solid">
        <fgColor rgb="FF836CA4"/>
        <bgColor indexed="64"/>
      </patternFill>
    </fill>
    <fill>
      <patternFill patternType="solid">
        <fgColor rgb="FF66FFFF"/>
        <bgColor indexed="64"/>
      </patternFill>
    </fill>
    <fill>
      <patternFill patternType="solid">
        <fgColor rgb="FF66FF99"/>
        <bgColor indexed="64"/>
      </patternFill>
    </fill>
    <fill>
      <patternFill patternType="solid">
        <fgColor rgb="FFFFFFCC"/>
        <bgColor indexed="64"/>
      </patternFill>
    </fill>
    <fill>
      <patternFill patternType="solid">
        <fgColor rgb="FF99CCFF"/>
        <bgColor indexed="64"/>
      </patternFill>
    </fill>
    <fill>
      <patternFill patternType="solid">
        <fgColor rgb="FFCCFFFF"/>
        <bgColor indexed="64"/>
      </patternFill>
    </fill>
    <fill>
      <patternFill patternType="solid">
        <fgColor rgb="FF99FFCC"/>
        <bgColor indexed="64"/>
      </patternFill>
    </fill>
    <fill>
      <patternFill patternType="solid">
        <fgColor rgb="FF00FFCC"/>
        <bgColor indexed="64"/>
      </patternFill>
    </fill>
    <fill>
      <patternFill patternType="solid">
        <fgColor rgb="FF9966FF"/>
        <bgColor indexed="64"/>
      </patternFill>
    </fill>
    <fill>
      <patternFill patternType="solid">
        <fgColor rgb="FF009900"/>
        <bgColor indexed="64"/>
      </patternFill>
    </fill>
    <fill>
      <patternFill patternType="solid">
        <fgColor rgb="FFFFCC99"/>
        <bgColor indexed="64"/>
      </patternFill>
    </fill>
    <fill>
      <patternFill patternType="solid">
        <fgColor rgb="FFFFCCFF"/>
        <bgColor indexed="64"/>
      </patternFill>
    </fill>
    <fill>
      <patternFill patternType="solid">
        <fgColor rgb="FF9999FF"/>
        <bgColor indexed="64"/>
      </patternFill>
    </fill>
    <fill>
      <patternFill patternType="solid">
        <fgColor rgb="FFCCFFCC"/>
        <bgColor indexed="64"/>
      </patternFill>
    </fill>
    <fill>
      <patternFill patternType="solid">
        <fgColor rgb="FFCC66FF"/>
        <bgColor indexed="64"/>
      </patternFill>
    </fill>
    <fill>
      <patternFill patternType="solid">
        <fgColor rgb="FFCCECFF"/>
        <bgColor indexed="64"/>
      </patternFill>
    </fill>
    <fill>
      <patternFill patternType="solid">
        <fgColor rgb="FFEF720B"/>
        <bgColor indexed="64"/>
      </patternFill>
    </fill>
    <fill>
      <patternFill patternType="solid">
        <fgColor rgb="FFFFFFFF"/>
        <bgColor indexed="64"/>
      </patternFill>
    </fill>
    <fill>
      <patternFill patternType="solid">
        <fgColor rgb="FFFFF2CC"/>
        <bgColor indexed="64"/>
      </patternFill>
    </fill>
    <fill>
      <patternFill patternType="solid">
        <fgColor rgb="FFD7DDE4"/>
        <bgColor indexed="64"/>
      </patternFill>
    </fill>
    <fill>
      <patternFill patternType="solid">
        <fgColor rgb="FFC6E0B3"/>
        <bgColor indexed="64"/>
      </patternFill>
    </fill>
    <fill>
      <patternFill patternType="solid">
        <fgColor rgb="FF0000FF"/>
        <bgColor indexed="64"/>
      </patternFill>
    </fill>
    <fill>
      <patternFill patternType="solid">
        <fgColor rgb="FF66FFCC"/>
        <bgColor indexed="64"/>
      </patternFill>
    </fill>
    <fill>
      <patternFill patternType="solid">
        <fgColor rgb="FFF47AB1"/>
        <bgColor indexed="64"/>
      </patternFill>
    </fill>
    <fill>
      <patternFill patternType="solid">
        <fgColor rgb="FF2BE81C"/>
        <bgColor indexed="64"/>
      </patternFill>
    </fill>
    <fill>
      <patternFill patternType="solid">
        <fgColor rgb="FFFF9999"/>
        <bgColor indexed="64"/>
      </patternFill>
    </fill>
    <fill>
      <patternFill patternType="solid">
        <fgColor rgb="FF00B050"/>
        <bgColor rgb="FF000000"/>
      </patternFill>
    </fill>
    <fill>
      <patternFill patternType="solid">
        <fgColor rgb="FFFFF2CC"/>
        <bgColor rgb="FF000000"/>
      </patternFill>
    </fill>
    <fill>
      <patternFill patternType="solid">
        <fgColor rgb="FFA3CF78"/>
        <bgColor rgb="FF000000"/>
      </patternFill>
    </fill>
    <fill>
      <patternFill patternType="solid">
        <fgColor rgb="FFFFC000"/>
        <bgColor rgb="FF000000"/>
      </patternFill>
    </fill>
    <fill>
      <patternFill patternType="solid">
        <fgColor rgb="FFF8CBAD"/>
        <bgColor rgb="FF000000"/>
      </patternFill>
    </fill>
    <fill>
      <patternFill patternType="solid">
        <fgColor rgb="FFD6DCE4"/>
        <bgColor rgb="FF000000"/>
      </patternFill>
    </fill>
    <fill>
      <patternFill patternType="solid">
        <fgColor rgb="FFC6E0B4"/>
        <bgColor rgb="FF000000"/>
      </patternFill>
    </fill>
    <fill>
      <patternFill patternType="solid">
        <fgColor rgb="FFCCCCFF"/>
        <bgColor rgb="FF000000"/>
      </patternFill>
    </fill>
    <fill>
      <patternFill patternType="solid">
        <fgColor rgb="FFF7923F"/>
        <bgColor rgb="FF000000"/>
      </patternFill>
    </fill>
    <fill>
      <patternFill patternType="solid">
        <fgColor theme="5" tint="0.59999389629810485"/>
        <bgColor rgb="FF000000"/>
      </patternFill>
    </fill>
    <fill>
      <patternFill patternType="solid">
        <fgColor theme="9"/>
        <bgColor rgb="FF000000"/>
      </patternFill>
    </fill>
  </fills>
  <borders count="2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rgb="FFFF0000"/>
      </left>
      <right style="medium">
        <color rgb="FFFF0000"/>
      </right>
      <top style="medium">
        <color rgb="FFFF0000"/>
      </top>
      <bottom style="medium">
        <color rgb="FFFF0000"/>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medium">
        <color indexed="64"/>
      </left>
      <right/>
      <top style="thin">
        <color indexed="64"/>
      </top>
      <bottom/>
      <diagonal/>
    </border>
    <border>
      <left style="medium">
        <color theme="1"/>
      </left>
      <right style="thin">
        <color indexed="64"/>
      </right>
      <top/>
      <bottom/>
      <diagonal/>
    </border>
    <border>
      <left/>
      <right style="thin">
        <color indexed="64"/>
      </right>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thin">
        <color indexed="64"/>
      </right>
      <top style="thin">
        <color indexed="64"/>
      </top>
      <bottom style="thin">
        <color theme="1"/>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medium">
        <color indexed="64"/>
      </bottom>
      <diagonal/>
    </border>
    <border>
      <left style="thick">
        <color indexed="64"/>
      </left>
      <right style="thin">
        <color indexed="64"/>
      </right>
      <top/>
      <bottom/>
      <diagonal/>
    </border>
    <border>
      <left style="thin">
        <color indexed="64"/>
      </left>
      <right style="thick">
        <color indexed="64"/>
      </right>
      <top/>
      <bottom/>
      <diagonal/>
    </border>
    <border>
      <left style="medium">
        <color rgb="FFFF0000"/>
      </left>
      <right/>
      <top style="medium">
        <color rgb="FFFF0000"/>
      </top>
      <bottom style="medium">
        <color rgb="FFFF0000"/>
      </bottom>
      <diagonal/>
    </border>
    <border>
      <left style="thin">
        <color indexed="64"/>
      </left>
      <right/>
      <top/>
      <bottom style="thin">
        <color indexed="64"/>
      </bottom>
      <diagonal/>
    </border>
    <border>
      <left style="thin">
        <color indexed="64"/>
      </left>
      <right style="thick">
        <color indexed="64"/>
      </right>
      <top style="thin">
        <color indexed="64"/>
      </top>
      <bottom/>
      <diagonal/>
    </border>
    <border>
      <left style="thick">
        <color indexed="64"/>
      </left>
      <right/>
      <top style="thin">
        <color indexed="64"/>
      </top>
      <bottom style="thin">
        <color indexed="64"/>
      </bottom>
      <diagonal/>
    </border>
    <border>
      <left style="medium">
        <color rgb="FFFF0000"/>
      </left>
      <right style="thick">
        <color indexed="64"/>
      </right>
      <top style="medium">
        <color rgb="FFFF0000"/>
      </top>
      <bottom style="medium">
        <color rgb="FFFF0000"/>
      </bottom>
      <diagonal/>
    </border>
    <border>
      <left style="thin">
        <color indexed="64"/>
      </left>
      <right style="thick">
        <color indexed="64"/>
      </right>
      <top/>
      <bottom style="thin">
        <color indexed="64"/>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thick">
        <color rgb="FFFF0000"/>
      </left>
      <right style="thin">
        <color indexed="64"/>
      </right>
      <top style="medium">
        <color indexed="64"/>
      </top>
      <bottom style="thin">
        <color indexed="64"/>
      </bottom>
      <diagonal/>
    </border>
    <border>
      <left style="thin">
        <color indexed="64"/>
      </left>
      <right style="thick">
        <color rgb="FFFF0000"/>
      </right>
      <top style="medium">
        <color indexed="64"/>
      </top>
      <bottom style="thin">
        <color indexed="64"/>
      </bottom>
      <diagonal/>
    </border>
    <border>
      <left style="thick">
        <color rgb="FFFF0000"/>
      </left>
      <right style="thin">
        <color indexed="64"/>
      </right>
      <top style="thin">
        <color indexed="64"/>
      </top>
      <bottom style="thin">
        <color indexed="64"/>
      </bottom>
      <diagonal/>
    </border>
    <border>
      <left style="thin">
        <color indexed="64"/>
      </left>
      <right style="thick">
        <color rgb="FFFF0000"/>
      </right>
      <top style="thin">
        <color indexed="64"/>
      </top>
      <bottom style="thin">
        <color indexed="64"/>
      </bottom>
      <diagonal/>
    </border>
    <border>
      <left style="thick">
        <color rgb="FFFF0000"/>
      </left>
      <right style="thin">
        <color indexed="64"/>
      </right>
      <top style="thin">
        <color indexed="64"/>
      </top>
      <bottom/>
      <diagonal/>
    </border>
    <border>
      <left style="thin">
        <color indexed="64"/>
      </left>
      <right style="thick">
        <color rgb="FFFF0000"/>
      </right>
      <top style="thin">
        <color indexed="64"/>
      </top>
      <bottom/>
      <diagonal/>
    </border>
    <border>
      <left style="thick">
        <color rgb="FFFF0000"/>
      </left>
      <right style="thin">
        <color indexed="64"/>
      </right>
      <top style="medium">
        <color indexed="64"/>
      </top>
      <bottom/>
      <diagonal/>
    </border>
    <border>
      <left style="thin">
        <color indexed="64"/>
      </left>
      <right style="thick">
        <color rgb="FFFF0000"/>
      </right>
      <top style="medium">
        <color indexed="64"/>
      </top>
      <bottom/>
      <diagonal/>
    </border>
    <border>
      <left style="thick">
        <color rgb="FFFF0000"/>
      </left>
      <right style="thin">
        <color indexed="64"/>
      </right>
      <top style="thin">
        <color indexed="64"/>
      </top>
      <bottom style="medium">
        <color indexed="64"/>
      </bottom>
      <diagonal/>
    </border>
    <border>
      <left style="thin">
        <color indexed="64"/>
      </left>
      <right style="thick">
        <color rgb="FFFF0000"/>
      </right>
      <top style="thin">
        <color indexed="64"/>
      </top>
      <bottom style="medium">
        <color indexed="64"/>
      </bottom>
      <diagonal/>
    </border>
    <border>
      <left style="thick">
        <color rgb="FFFF0000"/>
      </left>
      <right style="thick">
        <color rgb="FFFF0000"/>
      </right>
      <top style="medium">
        <color indexed="64"/>
      </top>
      <bottom style="thin">
        <color indexed="64"/>
      </bottom>
      <diagonal/>
    </border>
    <border>
      <left style="thick">
        <color rgb="FFFF0000"/>
      </left>
      <right style="thick">
        <color rgb="FFFF0000"/>
      </right>
      <top style="thin">
        <color indexed="64"/>
      </top>
      <bottom/>
      <diagonal/>
    </border>
    <border>
      <left style="thick">
        <color rgb="FFFF0000"/>
      </left>
      <right style="thick">
        <color rgb="FFFF0000"/>
      </right>
      <top style="thin">
        <color indexed="64"/>
      </top>
      <bottom style="thin">
        <color indexed="64"/>
      </bottom>
      <diagonal/>
    </border>
    <border>
      <left style="thick">
        <color rgb="FFFF0000"/>
      </left>
      <right style="thick">
        <color rgb="FFFF0000"/>
      </right>
      <top style="medium">
        <color indexed="64"/>
      </top>
      <bottom/>
      <diagonal/>
    </border>
    <border>
      <left style="thick">
        <color rgb="FFFF0000"/>
      </left>
      <right style="thick">
        <color rgb="FFFF0000"/>
      </right>
      <top style="thin">
        <color indexed="64"/>
      </top>
      <bottom style="medium">
        <color indexed="64"/>
      </bottom>
      <diagonal/>
    </border>
    <border>
      <left style="thick">
        <color rgb="FFFF0000"/>
      </left>
      <right style="thin">
        <color indexed="64"/>
      </right>
      <top/>
      <bottom/>
      <diagonal/>
    </border>
    <border>
      <left style="thin">
        <color indexed="64"/>
      </left>
      <right style="thick">
        <color rgb="FFFF0000"/>
      </right>
      <top/>
      <bottom/>
      <diagonal/>
    </border>
    <border>
      <left style="thick">
        <color rgb="FFFF0000"/>
      </left>
      <right style="thin">
        <color indexed="64"/>
      </right>
      <top/>
      <bottom style="thin">
        <color indexed="64"/>
      </bottom>
      <diagonal/>
    </border>
    <border>
      <left/>
      <right style="thick">
        <color rgb="FFFF0000"/>
      </right>
      <top style="thin">
        <color indexed="64"/>
      </top>
      <bottom style="thin">
        <color theme="1"/>
      </bottom>
      <diagonal/>
    </border>
    <border>
      <left style="thick">
        <color rgb="FFFF0000"/>
      </left>
      <right style="medium">
        <color rgb="FFFF0000"/>
      </right>
      <top style="medium">
        <color rgb="FFFF0000"/>
      </top>
      <bottom style="medium">
        <color rgb="FFFF0000"/>
      </bottom>
      <diagonal/>
    </border>
    <border>
      <left/>
      <right style="thick">
        <color rgb="FFFF0000"/>
      </right>
      <top style="thin">
        <color indexed="64"/>
      </top>
      <bottom style="thin">
        <color indexed="64"/>
      </bottom>
      <diagonal/>
    </border>
    <border>
      <left style="thick">
        <color rgb="FFFF0000"/>
      </left>
      <right/>
      <top style="thin">
        <color indexed="64"/>
      </top>
      <bottom style="thin">
        <color indexed="64"/>
      </bottom>
      <diagonal/>
    </border>
    <border>
      <left style="thick">
        <color rgb="FFFF0000"/>
      </left>
      <right style="thick">
        <color indexed="64"/>
      </right>
      <top style="thin">
        <color indexed="64"/>
      </top>
      <bottom style="thin">
        <color indexed="64"/>
      </bottom>
      <diagonal/>
    </border>
    <border>
      <left style="thick">
        <color indexed="64"/>
      </left>
      <right style="thick">
        <color rgb="FFFF0000"/>
      </right>
      <top style="thin">
        <color indexed="64"/>
      </top>
      <bottom style="thin">
        <color indexed="64"/>
      </bottom>
      <diagonal/>
    </border>
    <border>
      <left style="thick">
        <color rgb="FFFF0000"/>
      </left>
      <right style="medium">
        <color indexed="64"/>
      </right>
      <top style="medium">
        <color indexed="64"/>
      </top>
      <bottom style="thin">
        <color indexed="64"/>
      </bottom>
      <diagonal/>
    </border>
    <border>
      <left style="medium">
        <color indexed="64"/>
      </left>
      <right style="thick">
        <color rgb="FFFF0000"/>
      </right>
      <top style="medium">
        <color indexed="64"/>
      </top>
      <bottom style="thin">
        <color indexed="64"/>
      </bottom>
      <diagonal/>
    </border>
    <border>
      <left style="thick">
        <color rgb="FFFF0000"/>
      </left>
      <right style="medium">
        <color indexed="64"/>
      </right>
      <top style="thin">
        <color indexed="64"/>
      </top>
      <bottom style="thin">
        <color indexed="64"/>
      </bottom>
      <diagonal/>
    </border>
    <border>
      <left style="medium">
        <color indexed="64"/>
      </left>
      <right style="thick">
        <color rgb="FFFF0000"/>
      </right>
      <top style="thin">
        <color indexed="64"/>
      </top>
      <bottom style="thin">
        <color indexed="64"/>
      </bottom>
      <diagonal/>
    </border>
    <border>
      <left style="medium">
        <color indexed="64"/>
      </left>
      <right style="thick">
        <color rgb="FFFF0000"/>
      </right>
      <top style="thin">
        <color indexed="64"/>
      </top>
      <bottom/>
      <diagonal/>
    </border>
    <border>
      <left style="medium">
        <color indexed="64"/>
      </left>
      <right style="thick">
        <color rgb="FFFF0000"/>
      </right>
      <top/>
      <bottom style="thin">
        <color indexed="64"/>
      </bottom>
      <diagonal/>
    </border>
    <border>
      <left style="medium">
        <color indexed="64"/>
      </left>
      <right style="thick">
        <color rgb="FFFF0000"/>
      </right>
      <top style="medium">
        <color rgb="FFFF0000"/>
      </top>
      <bottom style="medium">
        <color rgb="FFFF0000"/>
      </bottom>
      <diagonal/>
    </border>
    <border>
      <left style="thick">
        <color rgb="FFFF0000"/>
      </left>
      <right style="medium">
        <color indexed="64"/>
      </right>
      <top style="thin">
        <color indexed="64"/>
      </top>
      <bottom style="medium">
        <color indexed="64"/>
      </bottom>
      <diagonal/>
    </border>
    <border>
      <left style="medium">
        <color indexed="64"/>
      </left>
      <right style="thick">
        <color rgb="FFFF0000"/>
      </right>
      <top style="thin">
        <color indexed="64"/>
      </top>
      <bottom style="medium">
        <color indexed="64"/>
      </bottom>
      <diagonal/>
    </border>
    <border>
      <left style="thick">
        <color rgb="FFFF0000"/>
      </left>
      <right/>
      <top/>
      <bottom/>
      <diagonal/>
    </border>
    <border>
      <left style="medium">
        <color indexed="64"/>
      </left>
      <right style="thick">
        <color rgb="FFFF0000"/>
      </right>
      <top/>
      <bottom/>
      <diagonal/>
    </border>
    <border>
      <left style="thick">
        <color rgb="FFFF0000"/>
      </left>
      <right/>
      <top style="medium">
        <color indexed="64"/>
      </top>
      <bottom style="thin">
        <color indexed="64"/>
      </bottom>
      <diagonal/>
    </border>
    <border>
      <left style="medium">
        <color theme="1"/>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theme="1"/>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style="medium">
        <color theme="1"/>
      </left>
      <right/>
      <top style="medium">
        <color indexed="64"/>
      </top>
      <bottom/>
      <diagonal/>
    </border>
    <border>
      <left/>
      <right style="thick">
        <color rgb="FFFF0000"/>
      </right>
      <top style="medium">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diagonal/>
    </border>
    <border>
      <left/>
      <right style="thick">
        <color rgb="FFFF0000"/>
      </right>
      <top/>
      <bottom/>
      <diagonal/>
    </border>
    <border>
      <left style="thin">
        <color indexed="64"/>
      </left>
      <right style="thick">
        <color rgb="FFFF0000"/>
      </right>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ck">
        <color rgb="FFFF0000"/>
      </left>
      <right style="thin">
        <color indexed="64"/>
      </right>
      <top/>
      <bottom style="medium">
        <color indexed="64"/>
      </bottom>
      <diagonal/>
    </border>
    <border>
      <left style="thin">
        <color indexed="64"/>
      </left>
      <right style="thick">
        <color rgb="FFFF0000"/>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thick">
        <color rgb="FFFF0000"/>
      </bottom>
      <diagonal/>
    </border>
    <border>
      <left style="thin">
        <color indexed="64"/>
      </left>
      <right/>
      <top style="thin">
        <color indexed="64"/>
      </top>
      <bottom style="thick">
        <color rgb="FFFF0000"/>
      </bottom>
      <diagonal/>
    </border>
    <border>
      <left style="thick">
        <color rgb="FFFF0000"/>
      </left>
      <right style="thin">
        <color indexed="64"/>
      </right>
      <top style="thin">
        <color indexed="64"/>
      </top>
      <bottom style="thick">
        <color rgb="FFFF0000"/>
      </bottom>
      <diagonal/>
    </border>
    <border>
      <left style="thin">
        <color indexed="64"/>
      </left>
      <right style="thick">
        <color rgb="FFFF0000"/>
      </right>
      <top style="thin">
        <color indexed="64"/>
      </top>
      <bottom style="thick">
        <color rgb="FFFF0000"/>
      </bottom>
      <diagonal/>
    </border>
    <border>
      <left/>
      <right style="thin">
        <color indexed="64"/>
      </right>
      <top style="thin">
        <color indexed="64"/>
      </top>
      <bottom style="thick">
        <color rgb="FFFF0000"/>
      </bottom>
      <diagonal/>
    </border>
    <border>
      <left style="thin">
        <color indexed="64"/>
      </left>
      <right style="medium">
        <color indexed="64"/>
      </right>
      <top style="thin">
        <color indexed="64"/>
      </top>
      <bottom style="thick">
        <color rgb="FFFF0000"/>
      </bottom>
      <diagonal/>
    </border>
    <border>
      <left style="medium">
        <color indexed="64"/>
      </left>
      <right/>
      <top style="thin">
        <color indexed="64"/>
      </top>
      <bottom style="thick">
        <color rgb="FFFF0000"/>
      </bottom>
      <diagonal/>
    </border>
    <border>
      <left/>
      <right style="medium">
        <color indexed="64"/>
      </right>
      <top style="thin">
        <color indexed="64"/>
      </top>
      <bottom style="thick">
        <color rgb="FFFF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ck">
        <color rgb="FFFF0000"/>
      </left>
      <right style="thick">
        <color rgb="FFFF0000"/>
      </right>
      <top style="medium">
        <color indexed="64"/>
      </top>
      <bottom style="medium">
        <color indexed="64"/>
      </bottom>
      <diagonal/>
    </border>
    <border>
      <left style="thick">
        <color rgb="FFFF0000"/>
      </left>
      <right style="medium">
        <color indexed="64"/>
      </right>
      <top style="medium">
        <color indexed="64"/>
      </top>
      <bottom/>
      <diagonal/>
    </border>
    <border>
      <left style="medium">
        <color indexed="64"/>
      </left>
      <right style="thick">
        <color rgb="FFFF0000"/>
      </right>
      <top style="medium">
        <color indexed="64"/>
      </top>
      <bottom/>
      <diagonal/>
    </border>
    <border>
      <left style="thick">
        <color rgb="FFFF0000"/>
      </left>
      <right style="medium">
        <color indexed="64"/>
      </right>
      <top style="medium">
        <color indexed="64"/>
      </top>
      <bottom style="medium">
        <color indexed="64"/>
      </bottom>
      <diagonal/>
    </border>
    <border>
      <left style="medium">
        <color indexed="64"/>
      </left>
      <right style="thick">
        <color rgb="FFFF0000"/>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rgb="FFFF0000"/>
      </left>
      <right style="thin">
        <color indexed="64"/>
      </right>
      <top style="medium">
        <color indexed="64"/>
      </top>
      <bottom style="medium">
        <color indexed="64"/>
      </bottom>
      <diagonal/>
    </border>
    <border>
      <left style="thin">
        <color indexed="64"/>
      </left>
      <right style="thick">
        <color rgb="FFFF0000"/>
      </right>
      <top style="medium">
        <color indexed="64"/>
      </top>
      <bottom style="medium">
        <color indexed="64"/>
      </bottom>
      <diagonal/>
    </border>
    <border>
      <left style="thick">
        <color rgb="FFFF0000"/>
      </left>
      <right style="thick">
        <color rgb="FFFF0000"/>
      </right>
      <top/>
      <bottom/>
      <diagonal/>
    </border>
    <border>
      <left style="thin">
        <color theme="1"/>
      </left>
      <right/>
      <top style="thin">
        <color indexed="64"/>
      </top>
      <bottom style="thin">
        <color indexed="64"/>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right style="medium">
        <color indexed="64"/>
      </right>
      <top/>
      <bottom style="thin">
        <color indexed="64"/>
      </bottom>
      <diagonal/>
    </border>
    <border>
      <left style="thick">
        <color rgb="FFFF0000"/>
      </left>
      <right style="thick">
        <color rgb="FFFF0000"/>
      </right>
      <top/>
      <bottom style="thin">
        <color indexed="64"/>
      </bottom>
      <diagonal/>
    </border>
    <border>
      <left style="thick">
        <color rgb="FFFF0000"/>
      </left>
      <right/>
      <top style="medium">
        <color indexed="64"/>
      </top>
      <bottom style="medium">
        <color indexed="64"/>
      </bottom>
      <diagonal/>
    </border>
    <border>
      <left/>
      <right style="thick">
        <color rgb="FFFF0000"/>
      </right>
      <top style="medium">
        <color indexed="64"/>
      </top>
      <bottom style="medium">
        <color indexed="64"/>
      </bottom>
      <diagonal/>
    </border>
    <border>
      <left/>
      <right/>
      <top/>
      <bottom style="thin">
        <color indexed="64"/>
      </bottom>
      <diagonal/>
    </border>
    <border>
      <left/>
      <right style="medium">
        <color indexed="64"/>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ck">
        <color rgb="FFFF0000"/>
      </left>
      <right style="thin">
        <color indexed="64"/>
      </right>
      <top style="thin">
        <color indexed="64"/>
      </top>
      <bottom style="thick">
        <color indexed="64"/>
      </bottom>
      <diagonal/>
    </border>
    <border>
      <left style="thin">
        <color indexed="64"/>
      </left>
      <right style="thick">
        <color rgb="FFFF0000"/>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theme="1"/>
      </left>
      <right style="thick">
        <color rgb="FFFF0000"/>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ck">
        <color rgb="FFFF0000"/>
      </left>
      <right style="thin">
        <color theme="1"/>
      </right>
      <top style="thin">
        <color indexed="64"/>
      </top>
      <bottom style="thin">
        <color indexed="64"/>
      </bottom>
      <diagonal/>
    </border>
    <border>
      <left style="thin">
        <color indexed="64"/>
      </left>
      <right/>
      <top style="medium">
        <color indexed="64"/>
      </top>
      <bottom style="thick">
        <color indexed="64"/>
      </bottom>
      <diagonal/>
    </border>
    <border>
      <left style="thin">
        <color indexed="64"/>
      </left>
      <right style="thick">
        <color rgb="FFFF0000"/>
      </right>
      <top style="medium">
        <color indexed="64"/>
      </top>
      <bottom style="thick">
        <color indexed="64"/>
      </bottom>
      <diagonal/>
    </border>
    <border>
      <left style="medium">
        <color rgb="FFC00000"/>
      </left>
      <right style="thin">
        <color indexed="64"/>
      </right>
      <top style="medium">
        <color rgb="FFC00000"/>
      </top>
      <bottom style="thin">
        <color indexed="64"/>
      </bottom>
      <diagonal/>
    </border>
    <border>
      <left style="thin">
        <color indexed="64"/>
      </left>
      <right style="medium">
        <color rgb="FFC00000"/>
      </right>
      <top style="medium">
        <color rgb="FFC00000"/>
      </top>
      <bottom style="thin">
        <color indexed="64"/>
      </bottom>
      <diagonal/>
    </border>
    <border>
      <left style="medium">
        <color rgb="FFC00000"/>
      </left>
      <right style="thin">
        <color indexed="64"/>
      </right>
      <top style="thin">
        <color indexed="64"/>
      </top>
      <bottom style="thin">
        <color indexed="64"/>
      </bottom>
      <diagonal/>
    </border>
    <border>
      <left style="thin">
        <color indexed="64"/>
      </left>
      <right style="medium">
        <color rgb="FFC00000"/>
      </right>
      <top style="thin">
        <color indexed="64"/>
      </top>
      <bottom style="thin">
        <color indexed="64"/>
      </bottom>
      <diagonal/>
    </border>
    <border>
      <left style="medium">
        <color rgb="FFC00000"/>
      </left>
      <right style="thin">
        <color indexed="64"/>
      </right>
      <top style="thin">
        <color indexed="64"/>
      </top>
      <bottom style="medium">
        <color indexed="64"/>
      </bottom>
      <diagonal/>
    </border>
    <border>
      <left style="thin">
        <color indexed="64"/>
      </left>
      <right style="medium">
        <color rgb="FFC00000"/>
      </right>
      <top style="thin">
        <color indexed="64"/>
      </top>
      <bottom style="medium">
        <color indexed="64"/>
      </bottom>
      <diagonal/>
    </border>
    <border>
      <left style="medium">
        <color rgb="FFC00000"/>
      </left>
      <right style="thin">
        <color indexed="64"/>
      </right>
      <top style="medium">
        <color indexed="64"/>
      </top>
      <bottom style="thin">
        <color indexed="64"/>
      </bottom>
      <diagonal/>
    </border>
    <border>
      <left style="thin">
        <color indexed="64"/>
      </left>
      <right style="medium">
        <color rgb="FFC00000"/>
      </right>
      <top style="medium">
        <color indexed="64"/>
      </top>
      <bottom style="thin">
        <color indexed="64"/>
      </bottom>
      <diagonal/>
    </border>
    <border>
      <left style="medium">
        <color rgb="FFC00000"/>
      </left>
      <right style="thin">
        <color indexed="64"/>
      </right>
      <top style="thin">
        <color indexed="64"/>
      </top>
      <bottom style="medium">
        <color rgb="FFC00000"/>
      </bottom>
      <diagonal/>
    </border>
    <border>
      <left style="thin">
        <color indexed="64"/>
      </left>
      <right style="medium">
        <color rgb="FFC00000"/>
      </right>
      <top style="thin">
        <color indexed="64"/>
      </top>
      <bottom style="medium">
        <color rgb="FFC00000"/>
      </bottom>
      <diagonal/>
    </border>
    <border>
      <left style="medium">
        <color rgb="FFC00000"/>
      </left>
      <right style="thin">
        <color rgb="FFC00000"/>
      </right>
      <top style="thin">
        <color indexed="64"/>
      </top>
      <bottom style="thin">
        <color indexed="64"/>
      </bottom>
      <diagonal/>
    </border>
    <border>
      <left style="thin">
        <color indexed="64"/>
      </left>
      <right style="thin">
        <color indexed="64"/>
      </right>
      <top style="medium">
        <color rgb="FFC00000"/>
      </top>
      <bottom style="thin">
        <color indexed="64"/>
      </bottom>
      <diagonal/>
    </border>
    <border>
      <left style="thin">
        <color indexed="64"/>
      </left>
      <right style="thin">
        <color indexed="64"/>
      </right>
      <top style="thin">
        <color indexed="64"/>
      </top>
      <bottom style="medium">
        <color rgb="FFC00000"/>
      </bottom>
      <diagonal/>
    </border>
    <border>
      <left style="thick">
        <color indexed="64"/>
      </left>
      <right style="thin">
        <color indexed="64"/>
      </right>
      <top style="medium">
        <color indexed="64"/>
      </top>
      <bottom style="medium">
        <color indexed="64"/>
      </bottom>
      <diagonal/>
    </border>
    <border>
      <left style="thin">
        <color indexed="64"/>
      </left>
      <right style="thick">
        <color indexed="64"/>
      </right>
      <top style="medium">
        <color indexed="64"/>
      </top>
      <bottom style="medium">
        <color indexed="64"/>
      </bottom>
      <diagonal/>
    </border>
    <border>
      <left style="thick">
        <color indexed="64"/>
      </left>
      <right style="thin">
        <color indexed="64"/>
      </right>
      <top style="medium">
        <color indexed="64"/>
      </top>
      <bottom/>
      <diagonal/>
    </border>
    <border>
      <left style="thin">
        <color indexed="64"/>
      </left>
      <right style="thick">
        <color indexed="64"/>
      </right>
      <top style="medium">
        <color indexed="64"/>
      </top>
      <bottom/>
      <diagonal/>
    </border>
    <border>
      <left style="thin">
        <color indexed="64"/>
      </left>
      <right style="thick">
        <color indexed="64"/>
      </right>
      <top style="thin">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style="thin">
        <color indexed="64"/>
      </right>
      <top style="thin">
        <color indexed="64"/>
      </top>
      <bottom/>
      <diagonal/>
    </border>
    <border>
      <left style="thick">
        <color indexed="64"/>
      </left>
      <right style="thick">
        <color indexed="64"/>
      </right>
      <top style="medium">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medium">
        <color indexed="64"/>
      </bottom>
      <diagonal/>
    </border>
    <border>
      <left style="thick">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right/>
      <top style="thin">
        <color indexed="64"/>
      </top>
      <bottom style="thick">
        <color indexed="64"/>
      </bottom>
      <diagonal/>
    </border>
    <border>
      <left/>
      <right/>
      <top style="thin">
        <color indexed="64"/>
      </top>
      <bottom/>
      <diagonal/>
    </border>
    <border>
      <left style="double">
        <color indexed="64"/>
      </left>
      <right style="thin">
        <color indexed="64"/>
      </right>
      <top style="medium">
        <color indexed="64"/>
      </top>
      <bottom/>
      <diagonal/>
    </border>
    <border>
      <left style="thin">
        <color indexed="64"/>
      </left>
      <right style="double">
        <color indexed="64"/>
      </right>
      <top style="medium">
        <color indexed="64"/>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double">
        <color indexed="64"/>
      </left>
      <right style="thin">
        <color indexed="64"/>
      </right>
      <top/>
      <bottom style="medium">
        <color indexed="64"/>
      </bottom>
      <diagonal/>
    </border>
    <border>
      <left/>
      <right style="double">
        <color indexed="64"/>
      </right>
      <top style="thin">
        <color indexed="64"/>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bottom style="thin">
        <color indexed="64"/>
      </bottom>
      <diagonal/>
    </border>
    <border>
      <left style="double">
        <color indexed="64"/>
      </left>
      <right style="medium">
        <color indexed="64"/>
      </right>
      <top/>
      <bottom style="thin">
        <color indexed="64"/>
      </bottom>
      <diagonal/>
    </border>
    <border>
      <left style="double">
        <color indexed="64"/>
      </left>
      <right style="medium">
        <color indexed="64"/>
      </right>
      <top style="thin">
        <color indexed="64"/>
      </top>
      <bottom style="thin">
        <color indexed="64"/>
      </bottom>
      <diagonal/>
    </border>
    <border>
      <left style="double">
        <color indexed="64"/>
      </left>
      <right style="medium">
        <color indexed="64"/>
      </right>
      <top style="thin">
        <color indexed="64"/>
      </top>
      <bottom style="medium">
        <color indexed="64"/>
      </bottom>
      <diagonal/>
    </border>
    <border>
      <left style="double">
        <color indexed="64"/>
      </left>
      <right style="medium">
        <color indexed="64"/>
      </right>
      <top style="medium">
        <color indexed="64"/>
      </top>
      <bottom style="thin">
        <color indexed="64"/>
      </bottom>
      <diagonal/>
    </border>
    <border>
      <left style="medium">
        <color indexed="64"/>
      </left>
      <right style="double">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indexed="64"/>
      </left>
      <right/>
      <top style="medium">
        <color indexed="64"/>
      </top>
      <bottom style="thin">
        <color indexed="64"/>
      </bottom>
      <diagonal/>
    </border>
    <border>
      <left/>
      <right style="double">
        <color indexed="64"/>
      </right>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style="medium">
        <color indexed="64"/>
      </right>
      <top/>
      <bottom/>
      <diagonal/>
    </border>
    <border>
      <left/>
      <right style="medium">
        <color indexed="64"/>
      </right>
      <top style="thin">
        <color indexed="64"/>
      </top>
      <bottom/>
      <diagonal/>
    </border>
  </borders>
  <cellStyleXfs count="3">
    <xf numFmtId="0" fontId="0" fillId="0" borderId="0">
      <alignment vertical="center"/>
    </xf>
    <xf numFmtId="0" fontId="117" fillId="29" borderId="0" applyNumberFormat="0" applyBorder="0" applyAlignment="0" applyProtection="0">
      <alignment vertical="center"/>
    </xf>
    <xf numFmtId="0" fontId="191" fillId="67" borderId="216" applyNumberFormat="0" applyAlignment="0" applyProtection="0">
      <alignment vertical="center"/>
    </xf>
  </cellStyleXfs>
  <cellXfs count="6417">
    <xf numFmtId="0" fontId="0" fillId="0" borderId="0" xfId="0">
      <alignment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4" fillId="2" borderId="4" xfId="0" applyFont="1" applyFill="1" applyBorder="1" applyAlignment="1">
      <alignment horizontal="center" vertical="center"/>
    </xf>
    <xf numFmtId="0" fontId="6" fillId="0" borderId="9"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7" fillId="0" borderId="7" xfId="0" applyFont="1" applyBorder="1" applyAlignment="1">
      <alignment horizontal="center" vertical="center"/>
    </xf>
    <xf numFmtId="0" fontId="10" fillId="4" borderId="8" xfId="0" applyFont="1" applyFill="1" applyBorder="1" applyAlignment="1">
      <alignment horizontal="center" vertical="center"/>
    </xf>
    <xf numFmtId="0" fontId="11" fillId="0" borderId="9" xfId="0" applyFont="1" applyBorder="1" applyAlignment="1">
      <alignment horizontal="center" vertical="center"/>
    </xf>
    <xf numFmtId="0" fontId="11" fillId="0" borderId="8" xfId="0" applyFont="1" applyBorder="1" applyAlignment="1">
      <alignment horizontal="center" vertical="center"/>
    </xf>
    <xf numFmtId="0" fontId="11" fillId="0" borderId="10" xfId="0" applyFont="1" applyBorder="1" applyAlignment="1">
      <alignment horizontal="center" vertical="center"/>
    </xf>
    <xf numFmtId="0" fontId="6" fillId="0" borderId="24" xfId="0" applyFont="1" applyBorder="1" applyAlignment="1">
      <alignment horizontal="center" vertical="center"/>
    </xf>
    <xf numFmtId="0" fontId="11" fillId="0" borderId="25"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6" fillId="0" borderId="28" xfId="0" applyFont="1" applyBorder="1" applyAlignment="1">
      <alignment horizontal="center" vertical="center"/>
    </xf>
    <xf numFmtId="0" fontId="11" fillId="0" borderId="29" xfId="0" applyFont="1" applyBorder="1" applyAlignment="1">
      <alignment horizontal="center" vertical="center"/>
    </xf>
    <xf numFmtId="0" fontId="6" fillId="0" borderId="29" xfId="0" applyFont="1" applyBorder="1" applyAlignment="1">
      <alignment horizontal="center" vertical="center"/>
    </xf>
    <xf numFmtId="0" fontId="6" fillId="0" borderId="30" xfId="0" applyFont="1" applyBorder="1" applyAlignment="1">
      <alignment horizontal="center" vertical="center"/>
    </xf>
    <xf numFmtId="0" fontId="4" fillId="2" borderId="31" xfId="0" applyFont="1" applyFill="1" applyBorder="1" applyAlignment="1">
      <alignment horizontal="center" vertical="center" wrapText="1"/>
    </xf>
    <xf numFmtId="0" fontId="9" fillId="9" borderId="32" xfId="0" applyFont="1" applyFill="1" applyBorder="1" applyAlignment="1">
      <alignment horizontal="center" vertical="center" wrapText="1"/>
    </xf>
    <xf numFmtId="0" fontId="9" fillId="0" borderId="25" xfId="0" applyFont="1" applyBorder="1" applyAlignment="1">
      <alignment horizontal="center" vertical="center" wrapText="1"/>
    </xf>
    <xf numFmtId="0" fontId="9" fillId="9" borderId="25" xfId="0" applyFont="1" applyFill="1" applyBorder="1" applyAlignment="1">
      <alignment horizontal="center" vertical="center" wrapText="1"/>
    </xf>
    <xf numFmtId="0" fontId="5" fillId="0" borderId="25" xfId="0" applyFont="1" applyBorder="1" applyAlignment="1">
      <alignment horizontal="center" vertical="center" wrapText="1"/>
    </xf>
    <xf numFmtId="0" fontId="9" fillId="0" borderId="26" xfId="0" applyFont="1" applyBorder="1" applyAlignment="1">
      <alignment horizontal="center" vertical="center" wrapText="1"/>
    </xf>
    <xf numFmtId="0" fontId="4" fillId="2" borderId="35" xfId="0" applyFont="1" applyFill="1" applyBorder="1" applyAlignment="1">
      <alignment horizontal="center" vertical="center" wrapText="1"/>
    </xf>
    <xf numFmtId="0" fontId="9" fillId="0" borderId="36" xfId="0" applyFont="1" applyBorder="1" applyAlignment="1">
      <alignment horizontal="center" vertical="center" wrapText="1"/>
    </xf>
    <xf numFmtId="0" fontId="9" fillId="0" borderId="29" xfId="0" applyFont="1" applyBorder="1" applyAlignment="1">
      <alignment horizontal="center" vertical="center" wrapText="1"/>
    </xf>
    <xf numFmtId="0" fontId="9" fillId="10" borderId="29" xfId="0" applyFont="1" applyFill="1" applyBorder="1" applyAlignment="1">
      <alignment horizontal="center" vertical="center" wrapText="1"/>
    </xf>
    <xf numFmtId="0" fontId="8" fillId="0" borderId="29" xfId="0" applyFont="1" applyBorder="1" applyAlignment="1">
      <alignment horizontal="center" vertical="center" wrapText="1"/>
    </xf>
    <xf numFmtId="0" fontId="9" fillId="10" borderId="37" xfId="0" applyFont="1" applyFill="1" applyBorder="1" applyAlignment="1">
      <alignment horizontal="center" vertical="center" wrapText="1"/>
    </xf>
    <xf numFmtId="0" fontId="9" fillId="10" borderId="30" xfId="0" applyFont="1" applyFill="1" applyBorder="1" applyAlignment="1">
      <alignment horizontal="center" vertical="center" wrapText="1"/>
    </xf>
    <xf numFmtId="0" fontId="18" fillId="2" borderId="0" xfId="0" applyFont="1" applyFill="1" applyAlignment="1">
      <alignment horizontal="center" vertical="center" wrapText="1"/>
    </xf>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0" fillId="2" borderId="0" xfId="0" applyFont="1" applyFill="1" applyAlignment="1">
      <alignment horizontal="center" vertical="center"/>
    </xf>
    <xf numFmtId="0" fontId="22" fillId="2" borderId="0" xfId="0" applyFont="1" applyFill="1" applyAlignment="1">
      <alignment horizontal="center" vertical="center"/>
    </xf>
    <xf numFmtId="0" fontId="1" fillId="0" borderId="0" xfId="0" applyFont="1" applyAlignment="1">
      <alignment horizontal="left" vertical="center"/>
    </xf>
    <xf numFmtId="0" fontId="23" fillId="0" borderId="0" xfId="0" applyFont="1" applyAlignment="1">
      <alignment horizontal="center" vertical="center"/>
    </xf>
    <xf numFmtId="0" fontId="1" fillId="0" borderId="0" xfId="0" applyFont="1" applyAlignment="1">
      <alignment horizontal="center" vertical="center"/>
    </xf>
    <xf numFmtId="0" fontId="0" fillId="2" borderId="0" xfId="0" applyFill="1" applyAlignment="1">
      <alignment horizontal="center" vertical="center"/>
    </xf>
    <xf numFmtId="0" fontId="14" fillId="0" borderId="8" xfId="0" applyFont="1" applyBorder="1" applyAlignment="1">
      <alignment horizontal="center" vertical="center" wrapText="1"/>
    </xf>
    <xf numFmtId="0" fontId="13" fillId="5" borderId="8" xfId="0" applyFont="1" applyFill="1" applyBorder="1" applyAlignment="1">
      <alignment horizontal="center" vertical="center" wrapText="1"/>
    </xf>
    <xf numFmtId="0" fontId="13" fillId="4" borderId="29" xfId="0" applyFont="1" applyFill="1" applyBorder="1" applyAlignment="1">
      <alignment horizontal="center" vertical="center" wrapText="1"/>
    </xf>
    <xf numFmtId="0" fontId="12" fillId="0" borderId="8" xfId="0" applyFont="1" applyBorder="1" applyAlignment="1">
      <alignment horizontal="center" vertical="center"/>
    </xf>
    <xf numFmtId="0" fontId="1" fillId="4" borderId="0" xfId="0" applyFont="1" applyFill="1" applyAlignment="1">
      <alignment horizontal="center" vertical="center"/>
    </xf>
    <xf numFmtId="0" fontId="14" fillId="0" borderId="41" xfId="0" applyFont="1" applyBorder="1" applyAlignment="1">
      <alignment horizontal="center" vertical="center"/>
    </xf>
    <xf numFmtId="0" fontId="13" fillId="0" borderId="29" xfId="0" applyFont="1" applyBorder="1" applyAlignment="1">
      <alignment horizontal="center" vertical="center"/>
    </xf>
    <xf numFmtId="0" fontId="24" fillId="0" borderId="7" xfId="0" applyFont="1" applyBorder="1" applyAlignment="1">
      <alignment horizontal="center" vertical="center"/>
    </xf>
    <xf numFmtId="0" fontId="25" fillId="0" borderId="7" xfId="0" applyFont="1" applyBorder="1" applyAlignment="1">
      <alignment horizontal="center" vertical="center"/>
    </xf>
    <xf numFmtId="0" fontId="25" fillId="2" borderId="7" xfId="0" applyFont="1" applyFill="1" applyBorder="1" applyAlignment="1">
      <alignment horizontal="center" vertical="center"/>
    </xf>
    <xf numFmtId="0" fontId="26" fillId="2" borderId="4" xfId="0" applyFont="1" applyFill="1" applyBorder="1" applyAlignment="1">
      <alignment horizontal="center" vertical="center"/>
    </xf>
    <xf numFmtId="0" fontId="26" fillId="2" borderId="7" xfId="0" applyFont="1" applyFill="1" applyBorder="1" applyAlignment="1">
      <alignment horizontal="center" vertical="center"/>
    </xf>
    <xf numFmtId="0" fontId="27" fillId="2" borderId="7" xfId="0" applyFont="1" applyFill="1" applyBorder="1" applyAlignment="1">
      <alignment horizontal="center" vertical="center"/>
    </xf>
    <xf numFmtId="0" fontId="6" fillId="11" borderId="16" xfId="0" applyFont="1" applyFill="1" applyBorder="1" applyAlignment="1">
      <alignment horizontal="center" vertical="center"/>
    </xf>
    <xf numFmtId="0" fontId="11" fillId="11" borderId="11" xfId="0" applyFont="1" applyFill="1" applyBorder="1" applyAlignment="1">
      <alignment horizontal="center" vertical="center"/>
    </xf>
    <xf numFmtId="0" fontId="6" fillId="11" borderId="11" xfId="0" applyFont="1" applyFill="1" applyBorder="1" applyAlignment="1">
      <alignment horizontal="center" vertical="center"/>
    </xf>
    <xf numFmtId="0" fontId="12" fillId="11" borderId="8" xfId="0" applyFont="1" applyFill="1" applyBorder="1" applyAlignment="1">
      <alignment horizontal="center" vertical="center"/>
    </xf>
    <xf numFmtId="0" fontId="6" fillId="11" borderId="23" xfId="0" applyFont="1" applyFill="1" applyBorder="1" applyAlignment="1">
      <alignment horizontal="center" vertical="center"/>
    </xf>
    <xf numFmtId="0" fontId="0" fillId="11" borderId="0" xfId="0" applyFill="1">
      <alignment vertical="center"/>
    </xf>
    <xf numFmtId="0" fontId="13" fillId="0" borderId="43" xfId="0" applyFont="1" applyBorder="1" applyAlignment="1">
      <alignment horizontal="center" vertical="center"/>
    </xf>
    <xf numFmtId="0" fontId="26" fillId="2" borderId="20" xfId="0" applyFont="1" applyFill="1" applyBorder="1" applyAlignment="1">
      <alignment horizontal="center" vertical="center"/>
    </xf>
    <xf numFmtId="0" fontId="28" fillId="0" borderId="32" xfId="0" applyFont="1" applyBorder="1" applyAlignment="1">
      <alignment horizontal="center" vertical="center"/>
    </xf>
    <xf numFmtId="0" fontId="29" fillId="0" borderId="25" xfId="0" applyFont="1" applyBorder="1" applyAlignment="1">
      <alignment horizontal="center" vertical="center"/>
    </xf>
    <xf numFmtId="0" fontId="29" fillId="0" borderId="42" xfId="0" applyFont="1" applyBorder="1" applyAlignment="1">
      <alignment horizontal="center" vertical="center"/>
    </xf>
    <xf numFmtId="0" fontId="29" fillId="12" borderId="46" xfId="0" applyFont="1" applyFill="1" applyBorder="1" applyAlignment="1">
      <alignment horizontal="center" vertical="center"/>
    </xf>
    <xf numFmtId="0" fontId="29" fillId="0" borderId="26" xfId="0" applyFont="1" applyBorder="1" applyAlignment="1">
      <alignment horizontal="center" vertical="center"/>
    </xf>
    <xf numFmtId="0" fontId="30" fillId="0" borderId="40" xfId="0" applyFont="1" applyBorder="1" applyAlignment="1">
      <alignment horizontal="center" vertical="center"/>
    </xf>
    <xf numFmtId="0" fontId="31" fillId="0" borderId="8" xfId="0" applyFont="1" applyBorder="1" applyAlignment="1">
      <alignment horizontal="center" vertical="center"/>
    </xf>
    <xf numFmtId="0" fontId="31" fillId="0" borderId="12" xfId="0" applyFont="1" applyBorder="1" applyAlignment="1">
      <alignment horizontal="center" vertical="center"/>
    </xf>
    <xf numFmtId="0" fontId="31" fillId="12" borderId="48" xfId="0" applyFont="1" applyFill="1" applyBorder="1" applyAlignment="1">
      <alignment horizontal="center" vertical="center"/>
    </xf>
    <xf numFmtId="0" fontId="29" fillId="0" borderId="8" xfId="0" applyFont="1" applyBorder="1" applyAlignment="1">
      <alignment horizontal="center" vertical="center"/>
    </xf>
    <xf numFmtId="0" fontId="31" fillId="0" borderId="11" xfId="0" applyFont="1" applyBorder="1" applyAlignment="1">
      <alignment horizontal="center" vertical="center"/>
    </xf>
    <xf numFmtId="0" fontId="30" fillId="3" borderId="12" xfId="0" applyFont="1" applyFill="1" applyBorder="1" applyAlignment="1">
      <alignment horizontal="center" vertical="center"/>
    </xf>
    <xf numFmtId="0" fontId="31" fillId="0" borderId="10" xfId="0" applyFont="1" applyBorder="1" applyAlignment="1">
      <alignment horizontal="center" vertical="center"/>
    </xf>
    <xf numFmtId="0" fontId="32" fillId="5" borderId="40" xfId="0" applyFont="1" applyFill="1" applyBorder="1" applyAlignment="1">
      <alignment horizontal="center" vertical="center"/>
    </xf>
    <xf numFmtId="0" fontId="33" fillId="14" borderId="8" xfId="0" applyFont="1" applyFill="1" applyBorder="1" applyAlignment="1">
      <alignment horizontal="center" vertical="center" wrapText="1"/>
    </xf>
    <xf numFmtId="0" fontId="34" fillId="14" borderId="12" xfId="0" applyFont="1" applyFill="1" applyBorder="1" applyAlignment="1">
      <alignment horizontal="center" vertical="center" wrapText="1"/>
    </xf>
    <xf numFmtId="0" fontId="34" fillId="0" borderId="48" xfId="0" applyFont="1" applyBorder="1" applyAlignment="1">
      <alignment horizontal="center" vertical="center" wrapText="1"/>
    </xf>
    <xf numFmtId="0" fontId="35" fillId="6" borderId="9" xfId="0" applyFont="1" applyFill="1" applyBorder="1" applyAlignment="1">
      <alignment horizontal="center" vertical="center" wrapText="1"/>
    </xf>
    <xf numFmtId="0" fontId="34" fillId="7" borderId="11" xfId="0" applyFont="1" applyFill="1" applyBorder="1" applyAlignment="1">
      <alignment horizontal="center" vertical="center" wrapText="1"/>
    </xf>
    <xf numFmtId="0" fontId="32" fillId="2" borderId="8" xfId="0" applyFont="1" applyFill="1" applyBorder="1" applyAlignment="1">
      <alignment horizontal="center" vertical="center"/>
    </xf>
    <xf numFmtId="0" fontId="32" fillId="4" borderId="8" xfId="0" applyFont="1" applyFill="1" applyBorder="1" applyAlignment="1">
      <alignment horizontal="center" vertical="center"/>
    </xf>
    <xf numFmtId="0" fontId="32" fillId="5" borderId="12" xfId="0" applyFont="1" applyFill="1" applyBorder="1" applyAlignment="1">
      <alignment horizontal="center" vertical="center"/>
    </xf>
    <xf numFmtId="0" fontId="32" fillId="4" borderId="9" xfId="0" applyFont="1" applyFill="1" applyBorder="1" applyAlignment="1">
      <alignment horizontal="center" vertical="center"/>
    </xf>
    <xf numFmtId="0" fontId="34" fillId="0" borderId="17" xfId="0" applyFont="1" applyBorder="1" applyAlignment="1">
      <alignment horizontal="center" vertical="center" wrapText="1"/>
    </xf>
    <xf numFmtId="0" fontId="32" fillId="4" borderId="12" xfId="0" applyFont="1" applyFill="1" applyBorder="1" applyAlignment="1">
      <alignment horizontal="center" vertical="center"/>
    </xf>
    <xf numFmtId="0" fontId="32" fillId="5" borderId="48" xfId="0" applyFont="1" applyFill="1" applyBorder="1" applyAlignment="1">
      <alignment horizontal="center" vertical="center"/>
    </xf>
    <xf numFmtId="0" fontId="32" fillId="6" borderId="8" xfId="0" applyFont="1" applyFill="1" applyBorder="1" applyAlignment="1">
      <alignment horizontal="center" vertical="center"/>
    </xf>
    <xf numFmtId="0" fontId="32" fillId="6" borderId="12" xfId="0" applyFont="1" applyFill="1" applyBorder="1" applyAlignment="1">
      <alignment horizontal="center" vertical="center"/>
    </xf>
    <xf numFmtId="0" fontId="36" fillId="0" borderId="12" xfId="0" applyFont="1" applyBorder="1" applyAlignment="1">
      <alignment horizontal="center" vertical="center" wrapText="1"/>
    </xf>
    <xf numFmtId="0" fontId="36" fillId="0" borderId="40" xfId="0" applyFont="1" applyBorder="1" applyAlignment="1">
      <alignment horizontal="center" vertical="center" wrapText="1"/>
    </xf>
    <xf numFmtId="0" fontId="37" fillId="0" borderId="8" xfId="0" applyFont="1" applyBorder="1" applyAlignment="1">
      <alignment horizontal="center" vertical="center" wrapText="1"/>
    </xf>
    <xf numFmtId="0" fontId="32" fillId="5" borderId="8" xfId="0" applyFont="1" applyFill="1" applyBorder="1" applyAlignment="1">
      <alignment horizontal="center" vertical="center"/>
    </xf>
    <xf numFmtId="0" fontId="34" fillId="0" borderId="10" xfId="0" applyFont="1" applyBorder="1" applyAlignment="1">
      <alignment horizontal="center" vertical="center" wrapText="1"/>
    </xf>
    <xf numFmtId="0" fontId="34" fillId="0" borderId="12" xfId="0" applyFont="1" applyBorder="1" applyAlignment="1">
      <alignment horizontal="center" vertical="center" wrapText="1"/>
    </xf>
    <xf numFmtId="0" fontId="35" fillId="2" borderId="13" xfId="0" applyFont="1" applyFill="1" applyBorder="1" applyAlignment="1">
      <alignment horizontal="center" vertical="center" wrapText="1"/>
    </xf>
    <xf numFmtId="0" fontId="34" fillId="13" borderId="9" xfId="0" applyFont="1" applyFill="1" applyBorder="1" applyAlignment="1">
      <alignment horizontal="center" vertical="center" wrapText="1"/>
    </xf>
    <xf numFmtId="0" fontId="32" fillId="8" borderId="9" xfId="0" applyFont="1" applyFill="1" applyBorder="1" applyAlignment="1">
      <alignment horizontal="center" vertical="center"/>
    </xf>
    <xf numFmtId="0" fontId="35" fillId="6" borderId="8" xfId="0" applyFont="1" applyFill="1" applyBorder="1" applyAlignment="1">
      <alignment horizontal="center" vertical="center" wrapText="1"/>
    </xf>
    <xf numFmtId="0" fontId="32" fillId="8" borderId="8" xfId="0" applyFont="1" applyFill="1" applyBorder="1" applyAlignment="1">
      <alignment horizontal="center" vertical="center"/>
    </xf>
    <xf numFmtId="0" fontId="36" fillId="0" borderId="18" xfId="0" applyFont="1" applyBorder="1" applyAlignment="1">
      <alignment horizontal="center" vertical="center" wrapText="1"/>
    </xf>
    <xf numFmtId="0" fontId="34" fillId="0" borderId="15" xfId="0" applyFont="1" applyBorder="1" applyAlignment="1">
      <alignment horizontal="center" vertical="center" wrapText="1"/>
    </xf>
    <xf numFmtId="0" fontId="32" fillId="10" borderId="8" xfId="0" applyFont="1" applyFill="1" applyBorder="1" applyAlignment="1">
      <alignment horizontal="center" vertical="center"/>
    </xf>
    <xf numFmtId="0" fontId="32" fillId="8" borderId="17" xfId="0" applyFont="1" applyFill="1" applyBorder="1" applyAlignment="1">
      <alignment horizontal="center" vertical="center"/>
    </xf>
    <xf numFmtId="0" fontId="34" fillId="0" borderId="11" xfId="0" applyFont="1" applyBorder="1" applyAlignment="1">
      <alignment horizontal="center" vertical="center" wrapText="1"/>
    </xf>
    <xf numFmtId="0" fontId="36" fillId="0" borderId="8" xfId="0" applyFont="1" applyBorder="1" applyAlignment="1">
      <alignment horizontal="center" vertical="center" wrapText="1"/>
    </xf>
    <xf numFmtId="0" fontId="32" fillId="7" borderId="53" xfId="0" applyFont="1" applyFill="1" applyBorder="1" applyAlignment="1">
      <alignment horizontal="center" vertical="center" wrapText="1"/>
    </xf>
    <xf numFmtId="0" fontId="32" fillId="0" borderId="9" xfId="0" applyFont="1" applyBorder="1" applyAlignment="1">
      <alignment horizontal="center" vertical="center"/>
    </xf>
    <xf numFmtId="0" fontId="32" fillId="0" borderId="17" xfId="0" applyFont="1" applyBorder="1" applyAlignment="1">
      <alignment horizontal="center" vertical="center"/>
    </xf>
    <xf numFmtId="0" fontId="34" fillId="0" borderId="56" xfId="0" applyFont="1" applyBorder="1" applyAlignment="1">
      <alignment horizontal="center" vertical="center" wrapText="1"/>
    </xf>
    <xf numFmtId="0" fontId="35" fillId="0" borderId="13" xfId="0" applyFont="1" applyBorder="1" applyAlignment="1">
      <alignment horizontal="center" vertical="center" wrapText="1"/>
    </xf>
    <xf numFmtId="0" fontId="34" fillId="0" borderId="9" xfId="0" applyFont="1" applyBorder="1" applyAlignment="1">
      <alignment horizontal="center" vertical="center" wrapText="1"/>
    </xf>
    <xf numFmtId="0" fontId="37" fillId="0" borderId="40" xfId="0" applyFont="1" applyBorder="1" applyAlignment="1">
      <alignment horizontal="center" vertical="center" wrapText="1"/>
    </xf>
    <xf numFmtId="0" fontId="35" fillId="6" borderId="14" xfId="0" applyFont="1" applyFill="1" applyBorder="1" applyAlignment="1">
      <alignment horizontal="center" vertical="center" wrapText="1"/>
    </xf>
    <xf numFmtId="0" fontId="34" fillId="0" borderId="8" xfId="0" applyFont="1" applyBorder="1" applyAlignment="1">
      <alignment horizontal="center" vertical="center" wrapText="1"/>
    </xf>
    <xf numFmtId="0" fontId="34" fillId="0" borderId="49" xfId="0" applyFont="1" applyBorder="1" applyAlignment="1">
      <alignment horizontal="center" vertical="center" wrapText="1"/>
    </xf>
    <xf numFmtId="0" fontId="32" fillId="5" borderId="9" xfId="0" applyFont="1" applyFill="1" applyBorder="1" applyAlignment="1">
      <alignment horizontal="center" vertical="center"/>
    </xf>
    <xf numFmtId="0" fontId="36" fillId="0" borderId="48" xfId="0" applyFont="1" applyBorder="1" applyAlignment="1">
      <alignment horizontal="center" vertical="center" wrapText="1"/>
    </xf>
    <xf numFmtId="0" fontId="32" fillId="6" borderId="54" xfId="0" applyFont="1" applyFill="1" applyBorder="1" applyAlignment="1">
      <alignment horizontal="center" vertical="center" wrapText="1"/>
    </xf>
    <xf numFmtId="0" fontId="32" fillId="8" borderId="10" xfId="0" applyFont="1" applyFill="1" applyBorder="1" applyAlignment="1">
      <alignment horizontal="center" vertical="center"/>
    </xf>
    <xf numFmtId="0" fontId="35" fillId="6" borderId="11" xfId="0" applyFont="1" applyFill="1" applyBorder="1" applyAlignment="1">
      <alignment horizontal="center" vertical="center" wrapText="1"/>
    </xf>
    <xf numFmtId="0" fontId="35" fillId="6" borderId="12" xfId="0" applyFont="1" applyFill="1" applyBorder="1" applyAlignment="1">
      <alignment horizontal="center" vertical="center" wrapText="1"/>
    </xf>
    <xf numFmtId="0" fontId="35" fillId="6" borderId="48" xfId="0" applyFont="1" applyFill="1" applyBorder="1" applyAlignment="1">
      <alignment horizontal="center" vertical="center" wrapText="1"/>
    </xf>
    <xf numFmtId="0" fontId="32" fillId="6" borderId="12" xfId="0" applyFont="1" applyFill="1" applyBorder="1" applyAlignment="1">
      <alignment horizontal="center" vertical="center" wrapText="1"/>
    </xf>
    <xf numFmtId="0" fontId="35" fillId="6" borderId="40" xfId="0" applyFont="1" applyFill="1" applyBorder="1" applyAlignment="1">
      <alignment horizontal="center" vertical="center" wrapText="1"/>
    </xf>
    <xf numFmtId="0" fontId="32" fillId="4" borderId="10" xfId="0" applyFont="1" applyFill="1" applyBorder="1" applyAlignment="1">
      <alignment horizontal="center" vertical="center"/>
    </xf>
    <xf numFmtId="0" fontId="32" fillId="6" borderId="40" xfId="0" applyFont="1" applyFill="1" applyBorder="1" applyAlignment="1">
      <alignment horizontal="center" vertical="center" wrapText="1"/>
    </xf>
    <xf numFmtId="0" fontId="37" fillId="0" borderId="12" xfId="0" applyFont="1" applyBorder="1" applyAlignment="1">
      <alignment horizontal="center" vertical="center" wrapText="1"/>
    </xf>
    <xf numFmtId="0" fontId="35" fillId="7" borderId="13" xfId="0" applyFont="1" applyFill="1" applyBorder="1" applyAlignment="1">
      <alignment horizontal="center" vertical="center" wrapText="1"/>
    </xf>
    <xf numFmtId="0" fontId="32" fillId="0" borderId="8" xfId="0" applyFont="1" applyBorder="1" applyAlignment="1">
      <alignment horizontal="center" vertical="center"/>
    </xf>
    <xf numFmtId="0" fontId="34" fillId="15" borderId="40" xfId="0" applyFont="1" applyFill="1" applyBorder="1" applyAlignment="1">
      <alignment horizontal="center" vertical="center" wrapText="1"/>
    </xf>
    <xf numFmtId="0" fontId="32" fillId="5" borderId="10" xfId="0" applyFont="1" applyFill="1" applyBorder="1" applyAlignment="1">
      <alignment horizontal="center" vertical="center"/>
    </xf>
    <xf numFmtId="0" fontId="32" fillId="8" borderId="40" xfId="0" applyFont="1" applyFill="1" applyBorder="1" applyAlignment="1">
      <alignment horizontal="center" vertical="center"/>
    </xf>
    <xf numFmtId="0" fontId="35" fillId="6" borderId="10" xfId="0" applyFont="1" applyFill="1" applyBorder="1" applyAlignment="1">
      <alignment horizontal="center" vertical="center" wrapText="1"/>
    </xf>
    <xf numFmtId="0" fontId="34" fillId="0" borderId="40" xfId="0" applyFont="1" applyBorder="1" applyAlignment="1">
      <alignment horizontal="center" vertical="center" wrapText="1"/>
    </xf>
    <xf numFmtId="0" fontId="37" fillId="0" borderId="41" xfId="0" applyFont="1" applyBorder="1" applyAlignment="1">
      <alignment horizontal="center" vertical="center" wrapText="1"/>
    </xf>
    <xf numFmtId="0" fontId="35" fillId="6" borderId="29" xfId="0" applyFont="1" applyFill="1" applyBorder="1" applyAlignment="1">
      <alignment horizontal="center" vertical="center" wrapText="1"/>
    </xf>
    <xf numFmtId="0" fontId="35" fillId="6" borderId="43" xfId="0" applyFont="1" applyFill="1" applyBorder="1" applyAlignment="1">
      <alignment horizontal="center" vertical="center" wrapText="1"/>
    </xf>
    <xf numFmtId="0" fontId="35" fillId="6" borderId="50" xfId="0" applyFont="1" applyFill="1" applyBorder="1" applyAlignment="1">
      <alignment horizontal="center" vertical="center" wrapText="1"/>
    </xf>
    <xf numFmtId="0" fontId="32" fillId="5" borderId="28" xfId="0" applyFont="1" applyFill="1" applyBorder="1" applyAlignment="1">
      <alignment horizontal="center" vertical="center"/>
    </xf>
    <xf numFmtId="0" fontId="32" fillId="8" borderId="28" xfId="0" applyFont="1" applyFill="1" applyBorder="1" applyAlignment="1">
      <alignment horizontal="center" vertical="center"/>
    </xf>
    <xf numFmtId="0" fontId="34" fillId="0" borderId="43" xfId="0" applyFont="1" applyBorder="1" applyAlignment="1">
      <alignment horizontal="center" vertical="center" wrapText="1"/>
    </xf>
    <xf numFmtId="0" fontId="34" fillId="0" borderId="29" xfId="0" applyFont="1" applyBorder="1" applyAlignment="1">
      <alignment horizontal="center" vertical="center" wrapText="1"/>
    </xf>
    <xf numFmtId="0" fontId="32" fillId="5" borderId="29" xfId="0" applyFont="1" applyFill="1" applyBorder="1" applyAlignment="1">
      <alignment horizontal="center" vertical="center"/>
    </xf>
    <xf numFmtId="0" fontId="32" fillId="6" borderId="29" xfId="0" applyFont="1" applyFill="1" applyBorder="1" applyAlignment="1">
      <alignment horizontal="center" vertical="center"/>
    </xf>
    <xf numFmtId="0" fontId="36" fillId="0" borderId="43" xfId="0" applyFont="1" applyBorder="1" applyAlignment="1">
      <alignment horizontal="center" vertical="center" wrapText="1"/>
    </xf>
    <xf numFmtId="0" fontId="37" fillId="0" borderId="29" xfId="0" applyFont="1" applyBorder="1" applyAlignment="1">
      <alignment horizontal="center" vertical="center" wrapText="1"/>
    </xf>
    <xf numFmtId="0" fontId="35" fillId="6" borderId="30" xfId="0" applyFont="1" applyFill="1" applyBorder="1" applyAlignment="1">
      <alignment horizontal="center" vertical="center" wrapText="1"/>
    </xf>
    <xf numFmtId="0" fontId="37" fillId="2" borderId="21" xfId="0" applyFont="1" applyFill="1" applyBorder="1" applyAlignment="1">
      <alignment horizontal="center" vertical="center" wrapText="1"/>
    </xf>
    <xf numFmtId="0" fontId="32" fillId="2" borderId="15" xfId="0" applyFont="1" applyFill="1" applyBorder="1" applyAlignment="1">
      <alignment horizontal="center" vertical="center"/>
    </xf>
    <xf numFmtId="0" fontId="32" fillId="2" borderId="44" xfId="0" applyFont="1" applyFill="1" applyBorder="1" applyAlignment="1">
      <alignment horizontal="center" vertical="center"/>
    </xf>
    <xf numFmtId="0" fontId="32" fillId="2" borderId="51" xfId="0" applyFont="1" applyFill="1" applyBorder="1" applyAlignment="1">
      <alignment horizontal="center" vertical="center"/>
    </xf>
    <xf numFmtId="0" fontId="32" fillId="2" borderId="52" xfId="0" applyFont="1" applyFill="1" applyBorder="1" applyAlignment="1">
      <alignment horizontal="center" vertical="center"/>
    </xf>
    <xf numFmtId="0" fontId="32" fillId="11" borderId="22" xfId="0" applyFont="1" applyFill="1" applyBorder="1" applyAlignment="1">
      <alignment horizontal="center" vertical="center"/>
    </xf>
    <xf numFmtId="0" fontId="32" fillId="2" borderId="22" xfId="0" applyFont="1" applyFill="1" applyBorder="1" applyAlignment="1">
      <alignment horizontal="center" vertical="center"/>
    </xf>
    <xf numFmtId="0" fontId="32" fillId="2" borderId="0" xfId="0" applyFont="1" applyFill="1" applyAlignment="1">
      <alignment horizontal="center" vertical="center"/>
    </xf>
    <xf numFmtId="0" fontId="32" fillId="11" borderId="15" xfId="0" applyFont="1" applyFill="1" applyBorder="1" applyAlignment="1">
      <alignment horizontal="center" vertical="center"/>
    </xf>
    <xf numFmtId="0" fontId="38" fillId="2" borderId="44" xfId="0" applyFont="1" applyFill="1" applyBorder="1" applyAlignment="1">
      <alignment horizontal="center" vertical="center"/>
    </xf>
    <xf numFmtId="0" fontId="32" fillId="2" borderId="59" xfId="0" applyFont="1" applyFill="1" applyBorder="1" applyAlignment="1">
      <alignment horizontal="center" vertical="center"/>
    </xf>
    <xf numFmtId="0" fontId="37" fillId="0" borderId="32" xfId="0" applyFont="1" applyBorder="1" applyAlignment="1">
      <alignment horizontal="center" vertical="center" wrapText="1"/>
    </xf>
    <xf numFmtId="0" fontId="34" fillId="0" borderId="25" xfId="0" applyFont="1" applyBorder="1" applyAlignment="1">
      <alignment horizontal="center" vertical="center" wrapText="1"/>
    </xf>
    <xf numFmtId="0" fontId="32" fillId="5" borderId="42" xfId="0" applyFont="1" applyFill="1" applyBorder="1" applyAlignment="1">
      <alignment horizontal="center" vertical="center"/>
    </xf>
    <xf numFmtId="0" fontId="32" fillId="8" borderId="46" xfId="0" applyFont="1" applyFill="1" applyBorder="1" applyAlignment="1">
      <alignment horizontal="center" vertical="center"/>
    </xf>
    <xf numFmtId="0" fontId="34" fillId="0" borderId="47" xfId="0" applyFont="1" applyBorder="1" applyAlignment="1">
      <alignment horizontal="center" vertical="center" wrapText="1"/>
    </xf>
    <xf numFmtId="0" fontId="32" fillId="4" borderId="24" xfId="0" applyFont="1" applyFill="1" applyBorder="1" applyAlignment="1">
      <alignment horizontal="center" vertical="center"/>
    </xf>
    <xf numFmtId="0" fontId="32" fillId="8" borderId="24" xfId="0" applyFont="1" applyFill="1" applyBorder="1" applyAlignment="1">
      <alignment horizontal="center" vertical="center"/>
    </xf>
    <xf numFmtId="0" fontId="32" fillId="5" borderId="25" xfId="0" applyFont="1" applyFill="1" applyBorder="1" applyAlignment="1">
      <alignment horizontal="center" vertical="center"/>
    </xf>
    <xf numFmtId="0" fontId="32" fillId="8" borderId="5" xfId="0" applyFont="1" applyFill="1" applyBorder="1" applyAlignment="1">
      <alignment horizontal="center" vertical="center"/>
    </xf>
    <xf numFmtId="0" fontId="32" fillId="5" borderId="24" xfId="0" applyFont="1" applyFill="1" applyBorder="1" applyAlignment="1">
      <alignment horizontal="center" vertical="center"/>
    </xf>
    <xf numFmtId="0" fontId="32" fillId="4" borderId="25" xfId="0" applyFont="1" applyFill="1" applyBorder="1" applyAlignment="1">
      <alignment horizontal="center" vertical="center"/>
    </xf>
    <xf numFmtId="0" fontId="32" fillId="8" borderId="25" xfId="0" applyFont="1" applyFill="1" applyBorder="1" applyAlignment="1">
      <alignment horizontal="center" vertical="center"/>
    </xf>
    <xf numFmtId="0" fontId="32" fillId="8" borderId="42" xfId="0" applyFont="1" applyFill="1" applyBorder="1" applyAlignment="1">
      <alignment horizontal="center" vertical="center"/>
    </xf>
    <xf numFmtId="0" fontId="36" fillId="0" borderId="46" xfId="0" applyFont="1" applyBorder="1" applyAlignment="1">
      <alignment horizontal="center" vertical="center" wrapText="1"/>
    </xf>
    <xf numFmtId="0" fontId="32" fillId="4" borderId="26" xfId="0" applyFont="1" applyFill="1" applyBorder="1" applyAlignment="1">
      <alignment horizontal="center" vertical="center"/>
    </xf>
    <xf numFmtId="0" fontId="34" fillId="0" borderId="55" xfId="0" applyFont="1" applyBorder="1" applyAlignment="1">
      <alignment horizontal="center" vertical="center" wrapText="1"/>
    </xf>
    <xf numFmtId="0" fontId="32" fillId="8" borderId="45" xfId="0" applyFont="1" applyFill="1" applyBorder="1" applyAlignment="1">
      <alignment horizontal="center" vertical="center"/>
    </xf>
    <xf numFmtId="0" fontId="32" fillId="8" borderId="12" xfId="0" applyFont="1" applyFill="1" applyBorder="1" applyAlignment="1">
      <alignment horizontal="center" vertical="center"/>
    </xf>
    <xf numFmtId="0" fontId="32" fillId="5" borderId="57" xfId="0" applyFont="1" applyFill="1" applyBorder="1" applyAlignment="1">
      <alignment horizontal="center" vertical="center"/>
    </xf>
    <xf numFmtId="0" fontId="32" fillId="8" borderId="19" xfId="0" applyFont="1" applyFill="1" applyBorder="1" applyAlignment="1">
      <alignment horizontal="center" vertical="center"/>
    </xf>
    <xf numFmtId="0" fontId="34" fillId="0" borderId="58" xfId="0" applyFont="1" applyBorder="1" applyAlignment="1">
      <alignment horizontal="center" vertical="center" wrapText="1"/>
    </xf>
    <xf numFmtId="0" fontId="32" fillId="8" borderId="48" xfId="0" applyFont="1" applyFill="1" applyBorder="1" applyAlignment="1">
      <alignment horizontal="center" vertical="center"/>
    </xf>
    <xf numFmtId="0" fontId="39" fillId="15" borderId="8" xfId="0" applyFont="1" applyFill="1" applyBorder="1" applyAlignment="1">
      <alignment horizontal="center" vertical="center"/>
    </xf>
    <xf numFmtId="0" fontId="36" fillId="0" borderId="10" xfId="0" applyFont="1" applyBorder="1" applyAlignment="1">
      <alignment horizontal="center" vertical="center" wrapText="1"/>
    </xf>
    <xf numFmtId="0" fontId="32" fillId="9" borderId="24" xfId="0" applyFont="1" applyFill="1" applyBorder="1" applyAlignment="1">
      <alignment horizontal="center" vertical="center"/>
    </xf>
    <xf numFmtId="0" fontId="32" fillId="9" borderId="8" xfId="0" applyFont="1" applyFill="1" applyBorder="1" applyAlignment="1">
      <alignment horizontal="center" vertical="center"/>
    </xf>
    <xf numFmtId="0" fontId="32" fillId="9" borderId="25" xfId="0" applyFont="1" applyFill="1" applyBorder="1" applyAlignment="1">
      <alignment horizontal="center" vertical="center"/>
    </xf>
    <xf numFmtId="0" fontId="29" fillId="12" borderId="42" xfId="0" applyFont="1" applyFill="1" applyBorder="1" applyAlignment="1">
      <alignment horizontal="center" vertical="center"/>
    </xf>
    <xf numFmtId="0" fontId="31" fillId="12" borderId="12" xfId="0" applyFont="1" applyFill="1" applyBorder="1" applyAlignment="1">
      <alignment horizontal="center" vertical="center"/>
    </xf>
    <xf numFmtId="0" fontId="35" fillId="6" borderId="18" xfId="0" applyFont="1" applyFill="1" applyBorder="1" applyAlignment="1">
      <alignment horizontal="center" vertical="center" wrapText="1"/>
    </xf>
    <xf numFmtId="0" fontId="32" fillId="0" borderId="53" xfId="0" applyFont="1" applyBorder="1" applyAlignment="1">
      <alignment horizontal="center" vertical="center"/>
    </xf>
    <xf numFmtId="0" fontId="32" fillId="5" borderId="54" xfId="0" applyFont="1" applyFill="1" applyBorder="1" applyAlignment="1">
      <alignment horizontal="center" vertical="center"/>
    </xf>
    <xf numFmtId="0" fontId="34" fillId="0" borderId="22" xfId="0" applyFont="1" applyBorder="1" applyAlignment="1">
      <alignment horizontal="center" vertical="center" wrapText="1"/>
    </xf>
    <xf numFmtId="0" fontId="29" fillId="0" borderId="32" xfId="0" applyFont="1" applyBorder="1" applyAlignment="1">
      <alignment horizontal="center" vertical="center"/>
    </xf>
    <xf numFmtId="0" fontId="31" fillId="0" borderId="40" xfId="0" applyFont="1" applyBorder="1" applyAlignment="1">
      <alignment horizontal="center" vertical="center"/>
    </xf>
    <xf numFmtId="0" fontId="35" fillId="6" borderId="7" xfId="0" applyFont="1" applyFill="1" applyBorder="1" applyAlignment="1">
      <alignment horizontal="center" vertical="center" wrapText="1"/>
    </xf>
    <xf numFmtId="0" fontId="32" fillId="0" borderId="7" xfId="0" applyFont="1" applyBorder="1" applyAlignment="1">
      <alignment horizontal="center" vertical="center"/>
    </xf>
    <xf numFmtId="0" fontId="32" fillId="4" borderId="40" xfId="0" applyFont="1" applyFill="1" applyBorder="1" applyAlignment="1">
      <alignment horizontal="center" vertical="center"/>
    </xf>
    <xf numFmtId="0" fontId="32" fillId="5" borderId="41" xfId="0" applyFont="1" applyFill="1" applyBorder="1" applyAlignment="1">
      <alignment horizontal="center" vertical="center"/>
    </xf>
    <xf numFmtId="0" fontId="34" fillId="0" borderId="44" xfId="0" applyFont="1" applyBorder="1" applyAlignment="1">
      <alignment horizontal="center" vertical="center" wrapText="1"/>
    </xf>
    <xf numFmtId="0" fontId="32" fillId="0" borderId="12" xfId="0" applyFont="1" applyBorder="1" applyAlignment="1">
      <alignment horizontal="center" vertical="center"/>
    </xf>
    <xf numFmtId="0" fontId="30" fillId="3" borderId="9" xfId="0" applyFont="1" applyFill="1" applyBorder="1" applyAlignment="1">
      <alignment horizontal="center" vertical="center"/>
    </xf>
    <xf numFmtId="0" fontId="32" fillId="6" borderId="9" xfId="0" applyFont="1" applyFill="1" applyBorder="1" applyAlignment="1">
      <alignment horizontal="center" vertical="center" wrapText="1"/>
    </xf>
    <xf numFmtId="0" fontId="32" fillId="6" borderId="17" xfId="0" applyFont="1" applyFill="1" applyBorder="1" applyAlignment="1">
      <alignment horizontal="center" vertical="center" wrapText="1"/>
    </xf>
    <xf numFmtId="0" fontId="36" fillId="0" borderId="9" xfId="0" applyFont="1" applyBorder="1" applyAlignment="1">
      <alignment horizontal="center" vertical="center" wrapText="1"/>
    </xf>
    <xf numFmtId="0" fontId="32" fillId="9" borderId="29" xfId="0" applyFont="1" applyFill="1" applyBorder="1" applyAlignment="1">
      <alignment horizontal="center" vertical="center"/>
    </xf>
    <xf numFmtId="0" fontId="38" fillId="6" borderId="8" xfId="0" applyFont="1" applyFill="1" applyBorder="1" applyAlignment="1">
      <alignment horizontal="center" vertical="center" wrapText="1"/>
    </xf>
    <xf numFmtId="0" fontId="32" fillId="9" borderId="40" xfId="0" applyFont="1" applyFill="1" applyBorder="1" applyAlignment="1">
      <alignment horizontal="center" vertical="center"/>
    </xf>
    <xf numFmtId="0" fontId="5" fillId="0" borderId="11" xfId="0" applyFont="1" applyBorder="1" applyAlignment="1">
      <alignment horizontal="center" vertical="center"/>
    </xf>
    <xf numFmtId="0" fontId="6" fillId="4" borderId="16" xfId="0" applyFont="1" applyFill="1" applyBorder="1" applyAlignment="1">
      <alignment horizontal="center" vertical="center"/>
    </xf>
    <xf numFmtId="0" fontId="6" fillId="0" borderId="11" xfId="0" applyFont="1" applyBorder="1" applyAlignment="1">
      <alignment horizontal="center" vertical="center"/>
    </xf>
    <xf numFmtId="0" fontId="41" fillId="0" borderId="11" xfId="0" applyFont="1" applyBorder="1" applyAlignment="1">
      <alignment horizontal="center" vertical="center"/>
    </xf>
    <xf numFmtId="0" fontId="6" fillId="0" borderId="23" xfId="0" applyFont="1" applyBorder="1" applyAlignment="1">
      <alignment horizontal="center" vertical="center"/>
    </xf>
    <xf numFmtId="0" fontId="10" fillId="4" borderId="25" xfId="0" applyFont="1" applyFill="1" applyBorder="1" applyAlignment="1">
      <alignment horizontal="center" vertical="center"/>
    </xf>
    <xf numFmtId="0" fontId="10" fillId="0" borderId="8" xfId="0" applyFont="1" applyBorder="1" applyAlignment="1">
      <alignment horizontal="center" vertical="center"/>
    </xf>
    <xf numFmtId="0" fontId="13" fillId="0" borderId="8" xfId="0" applyFont="1" applyBorder="1" applyAlignment="1">
      <alignment horizontal="center" vertical="center"/>
    </xf>
    <xf numFmtId="0" fontId="42" fillId="0" borderId="8" xfId="0" applyFont="1" applyBorder="1" applyAlignment="1">
      <alignment horizontal="center" vertical="center"/>
    </xf>
    <xf numFmtId="0" fontId="6" fillId="0" borderId="16" xfId="0" applyFont="1" applyBorder="1" applyAlignment="1">
      <alignment horizontal="center" vertical="center"/>
    </xf>
    <xf numFmtId="0" fontId="10" fillId="0" borderId="29" xfId="0" applyFont="1" applyBorder="1" applyAlignment="1">
      <alignment horizontal="center" vertical="center"/>
    </xf>
    <xf numFmtId="0" fontId="9" fillId="10" borderId="32" xfId="0" applyFont="1" applyFill="1" applyBorder="1" applyAlignment="1">
      <alignment horizontal="center" vertical="center" wrapText="1"/>
    </xf>
    <xf numFmtId="0" fontId="9" fillId="10" borderId="25" xfId="0" applyFont="1" applyFill="1" applyBorder="1" applyAlignment="1">
      <alignment horizontal="center" vertical="center" wrapText="1"/>
    </xf>
    <xf numFmtId="0" fontId="9" fillId="10" borderId="26" xfId="0" applyFont="1" applyFill="1" applyBorder="1" applyAlignment="1">
      <alignment horizontal="center" vertical="center" wrapText="1"/>
    </xf>
    <xf numFmtId="0" fontId="9" fillId="10" borderId="61" xfId="0" applyFont="1" applyFill="1" applyBorder="1" applyAlignment="1">
      <alignment horizontal="center" vertical="center" wrapText="1"/>
    </xf>
    <xf numFmtId="0" fontId="9" fillId="0" borderId="61" xfId="0" applyFont="1" applyBorder="1" applyAlignment="1">
      <alignment horizontal="center" vertical="center" wrapText="1"/>
    </xf>
    <xf numFmtId="0" fontId="9" fillId="0" borderId="62" xfId="0" applyFont="1" applyBorder="1" applyAlignment="1">
      <alignment horizontal="center" vertical="center" wrapText="1"/>
    </xf>
    <xf numFmtId="0" fontId="44" fillId="0" borderId="25" xfId="0" applyFont="1" applyBorder="1" applyAlignment="1">
      <alignment horizontal="center" vertical="center"/>
    </xf>
    <xf numFmtId="0" fontId="40" fillId="0" borderId="8" xfId="0" applyFont="1" applyBorder="1" applyAlignment="1">
      <alignment horizontal="center" vertical="center" wrapText="1"/>
    </xf>
    <xf numFmtId="0" fontId="45" fillId="6" borderId="8" xfId="0" applyFont="1" applyFill="1" applyBorder="1" applyAlignment="1">
      <alignment horizontal="center" vertical="center" wrapText="1"/>
    </xf>
    <xf numFmtId="0" fontId="46" fillId="0" borderId="8" xfId="0" applyFont="1" applyBorder="1" applyAlignment="1">
      <alignment horizontal="center" vertical="center" wrapText="1"/>
    </xf>
    <xf numFmtId="0" fontId="47" fillId="5" borderId="8" xfId="0" applyFont="1" applyFill="1" applyBorder="1" applyAlignment="1">
      <alignment horizontal="center" vertical="center"/>
    </xf>
    <xf numFmtId="0" fontId="47" fillId="4" borderId="8" xfId="0" applyFont="1" applyFill="1" applyBorder="1" applyAlignment="1">
      <alignment horizontal="center" vertical="center"/>
    </xf>
    <xf numFmtId="0" fontId="47" fillId="8" borderId="8" xfId="0" applyFont="1" applyFill="1" applyBorder="1" applyAlignment="1">
      <alignment horizontal="center" vertical="center"/>
    </xf>
    <xf numFmtId="0" fontId="47" fillId="8" borderId="25" xfId="0" applyFont="1" applyFill="1" applyBorder="1" applyAlignment="1">
      <alignment horizontal="center" vertical="center"/>
    </xf>
    <xf numFmtId="0" fontId="47" fillId="8" borderId="29" xfId="0" applyFont="1" applyFill="1" applyBorder="1" applyAlignment="1">
      <alignment horizontal="center" vertical="center"/>
    </xf>
    <xf numFmtId="0" fontId="47" fillId="5" borderId="29" xfId="0" applyFont="1" applyFill="1" applyBorder="1" applyAlignment="1">
      <alignment horizontal="center" vertical="center"/>
    </xf>
    <xf numFmtId="0" fontId="47" fillId="4" borderId="29" xfId="0" applyFont="1" applyFill="1" applyBorder="1" applyAlignment="1">
      <alignment horizontal="center" vertical="center"/>
    </xf>
    <xf numFmtId="0" fontId="47" fillId="5" borderId="14" xfId="0" applyFont="1" applyFill="1" applyBorder="1" applyAlignment="1">
      <alignment horizontal="center" vertical="center"/>
    </xf>
    <xf numFmtId="0" fontId="45" fillId="6" borderId="11" xfId="0" applyFont="1" applyFill="1" applyBorder="1" applyAlignment="1">
      <alignment horizontal="center" vertical="center" wrapText="1"/>
    </xf>
    <xf numFmtId="0" fontId="46" fillId="0" borderId="11" xfId="0" applyFont="1" applyBorder="1" applyAlignment="1">
      <alignment horizontal="center" vertical="center" wrapText="1"/>
    </xf>
    <xf numFmtId="0" fontId="47" fillId="5" borderId="11" xfId="0" applyFont="1" applyFill="1" applyBorder="1" applyAlignment="1">
      <alignment horizontal="center" vertical="center"/>
    </xf>
    <xf numFmtId="0" fontId="47" fillId="4" borderId="11" xfId="0" applyFont="1" applyFill="1" applyBorder="1" applyAlignment="1">
      <alignment horizontal="center" vertical="center"/>
    </xf>
    <xf numFmtId="0" fontId="47" fillId="8" borderId="11" xfId="0" applyFont="1" applyFill="1" applyBorder="1" applyAlignment="1">
      <alignment horizontal="center" vertical="center"/>
    </xf>
    <xf numFmtId="0" fontId="47" fillId="0" borderId="60" xfId="0" applyFont="1" applyBorder="1" applyAlignment="1">
      <alignment horizontal="center" vertical="center"/>
    </xf>
    <xf numFmtId="0" fontId="40" fillId="0" borderId="25" xfId="0" applyFont="1" applyBorder="1" applyAlignment="1">
      <alignment horizontal="center" vertical="center" wrapText="1"/>
    </xf>
    <xf numFmtId="0" fontId="47" fillId="5" borderId="25" xfId="0" applyFont="1" applyFill="1" applyBorder="1" applyAlignment="1">
      <alignment horizontal="center" vertical="center"/>
    </xf>
    <xf numFmtId="0" fontId="47" fillId="4" borderId="25" xfId="0" applyFont="1" applyFill="1" applyBorder="1" applyAlignment="1">
      <alignment horizontal="center" vertical="center"/>
    </xf>
    <xf numFmtId="0" fontId="26" fillId="0" borderId="4" xfId="0" applyFont="1" applyBorder="1" applyAlignment="1">
      <alignment horizontal="center" vertical="center"/>
    </xf>
    <xf numFmtId="0" fontId="25" fillId="2" borderId="20" xfId="0" applyFont="1" applyFill="1" applyBorder="1" applyAlignment="1">
      <alignment horizontal="center" vertical="center"/>
    </xf>
    <xf numFmtId="0" fontId="26" fillId="0" borderId="1" xfId="0" applyFont="1" applyBorder="1" applyAlignment="1">
      <alignment horizontal="center" vertical="center"/>
    </xf>
    <xf numFmtId="0" fontId="27" fillId="0" borderId="27" xfId="0" applyFont="1" applyBorder="1" applyAlignment="1">
      <alignment horizontal="center" vertical="center"/>
    </xf>
    <xf numFmtId="0" fontId="44" fillId="0" borderId="24" xfId="0" applyFont="1" applyBorder="1" applyAlignment="1">
      <alignment horizontal="center" vertical="center"/>
    </xf>
    <xf numFmtId="0" fontId="45" fillId="6" borderId="9" xfId="0" applyFont="1" applyFill="1" applyBorder="1" applyAlignment="1">
      <alignment horizontal="center" vertical="center" wrapText="1"/>
    </xf>
    <xf numFmtId="0" fontId="47" fillId="4" borderId="9" xfId="0" applyFont="1" applyFill="1" applyBorder="1" applyAlignment="1">
      <alignment horizontal="center" vertical="center"/>
    </xf>
    <xf numFmtId="0" fontId="47" fillId="8" borderId="9" xfId="0" applyFont="1" applyFill="1" applyBorder="1" applyAlignment="1">
      <alignment horizontal="center" vertical="center"/>
    </xf>
    <xf numFmtId="0" fontId="46" fillId="0" borderId="9" xfId="0" applyFont="1" applyBorder="1" applyAlignment="1">
      <alignment horizontal="center" vertical="center" wrapText="1"/>
    </xf>
    <xf numFmtId="0" fontId="47" fillId="5" borderId="9" xfId="0" applyFont="1" applyFill="1" applyBorder="1" applyAlignment="1">
      <alignment horizontal="center" vertical="center"/>
    </xf>
    <xf numFmtId="0" fontId="47" fillId="5" borderId="16" xfId="0" applyFont="1" applyFill="1" applyBorder="1" applyAlignment="1">
      <alignment horizontal="center" vertical="center"/>
    </xf>
    <xf numFmtId="0" fontId="47" fillId="0" borderId="63" xfId="0" applyFont="1" applyBorder="1" applyAlignment="1">
      <alignment horizontal="center" vertical="center"/>
    </xf>
    <xf numFmtId="0" fontId="47" fillId="8" borderId="24" xfId="0" applyFont="1" applyFill="1" applyBorder="1" applyAlignment="1">
      <alignment horizontal="center" vertical="center"/>
    </xf>
    <xf numFmtId="0" fontId="47" fillId="8" borderId="28" xfId="0" applyFont="1" applyFill="1" applyBorder="1" applyAlignment="1">
      <alignment horizontal="center" vertical="center"/>
    </xf>
    <xf numFmtId="0" fontId="44" fillId="0" borderId="42" xfId="0" applyFont="1" applyBorder="1" applyAlignment="1">
      <alignment horizontal="center" vertical="center"/>
    </xf>
    <xf numFmtId="0" fontId="47" fillId="5" borderId="12" xfId="0" applyFont="1" applyFill="1" applyBorder="1" applyAlignment="1">
      <alignment horizontal="center" vertical="center"/>
    </xf>
    <xf numFmtId="0" fontId="47" fillId="8" borderId="12" xfId="0" applyFont="1" applyFill="1" applyBorder="1" applyAlignment="1">
      <alignment horizontal="center" vertical="center"/>
    </xf>
    <xf numFmtId="0" fontId="47" fillId="4" borderId="12" xfId="0" applyFont="1" applyFill="1" applyBorder="1" applyAlignment="1">
      <alignment horizontal="center" vertical="center"/>
    </xf>
    <xf numFmtId="0" fontId="45" fillId="6" borderId="12" xfId="0" applyFont="1" applyFill="1" applyBorder="1" applyAlignment="1">
      <alignment horizontal="center" vertical="center" wrapText="1"/>
    </xf>
    <xf numFmtId="0" fontId="46" fillId="0" borderId="12" xfId="0" applyFont="1" applyBorder="1" applyAlignment="1">
      <alignment horizontal="center" vertical="center" wrapText="1"/>
    </xf>
    <xf numFmtId="0" fontId="46" fillId="0" borderId="18" xfId="0" applyFont="1" applyBorder="1" applyAlignment="1">
      <alignment horizontal="center" vertical="center" wrapText="1"/>
    </xf>
    <xf numFmtId="0" fontId="47" fillId="0" borderId="64" xfId="0" applyFont="1" applyBorder="1" applyAlignment="1">
      <alignment horizontal="center" vertical="center"/>
    </xf>
    <xf numFmtId="0" fontId="47" fillId="8" borderId="42" xfId="0" applyFont="1" applyFill="1" applyBorder="1" applyAlignment="1">
      <alignment horizontal="center" vertical="center"/>
    </xf>
    <xf numFmtId="0" fontId="40" fillId="0" borderId="12" xfId="0" applyFont="1" applyBorder="1" applyAlignment="1">
      <alignment horizontal="center" vertical="center" wrapText="1"/>
    </xf>
    <xf numFmtId="0" fontId="47" fillId="8" borderId="43" xfId="0" applyFont="1" applyFill="1" applyBorder="1" applyAlignment="1">
      <alignment horizontal="center" vertical="center"/>
    </xf>
    <xf numFmtId="0" fontId="47" fillId="8" borderId="18" xfId="0" applyFont="1" applyFill="1" applyBorder="1" applyAlignment="1">
      <alignment horizontal="center" vertical="center"/>
    </xf>
    <xf numFmtId="0" fontId="40" fillId="0" borderId="43" xfId="0" applyFont="1" applyBorder="1" applyAlignment="1">
      <alignment horizontal="center" vertical="center" wrapText="1"/>
    </xf>
    <xf numFmtId="0" fontId="47" fillId="8" borderId="16" xfId="0" applyFont="1" applyFill="1" applyBorder="1" applyAlignment="1">
      <alignment horizontal="center" vertical="center"/>
    </xf>
    <xf numFmtId="0" fontId="47" fillId="5" borderId="24" xfId="0" applyFont="1" applyFill="1" applyBorder="1" applyAlignment="1">
      <alignment horizontal="center" vertical="center"/>
    </xf>
    <xf numFmtId="0" fontId="44" fillId="3" borderId="65" xfId="0" applyFont="1" applyFill="1" applyBorder="1" applyAlignment="1">
      <alignment horizontal="center" vertical="center"/>
    </xf>
    <xf numFmtId="0" fontId="44" fillId="3" borderId="66" xfId="0" applyFont="1" applyFill="1" applyBorder="1" applyAlignment="1">
      <alignment horizontal="center" vertical="center"/>
    </xf>
    <xf numFmtId="0" fontId="47" fillId="5" borderId="67" xfId="0" applyFont="1" applyFill="1" applyBorder="1" applyAlignment="1">
      <alignment horizontal="center" vertical="center"/>
    </xf>
    <xf numFmtId="0" fontId="46" fillId="0" borderId="68" xfId="0" applyFont="1" applyBorder="1" applyAlignment="1">
      <alignment horizontal="center" vertical="center" wrapText="1"/>
    </xf>
    <xf numFmtId="0" fontId="45" fillId="6" borderId="67" xfId="0" applyFont="1" applyFill="1" applyBorder="1" applyAlignment="1">
      <alignment horizontal="center" vertical="center" wrapText="1"/>
    </xf>
    <xf numFmtId="0" fontId="40" fillId="0" borderId="67" xfId="0" applyFont="1" applyBorder="1" applyAlignment="1">
      <alignment horizontal="center" vertical="center" wrapText="1"/>
    </xf>
    <xf numFmtId="0" fontId="45" fillId="6" borderId="68" xfId="0" applyFont="1" applyFill="1" applyBorder="1" applyAlignment="1">
      <alignment horizontal="center" vertical="center" wrapText="1"/>
    </xf>
    <xf numFmtId="0" fontId="46" fillId="0" borderId="67" xfId="0" applyFont="1" applyBorder="1" applyAlignment="1">
      <alignment horizontal="center" vertical="center" wrapText="1"/>
    </xf>
    <xf numFmtId="0" fontId="47" fillId="5" borderId="68" xfId="0" applyFont="1" applyFill="1" applyBorder="1" applyAlignment="1">
      <alignment horizontal="center" vertical="center"/>
    </xf>
    <xf numFmtId="0" fontId="47" fillId="0" borderId="71" xfId="0" applyFont="1" applyBorder="1" applyAlignment="1">
      <alignment horizontal="center" vertical="center"/>
    </xf>
    <xf numFmtId="0" fontId="47" fillId="0" borderId="72" xfId="0" applyFont="1" applyBorder="1" applyAlignment="1">
      <alignment horizontal="center" vertical="center"/>
    </xf>
    <xf numFmtId="0" fontId="40" fillId="0" borderId="65" xfId="0" applyFont="1" applyBorder="1" applyAlignment="1">
      <alignment horizontal="center" vertical="center" wrapText="1"/>
    </xf>
    <xf numFmtId="0" fontId="40" fillId="0" borderId="66" xfId="0" applyFont="1" applyBorder="1" applyAlignment="1">
      <alignment horizontal="center" vertical="center" wrapText="1"/>
    </xf>
    <xf numFmtId="0" fontId="40" fillId="0" borderId="68" xfId="0" applyFont="1" applyBorder="1" applyAlignment="1">
      <alignment horizontal="center" vertical="center" wrapText="1"/>
    </xf>
    <xf numFmtId="0" fontId="47" fillId="8" borderId="67" xfId="0" applyFont="1" applyFill="1" applyBorder="1" applyAlignment="1">
      <alignment horizontal="center" vertical="center"/>
    </xf>
    <xf numFmtId="0" fontId="40" fillId="0" borderId="73" xfId="0" applyFont="1" applyBorder="1" applyAlignment="1">
      <alignment horizontal="center" vertical="center" wrapText="1"/>
    </xf>
    <xf numFmtId="0" fontId="40" fillId="0" borderId="69" xfId="0" applyFont="1" applyBorder="1" applyAlignment="1">
      <alignment horizontal="center" vertical="center" wrapText="1"/>
    </xf>
    <xf numFmtId="0" fontId="47" fillId="8" borderId="68" xfId="0" applyFont="1" applyFill="1" applyBorder="1" applyAlignment="1">
      <alignment horizontal="center" vertical="center"/>
    </xf>
    <xf numFmtId="0" fontId="40" fillId="0" borderId="74" xfId="0" applyFont="1" applyBorder="1" applyAlignment="1">
      <alignment horizontal="center" vertical="center" wrapText="1"/>
    </xf>
    <xf numFmtId="0" fontId="7" fillId="2" borderId="20" xfId="0" applyFont="1" applyFill="1" applyBorder="1" applyAlignment="1">
      <alignment horizontal="center" vertical="center"/>
    </xf>
    <xf numFmtId="0" fontId="5" fillId="0" borderId="16" xfId="0" applyFont="1" applyBorder="1" applyAlignment="1">
      <alignment horizontal="center" vertical="center"/>
    </xf>
    <xf numFmtId="0" fontId="5" fillId="0" borderId="69" xfId="0" applyFont="1" applyBorder="1" applyAlignment="1">
      <alignment horizontal="center" vertical="center"/>
    </xf>
    <xf numFmtId="0" fontId="5" fillId="0" borderId="70" xfId="0" applyFont="1" applyBorder="1" applyAlignment="1">
      <alignment horizontal="center" vertical="center"/>
    </xf>
    <xf numFmtId="0" fontId="45" fillId="6" borderId="69" xfId="0" applyFont="1" applyFill="1" applyBorder="1" applyAlignment="1">
      <alignment horizontal="center" vertical="center" wrapText="1"/>
    </xf>
    <xf numFmtId="0" fontId="46" fillId="0" borderId="70" xfId="0" applyFont="1" applyBorder="1" applyAlignment="1">
      <alignment horizontal="center" vertical="center" wrapText="1"/>
    </xf>
    <xf numFmtId="0" fontId="40" fillId="0" borderId="71" xfId="0" applyFont="1" applyBorder="1" applyAlignment="1">
      <alignment horizontal="center" vertical="center" wrapText="1"/>
    </xf>
    <xf numFmtId="0" fontId="5" fillId="0" borderId="18" xfId="0" applyFont="1" applyBorder="1" applyAlignment="1">
      <alignment horizontal="center" vertical="center"/>
    </xf>
    <xf numFmtId="0" fontId="47" fillId="4" borderId="18" xfId="0" applyFont="1" applyFill="1" applyBorder="1" applyAlignment="1">
      <alignment horizontal="center" vertical="center"/>
    </xf>
    <xf numFmtId="0" fontId="46" fillId="0" borderId="16" xfId="0" applyFont="1" applyBorder="1" applyAlignment="1">
      <alignment horizontal="center" vertical="center" wrapText="1"/>
    </xf>
    <xf numFmtId="0" fontId="47" fillId="5" borderId="69" xfId="0" applyFont="1" applyFill="1" applyBorder="1" applyAlignment="1">
      <alignment horizontal="center" vertical="center"/>
    </xf>
    <xf numFmtId="0" fontId="45" fillId="6" borderId="18" xfId="0" applyFont="1" applyFill="1" applyBorder="1" applyAlignment="1">
      <alignment horizontal="center" vertical="center" wrapText="1"/>
    </xf>
    <xf numFmtId="0" fontId="43" fillId="0" borderId="75" xfId="0" applyFont="1" applyBorder="1" applyAlignment="1">
      <alignment horizontal="center" vertical="center"/>
    </xf>
    <xf numFmtId="0" fontId="5" fillId="0" borderId="76" xfId="0" applyFont="1" applyBorder="1" applyAlignment="1">
      <alignment horizontal="center" vertical="center"/>
    </xf>
    <xf numFmtId="0" fontId="44" fillId="3" borderId="75" xfId="0" applyFont="1" applyFill="1" applyBorder="1" applyAlignment="1">
      <alignment horizontal="center" vertical="center"/>
    </xf>
    <xf numFmtId="0" fontId="40" fillId="0" borderId="77" xfId="0" applyFont="1" applyBorder="1" applyAlignment="1">
      <alignment horizontal="center" vertical="center" wrapText="1"/>
    </xf>
    <xf numFmtId="0" fontId="46" fillId="0" borderId="77" xfId="0" applyFont="1" applyBorder="1" applyAlignment="1">
      <alignment horizontal="center" vertical="center" wrapText="1"/>
    </xf>
    <xf numFmtId="0" fontId="47" fillId="5" borderId="77" xfId="0" applyFont="1" applyFill="1" applyBorder="1" applyAlignment="1">
      <alignment horizontal="center" vertical="center"/>
    </xf>
    <xf numFmtId="0" fontId="45" fillId="6" borderId="77" xfId="0" applyFont="1" applyFill="1" applyBorder="1" applyAlignment="1">
      <alignment horizontal="center" vertical="center" wrapText="1"/>
    </xf>
    <xf numFmtId="0" fontId="45" fillId="6" borderId="76" xfId="0" applyFont="1" applyFill="1" applyBorder="1" applyAlignment="1">
      <alignment horizontal="center" vertical="center" wrapText="1"/>
    </xf>
    <xf numFmtId="0" fontId="47" fillId="0" borderId="78" xfId="0" applyFont="1" applyBorder="1" applyAlignment="1">
      <alignment horizontal="center" vertical="center"/>
    </xf>
    <xf numFmtId="0" fontId="40" fillId="0" borderId="75" xfId="0" applyFont="1" applyBorder="1" applyAlignment="1">
      <alignment horizontal="center" vertical="center" wrapText="1"/>
    </xf>
    <xf numFmtId="0" fontId="47" fillId="8" borderId="77" xfId="0" applyFont="1" applyFill="1" applyBorder="1" applyAlignment="1">
      <alignment horizontal="center" vertical="center"/>
    </xf>
    <xf numFmtId="0" fontId="40" fillId="0" borderId="79" xfId="0" applyFont="1" applyBorder="1" applyAlignment="1">
      <alignment horizontal="center" vertical="center" wrapText="1"/>
    </xf>
    <xf numFmtId="0" fontId="29" fillId="0" borderId="24" xfId="0" applyFont="1" applyBorder="1" applyAlignment="1">
      <alignment horizontal="center" vertical="center"/>
    </xf>
    <xf numFmtId="0" fontId="31" fillId="0" borderId="9" xfId="0" applyFont="1" applyBorder="1" applyAlignment="1">
      <alignment horizontal="center" vertical="center"/>
    </xf>
    <xf numFmtId="0" fontId="32" fillId="9" borderId="9" xfId="0" applyFont="1" applyFill="1" applyBorder="1" applyAlignment="1">
      <alignment horizontal="center" vertical="center"/>
    </xf>
    <xf numFmtId="0" fontId="35" fillId="6" borderId="28" xfId="0" applyFont="1" applyFill="1" applyBorder="1" applyAlignment="1">
      <alignment horizontal="center" vertical="center" wrapText="1"/>
    </xf>
    <xf numFmtId="0" fontId="13" fillId="0" borderId="28" xfId="0" applyFont="1" applyBorder="1" applyAlignment="1">
      <alignment horizontal="center" vertical="center"/>
    </xf>
    <xf numFmtId="0" fontId="29" fillId="12" borderId="65" xfId="0" applyFont="1" applyFill="1" applyBorder="1" applyAlignment="1">
      <alignment horizontal="center" vertical="center"/>
    </xf>
    <xf numFmtId="0" fontId="29" fillId="12" borderId="66" xfId="0" applyFont="1" applyFill="1" applyBorder="1" applyAlignment="1">
      <alignment horizontal="center" vertical="center"/>
    </xf>
    <xf numFmtId="0" fontId="31" fillId="12" borderId="67" xfId="0" applyFont="1" applyFill="1" applyBorder="1" applyAlignment="1">
      <alignment horizontal="center" vertical="center"/>
    </xf>
    <xf numFmtId="0" fontId="31" fillId="12" borderId="68" xfId="0" applyFont="1" applyFill="1" applyBorder="1" applyAlignment="1">
      <alignment horizontal="center" vertical="center"/>
    </xf>
    <xf numFmtId="0" fontId="34" fillId="0" borderId="67" xfId="0" applyFont="1" applyBorder="1" applyAlignment="1">
      <alignment horizontal="center" vertical="center" wrapText="1"/>
    </xf>
    <xf numFmtId="0" fontId="32" fillId="5" borderId="68" xfId="0" applyFont="1" applyFill="1" applyBorder="1" applyAlignment="1">
      <alignment horizontal="center" vertical="center"/>
    </xf>
    <xf numFmtId="0" fontId="34" fillId="0" borderId="69" xfId="0" applyFont="1" applyBorder="1" applyAlignment="1">
      <alignment horizontal="center" vertical="center" wrapText="1"/>
    </xf>
    <xf numFmtId="0" fontId="34" fillId="0" borderId="80" xfId="0" applyFont="1" applyBorder="1" applyAlignment="1">
      <alignment horizontal="center" vertical="center" wrapText="1"/>
    </xf>
    <xf numFmtId="0" fontId="34" fillId="0" borderId="81" xfId="0" applyFont="1" applyBorder="1" applyAlignment="1">
      <alignment horizontal="center" vertical="center" wrapText="1"/>
    </xf>
    <xf numFmtId="0" fontId="32" fillId="5" borderId="82" xfId="0" applyFont="1" applyFill="1" applyBorder="1" applyAlignment="1">
      <alignment horizontal="center" vertical="center"/>
    </xf>
    <xf numFmtId="0" fontId="34" fillId="0" borderId="68" xfId="0" applyFont="1" applyBorder="1" applyAlignment="1">
      <alignment horizontal="center" vertical="center" wrapText="1"/>
    </xf>
    <xf numFmtId="0" fontId="32" fillId="5" borderId="67" xfId="0" applyFont="1" applyFill="1" applyBorder="1" applyAlignment="1">
      <alignment horizontal="center" vertical="center"/>
    </xf>
    <xf numFmtId="0" fontId="35" fillId="6" borderId="67" xfId="0" applyFont="1" applyFill="1" applyBorder="1" applyAlignment="1">
      <alignment horizontal="center" vertical="center" wrapText="1"/>
    </xf>
    <xf numFmtId="0" fontId="35" fillId="6" borderId="68" xfId="0" applyFont="1" applyFill="1" applyBorder="1" applyAlignment="1">
      <alignment horizontal="center" vertical="center" wrapText="1"/>
    </xf>
    <xf numFmtId="0" fontId="34" fillId="0" borderId="73" xfId="0" applyFont="1" applyBorder="1" applyAlignment="1">
      <alignment horizontal="center" vertical="center" wrapText="1"/>
    </xf>
    <xf numFmtId="0" fontId="35" fillId="6" borderId="74" xfId="0" applyFont="1" applyFill="1" applyBorder="1" applyAlignment="1">
      <alignment horizontal="center" vertical="center" wrapText="1"/>
    </xf>
    <xf numFmtId="0" fontId="32" fillId="2" borderId="80" xfId="0" applyFont="1" applyFill="1" applyBorder="1" applyAlignment="1">
      <alignment horizontal="center" vertical="center"/>
    </xf>
    <xf numFmtId="0" fontId="32" fillId="2" borderId="81" xfId="0" applyFont="1" applyFill="1" applyBorder="1" applyAlignment="1">
      <alignment horizontal="center" vertical="center"/>
    </xf>
    <xf numFmtId="0" fontId="34" fillId="0" borderId="65" xfId="0" applyFont="1" applyBorder="1" applyAlignment="1">
      <alignment horizontal="center" vertical="center" wrapText="1"/>
    </xf>
    <xf numFmtId="0" fontId="34" fillId="0" borderId="66" xfId="0" applyFont="1" applyBorder="1" applyAlignment="1">
      <alignment horizontal="center" vertical="center" wrapText="1"/>
    </xf>
    <xf numFmtId="0" fontId="32" fillId="15" borderId="83" xfId="0" applyFont="1" applyFill="1" applyBorder="1" applyAlignment="1">
      <alignment horizontal="center" vertical="center"/>
    </xf>
    <xf numFmtId="0" fontId="32" fillId="5" borderId="84" xfId="0" applyFont="1" applyFill="1" applyBorder="1" applyAlignment="1">
      <alignment horizontal="center" vertical="center"/>
    </xf>
    <xf numFmtId="0" fontId="34" fillId="0" borderId="85" xfId="0" applyFont="1" applyBorder="1" applyAlignment="1">
      <alignment horizontal="center" vertical="center" wrapText="1"/>
    </xf>
    <xf numFmtId="0" fontId="34" fillId="0" borderId="82" xfId="0" applyFont="1" applyBorder="1" applyAlignment="1">
      <alignment horizontal="center" vertical="center" wrapText="1"/>
    </xf>
    <xf numFmtId="0" fontId="13" fillId="0" borderId="73" xfId="0" applyFont="1" applyBorder="1" applyAlignment="1">
      <alignment horizontal="center" vertical="center"/>
    </xf>
    <xf numFmtId="0" fontId="13" fillId="0" borderId="74" xfId="0" applyFont="1" applyBorder="1" applyAlignment="1">
      <alignment horizontal="center" vertical="center"/>
    </xf>
    <xf numFmtId="0" fontId="34" fillId="0" borderId="54" xfId="0" applyFont="1" applyBorder="1" applyAlignment="1">
      <alignment horizontal="center" vertical="center" wrapText="1"/>
    </xf>
    <xf numFmtId="0" fontId="34" fillId="0" borderId="18" xfId="0" applyFont="1" applyBorder="1" applyAlignment="1">
      <alignment horizontal="center" vertical="center" wrapText="1"/>
    </xf>
    <xf numFmtId="0" fontId="35" fillId="7" borderId="53" xfId="0" applyFont="1" applyFill="1" applyBorder="1" applyAlignment="1">
      <alignment horizontal="center" vertical="center" wrapText="1"/>
    </xf>
    <xf numFmtId="0" fontId="32" fillId="9" borderId="12" xfId="0" applyFont="1" applyFill="1" applyBorder="1" applyAlignment="1">
      <alignment horizontal="center" vertical="center"/>
    </xf>
    <xf numFmtId="0" fontId="35" fillId="6" borderId="54" xfId="0" applyFont="1" applyFill="1" applyBorder="1" applyAlignment="1">
      <alignment horizontal="center" vertical="center" wrapText="1"/>
    </xf>
    <xf numFmtId="0" fontId="39" fillId="15" borderId="12" xfId="0" applyFont="1" applyFill="1" applyBorder="1" applyAlignment="1">
      <alignment horizontal="center" vertical="center"/>
    </xf>
    <xf numFmtId="0" fontId="34" fillId="9" borderId="12" xfId="0" applyFont="1" applyFill="1" applyBorder="1" applyAlignment="1">
      <alignment horizontal="center" vertical="center" wrapText="1"/>
    </xf>
    <xf numFmtId="0" fontId="32" fillId="14" borderId="9" xfId="0" applyFont="1" applyFill="1" applyBorder="1" applyAlignment="1">
      <alignment horizontal="center" vertical="center"/>
    </xf>
    <xf numFmtId="0" fontId="32" fillId="6" borderId="9" xfId="0" applyFont="1" applyFill="1" applyBorder="1" applyAlignment="1">
      <alignment horizontal="center" vertical="center"/>
    </xf>
    <xf numFmtId="0" fontId="32" fillId="4" borderId="28" xfId="0" applyFont="1" applyFill="1" applyBorder="1" applyAlignment="1">
      <alignment horizontal="center" vertical="center"/>
    </xf>
    <xf numFmtId="0" fontId="32" fillId="0" borderId="68" xfId="0" applyFont="1" applyBorder="1" applyAlignment="1">
      <alignment horizontal="center" vertical="center"/>
    </xf>
    <xf numFmtId="0" fontId="32" fillId="5" borderId="69" xfId="0" applyFont="1" applyFill="1" applyBorder="1" applyAlignment="1">
      <alignment horizontal="center" vertical="center"/>
    </xf>
    <xf numFmtId="0" fontId="32" fillId="0" borderId="86" xfId="0" applyFont="1" applyBorder="1" applyAlignment="1">
      <alignment horizontal="center" vertical="center"/>
    </xf>
    <xf numFmtId="0" fontId="32" fillId="6" borderId="68" xfId="0" applyFont="1" applyFill="1" applyBorder="1" applyAlignment="1">
      <alignment horizontal="center" vertical="center"/>
    </xf>
    <xf numFmtId="0" fontId="38" fillId="6" borderId="82" xfId="0" applyFont="1" applyFill="1" applyBorder="1" applyAlignment="1">
      <alignment horizontal="center" vertical="center" wrapText="1"/>
    </xf>
    <xf numFmtId="0" fontId="35" fillId="7" borderId="84" xfId="0" applyFont="1" applyFill="1" applyBorder="1" applyAlignment="1">
      <alignment horizontal="center" vertical="center" wrapText="1"/>
    </xf>
    <xf numFmtId="0" fontId="32" fillId="6" borderId="85" xfId="0" applyFont="1" applyFill="1" applyBorder="1" applyAlignment="1">
      <alignment horizontal="center" vertical="center"/>
    </xf>
    <xf numFmtId="0" fontId="32" fillId="5" borderId="74" xfId="0" applyFont="1" applyFill="1" applyBorder="1" applyAlignment="1">
      <alignment horizontal="center" vertical="center"/>
    </xf>
    <xf numFmtId="0" fontId="34" fillId="0" borderId="87" xfId="0" applyFont="1" applyBorder="1" applyAlignment="1">
      <alignment horizontal="center" vertical="center" wrapText="1"/>
    </xf>
    <xf numFmtId="0" fontId="32" fillId="9" borderId="66" xfId="0" applyFont="1" applyFill="1" applyBorder="1" applyAlignment="1">
      <alignment horizontal="center" vertical="center"/>
    </xf>
    <xf numFmtId="0" fontId="32" fillId="15" borderId="86" xfId="0" applyFont="1" applyFill="1" applyBorder="1" applyAlignment="1">
      <alignment horizontal="center" vertical="center"/>
    </xf>
    <xf numFmtId="0" fontId="34" fillId="9" borderId="88" xfId="0" applyFont="1" applyFill="1" applyBorder="1" applyAlignment="1">
      <alignment horizontal="center" vertical="center" wrapText="1"/>
    </xf>
    <xf numFmtId="0" fontId="32" fillId="0" borderId="43" xfId="0" applyFont="1" applyBorder="1" applyAlignment="1">
      <alignment horizontal="center" vertical="center"/>
    </xf>
    <xf numFmtId="0" fontId="32" fillId="11" borderId="44" xfId="0" applyFont="1" applyFill="1" applyBorder="1" applyAlignment="1">
      <alignment horizontal="center" vertical="center"/>
    </xf>
    <xf numFmtId="0" fontId="37" fillId="0" borderId="42" xfId="0" applyFont="1" applyBorder="1" applyAlignment="1">
      <alignment horizontal="center" vertical="center" wrapText="1"/>
    </xf>
    <xf numFmtId="0" fontId="37" fillId="0" borderId="9" xfId="0" applyFont="1" applyBorder="1" applyAlignment="1">
      <alignment horizontal="center" vertical="center" wrapText="1"/>
    </xf>
    <xf numFmtId="0" fontId="32" fillId="15" borderId="9" xfId="0" applyFont="1" applyFill="1" applyBorder="1" applyAlignment="1">
      <alignment horizontal="center" vertical="center"/>
    </xf>
    <xf numFmtId="0" fontId="34" fillId="15" borderId="9" xfId="0" applyFont="1" applyFill="1" applyBorder="1" applyAlignment="1">
      <alignment horizontal="center" vertical="center" wrapText="1"/>
    </xf>
    <xf numFmtId="0" fontId="30" fillId="0" borderId="91" xfId="0" applyFont="1" applyBorder="1" applyAlignment="1">
      <alignment horizontal="center" vertical="center"/>
    </xf>
    <xf numFmtId="0" fontId="28" fillId="0" borderId="92" xfId="0" applyFont="1" applyBorder="1" applyAlignment="1">
      <alignment horizontal="center" vertical="center"/>
    </xf>
    <xf numFmtId="0" fontId="32" fillId="6" borderId="91" xfId="0" applyFont="1" applyFill="1" applyBorder="1" applyAlignment="1">
      <alignment horizontal="center" vertical="center"/>
    </xf>
    <xf numFmtId="0" fontId="36" fillId="0" borderId="92" xfId="0" applyFont="1" applyBorder="1" applyAlignment="1">
      <alignment horizontal="center" vertical="center" wrapText="1"/>
    </xf>
    <xf numFmtId="0" fontId="36" fillId="0" borderId="93" xfId="0" applyFont="1" applyBorder="1" applyAlignment="1">
      <alignment horizontal="center" vertical="center" wrapText="1"/>
    </xf>
    <xf numFmtId="0" fontId="37" fillId="0" borderId="91" xfId="0" applyFont="1" applyBorder="1" applyAlignment="1">
      <alignment horizontal="center" vertical="center" wrapText="1"/>
    </xf>
    <xf numFmtId="0" fontId="37" fillId="0" borderId="92" xfId="0" applyFont="1" applyBorder="1" applyAlignment="1">
      <alignment horizontal="center" vertical="center" wrapText="1"/>
    </xf>
    <xf numFmtId="0" fontId="36" fillId="0" borderId="91" xfId="0" applyFont="1" applyBorder="1" applyAlignment="1">
      <alignment horizontal="center" vertical="center" wrapText="1"/>
    </xf>
    <xf numFmtId="0" fontId="35" fillId="6" borderId="94" xfId="0" applyFont="1" applyFill="1" applyBorder="1" applyAlignment="1">
      <alignment horizontal="center" vertical="center" wrapText="1"/>
    </xf>
    <xf numFmtId="0" fontId="34" fillId="15" borderId="92" xfId="0" applyFont="1" applyFill="1" applyBorder="1" applyAlignment="1">
      <alignment horizontal="center" vertical="center" wrapText="1"/>
    </xf>
    <xf numFmtId="0" fontId="32" fillId="5" borderId="92" xfId="0" applyFont="1" applyFill="1" applyBorder="1" applyAlignment="1">
      <alignment horizontal="center" vertical="center"/>
    </xf>
    <xf numFmtId="0" fontId="32" fillId="5" borderId="91" xfId="0" applyFont="1" applyFill="1" applyBorder="1" applyAlignment="1">
      <alignment horizontal="center" vertical="center"/>
    </xf>
    <xf numFmtId="0" fontId="35" fillId="6" borderId="92" xfId="0" applyFont="1" applyFill="1" applyBorder="1" applyAlignment="1">
      <alignment horizontal="center" vertical="center" wrapText="1"/>
    </xf>
    <xf numFmtId="0" fontId="32" fillId="8" borderId="92" xfId="0" applyFont="1" applyFill="1" applyBorder="1" applyAlignment="1">
      <alignment horizontal="center" vertical="center"/>
    </xf>
    <xf numFmtId="0" fontId="35" fillId="15" borderId="95" xfId="0" applyFont="1" applyFill="1" applyBorder="1" applyAlignment="1">
      <alignment horizontal="center" vertical="center" wrapText="1"/>
    </xf>
    <xf numFmtId="0" fontId="34" fillId="0" borderId="92" xfId="0" applyFont="1" applyBorder="1" applyAlignment="1">
      <alignment horizontal="center" vertical="center" wrapText="1"/>
    </xf>
    <xf numFmtId="0" fontId="37" fillId="0" borderId="96" xfId="0" applyFont="1" applyBorder="1" applyAlignment="1">
      <alignment horizontal="center" vertical="center" wrapText="1"/>
    </xf>
    <xf numFmtId="0" fontId="34" fillId="0" borderId="97" xfId="0" applyFont="1" applyBorder="1" applyAlignment="1">
      <alignment horizontal="center" vertical="center" wrapText="1"/>
    </xf>
    <xf numFmtId="0" fontId="32" fillId="2" borderId="98" xfId="0" applyFont="1" applyFill="1" applyBorder="1" applyAlignment="1">
      <alignment horizontal="center" vertical="center"/>
    </xf>
    <xf numFmtId="0" fontId="32" fillId="2" borderId="99" xfId="0" applyFont="1" applyFill="1" applyBorder="1" applyAlignment="1">
      <alignment horizontal="center" vertical="center"/>
    </xf>
    <xf numFmtId="0" fontId="36" fillId="0" borderId="100" xfId="0" applyFont="1" applyBorder="1" applyAlignment="1">
      <alignment horizontal="center" vertical="center" wrapText="1"/>
    </xf>
    <xf numFmtId="0" fontId="37" fillId="0" borderId="90" xfId="0" applyFont="1" applyBorder="1" applyAlignment="1">
      <alignment horizontal="center" vertical="center" wrapText="1"/>
    </xf>
    <xf numFmtId="0" fontId="32" fillId="8" borderId="86" xfId="0" applyFont="1" applyFill="1" applyBorder="1" applyAlignment="1">
      <alignment horizontal="center" vertical="center"/>
    </xf>
    <xf numFmtId="0" fontId="37" fillId="0" borderId="86" xfId="0" applyFont="1" applyBorder="1" applyAlignment="1">
      <alignment horizontal="center" vertical="center" wrapText="1"/>
    </xf>
    <xf numFmtId="0" fontId="32" fillId="5" borderId="86" xfId="0" applyFont="1" applyFill="1" applyBorder="1" applyAlignment="1">
      <alignment horizontal="center" vertical="center"/>
    </xf>
    <xf numFmtId="0" fontId="47" fillId="16" borderId="12" xfId="0" applyFont="1" applyFill="1" applyBorder="1" applyAlignment="1">
      <alignment horizontal="center" vertical="center"/>
    </xf>
    <xf numFmtId="0" fontId="47" fillId="16" borderId="67" xfId="0" applyFont="1" applyFill="1" applyBorder="1" applyAlignment="1">
      <alignment horizontal="center" vertical="center"/>
    </xf>
    <xf numFmtId="0" fontId="45" fillId="16" borderId="8" xfId="0" applyFont="1" applyFill="1" applyBorder="1" applyAlignment="1">
      <alignment horizontal="center" vertical="center" wrapText="1"/>
    </xf>
    <xf numFmtId="0" fontId="47" fillId="16" borderId="8" xfId="0" applyFont="1" applyFill="1" applyBorder="1" applyAlignment="1">
      <alignment horizontal="center" vertical="center"/>
    </xf>
    <xf numFmtId="0" fontId="46" fillId="16" borderId="68" xfId="0" applyFont="1" applyFill="1" applyBorder="1" applyAlignment="1">
      <alignment horizontal="center" vertical="center" wrapText="1"/>
    </xf>
    <xf numFmtId="0" fontId="28" fillId="4" borderId="89" xfId="0" applyFont="1" applyFill="1" applyBorder="1" applyAlignment="1">
      <alignment horizontal="center" vertical="center"/>
    </xf>
    <xf numFmtId="0" fontId="28" fillId="4" borderId="24" xfId="0" applyFont="1" applyFill="1" applyBorder="1" applyAlignment="1">
      <alignment horizontal="center" vertical="center"/>
    </xf>
    <xf numFmtId="0" fontId="28" fillId="4" borderId="42" xfId="0" applyFont="1" applyFill="1" applyBorder="1" applyAlignment="1">
      <alignment horizontal="center" vertical="center"/>
    </xf>
    <xf numFmtId="0" fontId="28" fillId="4" borderId="90" xfId="0" applyFont="1" applyFill="1" applyBorder="1" applyAlignment="1">
      <alignment horizontal="center" vertical="center"/>
    </xf>
    <xf numFmtId="0" fontId="46" fillId="16" borderId="67" xfId="0" applyFont="1" applyFill="1" applyBorder="1" applyAlignment="1">
      <alignment horizontal="center" vertical="center" wrapText="1"/>
    </xf>
    <xf numFmtId="0" fontId="47" fillId="16" borderId="68" xfId="0" applyFont="1" applyFill="1" applyBorder="1" applyAlignment="1">
      <alignment horizontal="center" vertical="center"/>
    </xf>
    <xf numFmtId="0" fontId="45" fillId="16" borderId="67" xfId="0" applyFont="1" applyFill="1" applyBorder="1" applyAlignment="1">
      <alignment horizontal="center" vertical="center" wrapText="1"/>
    </xf>
    <xf numFmtId="0" fontId="40" fillId="16" borderId="66" xfId="0" applyFont="1" applyFill="1" applyBorder="1" applyAlignment="1">
      <alignment horizontal="center" vertical="center" wrapText="1"/>
    </xf>
    <xf numFmtId="0" fontId="40" fillId="16" borderId="73"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16" borderId="74" xfId="0" applyFont="1" applyFill="1" applyBorder="1" applyAlignment="1">
      <alignment horizontal="center" vertical="center"/>
    </xf>
    <xf numFmtId="0" fontId="47" fillId="4" borderId="67" xfId="0" applyFont="1" applyFill="1" applyBorder="1" applyAlignment="1">
      <alignment horizontal="center" vertical="center"/>
    </xf>
    <xf numFmtId="0" fontId="47" fillId="17" borderId="8" xfId="0" applyFont="1" applyFill="1" applyBorder="1" applyAlignment="1">
      <alignment horizontal="center" vertical="center"/>
    </xf>
    <xf numFmtId="0" fontId="43" fillId="18" borderId="65" xfId="0" applyFont="1" applyFill="1" applyBorder="1" applyAlignment="1">
      <alignment horizontal="center" vertical="center"/>
    </xf>
    <xf numFmtId="0" fontId="43" fillId="18" borderId="66" xfId="0" applyFont="1" applyFill="1" applyBorder="1" applyAlignment="1">
      <alignment horizontal="center" vertical="center"/>
    </xf>
    <xf numFmtId="0" fontId="43" fillId="18" borderId="24" xfId="0" applyFont="1" applyFill="1" applyBorder="1" applyAlignment="1">
      <alignment horizontal="center" vertical="center"/>
    </xf>
    <xf numFmtId="0" fontId="43" fillId="18" borderId="25" xfId="0" applyFont="1" applyFill="1" applyBorder="1" applyAlignment="1">
      <alignment horizontal="center" vertical="center"/>
    </xf>
    <xf numFmtId="0" fontId="43" fillId="18" borderId="42" xfId="0" applyFont="1" applyFill="1" applyBorder="1" applyAlignment="1">
      <alignment horizontal="center" vertical="center"/>
    </xf>
    <xf numFmtId="0" fontId="5" fillId="0" borderId="101" xfId="0" applyFont="1" applyBorder="1" applyAlignment="1">
      <alignment horizontal="center" vertical="center"/>
    </xf>
    <xf numFmtId="0" fontId="5" fillId="0" borderId="25" xfId="0" applyFont="1" applyBorder="1" applyAlignment="1">
      <alignment horizontal="center" vertical="center"/>
    </xf>
    <xf numFmtId="0" fontId="7" fillId="0" borderId="4" xfId="0" applyFont="1" applyBorder="1" applyAlignment="1">
      <alignment horizontal="center" vertical="center"/>
    </xf>
    <xf numFmtId="0" fontId="9" fillId="0" borderId="25" xfId="0" applyFont="1" applyBorder="1" applyAlignment="1">
      <alignment horizontal="center" vertical="center"/>
    </xf>
    <xf numFmtId="0" fontId="9" fillId="3" borderId="25" xfId="0" applyFont="1" applyFill="1" applyBorder="1" applyAlignment="1">
      <alignment horizontal="center" vertical="center"/>
    </xf>
    <xf numFmtId="0" fontId="9" fillId="0" borderId="32" xfId="0" applyFont="1" applyBorder="1" applyAlignment="1">
      <alignment horizontal="center" vertical="center"/>
    </xf>
    <xf numFmtId="0" fontId="48" fillId="0" borderId="7" xfId="0" applyFont="1" applyBorder="1" applyAlignment="1">
      <alignment horizontal="center" vertical="center"/>
    </xf>
    <xf numFmtId="0" fontId="6" fillId="6" borderId="40" xfId="0" applyFont="1" applyFill="1" applyBorder="1" applyAlignment="1">
      <alignment horizontal="center" vertical="center" wrapText="1"/>
    </xf>
    <xf numFmtId="0" fontId="6" fillId="6" borderId="8" xfId="0" applyFont="1" applyFill="1" applyBorder="1" applyAlignment="1">
      <alignment horizontal="center" vertical="center" wrapText="1"/>
    </xf>
    <xf numFmtId="0" fontId="49" fillId="0" borderId="8" xfId="0" applyFont="1" applyBorder="1" applyAlignment="1">
      <alignment horizontal="center" vertical="center" wrapText="1"/>
    </xf>
    <xf numFmtId="0" fontId="13" fillId="5" borderId="8" xfId="0" applyFont="1" applyFill="1" applyBorder="1" applyAlignment="1">
      <alignment horizontal="center" vertical="center"/>
    </xf>
    <xf numFmtId="0" fontId="13" fillId="4" borderId="8" xfId="0" applyFont="1" applyFill="1" applyBorder="1" applyAlignment="1">
      <alignment horizontal="center" vertical="center"/>
    </xf>
    <xf numFmtId="0" fontId="13" fillId="8" borderId="8" xfId="0" applyFont="1" applyFill="1" applyBorder="1" applyAlignment="1">
      <alignment horizontal="center" vertical="center"/>
    </xf>
    <xf numFmtId="0" fontId="13" fillId="8" borderId="40" xfId="0" applyFont="1" applyFill="1" applyBorder="1" applyAlignment="1">
      <alignment horizontal="center" vertical="center"/>
    </xf>
    <xf numFmtId="0" fontId="50" fillId="0" borderId="7" xfId="0" applyFont="1" applyBorder="1" applyAlignment="1">
      <alignment horizontal="center" vertical="center"/>
    </xf>
    <xf numFmtId="0" fontId="13" fillId="5" borderId="40" xfId="0" applyFont="1" applyFill="1" applyBorder="1" applyAlignment="1">
      <alignment horizontal="center" vertical="center"/>
    </xf>
    <xf numFmtId="0" fontId="49" fillId="0" borderId="40" xfId="0" applyFont="1" applyBorder="1" applyAlignment="1">
      <alignment horizontal="center" vertical="center" wrapText="1"/>
    </xf>
    <xf numFmtId="0" fontId="13" fillId="4" borderId="40" xfId="0" applyFont="1" applyFill="1" applyBorder="1" applyAlignment="1">
      <alignment horizontal="center" vertical="center"/>
    </xf>
    <xf numFmtId="0" fontId="50" fillId="2" borderId="7" xfId="0" applyFont="1" applyFill="1" applyBorder="1" applyAlignment="1">
      <alignment horizontal="center" vertical="center"/>
    </xf>
    <xf numFmtId="0" fontId="13" fillId="8" borderId="41" xfId="0" applyFont="1" applyFill="1" applyBorder="1" applyAlignment="1">
      <alignment horizontal="center" vertical="center"/>
    </xf>
    <xf numFmtId="0" fontId="13" fillId="4" borderId="29" xfId="0" applyFont="1" applyFill="1" applyBorder="1" applyAlignment="1">
      <alignment horizontal="center" vertical="center"/>
    </xf>
    <xf numFmtId="0" fontId="49" fillId="0" borderId="29" xfId="0" applyFont="1" applyBorder="1" applyAlignment="1">
      <alignment horizontal="center" vertical="center" wrapText="1"/>
    </xf>
    <xf numFmtId="0" fontId="6" fillId="6" borderId="29" xfId="0" applyFont="1" applyFill="1" applyBorder="1" applyAlignment="1">
      <alignment horizontal="center" vertical="center" wrapText="1"/>
    </xf>
    <xf numFmtId="0" fontId="13" fillId="8" borderId="29" xfId="0" applyFont="1" applyFill="1" applyBorder="1" applyAlignment="1">
      <alignment horizontal="center" vertical="center"/>
    </xf>
    <xf numFmtId="0" fontId="13" fillId="5" borderId="29" xfId="0" applyFont="1" applyFill="1" applyBorder="1" applyAlignment="1">
      <alignment horizontal="center" vertical="center"/>
    </xf>
    <xf numFmtId="0" fontId="7" fillId="2" borderId="4" xfId="0" applyFont="1" applyFill="1" applyBorder="1" applyAlignment="1">
      <alignment horizontal="center" vertical="center"/>
    </xf>
    <xf numFmtId="0" fontId="13" fillId="4" borderId="25" xfId="0" applyFont="1" applyFill="1" applyBorder="1" applyAlignment="1">
      <alignment horizontal="center" vertical="center"/>
    </xf>
    <xf numFmtId="0" fontId="13" fillId="8" borderId="25" xfId="0" applyFont="1" applyFill="1" applyBorder="1" applyAlignment="1">
      <alignment horizontal="center" vertical="center"/>
    </xf>
    <xf numFmtId="0" fontId="13" fillId="5" borderId="25" xfId="0" applyFont="1" applyFill="1" applyBorder="1" applyAlignment="1">
      <alignment horizontal="center" vertical="center"/>
    </xf>
    <xf numFmtId="0" fontId="49" fillId="0" borderId="25" xfId="0" applyFont="1" applyBorder="1" applyAlignment="1">
      <alignment horizontal="center" vertical="center" wrapText="1"/>
    </xf>
    <xf numFmtId="0" fontId="13" fillId="4" borderId="32" xfId="0" applyFont="1" applyFill="1" applyBorder="1" applyAlignment="1">
      <alignment horizontal="center" vertical="center"/>
    </xf>
    <xf numFmtId="0" fontId="7" fillId="2" borderId="7" xfId="0" applyFont="1" applyFill="1" applyBorder="1" applyAlignment="1">
      <alignment horizontal="center" vertical="center"/>
    </xf>
    <xf numFmtId="0" fontId="51" fillId="2" borderId="7" xfId="0" applyFont="1" applyFill="1" applyBorder="1" applyAlignment="1">
      <alignment horizontal="center" vertical="center"/>
    </xf>
    <xf numFmtId="0" fontId="7" fillId="0" borderId="27" xfId="0" applyFont="1" applyBorder="1" applyAlignment="1">
      <alignment horizontal="center" vertical="center"/>
    </xf>
    <xf numFmtId="0" fontId="9" fillId="0" borderId="102" xfId="0" applyFont="1" applyBorder="1" applyAlignment="1">
      <alignment horizontal="center" vertical="center" wrapText="1"/>
    </xf>
    <xf numFmtId="0" fontId="9" fillId="0" borderId="14" xfId="0" applyFont="1" applyBorder="1" applyAlignment="1">
      <alignment horizontal="center" vertical="center" wrapText="1"/>
    </xf>
    <xf numFmtId="0" fontId="9" fillId="10" borderId="14" xfId="0" applyFont="1" applyFill="1" applyBorder="1" applyAlignment="1">
      <alignment horizontal="center" vertical="center" wrapText="1"/>
    </xf>
    <xf numFmtId="0" fontId="9" fillId="0" borderId="103" xfId="0" applyFont="1" applyBorder="1" applyAlignment="1">
      <alignment horizontal="center" vertical="center" wrapText="1"/>
    </xf>
    <xf numFmtId="0" fontId="9" fillId="0" borderId="30" xfId="0" applyFont="1" applyBorder="1" applyAlignment="1">
      <alignment horizontal="center" vertical="center" wrapText="1"/>
    </xf>
    <xf numFmtId="0" fontId="52" fillId="18" borderId="25" xfId="0" applyFont="1" applyFill="1" applyBorder="1" applyAlignment="1">
      <alignment horizontal="center" vertical="center"/>
    </xf>
    <xf numFmtId="0" fontId="4" fillId="10" borderId="4" xfId="0" applyFont="1" applyFill="1" applyBorder="1" applyAlignment="1">
      <alignment horizontal="center" vertical="center"/>
    </xf>
    <xf numFmtId="0" fontId="7" fillId="10" borderId="4" xfId="0" applyFont="1" applyFill="1" applyBorder="1" applyAlignment="1">
      <alignment horizontal="center" vertical="center"/>
    </xf>
    <xf numFmtId="0" fontId="26" fillId="0" borderId="27" xfId="0" applyFont="1" applyBorder="1" applyAlignment="1">
      <alignment horizontal="center" vertical="center"/>
    </xf>
    <xf numFmtId="0" fontId="53" fillId="0" borderId="25" xfId="0" applyFont="1" applyBorder="1" applyAlignment="1">
      <alignment horizontal="center" vertical="center"/>
    </xf>
    <xf numFmtId="0" fontId="53" fillId="0" borderId="42" xfId="0" applyFont="1" applyBorder="1" applyAlignment="1">
      <alignment horizontal="center" vertical="center"/>
    </xf>
    <xf numFmtId="0" fontId="54" fillId="0" borderId="25" xfId="0" applyFont="1" applyBorder="1" applyAlignment="1">
      <alignment horizontal="center" vertical="center"/>
    </xf>
    <xf numFmtId="0" fontId="54" fillId="0" borderId="26" xfId="0" applyFont="1" applyBorder="1" applyAlignment="1">
      <alignment horizontal="center" vertical="center"/>
    </xf>
    <xf numFmtId="0" fontId="55" fillId="6" borderId="40" xfId="0" applyFont="1" applyFill="1" applyBorder="1" applyAlignment="1">
      <alignment horizontal="center" vertical="center" wrapText="1"/>
    </xf>
    <xf numFmtId="0" fontId="55" fillId="6" borderId="8" xfId="0" applyFont="1" applyFill="1" applyBorder="1" applyAlignment="1">
      <alignment horizontal="center" vertical="center" wrapText="1"/>
    </xf>
    <xf numFmtId="0" fontId="56" fillId="0" borderId="8" xfId="0" applyFont="1" applyBorder="1" applyAlignment="1">
      <alignment horizontal="center" vertical="center" wrapText="1"/>
    </xf>
    <xf numFmtId="0" fontId="57" fillId="5" borderId="8" xfId="0" applyFont="1" applyFill="1" applyBorder="1" applyAlignment="1">
      <alignment horizontal="center" vertical="center"/>
    </xf>
    <xf numFmtId="0" fontId="57" fillId="4" borderId="8" xfId="0" applyFont="1" applyFill="1" applyBorder="1" applyAlignment="1">
      <alignment horizontal="center" vertical="center"/>
    </xf>
    <xf numFmtId="0" fontId="57" fillId="8" borderId="8" xfId="0" applyFont="1" applyFill="1" applyBorder="1" applyAlignment="1">
      <alignment horizontal="center" vertical="center"/>
    </xf>
    <xf numFmtId="0" fontId="56" fillId="0" borderId="10" xfId="0" applyFont="1" applyBorder="1" applyAlignment="1">
      <alignment horizontal="center" vertical="center" wrapText="1"/>
    </xf>
    <xf numFmtId="0" fontId="56" fillId="19" borderId="8" xfId="0" applyFont="1" applyFill="1" applyBorder="1" applyAlignment="1">
      <alignment horizontal="center" vertical="center" wrapText="1"/>
    </xf>
    <xf numFmtId="0" fontId="55" fillId="6" borderId="10" xfId="0" applyFont="1" applyFill="1" applyBorder="1" applyAlignment="1">
      <alignment horizontal="center" vertical="center" wrapText="1"/>
    </xf>
    <xf numFmtId="0" fontId="57" fillId="5" borderId="40" xfId="0" applyFont="1" applyFill="1" applyBorder="1" applyAlignment="1">
      <alignment horizontal="center" vertical="center"/>
    </xf>
    <xf numFmtId="0" fontId="56" fillId="0" borderId="40" xfId="0" applyFont="1" applyBorder="1" applyAlignment="1">
      <alignment horizontal="center" vertical="center" wrapText="1"/>
    </xf>
    <xf numFmtId="0" fontId="57" fillId="8" borderId="10" xfId="0" applyFont="1" applyFill="1" applyBorder="1" applyAlignment="1">
      <alignment horizontal="center" vertical="center"/>
    </xf>
    <xf numFmtId="0" fontId="57" fillId="5" borderId="10" xfId="0" applyFont="1" applyFill="1" applyBorder="1" applyAlignment="1">
      <alignment horizontal="center" vertical="center"/>
    </xf>
    <xf numFmtId="0" fontId="57" fillId="4" borderId="10" xfId="0" applyFont="1" applyFill="1" applyBorder="1" applyAlignment="1">
      <alignment horizontal="center" vertical="center"/>
    </xf>
    <xf numFmtId="0" fontId="56" fillId="0" borderId="32" xfId="0" applyFont="1" applyBorder="1" applyAlignment="1">
      <alignment horizontal="center" vertical="center" wrapText="1"/>
    </xf>
    <xf numFmtId="0" fontId="57" fillId="4" borderId="25" xfId="0" applyFont="1" applyFill="1" applyBorder="1" applyAlignment="1">
      <alignment horizontal="center" vertical="center"/>
    </xf>
    <xf numFmtId="0" fontId="57" fillId="8" borderId="25" xfId="0" applyFont="1" applyFill="1" applyBorder="1" applyAlignment="1">
      <alignment horizontal="center" vertical="center"/>
    </xf>
    <xf numFmtId="0" fontId="57" fillId="5" borderId="25" xfId="0" applyFont="1" applyFill="1" applyBorder="1" applyAlignment="1">
      <alignment horizontal="center" vertical="center"/>
    </xf>
    <xf numFmtId="0" fontId="56" fillId="0" borderId="25" xfId="0" applyFont="1" applyBorder="1" applyAlignment="1">
      <alignment horizontal="center" vertical="center" wrapText="1"/>
    </xf>
    <xf numFmtId="0" fontId="57" fillId="8" borderId="26" xfId="0" applyFont="1" applyFill="1" applyBorder="1" applyAlignment="1">
      <alignment horizontal="center" vertical="center"/>
    </xf>
    <xf numFmtId="0" fontId="57" fillId="8" borderId="40" xfId="0" applyFont="1" applyFill="1" applyBorder="1" applyAlignment="1">
      <alignment horizontal="center" vertical="center"/>
    </xf>
    <xf numFmtId="0" fontId="56" fillId="0" borderId="41" xfId="0" applyFont="1" applyBorder="1" applyAlignment="1">
      <alignment horizontal="center" vertical="center" wrapText="1"/>
    </xf>
    <xf numFmtId="0" fontId="57" fillId="8" borderId="29" xfId="0" applyFont="1" applyFill="1" applyBorder="1" applyAlignment="1">
      <alignment horizontal="center" vertical="center"/>
    </xf>
    <xf numFmtId="0" fontId="57" fillId="5" borderId="29" xfId="0" applyFont="1" applyFill="1" applyBorder="1" applyAlignment="1">
      <alignment horizontal="center" vertical="center"/>
    </xf>
    <xf numFmtId="0" fontId="57" fillId="4" borderId="29" xfId="0" applyFont="1" applyFill="1" applyBorder="1" applyAlignment="1">
      <alignment horizontal="center" vertical="center"/>
    </xf>
    <xf numFmtId="0" fontId="57" fillId="4" borderId="30" xfId="0" applyFont="1" applyFill="1" applyBorder="1" applyAlignment="1">
      <alignment horizontal="center" vertical="center"/>
    </xf>
    <xf numFmtId="0" fontId="54" fillId="0" borderId="42" xfId="0" applyFont="1" applyBorder="1" applyAlignment="1">
      <alignment horizontal="center" vertical="center"/>
    </xf>
    <xf numFmtId="0" fontId="57" fillId="8" borderId="12" xfId="0" applyFont="1" applyFill="1" applyBorder="1" applyAlignment="1">
      <alignment horizontal="center" vertical="center"/>
    </xf>
    <xf numFmtId="0" fontId="56" fillId="19" borderId="12" xfId="0" applyFont="1" applyFill="1" applyBorder="1" applyAlignment="1">
      <alignment horizontal="center" vertical="center" wrapText="1"/>
    </xf>
    <xf numFmtId="0" fontId="57" fillId="4" borderId="12" xfId="0" applyFont="1" applyFill="1" applyBorder="1" applyAlignment="1">
      <alignment horizontal="center" vertical="center"/>
    </xf>
    <xf numFmtId="0" fontId="57" fillId="19" borderId="12" xfId="0" applyFont="1" applyFill="1" applyBorder="1" applyAlignment="1">
      <alignment horizontal="center" vertical="center"/>
    </xf>
    <xf numFmtId="0" fontId="55" fillId="6" borderId="12" xfId="0" applyFont="1" applyFill="1" applyBorder="1" applyAlignment="1">
      <alignment horizontal="center" vertical="center" wrapText="1"/>
    </xf>
    <xf numFmtId="0" fontId="56" fillId="0" borderId="12" xfId="0" applyFont="1" applyBorder="1" applyAlignment="1">
      <alignment horizontal="center" vertical="center" wrapText="1"/>
    </xf>
    <xf numFmtId="0" fontId="57" fillId="5" borderId="12" xfId="0" applyFont="1" applyFill="1" applyBorder="1" applyAlignment="1">
      <alignment horizontal="center" vertical="center"/>
    </xf>
    <xf numFmtId="0" fontId="57" fillId="8" borderId="43" xfId="0" applyFont="1" applyFill="1" applyBorder="1" applyAlignment="1">
      <alignment horizontal="center" vertical="center"/>
    </xf>
    <xf numFmtId="0" fontId="53" fillId="0" borderId="24" xfId="0" applyFont="1" applyBorder="1" applyAlignment="1">
      <alignment horizontal="center" vertical="center"/>
    </xf>
    <xf numFmtId="0" fontId="54" fillId="0" borderId="24" xfId="0" applyFont="1" applyBorder="1" applyAlignment="1">
      <alignment horizontal="center" vertical="center"/>
    </xf>
    <xf numFmtId="0" fontId="57" fillId="8" borderId="9" xfId="0" applyFont="1" applyFill="1" applyBorder="1" applyAlignment="1">
      <alignment horizontal="center" vertical="center"/>
    </xf>
    <xf numFmtId="0" fontId="57" fillId="4" borderId="9" xfId="0" applyFont="1" applyFill="1" applyBorder="1" applyAlignment="1">
      <alignment horizontal="center" vertical="center"/>
    </xf>
    <xf numFmtId="0" fontId="56" fillId="0" borderId="9" xfId="0" applyFont="1" applyBorder="1" applyAlignment="1">
      <alignment horizontal="center" vertical="center" wrapText="1"/>
    </xf>
    <xf numFmtId="0" fontId="57" fillId="5" borderId="9" xfId="0" applyFont="1" applyFill="1" applyBorder="1" applyAlignment="1">
      <alignment horizontal="center" vertical="center"/>
    </xf>
    <xf numFmtId="0" fontId="55" fillId="6" borderId="9" xfId="0" applyFont="1" applyFill="1" applyBorder="1" applyAlignment="1">
      <alignment horizontal="center" vertical="center" wrapText="1"/>
    </xf>
    <xf numFmtId="0" fontId="57" fillId="8" borderId="24" xfId="0" applyFont="1" applyFill="1" applyBorder="1" applyAlignment="1">
      <alignment horizontal="center" vertical="center"/>
    </xf>
    <xf numFmtId="0" fontId="57" fillId="19" borderId="9" xfId="0" applyFont="1" applyFill="1" applyBorder="1" applyAlignment="1">
      <alignment horizontal="center" vertical="center"/>
    </xf>
    <xf numFmtId="0" fontId="57" fillId="4" borderId="24" xfId="0" applyFont="1" applyFill="1" applyBorder="1" applyAlignment="1">
      <alignment horizontal="center" vertical="center"/>
    </xf>
    <xf numFmtId="0" fontId="57" fillId="8" borderId="28" xfId="0" applyFont="1" applyFill="1" applyBorder="1" applyAlignment="1">
      <alignment horizontal="center" vertical="center"/>
    </xf>
    <xf numFmtId="0" fontId="56" fillId="0" borderId="67" xfId="0" applyFont="1" applyBorder="1" applyAlignment="1">
      <alignment horizontal="center" vertical="center" wrapText="1"/>
    </xf>
    <xf numFmtId="0" fontId="57" fillId="5" borderId="68" xfId="0" applyFont="1" applyFill="1" applyBorder="1" applyAlignment="1">
      <alignment horizontal="center" vertical="center"/>
    </xf>
    <xf numFmtId="0" fontId="57" fillId="5" borderId="67" xfId="0" applyFont="1" applyFill="1" applyBorder="1" applyAlignment="1">
      <alignment horizontal="center" vertical="center"/>
    </xf>
    <xf numFmtId="0" fontId="56" fillId="0" borderId="68" xfId="0" applyFont="1" applyBorder="1" applyAlignment="1">
      <alignment horizontal="center" vertical="center" wrapText="1"/>
    </xf>
    <xf numFmtId="0" fontId="55" fillId="6" borderId="67" xfId="0" applyFont="1" applyFill="1" applyBorder="1" applyAlignment="1">
      <alignment horizontal="center" vertical="center" wrapText="1"/>
    </xf>
    <xf numFmtId="0" fontId="57" fillId="19" borderId="67" xfId="0" applyFont="1" applyFill="1" applyBorder="1" applyAlignment="1">
      <alignment horizontal="center" vertical="center"/>
    </xf>
    <xf numFmtId="0" fontId="55" fillId="6" borderId="68" xfId="0" applyFont="1" applyFill="1" applyBorder="1" applyAlignment="1">
      <alignment horizontal="center" vertical="center" wrapText="1"/>
    </xf>
    <xf numFmtId="0" fontId="57" fillId="8" borderId="65" xfId="0" applyFont="1" applyFill="1" applyBorder="1" applyAlignment="1">
      <alignment horizontal="center" vertical="center"/>
    </xf>
    <xf numFmtId="0" fontId="56" fillId="0" borderId="66" xfId="0" applyFont="1" applyBorder="1" applyAlignment="1">
      <alignment horizontal="center" vertical="center" wrapText="1"/>
    </xf>
    <xf numFmtId="0" fontId="56" fillId="0" borderId="73" xfId="0" applyFont="1" applyBorder="1" applyAlignment="1">
      <alignment horizontal="center" vertical="center" wrapText="1"/>
    </xf>
    <xf numFmtId="0" fontId="56" fillId="0" borderId="74" xfId="0" applyFont="1" applyBorder="1" applyAlignment="1">
      <alignment horizontal="center" vertical="center" wrapText="1"/>
    </xf>
    <xf numFmtId="0" fontId="56" fillId="0" borderId="65" xfId="0" applyFont="1" applyBorder="1" applyAlignment="1">
      <alignment horizontal="center" vertical="center" wrapText="1"/>
    </xf>
    <xf numFmtId="0" fontId="57" fillId="8" borderId="73" xfId="0" applyFont="1" applyFill="1" applyBorder="1" applyAlignment="1">
      <alignment horizontal="center" vertical="center"/>
    </xf>
    <xf numFmtId="0" fontId="56" fillId="0" borderId="42" xfId="0" applyFont="1" applyBorder="1" applyAlignment="1">
      <alignment horizontal="center" vertical="center" wrapText="1"/>
    </xf>
    <xf numFmtId="0" fontId="57" fillId="8" borderId="66" xfId="0" applyFont="1" applyFill="1" applyBorder="1" applyAlignment="1">
      <alignment horizontal="center" vertical="center"/>
    </xf>
    <xf numFmtId="0" fontId="57" fillId="8" borderId="67" xfId="0" applyFont="1" applyFill="1" applyBorder="1" applyAlignment="1">
      <alignment horizontal="center" vertical="center"/>
    </xf>
    <xf numFmtId="0" fontId="53" fillId="9" borderId="65" xfId="0" applyFont="1" applyFill="1" applyBorder="1" applyAlignment="1">
      <alignment horizontal="center" vertical="center"/>
    </xf>
    <xf numFmtId="0" fontId="53" fillId="9" borderId="66" xfId="0" applyFont="1" applyFill="1" applyBorder="1" applyAlignment="1">
      <alignment horizontal="center" vertical="center"/>
    </xf>
    <xf numFmtId="0" fontId="54" fillId="9" borderId="65" xfId="0" applyFont="1" applyFill="1" applyBorder="1" applyAlignment="1">
      <alignment horizontal="center" vertical="center"/>
    </xf>
    <xf numFmtId="0" fontId="54" fillId="9" borderId="66" xfId="0" applyFont="1" applyFill="1" applyBorder="1" applyAlignment="1">
      <alignment horizontal="center" vertical="center"/>
    </xf>
    <xf numFmtId="0" fontId="53" fillId="9" borderId="101" xfId="0" applyFont="1" applyFill="1" applyBorder="1" applyAlignment="1">
      <alignment horizontal="center" vertical="center"/>
    </xf>
    <xf numFmtId="0" fontId="53" fillId="9" borderId="32" xfId="0" applyFont="1" applyFill="1" applyBorder="1" applyAlignment="1">
      <alignment horizontal="center" vertical="center"/>
    </xf>
    <xf numFmtId="0" fontId="55" fillId="17" borderId="8" xfId="0" applyFont="1" applyFill="1" applyBorder="1" applyAlignment="1">
      <alignment horizontal="center" vertical="center" wrapText="1"/>
    </xf>
    <xf numFmtId="0" fontId="55" fillId="17" borderId="12" xfId="0" applyFont="1" applyFill="1" applyBorder="1" applyAlignment="1">
      <alignment horizontal="center" vertical="center" wrapText="1"/>
    </xf>
    <xf numFmtId="0" fontId="56" fillId="17" borderId="8" xfId="0" applyFont="1" applyFill="1" applyBorder="1" applyAlignment="1">
      <alignment horizontal="center" vertical="center" wrapText="1"/>
    </xf>
    <xf numFmtId="0" fontId="56" fillId="17" borderId="40" xfId="0" applyFont="1" applyFill="1" applyBorder="1" applyAlignment="1">
      <alignment horizontal="center" vertical="center" wrapText="1"/>
    </xf>
    <xf numFmtId="0" fontId="57" fillId="17" borderId="12" xfId="0" applyFont="1" applyFill="1" applyBorder="1" applyAlignment="1">
      <alignment horizontal="center" vertical="center"/>
    </xf>
    <xf numFmtId="0" fontId="57" fillId="17" borderId="68" xfId="0" applyFont="1" applyFill="1" applyBorder="1" applyAlignment="1">
      <alignment horizontal="center" vertical="center"/>
    </xf>
    <xf numFmtId="0" fontId="55" fillId="17" borderId="9" xfId="0" applyFont="1" applyFill="1" applyBorder="1" applyAlignment="1">
      <alignment horizontal="center" vertical="center" wrapText="1"/>
    </xf>
    <xf numFmtId="0" fontId="53" fillId="11" borderId="24" xfId="0" applyFont="1" applyFill="1" applyBorder="1" applyAlignment="1">
      <alignment horizontal="center" vertical="center"/>
    </xf>
    <xf numFmtId="0" fontId="53" fillId="2" borderId="25" xfId="0" applyFont="1" applyFill="1" applyBorder="1" applyAlignment="1">
      <alignment horizontal="center" vertical="center"/>
    </xf>
    <xf numFmtId="0" fontId="53" fillId="2" borderId="42" xfId="0" applyFont="1" applyFill="1" applyBorder="1" applyAlignment="1">
      <alignment horizontal="center" vertical="center"/>
    </xf>
    <xf numFmtId="0" fontId="56" fillId="19" borderId="67" xfId="0" applyFont="1" applyFill="1" applyBorder="1" applyAlignment="1">
      <alignment horizontal="center" vertical="center" wrapText="1"/>
    </xf>
    <xf numFmtId="0" fontId="54" fillId="0" borderId="25" xfId="0" applyFont="1" applyBorder="1" applyAlignment="1">
      <alignment horizontal="center" vertical="center" wrapText="1"/>
    </xf>
    <xf numFmtId="0" fontId="56" fillId="15" borderId="67" xfId="0" applyFont="1" applyFill="1" applyBorder="1" applyAlignment="1">
      <alignment horizontal="center" vertical="center" wrapText="1"/>
    </xf>
    <xf numFmtId="0" fontId="11" fillId="0" borderId="11" xfId="0" applyFont="1" applyBorder="1" applyAlignment="1">
      <alignment horizontal="center" vertical="center"/>
    </xf>
    <xf numFmtId="0" fontId="11" fillId="0" borderId="23" xfId="0" applyFont="1" applyBorder="1" applyAlignment="1">
      <alignment horizontal="center" vertical="center"/>
    </xf>
    <xf numFmtId="0" fontId="4" fillId="2" borderId="107" xfId="0" applyFont="1" applyFill="1" applyBorder="1" applyAlignment="1">
      <alignment horizontal="center" vertical="center" wrapText="1"/>
    </xf>
    <xf numFmtId="0" fontId="4" fillId="2" borderId="27" xfId="0" applyFont="1" applyFill="1" applyBorder="1" applyAlignment="1">
      <alignment horizontal="center" vertical="center" wrapText="1"/>
    </xf>
    <xf numFmtId="0" fontId="9" fillId="0" borderId="41" xfId="0" applyFont="1" applyBorder="1" applyAlignment="1">
      <alignment horizontal="center" vertical="center" wrapText="1"/>
    </xf>
    <xf numFmtId="0" fontId="59" fillId="2" borderId="20" xfId="0" applyFont="1" applyFill="1" applyBorder="1" applyAlignment="1">
      <alignment horizontal="center" vertical="center"/>
    </xf>
    <xf numFmtId="0" fontId="59" fillId="0" borderId="4" xfId="0" applyFont="1" applyBorder="1" applyAlignment="1">
      <alignment horizontal="center" vertical="center"/>
    </xf>
    <xf numFmtId="0" fontId="59" fillId="0" borderId="7" xfId="0" applyFont="1" applyBorder="1" applyAlignment="1">
      <alignment horizontal="center" vertical="center"/>
    </xf>
    <xf numFmtId="0" fontId="59" fillId="2" borderId="7" xfId="0" applyFont="1" applyFill="1" applyBorder="1" applyAlignment="1">
      <alignment horizontal="center" vertical="center"/>
    </xf>
    <xf numFmtId="0" fontId="59" fillId="0" borderId="27" xfId="0" applyFont="1" applyBorder="1" applyAlignment="1">
      <alignment horizontal="center" vertical="center"/>
    </xf>
    <xf numFmtId="0" fontId="60" fillId="2" borderId="4" xfId="0" applyFont="1" applyFill="1" applyBorder="1" applyAlignment="1">
      <alignment horizontal="center" vertical="center"/>
    </xf>
    <xf numFmtId="0" fontId="60" fillId="2" borderId="7" xfId="0" applyFont="1" applyFill="1" applyBorder="1" applyAlignment="1">
      <alignment horizontal="center" vertical="center"/>
    </xf>
    <xf numFmtId="0" fontId="60" fillId="0" borderId="27" xfId="0" applyFont="1" applyBorder="1" applyAlignment="1">
      <alignment horizontal="center" vertical="center"/>
    </xf>
    <xf numFmtId="0" fontId="58" fillId="10" borderId="7" xfId="0" applyFont="1" applyFill="1" applyBorder="1" applyAlignment="1">
      <alignment horizontal="center" vertical="center"/>
    </xf>
    <xf numFmtId="0" fontId="53" fillId="0" borderId="60" xfId="0" applyFont="1" applyBorder="1" applyAlignment="1">
      <alignment horizontal="center" vertical="center"/>
    </xf>
    <xf numFmtId="0" fontId="61" fillId="0" borderId="60" xfId="0" applyFont="1" applyBorder="1" applyAlignment="1">
      <alignment horizontal="center" vertical="center"/>
    </xf>
    <xf numFmtId="0" fontId="53" fillId="0" borderId="32" xfId="0" applyFont="1" applyBorder="1" applyAlignment="1">
      <alignment horizontal="center" vertical="center"/>
    </xf>
    <xf numFmtId="0" fontId="62" fillId="0" borderId="25" xfId="0" applyFont="1" applyBorder="1" applyAlignment="1">
      <alignment horizontal="center" vertical="center"/>
    </xf>
    <xf numFmtId="0" fontId="62" fillId="0" borderId="26" xfId="0" applyFont="1" applyBorder="1" applyAlignment="1">
      <alignment horizontal="center" vertical="center"/>
    </xf>
    <xf numFmtId="0" fontId="62" fillId="0" borderId="8" xfId="0" applyFont="1" applyBorder="1" applyAlignment="1">
      <alignment horizontal="center" vertical="center" wrapText="1"/>
    </xf>
    <xf numFmtId="0" fontId="62" fillId="0" borderId="10" xfId="0" applyFont="1" applyBorder="1" applyAlignment="1">
      <alignment horizontal="center" vertical="center" wrapText="1"/>
    </xf>
    <xf numFmtId="0" fontId="57" fillId="4" borderId="40" xfId="0" applyFont="1" applyFill="1" applyBorder="1" applyAlignment="1">
      <alignment horizontal="center" vertical="center"/>
    </xf>
    <xf numFmtId="0" fontId="57" fillId="8" borderId="41" xfId="0" applyFont="1" applyFill="1" applyBorder="1" applyAlignment="1">
      <alignment horizontal="center" vertical="center"/>
    </xf>
    <xf numFmtId="0" fontId="56" fillId="0" borderId="29" xfId="0" applyFont="1" applyBorder="1" applyAlignment="1">
      <alignment horizontal="center" vertical="center" wrapText="1"/>
    </xf>
    <xf numFmtId="0" fontId="55" fillId="6" borderId="29" xfId="0" applyFont="1" applyFill="1" applyBorder="1" applyAlignment="1">
      <alignment horizontal="center" vertical="center" wrapText="1"/>
    </xf>
    <xf numFmtId="0" fontId="62" fillId="0" borderId="29" xfId="0" applyFont="1" applyBorder="1" applyAlignment="1">
      <alignment horizontal="center" vertical="center" wrapText="1"/>
    </xf>
    <xf numFmtId="0" fontId="57" fillId="5" borderId="30" xfId="0" applyFont="1" applyFill="1" applyBorder="1" applyAlignment="1">
      <alignment horizontal="center" vertical="center"/>
    </xf>
    <xf numFmtId="0" fontId="55" fillId="6" borderId="32" xfId="0" applyFont="1" applyFill="1" applyBorder="1" applyAlignment="1">
      <alignment horizontal="center" vertical="center" wrapText="1"/>
    </xf>
    <xf numFmtId="0" fontId="55" fillId="6" borderId="25" xfId="0" applyFont="1" applyFill="1" applyBorder="1" applyAlignment="1">
      <alignment horizontal="center" vertical="center" wrapText="1"/>
    </xf>
    <xf numFmtId="0" fontId="62" fillId="0" borderId="25" xfId="0" applyFont="1" applyBorder="1" applyAlignment="1">
      <alignment horizontal="center" vertical="center" wrapText="1"/>
    </xf>
    <xf numFmtId="0" fontId="55" fillId="6" borderId="26" xfId="0" applyFont="1" applyFill="1" applyBorder="1" applyAlignment="1">
      <alignment horizontal="center" vertical="center" wrapText="1"/>
    </xf>
    <xf numFmtId="0" fontId="55" fillId="5" borderId="8" xfId="0" applyFont="1" applyFill="1" applyBorder="1" applyAlignment="1">
      <alignment horizontal="center" vertical="center" wrapText="1"/>
    </xf>
    <xf numFmtId="0" fontId="57" fillId="5" borderId="41" xfId="0" applyFont="1" applyFill="1" applyBorder="1" applyAlignment="1">
      <alignment horizontal="center" vertical="center"/>
    </xf>
    <xf numFmtId="0" fontId="55" fillId="5" borderId="29" xfId="0" applyFont="1" applyFill="1" applyBorder="1" applyAlignment="1">
      <alignment horizontal="center" vertical="center" wrapText="1"/>
    </xf>
    <xf numFmtId="0" fontId="62" fillId="0" borderId="30" xfId="0" applyFont="1" applyBorder="1" applyAlignment="1">
      <alignment horizontal="center" vertical="center" wrapText="1"/>
    </xf>
    <xf numFmtId="0" fontId="57" fillId="4" borderId="32" xfId="0" applyFont="1" applyFill="1" applyBorder="1" applyAlignment="1">
      <alignment horizontal="center" vertical="center"/>
    </xf>
    <xf numFmtId="0" fontId="62" fillId="0" borderId="26" xfId="0" applyFont="1" applyBorder="1" applyAlignment="1">
      <alignment horizontal="center" vertical="center" wrapText="1"/>
    </xf>
    <xf numFmtId="0" fontId="53" fillId="0" borderId="63" xfId="0" applyFont="1" applyBorder="1" applyAlignment="1">
      <alignment horizontal="center" vertical="center"/>
    </xf>
    <xf numFmtId="0" fontId="63" fillId="12" borderId="7" xfId="0" applyFont="1" applyFill="1" applyBorder="1" applyAlignment="1">
      <alignment horizontal="center" vertical="center"/>
    </xf>
    <xf numFmtId="0" fontId="53" fillId="0" borderId="64" xfId="0" applyFont="1" applyBorder="1" applyAlignment="1">
      <alignment horizontal="center" vertical="center"/>
    </xf>
    <xf numFmtId="0" fontId="56" fillId="0" borderId="43" xfId="0" applyFont="1" applyBorder="1" applyAlignment="1">
      <alignment horizontal="center" vertical="center" wrapText="1"/>
    </xf>
    <xf numFmtId="0" fontId="55" fillId="6" borderId="43" xfId="0" applyFont="1" applyFill="1" applyBorder="1" applyAlignment="1">
      <alignment horizontal="center" vertical="center" wrapText="1"/>
    </xf>
    <xf numFmtId="0" fontId="57" fillId="8" borderId="42" xfId="0" applyFont="1" applyFill="1" applyBorder="1" applyAlignment="1">
      <alignment horizontal="center" vertical="center"/>
    </xf>
    <xf numFmtId="0" fontId="55" fillId="6" borderId="28" xfId="0" applyFont="1" applyFill="1" applyBorder="1" applyAlignment="1">
      <alignment horizontal="center" vertical="center" wrapText="1"/>
    </xf>
    <xf numFmtId="0" fontId="56" fillId="0" borderId="24" xfId="0" applyFont="1" applyBorder="1" applyAlignment="1">
      <alignment horizontal="center" vertical="center" wrapText="1"/>
    </xf>
    <xf numFmtId="0" fontId="57" fillId="5" borderId="24" xfId="0" applyFont="1" applyFill="1" applyBorder="1" applyAlignment="1">
      <alignment horizontal="center" vertical="center"/>
    </xf>
    <xf numFmtId="0" fontId="53" fillId="0" borderId="71" xfId="0" applyFont="1" applyBorder="1" applyAlignment="1">
      <alignment horizontal="center" vertical="center"/>
    </xf>
    <xf numFmtId="0" fontId="53" fillId="0" borderId="72" xfId="0" applyFont="1" applyBorder="1" applyAlignment="1">
      <alignment horizontal="center" vertical="center"/>
    </xf>
    <xf numFmtId="0" fontId="54" fillId="3" borderId="65" xfId="0" applyFont="1" applyFill="1" applyBorder="1" applyAlignment="1">
      <alignment horizontal="center" vertical="center"/>
    </xf>
    <xf numFmtId="0" fontId="54" fillId="3" borderId="66" xfId="0" applyFont="1" applyFill="1" applyBorder="1" applyAlignment="1">
      <alignment horizontal="center" vertical="center"/>
    </xf>
    <xf numFmtId="0" fontId="55" fillId="6" borderId="74" xfId="0" applyFont="1" applyFill="1" applyBorder="1" applyAlignment="1">
      <alignment horizontal="center" vertical="center" wrapText="1"/>
    </xf>
    <xf numFmtId="0" fontId="55" fillId="5" borderId="65" xfId="0" applyFont="1" applyFill="1" applyBorder="1" applyAlignment="1">
      <alignment horizontal="center" vertical="center" wrapText="1"/>
    </xf>
    <xf numFmtId="0" fontId="55" fillId="6" borderId="66" xfId="0" applyFont="1" applyFill="1" applyBorder="1" applyAlignment="1">
      <alignment horizontal="center" vertical="center" wrapText="1"/>
    </xf>
    <xf numFmtId="0" fontId="55" fillId="5" borderId="68" xfId="0" applyFont="1" applyFill="1" applyBorder="1" applyAlignment="1">
      <alignment horizontal="center" vertical="center" wrapText="1"/>
    </xf>
    <xf numFmtId="0" fontId="55" fillId="6" borderId="73" xfId="0" applyFont="1" applyFill="1" applyBorder="1" applyAlignment="1">
      <alignment horizontal="center" vertical="center" wrapText="1"/>
    </xf>
    <xf numFmtId="0" fontId="57" fillId="8" borderId="68" xfId="0" applyFont="1" applyFill="1" applyBorder="1" applyAlignment="1">
      <alignment horizontal="center" vertical="center"/>
    </xf>
    <xf numFmtId="0" fontId="55" fillId="6" borderId="42" xfId="0" applyFont="1" applyFill="1" applyBorder="1" applyAlignment="1">
      <alignment horizontal="center" vertical="center" wrapText="1"/>
    </xf>
    <xf numFmtId="0" fontId="57" fillId="4" borderId="43" xfId="0" applyFont="1" applyFill="1" applyBorder="1" applyAlignment="1">
      <alignment horizontal="center" vertical="center"/>
    </xf>
    <xf numFmtId="0" fontId="57" fillId="4" borderId="28" xfId="0" applyFont="1" applyFill="1" applyBorder="1" applyAlignment="1">
      <alignment horizontal="center" vertical="center"/>
    </xf>
    <xf numFmtId="0" fontId="62" fillId="0" borderId="9" xfId="0" applyFont="1" applyBorder="1" applyAlignment="1">
      <alignment horizontal="center" vertical="center" wrapText="1"/>
    </xf>
    <xf numFmtId="0" fontId="57" fillId="5" borderId="74" xfId="0" applyFont="1" applyFill="1" applyBorder="1" applyAlignment="1">
      <alignment horizontal="center" vertical="center"/>
    </xf>
    <xf numFmtId="0" fontId="55" fillId="6" borderId="65" xfId="0" applyFont="1" applyFill="1" applyBorder="1" applyAlignment="1">
      <alignment horizontal="center" vertical="center" wrapText="1"/>
    </xf>
    <xf numFmtId="0" fontId="55" fillId="5" borderId="67" xfId="0" applyFont="1" applyFill="1" applyBorder="1" applyAlignment="1">
      <alignment horizontal="center" vertical="center" wrapText="1"/>
    </xf>
    <xf numFmtId="0" fontId="62" fillId="0" borderId="12" xfId="0" applyFont="1" applyBorder="1" applyAlignment="1">
      <alignment horizontal="center" vertical="center" wrapText="1"/>
    </xf>
    <xf numFmtId="0" fontId="62" fillId="0" borderId="43" xfId="0" applyFont="1" applyBorder="1" applyAlignment="1">
      <alignment horizontal="center" vertical="center" wrapText="1"/>
    </xf>
    <xf numFmtId="0" fontId="57" fillId="4" borderId="42" xfId="0" applyFont="1" applyFill="1" applyBorder="1" applyAlignment="1">
      <alignment horizontal="center" vertical="center"/>
    </xf>
    <xf numFmtId="0" fontId="56" fillId="0" borderId="28" xfId="0" applyFont="1" applyBorder="1" applyAlignment="1">
      <alignment horizontal="center" vertical="center" wrapText="1"/>
    </xf>
    <xf numFmtId="0" fontId="55" fillId="6" borderId="24" xfId="0" applyFont="1" applyFill="1" applyBorder="1" applyAlignment="1">
      <alignment horizontal="center" vertical="center" wrapText="1"/>
    </xf>
    <xf numFmtId="0" fontId="57" fillId="5" borderId="73" xfId="0" applyFont="1" applyFill="1" applyBorder="1" applyAlignment="1">
      <alignment horizontal="center" vertical="center"/>
    </xf>
    <xf numFmtId="0" fontId="55" fillId="5" borderId="74" xfId="0" applyFont="1" applyFill="1" applyBorder="1" applyAlignment="1">
      <alignment horizontal="center" vertical="center" wrapText="1"/>
    </xf>
    <xf numFmtId="0" fontId="57" fillId="5" borderId="43" xfId="0" applyFont="1" applyFill="1" applyBorder="1" applyAlignment="1">
      <alignment horizontal="center" vertical="center"/>
    </xf>
    <xf numFmtId="0" fontId="55" fillId="5" borderId="9" xfId="0" applyFont="1" applyFill="1" applyBorder="1" applyAlignment="1">
      <alignment horizontal="center" vertical="center" wrapText="1"/>
    </xf>
    <xf numFmtId="0" fontId="55" fillId="5" borderId="66" xfId="0" applyFont="1" applyFill="1" applyBorder="1" applyAlignment="1">
      <alignment horizontal="center" vertical="center" wrapText="1"/>
    </xf>
    <xf numFmtId="0" fontId="55" fillId="5" borderId="73" xfId="0" applyFont="1" applyFill="1" applyBorder="1" applyAlignment="1">
      <alignment horizontal="center" vertical="center" wrapText="1"/>
    </xf>
    <xf numFmtId="0" fontId="11" fillId="0" borderId="16" xfId="0" applyFont="1" applyBorder="1" applyAlignment="1">
      <alignment horizontal="center" vertical="center"/>
    </xf>
    <xf numFmtId="0" fontId="32" fillId="17" borderId="8" xfId="0" applyFont="1" applyFill="1" applyBorder="1" applyAlignment="1">
      <alignment horizontal="center" vertical="center"/>
    </xf>
    <xf numFmtId="0" fontId="53" fillId="18" borderId="104" xfId="0" applyFont="1" applyFill="1" applyBorder="1" applyAlignment="1">
      <alignment horizontal="center" vertical="center"/>
    </xf>
    <xf numFmtId="0" fontId="53" fillId="18" borderId="60" xfId="0" applyFont="1" applyFill="1" applyBorder="1" applyAlignment="1">
      <alignment horizontal="center" vertical="center"/>
    </xf>
    <xf numFmtId="0" fontId="53" fillId="18" borderId="64" xfId="0" applyFont="1" applyFill="1" applyBorder="1" applyAlignment="1">
      <alignment horizontal="center" vertical="center"/>
    </xf>
    <xf numFmtId="0" fontId="53" fillId="18" borderId="71" xfId="0" applyFont="1" applyFill="1" applyBorder="1" applyAlignment="1">
      <alignment horizontal="center" vertical="center"/>
    </xf>
    <xf numFmtId="0" fontId="53" fillId="18" borderId="72" xfId="0" applyFont="1" applyFill="1" applyBorder="1" applyAlignment="1">
      <alignment horizontal="center" vertical="center"/>
    </xf>
    <xf numFmtId="0" fontId="53" fillId="18" borderId="63" xfId="0" applyFont="1" applyFill="1" applyBorder="1" applyAlignment="1">
      <alignment horizontal="center" vertical="center"/>
    </xf>
    <xf numFmtId="0" fontId="61" fillId="18" borderId="60" xfId="0" applyFont="1" applyFill="1" applyBorder="1" applyAlignment="1">
      <alignment horizontal="center" vertical="center"/>
    </xf>
    <xf numFmtId="0" fontId="64" fillId="2" borderId="27" xfId="0" applyFont="1" applyFill="1" applyBorder="1" applyAlignment="1">
      <alignment horizontal="center" vertical="center" wrapText="1"/>
    </xf>
    <xf numFmtId="0" fontId="65" fillId="2" borderId="73" xfId="0" applyFont="1" applyFill="1" applyBorder="1" applyAlignment="1">
      <alignment horizontal="center" vertical="center" wrapText="1"/>
    </xf>
    <xf numFmtId="0" fontId="67" fillId="2" borderId="74" xfId="0" applyFont="1" applyFill="1" applyBorder="1" applyAlignment="1">
      <alignment horizontal="center" vertical="center"/>
    </xf>
    <xf numFmtId="0" fontId="67" fillId="2" borderId="28" xfId="0" applyFont="1" applyFill="1" applyBorder="1" applyAlignment="1">
      <alignment horizontal="center" vertical="center"/>
    </xf>
    <xf numFmtId="0" fontId="64" fillId="2" borderId="29" xfId="0" applyFont="1" applyFill="1" applyBorder="1" applyAlignment="1">
      <alignment horizontal="center" vertical="center" wrapText="1"/>
    </xf>
    <xf numFmtId="0" fontId="67" fillId="2" borderId="29" xfId="0" applyFont="1" applyFill="1" applyBorder="1" applyAlignment="1">
      <alignment horizontal="center" vertical="center"/>
    </xf>
    <xf numFmtId="0" fontId="66" fillId="2" borderId="43" xfId="0" applyFont="1" applyFill="1" applyBorder="1" applyAlignment="1">
      <alignment horizontal="center" vertical="center" wrapText="1"/>
    </xf>
    <xf numFmtId="0" fontId="65" fillId="2" borderId="74" xfId="0" applyFont="1" applyFill="1" applyBorder="1" applyAlignment="1">
      <alignment horizontal="center" vertical="center" wrapText="1"/>
    </xf>
    <xf numFmtId="0" fontId="66" fillId="2" borderId="29" xfId="0" applyFont="1" applyFill="1" applyBorder="1" applyAlignment="1">
      <alignment horizontal="center" vertical="center" wrapText="1"/>
    </xf>
    <xf numFmtId="0" fontId="67" fillId="2" borderId="43" xfId="0" applyFont="1" applyFill="1" applyBorder="1" applyAlignment="1">
      <alignment horizontal="center" vertical="center"/>
    </xf>
    <xf numFmtId="0" fontId="66" fillId="2" borderId="28" xfId="0" applyFont="1" applyFill="1" applyBorder="1" applyAlignment="1">
      <alignment horizontal="center" vertical="center" wrapText="1"/>
    </xf>
    <xf numFmtId="0" fontId="65" fillId="2" borderId="29" xfId="0" applyFont="1" applyFill="1" applyBorder="1" applyAlignment="1">
      <alignment horizontal="center" vertical="center" wrapText="1"/>
    </xf>
    <xf numFmtId="0" fontId="67" fillId="2" borderId="73" xfId="0" applyFont="1" applyFill="1" applyBorder="1" applyAlignment="1">
      <alignment horizontal="center" vertical="center"/>
    </xf>
    <xf numFmtId="0" fontId="68" fillId="19" borderId="68" xfId="0" applyFont="1" applyFill="1" applyBorder="1" applyAlignment="1">
      <alignment horizontal="center" vertical="center"/>
    </xf>
    <xf numFmtId="0" fontId="5" fillId="0" borderId="60" xfId="0" applyFont="1" applyBorder="1" applyAlignment="1">
      <alignment horizontal="center" vertical="center"/>
    </xf>
    <xf numFmtId="0" fontId="9" fillId="0" borderId="105" xfId="0" applyFont="1" applyBorder="1" applyAlignment="1">
      <alignment horizontal="center" vertical="center"/>
    </xf>
    <xf numFmtId="0" fontId="9" fillId="0" borderId="60" xfId="0" applyFont="1" applyBorder="1" applyAlignment="1">
      <alignment horizontal="center" vertical="center"/>
    </xf>
    <xf numFmtId="0" fontId="5" fillId="0" borderId="106" xfId="0" applyFont="1" applyBorder="1" applyAlignment="1">
      <alignment horizontal="center" vertical="center"/>
    </xf>
    <xf numFmtId="0" fontId="69" fillId="20" borderId="7" xfId="0" applyFont="1" applyFill="1" applyBorder="1" applyAlignment="1">
      <alignment horizontal="center" vertical="center"/>
    </xf>
    <xf numFmtId="0" fontId="70" fillId="2" borderId="20" xfId="0" applyFont="1" applyFill="1" applyBorder="1" applyAlignment="1">
      <alignment horizontal="center" vertical="center"/>
    </xf>
    <xf numFmtId="0" fontId="70" fillId="0" borderId="7" xfId="0" applyFont="1" applyBorder="1" applyAlignment="1">
      <alignment horizontal="center" vertical="center"/>
    </xf>
    <xf numFmtId="0" fontId="70" fillId="2" borderId="7" xfId="0" applyFont="1" applyFill="1" applyBorder="1" applyAlignment="1">
      <alignment horizontal="center" vertical="center"/>
    </xf>
    <xf numFmtId="0" fontId="70" fillId="0" borderId="27" xfId="0" applyFont="1" applyBorder="1" applyAlignment="1">
      <alignment horizontal="center" vertical="center"/>
    </xf>
    <xf numFmtId="0" fontId="71" fillId="2" borderId="4" xfId="0" applyFont="1" applyFill="1" applyBorder="1" applyAlignment="1">
      <alignment horizontal="center" vertical="center"/>
    </xf>
    <xf numFmtId="0" fontId="71" fillId="2" borderId="7" xfId="0" applyFont="1" applyFill="1" applyBorder="1" applyAlignment="1">
      <alignment horizontal="center" vertical="center"/>
    </xf>
    <xf numFmtId="0" fontId="71" fillId="0" borderId="27" xfId="0" applyFont="1" applyBorder="1" applyAlignment="1">
      <alignment horizontal="center" vertical="center"/>
    </xf>
    <xf numFmtId="0" fontId="72" fillId="20" borderId="7" xfId="0" applyFont="1" applyFill="1" applyBorder="1" applyAlignment="1">
      <alignment horizontal="center" vertical="center"/>
    </xf>
    <xf numFmtId="0" fontId="71" fillId="20" borderId="7" xfId="0" applyFont="1" applyFill="1" applyBorder="1" applyAlignment="1">
      <alignment horizontal="center" vertical="center"/>
    </xf>
    <xf numFmtId="0" fontId="73" fillId="0" borderId="7" xfId="0" applyFont="1" applyBorder="1" applyAlignment="1">
      <alignment horizontal="center" vertical="center" wrapText="1"/>
    </xf>
    <xf numFmtId="0" fontId="74" fillId="0" borderId="67" xfId="0" applyFont="1" applyBorder="1" applyAlignment="1">
      <alignment horizontal="center" vertical="center" wrapText="1"/>
    </xf>
    <xf numFmtId="0" fontId="75" fillId="5" borderId="68" xfId="0" applyFont="1" applyFill="1" applyBorder="1" applyAlignment="1">
      <alignment horizontal="center" vertical="center" wrapText="1"/>
    </xf>
    <xf numFmtId="0" fontId="75" fillId="5" borderId="9" xfId="0" applyFont="1" applyFill="1" applyBorder="1" applyAlignment="1">
      <alignment horizontal="center" vertical="center" wrapText="1"/>
    </xf>
    <xf numFmtId="0" fontId="75" fillId="6" borderId="8" xfId="0" applyFont="1" applyFill="1" applyBorder="1" applyAlignment="1">
      <alignment horizontal="center" vertical="center" wrapText="1"/>
    </xf>
    <xf numFmtId="0" fontId="74" fillId="0" borderId="8" xfId="0" applyFont="1" applyBorder="1" applyAlignment="1">
      <alignment horizontal="center" vertical="center" wrapText="1"/>
    </xf>
    <xf numFmtId="0" fontId="68" fillId="4" borderId="12" xfId="0" applyFont="1" applyFill="1" applyBorder="1" applyAlignment="1">
      <alignment horizontal="center" vertical="center"/>
    </xf>
    <xf numFmtId="0" fontId="74" fillId="19" borderId="9" xfId="0" applyFont="1" applyFill="1" applyBorder="1" applyAlignment="1">
      <alignment horizontal="center" vertical="center" wrapText="1"/>
    </xf>
    <xf numFmtId="0" fontId="74" fillId="0" borderId="68" xfId="0" applyFont="1" applyBorder="1" applyAlignment="1">
      <alignment horizontal="center" vertical="center" wrapText="1"/>
    </xf>
    <xf numFmtId="0" fontId="74" fillId="0" borderId="9" xfId="0" applyFont="1" applyBorder="1" applyAlignment="1">
      <alignment horizontal="center" vertical="center" wrapText="1"/>
    </xf>
    <xf numFmtId="0" fontId="75" fillId="5" borderId="8" xfId="0" applyFont="1" applyFill="1" applyBorder="1" applyAlignment="1">
      <alignment horizontal="center" vertical="center" wrapText="1"/>
    </xf>
    <xf numFmtId="0" fontId="68" fillId="8" borderId="8" xfId="0" applyFont="1" applyFill="1" applyBorder="1" applyAlignment="1">
      <alignment horizontal="center" vertical="center"/>
    </xf>
    <xf numFmtId="0" fontId="75" fillId="6" borderId="12" xfId="0" applyFont="1" applyFill="1" applyBorder="1" applyAlignment="1">
      <alignment horizontal="center" vertical="center" wrapText="1"/>
    </xf>
    <xf numFmtId="0" fontId="75" fillId="6" borderId="67" xfId="0" applyFont="1" applyFill="1" applyBorder="1" applyAlignment="1">
      <alignment horizontal="center" vertical="center" wrapText="1"/>
    </xf>
    <xf numFmtId="0" fontId="68" fillId="8" borderId="9" xfId="0" applyFont="1" applyFill="1" applyBorder="1" applyAlignment="1">
      <alignment horizontal="center" vertical="center"/>
    </xf>
    <xf numFmtId="0" fontId="68" fillId="4" borderId="8" xfId="0" applyFont="1" applyFill="1" applyBorder="1" applyAlignment="1">
      <alignment horizontal="center" vertical="center"/>
    </xf>
    <xf numFmtId="0" fontId="74" fillId="0" borderId="12" xfId="0" applyFont="1" applyBorder="1" applyAlignment="1">
      <alignment horizontal="center" vertical="center" wrapText="1"/>
    </xf>
    <xf numFmtId="0" fontId="75" fillId="6" borderId="68" xfId="0" applyFont="1" applyFill="1" applyBorder="1" applyAlignment="1">
      <alignment horizontal="center" vertical="center" wrapText="1"/>
    </xf>
    <xf numFmtId="0" fontId="75" fillId="6" borderId="9" xfId="0" applyFont="1" applyFill="1" applyBorder="1" applyAlignment="1">
      <alignment horizontal="center" vertical="center" wrapText="1"/>
    </xf>
    <xf numFmtId="0" fontId="68" fillId="8" borderId="12" xfId="0" applyFont="1" applyFill="1" applyBorder="1" applyAlignment="1">
      <alignment horizontal="center" vertical="center"/>
    </xf>
    <xf numFmtId="0" fontId="73" fillId="0" borderId="9" xfId="0" applyFont="1" applyBorder="1" applyAlignment="1">
      <alignment horizontal="center" vertical="center" wrapText="1"/>
    </xf>
    <xf numFmtId="0" fontId="75" fillId="5" borderId="67" xfId="0" applyFont="1" applyFill="1" applyBorder="1" applyAlignment="1">
      <alignment horizontal="center" vertical="center" wrapText="1"/>
    </xf>
    <xf numFmtId="0" fontId="75" fillId="5" borderId="12" xfId="0" applyFont="1" applyFill="1" applyBorder="1" applyAlignment="1">
      <alignment horizontal="center" vertical="center" wrapText="1"/>
    </xf>
    <xf numFmtId="0" fontId="75" fillId="5" borderId="7" xfId="0" applyFont="1" applyFill="1" applyBorder="1" applyAlignment="1">
      <alignment horizontal="center" vertical="center" wrapText="1"/>
    </xf>
    <xf numFmtId="0" fontId="68" fillId="4" borderId="9" xfId="0" applyFont="1" applyFill="1" applyBorder="1" applyAlignment="1">
      <alignment horizontal="center" vertical="center"/>
    </xf>
    <xf numFmtId="0" fontId="73" fillId="0" borderId="8" xfId="0" applyFont="1" applyBorder="1" applyAlignment="1">
      <alignment horizontal="center" vertical="center" wrapText="1"/>
    </xf>
    <xf numFmtId="0" fontId="75" fillId="6" borderId="7" xfId="0" applyFont="1" applyFill="1" applyBorder="1" applyAlignment="1">
      <alignment horizontal="center" vertical="center" wrapText="1"/>
    </xf>
    <xf numFmtId="0" fontId="68" fillId="8" borderId="18" xfId="0" applyFont="1" applyFill="1" applyBorder="1" applyAlignment="1">
      <alignment horizontal="center" vertical="center"/>
    </xf>
    <xf numFmtId="0" fontId="74" fillId="0" borderId="7" xfId="0" applyFont="1" applyBorder="1" applyAlignment="1">
      <alignment horizontal="center" vertical="center" wrapText="1"/>
    </xf>
    <xf numFmtId="0" fontId="73" fillId="0" borderId="12" xfId="0" applyFont="1" applyBorder="1" applyAlignment="1">
      <alignment horizontal="center" vertical="center" wrapText="1"/>
    </xf>
    <xf numFmtId="0" fontId="74" fillId="0" borderId="20" xfId="0" applyFont="1" applyBorder="1" applyAlignment="1">
      <alignment horizontal="center" vertical="center" wrapText="1"/>
    </xf>
    <xf numFmtId="0" fontId="74" fillId="0" borderId="69" xfId="0" applyFont="1" applyBorder="1" applyAlignment="1">
      <alignment horizontal="center" vertical="center" wrapText="1"/>
    </xf>
    <xf numFmtId="0" fontId="75" fillId="6" borderId="70" xfId="0" applyFont="1" applyFill="1" applyBorder="1" applyAlignment="1">
      <alignment horizontal="center" vertical="center" wrapText="1"/>
    </xf>
    <xf numFmtId="0" fontId="75" fillId="6" borderId="16" xfId="0" applyFont="1" applyFill="1" applyBorder="1" applyAlignment="1">
      <alignment horizontal="center" vertical="center" wrapText="1"/>
    </xf>
    <xf numFmtId="0" fontId="74" fillId="0" borderId="11" xfId="0" applyFont="1" applyBorder="1" applyAlignment="1">
      <alignment horizontal="center" vertical="center" wrapText="1"/>
    </xf>
    <xf numFmtId="0" fontId="73" fillId="0" borderId="11" xfId="0" applyFont="1" applyBorder="1" applyAlignment="1">
      <alignment horizontal="center" vertical="center" wrapText="1"/>
    </xf>
    <xf numFmtId="0" fontId="75" fillId="5" borderId="70" xfId="0" applyFont="1" applyFill="1" applyBorder="1" applyAlignment="1">
      <alignment horizontal="center" vertical="center" wrapText="1"/>
    </xf>
    <xf numFmtId="0" fontId="68" fillId="4" borderId="16" xfId="0" applyFont="1" applyFill="1" applyBorder="1" applyAlignment="1">
      <alignment horizontal="center" vertical="center"/>
    </xf>
    <xf numFmtId="0" fontId="75" fillId="6" borderId="11" xfId="0" applyFont="1" applyFill="1" applyBorder="1" applyAlignment="1">
      <alignment horizontal="center" vertical="center" wrapText="1"/>
    </xf>
    <xf numFmtId="0" fontId="73" fillId="0" borderId="18" xfId="0" applyFont="1" applyBorder="1" applyAlignment="1">
      <alignment horizontal="center" vertical="center" wrapText="1"/>
    </xf>
    <xf numFmtId="0" fontId="75" fillId="5" borderId="69" xfId="0" applyFont="1" applyFill="1" applyBorder="1" applyAlignment="1">
      <alignment horizontal="center" vertical="center" wrapText="1"/>
    </xf>
    <xf numFmtId="0" fontId="74" fillId="0" borderId="70" xfId="0" applyFont="1" applyBorder="1" applyAlignment="1">
      <alignment horizontal="center" vertical="center" wrapText="1"/>
    </xf>
    <xf numFmtId="0" fontId="74" fillId="0" borderId="16" xfId="0" applyFont="1" applyBorder="1" applyAlignment="1">
      <alignment horizontal="center" vertical="center" wrapText="1"/>
    </xf>
    <xf numFmtId="0" fontId="68" fillId="4" borderId="11" xfId="0" applyFont="1" applyFill="1" applyBorder="1" applyAlignment="1">
      <alignment horizontal="center" vertical="center"/>
    </xf>
    <xf numFmtId="0" fontId="75" fillId="5" borderId="11" xfId="0" applyFont="1" applyFill="1" applyBorder="1" applyAlignment="1">
      <alignment horizontal="center" vertical="center" wrapText="1"/>
    </xf>
    <xf numFmtId="0" fontId="75" fillId="6" borderId="18" xfId="0" applyFont="1" applyFill="1" applyBorder="1" applyAlignment="1">
      <alignment horizontal="center" vertical="center" wrapText="1"/>
    </xf>
    <xf numFmtId="0" fontId="75" fillId="6" borderId="69" xfId="0" applyFont="1" applyFill="1" applyBorder="1" applyAlignment="1">
      <alignment horizontal="center" vertical="center" wrapText="1"/>
    </xf>
    <xf numFmtId="0" fontId="74" fillId="0" borderId="18" xfId="0" applyFont="1" applyBorder="1" applyAlignment="1">
      <alignment horizontal="center" vertical="center" wrapText="1"/>
    </xf>
    <xf numFmtId="0" fontId="76" fillId="19" borderId="7" xfId="0" applyFont="1" applyFill="1" applyBorder="1" applyAlignment="1">
      <alignment horizontal="center" vertical="center" wrapText="1"/>
    </xf>
    <xf numFmtId="0" fontId="68" fillId="8" borderId="16" xfId="0" applyFont="1" applyFill="1" applyBorder="1" applyAlignment="1">
      <alignment horizontal="center" vertical="center"/>
    </xf>
    <xf numFmtId="0" fontId="73" fillId="0" borderId="4" xfId="0" applyFont="1" applyBorder="1" applyAlignment="1">
      <alignment horizontal="center" vertical="center" wrapText="1"/>
    </xf>
    <xf numFmtId="0" fontId="74" fillId="0" borderId="65" xfId="0" applyFont="1" applyBorder="1" applyAlignment="1">
      <alignment horizontal="center" vertical="center" wrapText="1"/>
    </xf>
    <xf numFmtId="0" fontId="74" fillId="0" borderId="66" xfId="0" applyFont="1" applyBorder="1" applyAlignment="1">
      <alignment horizontal="center" vertical="center" wrapText="1"/>
    </xf>
    <xf numFmtId="0" fontId="75" fillId="5" borderId="24" xfId="0" applyFont="1" applyFill="1" applyBorder="1" applyAlignment="1">
      <alignment horizontal="center" vertical="center" wrapText="1"/>
    </xf>
    <xf numFmtId="0" fontId="73" fillId="0" borderId="25" xfId="0" applyFont="1" applyBorder="1" applyAlignment="1">
      <alignment horizontal="center" vertical="center" wrapText="1"/>
    </xf>
    <xf numFmtId="0" fontId="68" fillId="4" borderId="25" xfId="0" applyFont="1" applyFill="1" applyBorder="1" applyAlignment="1">
      <alignment horizontal="center" vertical="center"/>
    </xf>
    <xf numFmtId="0" fontId="68" fillId="8" borderId="25" xfId="0" applyFont="1" applyFill="1" applyBorder="1" applyAlignment="1">
      <alignment horizontal="center" vertical="center"/>
    </xf>
    <xf numFmtId="0" fontId="68" fillId="8" borderId="42" xfId="0" applyFont="1" applyFill="1" applyBorder="1" applyAlignment="1">
      <alignment horizontal="center" vertical="center"/>
    </xf>
    <xf numFmtId="0" fontId="74" fillId="0" borderId="42" xfId="0" applyFont="1" applyBorder="1" applyAlignment="1">
      <alignment horizontal="center" vertical="center" wrapText="1"/>
    </xf>
    <xf numFmtId="0" fontId="68" fillId="8" borderId="66" xfId="0" applyFont="1" applyFill="1" applyBorder="1" applyAlignment="1">
      <alignment horizontal="center" vertical="center"/>
    </xf>
    <xf numFmtId="0" fontId="68" fillId="8" borderId="24" xfId="0" applyFont="1" applyFill="1" applyBorder="1" applyAlignment="1">
      <alignment horizontal="center" vertical="center"/>
    </xf>
    <xf numFmtId="0" fontId="75" fillId="5" borderId="25" xfId="0" applyFont="1" applyFill="1" applyBorder="1" applyAlignment="1">
      <alignment horizontal="center" vertical="center" wrapText="1"/>
    </xf>
    <xf numFmtId="0" fontId="75" fillId="5" borderId="42" xfId="0" applyFont="1" applyFill="1" applyBorder="1" applyAlignment="1">
      <alignment horizontal="center" vertical="center" wrapText="1"/>
    </xf>
    <xf numFmtId="0" fontId="68" fillId="8" borderId="67" xfId="0" applyFont="1" applyFill="1" applyBorder="1" applyAlignment="1">
      <alignment horizontal="center" vertical="center"/>
    </xf>
    <xf numFmtId="0" fontId="75" fillId="5" borderId="17" xfId="0" applyFont="1" applyFill="1" applyBorder="1" applyAlignment="1">
      <alignment horizontal="center" vertical="center" wrapText="1"/>
    </xf>
    <xf numFmtId="0" fontId="77" fillId="0" borderId="67" xfId="0" applyFont="1" applyBorder="1" applyAlignment="1">
      <alignment horizontal="center" vertical="center" wrapText="1"/>
    </xf>
    <xf numFmtId="0" fontId="74" fillId="0" borderId="85" xfId="0" applyFont="1" applyBorder="1" applyAlignment="1">
      <alignment horizontal="center" vertical="center" wrapText="1"/>
    </xf>
    <xf numFmtId="0" fontId="68" fillId="8" borderId="17" xfId="0" applyFont="1" applyFill="1" applyBorder="1" applyAlignment="1">
      <alignment horizontal="center" vertical="center"/>
    </xf>
    <xf numFmtId="0" fontId="74" fillId="19" borderId="67" xfId="0" applyFont="1" applyFill="1" applyBorder="1" applyAlignment="1">
      <alignment horizontal="center" vertical="center" wrapText="1"/>
    </xf>
    <xf numFmtId="0" fontId="68" fillId="8" borderId="68" xfId="0" applyFont="1" applyFill="1" applyBorder="1" applyAlignment="1">
      <alignment horizontal="center" vertical="center"/>
    </xf>
    <xf numFmtId="0" fontId="68" fillId="19" borderId="67" xfId="0" applyFont="1" applyFill="1" applyBorder="1" applyAlignment="1">
      <alignment horizontal="center" vertical="center"/>
    </xf>
    <xf numFmtId="0" fontId="68" fillId="19" borderId="9" xfId="0" applyFont="1" applyFill="1" applyBorder="1" applyAlignment="1">
      <alignment horizontal="center" vertical="center"/>
    </xf>
    <xf numFmtId="0" fontId="74" fillId="19" borderId="68" xfId="0" applyFont="1" applyFill="1" applyBorder="1" applyAlignment="1">
      <alignment horizontal="center" vertical="top" wrapText="1"/>
    </xf>
    <xf numFmtId="0" fontId="73" fillId="0" borderId="27" xfId="0" applyFont="1" applyBorder="1" applyAlignment="1">
      <alignment horizontal="center" vertical="center" wrapText="1"/>
    </xf>
    <xf numFmtId="0" fontId="74" fillId="0" borderId="73" xfId="0" applyFont="1" applyBorder="1" applyAlignment="1">
      <alignment horizontal="center" vertical="center" wrapText="1"/>
    </xf>
    <xf numFmtId="0" fontId="68" fillId="8" borderId="74" xfId="0" applyFont="1" applyFill="1" applyBorder="1" applyAlignment="1">
      <alignment horizontal="center" vertical="center"/>
    </xf>
    <xf numFmtId="0" fontId="68" fillId="4" borderId="28" xfId="0" applyFont="1" applyFill="1" applyBorder="1" applyAlignment="1">
      <alignment horizontal="center" vertical="center"/>
    </xf>
    <xf numFmtId="0" fontId="73" fillId="0" borderId="29" xfId="0" applyFont="1" applyBorder="1" applyAlignment="1">
      <alignment horizontal="center" vertical="center" wrapText="1"/>
    </xf>
    <xf numFmtId="0" fontId="68" fillId="8" borderId="29" xfId="0" applyFont="1" applyFill="1" applyBorder="1" applyAlignment="1">
      <alignment horizontal="center" vertical="center"/>
    </xf>
    <xf numFmtId="0" fontId="75" fillId="5" borderId="43" xfId="0" applyFont="1" applyFill="1" applyBorder="1" applyAlignment="1">
      <alignment horizontal="center" vertical="center" wrapText="1"/>
    </xf>
    <xf numFmtId="0" fontId="74" fillId="0" borderId="74" xfId="0" applyFont="1" applyBorder="1" applyAlignment="1">
      <alignment horizontal="center" vertical="center" wrapText="1"/>
    </xf>
    <xf numFmtId="0" fontId="68" fillId="8" borderId="28" xfId="0" applyFont="1" applyFill="1" applyBorder="1" applyAlignment="1">
      <alignment horizontal="center" vertical="center"/>
    </xf>
    <xf numFmtId="0" fontId="75" fillId="5" borderId="29" xfId="0" applyFont="1" applyFill="1" applyBorder="1" applyAlignment="1">
      <alignment horizontal="center" vertical="center" wrapText="1"/>
    </xf>
    <xf numFmtId="0" fontId="68" fillId="4" borderId="43" xfId="0" applyFont="1" applyFill="1" applyBorder="1" applyAlignment="1">
      <alignment horizontal="center" vertical="center"/>
    </xf>
    <xf numFmtId="0" fontId="75" fillId="5" borderId="28" xfId="0" applyFont="1" applyFill="1" applyBorder="1" applyAlignment="1">
      <alignment horizontal="center" vertical="center" wrapText="1"/>
    </xf>
    <xf numFmtId="0" fontId="74" fillId="0" borderId="29" xfId="0" applyFont="1" applyBorder="1" applyAlignment="1">
      <alignment horizontal="center" vertical="center" wrapText="1"/>
    </xf>
    <xf numFmtId="0" fontId="68" fillId="8" borderId="73" xfId="0" applyFont="1" applyFill="1" applyBorder="1" applyAlignment="1">
      <alignment horizontal="center" vertical="center"/>
    </xf>
    <xf numFmtId="0" fontId="79" fillId="2" borderId="20" xfId="0" applyFont="1" applyFill="1" applyBorder="1" applyAlignment="1">
      <alignment horizontal="center" vertical="center"/>
    </xf>
    <xf numFmtId="0" fontId="79" fillId="0" borderId="7" xfId="0" applyFont="1" applyBorder="1" applyAlignment="1">
      <alignment horizontal="center" vertical="center"/>
    </xf>
    <xf numFmtId="0" fontId="79" fillId="2" borderId="7" xfId="0" applyFont="1" applyFill="1" applyBorder="1" applyAlignment="1">
      <alignment horizontal="center" vertical="center"/>
    </xf>
    <xf numFmtId="0" fontId="80" fillId="2" borderId="4" xfId="0" applyFont="1" applyFill="1" applyBorder="1" applyAlignment="1">
      <alignment horizontal="center" vertical="center"/>
    </xf>
    <xf numFmtId="0" fontId="80" fillId="2" borderId="7" xfId="0" applyFont="1" applyFill="1" applyBorder="1" applyAlignment="1">
      <alignment horizontal="center" vertical="center"/>
    </xf>
    <xf numFmtId="0" fontId="80" fillId="0" borderId="27" xfId="0" applyFont="1" applyBorder="1" applyAlignment="1">
      <alignment horizontal="center" vertical="center"/>
    </xf>
    <xf numFmtId="0" fontId="83" fillId="0" borderId="108" xfId="0" applyFont="1" applyBorder="1" applyAlignment="1">
      <alignment horizontal="center" vertical="center"/>
    </xf>
    <xf numFmtId="0" fontId="84" fillId="0" borderId="71" xfId="0" applyFont="1" applyBorder="1" applyAlignment="1">
      <alignment horizontal="center" vertical="center"/>
    </xf>
    <xf numFmtId="0" fontId="84" fillId="0" borderId="72" xfId="0" applyFont="1" applyBorder="1" applyAlignment="1">
      <alignment horizontal="center" vertical="center"/>
    </xf>
    <xf numFmtId="0" fontId="84" fillId="0" borderId="63" xfId="0" applyFont="1" applyBorder="1" applyAlignment="1">
      <alignment horizontal="center" vertical="center"/>
    </xf>
    <xf numFmtId="0" fontId="83" fillId="0" borderId="60" xfId="0" applyFont="1" applyBorder="1" applyAlignment="1">
      <alignment horizontal="center" vertical="center"/>
    </xf>
    <xf numFmtId="0" fontId="84" fillId="0" borderId="60" xfId="0" applyFont="1" applyBorder="1" applyAlignment="1">
      <alignment horizontal="center" vertical="center"/>
    </xf>
    <xf numFmtId="0" fontId="84" fillId="0" borderId="64" xfId="0" applyFont="1" applyBorder="1" applyAlignment="1">
      <alignment horizontal="center" vertical="center"/>
    </xf>
    <xf numFmtId="0" fontId="84" fillId="0" borderId="109" xfId="0" applyFont="1" applyBorder="1" applyAlignment="1">
      <alignment horizontal="center" vertical="center"/>
    </xf>
    <xf numFmtId="0" fontId="82" fillId="22" borderId="4" xfId="0" applyFont="1" applyFill="1" applyBorder="1" applyAlignment="1">
      <alignment horizontal="center" vertical="center"/>
    </xf>
    <xf numFmtId="0" fontId="85" fillId="21" borderId="65" xfId="0" applyFont="1" applyFill="1" applyBorder="1" applyAlignment="1">
      <alignment horizontal="center" vertical="center"/>
    </xf>
    <xf numFmtId="0" fontId="85" fillId="22" borderId="66" xfId="0" applyFont="1" applyFill="1" applyBorder="1" applyAlignment="1">
      <alignment horizontal="center" vertical="center"/>
    </xf>
    <xf numFmtId="0" fontId="85" fillId="0" borderId="24" xfId="0" applyFont="1" applyBorder="1" applyAlignment="1">
      <alignment horizontal="center" vertical="center"/>
    </xf>
    <xf numFmtId="0" fontId="64" fillId="22" borderId="25" xfId="0" applyFont="1" applyFill="1" applyBorder="1" applyAlignment="1">
      <alignment horizontal="center" vertical="center"/>
    </xf>
    <xf numFmtId="0" fontId="85" fillId="0" borderId="25" xfId="0" applyFont="1" applyBorder="1" applyAlignment="1">
      <alignment horizontal="center" vertical="center"/>
    </xf>
    <xf numFmtId="0" fontId="85" fillId="0" borderId="42" xfId="0" applyFont="1" applyBorder="1" applyAlignment="1">
      <alignment horizontal="center" vertical="center"/>
    </xf>
    <xf numFmtId="0" fontId="78" fillId="9" borderId="7" xfId="0" applyFont="1" applyFill="1" applyBorder="1" applyAlignment="1">
      <alignment horizontal="center" vertical="center"/>
    </xf>
    <xf numFmtId="0" fontId="81" fillId="9" borderId="7" xfId="0" applyFont="1" applyFill="1" applyBorder="1" applyAlignment="1">
      <alignment horizontal="center" vertical="center"/>
    </xf>
    <xf numFmtId="0" fontId="9" fillId="0" borderId="64" xfId="0" applyFont="1" applyBorder="1" applyAlignment="1">
      <alignment horizontal="center" vertical="center"/>
    </xf>
    <xf numFmtId="0" fontId="5" fillId="0" borderId="63" xfId="0" applyFont="1" applyBorder="1" applyAlignment="1">
      <alignment horizontal="center" vertical="center"/>
    </xf>
    <xf numFmtId="0" fontId="9" fillId="3" borderId="71" xfId="0" applyFont="1" applyFill="1" applyBorder="1" applyAlignment="1">
      <alignment horizontal="center" vertical="center"/>
    </xf>
    <xf numFmtId="0" fontId="9" fillId="3" borderId="72" xfId="0" applyFont="1" applyFill="1" applyBorder="1" applyAlignment="1">
      <alignment horizontal="center" vertical="center"/>
    </xf>
    <xf numFmtId="0" fontId="9" fillId="0" borderId="63" xfId="0" applyFont="1" applyBorder="1" applyAlignment="1">
      <alignment horizontal="center" vertical="center"/>
    </xf>
    <xf numFmtId="0" fontId="85" fillId="18" borderId="65" xfId="0" applyFont="1" applyFill="1" applyBorder="1" applyAlignment="1">
      <alignment horizontal="center" vertical="center"/>
    </xf>
    <xf numFmtId="0" fontId="85" fillId="23" borderId="66" xfId="0" applyFont="1" applyFill="1" applyBorder="1" applyAlignment="1">
      <alignment horizontal="center" vertical="center"/>
    </xf>
    <xf numFmtId="0" fontId="86" fillId="19" borderId="12" xfId="0" applyFont="1" applyFill="1" applyBorder="1" applyAlignment="1">
      <alignment horizontal="center" vertical="center"/>
    </xf>
    <xf numFmtId="0" fontId="67" fillId="19" borderId="12" xfId="0" applyFont="1" applyFill="1" applyBorder="1" applyAlignment="1">
      <alignment horizontal="center" vertical="center"/>
    </xf>
    <xf numFmtId="0" fontId="87" fillId="4" borderId="32" xfId="0" applyFont="1" applyFill="1" applyBorder="1" applyAlignment="1">
      <alignment horizontal="center" vertical="center"/>
    </xf>
    <xf numFmtId="0" fontId="66" fillId="6" borderId="25" xfId="0" applyFont="1" applyFill="1" applyBorder="1" applyAlignment="1">
      <alignment horizontal="center" vertical="center" wrapText="1"/>
    </xf>
    <xf numFmtId="0" fontId="65" fillId="0" borderId="25" xfId="0" applyFont="1" applyBorder="1" applyAlignment="1">
      <alignment horizontal="center" vertical="center" wrapText="1"/>
    </xf>
    <xf numFmtId="0" fontId="67" fillId="8" borderId="42" xfId="0" applyFont="1" applyFill="1" applyBorder="1" applyAlignment="1">
      <alignment horizontal="center" vertical="center"/>
    </xf>
    <xf numFmtId="0" fontId="66" fillId="5" borderId="65" xfId="0" applyFont="1" applyFill="1" applyBorder="1" applyAlignment="1">
      <alignment horizontal="center" vertical="center" wrapText="1"/>
    </xf>
    <xf numFmtId="0" fontId="65" fillId="0" borderId="66" xfId="0" applyFont="1" applyBorder="1" applyAlignment="1">
      <alignment horizontal="center" vertical="center" wrapText="1"/>
    </xf>
    <xf numFmtId="0" fontId="65" fillId="0" borderId="24" xfId="0" applyFont="1" applyBorder="1" applyAlignment="1">
      <alignment horizontal="center" vertical="center" wrapText="1"/>
    </xf>
    <xf numFmtId="0" fontId="66" fillId="5" borderId="25" xfId="0" applyFont="1" applyFill="1" applyBorder="1" applyAlignment="1">
      <alignment horizontal="center" vertical="center" wrapText="1"/>
    </xf>
    <xf numFmtId="0" fontId="67" fillId="8" borderId="25" xfId="0" applyFont="1" applyFill="1" applyBorder="1" applyAlignment="1">
      <alignment horizontal="center" vertical="center"/>
    </xf>
    <xf numFmtId="0" fontId="66" fillId="6" borderId="42" xfId="0" applyFont="1" applyFill="1" applyBorder="1" applyAlignment="1">
      <alignment horizontal="center" vertical="center" wrapText="1"/>
    </xf>
    <xf numFmtId="0" fontId="66" fillId="6" borderId="65" xfId="0" applyFont="1" applyFill="1" applyBorder="1" applyAlignment="1">
      <alignment horizontal="center" vertical="center" wrapText="1"/>
    </xf>
    <xf numFmtId="0" fontId="87" fillId="4" borderId="24" xfId="0" applyFont="1" applyFill="1" applyBorder="1" applyAlignment="1">
      <alignment horizontal="center" vertical="center"/>
    </xf>
    <xf numFmtId="0" fontId="65" fillId="0" borderId="42" xfId="0" applyFont="1" applyBorder="1" applyAlignment="1">
      <alignment horizontal="center" vertical="center" wrapText="1"/>
    </xf>
    <xf numFmtId="0" fontId="65" fillId="0" borderId="65" xfId="0" applyFont="1" applyBorder="1" applyAlignment="1">
      <alignment horizontal="center" vertical="center" wrapText="1"/>
    </xf>
    <xf numFmtId="0" fontId="66" fillId="6" borderId="66" xfId="0" applyFont="1" applyFill="1" applyBorder="1" applyAlignment="1">
      <alignment horizontal="center" vertical="center" wrapText="1"/>
    </xf>
    <xf numFmtId="0" fontId="66" fillId="6" borderId="24" xfId="0" applyFont="1" applyFill="1" applyBorder="1" applyAlignment="1">
      <alignment horizontal="center" vertical="center" wrapText="1"/>
    </xf>
    <xf numFmtId="0" fontId="87" fillId="4" borderId="25" xfId="0" applyFont="1" applyFill="1" applyBorder="1" applyAlignment="1">
      <alignment horizontal="center" vertical="center"/>
    </xf>
    <xf numFmtId="0" fontId="66" fillId="5" borderId="66" xfId="0" applyFont="1" applyFill="1" applyBorder="1" applyAlignment="1">
      <alignment horizontal="center" vertical="center" wrapText="1"/>
    </xf>
    <xf numFmtId="0" fontId="67" fillId="8" borderId="24" xfId="0" applyFont="1" applyFill="1" applyBorder="1" applyAlignment="1">
      <alignment horizontal="center" vertical="center"/>
    </xf>
    <xf numFmtId="0" fontId="66" fillId="6" borderId="26" xfId="0" applyFont="1" applyFill="1" applyBorder="1" applyAlignment="1">
      <alignment horizontal="center" vertical="center" wrapText="1"/>
    </xf>
    <xf numFmtId="0" fontId="66" fillId="5" borderId="40" xfId="0" applyFont="1" applyFill="1" applyBorder="1" applyAlignment="1">
      <alignment horizontal="center" vertical="center" wrapText="1"/>
    </xf>
    <xf numFmtId="0" fontId="66" fillId="6" borderId="8" xfId="0" applyFont="1" applyFill="1" applyBorder="1" applyAlignment="1">
      <alignment horizontal="center" vertical="center" wrapText="1"/>
    </xf>
    <xf numFmtId="0" fontId="65" fillId="0" borderId="8" xfId="0" applyFont="1" applyBorder="1" applyAlignment="1">
      <alignment horizontal="center" vertical="center" wrapText="1"/>
    </xf>
    <xf numFmtId="0" fontId="87" fillId="4" borderId="12" xfId="0" applyFont="1" applyFill="1" applyBorder="1" applyAlignment="1">
      <alignment horizontal="center" vertical="center"/>
    </xf>
    <xf numFmtId="0" fontId="66" fillId="5" borderId="67" xfId="0" applyFont="1" applyFill="1" applyBorder="1" applyAlignment="1">
      <alignment horizontal="center" vertical="center" wrapText="1"/>
    </xf>
    <xf numFmtId="0" fontId="65" fillId="0" borderId="68" xfId="0" applyFont="1" applyBorder="1" applyAlignment="1">
      <alignment horizontal="center" vertical="center" wrapText="1"/>
    </xf>
    <xf numFmtId="0" fontId="65" fillId="0" borderId="9" xfId="0" applyFont="1" applyBorder="1" applyAlignment="1">
      <alignment horizontal="center" vertical="center" wrapText="1"/>
    </xf>
    <xf numFmtId="0" fontId="87" fillId="4" borderId="8" xfId="0" applyFont="1" applyFill="1" applyBorder="1" applyAlignment="1">
      <alignment horizontal="center" vertical="center"/>
    </xf>
    <xf numFmtId="0" fontId="67" fillId="8" borderId="8" xfId="0" applyFont="1" applyFill="1" applyBorder="1" applyAlignment="1">
      <alignment horizontal="center" vertical="center"/>
    </xf>
    <xf numFmtId="0" fontId="66" fillId="6" borderId="12" xfId="0" applyFont="1" applyFill="1" applyBorder="1" applyAlignment="1">
      <alignment horizontal="center" vertical="center" wrapText="1"/>
    </xf>
    <xf numFmtId="0" fontId="66" fillId="6" borderId="67" xfId="0" applyFont="1" applyFill="1" applyBorder="1" applyAlignment="1">
      <alignment horizontal="center" vertical="center" wrapText="1"/>
    </xf>
    <xf numFmtId="0" fontId="67" fillId="8" borderId="9" xfId="0" applyFont="1" applyFill="1" applyBorder="1" applyAlignment="1">
      <alignment horizontal="center" vertical="center"/>
    </xf>
    <xf numFmtId="0" fontId="66" fillId="5" borderId="8" xfId="0" applyFont="1" applyFill="1" applyBorder="1" applyAlignment="1">
      <alignment horizontal="center" vertical="center" wrapText="1"/>
    </xf>
    <xf numFmtId="0" fontId="65" fillId="0" borderId="12" xfId="0" applyFont="1" applyBorder="1" applyAlignment="1">
      <alignment horizontal="center" vertical="center" wrapText="1"/>
    </xf>
    <xf numFmtId="0" fontId="65" fillId="0" borderId="67" xfId="0" applyFont="1" applyBorder="1" applyAlignment="1">
      <alignment horizontal="center" vertical="center" wrapText="1"/>
    </xf>
    <xf numFmtId="0" fontId="66" fillId="6" borderId="68" xfId="0" applyFont="1" applyFill="1" applyBorder="1" applyAlignment="1">
      <alignment horizontal="center" vertical="center" wrapText="1"/>
    </xf>
    <xf numFmtId="0" fontId="66" fillId="6" borderId="9" xfId="0" applyFont="1" applyFill="1" applyBorder="1" applyAlignment="1">
      <alignment horizontal="center" vertical="center" wrapText="1"/>
    </xf>
    <xf numFmtId="0" fontId="66" fillId="5" borderId="12" xfId="0" applyFont="1" applyFill="1" applyBorder="1" applyAlignment="1">
      <alignment horizontal="center" vertical="center" wrapText="1"/>
    </xf>
    <xf numFmtId="0" fontId="66" fillId="5" borderId="68" xfId="0" applyFont="1" applyFill="1" applyBorder="1" applyAlignment="1">
      <alignment horizontal="center" vertical="center" wrapText="1"/>
    </xf>
    <xf numFmtId="0" fontId="66" fillId="6" borderId="10" xfId="0" applyFont="1" applyFill="1" applyBorder="1" applyAlignment="1">
      <alignment horizontal="center" vertical="center" wrapText="1"/>
    </xf>
    <xf numFmtId="0" fontId="65" fillId="0" borderId="40" xfId="0" applyFont="1" applyBorder="1" applyAlignment="1">
      <alignment horizontal="center" vertical="center" wrapText="1"/>
    </xf>
    <xf numFmtId="0" fontId="87" fillId="4" borderId="9" xfId="0" applyFont="1" applyFill="1" applyBorder="1" applyAlignment="1">
      <alignment horizontal="center" vertical="center"/>
    </xf>
    <xf numFmtId="0" fontId="67" fillId="8" borderId="12" xfId="0" applyFont="1" applyFill="1" applyBorder="1" applyAlignment="1">
      <alignment horizontal="center" vertical="center"/>
    </xf>
    <xf numFmtId="0" fontId="66" fillId="5" borderId="10" xfId="0" applyFont="1" applyFill="1" applyBorder="1" applyAlignment="1">
      <alignment horizontal="center" vertical="center" wrapText="1"/>
    </xf>
    <xf numFmtId="0" fontId="66" fillId="5" borderId="9" xfId="0" applyFont="1" applyFill="1" applyBorder="1" applyAlignment="1">
      <alignment horizontal="center" vertical="center" wrapText="1"/>
    </xf>
    <xf numFmtId="0" fontId="87" fillId="4" borderId="10" xfId="0" applyFont="1" applyFill="1" applyBorder="1" applyAlignment="1">
      <alignment horizontal="center" vertical="center"/>
    </xf>
    <xf numFmtId="0" fontId="67" fillId="8" borderId="10" xfId="0" applyFont="1" applyFill="1" applyBorder="1" applyAlignment="1">
      <alignment horizontal="center" vertical="center"/>
    </xf>
    <xf numFmtId="0" fontId="67" fillId="8" borderId="40" xfId="0" applyFont="1" applyFill="1" applyBorder="1" applyAlignment="1">
      <alignment horizontal="center" vertical="center"/>
    </xf>
    <xf numFmtId="0" fontId="66" fillId="6" borderId="40" xfId="0" applyFont="1" applyFill="1" applyBorder="1" applyAlignment="1">
      <alignment horizontal="center" vertical="center" wrapText="1"/>
    </xf>
    <xf numFmtId="0" fontId="65" fillId="0" borderId="10" xfId="0" applyFont="1" applyBorder="1" applyAlignment="1">
      <alignment horizontal="center" vertical="center" wrapText="1"/>
    </xf>
    <xf numFmtId="0" fontId="66" fillId="6" borderId="111" xfId="0" applyFont="1" applyFill="1" applyBorder="1" applyAlignment="1">
      <alignment horizontal="center" vertical="center" wrapText="1"/>
    </xf>
    <xf numFmtId="0" fontId="65" fillId="0" borderId="11" xfId="0" applyFont="1" applyBorder="1" applyAlignment="1">
      <alignment horizontal="center" vertical="center" wrapText="1"/>
    </xf>
    <xf numFmtId="0" fontId="67" fillId="8" borderId="11" xfId="0" applyFont="1" applyFill="1" applyBorder="1" applyAlignment="1">
      <alignment horizontal="center" vertical="center"/>
    </xf>
    <xf numFmtId="0" fontId="66" fillId="5" borderId="18" xfId="0" applyFont="1" applyFill="1" applyBorder="1" applyAlignment="1">
      <alignment horizontal="center" vertical="center" wrapText="1"/>
    </xf>
    <xf numFmtId="0" fontId="65" fillId="0" borderId="69" xfId="0" applyFont="1" applyBorder="1" applyAlignment="1">
      <alignment horizontal="center" vertical="center" wrapText="1"/>
    </xf>
    <xf numFmtId="0" fontId="66" fillId="5" borderId="70" xfId="0" applyFont="1" applyFill="1" applyBorder="1" applyAlignment="1">
      <alignment horizontal="center" vertical="center" wrapText="1"/>
    </xf>
    <xf numFmtId="0" fontId="87" fillId="4" borderId="16" xfId="0" applyFont="1" applyFill="1" applyBorder="1" applyAlignment="1">
      <alignment horizontal="center" vertical="center"/>
    </xf>
    <xf numFmtId="0" fontId="66" fillId="6" borderId="11" xfId="0" applyFont="1" applyFill="1" applyBorder="1" applyAlignment="1">
      <alignment horizontal="center" vertical="center" wrapText="1"/>
    </xf>
    <xf numFmtId="0" fontId="67" fillId="8" borderId="18" xfId="0" applyFont="1" applyFill="1" applyBorder="1" applyAlignment="1">
      <alignment horizontal="center" vertical="center"/>
    </xf>
    <xf numFmtId="0" fontId="66" fillId="5" borderId="69" xfId="0" applyFont="1" applyFill="1" applyBorder="1" applyAlignment="1">
      <alignment horizontal="center" vertical="center" wrapText="1"/>
    </xf>
    <xf numFmtId="0" fontId="65" fillId="0" borderId="70" xfId="0" applyFont="1" applyBorder="1" applyAlignment="1">
      <alignment horizontal="center" vertical="center" wrapText="1"/>
    </xf>
    <xf numFmtId="0" fontId="65" fillId="0" borderId="16" xfId="0" applyFont="1" applyBorder="1" applyAlignment="1">
      <alignment horizontal="center" vertical="center" wrapText="1"/>
    </xf>
    <xf numFmtId="0" fontId="87" fillId="4" borderId="11" xfId="0" applyFont="1" applyFill="1" applyBorder="1" applyAlignment="1">
      <alignment horizontal="center" vertical="center"/>
    </xf>
    <xf numFmtId="0" fontId="66" fillId="6" borderId="18" xfId="0" applyFont="1" applyFill="1" applyBorder="1" applyAlignment="1">
      <alignment horizontal="center" vertical="center" wrapText="1"/>
    </xf>
    <xf numFmtId="0" fontId="66" fillId="6" borderId="69" xfId="0" applyFont="1" applyFill="1" applyBorder="1" applyAlignment="1">
      <alignment horizontal="center" vertical="center" wrapText="1"/>
    </xf>
    <xf numFmtId="0" fontId="66" fillId="5" borderId="11" xfId="0" applyFont="1" applyFill="1" applyBorder="1" applyAlignment="1">
      <alignment horizontal="center" vertical="center" wrapText="1"/>
    </xf>
    <xf numFmtId="0" fontId="65" fillId="0" borderId="18" xfId="0" applyFont="1" applyBorder="1" applyAlignment="1">
      <alignment horizontal="center" vertical="center" wrapText="1"/>
    </xf>
    <xf numFmtId="0" fontId="66" fillId="6" borderId="70" xfId="0" applyFont="1" applyFill="1" applyBorder="1" applyAlignment="1">
      <alignment horizontal="center" vertical="center" wrapText="1"/>
    </xf>
    <xf numFmtId="0" fontId="66" fillId="6" borderId="16" xfId="0" applyFont="1" applyFill="1" applyBorder="1" applyAlignment="1">
      <alignment horizontal="center" vertical="center" wrapText="1"/>
    </xf>
    <xf numFmtId="0" fontId="65" fillId="0" borderId="23" xfId="0" applyFont="1" applyBorder="1" applyAlignment="1">
      <alignment horizontal="center" vertical="center" wrapText="1"/>
    </xf>
    <xf numFmtId="0" fontId="87" fillId="4" borderId="41" xfId="0" applyFont="1" applyFill="1" applyBorder="1" applyAlignment="1">
      <alignment horizontal="center" vertical="center"/>
    </xf>
    <xf numFmtId="0" fontId="67" fillId="8" borderId="29" xfId="0" applyFont="1" applyFill="1" applyBorder="1" applyAlignment="1">
      <alignment horizontal="center" vertical="center"/>
    </xf>
    <xf numFmtId="0" fontId="66" fillId="5" borderId="29" xfId="0" applyFont="1" applyFill="1" applyBorder="1" applyAlignment="1">
      <alignment horizontal="center" vertical="center" wrapText="1"/>
    </xf>
    <xf numFmtId="0" fontId="67" fillId="8" borderId="43" xfId="0" applyFont="1" applyFill="1" applyBorder="1" applyAlignment="1">
      <alignment horizontal="center" vertical="center"/>
    </xf>
    <xf numFmtId="0" fontId="65" fillId="0" borderId="73" xfId="0" applyFont="1" applyBorder="1" applyAlignment="1">
      <alignment horizontal="center" vertical="center" wrapText="1"/>
    </xf>
    <xf numFmtId="0" fontId="65" fillId="0" borderId="74" xfId="0" applyFont="1" applyBorder="1" applyAlignment="1">
      <alignment horizontal="center" vertical="center" wrapText="1"/>
    </xf>
    <xf numFmtId="0" fontId="66" fillId="6" borderId="28" xfId="0" applyFont="1" applyFill="1" applyBorder="1" applyAlignment="1">
      <alignment horizontal="center" vertical="center" wrapText="1"/>
    </xf>
    <xf numFmtId="0" fontId="66" fillId="6" borderId="29" xfId="0" applyFont="1" applyFill="1" applyBorder="1" applyAlignment="1">
      <alignment horizontal="center" vertical="center" wrapText="1"/>
    </xf>
    <xf numFmtId="0" fontId="65" fillId="0" borderId="29" xfId="0" applyFont="1" applyBorder="1" applyAlignment="1">
      <alignment horizontal="center" vertical="center" wrapText="1"/>
    </xf>
    <xf numFmtId="0" fontId="87" fillId="4" borderId="29" xfId="0" applyFont="1" applyFill="1" applyBorder="1" applyAlignment="1">
      <alignment horizontal="center" vertical="center"/>
    </xf>
    <xf numFmtId="0" fontId="66" fillId="5" borderId="74" xfId="0" applyFont="1" applyFill="1" applyBorder="1" applyAlignment="1">
      <alignment horizontal="center" vertical="center" wrapText="1"/>
    </xf>
    <xf numFmtId="0" fontId="67" fillId="8" borderId="28" xfId="0" applyFont="1" applyFill="1" applyBorder="1" applyAlignment="1">
      <alignment horizontal="center" vertical="center"/>
    </xf>
    <xf numFmtId="0" fontId="65" fillId="0" borderId="43" xfId="0" applyFont="1" applyBorder="1" applyAlignment="1">
      <alignment horizontal="center" vertical="center" wrapText="1"/>
    </xf>
    <xf numFmtId="0" fontId="66" fillId="6" borderId="74" xfId="0" applyFont="1" applyFill="1" applyBorder="1" applyAlignment="1">
      <alignment horizontal="center" vertical="center" wrapText="1"/>
    </xf>
    <xf numFmtId="0" fontId="65" fillId="0" borderId="28" xfId="0" applyFont="1" applyBorder="1" applyAlignment="1">
      <alignment horizontal="center" vertical="center" wrapText="1"/>
    </xf>
    <xf numFmtId="0" fontId="66" fillId="6" borderId="43" xfId="0" applyFont="1" applyFill="1" applyBorder="1" applyAlignment="1">
      <alignment horizontal="center" vertical="center" wrapText="1"/>
    </xf>
    <xf numFmtId="0" fontId="66" fillId="6" borderId="73" xfId="0" applyFont="1" applyFill="1" applyBorder="1" applyAlignment="1">
      <alignment horizontal="center" vertical="center" wrapText="1"/>
    </xf>
    <xf numFmtId="0" fontId="66" fillId="5" borderId="28" xfId="0" applyFont="1" applyFill="1" applyBorder="1" applyAlignment="1">
      <alignment horizontal="center" vertical="center" wrapText="1"/>
    </xf>
    <xf numFmtId="0" fontId="67" fillId="8" borderId="30" xfId="0" applyFont="1" applyFill="1" applyBorder="1" applyAlignment="1">
      <alignment horizontal="center" vertical="center"/>
    </xf>
    <xf numFmtId="0" fontId="66" fillId="5" borderId="32" xfId="0" applyFont="1" applyFill="1" applyBorder="1" applyAlignment="1">
      <alignment horizontal="center" vertical="center" wrapText="1"/>
    </xf>
    <xf numFmtId="0" fontId="66" fillId="5" borderId="24" xfId="0" applyFont="1" applyFill="1" applyBorder="1" applyAlignment="1">
      <alignment horizontal="center" vertical="center" wrapText="1"/>
    </xf>
    <xf numFmtId="0" fontId="66" fillId="5" borderId="42" xfId="0" applyFont="1" applyFill="1" applyBorder="1" applyAlignment="1">
      <alignment horizontal="center" vertical="center" wrapText="1"/>
    </xf>
    <xf numFmtId="0" fontId="67" fillId="8" borderId="65" xfId="0" applyFont="1" applyFill="1" applyBorder="1" applyAlignment="1">
      <alignment horizontal="center" vertical="center"/>
    </xf>
    <xf numFmtId="0" fontId="67" fillId="8" borderId="26" xfId="0" applyFont="1" applyFill="1" applyBorder="1" applyAlignment="1">
      <alignment horizontal="center" vertical="center"/>
    </xf>
    <xf numFmtId="0" fontId="67" fillId="8" borderId="68" xfId="0" applyFont="1" applyFill="1" applyBorder="1" applyAlignment="1">
      <alignment horizontal="center" vertical="center"/>
    </xf>
    <xf numFmtId="0" fontId="87" fillId="4" borderId="40" xfId="0" applyFont="1" applyFill="1" applyBorder="1" applyAlignment="1">
      <alignment horizontal="center" vertical="center"/>
    </xf>
    <xf numFmtId="0" fontId="67" fillId="8" borderId="67" xfId="0" applyFont="1" applyFill="1" applyBorder="1" applyAlignment="1">
      <alignment horizontal="center" vertical="center"/>
    </xf>
    <xf numFmtId="0" fontId="67" fillId="8" borderId="41" xfId="0" applyFont="1" applyFill="1" applyBorder="1" applyAlignment="1">
      <alignment horizontal="center" vertical="center"/>
    </xf>
    <xf numFmtId="0" fontId="87" fillId="4" borderId="43" xfId="0" applyFont="1" applyFill="1" applyBorder="1" applyAlignment="1">
      <alignment horizontal="center" vertical="center"/>
    </xf>
    <xf numFmtId="0" fontId="87" fillId="4" borderId="28" xfId="0" applyFont="1" applyFill="1" applyBorder="1" applyAlignment="1">
      <alignment horizontal="center" vertical="center"/>
    </xf>
    <xf numFmtId="0" fontId="67" fillId="8" borderId="74" xfId="0" applyFont="1" applyFill="1" applyBorder="1" applyAlignment="1">
      <alignment horizontal="center" vertical="center"/>
    </xf>
    <xf numFmtId="0" fontId="87" fillId="4" borderId="30" xfId="0" applyFont="1" applyFill="1" applyBorder="1" applyAlignment="1">
      <alignment horizontal="center" vertical="center"/>
    </xf>
    <xf numFmtId="0" fontId="66" fillId="16" borderId="29" xfId="0" applyFont="1" applyFill="1" applyBorder="1" applyAlignment="1">
      <alignment horizontal="center" vertical="center" wrapText="1"/>
    </xf>
    <xf numFmtId="0" fontId="66" fillId="16" borderId="68" xfId="0" applyFont="1" applyFill="1" applyBorder="1" applyAlignment="1">
      <alignment horizontal="center" vertical="center" wrapText="1"/>
    </xf>
    <xf numFmtId="0" fontId="66" fillId="19" borderId="68" xfId="0" applyFont="1" applyFill="1" applyBorder="1" applyAlignment="1">
      <alignment horizontal="center" vertical="center" wrapText="1"/>
    </xf>
    <xf numFmtId="0" fontId="67" fillId="19" borderId="8" xfId="0" applyFont="1" applyFill="1" applyBorder="1" applyAlignment="1">
      <alignment horizontal="center" vertical="center"/>
    </xf>
    <xf numFmtId="0" fontId="65" fillId="19" borderId="68" xfId="0" applyFont="1" applyFill="1" applyBorder="1" applyAlignment="1">
      <alignment horizontal="center" vertical="center" wrapText="1"/>
    </xf>
    <xf numFmtId="0" fontId="65" fillId="19" borderId="12" xfId="0" applyFont="1" applyFill="1" applyBorder="1" applyAlignment="1">
      <alignment horizontal="center" vertical="center" wrapText="1"/>
    </xf>
    <xf numFmtId="0" fontId="5" fillId="24" borderId="104" xfId="0" applyFont="1" applyFill="1" applyBorder="1" applyAlignment="1">
      <alignment horizontal="center" vertical="center"/>
    </xf>
    <xf numFmtId="0" fontId="5" fillId="24" borderId="60" xfId="0" applyFont="1" applyFill="1" applyBorder="1" applyAlignment="1">
      <alignment horizontal="center" vertical="center"/>
    </xf>
    <xf numFmtId="0" fontId="5" fillId="24" borderId="64" xfId="0" applyFont="1" applyFill="1" applyBorder="1" applyAlignment="1">
      <alignment horizontal="center" vertical="center"/>
    </xf>
    <xf numFmtId="0" fontId="5" fillId="24" borderId="71" xfId="0" applyFont="1" applyFill="1" applyBorder="1" applyAlignment="1">
      <alignment horizontal="center" vertical="center"/>
    </xf>
    <xf numFmtId="0" fontId="5" fillId="24" borderId="72" xfId="0" applyFont="1" applyFill="1" applyBorder="1" applyAlignment="1">
      <alignment horizontal="center" vertical="center"/>
    </xf>
    <xf numFmtId="0" fontId="5" fillId="24" borderId="63" xfId="0" applyFont="1" applyFill="1" applyBorder="1" applyAlignment="1">
      <alignment horizontal="center" vertical="center"/>
    </xf>
    <xf numFmtId="0" fontId="71" fillId="11" borderId="110" xfId="0" applyFont="1" applyFill="1" applyBorder="1" applyAlignment="1">
      <alignment horizontal="center" vertical="center"/>
    </xf>
    <xf numFmtId="0" fontId="82" fillId="11" borderId="0" xfId="0" applyFont="1" applyFill="1" applyAlignment="1">
      <alignment horizontal="center" vertical="center"/>
    </xf>
    <xf numFmtId="0" fontId="88" fillId="11" borderId="0" xfId="0" applyFont="1" applyFill="1" applyAlignment="1">
      <alignment horizontal="center" vertical="center"/>
    </xf>
    <xf numFmtId="0" fontId="89" fillId="11" borderId="0" xfId="0" applyFont="1" applyFill="1" applyAlignment="1">
      <alignment horizontal="center" vertical="center"/>
    </xf>
    <xf numFmtId="0" fontId="89" fillId="11" borderId="98" xfId="0" applyFont="1" applyFill="1" applyBorder="1" applyAlignment="1">
      <alignment horizontal="center" vertical="center"/>
    </xf>
    <xf numFmtId="0" fontId="89" fillId="11" borderId="112" xfId="0" applyFont="1" applyFill="1" applyBorder="1" applyAlignment="1">
      <alignment horizontal="center" vertical="center"/>
    </xf>
    <xf numFmtId="0" fontId="89" fillId="11" borderId="34" xfId="0" applyFont="1" applyFill="1" applyBorder="1" applyAlignment="1">
      <alignment horizontal="center" vertical="center"/>
    </xf>
    <xf numFmtId="49" fontId="91" fillId="0" borderId="102" xfId="0" applyNumberFormat="1" applyFont="1" applyBorder="1" applyAlignment="1">
      <alignment horizontal="center" vertical="center" textRotation="255" wrapText="1"/>
    </xf>
    <xf numFmtId="49" fontId="91" fillId="0" borderId="14" xfId="0" applyNumberFormat="1" applyFont="1" applyBorder="1" applyAlignment="1">
      <alignment horizontal="center" vertical="center" textRotation="255" wrapText="1"/>
    </xf>
    <xf numFmtId="49" fontId="91" fillId="10" borderId="14" xfId="0" applyNumberFormat="1" applyFont="1" applyFill="1" applyBorder="1" applyAlignment="1">
      <alignment horizontal="center" vertical="center" textRotation="255" wrapText="1"/>
    </xf>
    <xf numFmtId="49" fontId="91" fillId="8" borderId="12" xfId="0" applyNumberFormat="1" applyFont="1" applyFill="1" applyBorder="1" applyAlignment="1">
      <alignment horizontal="center" vertical="center" textRotation="255"/>
    </xf>
    <xf numFmtId="49" fontId="91" fillId="0" borderId="0" xfId="0" applyNumberFormat="1" applyFont="1" applyAlignment="1">
      <alignment horizontal="center" vertical="center" textRotation="255"/>
    </xf>
    <xf numFmtId="49" fontId="91" fillId="0" borderId="54" xfId="0" applyNumberFormat="1" applyFont="1" applyBorder="1" applyAlignment="1">
      <alignment horizontal="center" vertical="center" textRotation="255" wrapText="1"/>
    </xf>
    <xf numFmtId="49" fontId="91" fillId="0" borderId="103" xfId="0" applyNumberFormat="1" applyFont="1" applyBorder="1" applyAlignment="1">
      <alignment horizontal="center" vertical="center" textRotation="255" wrapText="1"/>
    </xf>
    <xf numFmtId="49" fontId="91" fillId="0" borderId="41" xfId="0" applyNumberFormat="1" applyFont="1" applyBorder="1" applyAlignment="1">
      <alignment horizontal="center" vertical="center" textRotation="255" wrapText="1"/>
    </xf>
    <xf numFmtId="49" fontId="91" fillId="0" borderId="29" xfId="0" applyNumberFormat="1" applyFont="1" applyBorder="1" applyAlignment="1">
      <alignment horizontal="center" vertical="center" textRotation="255" wrapText="1"/>
    </xf>
    <xf numFmtId="49" fontId="91" fillId="0" borderId="43" xfId="0" applyNumberFormat="1" applyFont="1" applyBorder="1" applyAlignment="1">
      <alignment horizontal="center" vertical="center" textRotation="255" wrapText="1"/>
    </xf>
    <xf numFmtId="49" fontId="91" fillId="0" borderId="30" xfId="0" applyNumberFormat="1" applyFont="1" applyBorder="1" applyAlignment="1">
      <alignment horizontal="center" vertical="center" textRotation="255" wrapText="1"/>
    </xf>
    <xf numFmtId="0" fontId="92" fillId="9" borderId="4" xfId="0" applyFont="1" applyFill="1" applyBorder="1" applyAlignment="1">
      <alignment horizontal="center" vertical="center"/>
    </xf>
    <xf numFmtId="0" fontId="93" fillId="6" borderId="25" xfId="0" applyFont="1" applyFill="1" applyBorder="1" applyAlignment="1">
      <alignment horizontal="center" vertical="center" wrapText="1"/>
    </xf>
    <xf numFmtId="0" fontId="93" fillId="0" borderId="25" xfId="0" applyFont="1" applyBorder="1" applyAlignment="1">
      <alignment horizontal="center" vertical="center" wrapText="1"/>
    </xf>
    <xf numFmtId="0" fontId="94" fillId="8" borderId="42" xfId="0" applyFont="1" applyFill="1" applyBorder="1" applyAlignment="1">
      <alignment horizontal="center" vertical="center"/>
    </xf>
    <xf numFmtId="0" fontId="93" fillId="5" borderId="65" xfId="0" applyFont="1" applyFill="1" applyBorder="1" applyAlignment="1">
      <alignment horizontal="center" vertical="center" wrapText="1"/>
    </xf>
    <xf numFmtId="0" fontId="93" fillId="0" borderId="66" xfId="0" applyFont="1" applyBorder="1" applyAlignment="1">
      <alignment horizontal="center" vertical="center" wrapText="1"/>
    </xf>
    <xf numFmtId="0" fontId="93" fillId="0" borderId="24" xfId="0" applyFont="1" applyBorder="1" applyAlignment="1">
      <alignment horizontal="center" vertical="center" wrapText="1"/>
    </xf>
    <xf numFmtId="0" fontId="95" fillId="4" borderId="25" xfId="0" applyFont="1" applyFill="1" applyBorder="1" applyAlignment="1">
      <alignment horizontal="center" vertical="center"/>
    </xf>
    <xf numFmtId="0" fontId="94" fillId="8" borderId="25" xfId="0" applyFont="1" applyFill="1" applyBorder="1" applyAlignment="1">
      <alignment horizontal="center" vertical="center"/>
    </xf>
    <xf numFmtId="0" fontId="93" fillId="6" borderId="42" xfId="0" applyFont="1" applyFill="1" applyBorder="1" applyAlignment="1">
      <alignment horizontal="center" vertical="center" wrapText="1"/>
    </xf>
    <xf numFmtId="0" fontId="93" fillId="6" borderId="65" xfId="0" applyFont="1" applyFill="1" applyBorder="1" applyAlignment="1">
      <alignment horizontal="center" vertical="center" wrapText="1"/>
    </xf>
    <xf numFmtId="0" fontId="93" fillId="5" borderId="24" xfId="0" applyFont="1" applyFill="1" applyBorder="1" applyAlignment="1">
      <alignment horizontal="center" vertical="center" wrapText="1"/>
    </xf>
    <xf numFmtId="0" fontId="93" fillId="5" borderId="25" xfId="0" applyFont="1" applyFill="1" applyBorder="1" applyAlignment="1">
      <alignment horizontal="center" vertical="center" wrapText="1"/>
    </xf>
    <xf numFmtId="0" fontId="93" fillId="0" borderId="42" xfId="0" applyFont="1" applyBorder="1" applyAlignment="1">
      <alignment horizontal="center" vertical="center" wrapText="1"/>
    </xf>
    <xf numFmtId="0" fontId="93" fillId="0" borderId="65" xfId="0" applyFont="1" applyBorder="1" applyAlignment="1">
      <alignment horizontal="center" vertical="center" wrapText="1"/>
    </xf>
    <xf numFmtId="0" fontId="93" fillId="6" borderId="66" xfId="0" applyFont="1" applyFill="1" applyBorder="1" applyAlignment="1">
      <alignment horizontal="center" vertical="center" wrapText="1"/>
    </xf>
    <xf numFmtId="0" fontId="93" fillId="6" borderId="24" xfId="0" applyFont="1" applyFill="1" applyBorder="1" applyAlignment="1">
      <alignment horizontal="center" vertical="center" wrapText="1"/>
    </xf>
    <xf numFmtId="0" fontId="93" fillId="5" borderId="42" xfId="0" applyFont="1" applyFill="1" applyBorder="1" applyAlignment="1">
      <alignment horizontal="center" vertical="center" wrapText="1"/>
    </xf>
    <xf numFmtId="0" fontId="93" fillId="5" borderId="66" xfId="0" applyFont="1" applyFill="1" applyBorder="1" applyAlignment="1">
      <alignment horizontal="center" vertical="center" wrapText="1"/>
    </xf>
    <xf numFmtId="0" fontId="95" fillId="4" borderId="24" xfId="0" applyFont="1" applyFill="1" applyBorder="1" applyAlignment="1">
      <alignment horizontal="center" vertical="center"/>
    </xf>
    <xf numFmtId="0" fontId="94" fillId="8" borderId="26" xfId="0" applyFont="1" applyFill="1" applyBorder="1" applyAlignment="1">
      <alignment horizontal="center" vertical="center"/>
    </xf>
    <xf numFmtId="0" fontId="96" fillId="0" borderId="9" xfId="0" applyFont="1" applyBorder="1" applyAlignment="1">
      <alignment horizontal="center" vertical="center"/>
    </xf>
    <xf numFmtId="0" fontId="96" fillId="0" borderId="8" xfId="0" applyFont="1" applyBorder="1" applyAlignment="1">
      <alignment horizontal="center" vertical="center"/>
    </xf>
    <xf numFmtId="0" fontId="96" fillId="0" borderId="10" xfId="0" applyFont="1" applyBorder="1" applyAlignment="1">
      <alignment horizontal="center" vertical="center"/>
    </xf>
    <xf numFmtId="0" fontId="92" fillId="9" borderId="7" xfId="0" applyFont="1" applyFill="1" applyBorder="1" applyAlignment="1">
      <alignment horizontal="center" vertical="center"/>
    </xf>
    <xf numFmtId="0" fontId="93" fillId="6" borderId="8" xfId="0" applyFont="1" applyFill="1" applyBorder="1" applyAlignment="1">
      <alignment horizontal="center" vertical="center" wrapText="1"/>
    </xf>
    <xf numFmtId="0" fontId="93" fillId="0" borderId="8" xfId="0" applyFont="1" applyBorder="1" applyAlignment="1">
      <alignment horizontal="center" vertical="center" wrapText="1"/>
    </xf>
    <xf numFmtId="0" fontId="95" fillId="4" borderId="12" xfId="0" applyFont="1" applyFill="1" applyBorder="1" applyAlignment="1">
      <alignment horizontal="center" vertical="center"/>
    </xf>
    <xf numFmtId="0" fontId="93" fillId="5" borderId="67" xfId="0" applyFont="1" applyFill="1" applyBorder="1" applyAlignment="1">
      <alignment horizontal="center" vertical="center" wrapText="1"/>
    </xf>
    <xf numFmtId="0" fontId="93" fillId="0" borderId="68" xfId="0" applyFont="1" applyBorder="1" applyAlignment="1">
      <alignment horizontal="center" vertical="center" wrapText="1"/>
    </xf>
    <xf numFmtId="0" fontId="93" fillId="0" borderId="9" xfId="0" applyFont="1" applyBorder="1" applyAlignment="1">
      <alignment horizontal="center" vertical="center" wrapText="1"/>
    </xf>
    <xf numFmtId="0" fontId="97" fillId="19" borderId="12" xfId="0" applyFont="1" applyFill="1" applyBorder="1" applyAlignment="1">
      <alignment horizontal="center" vertical="center"/>
    </xf>
    <xf numFmtId="0" fontId="94" fillId="8" borderId="8" xfId="0" applyFont="1" applyFill="1" applyBorder="1" applyAlignment="1">
      <alignment horizontal="center" vertical="center"/>
    </xf>
    <xf numFmtId="0" fontId="93" fillId="6" borderId="12" xfId="0" applyFont="1" applyFill="1" applyBorder="1" applyAlignment="1">
      <alignment horizontal="center" vertical="center" wrapText="1"/>
    </xf>
    <xf numFmtId="0" fontId="93" fillId="6" borderId="67" xfId="0" applyFont="1" applyFill="1" applyBorder="1" applyAlignment="1">
      <alignment horizontal="center" vertical="center" wrapText="1"/>
    </xf>
    <xf numFmtId="0" fontId="95" fillId="4" borderId="9" xfId="0" applyFont="1" applyFill="1" applyBorder="1" applyAlignment="1">
      <alignment horizontal="center" vertical="center"/>
    </xf>
    <xf numFmtId="0" fontId="93" fillId="5" borderId="8" xfId="0" applyFont="1" applyFill="1" applyBorder="1" applyAlignment="1">
      <alignment horizontal="center" vertical="center" wrapText="1"/>
    </xf>
    <xf numFmtId="0" fontId="93" fillId="0" borderId="12" xfId="0" applyFont="1" applyBorder="1" applyAlignment="1">
      <alignment horizontal="center" vertical="center" wrapText="1"/>
    </xf>
    <xf numFmtId="0" fontId="93" fillId="0" borderId="67" xfId="0" applyFont="1" applyBorder="1" applyAlignment="1">
      <alignment horizontal="center" vertical="center" wrapText="1"/>
    </xf>
    <xf numFmtId="0" fontId="93" fillId="6" borderId="68" xfId="0" applyFont="1" applyFill="1" applyBorder="1" applyAlignment="1">
      <alignment horizontal="center" vertical="center" wrapText="1"/>
    </xf>
    <xf numFmtId="0" fontId="93" fillId="6" borderId="9" xfId="0" applyFont="1" applyFill="1" applyBorder="1" applyAlignment="1">
      <alignment horizontal="center" vertical="center" wrapText="1"/>
    </xf>
    <xf numFmtId="0" fontId="93" fillId="5" borderId="68" xfId="0" applyFont="1" applyFill="1" applyBorder="1" applyAlignment="1">
      <alignment horizontal="center" vertical="center" wrapText="1"/>
    </xf>
    <xf numFmtId="0" fontId="94" fillId="8" borderId="9" xfId="0" applyFont="1" applyFill="1" applyBorder="1" applyAlignment="1">
      <alignment horizontal="center" vertical="center"/>
    </xf>
    <xf numFmtId="0" fontId="93" fillId="5" borderId="10" xfId="0" applyFont="1" applyFill="1" applyBorder="1" applyAlignment="1">
      <alignment horizontal="center" vertical="center" wrapText="1"/>
    </xf>
    <xf numFmtId="0" fontId="98" fillId="0" borderId="9" xfId="0" applyFont="1" applyBorder="1" applyAlignment="1">
      <alignment horizontal="center" vertical="center"/>
    </xf>
    <xf numFmtId="0" fontId="98" fillId="0" borderId="8" xfId="0" applyFont="1" applyBorder="1" applyAlignment="1">
      <alignment horizontal="center" vertical="center"/>
    </xf>
    <xf numFmtId="0" fontId="98" fillId="0" borderId="10" xfId="0" applyFont="1" applyBorder="1" applyAlignment="1">
      <alignment horizontal="center" vertical="center"/>
    </xf>
    <xf numFmtId="0" fontId="95" fillId="4" borderId="8" xfId="0" applyFont="1" applyFill="1" applyBorder="1" applyAlignment="1">
      <alignment horizontal="center" vertical="center"/>
    </xf>
    <xf numFmtId="0" fontId="94" fillId="8" borderId="12" xfId="0" applyFont="1" applyFill="1" applyBorder="1" applyAlignment="1">
      <alignment horizontal="center" vertical="center"/>
    </xf>
    <xf numFmtId="0" fontId="93" fillId="6" borderId="10" xfId="0" applyFont="1" applyFill="1" applyBorder="1" applyAlignment="1">
      <alignment horizontal="center" vertical="center" wrapText="1"/>
    </xf>
    <xf numFmtId="0" fontId="93" fillId="5" borderId="9" xfId="0" applyFont="1" applyFill="1" applyBorder="1" applyAlignment="1">
      <alignment horizontal="center" vertical="center" wrapText="1"/>
    </xf>
    <xf numFmtId="0" fontId="93" fillId="0" borderId="10" xfId="0" applyFont="1" applyBorder="1" applyAlignment="1">
      <alignment horizontal="center" vertical="center" wrapText="1"/>
    </xf>
    <xf numFmtId="0" fontId="93" fillId="5" borderId="12" xfId="0" applyFont="1" applyFill="1" applyBorder="1" applyAlignment="1">
      <alignment horizontal="center" vertical="center" wrapText="1"/>
    </xf>
    <xf numFmtId="0" fontId="94" fillId="8" borderId="10" xfId="0" applyFont="1" applyFill="1" applyBorder="1" applyAlignment="1">
      <alignment horizontal="center" vertical="center"/>
    </xf>
    <xf numFmtId="0" fontId="94" fillId="2" borderId="27" xfId="0" applyFont="1" applyFill="1" applyBorder="1" applyAlignment="1">
      <alignment horizontal="center" vertical="center"/>
    </xf>
    <xf numFmtId="0" fontId="95" fillId="4" borderId="29" xfId="0" applyFont="1" applyFill="1" applyBorder="1" applyAlignment="1">
      <alignment horizontal="center" vertical="center"/>
    </xf>
    <xf numFmtId="0" fontId="94" fillId="8" borderId="29" xfId="0" applyFont="1" applyFill="1" applyBorder="1" applyAlignment="1">
      <alignment horizontal="center" vertical="center"/>
    </xf>
    <xf numFmtId="0" fontId="93" fillId="0" borderId="73" xfId="0" applyFont="1" applyBorder="1" applyAlignment="1">
      <alignment horizontal="center" vertical="center" wrapText="1"/>
    </xf>
    <xf numFmtId="0" fontId="94" fillId="8" borderId="28" xfId="0" applyFont="1" applyFill="1" applyBorder="1" applyAlignment="1">
      <alignment horizontal="center" vertical="center"/>
    </xf>
    <xf numFmtId="0" fontId="93" fillId="0" borderId="29" xfId="0" applyFont="1" applyBorder="1" applyAlignment="1">
      <alignment horizontal="center" vertical="center" wrapText="1"/>
    </xf>
    <xf numFmtId="0" fontId="95" fillId="4" borderId="43" xfId="0" applyFont="1" applyFill="1" applyBorder="1" applyAlignment="1">
      <alignment horizontal="center" vertical="center"/>
    </xf>
    <xf numFmtId="0" fontId="93" fillId="0" borderId="74" xfId="0" applyFont="1" applyBorder="1" applyAlignment="1">
      <alignment horizontal="center" vertical="center" wrapText="1"/>
    </xf>
    <xf numFmtId="0" fontId="93" fillId="5" borderId="29" xfId="0" applyFont="1" applyFill="1" applyBorder="1" applyAlignment="1">
      <alignment horizontal="center" vertical="center" wrapText="1"/>
    </xf>
    <xf numFmtId="0" fontId="94" fillId="0" borderId="4" xfId="0" applyFont="1" applyBorder="1" applyAlignment="1">
      <alignment horizontal="center" vertical="center"/>
    </xf>
    <xf numFmtId="0" fontId="94" fillId="8" borderId="24" xfId="0" applyFont="1" applyFill="1" applyBorder="1" applyAlignment="1">
      <alignment horizontal="center" vertical="center"/>
    </xf>
    <xf numFmtId="0" fontId="93" fillId="4" borderId="8" xfId="0" applyFont="1" applyFill="1" applyBorder="1" applyAlignment="1">
      <alignment horizontal="center" vertical="center" wrapText="1"/>
    </xf>
    <xf numFmtId="0" fontId="93" fillId="6" borderId="26" xfId="0" applyFont="1" applyFill="1" applyBorder="1" applyAlignment="1">
      <alignment horizontal="center" vertical="center" wrapText="1"/>
    </xf>
    <xf numFmtId="0" fontId="94" fillId="0" borderId="7" xfId="0" applyFont="1" applyBorder="1" applyAlignment="1">
      <alignment horizontal="center" vertical="center"/>
    </xf>
    <xf numFmtId="0" fontId="94" fillId="2" borderId="7" xfId="0" applyFont="1" applyFill="1" applyBorder="1" applyAlignment="1">
      <alignment horizontal="center" vertical="center"/>
    </xf>
    <xf numFmtId="0" fontId="94" fillId="8" borderId="43" xfId="0" applyFont="1" applyFill="1" applyBorder="1" applyAlignment="1">
      <alignment horizontal="center" vertical="center"/>
    </xf>
    <xf numFmtId="0" fontId="93" fillId="19" borderId="68" xfId="0" applyFont="1" applyFill="1" applyBorder="1" applyAlignment="1">
      <alignment horizontal="center" vertical="center" wrapText="1"/>
    </xf>
    <xf numFmtId="0" fontId="101" fillId="19" borderId="68" xfId="0" applyFont="1" applyFill="1" applyBorder="1" applyAlignment="1">
      <alignment horizontal="center" vertical="center"/>
    </xf>
    <xf numFmtId="0" fontId="98" fillId="0" borderId="24" xfId="0" applyFont="1" applyBorder="1" applyAlignment="1">
      <alignment horizontal="center" vertical="center"/>
    </xf>
    <xf numFmtId="0" fontId="98" fillId="0" borderId="25" xfId="0" applyFont="1" applyBorder="1" applyAlignment="1">
      <alignment horizontal="center" vertical="center"/>
    </xf>
    <xf numFmtId="0" fontId="98" fillId="0" borderId="26" xfId="0" applyFont="1" applyBorder="1" applyAlignment="1">
      <alignment horizontal="center" vertical="center"/>
    </xf>
    <xf numFmtId="0" fontId="93" fillId="2" borderId="7" xfId="0" applyFont="1" applyFill="1" applyBorder="1" applyAlignment="1">
      <alignment horizontal="center" vertical="center"/>
    </xf>
    <xf numFmtId="0" fontId="94" fillId="8" borderId="67" xfId="0" applyFont="1" applyFill="1" applyBorder="1" applyAlignment="1">
      <alignment horizontal="center" vertical="center"/>
    </xf>
    <xf numFmtId="0" fontId="98" fillId="19" borderId="12" xfId="0" applyFont="1" applyFill="1" applyBorder="1" applyAlignment="1">
      <alignment horizontal="center" vertical="center" wrapText="1"/>
    </xf>
    <xf numFmtId="0" fontId="95" fillId="4" borderId="10" xfId="0" applyFont="1" applyFill="1" applyBorder="1" applyAlignment="1">
      <alignment horizontal="center" vertical="center"/>
    </xf>
    <xf numFmtId="0" fontId="95" fillId="4" borderId="8" xfId="0" applyFont="1" applyFill="1" applyBorder="1" applyAlignment="1">
      <alignment horizontal="center" vertical="center" wrapText="1"/>
    </xf>
    <xf numFmtId="0" fontId="102" fillId="9" borderId="7" xfId="0" applyFont="1" applyFill="1" applyBorder="1" applyAlignment="1">
      <alignment horizontal="center" vertical="center"/>
    </xf>
    <xf numFmtId="0" fontId="93" fillId="19" borderId="12" xfId="0" applyFont="1" applyFill="1" applyBorder="1" applyAlignment="1">
      <alignment horizontal="center" vertical="center" wrapText="1"/>
    </xf>
    <xf numFmtId="0" fontId="93" fillId="9" borderId="7" xfId="0" applyFont="1" applyFill="1" applyBorder="1" applyAlignment="1">
      <alignment horizontal="center" vertical="center"/>
    </xf>
    <xf numFmtId="0" fontId="93" fillId="0" borderId="27" xfId="0" applyFont="1" applyBorder="1" applyAlignment="1">
      <alignment horizontal="center" vertical="center"/>
    </xf>
    <xf numFmtId="0" fontId="93" fillId="5" borderId="28" xfId="0" applyFont="1" applyFill="1" applyBorder="1" applyAlignment="1">
      <alignment horizontal="center" vertical="center" wrapText="1"/>
    </xf>
    <xf numFmtId="0" fontId="93" fillId="5" borderId="30" xfId="0" applyFont="1" applyFill="1" applyBorder="1" applyAlignment="1">
      <alignment horizontal="center" vertical="center" wrapText="1"/>
    </xf>
    <xf numFmtId="0" fontId="98" fillId="0" borderId="28" xfId="0" applyFont="1" applyBorder="1" applyAlignment="1">
      <alignment horizontal="center" vertical="center"/>
    </xf>
    <xf numFmtId="0" fontId="96" fillId="0" borderId="29" xfId="0" applyFont="1" applyBorder="1" applyAlignment="1">
      <alignment horizontal="center" vertical="center"/>
    </xf>
    <xf numFmtId="0" fontId="98" fillId="0" borderId="29" xfId="0" applyFont="1" applyBorder="1" applyAlignment="1">
      <alignment horizontal="center" vertical="center"/>
    </xf>
    <xf numFmtId="0" fontId="98" fillId="0" borderId="30" xfId="0" applyFont="1" applyBorder="1" applyAlignment="1">
      <alignment horizontal="center" vertical="center"/>
    </xf>
    <xf numFmtId="0" fontId="103" fillId="0" borderId="1" xfId="0" applyFont="1" applyBorder="1" applyAlignment="1">
      <alignment horizontal="center" vertical="center"/>
    </xf>
    <xf numFmtId="0" fontId="104" fillId="2" borderId="4" xfId="0" applyFont="1" applyFill="1" applyBorder="1" applyAlignment="1">
      <alignment horizontal="center" vertical="center"/>
    </xf>
    <xf numFmtId="0" fontId="105" fillId="0" borderId="104" xfId="0" applyFont="1" applyBorder="1" applyAlignment="1">
      <alignment horizontal="center" vertical="center"/>
    </xf>
    <xf numFmtId="0" fontId="105" fillId="0" borderId="60" xfId="0" applyFont="1" applyBorder="1" applyAlignment="1">
      <alignment horizontal="center" vertical="center"/>
    </xf>
    <xf numFmtId="0" fontId="105" fillId="11" borderId="64" xfId="0" applyFont="1" applyFill="1" applyBorder="1" applyAlignment="1">
      <alignment horizontal="center" vertical="center"/>
    </xf>
    <xf numFmtId="0" fontId="105" fillId="19" borderId="71" xfId="0" applyFont="1" applyFill="1" applyBorder="1" applyAlignment="1">
      <alignment horizontal="center" vertical="center"/>
    </xf>
    <xf numFmtId="0" fontId="105" fillId="19" borderId="72" xfId="0" applyFont="1" applyFill="1" applyBorder="1" applyAlignment="1">
      <alignment horizontal="center" vertical="center"/>
    </xf>
    <xf numFmtId="0" fontId="105" fillId="0" borderId="63" xfId="0" applyFont="1" applyBorder="1" applyAlignment="1">
      <alignment horizontal="center" vertical="center"/>
    </xf>
    <xf numFmtId="0" fontId="105" fillId="2" borderId="64" xfId="0" applyFont="1" applyFill="1" applyBorder="1" applyAlignment="1">
      <alignment horizontal="center" vertical="center"/>
    </xf>
    <xf numFmtId="0" fontId="105" fillId="11" borderId="60" xfId="0" applyFont="1" applyFill="1" applyBorder="1" applyAlignment="1">
      <alignment horizontal="center" vertical="center"/>
    </xf>
    <xf numFmtId="0" fontId="98" fillId="0" borderId="1" xfId="0" applyFont="1" applyBorder="1" applyAlignment="1">
      <alignment horizontal="center" vertical="center"/>
    </xf>
    <xf numFmtId="0" fontId="105" fillId="0" borderId="64" xfId="0" applyFont="1" applyBorder="1" applyAlignment="1">
      <alignment horizontal="center" vertical="center"/>
    </xf>
    <xf numFmtId="0" fontId="105" fillId="0" borderId="106" xfId="0" applyFont="1" applyBorder="1" applyAlignment="1">
      <alignment horizontal="center" vertical="center"/>
    </xf>
    <xf numFmtId="0" fontId="90" fillId="0" borderId="0" xfId="0" applyFont="1" applyAlignment="1">
      <alignment horizontal="center" vertical="center"/>
    </xf>
    <xf numFmtId="0" fontId="94" fillId="0" borderId="20" xfId="0" applyFont="1" applyBorder="1" applyAlignment="1">
      <alignment horizontal="center" vertical="center"/>
    </xf>
    <xf numFmtId="0" fontId="95" fillId="4" borderId="11" xfId="0" applyFont="1" applyFill="1" applyBorder="1" applyAlignment="1">
      <alignment horizontal="center" vertical="center"/>
    </xf>
    <xf numFmtId="0" fontId="97" fillId="19" borderId="18" xfId="0" applyFont="1" applyFill="1" applyBorder="1" applyAlignment="1">
      <alignment horizontal="center" vertical="center"/>
    </xf>
    <xf numFmtId="0" fontId="93" fillId="5" borderId="18" xfId="0" applyFont="1" applyFill="1" applyBorder="1" applyAlignment="1">
      <alignment horizontal="center" vertical="center" wrapText="1"/>
    </xf>
    <xf numFmtId="0" fontId="93" fillId="0" borderId="69" xfId="0" applyFont="1" applyBorder="1" applyAlignment="1">
      <alignment horizontal="center" vertical="center" wrapText="1"/>
    </xf>
    <xf numFmtId="0" fontId="93" fillId="0" borderId="70" xfId="0" applyFont="1" applyBorder="1" applyAlignment="1">
      <alignment horizontal="center" vertical="center" wrapText="1"/>
    </xf>
    <xf numFmtId="0" fontId="93" fillId="6" borderId="16" xfId="0" applyFont="1" applyFill="1" applyBorder="1" applyAlignment="1">
      <alignment horizontal="center" vertical="center" wrapText="1"/>
    </xf>
    <xf numFmtId="0" fontId="93" fillId="6" borderId="11" xfId="0" applyFont="1" applyFill="1" applyBorder="1" applyAlignment="1">
      <alignment horizontal="center" vertical="center" wrapText="1"/>
    </xf>
    <xf numFmtId="0" fontId="93" fillId="0" borderId="11" xfId="0" applyFont="1" applyBorder="1" applyAlignment="1">
      <alignment horizontal="center" vertical="center" wrapText="1"/>
    </xf>
    <xf numFmtId="0" fontId="94" fillId="8" borderId="11" xfId="0" applyFont="1" applyFill="1" applyBorder="1" applyAlignment="1">
      <alignment horizontal="center" vertical="center"/>
    </xf>
    <xf numFmtId="0" fontId="94" fillId="8" borderId="18" xfId="0" applyFont="1" applyFill="1" applyBorder="1" applyAlignment="1">
      <alignment horizontal="center" vertical="center"/>
    </xf>
    <xf numFmtId="0" fontId="93" fillId="5" borderId="70" xfId="0" applyFont="1" applyFill="1" applyBorder="1" applyAlignment="1">
      <alignment horizontal="center" vertical="center" wrapText="1"/>
    </xf>
    <xf numFmtId="0" fontId="95" fillId="4" borderId="16" xfId="0" applyFont="1" applyFill="1" applyBorder="1" applyAlignment="1">
      <alignment horizontal="center" vertical="center"/>
    </xf>
    <xf numFmtId="0" fontId="93" fillId="0" borderId="18" xfId="0" applyFont="1" applyBorder="1" applyAlignment="1">
      <alignment horizontal="center" vertical="center" wrapText="1"/>
    </xf>
    <xf numFmtId="0" fontId="93" fillId="5" borderId="69" xfId="0" applyFont="1" applyFill="1" applyBorder="1" applyAlignment="1">
      <alignment horizontal="center" vertical="center" wrapText="1"/>
    </xf>
    <xf numFmtId="0" fontId="93" fillId="6" borderId="70" xfId="0" applyFont="1" applyFill="1" applyBorder="1" applyAlignment="1">
      <alignment horizontal="center" vertical="center" wrapText="1"/>
    </xf>
    <xf numFmtId="0" fontId="93" fillId="0" borderId="16" xfId="0" applyFont="1" applyBorder="1" applyAlignment="1">
      <alignment horizontal="center" vertical="center" wrapText="1"/>
    </xf>
    <xf numFmtId="0" fontId="93" fillId="5" borderId="11" xfId="0" applyFont="1" applyFill="1" applyBorder="1" applyAlignment="1">
      <alignment horizontal="center" vertical="center" wrapText="1"/>
    </xf>
    <xf numFmtId="0" fontId="93" fillId="6" borderId="18" xfId="0" applyFont="1" applyFill="1" applyBorder="1" applyAlignment="1">
      <alignment horizontal="center" vertical="center" wrapText="1"/>
    </xf>
    <xf numFmtId="0" fontId="93" fillId="6" borderId="69" xfId="0" applyFont="1" applyFill="1" applyBorder="1" applyAlignment="1">
      <alignment horizontal="center" vertical="center" wrapText="1"/>
    </xf>
    <xf numFmtId="0" fontId="94" fillId="8" borderId="23" xfId="0" applyFont="1" applyFill="1" applyBorder="1" applyAlignment="1">
      <alignment horizontal="center" vertical="center"/>
    </xf>
    <xf numFmtId="0" fontId="98" fillId="0" borderId="16" xfId="0" applyFont="1" applyBorder="1" applyAlignment="1">
      <alignment horizontal="center" vertical="center"/>
    </xf>
    <xf numFmtId="0" fontId="96" fillId="0" borderId="11" xfId="0" applyFont="1" applyBorder="1" applyAlignment="1">
      <alignment horizontal="center" vertical="center"/>
    </xf>
    <xf numFmtId="0" fontId="98" fillId="0" borderId="11" xfId="0" applyFont="1" applyBorder="1" applyAlignment="1">
      <alignment horizontal="center" vertical="center"/>
    </xf>
    <xf numFmtId="0" fontId="98" fillId="0" borderId="23" xfId="0" applyFont="1" applyBorder="1" applyAlignment="1">
      <alignment horizontal="center" vertical="center"/>
    </xf>
    <xf numFmtId="0" fontId="93" fillId="2" borderId="107" xfId="0" applyFont="1" applyFill="1" applyBorder="1" applyAlignment="1">
      <alignment horizontal="center" vertical="center"/>
    </xf>
    <xf numFmtId="0" fontId="93" fillId="5" borderId="14" xfId="0" applyFont="1" applyFill="1" applyBorder="1" applyAlignment="1">
      <alignment horizontal="center" vertical="center" wrapText="1"/>
    </xf>
    <xf numFmtId="0" fontId="95" fillId="4" borderId="14" xfId="0" applyFont="1" applyFill="1" applyBorder="1" applyAlignment="1">
      <alignment horizontal="center" vertical="center"/>
    </xf>
    <xf numFmtId="0" fontId="94" fillId="8" borderId="54" xfId="0" applyFont="1" applyFill="1" applyBorder="1" applyAlignment="1">
      <alignment horizontal="center" vertical="center"/>
    </xf>
    <xf numFmtId="0" fontId="93" fillId="0" borderId="82" xfId="0" applyFont="1" applyBorder="1" applyAlignment="1">
      <alignment horizontal="center" vertical="center" wrapText="1"/>
    </xf>
    <xf numFmtId="0" fontId="93" fillId="0" borderId="113" xfId="0" applyFont="1" applyBorder="1" applyAlignment="1">
      <alignment horizontal="center" vertical="center" wrapText="1"/>
    </xf>
    <xf numFmtId="0" fontId="94" fillId="8" borderId="19" xfId="0" applyFont="1" applyFill="1" applyBorder="1" applyAlignment="1">
      <alignment horizontal="center" vertical="center"/>
    </xf>
    <xf numFmtId="0" fontId="94" fillId="8" borderId="14" xfId="0" applyFont="1" applyFill="1" applyBorder="1" applyAlignment="1">
      <alignment horizontal="center" vertical="center"/>
    </xf>
    <xf numFmtId="0" fontId="93" fillId="19" borderId="113" xfId="0" applyFont="1" applyFill="1" applyBorder="1" applyAlignment="1">
      <alignment horizontal="center" vertical="center" wrapText="1"/>
    </xf>
    <xf numFmtId="0" fontId="101" fillId="19" borderId="113" xfId="0" applyFont="1" applyFill="1" applyBorder="1" applyAlignment="1">
      <alignment horizontal="center" vertical="center"/>
    </xf>
    <xf numFmtId="0" fontId="93" fillId="5" borderId="19" xfId="0" applyFont="1" applyFill="1" applyBorder="1" applyAlignment="1">
      <alignment horizontal="center" vertical="center" wrapText="1"/>
    </xf>
    <xf numFmtId="0" fontId="94" fillId="8" borderId="103" xfId="0" applyFont="1" applyFill="1" applyBorder="1" applyAlignment="1">
      <alignment horizontal="center" vertical="center"/>
    </xf>
    <xf numFmtId="0" fontId="98" fillId="0" borderId="19" xfId="0" applyFont="1" applyBorder="1" applyAlignment="1">
      <alignment horizontal="center" vertical="center"/>
    </xf>
    <xf numFmtId="0" fontId="96" fillId="0" borderId="14" xfId="0" applyFont="1" applyBorder="1" applyAlignment="1">
      <alignment horizontal="center" vertical="center"/>
    </xf>
    <xf numFmtId="0" fontId="98" fillId="0" borderId="14" xfId="0" applyFont="1" applyBorder="1" applyAlignment="1">
      <alignment horizontal="center" vertical="center"/>
    </xf>
    <xf numFmtId="0" fontId="98" fillId="0" borderId="103" xfId="0" applyFont="1" applyBorder="1" applyAlignment="1">
      <alignment horizontal="center" vertical="center"/>
    </xf>
    <xf numFmtId="0" fontId="93" fillId="11" borderId="7" xfId="0" applyFont="1" applyFill="1" applyBorder="1" applyAlignment="1">
      <alignment horizontal="center" vertical="center"/>
    </xf>
    <xf numFmtId="0" fontId="99" fillId="11" borderId="17" xfId="0" applyFont="1" applyFill="1" applyBorder="1" applyAlignment="1">
      <alignment horizontal="center" vertical="center"/>
    </xf>
    <xf numFmtId="0" fontId="95" fillId="11" borderId="17" xfId="0" applyFont="1" applyFill="1" applyBorder="1" applyAlignment="1">
      <alignment horizontal="center" vertical="center"/>
    </xf>
    <xf numFmtId="0" fontId="95" fillId="11" borderId="86" xfId="0" applyFont="1" applyFill="1" applyBorder="1" applyAlignment="1">
      <alignment horizontal="center" vertical="center"/>
    </xf>
    <xf numFmtId="0" fontId="94" fillId="11" borderId="85" xfId="0" applyFont="1" applyFill="1" applyBorder="1" applyAlignment="1">
      <alignment horizontal="center" vertical="center"/>
    </xf>
    <xf numFmtId="0" fontId="94" fillId="11" borderId="17" xfId="0" applyFont="1" applyFill="1" applyBorder="1" applyAlignment="1">
      <alignment horizontal="center" vertical="center"/>
    </xf>
    <xf numFmtId="0" fontId="99" fillId="11" borderId="86" xfId="0" applyFont="1" applyFill="1" applyBorder="1" applyAlignment="1">
      <alignment horizontal="center" vertical="center"/>
    </xf>
    <xf numFmtId="0" fontId="94" fillId="11" borderId="114" xfId="0" applyFont="1" applyFill="1" applyBorder="1" applyAlignment="1">
      <alignment horizontal="center" vertical="center"/>
    </xf>
    <xf numFmtId="0" fontId="100" fillId="11" borderId="17" xfId="0" applyFont="1" applyFill="1" applyBorder="1" applyAlignment="1">
      <alignment horizontal="center" vertical="center"/>
    </xf>
    <xf numFmtId="0" fontId="101" fillId="19" borderId="12" xfId="0" applyFont="1" applyFill="1" applyBorder="1" applyAlignment="1">
      <alignment horizontal="center" vertical="center"/>
    </xf>
    <xf numFmtId="0" fontId="101" fillId="19" borderId="8" xfId="0" applyFont="1" applyFill="1" applyBorder="1" applyAlignment="1">
      <alignment horizontal="center" vertical="center"/>
    </xf>
    <xf numFmtId="0" fontId="94" fillId="17" borderId="68" xfId="0" applyFont="1" applyFill="1" applyBorder="1" applyAlignment="1">
      <alignment horizontal="center" vertical="center"/>
    </xf>
    <xf numFmtId="0" fontId="93" fillId="17" borderId="67" xfId="0" applyFont="1" applyFill="1" applyBorder="1" applyAlignment="1">
      <alignment horizontal="center" vertical="center" wrapText="1"/>
    </xf>
    <xf numFmtId="0" fontId="94" fillId="17" borderId="12" xfId="0" applyFont="1" applyFill="1" applyBorder="1" applyAlignment="1">
      <alignment horizontal="center" vertical="center"/>
    </xf>
    <xf numFmtId="0" fontId="94" fillId="17" borderId="9" xfId="0" applyFont="1" applyFill="1" applyBorder="1" applyAlignment="1">
      <alignment horizontal="center" vertical="center"/>
    </xf>
    <xf numFmtId="0" fontId="93" fillId="17" borderId="68" xfId="0" applyFont="1" applyFill="1" applyBorder="1" applyAlignment="1">
      <alignment horizontal="center" vertical="center" wrapText="1"/>
    </xf>
    <xf numFmtId="0" fontId="7" fillId="0" borderId="1" xfId="0" applyFont="1" applyBorder="1" applyAlignment="1">
      <alignment horizontal="center" vertical="center"/>
    </xf>
    <xf numFmtId="0" fontId="23" fillId="0" borderId="25" xfId="0" applyFont="1" applyBorder="1" applyAlignment="1">
      <alignment horizontal="center" vertical="center"/>
    </xf>
    <xf numFmtId="0" fontId="9" fillId="0" borderId="32" xfId="0" applyFont="1" applyBorder="1" applyAlignment="1">
      <alignment horizontal="center" vertical="center" wrapText="1"/>
    </xf>
    <xf numFmtId="0" fontId="23" fillId="0" borderId="29" xfId="0" applyFont="1" applyBorder="1" applyAlignment="1">
      <alignment horizontal="center" vertical="center"/>
    </xf>
    <xf numFmtId="0" fontId="25" fillId="0" borderId="4" xfId="0" applyFont="1" applyBorder="1" applyAlignment="1">
      <alignment horizontal="center" vertical="center"/>
    </xf>
    <xf numFmtId="0" fontId="25" fillId="0" borderId="27" xfId="0" applyFont="1" applyBorder="1" applyAlignment="1">
      <alignment horizontal="center" vertical="center"/>
    </xf>
    <xf numFmtId="0" fontId="54" fillId="0" borderId="60" xfId="0" applyFont="1" applyBorder="1" applyAlignment="1">
      <alignment horizontal="center" vertical="center"/>
    </xf>
    <xf numFmtId="0" fontId="54" fillId="0" borderId="64" xfId="0" applyFont="1" applyBorder="1" applyAlignment="1">
      <alignment horizontal="center" vertical="center"/>
    </xf>
    <xf numFmtId="0" fontId="24" fillId="9" borderId="4" xfId="0" applyFont="1" applyFill="1" applyBorder="1" applyAlignment="1">
      <alignment horizontal="center" vertical="center"/>
    </xf>
    <xf numFmtId="0" fontId="24" fillId="9" borderId="7" xfId="0" applyFont="1" applyFill="1" applyBorder="1" applyAlignment="1">
      <alignment horizontal="center" vertical="center"/>
    </xf>
    <xf numFmtId="0" fontId="27" fillId="9" borderId="7" xfId="0" applyFont="1" applyFill="1" applyBorder="1" applyAlignment="1">
      <alignment horizontal="center" vertical="center"/>
    </xf>
    <xf numFmtId="0" fontId="55" fillId="5" borderId="32" xfId="0" applyFont="1" applyFill="1" applyBorder="1" applyAlignment="1">
      <alignment horizontal="center" vertical="center" wrapText="1"/>
    </xf>
    <xf numFmtId="0" fontId="90" fillId="4" borderId="25" xfId="0" applyFont="1" applyFill="1" applyBorder="1" applyAlignment="1">
      <alignment horizontal="center" vertical="center"/>
    </xf>
    <xf numFmtId="0" fontId="55" fillId="5" borderId="25" xfId="0" applyFont="1" applyFill="1" applyBorder="1" applyAlignment="1">
      <alignment horizontal="center" vertical="center" wrapText="1"/>
    </xf>
    <xf numFmtId="0" fontId="90" fillId="4" borderId="8" xfId="0" applyFont="1" applyFill="1" applyBorder="1" applyAlignment="1">
      <alignment horizontal="center" vertical="center"/>
    </xf>
    <xf numFmtId="0" fontId="90" fillId="4" borderId="29" xfId="0" applyFont="1" applyFill="1" applyBorder="1" applyAlignment="1">
      <alignment horizontal="center" vertical="center"/>
    </xf>
    <xf numFmtId="0" fontId="54" fillId="0" borderId="63" xfId="0" applyFont="1" applyBorder="1" applyAlignment="1">
      <alignment horizontal="center" vertical="center"/>
    </xf>
    <xf numFmtId="0" fontId="55" fillId="5" borderId="24" xfId="0" applyFont="1" applyFill="1" applyBorder="1" applyAlignment="1">
      <alignment horizontal="center" vertical="center" wrapText="1"/>
    </xf>
    <xf numFmtId="0" fontId="90" fillId="4" borderId="9" xfId="0" applyFont="1" applyFill="1" applyBorder="1" applyAlignment="1">
      <alignment horizontal="center" vertical="center"/>
    </xf>
    <xf numFmtId="0" fontId="90" fillId="4" borderId="12" xfId="0" applyFont="1" applyFill="1" applyBorder="1" applyAlignment="1">
      <alignment horizontal="center" vertical="center"/>
    </xf>
    <xf numFmtId="0" fontId="55" fillId="5" borderId="12" xfId="0" applyFont="1" applyFill="1" applyBorder="1" applyAlignment="1">
      <alignment horizontal="center" vertical="center" wrapText="1"/>
    </xf>
    <xf numFmtId="0" fontId="90" fillId="4" borderId="43" xfId="0" applyFont="1" applyFill="1" applyBorder="1" applyAlignment="1">
      <alignment horizontal="center" vertical="center"/>
    </xf>
    <xf numFmtId="0" fontId="55" fillId="5" borderId="43" xfId="0" applyFont="1" applyFill="1" applyBorder="1" applyAlignment="1">
      <alignment horizontal="center" vertical="center" wrapText="1"/>
    </xf>
    <xf numFmtId="0" fontId="90" fillId="4" borderId="28" xfId="0" applyFont="1" applyFill="1" applyBorder="1" applyAlignment="1">
      <alignment horizontal="center" vertical="center"/>
    </xf>
    <xf numFmtId="0" fontId="55" fillId="5" borderId="42" xfId="0" applyFont="1" applyFill="1" applyBorder="1" applyAlignment="1">
      <alignment horizontal="center" vertical="center" wrapText="1"/>
    </xf>
    <xf numFmtId="0" fontId="90" fillId="4" borderId="24" xfId="0" applyFont="1" applyFill="1" applyBorder="1" applyAlignment="1">
      <alignment horizontal="center" vertical="center"/>
    </xf>
    <xf numFmtId="0" fontId="55" fillId="5" borderId="28" xfId="0" applyFont="1" applyFill="1" applyBorder="1" applyAlignment="1">
      <alignment horizontal="center" vertical="center" wrapText="1"/>
    </xf>
    <xf numFmtId="0" fontId="54" fillId="0" borderId="3" xfId="0" applyFont="1" applyBorder="1" applyAlignment="1">
      <alignment horizontal="center" vertical="center"/>
    </xf>
    <xf numFmtId="0" fontId="56" fillId="0" borderId="6" xfId="0" applyFont="1" applyBorder="1" applyAlignment="1">
      <alignment horizontal="center" vertical="center" wrapText="1"/>
    </xf>
    <xf numFmtId="0" fontId="56" fillId="0" borderId="114" xfId="0" applyFont="1" applyBorder="1" applyAlignment="1">
      <alignment horizontal="center" vertical="center" wrapText="1"/>
    </xf>
    <xf numFmtId="0" fontId="90" fillId="4" borderId="114" xfId="0" applyFont="1" applyFill="1" applyBorder="1" applyAlignment="1">
      <alignment horizontal="center" vertical="center"/>
    </xf>
    <xf numFmtId="0" fontId="57" fillId="8" borderId="114" xfId="0" applyFont="1" applyFill="1" applyBorder="1" applyAlignment="1">
      <alignment horizontal="center" vertical="center"/>
    </xf>
    <xf numFmtId="0" fontId="55" fillId="6" borderId="114" xfId="0" applyFont="1" applyFill="1" applyBorder="1" applyAlignment="1">
      <alignment horizontal="center" vertical="center" wrapText="1"/>
    </xf>
    <xf numFmtId="0" fontId="57" fillId="8" borderId="6" xfId="0" applyFont="1" applyFill="1" applyBorder="1" applyAlignment="1">
      <alignment horizontal="center" vertical="center"/>
    </xf>
    <xf numFmtId="0" fontId="55" fillId="6" borderId="119" xfId="0" applyFont="1" applyFill="1" applyBorder="1" applyAlignment="1">
      <alignment horizontal="center" vertical="center" wrapText="1"/>
    </xf>
    <xf numFmtId="0" fontId="55" fillId="5" borderId="114" xfId="0" applyFont="1" applyFill="1" applyBorder="1" applyAlignment="1">
      <alignment horizontal="center" vertical="center" wrapText="1"/>
    </xf>
    <xf numFmtId="0" fontId="55" fillId="5" borderId="119" xfId="0" applyFont="1" applyFill="1" applyBorder="1" applyAlignment="1">
      <alignment horizontal="center" vertical="center" wrapText="1"/>
    </xf>
    <xf numFmtId="0" fontId="57" fillId="8" borderId="74" xfId="0" applyFont="1" applyFill="1" applyBorder="1" applyAlignment="1">
      <alignment horizontal="center" vertical="center"/>
    </xf>
    <xf numFmtId="0" fontId="53" fillId="9" borderId="71" xfId="0" applyFont="1" applyFill="1" applyBorder="1" applyAlignment="1">
      <alignment horizontal="center" vertical="center"/>
    </xf>
    <xf numFmtId="0" fontId="53" fillId="9" borderId="72" xfId="0" applyFont="1" applyFill="1" applyBorder="1" applyAlignment="1">
      <alignment horizontal="center" vertical="center"/>
    </xf>
    <xf numFmtId="0" fontId="54" fillId="9" borderId="72" xfId="0" applyFont="1" applyFill="1" applyBorder="1" applyAlignment="1">
      <alignment horizontal="center" vertical="center"/>
    </xf>
    <xf numFmtId="0" fontId="54" fillId="9" borderId="71" xfId="0" applyFont="1" applyFill="1" applyBorder="1" applyAlignment="1">
      <alignment horizontal="center" vertical="center"/>
    </xf>
    <xf numFmtId="0" fontId="55" fillId="6" borderId="41" xfId="0" applyFont="1" applyFill="1" applyBorder="1" applyAlignment="1">
      <alignment horizontal="center" vertical="center" wrapText="1"/>
    </xf>
    <xf numFmtId="0" fontId="90" fillId="4" borderId="40" xfId="0" applyFont="1" applyFill="1" applyBorder="1" applyAlignment="1">
      <alignment horizontal="center" vertical="center"/>
    </xf>
    <xf numFmtId="0" fontId="90" fillId="4" borderId="42" xfId="0" applyFont="1" applyFill="1" applyBorder="1" applyAlignment="1">
      <alignment horizontal="center" vertical="center"/>
    </xf>
    <xf numFmtId="0" fontId="94" fillId="19" borderId="12" xfId="0" applyFont="1" applyFill="1" applyBorder="1" applyAlignment="1">
      <alignment horizontal="center" vertical="center"/>
    </xf>
    <xf numFmtId="0" fontId="61" fillId="24" borderId="0" xfId="0" applyFont="1" applyFill="1" applyAlignment="1">
      <alignment horizontal="center" vertical="center"/>
    </xf>
    <xf numFmtId="0" fontId="107" fillId="24" borderId="0" xfId="0" applyFont="1" applyFill="1" applyAlignment="1">
      <alignment horizontal="center" vertical="center"/>
    </xf>
    <xf numFmtId="0" fontId="53" fillId="24" borderId="98" xfId="0" applyFont="1" applyFill="1" applyBorder="1" applyAlignment="1">
      <alignment horizontal="center" vertical="center"/>
    </xf>
    <xf numFmtId="0" fontId="53" fillId="24" borderId="112" xfId="0" applyFont="1" applyFill="1" applyBorder="1" applyAlignment="1">
      <alignment horizontal="center" vertical="center"/>
    </xf>
    <xf numFmtId="0" fontId="53" fillId="24" borderId="0" xfId="0" applyFont="1" applyFill="1" applyAlignment="1">
      <alignment horizontal="center" vertical="center"/>
    </xf>
    <xf numFmtId="0" fontId="26" fillId="24" borderId="33" xfId="0" applyFont="1" applyFill="1" applyBorder="1" applyAlignment="1">
      <alignment horizontal="center" vertical="center"/>
    </xf>
    <xf numFmtId="0" fontId="61" fillId="24" borderId="98" xfId="0" applyFont="1" applyFill="1" applyBorder="1" applyAlignment="1">
      <alignment horizontal="center" vertical="center"/>
    </xf>
    <xf numFmtId="0" fontId="107" fillId="24" borderId="112" xfId="0" applyFont="1" applyFill="1" applyBorder="1" applyAlignment="1">
      <alignment horizontal="center" vertical="center"/>
    </xf>
    <xf numFmtId="0" fontId="53" fillId="24" borderId="34" xfId="0" applyFont="1" applyFill="1" applyBorder="1" applyAlignment="1">
      <alignment horizontal="center" vertical="center"/>
    </xf>
    <xf numFmtId="0" fontId="57" fillId="17" borderId="67" xfId="0" applyFont="1" applyFill="1" applyBorder="1" applyAlignment="1">
      <alignment horizontal="center" vertical="center"/>
    </xf>
    <xf numFmtId="0" fontId="56" fillId="17" borderId="68" xfId="0" applyFont="1" applyFill="1" applyBorder="1" applyAlignment="1">
      <alignment horizontal="center" vertical="center" wrapText="1"/>
    </xf>
    <xf numFmtId="0" fontId="93" fillId="17" borderId="8" xfId="0" applyFont="1" applyFill="1" applyBorder="1" applyAlignment="1">
      <alignment horizontal="center" vertical="center" wrapText="1"/>
    </xf>
    <xf numFmtId="0" fontId="57" fillId="17" borderId="28" xfId="0" applyFont="1" applyFill="1" applyBorder="1" applyAlignment="1">
      <alignment horizontal="center" vertical="center"/>
    </xf>
    <xf numFmtId="0" fontId="57" fillId="17" borderId="29" xfId="0" applyFont="1" applyFill="1" applyBorder="1" applyAlignment="1">
      <alignment horizontal="center" vertical="center"/>
    </xf>
    <xf numFmtId="0" fontId="57" fillId="17" borderId="8" xfId="0" applyFont="1" applyFill="1" applyBorder="1" applyAlignment="1">
      <alignment horizontal="center" vertical="center"/>
    </xf>
    <xf numFmtId="0" fontId="57" fillId="17" borderId="9" xfId="0" applyFont="1" applyFill="1" applyBorder="1" applyAlignment="1">
      <alignment horizontal="center" vertical="center"/>
    </xf>
    <xf numFmtId="0" fontId="93" fillId="17" borderId="10" xfId="0" applyFont="1" applyFill="1" applyBorder="1" applyAlignment="1">
      <alignment horizontal="center" vertical="center" wrapText="1"/>
    </xf>
    <xf numFmtId="0" fontId="94" fillId="17" borderId="103" xfId="0" applyFont="1" applyFill="1" applyBorder="1" applyAlignment="1">
      <alignment horizontal="center" vertical="center"/>
    </xf>
    <xf numFmtId="0" fontId="95" fillId="17" borderId="8" xfId="0" applyFont="1" applyFill="1" applyBorder="1" applyAlignment="1">
      <alignment horizontal="center" vertical="center"/>
    </xf>
    <xf numFmtId="0" fontId="95" fillId="17" borderId="8" xfId="0" applyFont="1" applyFill="1" applyBorder="1" applyAlignment="1">
      <alignment horizontal="center" vertical="center" wrapText="1"/>
    </xf>
    <xf numFmtId="0" fontId="95" fillId="17" borderId="10" xfId="0" applyFont="1" applyFill="1" applyBorder="1" applyAlignment="1">
      <alignment horizontal="center" vertical="center"/>
    </xf>
    <xf numFmtId="0" fontId="101" fillId="17" borderId="18" xfId="0" applyFont="1" applyFill="1" applyBorder="1" applyAlignment="1">
      <alignment horizontal="center" vertical="center"/>
    </xf>
    <xf numFmtId="0" fontId="101" fillId="17" borderId="12" xfId="0" applyFont="1" applyFill="1" applyBorder="1" applyAlignment="1">
      <alignment horizontal="center" vertical="center"/>
    </xf>
    <xf numFmtId="0" fontId="95" fillId="4" borderId="61" xfId="0" applyFont="1" applyFill="1" applyBorder="1" applyAlignment="1">
      <alignment horizontal="center" vertical="center"/>
    </xf>
    <xf numFmtId="0" fontId="94" fillId="8" borderId="61" xfId="0" applyFont="1" applyFill="1" applyBorder="1" applyAlignment="1">
      <alignment horizontal="center" vertical="center"/>
    </xf>
    <xf numFmtId="0" fontId="97" fillId="19" borderId="54" xfId="0" applyFont="1" applyFill="1" applyBorder="1" applyAlignment="1">
      <alignment horizontal="center" vertical="center"/>
    </xf>
    <xf numFmtId="0" fontId="93" fillId="0" borderId="120" xfId="0" applyFont="1" applyBorder="1" applyAlignment="1">
      <alignment horizontal="center" vertical="center" wrapText="1"/>
    </xf>
    <xf numFmtId="0" fontId="93" fillId="5" borderId="121" xfId="0" applyFont="1" applyFill="1" applyBorder="1" applyAlignment="1">
      <alignment horizontal="center" vertical="center" wrapText="1"/>
    </xf>
    <xf numFmtId="0" fontId="94" fillId="8" borderId="122" xfId="0" applyFont="1" applyFill="1" applyBorder="1" applyAlignment="1">
      <alignment horizontal="center" vertical="center"/>
    </xf>
    <xf numFmtId="0" fontId="93" fillId="6" borderId="61" xfId="0" applyFont="1" applyFill="1" applyBorder="1" applyAlignment="1">
      <alignment horizontal="center" vertical="center" wrapText="1"/>
    </xf>
    <xf numFmtId="0" fontId="93" fillId="0" borderId="61" xfId="0" applyFont="1" applyBorder="1" applyAlignment="1">
      <alignment horizontal="center" vertical="center" wrapText="1"/>
    </xf>
    <xf numFmtId="0" fontId="95" fillId="4" borderId="123" xfId="0" applyFont="1" applyFill="1" applyBorder="1" applyAlignment="1">
      <alignment horizontal="center" vertical="center"/>
    </xf>
    <xf numFmtId="0" fontId="93" fillId="5" borderId="120" xfId="0" applyFont="1" applyFill="1" applyBorder="1" applyAlignment="1">
      <alignment horizontal="center" vertical="center" wrapText="1"/>
    </xf>
    <xf numFmtId="0" fontId="93" fillId="0" borderId="121" xfId="0" applyFont="1" applyBorder="1" applyAlignment="1">
      <alignment horizontal="center" vertical="center" wrapText="1"/>
    </xf>
    <xf numFmtId="0" fontId="93" fillId="0" borderId="122" xfId="0" applyFont="1" applyBorder="1" applyAlignment="1">
      <alignment horizontal="center" vertical="center" wrapText="1"/>
    </xf>
    <xf numFmtId="0" fontId="93" fillId="5" borderId="61" xfId="0" applyFont="1" applyFill="1" applyBorder="1" applyAlignment="1">
      <alignment horizontal="center" vertical="center" wrapText="1"/>
    </xf>
    <xf numFmtId="0" fontId="93" fillId="6" borderId="123" xfId="0" applyFont="1" applyFill="1" applyBorder="1" applyAlignment="1">
      <alignment horizontal="center" vertical="center" wrapText="1"/>
    </xf>
    <xf numFmtId="0" fontId="93" fillId="6" borderId="120" xfId="0" applyFont="1" applyFill="1" applyBorder="1" applyAlignment="1">
      <alignment horizontal="center" vertical="center" wrapText="1"/>
    </xf>
    <xf numFmtId="0" fontId="95" fillId="4" borderId="122" xfId="0" applyFont="1" applyFill="1" applyBorder="1" applyAlignment="1">
      <alignment horizontal="center" vertical="center"/>
    </xf>
    <xf numFmtId="0" fontId="93" fillId="0" borderId="123" xfId="0" applyFont="1" applyBorder="1" applyAlignment="1">
      <alignment horizontal="center" vertical="center" wrapText="1"/>
    </xf>
    <xf numFmtId="0" fontId="93" fillId="6" borderId="121" xfId="0" applyFont="1" applyFill="1" applyBorder="1" applyAlignment="1">
      <alignment horizontal="center" vertical="center" wrapText="1"/>
    </xf>
    <xf numFmtId="0" fontId="93" fillId="6" borderId="122" xfId="0" applyFont="1" applyFill="1" applyBorder="1" applyAlignment="1">
      <alignment horizontal="center" vertical="center" wrapText="1"/>
    </xf>
    <xf numFmtId="0" fontId="94" fillId="8" borderId="62" xfId="0" applyFont="1" applyFill="1" applyBorder="1" applyAlignment="1">
      <alignment horizontal="center" vertical="center"/>
    </xf>
    <xf numFmtId="0" fontId="94" fillId="8" borderId="124" xfId="0" applyFont="1" applyFill="1" applyBorder="1" applyAlignment="1">
      <alignment horizontal="center" vertical="center"/>
    </xf>
    <xf numFmtId="0" fontId="95" fillId="4" borderId="124" xfId="0" applyFont="1" applyFill="1" applyBorder="1" applyAlignment="1">
      <alignment horizontal="center" vertical="center"/>
    </xf>
    <xf numFmtId="0" fontId="93" fillId="5" borderId="125" xfId="0" applyFont="1" applyFill="1" applyBorder="1" applyAlignment="1">
      <alignment horizontal="center" vertical="center" wrapText="1"/>
    </xf>
    <xf numFmtId="0" fontId="93" fillId="0" borderId="126" xfId="0" applyFont="1" applyBorder="1" applyAlignment="1">
      <alignment horizontal="center" vertical="center" wrapText="1"/>
    </xf>
    <xf numFmtId="0" fontId="93" fillId="5" borderId="127" xfId="0" applyFont="1" applyFill="1" applyBorder="1" applyAlignment="1">
      <alignment horizontal="center" vertical="center" wrapText="1"/>
    </xf>
    <xf numFmtId="0" fontId="94" fillId="8" borderId="128" xfId="0" applyFont="1" applyFill="1" applyBorder="1" applyAlignment="1">
      <alignment horizontal="center" vertical="center"/>
    </xf>
    <xf numFmtId="0" fontId="93" fillId="6" borderId="124" xfId="0" applyFont="1" applyFill="1" applyBorder="1" applyAlignment="1">
      <alignment horizontal="center" vertical="center" wrapText="1"/>
    </xf>
    <xf numFmtId="0" fontId="93" fillId="0" borderId="124" xfId="0" applyFont="1" applyBorder="1" applyAlignment="1">
      <alignment horizontal="center" vertical="center" wrapText="1"/>
    </xf>
    <xf numFmtId="0" fontId="95" fillId="4" borderId="125" xfId="0" applyFont="1" applyFill="1" applyBorder="1" applyAlignment="1">
      <alignment horizontal="center" vertical="center"/>
    </xf>
    <xf numFmtId="0" fontId="93" fillId="5" borderId="126" xfId="0" applyFont="1" applyFill="1" applyBorder="1" applyAlignment="1">
      <alignment horizontal="center" vertical="center" wrapText="1"/>
    </xf>
    <xf numFmtId="0" fontId="93" fillId="0" borderId="127" xfId="0" applyFont="1" applyBorder="1" applyAlignment="1">
      <alignment horizontal="center" vertical="center" wrapText="1"/>
    </xf>
    <xf numFmtId="0" fontId="93" fillId="0" borderId="128" xfId="0" applyFont="1" applyBorder="1" applyAlignment="1">
      <alignment horizontal="center" vertical="center" wrapText="1"/>
    </xf>
    <xf numFmtId="0" fontId="93" fillId="6" borderId="125" xfId="0" applyFont="1" applyFill="1" applyBorder="1" applyAlignment="1">
      <alignment horizontal="center" vertical="center" wrapText="1"/>
    </xf>
    <xf numFmtId="0" fontId="93" fillId="6" borderId="126" xfId="0" applyFont="1" applyFill="1" applyBorder="1" applyAlignment="1">
      <alignment horizontal="center" vertical="center" wrapText="1"/>
    </xf>
    <xf numFmtId="0" fontId="93" fillId="5" borderId="124" xfId="0" applyFont="1" applyFill="1" applyBorder="1" applyAlignment="1">
      <alignment horizontal="center" vertical="center" wrapText="1"/>
    </xf>
    <xf numFmtId="0" fontId="93" fillId="0" borderId="125" xfId="0" applyFont="1" applyBorder="1" applyAlignment="1">
      <alignment horizontal="center" vertical="center" wrapText="1"/>
    </xf>
    <xf numFmtId="0" fontId="93" fillId="6" borderId="127" xfId="0" applyFont="1" applyFill="1" applyBorder="1" applyAlignment="1">
      <alignment horizontal="center" vertical="center" wrapText="1"/>
    </xf>
    <xf numFmtId="0" fontId="93" fillId="6" borderId="128" xfId="0" applyFont="1" applyFill="1" applyBorder="1" applyAlignment="1">
      <alignment horizontal="center" vertical="center" wrapText="1"/>
    </xf>
    <xf numFmtId="0" fontId="94" fillId="17" borderId="129" xfId="0" applyFont="1" applyFill="1" applyBorder="1" applyAlignment="1">
      <alignment horizontal="center" vertical="center"/>
    </xf>
    <xf numFmtId="0" fontId="25" fillId="2" borderId="38" xfId="0" applyFont="1" applyFill="1" applyBorder="1" applyAlignment="1">
      <alignment horizontal="center" vertical="center"/>
    </xf>
    <xf numFmtId="0" fontId="56" fillId="0" borderId="120" xfId="0" applyFont="1" applyBorder="1" applyAlignment="1">
      <alignment horizontal="center" vertical="center" wrapText="1"/>
    </xf>
    <xf numFmtId="0" fontId="55" fillId="5" borderId="121" xfId="0" applyFont="1" applyFill="1" applyBorder="1" applyAlignment="1">
      <alignment horizontal="center" vertical="center" wrapText="1"/>
    </xf>
    <xf numFmtId="0" fontId="57" fillId="8" borderId="122" xfId="0" applyFont="1" applyFill="1" applyBorder="1" applyAlignment="1">
      <alignment horizontal="center" vertical="center"/>
    </xf>
    <xf numFmtId="0" fontId="55" fillId="6" borderId="61" xfId="0" applyFont="1" applyFill="1" applyBorder="1" applyAlignment="1">
      <alignment horizontal="center" vertical="center" wrapText="1"/>
    </xf>
    <xf numFmtId="0" fontId="56" fillId="0" borderId="61" xfId="0" applyFont="1" applyBorder="1" applyAlignment="1">
      <alignment horizontal="center" vertical="center" wrapText="1"/>
    </xf>
    <xf numFmtId="0" fontId="90" fillId="4" borderId="123" xfId="0" applyFont="1" applyFill="1" applyBorder="1" applyAlignment="1">
      <alignment horizontal="center" vertical="center"/>
    </xf>
    <xf numFmtId="0" fontId="55" fillId="5" borderId="120" xfId="0" applyFont="1" applyFill="1" applyBorder="1" applyAlignment="1">
      <alignment horizontal="center" vertical="center" wrapText="1"/>
    </xf>
    <xf numFmtId="0" fontId="56" fillId="0" borderId="121" xfId="0" applyFont="1" applyBorder="1" applyAlignment="1">
      <alignment horizontal="center" vertical="center" wrapText="1"/>
    </xf>
    <xf numFmtId="0" fontId="56" fillId="0" borderId="122" xfId="0" applyFont="1" applyBorder="1" applyAlignment="1">
      <alignment horizontal="center" vertical="center" wrapText="1"/>
    </xf>
    <xf numFmtId="0" fontId="90" fillId="4" borderId="61" xfId="0" applyFont="1" applyFill="1" applyBorder="1" applyAlignment="1">
      <alignment horizontal="center" vertical="center"/>
    </xf>
    <xf numFmtId="0" fontId="55" fillId="5" borderId="61" xfId="0" applyFont="1" applyFill="1" applyBorder="1" applyAlignment="1">
      <alignment horizontal="center" vertical="center" wrapText="1"/>
    </xf>
    <xf numFmtId="0" fontId="55" fillId="6" borderId="123" xfId="0" applyFont="1" applyFill="1" applyBorder="1" applyAlignment="1">
      <alignment horizontal="center" vertical="center" wrapText="1"/>
    </xf>
    <xf numFmtId="0" fontId="55" fillId="6" borderId="120" xfId="0" applyFont="1" applyFill="1" applyBorder="1" applyAlignment="1">
      <alignment horizontal="center" vertical="center" wrapText="1"/>
    </xf>
    <xf numFmtId="0" fontId="56" fillId="17" borderId="113" xfId="0" applyFont="1" applyFill="1" applyBorder="1" applyAlignment="1">
      <alignment horizontal="center" vertical="center" wrapText="1"/>
    </xf>
    <xf numFmtId="0" fontId="90" fillId="17" borderId="61" xfId="0" applyFont="1" applyFill="1" applyBorder="1" applyAlignment="1">
      <alignment horizontal="center" vertical="center"/>
    </xf>
    <xf numFmtId="0" fontId="57" fillId="17" borderId="61" xfId="0" applyFont="1" applyFill="1" applyBorder="1" applyAlignment="1">
      <alignment horizontal="center" vertical="center"/>
    </xf>
    <xf numFmtId="0" fontId="56" fillId="0" borderId="123" xfId="0" applyFont="1" applyBorder="1" applyAlignment="1">
      <alignment horizontal="center" vertical="center" wrapText="1"/>
    </xf>
    <xf numFmtId="0" fontId="55" fillId="6" borderId="121" xfId="0" applyFont="1" applyFill="1" applyBorder="1" applyAlignment="1">
      <alignment horizontal="center" vertical="center" wrapText="1"/>
    </xf>
    <xf numFmtId="0" fontId="55" fillId="6" borderId="122" xfId="0" applyFont="1" applyFill="1" applyBorder="1" applyAlignment="1">
      <alignment horizontal="center" vertical="center" wrapText="1"/>
    </xf>
    <xf numFmtId="0" fontId="57" fillId="8" borderId="123" xfId="0" applyFont="1" applyFill="1" applyBorder="1" applyAlignment="1">
      <alignment horizontal="center" vertical="center"/>
    </xf>
    <xf numFmtId="0" fontId="90" fillId="4" borderId="39" xfId="0" applyFont="1" applyFill="1" applyBorder="1" applyAlignment="1">
      <alignment horizontal="center" vertical="center"/>
    </xf>
    <xf numFmtId="0" fontId="24" fillId="9" borderId="130" xfId="0" applyFont="1" applyFill="1" applyBorder="1" applyAlignment="1">
      <alignment horizontal="center" vertical="center"/>
    </xf>
    <xf numFmtId="0" fontId="56" fillId="0" borderId="126" xfId="0" applyFont="1" applyBorder="1" applyAlignment="1">
      <alignment horizontal="center" vertical="center" wrapText="1"/>
    </xf>
    <xf numFmtId="0" fontId="55" fillId="5" borderId="127" xfId="0" applyFont="1" applyFill="1" applyBorder="1" applyAlignment="1">
      <alignment horizontal="center" vertical="center" wrapText="1"/>
    </xf>
    <xf numFmtId="0" fontId="57" fillId="17" borderId="128" xfId="0" applyFont="1" applyFill="1" applyBorder="1" applyAlignment="1">
      <alignment horizontal="center" vertical="center"/>
    </xf>
    <xf numFmtId="0" fontId="55" fillId="6" borderId="124" xfId="0" applyFont="1" applyFill="1" applyBorder="1" applyAlignment="1">
      <alignment horizontal="center" vertical="center" wrapText="1"/>
    </xf>
    <xf numFmtId="0" fontId="56" fillId="0" borderId="124" xfId="0" applyFont="1" applyBorder="1" applyAlignment="1">
      <alignment horizontal="center" vertical="center" wrapText="1"/>
    </xf>
    <xf numFmtId="0" fontId="90" fillId="4" borderId="125" xfId="0" applyFont="1" applyFill="1" applyBorder="1" applyAlignment="1">
      <alignment horizontal="center" vertical="center"/>
    </xf>
    <xf numFmtId="0" fontId="55" fillId="5" borderId="126" xfId="0" applyFont="1" applyFill="1" applyBorder="1" applyAlignment="1">
      <alignment horizontal="center" vertical="center" wrapText="1"/>
    </xf>
    <xf numFmtId="0" fontId="56" fillId="0" borderId="127" xfId="0" applyFont="1" applyBorder="1" applyAlignment="1">
      <alignment horizontal="center" vertical="center" wrapText="1"/>
    </xf>
    <xf numFmtId="0" fontId="56" fillId="0" borderId="128" xfId="0" applyFont="1" applyBorder="1" applyAlignment="1">
      <alignment horizontal="center" vertical="center" wrapText="1"/>
    </xf>
    <xf numFmtId="0" fontId="57" fillId="17" borderId="124" xfId="0" applyFont="1" applyFill="1" applyBorder="1" applyAlignment="1">
      <alignment horizontal="center" vertical="center"/>
    </xf>
    <xf numFmtId="0" fontId="55" fillId="6" borderId="125" xfId="0" applyFont="1" applyFill="1" applyBorder="1" applyAlignment="1">
      <alignment horizontal="center" vertical="center" wrapText="1"/>
    </xf>
    <xf numFmtId="0" fontId="55" fillId="6" borderId="126" xfId="0" applyFont="1" applyFill="1" applyBorder="1" applyAlignment="1">
      <alignment horizontal="center" vertical="center" wrapText="1"/>
    </xf>
    <xf numFmtId="0" fontId="57" fillId="8" borderId="124" xfId="0" applyFont="1" applyFill="1" applyBorder="1" applyAlignment="1">
      <alignment horizontal="center" vertical="center"/>
    </xf>
    <xf numFmtId="0" fontId="55" fillId="5" borderId="124" xfId="0" applyFont="1" applyFill="1" applyBorder="1" applyAlignment="1">
      <alignment horizontal="center" vertical="center" wrapText="1"/>
    </xf>
    <xf numFmtId="0" fontId="56" fillId="0" borderId="125" xfId="0" applyFont="1" applyBorder="1" applyAlignment="1">
      <alignment horizontal="center" vertical="center" wrapText="1"/>
    </xf>
    <xf numFmtId="0" fontId="55" fillId="6" borderId="127" xfId="0" applyFont="1" applyFill="1" applyBorder="1" applyAlignment="1">
      <alignment horizontal="center" vertical="center" wrapText="1"/>
    </xf>
    <xf numFmtId="0" fontId="55" fillId="6" borderId="128" xfId="0" applyFont="1" applyFill="1" applyBorder="1" applyAlignment="1">
      <alignment horizontal="center" vertical="center" wrapText="1"/>
    </xf>
    <xf numFmtId="0" fontId="90" fillId="4" borderId="124" xfId="0" applyFont="1" applyFill="1" applyBorder="1" applyAlignment="1">
      <alignment horizontal="center" vertical="center"/>
    </xf>
    <xf numFmtId="0" fontId="55" fillId="5" borderId="125" xfId="0" applyFont="1" applyFill="1" applyBorder="1" applyAlignment="1">
      <alignment horizontal="center" vertical="center" wrapText="1"/>
    </xf>
    <xf numFmtId="0" fontId="57" fillId="8" borderId="131" xfId="0" applyFont="1" applyFill="1" applyBorder="1" applyAlignment="1">
      <alignment horizontal="center" vertical="center"/>
    </xf>
    <xf numFmtId="0" fontId="94" fillId="4" borderId="10" xfId="0" applyFont="1" applyFill="1" applyBorder="1" applyAlignment="1">
      <alignment horizontal="center" vertical="center"/>
    </xf>
    <xf numFmtId="0" fontId="93" fillId="21" borderId="8" xfId="0" applyFont="1" applyFill="1" applyBorder="1" applyAlignment="1">
      <alignment horizontal="center" vertical="center" wrapText="1"/>
    </xf>
    <xf numFmtId="0" fontId="38" fillId="5" borderId="9" xfId="0" applyFont="1" applyFill="1" applyBorder="1" applyAlignment="1">
      <alignment horizontal="center" vertical="center" wrapText="1"/>
    </xf>
    <xf numFmtId="0" fontId="38" fillId="5" borderId="128" xfId="0" applyFont="1" applyFill="1" applyBorder="1" applyAlignment="1">
      <alignment horizontal="center" vertical="center" wrapText="1"/>
    </xf>
    <xf numFmtId="0" fontId="56" fillId="9" borderId="68" xfId="0" applyFont="1" applyFill="1" applyBorder="1" applyAlignment="1">
      <alignment horizontal="center" vertical="center" wrapText="1"/>
    </xf>
    <xf numFmtId="0" fontId="53" fillId="9" borderId="63" xfId="0" applyFont="1" applyFill="1" applyBorder="1" applyAlignment="1">
      <alignment horizontal="center" vertical="center"/>
    </xf>
    <xf numFmtId="0" fontId="54" fillId="9" borderId="63" xfId="0" applyFont="1" applyFill="1" applyBorder="1" applyAlignment="1">
      <alignment horizontal="center" vertical="center"/>
    </xf>
    <xf numFmtId="0" fontId="57" fillId="17" borderId="42" xfId="0" applyFont="1" applyFill="1" applyBorder="1" applyAlignment="1">
      <alignment horizontal="center" vertical="center"/>
    </xf>
    <xf numFmtId="0" fontId="55" fillId="17" borderId="42" xfId="0" applyFont="1" applyFill="1" applyBorder="1" applyAlignment="1">
      <alignment horizontal="center" vertical="center" wrapText="1"/>
    </xf>
    <xf numFmtId="0" fontId="13" fillId="8" borderId="12" xfId="0" applyFont="1" applyFill="1" applyBorder="1" applyAlignment="1">
      <alignment horizontal="center" vertical="center"/>
    </xf>
    <xf numFmtId="0" fontId="55" fillId="13" borderId="8"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3" fillId="2" borderId="60" xfId="0" applyFont="1" applyFill="1" applyBorder="1" applyAlignment="1">
      <alignment horizontal="center" vertical="center"/>
    </xf>
    <xf numFmtId="0" fontId="55" fillId="17" borderId="25" xfId="0" applyFont="1" applyFill="1" applyBorder="1" applyAlignment="1">
      <alignment horizontal="center" vertical="center" wrapText="1"/>
    </xf>
    <xf numFmtId="0" fontId="56" fillId="17" borderId="12" xfId="0" applyFont="1" applyFill="1" applyBorder="1" applyAlignment="1">
      <alignment horizontal="center" vertical="center" wrapText="1"/>
    </xf>
    <xf numFmtId="0" fontId="108" fillId="4" borderId="8" xfId="0" applyFont="1" applyFill="1" applyBorder="1" applyAlignment="1">
      <alignment horizontal="center" vertical="center"/>
    </xf>
    <xf numFmtId="0" fontId="8" fillId="0" borderId="25" xfId="0" applyFont="1" applyBorder="1" applyAlignment="1">
      <alignment horizontal="center" vertical="center" wrapText="1"/>
    </xf>
    <xf numFmtId="0" fontId="53" fillId="0" borderId="136" xfId="0" applyFont="1" applyBorder="1" applyAlignment="1">
      <alignment horizontal="center" vertical="center"/>
    </xf>
    <xf numFmtId="0" fontId="106" fillId="2" borderId="135" xfId="0" applyFont="1" applyFill="1" applyBorder="1" applyAlignment="1">
      <alignment horizontal="center" vertical="center"/>
    </xf>
    <xf numFmtId="0" fontId="62" fillId="0" borderId="42" xfId="0" applyFont="1" applyBorder="1" applyAlignment="1">
      <alignment horizontal="center" vertical="center" wrapText="1"/>
    </xf>
    <xf numFmtId="0" fontId="57" fillId="16" borderId="8" xfId="0" applyFont="1" applyFill="1" applyBorder="1" applyAlignment="1">
      <alignment horizontal="center" vertical="center"/>
    </xf>
    <xf numFmtId="0" fontId="24" fillId="9" borderId="117" xfId="0" applyFont="1" applyFill="1" applyBorder="1" applyAlignment="1">
      <alignment horizontal="center" vertical="center"/>
    </xf>
    <xf numFmtId="0" fontId="24" fillId="9" borderId="118" xfId="0" applyFont="1" applyFill="1" applyBorder="1" applyAlignment="1">
      <alignment horizontal="center" vertical="center"/>
    </xf>
    <xf numFmtId="0" fontId="24" fillId="2" borderId="35" xfId="0" applyFont="1" applyFill="1" applyBorder="1" applyAlignment="1">
      <alignment horizontal="center" vertical="center"/>
    </xf>
    <xf numFmtId="0" fontId="24" fillId="0" borderId="117" xfId="0" applyFont="1" applyBorder="1" applyAlignment="1">
      <alignment horizontal="center" vertical="center"/>
    </xf>
    <xf numFmtId="0" fontId="24" fillId="0" borderId="118" xfId="0" applyFont="1" applyBorder="1" applyAlignment="1">
      <alignment horizontal="center" vertical="center"/>
    </xf>
    <xf numFmtId="0" fontId="24" fillId="2" borderId="118" xfId="0" applyFont="1" applyFill="1" applyBorder="1" applyAlignment="1">
      <alignment horizontal="center" vertical="center"/>
    </xf>
    <xf numFmtId="0" fontId="24" fillId="0" borderId="35" xfId="0" applyFont="1" applyBorder="1" applyAlignment="1">
      <alignment horizontal="center" vertical="center"/>
    </xf>
    <xf numFmtId="0" fontId="27" fillId="2" borderId="4" xfId="0" applyFont="1" applyFill="1" applyBorder="1" applyAlignment="1">
      <alignment horizontal="center" vertical="center"/>
    </xf>
    <xf numFmtId="0" fontId="53" fillId="2" borderId="1" xfId="0" applyFont="1" applyFill="1" applyBorder="1" applyAlignment="1">
      <alignment horizontal="center" vertical="center"/>
    </xf>
    <xf numFmtId="0" fontId="106" fillId="2" borderId="110" xfId="0" applyFont="1" applyFill="1" applyBorder="1" applyAlignment="1">
      <alignment horizontal="center" vertical="center"/>
    </xf>
    <xf numFmtId="0" fontId="53" fillId="0" borderId="1" xfId="0" applyFont="1" applyBorder="1" applyAlignment="1">
      <alignment horizontal="center" vertical="center"/>
    </xf>
    <xf numFmtId="0" fontId="57" fillId="16" borderId="12" xfId="0" applyFont="1" applyFill="1" applyBorder="1" applyAlignment="1">
      <alignment horizontal="center" vertical="center"/>
    </xf>
    <xf numFmtId="0" fontId="53" fillId="0" borderId="3" xfId="0" applyFont="1" applyBorder="1" applyAlignment="1">
      <alignment horizontal="center" vertical="center"/>
    </xf>
    <xf numFmtId="0" fontId="106" fillId="2" borderId="116" xfId="0" applyFont="1" applyFill="1" applyBorder="1" applyAlignment="1">
      <alignment horizontal="center" vertical="center"/>
    </xf>
    <xf numFmtId="0" fontId="69" fillId="25" borderId="6" xfId="0" applyFont="1" applyFill="1" applyBorder="1" applyAlignment="1">
      <alignment horizontal="center" vertical="center"/>
    </xf>
    <xf numFmtId="0" fontId="69" fillId="25" borderId="114" xfId="0" applyFont="1" applyFill="1" applyBorder="1" applyAlignment="1">
      <alignment horizontal="center" vertical="center"/>
    </xf>
    <xf numFmtId="0" fontId="70" fillId="0" borderId="17" xfId="0" applyFont="1" applyBorder="1" applyAlignment="1">
      <alignment horizontal="center" vertical="center"/>
    </xf>
    <xf numFmtId="0" fontId="70" fillId="2" borderId="17" xfId="0" applyFont="1" applyFill="1" applyBorder="1" applyAlignment="1">
      <alignment horizontal="center" vertical="center"/>
    </xf>
    <xf numFmtId="0" fontId="70" fillId="0" borderId="134" xfId="0" applyFont="1" applyBorder="1" applyAlignment="1">
      <alignment horizontal="center" vertical="center"/>
    </xf>
    <xf numFmtId="0" fontId="71" fillId="0" borderId="33" xfId="0" applyFont="1" applyBorder="1" applyAlignment="1">
      <alignment horizontal="center" vertical="center"/>
    </xf>
    <xf numFmtId="0" fontId="72" fillId="25" borderId="7" xfId="0" applyFont="1" applyFill="1" applyBorder="1" applyAlignment="1">
      <alignment horizontal="center" vertical="center"/>
    </xf>
    <xf numFmtId="0" fontId="71" fillId="25" borderId="7" xfId="0" applyFont="1" applyFill="1" applyBorder="1" applyAlignment="1">
      <alignment horizontal="center" vertical="center"/>
    </xf>
    <xf numFmtId="0" fontId="27" fillId="2" borderId="33" xfId="0" applyFont="1" applyFill="1" applyBorder="1" applyAlignment="1">
      <alignment horizontal="center" vertical="center"/>
    </xf>
    <xf numFmtId="0" fontId="61" fillId="2" borderId="0" xfId="0" applyFont="1" applyFill="1" applyAlignment="1">
      <alignment horizontal="center" vertical="center"/>
    </xf>
    <xf numFmtId="0" fontId="107" fillId="2" borderId="0" xfId="0" applyFont="1" applyFill="1" applyAlignment="1">
      <alignment horizontal="center" vertical="center"/>
    </xf>
    <xf numFmtId="0" fontId="53" fillId="2" borderId="98" xfId="0" applyFont="1" applyFill="1" applyBorder="1" applyAlignment="1">
      <alignment horizontal="center" vertical="center"/>
    </xf>
    <xf numFmtId="0" fontId="53" fillId="2" borderId="112" xfId="0" applyFont="1" applyFill="1" applyBorder="1" applyAlignment="1">
      <alignment horizontal="center" vertical="center"/>
    </xf>
    <xf numFmtId="0" fontId="53" fillId="2" borderId="0" xfId="0" applyFont="1" applyFill="1" applyAlignment="1">
      <alignment horizontal="center" vertical="center"/>
    </xf>
    <xf numFmtId="0" fontId="55" fillId="4" borderId="32" xfId="0" applyFont="1" applyFill="1" applyBorder="1" applyAlignment="1">
      <alignment horizontal="center" vertical="center" wrapText="1"/>
    </xf>
    <xf numFmtId="0" fontId="90" fillId="10" borderId="25" xfId="0" applyFont="1" applyFill="1" applyBorder="1" applyAlignment="1">
      <alignment horizontal="center" vertical="center"/>
    </xf>
    <xf numFmtId="0" fontId="55" fillId="4" borderId="29" xfId="0" applyFont="1" applyFill="1" applyBorder="1" applyAlignment="1">
      <alignment horizontal="center" vertical="center" wrapText="1"/>
    </xf>
    <xf numFmtId="0" fontId="67" fillId="4" borderId="8" xfId="0" applyFont="1" applyFill="1" applyBorder="1" applyAlignment="1">
      <alignment horizontal="center" vertical="center"/>
    </xf>
    <xf numFmtId="0" fontId="90" fillId="8" borderId="8" xfId="0" applyFont="1" applyFill="1" applyBorder="1" applyAlignment="1">
      <alignment horizontal="center" vertical="center"/>
    </xf>
    <xf numFmtId="0" fontId="67" fillId="16" borderId="8" xfId="0" applyFont="1" applyFill="1" applyBorder="1" applyAlignment="1">
      <alignment horizontal="center" vertical="center"/>
    </xf>
    <xf numFmtId="0" fontId="35" fillId="6" borderId="24" xfId="0" applyFont="1" applyFill="1" applyBorder="1" applyAlignment="1">
      <alignment horizontal="center" vertical="center" wrapText="1"/>
    </xf>
    <xf numFmtId="0" fontId="39" fillId="4" borderId="9" xfId="0" applyFont="1" applyFill="1" applyBorder="1" applyAlignment="1">
      <alignment horizontal="center" vertical="center"/>
    </xf>
    <xf numFmtId="0" fontId="34" fillId="0" borderId="28" xfId="0" applyFont="1" applyBorder="1" applyAlignment="1">
      <alignment horizontal="center" vertical="center" wrapText="1"/>
    </xf>
    <xf numFmtId="0" fontId="109" fillId="2" borderId="0" xfId="0" applyFont="1" applyFill="1" applyAlignment="1">
      <alignment horizontal="center" vertical="center"/>
    </xf>
    <xf numFmtId="0" fontId="35" fillId="5" borderId="24" xfId="0" applyFont="1" applyFill="1" applyBorder="1" applyAlignment="1">
      <alignment horizontal="center" vertical="center" wrapText="1"/>
    </xf>
    <xf numFmtId="0" fontId="35" fillId="5" borderId="9" xfId="0" applyFont="1" applyFill="1" applyBorder="1" applyAlignment="1">
      <alignment horizontal="center" vertical="center" wrapText="1"/>
    </xf>
    <xf numFmtId="0" fontId="39" fillId="4" borderId="28" xfId="0" applyFont="1" applyFill="1" applyBorder="1" applyAlignment="1">
      <alignment horizontal="center" vertical="center"/>
    </xf>
    <xf numFmtId="0" fontId="32" fillId="16" borderId="8" xfId="0" applyFont="1" applyFill="1" applyBorder="1" applyAlignment="1">
      <alignment horizontal="center" vertical="center"/>
    </xf>
    <xf numFmtId="0" fontId="35" fillId="5" borderId="8" xfId="0" applyFont="1" applyFill="1" applyBorder="1" applyAlignment="1">
      <alignment horizontal="center" vertical="center" wrapText="1"/>
    </xf>
    <xf numFmtId="0" fontId="35" fillId="6" borderId="25" xfId="0" applyFont="1" applyFill="1" applyBorder="1" applyAlignment="1">
      <alignment horizontal="center" vertical="center" wrapText="1"/>
    </xf>
    <xf numFmtId="0" fontId="32" fillId="8" borderId="29" xfId="0" applyFont="1" applyFill="1" applyBorder="1" applyAlignment="1">
      <alignment horizontal="center" vertical="center"/>
    </xf>
    <xf numFmtId="0" fontId="39" fillId="4" borderId="8" xfId="0" applyFont="1" applyFill="1" applyBorder="1" applyAlignment="1">
      <alignment horizontal="center" vertical="center"/>
    </xf>
    <xf numFmtId="0" fontId="110" fillId="2" borderId="0" xfId="0" applyFont="1" applyFill="1" applyAlignment="1">
      <alignment horizontal="center" vertical="center"/>
    </xf>
    <xf numFmtId="0" fontId="39" fillId="4" borderId="42" xfId="0" applyFont="1" applyFill="1" applyBorder="1" applyAlignment="1">
      <alignment horizontal="center" vertical="center"/>
    </xf>
    <xf numFmtId="0" fontId="35" fillId="5" borderId="12" xfId="0" applyFont="1" applyFill="1" applyBorder="1" applyAlignment="1">
      <alignment horizontal="center" vertical="center" wrapText="1"/>
    </xf>
    <xf numFmtId="0" fontId="34" fillId="0" borderId="42" xfId="0" applyFont="1" applyBorder="1" applyAlignment="1">
      <alignment horizontal="center" vertical="center" wrapText="1"/>
    </xf>
    <xf numFmtId="0" fontId="32" fillId="16" borderId="12" xfId="0" applyFont="1" applyFill="1" applyBorder="1" applyAlignment="1">
      <alignment horizontal="center" vertical="center"/>
    </xf>
    <xf numFmtId="0" fontId="39" fillId="4" borderId="12" xfId="0" applyFont="1" applyFill="1" applyBorder="1" applyAlignment="1">
      <alignment horizontal="center" vertical="center"/>
    </xf>
    <xf numFmtId="0" fontId="35" fillId="5" borderId="66" xfId="0" applyFont="1" applyFill="1" applyBorder="1" applyAlignment="1">
      <alignment horizontal="center" vertical="center" wrapText="1"/>
    </xf>
    <xf numFmtId="0" fontId="35" fillId="5" borderId="68" xfId="0" applyFont="1" applyFill="1" applyBorder="1" applyAlignment="1">
      <alignment horizontal="center" vertical="center" wrapText="1"/>
    </xf>
    <xf numFmtId="0" fontId="35" fillId="6" borderId="66" xfId="0" applyFont="1" applyFill="1" applyBorder="1" applyAlignment="1">
      <alignment horizontal="center" vertical="center" wrapText="1"/>
    </xf>
    <xf numFmtId="0" fontId="34" fillId="0" borderId="74" xfId="0" applyFont="1" applyBorder="1" applyAlignment="1">
      <alignment horizontal="center" vertical="center" wrapText="1"/>
    </xf>
    <xf numFmtId="0" fontId="109" fillId="2" borderId="112" xfId="0" applyFont="1" applyFill="1" applyBorder="1" applyAlignment="1">
      <alignment horizontal="center" vertical="center"/>
    </xf>
    <xf numFmtId="0" fontId="32" fillId="8" borderId="68" xfId="0" applyFont="1" applyFill="1" applyBorder="1" applyAlignment="1">
      <alignment horizontal="center" vertical="center"/>
    </xf>
    <xf numFmtId="0" fontId="35" fillId="4" borderId="25" xfId="0" applyFont="1" applyFill="1" applyBorder="1" applyAlignment="1">
      <alignment horizontal="center" vertical="center" wrapText="1"/>
    </xf>
    <xf numFmtId="0" fontId="35" fillId="5" borderId="25" xfId="0" applyFont="1" applyFill="1" applyBorder="1" applyAlignment="1">
      <alignment horizontal="center" vertical="center" wrapText="1"/>
    </xf>
    <xf numFmtId="0" fontId="39" fillId="4" borderId="29" xfId="0" applyFont="1" applyFill="1" applyBorder="1" applyAlignment="1">
      <alignment horizontal="center" vertical="center"/>
    </xf>
    <xf numFmtId="0" fontId="35" fillId="5" borderId="65" xfId="0" applyFont="1" applyFill="1" applyBorder="1" applyAlignment="1">
      <alignment horizontal="center" vertical="center" wrapText="1"/>
    </xf>
    <xf numFmtId="0" fontId="35" fillId="5" borderId="67" xfId="0" applyFont="1" applyFill="1" applyBorder="1" applyAlignment="1">
      <alignment horizontal="center" vertical="center" wrapText="1"/>
    </xf>
    <xf numFmtId="0" fontId="35" fillId="6" borderId="65" xfId="0" applyFont="1" applyFill="1" applyBorder="1" applyAlignment="1">
      <alignment horizontal="center" vertical="center" wrapText="1"/>
    </xf>
    <xf numFmtId="0" fontId="109" fillId="2" borderId="98" xfId="0" applyFont="1" applyFill="1" applyBorder="1" applyAlignment="1">
      <alignment horizontal="center" vertical="center"/>
    </xf>
    <xf numFmtId="0" fontId="32" fillId="8" borderId="67" xfId="0" applyFont="1" applyFill="1" applyBorder="1" applyAlignment="1">
      <alignment horizontal="center" vertical="center"/>
    </xf>
    <xf numFmtId="0" fontId="34" fillId="0" borderId="24" xfId="0" applyFont="1" applyBorder="1" applyAlignment="1">
      <alignment horizontal="center" vertical="center" wrapText="1"/>
    </xf>
    <xf numFmtId="0" fontId="35" fillId="5" borderId="26" xfId="0" applyFont="1" applyFill="1" applyBorder="1" applyAlignment="1">
      <alignment horizontal="center" vertical="center" wrapText="1"/>
    </xf>
    <xf numFmtId="0" fontId="37" fillId="0" borderId="10" xfId="0" applyFont="1" applyBorder="1" applyAlignment="1">
      <alignment horizontal="center" vertical="center" wrapText="1"/>
    </xf>
    <xf numFmtId="0" fontId="38" fillId="6" borderId="10" xfId="0" applyFont="1" applyFill="1" applyBorder="1" applyAlignment="1">
      <alignment horizontal="center" vertical="center" wrapText="1"/>
    </xf>
    <xf numFmtId="0" fontId="38" fillId="6" borderId="30" xfId="0" applyFont="1" applyFill="1" applyBorder="1" applyAlignment="1">
      <alignment horizontal="center" vertical="center" wrapText="1"/>
    </xf>
    <xf numFmtId="0" fontId="34" fillId="0" borderId="30" xfId="0" applyFont="1" applyBorder="1" applyAlignment="1">
      <alignment horizontal="center" vertical="center" wrapText="1"/>
    </xf>
    <xf numFmtId="0" fontId="111" fillId="2" borderId="59" xfId="0" applyFont="1" applyFill="1" applyBorder="1" applyAlignment="1">
      <alignment horizontal="center" vertical="center"/>
    </xf>
    <xf numFmtId="0" fontId="34" fillId="0" borderId="26" xfId="0" applyFont="1" applyBorder="1" applyAlignment="1">
      <alignment horizontal="center" vertical="center" wrapText="1"/>
    </xf>
    <xf numFmtId="0" fontId="35" fillId="5" borderId="10" xfId="0" applyFont="1" applyFill="1" applyBorder="1" applyAlignment="1">
      <alignment horizontal="center" vertical="center" wrapText="1"/>
    </xf>
    <xf numFmtId="0" fontId="38" fillId="8" borderId="10" xfId="0" applyFont="1" applyFill="1" applyBorder="1" applyAlignment="1">
      <alignment horizontal="center" vertical="center"/>
    </xf>
    <xf numFmtId="0" fontId="37" fillId="0" borderId="30" xfId="0" applyFont="1" applyBorder="1" applyAlignment="1">
      <alignment horizontal="center" vertical="center" wrapText="1"/>
    </xf>
    <xf numFmtId="0" fontId="35" fillId="6" borderId="73" xfId="0" applyFont="1" applyFill="1" applyBorder="1" applyAlignment="1">
      <alignment horizontal="center" vertical="center" wrapText="1"/>
    </xf>
    <xf numFmtId="0" fontId="35" fillId="5" borderId="73" xfId="0" applyFont="1" applyFill="1" applyBorder="1" applyAlignment="1">
      <alignment horizontal="center" vertical="center" wrapText="1"/>
    </xf>
    <xf numFmtId="0" fontId="53" fillId="26" borderId="138" xfId="0" applyFont="1" applyFill="1" applyBorder="1" applyAlignment="1">
      <alignment horizontal="center" vertical="center"/>
    </xf>
    <xf numFmtId="0" fontId="106" fillId="26" borderId="140" xfId="0" applyFont="1" applyFill="1" applyBorder="1" applyAlignment="1">
      <alignment horizontal="center" vertical="center"/>
    </xf>
    <xf numFmtId="0" fontId="53" fillId="27" borderId="139" xfId="0" applyFont="1" applyFill="1" applyBorder="1" applyAlignment="1">
      <alignment horizontal="center" vertical="center"/>
    </xf>
    <xf numFmtId="0" fontId="106" fillId="27" borderId="141" xfId="0" applyFont="1" applyFill="1" applyBorder="1" applyAlignment="1">
      <alignment horizontal="center" vertical="center"/>
    </xf>
    <xf numFmtId="0" fontId="53" fillId="27" borderId="136" xfId="0" applyFont="1" applyFill="1" applyBorder="1" applyAlignment="1">
      <alignment horizontal="center" vertical="center"/>
    </xf>
    <xf numFmtId="0" fontId="106" fillId="27" borderId="135" xfId="0" applyFont="1" applyFill="1" applyBorder="1" applyAlignment="1">
      <alignment horizontal="center" vertical="center"/>
    </xf>
    <xf numFmtId="0" fontId="53" fillId="2" borderId="3" xfId="0" applyFont="1" applyFill="1" applyBorder="1" applyAlignment="1">
      <alignment horizontal="center" vertical="center"/>
    </xf>
    <xf numFmtId="0" fontId="55" fillId="5" borderId="147" xfId="0" applyFont="1" applyFill="1" applyBorder="1" applyAlignment="1">
      <alignment horizontal="center" vertical="center" wrapText="1"/>
    </xf>
    <xf numFmtId="0" fontId="82" fillId="0" borderId="132" xfId="0" applyFont="1" applyBorder="1" applyAlignment="1">
      <alignment horizontal="center" vertical="center"/>
    </xf>
    <xf numFmtId="0" fontId="82" fillId="0" borderId="142" xfId="0" applyFont="1" applyBorder="1" applyAlignment="1">
      <alignment horizontal="center" vertical="center"/>
    </xf>
    <xf numFmtId="0" fontId="89" fillId="0" borderId="144" xfId="0" applyFont="1" applyBorder="1" applyAlignment="1">
      <alignment horizontal="center" vertical="center"/>
    </xf>
    <xf numFmtId="0" fontId="89" fillId="0" borderId="145" xfId="0" applyFont="1" applyBorder="1" applyAlignment="1">
      <alignment horizontal="center" vertical="center"/>
    </xf>
    <xf numFmtId="0" fontId="89" fillId="0" borderId="143" xfId="0" applyFont="1" applyBorder="1" applyAlignment="1">
      <alignment horizontal="center" vertical="center"/>
    </xf>
    <xf numFmtId="0" fontId="89" fillId="16" borderId="133" xfId="0" applyFont="1" applyFill="1" applyBorder="1" applyAlignment="1">
      <alignment horizontal="center" vertical="center"/>
    </xf>
    <xf numFmtId="0" fontId="89" fillId="0" borderId="133" xfId="0" applyFont="1" applyBorder="1" applyAlignment="1">
      <alignment horizontal="center" vertical="center"/>
    </xf>
    <xf numFmtId="0" fontId="89" fillId="0" borderId="142" xfId="0" applyFont="1" applyBorder="1" applyAlignment="1">
      <alignment horizontal="center" vertical="center"/>
    </xf>
    <xf numFmtId="0" fontId="89" fillId="0" borderId="137" xfId="0" applyFont="1" applyBorder="1" applyAlignment="1">
      <alignment horizontal="center" vertical="center"/>
    </xf>
    <xf numFmtId="0" fontId="64" fillId="0" borderId="132" xfId="0" applyFont="1" applyBorder="1" applyAlignment="1">
      <alignment horizontal="center" vertical="center" wrapText="1"/>
    </xf>
    <xf numFmtId="0" fontId="64" fillId="0" borderId="142" xfId="0" applyFont="1" applyBorder="1" applyAlignment="1">
      <alignment horizontal="center" vertical="center" wrapText="1"/>
    </xf>
    <xf numFmtId="0" fontId="65" fillId="3" borderId="144" xfId="0" applyFont="1" applyFill="1" applyBorder="1" applyAlignment="1">
      <alignment horizontal="center" vertical="center" wrapText="1"/>
    </xf>
    <xf numFmtId="0" fontId="65" fillId="3" borderId="145" xfId="0" applyFont="1" applyFill="1" applyBorder="1" applyAlignment="1">
      <alignment horizontal="center" vertical="center" wrapText="1"/>
    </xf>
    <xf numFmtId="0" fontId="65" fillId="0" borderId="143" xfId="0" applyFont="1" applyBorder="1" applyAlignment="1">
      <alignment horizontal="center" vertical="center" wrapText="1"/>
    </xf>
    <xf numFmtId="0" fontId="65" fillId="0" borderId="133" xfId="0" applyFont="1" applyBorder="1" applyAlignment="1">
      <alignment horizontal="center" vertical="center" wrapText="1"/>
    </xf>
    <xf numFmtId="0" fontId="112" fillId="6" borderId="32" xfId="0" applyFont="1" applyFill="1" applyBorder="1" applyAlignment="1">
      <alignment horizontal="center" vertical="center" wrapText="1"/>
    </xf>
    <xf numFmtId="0" fontId="112" fillId="6" borderId="42" xfId="0" applyFont="1" applyFill="1" applyBorder="1" applyAlignment="1">
      <alignment horizontal="center" vertical="center" wrapText="1"/>
    </xf>
    <xf numFmtId="0" fontId="64" fillId="0" borderId="25" xfId="0" applyFont="1" applyBorder="1" applyAlignment="1">
      <alignment horizontal="center" vertical="center" wrapText="1"/>
    </xf>
    <xf numFmtId="0" fontId="67" fillId="4" borderId="25" xfId="0" applyFont="1" applyFill="1" applyBorder="1" applyAlignment="1">
      <alignment horizontal="center" vertical="center"/>
    </xf>
    <xf numFmtId="0" fontId="112" fillId="6" borderId="40" xfId="0" applyFont="1" applyFill="1" applyBorder="1" applyAlignment="1">
      <alignment horizontal="center" vertical="center" wrapText="1"/>
    </xf>
    <xf numFmtId="0" fontId="112" fillId="6" borderId="12" xfId="0" applyFont="1" applyFill="1" applyBorder="1" applyAlignment="1">
      <alignment horizontal="center" vertical="center" wrapText="1"/>
    </xf>
    <xf numFmtId="0" fontId="64" fillId="0" borderId="8"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40" xfId="0" applyFont="1" applyBorder="1" applyAlignment="1">
      <alignment horizontal="center" vertical="center" wrapText="1"/>
    </xf>
    <xf numFmtId="0" fontId="113" fillId="0" borderId="12" xfId="0" applyFont="1" applyBorder="1" applyAlignment="1">
      <alignment horizontal="center" vertical="center" wrapText="1"/>
    </xf>
    <xf numFmtId="0" fontId="67" fillId="4" borderId="12" xfId="0" applyFont="1" applyFill="1" applyBorder="1" applyAlignment="1">
      <alignment horizontal="center" vertical="center"/>
    </xf>
    <xf numFmtId="0" fontId="67" fillId="4" borderId="9" xfId="0" applyFont="1" applyFill="1" applyBorder="1" applyAlignment="1">
      <alignment horizontal="center" vertical="center"/>
    </xf>
    <xf numFmtId="0" fontId="113" fillId="0" borderId="8" xfId="0" applyFont="1" applyBorder="1" applyAlignment="1">
      <alignment horizontal="center" vertical="center" wrapText="1"/>
    </xf>
    <xf numFmtId="0" fontId="64" fillId="0" borderId="9" xfId="0" applyFont="1" applyBorder="1" applyAlignment="1">
      <alignment horizontal="center" vertical="center" wrapText="1"/>
    </xf>
    <xf numFmtId="0" fontId="66" fillId="5" borderId="43" xfId="0" applyFont="1" applyFill="1" applyBorder="1" applyAlignment="1">
      <alignment horizontal="center" vertical="center" wrapText="1"/>
    </xf>
    <xf numFmtId="0" fontId="66" fillId="5" borderId="73" xfId="0" applyFont="1" applyFill="1" applyBorder="1" applyAlignment="1">
      <alignment horizontal="center" vertical="center" wrapText="1"/>
    </xf>
    <xf numFmtId="0" fontId="113" fillId="0" borderId="29" xfId="0" applyFont="1" applyBorder="1" applyAlignment="1">
      <alignment horizontal="center" vertical="center" wrapText="1"/>
    </xf>
    <xf numFmtId="0" fontId="64" fillId="0" borderId="29" xfId="0" applyFont="1" applyBorder="1" applyAlignment="1">
      <alignment horizontal="center" vertical="center" wrapText="1"/>
    </xf>
    <xf numFmtId="0" fontId="67" fillId="4" borderId="29" xfId="0" applyFont="1" applyFill="1" applyBorder="1" applyAlignment="1">
      <alignment horizontal="center" vertical="center"/>
    </xf>
    <xf numFmtId="0" fontId="67" fillId="4" borderId="28" xfId="0" applyFont="1" applyFill="1" applyBorder="1" applyAlignment="1">
      <alignment horizontal="center" vertical="center"/>
    </xf>
    <xf numFmtId="0" fontId="64" fillId="0" borderId="32" xfId="0" applyFont="1" applyBorder="1" applyAlignment="1">
      <alignment horizontal="center" vertical="center" wrapText="1"/>
    </xf>
    <xf numFmtId="0" fontId="64" fillId="0" borderId="42" xfId="0" applyFont="1" applyBorder="1" applyAlignment="1">
      <alignment horizontal="center" vertical="center" wrapText="1"/>
    </xf>
    <xf numFmtId="0" fontId="113" fillId="0" borderId="42" xfId="0" applyFont="1" applyBorder="1" applyAlignment="1">
      <alignment horizontal="center" vertical="center" wrapText="1"/>
    </xf>
    <xf numFmtId="0" fontId="66" fillId="5" borderId="41" xfId="0" applyFont="1" applyFill="1" applyBorder="1" applyAlignment="1">
      <alignment horizontal="center" vertical="center" wrapText="1"/>
    </xf>
    <xf numFmtId="0" fontId="64" fillId="0" borderId="43" xfId="0" applyFont="1" applyBorder="1" applyAlignment="1">
      <alignment horizontal="center" vertical="center" wrapText="1"/>
    </xf>
    <xf numFmtId="0" fontId="82" fillId="0" borderId="0" xfId="0" applyFont="1" applyAlignment="1">
      <alignment horizontal="center" vertical="center"/>
    </xf>
    <xf numFmtId="0" fontId="88" fillId="0" borderId="98" xfId="0" applyFont="1" applyBorder="1" applyAlignment="1">
      <alignment horizontal="center" vertical="center"/>
    </xf>
    <xf numFmtId="0" fontId="88" fillId="0" borderId="112" xfId="0" applyFont="1" applyBorder="1" applyAlignment="1">
      <alignment horizontal="center" vertical="center"/>
    </xf>
    <xf numFmtId="0" fontId="89" fillId="0" borderId="0" xfId="0" applyFont="1" applyAlignment="1">
      <alignment horizontal="center" vertical="center"/>
    </xf>
    <xf numFmtId="0" fontId="88" fillId="0" borderId="0" xfId="0" applyFont="1" applyAlignment="1">
      <alignment horizontal="center" vertical="center"/>
    </xf>
    <xf numFmtId="0" fontId="112" fillId="8" borderId="40" xfId="0" applyFont="1" applyFill="1" applyBorder="1" applyAlignment="1">
      <alignment horizontal="center" vertical="center"/>
    </xf>
    <xf numFmtId="0" fontId="112" fillId="8" borderId="12" xfId="0" applyFont="1" applyFill="1" applyBorder="1" applyAlignment="1">
      <alignment horizontal="center" vertical="center"/>
    </xf>
    <xf numFmtId="0" fontId="67" fillId="19" borderId="9" xfId="0" applyFont="1" applyFill="1" applyBorder="1" applyAlignment="1">
      <alignment horizontal="center" vertical="center"/>
    </xf>
    <xf numFmtId="0" fontId="64" fillId="0" borderId="41" xfId="0" applyFont="1" applyBorder="1" applyAlignment="1">
      <alignment horizontal="center" vertical="center" wrapText="1"/>
    </xf>
    <xf numFmtId="0" fontId="113" fillId="0" borderId="43" xfId="0" applyFont="1" applyBorder="1" applyAlignment="1">
      <alignment horizontal="center" vertical="center" wrapText="1"/>
    </xf>
    <xf numFmtId="0" fontId="45" fillId="6" borderId="66" xfId="0" applyFont="1" applyFill="1" applyBorder="1" applyAlignment="1">
      <alignment horizontal="center" vertical="center" wrapText="1"/>
    </xf>
    <xf numFmtId="0" fontId="45" fillId="5" borderId="68" xfId="0" applyFont="1" applyFill="1" applyBorder="1" applyAlignment="1">
      <alignment horizontal="center" vertical="center" wrapText="1"/>
    </xf>
    <xf numFmtId="0" fontId="46" fillId="0" borderId="74" xfId="0" applyFont="1" applyBorder="1" applyAlignment="1">
      <alignment horizontal="center" vertical="center" wrapText="1"/>
    </xf>
    <xf numFmtId="0" fontId="45" fillId="6" borderId="74" xfId="0" applyFont="1" applyFill="1" applyBorder="1" applyAlignment="1">
      <alignment horizontal="center" vertical="center" wrapText="1"/>
    </xf>
    <xf numFmtId="0" fontId="114" fillId="0" borderId="112" xfId="0" applyFont="1" applyBorder="1" applyAlignment="1">
      <alignment horizontal="center" vertical="center"/>
    </xf>
    <xf numFmtId="0" fontId="46" fillId="0" borderId="66" xfId="0" applyFont="1" applyBorder="1" applyAlignment="1">
      <alignment horizontal="center" vertical="center" wrapText="1"/>
    </xf>
    <xf numFmtId="0" fontId="46" fillId="0" borderId="25" xfId="0" applyFont="1" applyBorder="1" applyAlignment="1">
      <alignment horizontal="center" vertical="center" wrapText="1"/>
    </xf>
    <xf numFmtId="0" fontId="115" fillId="0" borderId="0" xfId="0" applyFont="1" applyAlignment="1">
      <alignment horizontal="center" vertical="center"/>
    </xf>
    <xf numFmtId="0" fontId="45" fillId="5" borderId="25" xfId="0" applyFont="1" applyFill="1" applyBorder="1" applyAlignment="1">
      <alignment horizontal="center" vertical="center" wrapText="1"/>
    </xf>
    <xf numFmtId="0" fontId="45" fillId="5" borderId="12" xfId="0" applyFont="1" applyFill="1" applyBorder="1" applyAlignment="1">
      <alignment horizontal="center" vertical="center" wrapText="1"/>
    </xf>
    <xf numFmtId="0" fontId="45" fillId="6" borderId="25" xfId="0" applyFont="1" applyFill="1" applyBorder="1" applyAlignment="1">
      <alignment horizontal="center" vertical="center" wrapText="1"/>
    </xf>
    <xf numFmtId="0" fontId="46" fillId="0" borderId="65" xfId="0" applyFont="1" applyBorder="1" applyAlignment="1">
      <alignment horizontal="center" vertical="center" wrapText="1"/>
    </xf>
    <xf numFmtId="0" fontId="45" fillId="5" borderId="67" xfId="0" applyFont="1" applyFill="1" applyBorder="1" applyAlignment="1">
      <alignment horizontal="center" vertical="center" wrapText="1"/>
    </xf>
    <xf numFmtId="0" fontId="46" fillId="0" borderId="73" xfId="0" applyFont="1" applyBorder="1" applyAlignment="1">
      <alignment horizontal="center" vertical="center" wrapText="1"/>
    </xf>
    <xf numFmtId="0" fontId="45" fillId="6" borderId="73" xfId="0" applyFont="1" applyFill="1" applyBorder="1" applyAlignment="1">
      <alignment horizontal="center" vertical="center" wrapText="1"/>
    </xf>
    <xf numFmtId="0" fontId="114" fillId="0" borderId="98" xfId="0" applyFont="1" applyBorder="1" applyAlignment="1">
      <alignment horizontal="center" vertical="center"/>
    </xf>
    <xf numFmtId="0" fontId="45" fillId="5" borderId="9" xfId="0" applyFont="1" applyFill="1" applyBorder="1" applyAlignment="1">
      <alignment horizontal="center" vertical="center" wrapText="1"/>
    </xf>
    <xf numFmtId="0" fontId="45" fillId="5" borderId="8" xfId="0" applyFont="1" applyFill="1" applyBorder="1" applyAlignment="1">
      <alignment horizontal="center" vertical="center" wrapText="1"/>
    </xf>
    <xf numFmtId="0" fontId="47" fillId="4" borderId="42" xfId="0" applyFont="1" applyFill="1" applyBorder="1" applyAlignment="1">
      <alignment horizontal="center" vertical="center"/>
    </xf>
    <xf numFmtId="0" fontId="114" fillId="0" borderId="0" xfId="0" applyFont="1" applyAlignment="1">
      <alignment horizontal="center" vertical="center"/>
    </xf>
    <xf numFmtId="0" fontId="116" fillId="0" borderId="112" xfId="0" applyFont="1" applyBorder="1" applyAlignment="1">
      <alignment horizontal="center" vertical="center"/>
    </xf>
    <xf numFmtId="0" fontId="45" fillId="6" borderId="29" xfId="0" applyFont="1" applyFill="1" applyBorder="1" applyAlignment="1">
      <alignment horizontal="center" vertical="center" wrapText="1"/>
    </xf>
    <xf numFmtId="0" fontId="45" fillId="6" borderId="75" xfId="0" applyFont="1" applyFill="1" applyBorder="1" applyAlignment="1">
      <alignment horizontal="center" vertical="center" wrapText="1"/>
    </xf>
    <xf numFmtId="0" fontId="45" fillId="5" borderId="77" xfId="0" applyFont="1" applyFill="1" applyBorder="1" applyAlignment="1">
      <alignment horizontal="center" vertical="center" wrapText="1"/>
    </xf>
    <xf numFmtId="0" fontId="46" fillId="0" borderId="75" xfId="0" applyFont="1" applyBorder="1" applyAlignment="1">
      <alignment horizontal="center" vertical="center" wrapText="1"/>
    </xf>
    <xf numFmtId="0" fontId="46" fillId="0" borderId="79" xfId="0" applyFont="1" applyBorder="1" applyAlignment="1">
      <alignment horizontal="center" vertical="center" wrapText="1"/>
    </xf>
    <xf numFmtId="0" fontId="115" fillId="0" borderId="146" xfId="0" applyFont="1" applyBorder="1" applyAlignment="1">
      <alignment horizontal="center" vertical="center"/>
    </xf>
    <xf numFmtId="0" fontId="54" fillId="22" borderId="145" xfId="0" applyFont="1" applyFill="1" applyBorder="1" applyAlignment="1">
      <alignment horizontal="center" vertical="center" wrapText="1"/>
    </xf>
    <xf numFmtId="0" fontId="56" fillId="0" borderId="143" xfId="0" applyFont="1" applyBorder="1" applyAlignment="1">
      <alignment horizontal="center" vertical="center" wrapText="1"/>
    </xf>
    <xf numFmtId="0" fontId="56" fillId="0" borderId="133" xfId="0" applyFont="1" applyBorder="1" applyAlignment="1">
      <alignment horizontal="center" vertical="center" wrapText="1"/>
    </xf>
    <xf numFmtId="0" fontId="56" fillId="0" borderId="142" xfId="0" applyFont="1" applyBorder="1" applyAlignment="1">
      <alignment horizontal="center" vertical="center" wrapText="1"/>
    </xf>
    <xf numFmtId="0" fontId="56" fillId="28" borderId="144" xfId="0" applyFont="1" applyFill="1" applyBorder="1" applyAlignment="1">
      <alignment horizontal="center" vertical="center" wrapText="1"/>
    </xf>
    <xf numFmtId="0" fontId="56" fillId="22" borderId="145" xfId="0" applyFont="1" applyFill="1" applyBorder="1" applyAlignment="1">
      <alignment horizontal="center" vertical="center" wrapText="1"/>
    </xf>
    <xf numFmtId="0" fontId="56" fillId="28" borderId="137" xfId="0" applyFont="1" applyFill="1" applyBorder="1" applyAlignment="1">
      <alignment horizontal="center" vertical="center" wrapText="1"/>
    </xf>
    <xf numFmtId="0" fontId="45" fillId="13" borderId="24" xfId="0" applyFont="1" applyFill="1" applyBorder="1" applyAlignment="1">
      <alignment horizontal="center" vertical="center" wrapText="1"/>
    </xf>
    <xf numFmtId="0" fontId="45" fillId="30" borderId="24" xfId="0" applyFont="1" applyFill="1" applyBorder="1" applyAlignment="1">
      <alignment horizontal="center" vertical="center" wrapText="1"/>
    </xf>
    <xf numFmtId="0" fontId="5" fillId="0" borderId="32" xfId="0" applyFont="1" applyBorder="1" applyAlignment="1">
      <alignment horizontal="center" vertical="center"/>
    </xf>
    <xf numFmtId="0" fontId="13" fillId="0" borderId="41" xfId="0" applyFont="1" applyBorder="1" applyAlignment="1">
      <alignment horizontal="center" vertical="center" wrapText="1"/>
    </xf>
    <xf numFmtId="0" fontId="118" fillId="2" borderId="4" xfId="0" applyFont="1" applyFill="1" applyBorder="1" applyAlignment="1">
      <alignment horizontal="center" vertical="center"/>
    </xf>
    <xf numFmtId="0" fontId="88" fillId="0" borderId="60" xfId="0" applyFont="1" applyBorder="1" applyAlignment="1">
      <alignment horizontal="center" vertical="center"/>
    </xf>
    <xf numFmtId="0" fontId="119" fillId="0" borderId="11" xfId="0" applyFont="1" applyBorder="1" applyAlignment="1">
      <alignment horizontal="center" vertical="center" wrapText="1"/>
    </xf>
    <xf numFmtId="0" fontId="66" fillId="0" borderId="63" xfId="0" applyFont="1" applyBorder="1" applyAlignment="1">
      <alignment horizontal="center" vertical="center"/>
    </xf>
    <xf numFmtId="0" fontId="66" fillId="0" borderId="60" xfId="0" applyFont="1" applyBorder="1" applyAlignment="1">
      <alignment horizontal="center" vertical="center"/>
    </xf>
    <xf numFmtId="0" fontId="66" fillId="0" borderId="106" xfId="0" applyFont="1" applyBorder="1" applyAlignment="1">
      <alignment horizontal="center" vertical="center"/>
    </xf>
    <xf numFmtId="0" fontId="45" fillId="0" borderId="24" xfId="0" applyFont="1" applyBorder="1" applyAlignment="1">
      <alignment horizontal="center" vertical="center"/>
    </xf>
    <xf numFmtId="0" fontId="45" fillId="0" borderId="25" xfId="0" applyFont="1" applyBorder="1" applyAlignment="1">
      <alignment horizontal="center" vertical="center"/>
    </xf>
    <xf numFmtId="0" fontId="45" fillId="0" borderId="26" xfId="0" applyFont="1" applyBorder="1" applyAlignment="1">
      <alignment horizontal="center" vertical="center"/>
    </xf>
    <xf numFmtId="0" fontId="66" fillId="0" borderId="9" xfId="0" applyFont="1" applyBorder="1" applyAlignment="1">
      <alignment horizontal="center" vertical="center"/>
    </xf>
    <xf numFmtId="0" fontId="45" fillId="0" borderId="8" xfId="0" applyFont="1" applyBorder="1" applyAlignment="1">
      <alignment horizontal="center" vertical="center"/>
    </xf>
    <xf numFmtId="0" fontId="66" fillId="0" borderId="8" xfId="0" applyFont="1" applyBorder="1" applyAlignment="1">
      <alignment horizontal="center" vertical="center"/>
    </xf>
    <xf numFmtId="0" fontId="66" fillId="0" borderId="10" xfId="0" applyFont="1" applyBorder="1" applyAlignment="1">
      <alignment horizontal="center" vertical="center"/>
    </xf>
    <xf numFmtId="0" fontId="45" fillId="0" borderId="9" xfId="0" applyFont="1" applyBorder="1" applyAlignment="1">
      <alignment horizontal="center" vertical="center"/>
    </xf>
    <xf numFmtId="0" fontId="45" fillId="0" borderId="10" xfId="0" applyFont="1" applyBorder="1" applyAlignment="1">
      <alignment horizontal="center" vertical="center"/>
    </xf>
    <xf numFmtId="0" fontId="25" fillId="2" borderId="27" xfId="0" applyFont="1" applyFill="1" applyBorder="1" applyAlignment="1">
      <alignment horizontal="center" vertical="center"/>
    </xf>
    <xf numFmtId="0" fontId="45" fillId="0" borderId="28" xfId="0" applyFont="1" applyBorder="1" applyAlignment="1">
      <alignment horizontal="center" vertical="center"/>
    </xf>
    <xf numFmtId="0" fontId="45" fillId="0" borderId="29" xfId="0" applyFont="1" applyBorder="1" applyAlignment="1">
      <alignment horizontal="center" vertical="center"/>
    </xf>
    <xf numFmtId="0" fontId="45" fillId="0" borderId="30" xfId="0" applyFont="1" applyBorder="1" applyAlignment="1">
      <alignment horizontal="center" vertical="center"/>
    </xf>
    <xf numFmtId="0" fontId="66" fillId="6" borderId="14" xfId="0" applyFont="1" applyFill="1" applyBorder="1" applyAlignment="1">
      <alignment horizontal="center" vertical="center" wrapText="1"/>
    </xf>
    <xf numFmtId="0" fontId="65" fillId="0" borderId="14" xfId="0" applyFont="1" applyBorder="1" applyAlignment="1">
      <alignment horizontal="center" vertical="center" wrapText="1"/>
    </xf>
    <xf numFmtId="0" fontId="67" fillId="4" borderId="14" xfId="0" applyFont="1" applyFill="1" applyBorder="1" applyAlignment="1">
      <alignment horizontal="center" vertical="center"/>
    </xf>
    <xf numFmtId="0" fontId="67" fillId="8" borderId="14" xfId="0" applyFont="1" applyFill="1" applyBorder="1" applyAlignment="1">
      <alignment horizontal="center" vertical="center"/>
    </xf>
    <xf numFmtId="0" fontId="66" fillId="0" borderId="32" xfId="0" applyFont="1" applyBorder="1" applyAlignment="1">
      <alignment horizontal="center" vertical="center"/>
    </xf>
    <xf numFmtId="0" fontId="66" fillId="0" borderId="25" xfId="0" applyFont="1" applyBorder="1" applyAlignment="1">
      <alignment horizontal="center" vertical="center"/>
    </xf>
    <xf numFmtId="0" fontId="66" fillId="0" borderId="26" xfId="0" applyFont="1" applyBorder="1" applyAlignment="1">
      <alignment horizontal="center" vertical="center"/>
    </xf>
    <xf numFmtId="0" fontId="45" fillId="0" borderId="40" xfId="0" applyFont="1" applyBorder="1" applyAlignment="1">
      <alignment horizontal="center" vertical="center"/>
    </xf>
    <xf numFmtId="0" fontId="66" fillId="0" borderId="40" xfId="0" applyFont="1" applyBorder="1" applyAlignment="1">
      <alignment horizontal="center" vertical="center"/>
    </xf>
    <xf numFmtId="0" fontId="66" fillId="0" borderId="41" xfId="0" applyFont="1" applyBorder="1" applyAlignment="1">
      <alignment horizontal="center" vertical="center"/>
    </xf>
    <xf numFmtId="0" fontId="66" fillId="0" borderId="29" xfId="0" applyFont="1" applyBorder="1" applyAlignment="1">
      <alignment horizontal="center" vertical="center"/>
    </xf>
    <xf numFmtId="0" fontId="66" fillId="0" borderId="30" xfId="0" applyFont="1" applyBorder="1" applyAlignment="1">
      <alignment horizontal="center" vertical="center"/>
    </xf>
    <xf numFmtId="0" fontId="66" fillId="0" borderId="24" xfId="0" applyFont="1" applyBorder="1" applyAlignment="1">
      <alignment horizontal="center" vertical="center"/>
    </xf>
    <xf numFmtId="0" fontId="66" fillId="0" borderId="28" xfId="0" applyFont="1" applyBorder="1" applyAlignment="1">
      <alignment horizontal="center" vertical="center"/>
    </xf>
    <xf numFmtId="0" fontId="24" fillId="20" borderId="4" xfId="0" applyFont="1" applyFill="1" applyBorder="1" applyAlignment="1">
      <alignment horizontal="center" vertical="center"/>
    </xf>
    <xf numFmtId="0" fontId="24" fillId="20" borderId="7" xfId="0" applyFont="1" applyFill="1" applyBorder="1" applyAlignment="1">
      <alignment horizontal="center" vertical="center"/>
    </xf>
    <xf numFmtId="0" fontId="27" fillId="20" borderId="7" xfId="0" applyFont="1" applyFill="1" applyBorder="1" applyAlignment="1">
      <alignment horizontal="center" vertical="center"/>
    </xf>
    <xf numFmtId="0" fontId="88" fillId="0" borderId="63" xfId="0" applyFont="1" applyBorder="1" applyAlignment="1">
      <alignment horizontal="center" vertical="center"/>
    </xf>
    <xf numFmtId="0" fontId="119" fillId="0" borderId="16" xfId="0" applyFont="1" applyBorder="1" applyAlignment="1">
      <alignment horizontal="center" vertical="center" wrapText="1"/>
    </xf>
    <xf numFmtId="0" fontId="66" fillId="6" borderId="19" xfId="0" applyFont="1" applyFill="1" applyBorder="1" applyAlignment="1">
      <alignment horizontal="center" vertical="center" wrapText="1"/>
    </xf>
    <xf numFmtId="0" fontId="67" fillId="8" borderId="19" xfId="0" applyFont="1" applyFill="1" applyBorder="1" applyAlignment="1">
      <alignment horizontal="center" vertical="center"/>
    </xf>
    <xf numFmtId="0" fontId="65" fillId="0" borderId="19" xfId="0" applyFont="1" applyBorder="1" applyAlignment="1">
      <alignment horizontal="center" vertical="center" wrapText="1"/>
    </xf>
    <xf numFmtId="0" fontId="66" fillId="5" borderId="19" xfId="0" applyFont="1" applyFill="1" applyBorder="1" applyAlignment="1">
      <alignment horizontal="center" vertical="center" wrapText="1"/>
    </xf>
    <xf numFmtId="0" fontId="88" fillId="0" borderId="64" xfId="0" applyFont="1" applyBorder="1" applyAlignment="1">
      <alignment horizontal="center" vertical="center"/>
    </xf>
    <xf numFmtId="0" fontId="119" fillId="0" borderId="18" xfId="0" applyFont="1" applyBorder="1" applyAlignment="1">
      <alignment horizontal="center" vertical="center" wrapText="1"/>
    </xf>
    <xf numFmtId="0" fontId="66" fillId="5" borderId="54" xfId="0" applyFont="1" applyFill="1" applyBorder="1" applyAlignment="1">
      <alignment horizontal="center" vertical="center" wrapText="1"/>
    </xf>
    <xf numFmtId="0" fontId="65" fillId="0" borderId="54" xfId="0" applyFont="1" applyBorder="1" applyAlignment="1">
      <alignment horizontal="center" vertical="center" wrapText="1"/>
    </xf>
    <xf numFmtId="0" fontId="88" fillId="0" borderId="78" xfId="0" applyFont="1" applyBorder="1" applyAlignment="1">
      <alignment horizontal="center" vertical="center"/>
    </xf>
    <xf numFmtId="0" fontId="65" fillId="0" borderId="75" xfId="0" applyFont="1" applyBorder="1" applyAlignment="1">
      <alignment horizontal="center" vertical="center" wrapText="1"/>
    </xf>
    <xf numFmtId="0" fontId="65" fillId="0" borderId="77" xfId="0" applyFont="1" applyBorder="1" applyAlignment="1">
      <alignment horizontal="center" vertical="center" wrapText="1"/>
    </xf>
    <xf numFmtId="0" fontId="66" fillId="6" borderId="77" xfId="0" applyFont="1" applyFill="1" applyBorder="1" applyAlignment="1">
      <alignment horizontal="center" vertical="center" wrapText="1"/>
    </xf>
    <xf numFmtId="0" fontId="66" fillId="5" borderId="77" xfId="0" applyFont="1" applyFill="1" applyBorder="1" applyAlignment="1">
      <alignment horizontal="center" vertical="center" wrapText="1"/>
    </xf>
    <xf numFmtId="0" fontId="65" fillId="0" borderId="79" xfId="0" applyFont="1" applyBorder="1" applyAlignment="1">
      <alignment horizontal="center" vertical="center" wrapText="1"/>
    </xf>
    <xf numFmtId="0" fontId="65" fillId="0" borderId="151" xfId="0" applyFont="1" applyBorder="1" applyAlignment="1">
      <alignment horizontal="center" vertical="center" wrapText="1"/>
    </xf>
    <xf numFmtId="0" fontId="66" fillId="5" borderId="79" xfId="0" applyFont="1" applyFill="1" applyBorder="1" applyAlignment="1">
      <alignment horizontal="center" vertical="center" wrapText="1"/>
    </xf>
    <xf numFmtId="0" fontId="88" fillId="0" borderId="71" xfId="0" applyFont="1" applyBorder="1" applyAlignment="1">
      <alignment horizontal="center" vertical="center"/>
    </xf>
    <xf numFmtId="0" fontId="88" fillId="0" borderId="72" xfId="0" applyFont="1" applyBorder="1" applyAlignment="1">
      <alignment horizontal="center" vertical="center"/>
    </xf>
    <xf numFmtId="0" fontId="65" fillId="0" borderId="82" xfId="0" applyFont="1" applyBorder="1" applyAlignment="1">
      <alignment horizontal="center" vertical="center" wrapText="1"/>
    </xf>
    <xf numFmtId="0" fontId="66" fillId="5" borderId="82" xfId="0" applyFont="1" applyFill="1" applyBorder="1" applyAlignment="1">
      <alignment horizontal="center" vertical="center" wrapText="1"/>
    </xf>
    <xf numFmtId="0" fontId="66" fillId="6" borderId="113" xfId="0" applyFont="1" applyFill="1" applyBorder="1" applyAlignment="1">
      <alignment horizontal="center" vertical="center" wrapText="1"/>
    </xf>
    <xf numFmtId="0" fontId="66" fillId="6" borderId="82" xfId="0" applyFont="1" applyFill="1" applyBorder="1" applyAlignment="1">
      <alignment horizontal="center" vertical="center" wrapText="1"/>
    </xf>
    <xf numFmtId="0" fontId="65" fillId="0" borderId="113" xfId="0" applyFont="1" applyBorder="1" applyAlignment="1">
      <alignment horizontal="center" vertical="center" wrapText="1"/>
    </xf>
    <xf numFmtId="0" fontId="67" fillId="17" borderId="9" xfId="0" applyFont="1" applyFill="1" applyBorder="1" applyAlignment="1">
      <alignment horizontal="center" vertical="center"/>
    </xf>
    <xf numFmtId="0" fontId="67" fillId="13" borderId="29" xfId="0" applyFont="1" applyFill="1" applyBorder="1" applyAlignment="1">
      <alignment horizontal="center" vertical="center"/>
    </xf>
    <xf numFmtId="0" fontId="70" fillId="0" borderId="154" xfId="0" applyFont="1" applyBorder="1" applyAlignment="1">
      <alignment horizontal="center" vertical="center"/>
    </xf>
    <xf numFmtId="0" fontId="64" fillId="0" borderId="102" xfId="0" applyFont="1" applyBorder="1" applyAlignment="1">
      <alignment horizontal="center" vertical="center" wrapText="1"/>
    </xf>
    <xf numFmtId="0" fontId="64" fillId="0" borderId="54" xfId="0" applyFont="1" applyBorder="1" applyAlignment="1">
      <alignment horizontal="center" vertical="center" wrapText="1"/>
    </xf>
    <xf numFmtId="0" fontId="64" fillId="0" borderId="14" xfId="0" applyFont="1" applyBorder="1" applyAlignment="1">
      <alignment horizontal="center" vertical="center" wrapText="1"/>
    </xf>
    <xf numFmtId="0" fontId="113" fillId="0" borderId="54" xfId="0" applyFont="1" applyBorder="1" applyAlignment="1">
      <alignment horizontal="center" vertical="center" wrapText="1"/>
    </xf>
    <xf numFmtId="0" fontId="45" fillId="5" borderId="113" xfId="0" applyFont="1" applyFill="1" applyBorder="1" applyAlignment="1">
      <alignment horizontal="center" vertical="center" wrapText="1"/>
    </xf>
    <xf numFmtId="0" fontId="67" fillId="4" borderId="19" xfId="0" applyFont="1" applyFill="1" applyBorder="1" applyAlignment="1">
      <alignment horizontal="center" vertical="center"/>
    </xf>
    <xf numFmtId="0" fontId="46" fillId="0" borderId="14" xfId="0" applyFont="1" applyBorder="1" applyAlignment="1">
      <alignment horizontal="center" vertical="center" wrapText="1"/>
    </xf>
    <xf numFmtId="0" fontId="45" fillId="6" borderId="14" xfId="0" applyFont="1" applyFill="1" applyBorder="1" applyAlignment="1">
      <alignment horizontal="center" vertical="center" wrapText="1"/>
    </xf>
    <xf numFmtId="0" fontId="45" fillId="5" borderId="82" xfId="0" applyFont="1" applyFill="1" applyBorder="1" applyAlignment="1">
      <alignment horizontal="center" vertical="center" wrapText="1"/>
    </xf>
    <xf numFmtId="0" fontId="46" fillId="0" borderId="19" xfId="0" applyFont="1" applyBorder="1" applyAlignment="1">
      <alignment horizontal="center" vertical="center" wrapText="1"/>
    </xf>
    <xf numFmtId="0" fontId="66" fillId="5" borderId="14" xfId="0" applyFont="1" applyFill="1" applyBorder="1" applyAlignment="1">
      <alignment horizontal="center" vertical="center" wrapText="1"/>
    </xf>
    <xf numFmtId="0" fontId="47" fillId="16" borderId="14" xfId="0" applyFont="1" applyFill="1" applyBorder="1" applyAlignment="1">
      <alignment horizontal="center" vertical="center"/>
    </xf>
    <xf numFmtId="0" fontId="67" fillId="4" borderId="54" xfId="0" applyFont="1" applyFill="1" applyBorder="1" applyAlignment="1">
      <alignment horizontal="center" vertical="center"/>
    </xf>
    <xf numFmtId="0" fontId="45" fillId="6" borderId="54" xfId="0" applyFont="1" applyFill="1" applyBorder="1" applyAlignment="1">
      <alignment horizontal="center" vertical="center" wrapText="1"/>
    </xf>
    <xf numFmtId="0" fontId="46" fillId="0" borderId="113" xfId="0" applyFont="1" applyBorder="1" applyAlignment="1">
      <alignment horizontal="center" vertical="center" wrapText="1"/>
    </xf>
    <xf numFmtId="0" fontId="47" fillId="4" borderId="14" xfId="0" applyFont="1" applyFill="1" applyBorder="1" applyAlignment="1">
      <alignment horizontal="center" vertical="center"/>
    </xf>
    <xf numFmtId="0" fontId="67" fillId="8" borderId="54" xfId="0" applyFont="1" applyFill="1" applyBorder="1" applyAlignment="1">
      <alignment horizontal="center" vertical="center"/>
    </xf>
    <xf numFmtId="0" fontId="46" fillId="0" borderId="151" xfId="0" applyFont="1" applyBorder="1" applyAlignment="1">
      <alignment horizontal="center" vertical="center" wrapText="1"/>
    </xf>
    <xf numFmtId="0" fontId="47" fillId="16" borderId="25" xfId="0" applyFont="1" applyFill="1" applyBorder="1" applyAlignment="1">
      <alignment horizontal="center" vertical="center"/>
    </xf>
    <xf numFmtId="0" fontId="70" fillId="2" borderId="150" xfId="0" applyFont="1" applyFill="1" applyBorder="1" applyAlignment="1">
      <alignment horizontal="center" vertical="center"/>
    </xf>
    <xf numFmtId="0" fontId="65" fillId="0" borderId="102" xfId="0" applyFont="1" applyBorder="1" applyAlignment="1">
      <alignment horizontal="center" vertical="center" wrapText="1"/>
    </xf>
    <xf numFmtId="0" fontId="113" fillId="0" borderId="14" xfId="0" applyFont="1" applyBorder="1" applyAlignment="1">
      <alignment horizontal="center" vertical="center" wrapText="1"/>
    </xf>
    <xf numFmtId="0" fontId="112" fillId="6" borderId="54" xfId="0" applyFont="1" applyFill="1" applyBorder="1" applyAlignment="1">
      <alignment horizontal="center" vertical="center" wrapText="1"/>
    </xf>
    <xf numFmtId="0" fontId="64" fillId="0" borderId="19" xfId="0" applyFont="1" applyBorder="1" applyAlignment="1">
      <alignment horizontal="center" vertical="center" wrapText="1"/>
    </xf>
    <xf numFmtId="0" fontId="67" fillId="16" borderId="14" xfId="0" applyFont="1" applyFill="1" applyBorder="1" applyAlignment="1">
      <alignment horizontal="center" vertical="center"/>
    </xf>
    <xf numFmtId="0" fontId="46" fillId="0" borderId="82" xfId="0" applyFont="1" applyBorder="1" applyAlignment="1">
      <alignment horizontal="center" vertical="center" wrapText="1"/>
    </xf>
    <xf numFmtId="0" fontId="45" fillId="6" borderId="19" xfId="0" applyFont="1" applyFill="1" applyBorder="1" applyAlignment="1">
      <alignment horizontal="center" vertical="center" wrapText="1"/>
    </xf>
    <xf numFmtId="0" fontId="45" fillId="5" borderId="14" xfId="0" applyFont="1" applyFill="1" applyBorder="1" applyAlignment="1">
      <alignment horizontal="center" vertical="center" wrapText="1"/>
    </xf>
    <xf numFmtId="0" fontId="47" fillId="4" borderId="54" xfId="0" applyFont="1" applyFill="1" applyBorder="1" applyAlignment="1">
      <alignment horizontal="center" vertical="center"/>
    </xf>
    <xf numFmtId="0" fontId="67" fillId="16" borderId="68" xfId="0" applyFont="1" applyFill="1" applyBorder="1" applyAlignment="1">
      <alignment horizontal="center" vertical="center"/>
    </xf>
    <xf numFmtId="0" fontId="69" fillId="25" borderId="155" xfId="0" applyFont="1" applyFill="1" applyBorder="1" applyAlignment="1">
      <alignment horizontal="center" vertical="center"/>
    </xf>
    <xf numFmtId="0" fontId="65" fillId="0" borderId="156" xfId="0" applyFont="1" applyBorder="1" applyAlignment="1">
      <alignment horizontal="center" vertical="center" wrapText="1"/>
    </xf>
    <xf numFmtId="0" fontId="66" fillId="5" borderId="157" xfId="0" applyFont="1" applyFill="1" applyBorder="1" applyAlignment="1">
      <alignment horizontal="center" vertical="center" wrapText="1"/>
    </xf>
    <xf numFmtId="0" fontId="66" fillId="5" borderId="158" xfId="0" applyFont="1" applyFill="1" applyBorder="1" applyAlignment="1">
      <alignment horizontal="center" vertical="center" wrapText="1"/>
    </xf>
    <xf numFmtId="0" fontId="65" fillId="0" borderId="159" xfId="0" applyFont="1" applyBorder="1" applyAlignment="1">
      <alignment horizontal="center" vertical="center" wrapText="1"/>
    </xf>
    <xf numFmtId="0" fontId="65" fillId="0" borderId="160" xfId="0" applyFont="1" applyBorder="1" applyAlignment="1">
      <alignment horizontal="center" vertical="center" wrapText="1"/>
    </xf>
    <xf numFmtId="0" fontId="113" fillId="0" borderId="161" xfId="0" applyFont="1" applyBorder="1" applyAlignment="1">
      <alignment horizontal="center" vertical="center" wrapText="1"/>
    </xf>
    <xf numFmtId="0" fontId="64" fillId="0" borderId="161" xfId="0" applyFont="1" applyBorder="1" applyAlignment="1">
      <alignment horizontal="center" vertical="center" wrapText="1"/>
    </xf>
    <xf numFmtId="0" fontId="66" fillId="6" borderId="161" xfId="0" applyFont="1" applyFill="1" applyBorder="1" applyAlignment="1">
      <alignment horizontal="center" vertical="center" wrapText="1"/>
    </xf>
    <xf numFmtId="0" fontId="112" fillId="6" borderId="157" xfId="0" applyFont="1" applyFill="1" applyBorder="1" applyAlignment="1">
      <alignment horizontal="center" vertical="center" wrapText="1"/>
    </xf>
    <xf numFmtId="0" fontId="66" fillId="6" borderId="158" xfId="0" applyFont="1" applyFill="1" applyBorder="1" applyAlignment="1">
      <alignment horizontal="center" vertical="center" wrapText="1"/>
    </xf>
    <xf numFmtId="0" fontId="46" fillId="0" borderId="159" xfId="0" applyFont="1" applyBorder="1" applyAlignment="1">
      <alignment horizontal="center" vertical="center" wrapText="1"/>
    </xf>
    <xf numFmtId="0" fontId="64" fillId="0" borderId="160" xfId="0" applyFont="1" applyBorder="1" applyAlignment="1">
      <alignment horizontal="center" vertical="center" wrapText="1"/>
    </xf>
    <xf numFmtId="0" fontId="47" fillId="4" borderId="161" xfId="0" applyFont="1" applyFill="1" applyBorder="1" applyAlignment="1">
      <alignment horizontal="center" vertical="center"/>
    </xf>
    <xf numFmtId="0" fontId="67" fillId="16" borderId="161" xfId="0" applyFont="1" applyFill="1" applyBorder="1" applyAlignment="1">
      <alignment horizontal="center" vertical="center"/>
    </xf>
    <xf numFmtId="0" fontId="65" fillId="0" borderId="157" xfId="0" applyFont="1" applyBorder="1" applyAlignment="1">
      <alignment horizontal="center" vertical="center" wrapText="1"/>
    </xf>
    <xf numFmtId="0" fontId="46" fillId="0" borderId="158" xfId="0" applyFont="1" applyBorder="1" applyAlignment="1">
      <alignment horizontal="center" vertical="center" wrapText="1"/>
    </xf>
    <xf numFmtId="0" fontId="66" fillId="6" borderId="159" xfId="0" applyFont="1" applyFill="1" applyBorder="1" applyAlignment="1">
      <alignment horizontal="center" vertical="center" wrapText="1"/>
    </xf>
    <xf numFmtId="0" fontId="45" fillId="6" borderId="160" xfId="0" applyFont="1" applyFill="1" applyBorder="1" applyAlignment="1">
      <alignment horizontal="center" vertical="center" wrapText="1"/>
    </xf>
    <xf numFmtId="0" fontId="65" fillId="0" borderId="161" xfId="0" applyFont="1" applyBorder="1" applyAlignment="1">
      <alignment horizontal="center" vertical="center" wrapText="1"/>
    </xf>
    <xf numFmtId="0" fontId="67" fillId="4" borderId="161" xfId="0" applyFont="1" applyFill="1" applyBorder="1" applyAlignment="1">
      <alignment horizontal="center" vertical="center"/>
    </xf>
    <xf numFmtId="0" fontId="45" fillId="5" borderId="161" xfId="0" applyFont="1" applyFill="1" applyBorder="1" applyAlignment="1">
      <alignment horizontal="center" vertical="center" wrapText="1"/>
    </xf>
    <xf numFmtId="0" fontId="65" fillId="0" borderId="158" xfId="0" applyFont="1" applyBorder="1" applyAlignment="1">
      <alignment horizontal="center" vertical="center" wrapText="1"/>
    </xf>
    <xf numFmtId="0" fontId="45" fillId="5" borderId="159" xfId="0" applyFont="1" applyFill="1" applyBorder="1" applyAlignment="1">
      <alignment horizontal="center" vertical="center" wrapText="1"/>
    </xf>
    <xf numFmtId="0" fontId="67" fillId="4" borderId="160" xfId="0" applyFont="1" applyFill="1" applyBorder="1" applyAlignment="1">
      <alignment horizontal="center" vertical="center"/>
    </xf>
    <xf numFmtId="0" fontId="45" fillId="6" borderId="161" xfId="0" applyFont="1" applyFill="1" applyBorder="1" applyAlignment="1">
      <alignment horizontal="center" vertical="center" wrapText="1"/>
    </xf>
    <xf numFmtId="0" fontId="46" fillId="0" borderId="161" xfId="0" applyFont="1" applyBorder="1" applyAlignment="1">
      <alignment horizontal="center" vertical="center" wrapText="1"/>
    </xf>
    <xf numFmtId="0" fontId="67" fillId="4" borderId="159" xfId="0" applyFont="1" applyFill="1" applyBorder="1" applyAlignment="1">
      <alignment horizontal="center" vertical="center"/>
    </xf>
    <xf numFmtId="0" fontId="66" fillId="4" borderId="25" xfId="0" applyFont="1" applyFill="1" applyBorder="1" applyAlignment="1">
      <alignment horizontal="center" vertical="center" wrapText="1"/>
    </xf>
    <xf numFmtId="0" fontId="119" fillId="20" borderId="12" xfId="0" applyFont="1" applyFill="1" applyBorder="1" applyAlignment="1">
      <alignment horizontal="center" vertical="center" wrapText="1"/>
    </xf>
    <xf numFmtId="0" fontId="69" fillId="2" borderId="9" xfId="0" applyFont="1" applyFill="1" applyBorder="1" applyAlignment="1">
      <alignment horizontal="center" vertical="center"/>
    </xf>
    <xf numFmtId="0" fontId="45" fillId="5" borderId="162" xfId="0" applyFont="1" applyFill="1" applyBorder="1" applyAlignment="1">
      <alignment horizontal="center" vertical="center" wrapText="1"/>
    </xf>
    <xf numFmtId="0" fontId="6" fillId="0" borderId="60" xfId="0" applyFont="1" applyBorder="1" applyAlignment="1">
      <alignment horizontal="center" vertical="center"/>
    </xf>
    <xf numFmtId="0" fontId="6" fillId="0" borderId="106" xfId="0" applyFont="1" applyBorder="1" applyAlignment="1">
      <alignment horizontal="center" vertical="center"/>
    </xf>
    <xf numFmtId="0" fontId="6" fillId="0" borderId="63" xfId="0" applyFont="1" applyBorder="1" applyAlignment="1">
      <alignment horizontal="center" vertical="center"/>
    </xf>
    <xf numFmtId="0" fontId="67" fillId="16" borderId="75" xfId="0" applyFont="1" applyFill="1" applyBorder="1" applyAlignment="1">
      <alignment horizontal="center" vertical="center"/>
    </xf>
    <xf numFmtId="0" fontId="46" fillId="16" borderId="75" xfId="0" applyFont="1" applyFill="1" applyBorder="1" applyAlignment="1">
      <alignment horizontal="center" vertical="center" wrapText="1"/>
    </xf>
    <xf numFmtId="0" fontId="65" fillId="16" borderId="77" xfId="0" applyFont="1" applyFill="1" applyBorder="1" applyAlignment="1">
      <alignment horizontal="center" vertical="center" wrapText="1"/>
    </xf>
    <xf numFmtId="0" fontId="88" fillId="32" borderId="76" xfId="0" applyFont="1" applyFill="1" applyBorder="1" applyAlignment="1">
      <alignment horizontal="center" vertical="center" wrapText="1"/>
    </xf>
    <xf numFmtId="0" fontId="88" fillId="32" borderId="70" xfId="0" applyFont="1" applyFill="1" applyBorder="1" applyAlignment="1">
      <alignment horizontal="center" vertical="center" wrapText="1"/>
    </xf>
    <xf numFmtId="0" fontId="88" fillId="18" borderId="69" xfId="0" applyFont="1" applyFill="1" applyBorder="1" applyAlignment="1">
      <alignment horizontal="center" vertical="center" wrapText="1"/>
    </xf>
    <xf numFmtId="0" fontId="45" fillId="4" borderId="25" xfId="0" applyFont="1" applyFill="1" applyBorder="1" applyAlignment="1">
      <alignment horizontal="center" vertical="center" wrapText="1"/>
    </xf>
    <xf numFmtId="0" fontId="46" fillId="0" borderId="28" xfId="0" applyFont="1" applyBorder="1" applyAlignment="1">
      <alignment horizontal="center" vertical="center" wrapText="1"/>
    </xf>
    <xf numFmtId="0" fontId="45" fillId="5" borderId="24" xfId="0" applyFont="1" applyFill="1" applyBorder="1" applyAlignment="1">
      <alignment horizontal="center" vertical="center" wrapText="1"/>
    </xf>
    <xf numFmtId="0" fontId="47" fillId="17" borderId="9" xfId="0" applyFont="1" applyFill="1" applyBorder="1" applyAlignment="1">
      <alignment horizontal="center" vertical="center"/>
    </xf>
    <xf numFmtId="0" fontId="47" fillId="4" borderId="28" xfId="0" applyFont="1" applyFill="1" applyBorder="1" applyAlignment="1">
      <alignment horizontal="center" vertical="center"/>
    </xf>
    <xf numFmtId="0" fontId="45" fillId="5" borderId="29" xfId="0" applyFont="1" applyFill="1" applyBorder="1" applyAlignment="1">
      <alignment horizontal="center" vertical="center" wrapText="1"/>
    </xf>
    <xf numFmtId="0" fontId="46" fillId="0" borderId="42" xfId="0" applyFont="1" applyBorder="1" applyAlignment="1">
      <alignment horizontal="center" vertical="center" wrapText="1"/>
    </xf>
    <xf numFmtId="0" fontId="45" fillId="6" borderId="43" xfId="0" applyFont="1" applyFill="1" applyBorder="1" applyAlignment="1">
      <alignment horizontal="center" vertical="center" wrapText="1"/>
    </xf>
    <xf numFmtId="0" fontId="46" fillId="0" borderId="43" xfId="0" applyFont="1" applyBorder="1" applyAlignment="1">
      <alignment horizontal="center" vertical="center" wrapText="1"/>
    </xf>
    <xf numFmtId="0" fontId="47" fillId="4" borderId="24" xfId="0" applyFont="1" applyFill="1" applyBorder="1" applyAlignment="1">
      <alignment horizontal="center" vertical="center"/>
    </xf>
    <xf numFmtId="0" fontId="45" fillId="6" borderId="28" xfId="0" applyFont="1" applyFill="1" applyBorder="1" applyAlignment="1">
      <alignment horizontal="center" vertical="center" wrapText="1"/>
    </xf>
    <xf numFmtId="0" fontId="47" fillId="8" borderId="14" xfId="0" applyFont="1" applyFill="1" applyBorder="1" applyAlignment="1">
      <alignment horizontal="center" vertical="center"/>
    </xf>
    <xf numFmtId="0" fontId="45" fillId="5" borderId="43" xfId="0" applyFont="1" applyFill="1" applyBorder="1" applyAlignment="1">
      <alignment horizontal="center" vertical="center" wrapText="1"/>
    </xf>
    <xf numFmtId="0" fontId="45" fillId="5" borderId="74" xfId="0" applyFont="1" applyFill="1" applyBorder="1" applyAlignment="1">
      <alignment horizontal="center" vertical="center" wrapText="1"/>
    </xf>
    <xf numFmtId="0" fontId="46" fillId="0" borderId="29" xfId="0" applyFont="1" applyBorder="1" applyAlignment="1">
      <alignment horizontal="center" vertical="center" wrapText="1"/>
    </xf>
    <xf numFmtId="0" fontId="45" fillId="6" borderId="65" xfId="0" applyFont="1" applyFill="1" applyBorder="1" applyAlignment="1">
      <alignment horizontal="center" vertical="center" wrapText="1"/>
    </xf>
    <xf numFmtId="0" fontId="45" fillId="5" borderId="73" xfId="0" applyFont="1" applyFill="1" applyBorder="1" applyAlignment="1">
      <alignment horizontal="center" vertical="center" wrapText="1"/>
    </xf>
    <xf numFmtId="0" fontId="47" fillId="8" borderId="65" xfId="0" applyFont="1" applyFill="1" applyBorder="1" applyAlignment="1">
      <alignment horizontal="center" vertical="center"/>
    </xf>
    <xf numFmtId="0" fontId="47" fillId="4" borderId="6" xfId="0" applyFont="1" applyFill="1" applyBorder="1" applyAlignment="1">
      <alignment horizontal="center" vertical="center"/>
    </xf>
    <xf numFmtId="0" fontId="47" fillId="4" borderId="114" xfId="0" applyFont="1" applyFill="1" applyBorder="1" applyAlignment="1">
      <alignment horizontal="center" vertical="center"/>
    </xf>
    <xf numFmtId="0" fontId="45" fillId="6" borderId="114" xfId="0" applyFont="1" applyFill="1" applyBorder="1" applyAlignment="1">
      <alignment horizontal="center" vertical="center" wrapText="1"/>
    </xf>
    <xf numFmtId="0" fontId="47" fillId="8" borderId="114" xfId="0" applyFont="1" applyFill="1" applyBorder="1" applyAlignment="1">
      <alignment horizontal="center" vertical="center"/>
    </xf>
    <xf numFmtId="0" fontId="46" fillId="0" borderId="114" xfId="0" applyFont="1" applyBorder="1" applyAlignment="1">
      <alignment horizontal="center" vertical="center" wrapText="1"/>
    </xf>
    <xf numFmtId="0" fontId="46" fillId="0" borderId="119" xfId="0" applyFont="1" applyBorder="1" applyAlignment="1">
      <alignment horizontal="center" vertical="center" wrapText="1"/>
    </xf>
    <xf numFmtId="0" fontId="45" fillId="6" borderId="150" xfId="0" applyFont="1" applyFill="1" applyBorder="1" applyAlignment="1">
      <alignment horizontal="center" vertical="center" wrapText="1"/>
    </xf>
    <xf numFmtId="0" fontId="47" fillId="8" borderId="6" xfId="0" applyFont="1" applyFill="1" applyBorder="1" applyAlignment="1">
      <alignment horizontal="center" vertical="center"/>
    </xf>
    <xf numFmtId="0" fontId="45" fillId="5" borderId="114" xfId="0" applyFont="1" applyFill="1" applyBorder="1" applyAlignment="1">
      <alignment horizontal="center" vertical="center" wrapText="1"/>
    </xf>
    <xf numFmtId="0" fontId="11" fillId="0" borderId="32" xfId="0" applyFont="1" applyBorder="1" applyAlignment="1">
      <alignment horizontal="center" vertical="center"/>
    </xf>
    <xf numFmtId="0" fontId="11" fillId="0" borderId="26" xfId="0" applyFont="1" applyBorder="1" applyAlignment="1">
      <alignment horizontal="center" vertical="center"/>
    </xf>
    <xf numFmtId="0" fontId="6" fillId="0" borderId="40" xfId="0" applyFont="1" applyBorder="1" applyAlignment="1">
      <alignment horizontal="center" vertical="center"/>
    </xf>
    <xf numFmtId="0" fontId="11" fillId="0" borderId="40" xfId="0" applyFont="1" applyBorder="1" applyAlignment="1">
      <alignment horizontal="center" vertical="center"/>
    </xf>
    <xf numFmtId="0" fontId="11" fillId="0" borderId="41" xfId="0" applyFont="1" applyBorder="1" applyAlignment="1">
      <alignment horizontal="center" vertical="center"/>
    </xf>
    <xf numFmtId="0" fontId="11" fillId="0" borderId="30" xfId="0" applyFont="1" applyBorder="1" applyAlignment="1">
      <alignment horizontal="center" vertical="center"/>
    </xf>
    <xf numFmtId="0" fontId="6" fillId="0" borderId="102" xfId="0" applyFont="1" applyBorder="1" applyAlignment="1">
      <alignment horizontal="center" vertical="center"/>
    </xf>
    <xf numFmtId="0" fontId="11" fillId="0" borderId="14" xfId="0" applyFont="1" applyBorder="1" applyAlignment="1">
      <alignment horizontal="center" vertical="center"/>
    </xf>
    <xf numFmtId="0" fontId="6" fillId="0" borderId="14" xfId="0" applyFont="1" applyBorder="1" applyAlignment="1">
      <alignment horizontal="center" vertical="center"/>
    </xf>
    <xf numFmtId="0" fontId="6" fillId="0" borderId="103" xfId="0" applyFont="1" applyBorder="1" applyAlignment="1">
      <alignment horizontal="center" vertical="center"/>
    </xf>
    <xf numFmtId="0" fontId="6" fillId="0" borderId="41" xfId="0" applyFont="1" applyBorder="1" applyAlignment="1">
      <alignment horizontal="center" vertical="center"/>
    </xf>
    <xf numFmtId="0" fontId="6" fillId="0" borderId="19" xfId="0" applyFont="1" applyBorder="1" applyAlignment="1">
      <alignment horizontal="center" vertical="center"/>
    </xf>
    <xf numFmtId="0" fontId="70" fillId="0" borderId="4" xfId="0" applyFont="1" applyBorder="1" applyAlignment="1">
      <alignment horizontal="center" vertical="center"/>
    </xf>
    <xf numFmtId="0" fontId="70" fillId="0" borderId="20" xfId="0" applyFont="1" applyBorder="1" applyAlignment="1">
      <alignment horizontal="center" vertical="center"/>
    </xf>
    <xf numFmtId="0" fontId="65" fillId="16" borderId="28" xfId="0" applyFont="1" applyFill="1" applyBorder="1" applyAlignment="1">
      <alignment horizontal="center" vertical="center" wrapText="1"/>
    </xf>
    <xf numFmtId="0" fontId="67" fillId="2" borderId="8" xfId="0" applyFont="1" applyFill="1" applyBorder="1" applyAlignment="1">
      <alignment horizontal="center" vertical="center"/>
    </xf>
    <xf numFmtId="0" fontId="45" fillId="4" borderId="54" xfId="0" applyFont="1" applyFill="1" applyBorder="1" applyAlignment="1">
      <alignment horizontal="center" vertical="center" wrapText="1"/>
    </xf>
    <xf numFmtId="0" fontId="45" fillId="19" borderId="12" xfId="0" applyFont="1" applyFill="1" applyBorder="1" applyAlignment="1">
      <alignment horizontal="center" vertical="center" wrapText="1"/>
    </xf>
    <xf numFmtId="0" fontId="66" fillId="19" borderId="67" xfId="0" applyFont="1" applyFill="1" applyBorder="1" applyAlignment="1">
      <alignment horizontal="center" vertical="center" wrapText="1"/>
    </xf>
    <xf numFmtId="0" fontId="46" fillId="19" borderId="12" xfId="0" applyFont="1" applyFill="1" applyBorder="1" applyAlignment="1">
      <alignment horizontal="center" vertical="center" wrapText="1"/>
    </xf>
    <xf numFmtId="0" fontId="65" fillId="19" borderId="67" xfId="0" applyFont="1" applyFill="1" applyBorder="1" applyAlignment="1">
      <alignment horizontal="center" vertical="center" wrapText="1"/>
    </xf>
    <xf numFmtId="0" fontId="65" fillId="2" borderId="12" xfId="0" applyFont="1" applyFill="1" applyBorder="1" applyAlignment="1">
      <alignment horizontal="center" vertical="center" wrapText="1"/>
    </xf>
    <xf numFmtId="0" fontId="66" fillId="17" borderId="68" xfId="0" applyFont="1" applyFill="1" applyBorder="1" applyAlignment="1">
      <alignment horizontal="center" vertical="center" wrapText="1"/>
    </xf>
    <xf numFmtId="0" fontId="67" fillId="17" borderId="68" xfId="0" applyFont="1" applyFill="1" applyBorder="1" applyAlignment="1">
      <alignment horizontal="center" vertical="center"/>
    </xf>
    <xf numFmtId="0" fontId="65" fillId="17" borderId="68" xfId="0" applyFont="1" applyFill="1" applyBorder="1" applyAlignment="1">
      <alignment horizontal="center" vertical="center" wrapText="1"/>
    </xf>
    <xf numFmtId="0" fontId="115" fillId="0" borderId="132" xfId="0" applyFont="1" applyBorder="1" applyAlignment="1">
      <alignment horizontal="center" vertical="center"/>
    </xf>
    <xf numFmtId="0" fontId="115" fillId="0" borderId="133" xfId="0" applyFont="1" applyBorder="1" applyAlignment="1">
      <alignment horizontal="center" vertical="center"/>
    </xf>
    <xf numFmtId="0" fontId="115" fillId="0" borderId="163" xfId="0" applyFont="1" applyBorder="1" applyAlignment="1">
      <alignment horizontal="center" vertical="center"/>
    </xf>
    <xf numFmtId="0" fontId="114" fillId="0" borderId="132" xfId="0" applyFont="1" applyBorder="1" applyAlignment="1">
      <alignment horizontal="center" vertical="center" wrapText="1"/>
    </xf>
    <xf numFmtId="0" fontId="2" fillId="0" borderId="133" xfId="0" applyFont="1" applyBorder="1" applyAlignment="1">
      <alignment horizontal="center" vertical="center" wrapText="1"/>
    </xf>
    <xf numFmtId="0" fontId="46" fillId="0" borderId="133" xfId="0" applyFont="1" applyBorder="1" applyAlignment="1">
      <alignment horizontal="center" vertical="center" wrapText="1"/>
    </xf>
    <xf numFmtId="0" fontId="46" fillId="0" borderId="163" xfId="0" applyFont="1" applyBorder="1" applyAlignment="1">
      <alignment horizontal="center" vertical="center" wrapText="1"/>
    </xf>
    <xf numFmtId="0" fontId="47" fillId="8" borderId="32" xfId="0" applyFont="1" applyFill="1" applyBorder="1" applyAlignment="1">
      <alignment horizontal="center" vertical="center"/>
    </xf>
    <xf numFmtId="0" fontId="47" fillId="8" borderId="26" xfId="0" applyFont="1" applyFill="1" applyBorder="1" applyAlignment="1">
      <alignment horizontal="center" vertical="center"/>
    </xf>
    <xf numFmtId="0" fontId="45" fillId="5" borderId="40" xfId="0" applyFont="1" applyFill="1" applyBorder="1" applyAlignment="1">
      <alignment horizontal="center" vertical="center" wrapText="1"/>
    </xf>
    <xf numFmtId="0" fontId="46" fillId="0" borderId="40" xfId="0" applyFont="1" applyBorder="1" applyAlignment="1">
      <alignment horizontal="center" vertical="center" wrapText="1"/>
    </xf>
    <xf numFmtId="0" fontId="47" fillId="8" borderId="10" xfId="0" applyFont="1" applyFill="1" applyBorder="1" applyAlignment="1">
      <alignment horizontal="center" vertical="center"/>
    </xf>
    <xf numFmtId="0" fontId="45" fillId="6" borderId="40" xfId="0" applyFont="1" applyFill="1" applyBorder="1" applyAlignment="1">
      <alignment horizontal="center" vertical="center" wrapText="1"/>
    </xf>
    <xf numFmtId="0" fontId="46" fillId="0" borderId="10" xfId="0" applyFont="1" applyBorder="1" applyAlignment="1">
      <alignment horizontal="center" vertical="center" wrapText="1"/>
    </xf>
    <xf numFmtId="0" fontId="47" fillId="8" borderId="40" xfId="0" applyFont="1" applyFill="1" applyBorder="1" applyAlignment="1">
      <alignment horizontal="center" vertical="center"/>
    </xf>
    <xf numFmtId="0" fontId="45" fillId="6" borderId="10" xfId="0" applyFont="1" applyFill="1" applyBorder="1" applyAlignment="1">
      <alignment horizontal="center" vertical="center" wrapText="1"/>
    </xf>
    <xf numFmtId="0" fontId="45" fillId="5" borderId="41" xfId="0" applyFont="1" applyFill="1" applyBorder="1" applyAlignment="1">
      <alignment horizontal="center" vertical="center" wrapText="1"/>
    </xf>
    <xf numFmtId="0" fontId="45" fillId="6" borderId="30" xfId="0" applyFont="1" applyFill="1" applyBorder="1" applyAlignment="1">
      <alignment horizontal="center" vertical="center" wrapText="1"/>
    </xf>
    <xf numFmtId="0" fontId="45" fillId="6" borderId="32" xfId="0" applyFont="1" applyFill="1" applyBorder="1" applyAlignment="1">
      <alignment horizontal="center" vertical="center" wrapText="1"/>
    </xf>
    <xf numFmtId="0" fontId="45" fillId="5" borderId="26" xfId="0" applyFont="1" applyFill="1" applyBorder="1" applyAlignment="1">
      <alignment horizontal="center" vertical="center" wrapText="1"/>
    </xf>
    <xf numFmtId="0" fontId="46" fillId="0" borderId="41" xfId="0" applyFont="1" applyBorder="1" applyAlignment="1">
      <alignment horizontal="center" vertical="center" wrapText="1"/>
    </xf>
    <xf numFmtId="0" fontId="45" fillId="5" borderId="32" xfId="0" applyFont="1" applyFill="1" applyBorder="1" applyAlignment="1">
      <alignment horizontal="center" vertical="center" wrapText="1"/>
    </xf>
    <xf numFmtId="0" fontId="47" fillId="8" borderId="41" xfId="0" applyFont="1" applyFill="1" applyBorder="1" applyAlignment="1">
      <alignment horizontal="center" vertical="center"/>
    </xf>
    <xf numFmtId="0" fontId="45" fillId="5" borderId="30" xfId="0" applyFont="1" applyFill="1" applyBorder="1" applyAlignment="1">
      <alignment horizontal="center" vertical="center" wrapText="1"/>
    </xf>
    <xf numFmtId="0" fontId="24" fillId="33" borderId="4" xfId="0" applyFont="1" applyFill="1" applyBorder="1" applyAlignment="1">
      <alignment horizontal="center" vertical="center"/>
    </xf>
    <xf numFmtId="0" fontId="24" fillId="33" borderId="7" xfId="0" applyFont="1" applyFill="1" applyBorder="1" applyAlignment="1">
      <alignment horizontal="center" vertical="center"/>
    </xf>
    <xf numFmtId="0" fontId="27" fillId="34" borderId="7" xfId="0" applyFont="1" applyFill="1" applyBorder="1" applyAlignment="1">
      <alignment horizontal="center" vertical="center"/>
    </xf>
    <xf numFmtId="0" fontId="67" fillId="17" borderId="8" xfId="0" applyFont="1" applyFill="1" applyBorder="1" applyAlignment="1">
      <alignment horizontal="center" vertical="center"/>
    </xf>
    <xf numFmtId="0" fontId="45" fillId="17" borderId="12" xfId="0" applyFont="1" applyFill="1" applyBorder="1" applyAlignment="1">
      <alignment horizontal="center" vertical="center" wrapText="1"/>
    </xf>
    <xf numFmtId="0" fontId="47" fillId="30" borderId="8" xfId="0" applyFont="1" applyFill="1" applyBorder="1" applyAlignment="1">
      <alignment horizontal="center" vertical="center"/>
    </xf>
    <xf numFmtId="0" fontId="67" fillId="10" borderId="9" xfId="0" applyFont="1" applyFill="1" applyBorder="1" applyAlignment="1">
      <alignment horizontal="center" vertical="center"/>
    </xf>
    <xf numFmtId="0" fontId="66" fillId="4" borderId="8" xfId="0" applyFont="1" applyFill="1" applyBorder="1" applyAlignment="1">
      <alignment horizontal="center" vertical="center" wrapText="1"/>
    </xf>
    <xf numFmtId="0" fontId="67" fillId="10" borderId="8" xfId="0" applyFont="1" applyFill="1" applyBorder="1" applyAlignment="1">
      <alignment horizontal="center" vertical="center"/>
    </xf>
    <xf numFmtId="0" fontId="47" fillId="2" borderId="8" xfId="0" applyFont="1" applyFill="1" applyBorder="1" applyAlignment="1">
      <alignment horizontal="center" vertical="center"/>
    </xf>
    <xf numFmtId="0" fontId="46" fillId="0" borderId="85" xfId="0" applyFont="1" applyBorder="1" applyAlignment="1">
      <alignment horizontal="center" vertical="center" wrapText="1"/>
    </xf>
    <xf numFmtId="0" fontId="47" fillId="8" borderId="164" xfId="0" applyFont="1" applyFill="1" applyBorder="1" applyAlignment="1">
      <alignment horizontal="center" vertical="center"/>
    </xf>
    <xf numFmtId="0" fontId="47" fillId="17" borderId="12" xfId="0" applyFont="1" applyFill="1" applyBorder="1" applyAlignment="1">
      <alignment horizontal="center" vertical="center"/>
    </xf>
    <xf numFmtId="0" fontId="67" fillId="4" borderId="18" xfId="0" applyFont="1" applyFill="1" applyBorder="1" applyAlignment="1">
      <alignment horizontal="center" vertical="center"/>
    </xf>
    <xf numFmtId="0" fontId="47" fillId="8" borderId="113" xfId="0" applyFont="1" applyFill="1" applyBorder="1" applyAlignment="1">
      <alignment horizontal="center" vertical="center"/>
    </xf>
    <xf numFmtId="0" fontId="67" fillId="8" borderId="66" xfId="0" applyFont="1" applyFill="1" applyBorder="1" applyAlignment="1">
      <alignment horizontal="center" vertical="center"/>
    </xf>
    <xf numFmtId="0" fontId="45" fillId="17" borderId="8" xfId="0" applyFont="1" applyFill="1" applyBorder="1" applyAlignment="1">
      <alignment horizontal="center" vertical="center" wrapText="1"/>
    </xf>
    <xf numFmtId="0" fontId="47" fillId="8" borderId="161" xfId="0" applyFont="1" applyFill="1" applyBorder="1" applyAlignment="1">
      <alignment horizontal="center" vertical="center"/>
    </xf>
    <xf numFmtId="0" fontId="47" fillId="8" borderId="160" xfId="0" applyFont="1" applyFill="1" applyBorder="1" applyAlignment="1">
      <alignment horizontal="center" vertical="center"/>
    </xf>
    <xf numFmtId="0" fontId="67" fillId="17" borderId="161" xfId="0" applyFont="1" applyFill="1" applyBorder="1" applyAlignment="1">
      <alignment horizontal="center" vertical="center"/>
    </xf>
    <xf numFmtId="0" fontId="66" fillId="5" borderId="161" xfId="0" applyFont="1" applyFill="1" applyBorder="1" applyAlignment="1">
      <alignment horizontal="center" vertical="center" wrapText="1"/>
    </xf>
    <xf numFmtId="0" fontId="47" fillId="8" borderId="157" xfId="0" applyFont="1" applyFill="1" applyBorder="1" applyAlignment="1">
      <alignment horizontal="center" vertical="center"/>
    </xf>
    <xf numFmtId="0" fontId="47" fillId="4" borderId="165" xfId="0" applyFont="1" applyFill="1" applyBorder="1" applyAlignment="1">
      <alignment horizontal="center" vertical="center"/>
    </xf>
    <xf numFmtId="0" fontId="67" fillId="8" borderId="160" xfId="0" applyFont="1" applyFill="1" applyBorder="1" applyAlignment="1">
      <alignment horizontal="center" vertical="center"/>
    </xf>
    <xf numFmtId="0" fontId="67" fillId="8" borderId="161" xfId="0" applyFont="1" applyFill="1" applyBorder="1" applyAlignment="1">
      <alignment horizontal="center" vertical="center"/>
    </xf>
    <xf numFmtId="0" fontId="67" fillId="8" borderId="157" xfId="0" applyFont="1" applyFill="1" applyBorder="1" applyAlignment="1">
      <alignment horizontal="center" vertical="center"/>
    </xf>
    <xf numFmtId="0" fontId="45" fillId="5" borderId="155" xfId="0" applyFont="1" applyFill="1" applyBorder="1" applyAlignment="1">
      <alignment horizontal="center" vertical="center" wrapText="1"/>
    </xf>
    <xf numFmtId="0" fontId="47" fillId="8" borderId="54" xfId="0" applyFont="1" applyFill="1" applyBorder="1" applyAlignment="1">
      <alignment horizontal="center" vertical="center"/>
    </xf>
    <xf numFmtId="0" fontId="47" fillId="17" borderId="68" xfId="0" applyFont="1" applyFill="1" applyBorder="1" applyAlignment="1">
      <alignment horizontal="center" vertical="center"/>
    </xf>
    <xf numFmtId="0" fontId="47" fillId="8" borderId="166" xfId="0" applyFont="1" applyFill="1" applyBorder="1" applyAlignment="1">
      <alignment horizontal="center" vertical="center"/>
    </xf>
    <xf numFmtId="0" fontId="115" fillId="0" borderId="142" xfId="0" applyFont="1" applyBorder="1" applyAlignment="1">
      <alignment horizontal="center" vertical="center"/>
    </xf>
    <xf numFmtId="0" fontId="2" fillId="0" borderId="142" xfId="0" applyFont="1" applyBorder="1" applyAlignment="1">
      <alignment horizontal="center" vertical="center" wrapText="1"/>
    </xf>
    <xf numFmtId="0" fontId="45" fillId="5" borderId="42" xfId="0" applyFont="1" applyFill="1" applyBorder="1" applyAlignment="1">
      <alignment horizontal="center" vertical="center" wrapText="1"/>
    </xf>
    <xf numFmtId="0" fontId="115" fillId="0" borderId="143" xfId="0" applyFont="1" applyBorder="1" applyAlignment="1">
      <alignment horizontal="center" vertical="center"/>
    </xf>
    <xf numFmtId="0" fontId="2" fillId="0" borderId="143" xfId="0" applyFont="1" applyBorder="1" applyAlignment="1">
      <alignment horizontal="center" vertical="center" wrapText="1"/>
    </xf>
    <xf numFmtId="0" fontId="45" fillId="6" borderId="24" xfId="0" applyFont="1" applyFill="1" applyBorder="1" applyAlignment="1">
      <alignment horizontal="center" vertical="center" wrapText="1"/>
    </xf>
    <xf numFmtId="0" fontId="46" fillId="0" borderId="24" xfId="0" applyFont="1" applyBorder="1" applyAlignment="1">
      <alignment horizontal="center" vertical="center" wrapText="1"/>
    </xf>
    <xf numFmtId="0" fontId="116" fillId="22" borderId="163" xfId="0" applyFont="1" applyFill="1" applyBorder="1" applyAlignment="1">
      <alignment horizontal="center" vertical="center"/>
    </xf>
    <xf numFmtId="0" fontId="47" fillId="17" borderId="17" xfId="0" applyFont="1" applyFill="1" applyBorder="1" applyAlignment="1">
      <alignment horizontal="center" vertical="center"/>
    </xf>
    <xf numFmtId="0" fontId="45" fillId="5" borderId="28" xfId="0" applyFont="1" applyFill="1" applyBorder="1" applyAlignment="1">
      <alignment horizontal="center" vertical="center" wrapText="1"/>
    </xf>
    <xf numFmtId="0" fontId="45" fillId="6" borderId="42" xfId="0" applyFont="1" applyFill="1" applyBorder="1" applyAlignment="1">
      <alignment horizontal="center" vertical="center" wrapText="1"/>
    </xf>
    <xf numFmtId="0" fontId="113" fillId="0" borderId="24" xfId="0" applyFont="1" applyBorder="1" applyAlignment="1">
      <alignment horizontal="center" vertical="center" wrapText="1"/>
    </xf>
    <xf numFmtId="0" fontId="46" fillId="0" borderId="143" xfId="0" applyFont="1" applyBorder="1" applyAlignment="1">
      <alignment horizontal="center" vertical="center" wrapText="1"/>
    </xf>
    <xf numFmtId="0" fontId="113" fillId="0" borderId="9" xfId="0" applyFont="1" applyBorder="1" applyAlignment="1">
      <alignment horizontal="center" vertical="center" wrapText="1"/>
    </xf>
    <xf numFmtId="0" fontId="116" fillId="22" borderId="132" xfId="0" applyFont="1" applyFill="1" applyBorder="1" applyAlignment="1">
      <alignment horizontal="center" vertical="center"/>
    </xf>
    <xf numFmtId="0" fontId="120" fillId="11" borderId="132" xfId="0" applyFont="1" applyFill="1" applyBorder="1" applyAlignment="1">
      <alignment horizontal="center" vertical="center"/>
    </xf>
    <xf numFmtId="0" fontId="120" fillId="11" borderId="133" xfId="0" applyFont="1" applyFill="1" applyBorder="1" applyAlignment="1">
      <alignment horizontal="center" vertical="center"/>
    </xf>
    <xf numFmtId="0" fontId="120" fillId="11" borderId="105" xfId="0" applyFont="1" applyFill="1" applyBorder="1" applyAlignment="1">
      <alignment horizontal="center" vertical="center" wrapText="1"/>
    </xf>
    <xf numFmtId="0" fontId="116" fillId="22" borderId="106" xfId="0" applyFont="1" applyFill="1" applyBorder="1" applyAlignment="1">
      <alignment horizontal="center" vertical="center" wrapText="1"/>
    </xf>
    <xf numFmtId="0" fontId="46" fillId="0" borderId="167" xfId="0" applyFont="1" applyBorder="1" applyAlignment="1">
      <alignment horizontal="center" vertical="center" wrapText="1"/>
    </xf>
    <xf numFmtId="0" fontId="45" fillId="6" borderId="168" xfId="0" applyFont="1" applyFill="1" applyBorder="1" applyAlignment="1">
      <alignment horizontal="center" vertical="center" wrapText="1"/>
    </xf>
    <xf numFmtId="0" fontId="46" fillId="0" borderId="169" xfId="0" applyFont="1" applyBorder="1" applyAlignment="1">
      <alignment horizontal="center" vertical="center" wrapText="1"/>
    </xf>
    <xf numFmtId="0" fontId="45" fillId="6" borderId="170" xfId="0" applyFont="1" applyFill="1" applyBorder="1" applyAlignment="1">
      <alignment horizontal="center" vertical="center" wrapText="1"/>
    </xf>
    <xf numFmtId="0" fontId="45" fillId="5" borderId="170" xfId="0" applyFont="1" applyFill="1" applyBorder="1" applyAlignment="1">
      <alignment horizontal="center" vertical="center" wrapText="1"/>
    </xf>
    <xf numFmtId="0" fontId="45" fillId="5" borderId="169" xfId="0" applyFont="1" applyFill="1" applyBorder="1" applyAlignment="1">
      <alignment horizontal="center" vertical="center" wrapText="1"/>
    </xf>
    <xf numFmtId="0" fontId="46" fillId="0" borderId="170" xfId="0" applyFont="1" applyBorder="1" applyAlignment="1">
      <alignment horizontal="center" vertical="center" wrapText="1"/>
    </xf>
    <xf numFmtId="0" fontId="45" fillId="6" borderId="169" xfId="0" applyFont="1" applyFill="1" applyBorder="1" applyAlignment="1">
      <alignment horizontal="center" vertical="center" wrapText="1"/>
    </xf>
    <xf numFmtId="0" fontId="45" fillId="6" borderId="171" xfId="0" applyFont="1" applyFill="1" applyBorder="1" applyAlignment="1">
      <alignment horizontal="center" vertical="center" wrapText="1"/>
    </xf>
    <xf numFmtId="0" fontId="46" fillId="0" borderId="172" xfId="0" applyFont="1" applyBorder="1" applyAlignment="1">
      <alignment horizontal="center" vertical="center" wrapText="1"/>
    </xf>
    <xf numFmtId="0" fontId="46" fillId="0" borderId="173" xfId="0" applyFont="1" applyBorder="1" applyAlignment="1">
      <alignment horizontal="center" vertical="center" wrapText="1"/>
    </xf>
    <xf numFmtId="0" fontId="45" fillId="5" borderId="174" xfId="0" applyFont="1" applyFill="1" applyBorder="1" applyAlignment="1">
      <alignment horizontal="center" vertical="center" wrapText="1"/>
    </xf>
    <xf numFmtId="0" fontId="45" fillId="5" borderId="171" xfId="0" applyFont="1" applyFill="1" applyBorder="1" applyAlignment="1">
      <alignment horizontal="center" vertical="center" wrapText="1"/>
    </xf>
    <xf numFmtId="0" fontId="45" fillId="6" borderId="172" xfId="0" applyFont="1" applyFill="1" applyBorder="1" applyAlignment="1">
      <alignment horizontal="center" vertical="center" wrapText="1"/>
    </xf>
    <xf numFmtId="0" fontId="46" fillId="0" borderId="174" xfId="0" applyFont="1" applyBorder="1" applyAlignment="1">
      <alignment horizontal="center" vertical="center" wrapText="1"/>
    </xf>
    <xf numFmtId="0" fontId="47" fillId="8" borderId="169" xfId="0" applyFont="1" applyFill="1" applyBorder="1" applyAlignment="1">
      <alignment horizontal="center" vertical="center"/>
    </xf>
    <xf numFmtId="0" fontId="46" fillId="0" borderId="175" xfId="0" applyFont="1" applyBorder="1" applyAlignment="1">
      <alignment horizontal="center" vertical="center" wrapText="1"/>
    </xf>
    <xf numFmtId="0" fontId="46" fillId="0" borderId="176" xfId="0" applyFont="1" applyBorder="1" applyAlignment="1">
      <alignment horizontal="center" vertical="center" wrapText="1"/>
    </xf>
    <xf numFmtId="0" fontId="45" fillId="5" borderId="168" xfId="0" applyFont="1" applyFill="1" applyBorder="1" applyAlignment="1">
      <alignment horizontal="center" vertical="center" wrapText="1"/>
    </xf>
    <xf numFmtId="0" fontId="46" fillId="0" borderId="171" xfId="0" applyFont="1" applyBorder="1" applyAlignment="1">
      <alignment horizontal="center" vertical="center" wrapText="1"/>
    </xf>
    <xf numFmtId="0" fontId="45" fillId="5" borderId="173" xfId="0" applyFont="1" applyFill="1" applyBorder="1" applyAlignment="1">
      <alignment horizontal="center" vertical="center" wrapText="1"/>
    </xf>
    <xf numFmtId="0" fontId="45" fillId="6" borderId="174" xfId="0" applyFont="1" applyFill="1" applyBorder="1" applyAlignment="1">
      <alignment horizontal="center" vertical="center" wrapText="1"/>
    </xf>
    <xf numFmtId="0" fontId="46" fillId="0" borderId="177" xfId="0" applyFont="1" applyBorder="1" applyAlignment="1">
      <alignment horizontal="center" vertical="center" wrapText="1"/>
    </xf>
    <xf numFmtId="0" fontId="45" fillId="5" borderId="167" xfId="0" applyFont="1" applyFill="1" applyBorder="1" applyAlignment="1">
      <alignment horizontal="center" vertical="center" wrapText="1"/>
    </xf>
    <xf numFmtId="0" fontId="46" fillId="0" borderId="168" xfId="0" applyFont="1" applyBorder="1" applyAlignment="1">
      <alignment horizontal="center" vertical="center" wrapText="1"/>
    </xf>
    <xf numFmtId="0" fontId="45" fillId="5" borderId="172" xfId="0" applyFont="1" applyFill="1" applyBorder="1" applyAlignment="1">
      <alignment horizontal="center" vertical="center" wrapText="1"/>
    </xf>
    <xf numFmtId="0" fontId="45" fillId="6" borderId="173" xfId="0" applyFont="1" applyFill="1" applyBorder="1" applyAlignment="1">
      <alignment horizontal="center" vertical="center" wrapText="1"/>
    </xf>
    <xf numFmtId="0" fontId="113" fillId="22" borderId="105" xfId="0" applyFont="1" applyFill="1" applyBorder="1" applyAlignment="1">
      <alignment horizontal="center" vertical="center" wrapText="1"/>
    </xf>
    <xf numFmtId="0" fontId="120" fillId="11" borderId="60" xfId="0" applyFont="1" applyFill="1" applyBorder="1" applyAlignment="1">
      <alignment horizontal="center" vertical="center" wrapText="1"/>
    </xf>
    <xf numFmtId="0" fontId="45" fillId="6" borderId="167" xfId="0" applyFont="1" applyFill="1" applyBorder="1" applyAlignment="1">
      <alignment horizontal="center" vertical="center" wrapText="1"/>
    </xf>
    <xf numFmtId="0" fontId="45" fillId="6" borderId="178" xfId="0" applyFont="1" applyFill="1" applyBorder="1" applyAlignment="1">
      <alignment horizontal="center" vertical="center" wrapText="1"/>
    </xf>
    <xf numFmtId="0" fontId="113" fillId="0" borderId="169" xfId="0" applyFont="1" applyBorder="1" applyAlignment="1">
      <alignment horizontal="center" vertical="center" wrapText="1"/>
    </xf>
    <xf numFmtId="0" fontId="113" fillId="0" borderId="171" xfId="0" applyFont="1" applyBorder="1" applyAlignment="1">
      <alignment horizontal="center" vertical="center" wrapText="1"/>
    </xf>
    <xf numFmtId="0" fontId="47" fillId="8" borderId="174" xfId="0" applyFont="1" applyFill="1" applyBorder="1" applyAlignment="1">
      <alignment horizontal="center" vertical="center"/>
    </xf>
    <xf numFmtId="0" fontId="113" fillId="0" borderId="175" xfId="0" applyFont="1" applyBorder="1" applyAlignment="1">
      <alignment horizontal="center" vertical="center" wrapText="1"/>
    </xf>
    <xf numFmtId="0" fontId="46" fillId="0" borderId="179" xfId="0" applyFont="1" applyBorder="1" applyAlignment="1">
      <alignment horizontal="center" vertical="center" wrapText="1"/>
    </xf>
    <xf numFmtId="0" fontId="47" fillId="19" borderId="12" xfId="0" applyFont="1" applyFill="1" applyBorder="1" applyAlignment="1">
      <alignment horizontal="center" vertical="center"/>
    </xf>
    <xf numFmtId="0" fontId="45" fillId="4" borderId="12" xfId="0" applyFont="1" applyFill="1" applyBorder="1" applyAlignment="1">
      <alignment horizontal="center" vertical="center" wrapText="1"/>
    </xf>
    <xf numFmtId="0" fontId="46" fillId="17" borderId="29" xfId="0" applyFont="1" applyFill="1" applyBorder="1" applyAlignment="1">
      <alignment horizontal="center" vertical="center" wrapText="1"/>
    </xf>
    <xf numFmtId="0" fontId="45" fillId="4" borderId="8" xfId="0" applyFont="1" applyFill="1" applyBorder="1" applyAlignment="1">
      <alignment horizontal="center" vertical="center" wrapText="1"/>
    </xf>
    <xf numFmtId="0" fontId="47" fillId="17" borderId="169" xfId="0" applyFont="1" applyFill="1" applyBorder="1" applyAlignment="1">
      <alignment horizontal="center" vertical="center"/>
    </xf>
    <xf numFmtId="0" fontId="46" fillId="17" borderId="43" xfId="0" applyFont="1" applyFill="1" applyBorder="1" applyAlignment="1">
      <alignment horizontal="center" vertical="center" wrapText="1"/>
    </xf>
    <xf numFmtId="0" fontId="121" fillId="17" borderId="12" xfId="0" applyFont="1" applyFill="1" applyBorder="1">
      <alignment vertical="center"/>
    </xf>
    <xf numFmtId="0" fontId="115" fillId="2" borderId="142" xfId="0" applyFont="1" applyFill="1" applyBorder="1" applyAlignment="1">
      <alignment horizontal="center" vertical="center"/>
    </xf>
    <xf numFmtId="0" fontId="2" fillId="2" borderId="142" xfId="0" applyFont="1" applyFill="1" applyBorder="1" applyAlignment="1">
      <alignment horizontal="center" vertical="center" wrapText="1"/>
    </xf>
    <xf numFmtId="0" fontId="40" fillId="0" borderId="132" xfId="0" applyFont="1" applyBorder="1" applyAlignment="1">
      <alignment horizontal="center" vertical="center" wrapText="1"/>
    </xf>
    <xf numFmtId="0" fontId="11" fillId="0" borderId="24" xfId="0" applyFont="1" applyBorder="1" applyAlignment="1">
      <alignment horizontal="center" vertical="center"/>
    </xf>
    <xf numFmtId="0" fontId="11" fillId="0" borderId="28" xfId="0" applyFont="1" applyBorder="1" applyAlignment="1">
      <alignment horizontal="center" vertical="center"/>
    </xf>
    <xf numFmtId="0" fontId="13" fillId="20" borderId="8" xfId="0" applyFont="1" applyFill="1" applyBorder="1" applyAlignment="1">
      <alignment horizontal="center" vertical="center" wrapText="1"/>
    </xf>
    <xf numFmtId="0" fontId="5" fillId="0" borderId="8" xfId="0" applyFont="1" applyBorder="1" applyAlignment="1">
      <alignment horizontal="center" vertical="center"/>
    </xf>
    <xf numFmtId="0" fontId="5" fillId="8" borderId="8" xfId="0" applyFont="1" applyFill="1" applyBorder="1" applyAlignment="1">
      <alignment horizontal="center" vertical="center"/>
    </xf>
    <xf numFmtId="0" fontId="124" fillId="2" borderId="8" xfId="0" applyFont="1" applyFill="1" applyBorder="1" applyAlignment="1">
      <alignment horizontal="center" vertical="center"/>
    </xf>
    <xf numFmtId="0" fontId="26" fillId="0" borderId="7" xfId="0" applyFont="1" applyBorder="1" applyAlignment="1">
      <alignment horizontal="center" vertical="center"/>
    </xf>
    <xf numFmtId="0" fontId="24" fillId="21" borderId="4" xfId="0" applyFont="1" applyFill="1" applyBorder="1" applyAlignment="1">
      <alignment horizontal="center" vertical="center"/>
    </xf>
    <xf numFmtId="0" fontId="24" fillId="21" borderId="7" xfId="0" applyFont="1" applyFill="1" applyBorder="1" applyAlignment="1">
      <alignment horizontal="center" vertical="center"/>
    </xf>
    <xf numFmtId="0" fontId="24" fillId="21" borderId="20" xfId="0" applyFont="1" applyFill="1" applyBorder="1" applyAlignment="1">
      <alignment horizontal="center" vertical="center"/>
    </xf>
    <xf numFmtId="0" fontId="24" fillId="35" borderId="4" xfId="0" applyFont="1" applyFill="1" applyBorder="1" applyAlignment="1">
      <alignment horizontal="center" vertical="center"/>
    </xf>
    <xf numFmtId="0" fontId="24" fillId="35" borderId="7" xfId="0" applyFont="1" applyFill="1" applyBorder="1" applyAlignment="1">
      <alignment horizontal="center" vertical="center"/>
    </xf>
    <xf numFmtId="0" fontId="24" fillId="35" borderId="20" xfId="0" applyFont="1" applyFill="1" applyBorder="1" applyAlignment="1">
      <alignment horizontal="center" vertical="center"/>
    </xf>
    <xf numFmtId="0" fontId="47" fillId="21" borderId="26" xfId="0" applyFont="1" applyFill="1" applyBorder="1" applyAlignment="1">
      <alignment horizontal="center" vertical="center"/>
    </xf>
    <xf numFmtId="0" fontId="36" fillId="0" borderId="133" xfId="0" applyFont="1" applyBorder="1" applyAlignment="1">
      <alignment horizontal="center" vertical="center"/>
    </xf>
    <xf numFmtId="0" fontId="25" fillId="35" borderId="4" xfId="0" applyFont="1" applyFill="1" applyBorder="1" applyAlignment="1">
      <alignment horizontal="center" vertical="center"/>
    </xf>
    <xf numFmtId="0" fontId="25" fillId="35" borderId="7" xfId="0" applyFont="1" applyFill="1" applyBorder="1" applyAlignment="1">
      <alignment horizontal="center" vertical="center"/>
    </xf>
    <xf numFmtId="0" fontId="25" fillId="35" borderId="20" xfId="0" applyFont="1" applyFill="1" applyBorder="1" applyAlignment="1">
      <alignment horizontal="center" vertical="center"/>
    </xf>
    <xf numFmtId="0" fontId="36" fillId="2" borderId="133" xfId="0" applyFont="1" applyFill="1" applyBorder="1" applyAlignment="1">
      <alignment horizontal="center" vertical="center"/>
    </xf>
    <xf numFmtId="0" fontId="71" fillId="0" borderId="7" xfId="0" applyFont="1" applyBorder="1" applyAlignment="1">
      <alignment horizontal="center" vertical="center"/>
    </xf>
    <xf numFmtId="0" fontId="24" fillId="0" borderId="4" xfId="0" applyFont="1" applyBorder="1" applyAlignment="1">
      <alignment horizontal="center" vertical="center"/>
    </xf>
    <xf numFmtId="0" fontId="24" fillId="2" borderId="20" xfId="0" applyFont="1" applyFill="1" applyBorder="1" applyAlignment="1">
      <alignment horizontal="center" vertical="center"/>
    </xf>
    <xf numFmtId="0" fontId="32" fillId="4" borderId="29" xfId="0" applyFont="1" applyFill="1" applyBorder="1" applyAlignment="1">
      <alignment horizontal="center" vertical="center"/>
    </xf>
    <xf numFmtId="0" fontId="25" fillId="9" borderId="4" xfId="0" applyFont="1" applyFill="1" applyBorder="1" applyAlignment="1">
      <alignment horizontal="center" vertical="center"/>
    </xf>
    <xf numFmtId="0" fontId="25" fillId="9" borderId="7" xfId="0" applyFont="1" applyFill="1" applyBorder="1" applyAlignment="1">
      <alignment horizontal="center" vertical="center"/>
    </xf>
    <xf numFmtId="0" fontId="25" fillId="9" borderId="20" xfId="0" applyFont="1" applyFill="1" applyBorder="1" applyAlignment="1">
      <alignment horizontal="center" vertical="center"/>
    </xf>
    <xf numFmtId="0" fontId="33" fillId="0" borderId="60" xfId="0" applyFont="1" applyBorder="1" applyAlignment="1">
      <alignment horizontal="center" vertical="center" wrapText="1"/>
    </xf>
    <xf numFmtId="0" fontId="27" fillId="0" borderId="7" xfId="0" applyFont="1" applyBorder="1" applyAlignment="1">
      <alignment horizontal="center" vertical="center"/>
    </xf>
    <xf numFmtId="0" fontId="69" fillId="9" borderId="4" xfId="0" applyFont="1" applyFill="1" applyBorder="1" applyAlignment="1">
      <alignment horizontal="center" vertical="center"/>
    </xf>
    <xf numFmtId="0" fontId="69" fillId="9" borderId="7" xfId="0" applyFont="1" applyFill="1" applyBorder="1" applyAlignment="1">
      <alignment horizontal="center" vertical="center"/>
    </xf>
    <xf numFmtId="0" fontId="69" fillId="9" borderId="20" xfId="0" applyFont="1" applyFill="1" applyBorder="1" applyAlignment="1">
      <alignment horizontal="center" vertical="center"/>
    </xf>
    <xf numFmtId="0" fontId="69" fillId="0" borderId="4" xfId="0" applyFont="1" applyBorder="1" applyAlignment="1">
      <alignment horizontal="center" vertical="center"/>
    </xf>
    <xf numFmtId="0" fontId="69" fillId="0" borderId="7" xfId="0" applyFont="1" applyBorder="1" applyAlignment="1">
      <alignment horizontal="center" vertical="center"/>
    </xf>
    <xf numFmtId="0" fontId="69" fillId="2" borderId="7" xfId="0" applyFont="1" applyFill="1" applyBorder="1" applyAlignment="1">
      <alignment horizontal="center" vertical="center"/>
    </xf>
    <xf numFmtId="0" fontId="69" fillId="0" borderId="20" xfId="0" applyFont="1" applyBorder="1" applyAlignment="1">
      <alignment horizontal="center" vertical="center"/>
    </xf>
    <xf numFmtId="0" fontId="72" fillId="2" borderId="4" xfId="0" applyFont="1" applyFill="1" applyBorder="1" applyAlignment="1">
      <alignment horizontal="center" vertical="center"/>
    </xf>
    <xf numFmtId="0" fontId="72" fillId="2" borderId="7" xfId="0" applyFont="1" applyFill="1" applyBorder="1" applyAlignment="1">
      <alignment horizontal="center" vertical="center"/>
    </xf>
    <xf numFmtId="0" fontId="72" fillId="0" borderId="7" xfId="0" applyFont="1" applyBorder="1" applyAlignment="1">
      <alignment horizontal="center" vertical="center"/>
    </xf>
    <xf numFmtId="0" fontId="72" fillId="0" borderId="27" xfId="0" applyFont="1" applyBorder="1" applyAlignment="1">
      <alignment horizontal="center" vertical="center"/>
    </xf>
    <xf numFmtId="0" fontId="35" fillId="5" borderId="40" xfId="0" applyFont="1" applyFill="1" applyBorder="1" applyAlignment="1">
      <alignment horizontal="center" vertical="center" wrapText="1"/>
    </xf>
    <xf numFmtId="0" fontId="35" fillId="5" borderId="29" xfId="0" applyFont="1" applyFill="1" applyBorder="1" applyAlignment="1">
      <alignment horizontal="center" vertical="center" wrapText="1"/>
    </xf>
    <xf numFmtId="0" fontId="34" fillId="0" borderId="32" xfId="0" applyFont="1" applyBorder="1" applyAlignment="1">
      <alignment horizontal="center" vertical="center" wrapText="1"/>
    </xf>
    <xf numFmtId="0" fontId="10" fillId="4" borderId="60" xfId="0" applyFont="1" applyFill="1" applyBorder="1" applyAlignment="1">
      <alignment horizontal="center" vertical="center"/>
    </xf>
    <xf numFmtId="0" fontId="12" fillId="0" borderId="25" xfId="0" applyFont="1" applyBorder="1" applyAlignment="1">
      <alignment horizontal="center" vertical="center"/>
    </xf>
    <xf numFmtId="0" fontId="12" fillId="0" borderId="29" xfId="0" applyFont="1" applyBorder="1" applyAlignment="1">
      <alignment horizontal="center" vertical="center"/>
    </xf>
    <xf numFmtId="0" fontId="5" fillId="4" borderId="8" xfId="0" applyFont="1" applyFill="1" applyBorder="1" applyAlignment="1">
      <alignment horizontal="center" vertical="center"/>
    </xf>
    <xf numFmtId="0" fontId="128" fillId="2" borderId="4" xfId="0" applyFont="1" applyFill="1" applyBorder="1" applyAlignment="1">
      <alignment horizontal="center" vertical="center"/>
    </xf>
    <xf numFmtId="0" fontId="51" fillId="0" borderId="1" xfId="0" applyFont="1" applyBorder="1" applyAlignment="1">
      <alignment horizontal="center" vertical="center"/>
    </xf>
    <xf numFmtId="0" fontId="69" fillId="13" borderId="4" xfId="0" applyFont="1" applyFill="1" applyBorder="1" applyAlignment="1">
      <alignment horizontal="center" vertical="center"/>
    </xf>
    <xf numFmtId="0" fontId="69" fillId="13" borderId="7" xfId="0" applyFont="1" applyFill="1" applyBorder="1" applyAlignment="1">
      <alignment horizontal="center" vertical="center"/>
    </xf>
    <xf numFmtId="0" fontId="69" fillId="13" borderId="20" xfId="0" applyFont="1" applyFill="1" applyBorder="1" applyAlignment="1">
      <alignment horizontal="center" vertical="center"/>
    </xf>
    <xf numFmtId="0" fontId="131" fillId="5" borderId="25" xfId="0" applyFont="1" applyFill="1" applyBorder="1" applyAlignment="1">
      <alignment horizontal="center" vertical="center" wrapText="1"/>
    </xf>
    <xf numFmtId="0" fontId="132" fillId="8" borderId="25" xfId="0" applyFont="1" applyFill="1" applyBorder="1" applyAlignment="1">
      <alignment horizontal="center" vertical="center"/>
    </xf>
    <xf numFmtId="0" fontId="131" fillId="6" borderId="25" xfId="0" applyFont="1" applyFill="1" applyBorder="1" applyAlignment="1">
      <alignment horizontal="center" vertical="center" wrapText="1"/>
    </xf>
    <xf numFmtId="0" fontId="130" fillId="0" borderId="25" xfId="0" applyFont="1" applyBorder="1" applyAlignment="1">
      <alignment horizontal="center" vertical="center" wrapText="1"/>
    </xf>
    <xf numFmtId="0" fontId="132" fillId="4" borderId="25" xfId="0" applyFont="1" applyFill="1" applyBorder="1" applyAlignment="1">
      <alignment horizontal="center" vertical="center"/>
    </xf>
    <xf numFmtId="0" fontId="130" fillId="0" borderId="8" xfId="0" applyFont="1" applyBorder="1" applyAlignment="1">
      <alignment horizontal="center" vertical="center" wrapText="1"/>
    </xf>
    <xf numFmtId="0" fontId="122" fillId="0" borderId="25" xfId="0" applyFont="1" applyBorder="1" applyAlignment="1">
      <alignment horizontal="center" vertical="center" wrapText="1"/>
    </xf>
    <xf numFmtId="0" fontId="131" fillId="5" borderId="8" xfId="0" applyFont="1" applyFill="1" applyBorder="1" applyAlignment="1">
      <alignment horizontal="center" vertical="center" wrapText="1"/>
    </xf>
    <xf numFmtId="0" fontId="132" fillId="8" borderId="8" xfId="0" applyFont="1" applyFill="1" applyBorder="1" applyAlignment="1">
      <alignment horizontal="center" vertical="center"/>
    </xf>
    <xf numFmtId="0" fontId="131" fillId="6" borderId="8" xfId="0" applyFont="1" applyFill="1" applyBorder="1" applyAlignment="1">
      <alignment horizontal="center" vertical="center" wrapText="1"/>
    </xf>
    <xf numFmtId="0" fontId="122" fillId="0" borderId="8" xfId="0" applyFont="1" applyBorder="1" applyAlignment="1">
      <alignment horizontal="center" vertical="center" wrapText="1"/>
    </xf>
    <xf numFmtId="0" fontId="132" fillId="4" borderId="8" xfId="0" applyFont="1" applyFill="1" applyBorder="1" applyAlignment="1">
      <alignment horizontal="center" vertical="center"/>
    </xf>
    <xf numFmtId="0" fontId="131" fillId="6" borderId="29" xfId="0" applyFont="1" applyFill="1" applyBorder="1" applyAlignment="1">
      <alignment horizontal="center" vertical="center" wrapText="1"/>
    </xf>
    <xf numFmtId="0" fontId="130" fillId="0" borderId="29" xfId="0" applyFont="1" applyBorder="1" applyAlignment="1">
      <alignment horizontal="center" vertical="center" wrapText="1"/>
    </xf>
    <xf numFmtId="0" fontId="122" fillId="0" borderId="29" xfId="0" applyFont="1" applyBorder="1" applyAlignment="1">
      <alignment horizontal="center" vertical="center" wrapText="1"/>
    </xf>
    <xf numFmtId="0" fontId="131" fillId="5" borderId="29" xfId="0" applyFont="1" applyFill="1" applyBorder="1" applyAlignment="1">
      <alignment horizontal="center" vertical="center" wrapText="1"/>
    </xf>
    <xf numFmtId="0" fontId="132" fillId="4" borderId="29" xfId="0" applyFont="1" applyFill="1" applyBorder="1" applyAlignment="1">
      <alignment horizontal="center" vertical="center"/>
    </xf>
    <xf numFmtId="0" fontId="132" fillId="8" borderId="29" xfId="0" applyFont="1" applyFill="1" applyBorder="1" applyAlignment="1">
      <alignment horizontal="center" vertical="center"/>
    </xf>
    <xf numFmtId="0" fontId="132" fillId="8" borderId="24" xfId="0" applyFont="1" applyFill="1" applyBorder="1" applyAlignment="1">
      <alignment horizontal="center" vertical="center"/>
    </xf>
    <xf numFmtId="0" fontId="132" fillId="8" borderId="9" xfId="0" applyFont="1" applyFill="1" applyBorder="1" applyAlignment="1">
      <alignment horizontal="center" vertical="center"/>
    </xf>
    <xf numFmtId="0" fontId="131" fillId="5" borderId="9" xfId="0" applyFont="1" applyFill="1" applyBorder="1" applyAlignment="1">
      <alignment horizontal="center" vertical="center" wrapText="1"/>
    </xf>
    <xf numFmtId="0" fontId="132" fillId="4" borderId="9" xfId="0" applyFont="1" applyFill="1" applyBorder="1" applyAlignment="1">
      <alignment horizontal="center" vertical="center"/>
    </xf>
    <xf numFmtId="0" fontId="131" fillId="6" borderId="9" xfId="0" applyFont="1" applyFill="1" applyBorder="1" applyAlignment="1">
      <alignment horizontal="center" vertical="center" wrapText="1"/>
    </xf>
    <xf numFmtId="0" fontId="132" fillId="8" borderId="28" xfId="0" applyFont="1" applyFill="1" applyBorder="1" applyAlignment="1">
      <alignment horizontal="center" vertical="center"/>
    </xf>
    <xf numFmtId="0" fontId="131" fillId="5" borderId="49" xfId="0" applyFont="1" applyFill="1" applyBorder="1" applyAlignment="1">
      <alignment horizontal="center" vertical="center" wrapText="1"/>
    </xf>
    <xf numFmtId="0" fontId="132" fillId="8" borderId="42" xfId="0" applyFont="1" applyFill="1" applyBorder="1" applyAlignment="1">
      <alignment horizontal="center" vertical="center"/>
    </xf>
    <xf numFmtId="0" fontId="132" fillId="8" borderId="12" xfId="0" applyFont="1" applyFill="1" applyBorder="1" applyAlignment="1">
      <alignment horizontal="center" vertical="center"/>
    </xf>
    <xf numFmtId="0" fontId="131" fillId="6" borderId="12" xfId="0" applyFont="1" applyFill="1" applyBorder="1" applyAlignment="1">
      <alignment horizontal="center" vertical="center" wrapText="1"/>
    </xf>
    <xf numFmtId="0" fontId="130" fillId="0" borderId="12" xfId="0" applyFont="1" applyBorder="1" applyAlignment="1">
      <alignment horizontal="center" vertical="center" wrapText="1"/>
    </xf>
    <xf numFmtId="0" fontId="131" fillId="5" borderId="12" xfId="0" applyFont="1" applyFill="1" applyBorder="1" applyAlignment="1">
      <alignment horizontal="center" vertical="center" wrapText="1"/>
    </xf>
    <xf numFmtId="0" fontId="132" fillId="4" borderId="43" xfId="0" applyFont="1" applyFill="1" applyBorder="1" applyAlignment="1">
      <alignment horizontal="center" vertical="center"/>
    </xf>
    <xf numFmtId="0" fontId="131" fillId="6" borderId="42" xfId="0" applyFont="1" applyFill="1" applyBorder="1" applyAlignment="1">
      <alignment horizontal="center" vertical="center" wrapText="1"/>
    </xf>
    <xf numFmtId="0" fontId="132" fillId="4" borderId="12" xfId="0" applyFont="1" applyFill="1" applyBorder="1" applyAlignment="1">
      <alignment horizontal="center" vertical="center"/>
    </xf>
    <xf numFmtId="0" fontId="132" fillId="4" borderId="24" xfId="0" applyFont="1" applyFill="1" applyBorder="1" applyAlignment="1">
      <alignment horizontal="center" vertical="center"/>
    </xf>
    <xf numFmtId="0" fontId="131" fillId="5" borderId="24" xfId="0" applyFont="1" applyFill="1" applyBorder="1" applyAlignment="1">
      <alignment horizontal="center" vertical="center" wrapText="1"/>
    </xf>
    <xf numFmtId="0" fontId="131" fillId="6" borderId="24" xfId="0" applyFont="1" applyFill="1" applyBorder="1" applyAlignment="1">
      <alignment horizontal="center" vertical="center" wrapText="1"/>
    </xf>
    <xf numFmtId="0" fontId="131" fillId="6" borderId="43" xfId="0" applyFont="1" applyFill="1" applyBorder="1" applyAlignment="1">
      <alignment horizontal="center" vertical="center" wrapText="1"/>
    </xf>
    <xf numFmtId="0" fontId="132" fillId="4" borderId="42" xfId="0" applyFont="1" applyFill="1" applyBorder="1" applyAlignment="1">
      <alignment horizontal="center" vertical="center"/>
    </xf>
    <xf numFmtId="0" fontId="69" fillId="31" borderId="4" xfId="0" applyFont="1" applyFill="1" applyBorder="1" applyAlignment="1">
      <alignment horizontal="center" vertical="center"/>
    </xf>
    <xf numFmtId="0" fontId="69" fillId="31" borderId="7" xfId="0" applyFont="1" applyFill="1" applyBorder="1" applyAlignment="1">
      <alignment horizontal="center" vertical="center"/>
    </xf>
    <xf numFmtId="0" fontId="69" fillId="31" borderId="20" xfId="0" applyFont="1" applyFill="1" applyBorder="1" applyAlignment="1">
      <alignment horizontal="center" vertical="center"/>
    </xf>
    <xf numFmtId="0" fontId="49" fillId="0" borderId="28" xfId="0" applyFont="1" applyBorder="1" applyAlignment="1">
      <alignment horizontal="center" vertical="center"/>
    </xf>
    <xf numFmtId="0" fontId="49" fillId="0" borderId="24" xfId="0" applyFont="1" applyBorder="1" applyAlignment="1">
      <alignment horizontal="center" vertical="center"/>
    </xf>
    <xf numFmtId="0" fontId="49" fillId="0" borderId="9" xfId="0" applyFont="1" applyBorder="1" applyAlignment="1">
      <alignment horizontal="center" vertical="center"/>
    </xf>
    <xf numFmtId="0" fontId="129" fillId="0" borderId="9" xfId="0" applyFont="1" applyBorder="1" applyAlignment="1">
      <alignment horizontal="center" vertical="center"/>
    </xf>
    <xf numFmtId="0" fontId="131" fillId="5" borderId="28" xfId="0" applyFont="1" applyFill="1" applyBorder="1" applyAlignment="1">
      <alignment horizontal="center" vertical="center" wrapText="1"/>
    </xf>
    <xf numFmtId="0" fontId="0" fillId="0" borderId="8" xfId="0" applyBorder="1">
      <alignment vertical="center"/>
    </xf>
    <xf numFmtId="0" fontId="41" fillId="0" borderId="8" xfId="0" applyFont="1" applyBorder="1" applyAlignment="1">
      <alignment horizontal="center" vertical="center"/>
    </xf>
    <xf numFmtId="0" fontId="123" fillId="0" borderId="8" xfId="0" applyFont="1" applyBorder="1">
      <alignment vertical="center"/>
    </xf>
    <xf numFmtId="0" fontId="71" fillId="0" borderId="41" xfId="0" applyFont="1" applyBorder="1" applyAlignment="1">
      <alignment horizontal="center" vertical="center"/>
    </xf>
    <xf numFmtId="0" fontId="72" fillId="2" borderId="32" xfId="0" applyFont="1" applyFill="1" applyBorder="1" applyAlignment="1">
      <alignment horizontal="center" vertical="center"/>
    </xf>
    <xf numFmtId="0" fontId="72" fillId="2" borderId="40" xfId="0" applyFont="1" applyFill="1" applyBorder="1" applyAlignment="1">
      <alignment horizontal="center" vertical="center"/>
    </xf>
    <xf numFmtId="0" fontId="72" fillId="0" borderId="40" xfId="0" applyFont="1" applyBorder="1" applyAlignment="1">
      <alignment horizontal="center" vertical="center"/>
    </xf>
    <xf numFmtId="0" fontId="72" fillId="0" borderId="41" xfId="0" applyFont="1" applyBorder="1" applyAlignment="1">
      <alignment horizontal="center" vertical="center"/>
    </xf>
    <xf numFmtId="0" fontId="69" fillId="20" borderId="4" xfId="0" applyFont="1" applyFill="1" applyBorder="1" applyAlignment="1">
      <alignment horizontal="center" vertical="center"/>
    </xf>
    <xf numFmtId="0" fontId="69" fillId="20" borderId="20" xfId="0" applyFont="1" applyFill="1" applyBorder="1" applyAlignment="1">
      <alignment horizontal="center" vertical="center"/>
    </xf>
    <xf numFmtId="0" fontId="69" fillId="9" borderId="32" xfId="0" applyFont="1" applyFill="1" applyBorder="1" applyAlignment="1">
      <alignment horizontal="center" vertical="center"/>
    </xf>
    <xf numFmtId="0" fontId="69" fillId="9" borderId="40" xfId="0" applyFont="1" applyFill="1" applyBorder="1" applyAlignment="1">
      <alignment horizontal="center" vertical="center"/>
    </xf>
    <xf numFmtId="0" fontId="69" fillId="9" borderId="41" xfId="0" applyFont="1" applyFill="1" applyBorder="1" applyAlignment="1">
      <alignment horizontal="center" vertical="center"/>
    </xf>
    <xf numFmtId="0" fontId="35" fillId="4" borderId="8" xfId="0" applyFont="1" applyFill="1" applyBorder="1" applyAlignment="1">
      <alignment horizontal="center" vertical="center" wrapText="1"/>
    </xf>
    <xf numFmtId="0" fontId="6" fillId="0" borderId="32" xfId="0" applyFont="1" applyBorder="1" applyAlignment="1">
      <alignment horizontal="center" vertical="center"/>
    </xf>
    <xf numFmtId="0" fontId="123" fillId="0" borderId="25" xfId="0" applyFont="1" applyBorder="1" applyAlignment="1">
      <alignment horizontal="center" vertical="center" wrapText="1"/>
    </xf>
    <xf numFmtId="0" fontId="12" fillId="0" borderId="14" xfId="0" applyFont="1" applyBorder="1" applyAlignment="1">
      <alignment horizontal="center" vertical="center"/>
    </xf>
    <xf numFmtId="0" fontId="13" fillId="20" borderId="8" xfId="0" applyFont="1" applyFill="1" applyBorder="1" applyAlignment="1">
      <alignment vertical="center" wrapText="1"/>
    </xf>
    <xf numFmtId="0" fontId="5" fillId="0" borderId="8" xfId="0" applyFont="1" applyBorder="1">
      <alignment vertical="center"/>
    </xf>
    <xf numFmtId="0" fontId="5" fillId="8" borderId="8" xfId="0" applyFont="1" applyFill="1" applyBorder="1">
      <alignment vertical="center"/>
    </xf>
    <xf numFmtId="0" fontId="49" fillId="0" borderId="32" xfId="0" applyFont="1" applyBorder="1" applyAlignment="1">
      <alignment horizontal="center" vertical="center" wrapText="1"/>
    </xf>
    <xf numFmtId="0" fontId="6" fillId="5" borderId="8" xfId="0" applyFont="1" applyFill="1" applyBorder="1" applyAlignment="1">
      <alignment horizontal="center" vertical="center" wrapText="1"/>
    </xf>
    <xf numFmtId="0" fontId="12" fillId="0" borderId="11" xfId="0" applyFont="1" applyBorder="1" applyAlignment="1">
      <alignment horizontal="center" vertical="center"/>
    </xf>
    <xf numFmtId="0" fontId="4" fillId="2" borderId="117" xfId="0" applyFont="1" applyFill="1" applyBorder="1" applyAlignment="1">
      <alignment horizontal="center" vertical="center" wrapText="1"/>
    </xf>
    <xf numFmtId="0" fontId="134" fillId="16" borderId="25" xfId="0" applyFont="1" applyFill="1" applyBorder="1" applyAlignment="1">
      <alignment horizontal="center" vertical="center"/>
    </xf>
    <xf numFmtId="0" fontId="10" fillId="8" borderId="25" xfId="0" applyFont="1" applyFill="1" applyBorder="1" applyAlignment="1">
      <alignment horizontal="center" vertical="center"/>
    </xf>
    <xf numFmtId="0" fontId="13" fillId="8" borderId="26" xfId="0" applyFont="1" applyFill="1" applyBorder="1" applyAlignment="1">
      <alignment horizontal="center" vertical="center"/>
    </xf>
    <xf numFmtId="0" fontId="4" fillId="2" borderId="118" xfId="0" applyFont="1" applyFill="1" applyBorder="1" applyAlignment="1">
      <alignment horizontal="center" vertical="center" wrapText="1"/>
    </xf>
    <xf numFmtId="0" fontId="49" fillId="2" borderId="40" xfId="0" applyFont="1" applyFill="1" applyBorder="1" applyAlignment="1">
      <alignment horizontal="center" vertical="center" wrapText="1"/>
    </xf>
    <xf numFmtId="0" fontId="13" fillId="7" borderId="8" xfId="0" applyFont="1" applyFill="1" applyBorder="1" applyAlignment="1">
      <alignment horizontal="center" vertical="center"/>
    </xf>
    <xf numFmtId="0" fontId="134" fillId="16" borderId="8" xfId="0" applyFont="1" applyFill="1" applyBorder="1" applyAlignment="1">
      <alignment horizontal="center" vertical="center"/>
    </xf>
    <xf numFmtId="0" fontId="49" fillId="2" borderId="8" xfId="0" applyFont="1" applyFill="1" applyBorder="1" applyAlignment="1">
      <alignment horizontal="center" vertical="center" wrapText="1"/>
    </xf>
    <xf numFmtId="0" fontId="49" fillId="7" borderId="40" xfId="0" applyFont="1" applyFill="1" applyBorder="1" applyAlignment="1">
      <alignment horizontal="center" vertical="center" wrapText="1"/>
    </xf>
    <xf numFmtId="0" fontId="13" fillId="2" borderId="8" xfId="0" applyFont="1" applyFill="1" applyBorder="1" applyAlignment="1">
      <alignment horizontal="center" vertical="center"/>
    </xf>
    <xf numFmtId="0" fontId="18" fillId="2" borderId="35" xfId="0" applyFont="1" applyFill="1" applyBorder="1" applyAlignment="1">
      <alignment horizontal="center" vertical="center" wrapText="1"/>
    </xf>
    <xf numFmtId="0" fontId="49" fillId="2" borderId="41" xfId="0" applyFont="1" applyFill="1" applyBorder="1" applyAlignment="1">
      <alignment horizontal="center" vertical="center" wrapText="1"/>
    </xf>
    <xf numFmtId="0" fontId="49" fillId="2" borderId="29" xfId="0" applyFont="1" applyFill="1" applyBorder="1" applyAlignment="1">
      <alignment horizontal="center" vertical="center" wrapText="1"/>
    </xf>
    <xf numFmtId="0" fontId="134" fillId="16" borderId="29" xfId="0" applyFont="1" applyFill="1" applyBorder="1" applyAlignment="1">
      <alignment horizontal="center" vertical="center"/>
    </xf>
    <xf numFmtId="0" fontId="49" fillId="2" borderId="30" xfId="0" applyFont="1" applyFill="1" applyBorder="1" applyAlignment="1">
      <alignment horizontal="center" vertical="center" wrapText="1"/>
    </xf>
    <xf numFmtId="0" fontId="13" fillId="4" borderId="14" xfId="0" applyFont="1" applyFill="1" applyBorder="1" applyAlignment="1">
      <alignment horizontal="center" vertical="center"/>
    </xf>
    <xf numFmtId="0" fontId="5" fillId="4" borderId="14" xfId="0" applyFont="1" applyFill="1" applyBorder="1">
      <alignment vertical="center"/>
    </xf>
    <xf numFmtId="0" fontId="72" fillId="2" borderId="107" xfId="0" applyFont="1" applyFill="1" applyBorder="1" applyAlignment="1">
      <alignment horizontal="center" vertical="center"/>
    </xf>
    <xf numFmtId="0" fontId="69" fillId="45" borderId="4" xfId="0" applyFont="1" applyFill="1" applyBorder="1" applyAlignment="1">
      <alignment horizontal="center" vertical="center"/>
    </xf>
    <xf numFmtId="0" fontId="69" fillId="45" borderId="7" xfId="0" applyFont="1" applyFill="1" applyBorder="1" applyAlignment="1">
      <alignment horizontal="center" vertical="center"/>
    </xf>
    <xf numFmtId="0" fontId="69" fillId="45" borderId="27" xfId="0" applyFont="1" applyFill="1" applyBorder="1" applyAlignment="1">
      <alignment horizontal="center" vertical="center"/>
    </xf>
    <xf numFmtId="0" fontId="69" fillId="31" borderId="27" xfId="0" applyFont="1" applyFill="1" applyBorder="1" applyAlignment="1">
      <alignment horizontal="center" vertical="center"/>
    </xf>
    <xf numFmtId="0" fontId="36" fillId="0" borderId="142" xfId="0" applyFont="1" applyBorder="1" applyAlignment="1">
      <alignment horizontal="center" vertical="center"/>
    </xf>
    <xf numFmtId="0" fontId="33" fillId="0" borderId="64" xfId="0" applyFont="1" applyBorder="1" applyAlignment="1">
      <alignment horizontal="center" vertical="center" wrapText="1"/>
    </xf>
    <xf numFmtId="0" fontId="36" fillId="0" borderId="143" xfId="0" applyFont="1" applyBorder="1" applyAlignment="1">
      <alignment horizontal="center" vertical="center"/>
    </xf>
    <xf numFmtId="0" fontId="33" fillId="0" borderId="63" xfId="0" applyFont="1" applyBorder="1" applyAlignment="1">
      <alignment horizontal="center" vertical="center" wrapText="1"/>
    </xf>
    <xf numFmtId="0" fontId="125" fillId="11" borderId="144" xfId="0" applyFont="1" applyFill="1" applyBorder="1" applyAlignment="1">
      <alignment horizontal="center" vertical="center"/>
    </xf>
    <xf numFmtId="0" fontId="125" fillId="11" borderId="71" xfId="0" applyFont="1" applyFill="1" applyBorder="1" applyAlignment="1">
      <alignment horizontal="center" vertical="center" wrapText="1"/>
    </xf>
    <xf numFmtId="0" fontId="37" fillId="22" borderId="137" xfId="0" applyFont="1" applyFill="1" applyBorder="1" applyAlignment="1">
      <alignment horizontal="center" vertical="center"/>
    </xf>
    <xf numFmtId="0" fontId="37" fillId="22" borderId="78" xfId="0" applyFont="1" applyFill="1" applyBorder="1" applyAlignment="1">
      <alignment horizontal="center" vertical="center" wrapText="1"/>
    </xf>
    <xf numFmtId="0" fontId="37" fillId="22" borderId="145" xfId="0" applyFont="1" applyFill="1" applyBorder="1" applyAlignment="1">
      <alignment horizontal="center" vertical="center"/>
    </xf>
    <xf numFmtId="0" fontId="37" fillId="22" borderId="72" xfId="0" applyFont="1" applyFill="1" applyBorder="1" applyAlignment="1">
      <alignment horizontal="center" vertical="center" wrapText="1"/>
    </xf>
    <xf numFmtId="0" fontId="37" fillId="22" borderId="143" xfId="0" applyFont="1" applyFill="1" applyBorder="1" applyAlignment="1">
      <alignment horizontal="center" vertical="center"/>
    </xf>
    <xf numFmtId="0" fontId="37" fillId="22" borderId="63" xfId="0" applyFont="1" applyFill="1" applyBorder="1" applyAlignment="1">
      <alignment horizontal="center" vertical="center" wrapText="1"/>
    </xf>
    <xf numFmtId="0" fontId="37" fillId="0" borderId="132" xfId="0" applyFont="1" applyBorder="1" applyAlignment="1">
      <alignment horizontal="center" vertical="center"/>
    </xf>
    <xf numFmtId="0" fontId="36" fillId="19" borderId="133" xfId="0" applyFont="1" applyFill="1" applyBorder="1" applyAlignment="1">
      <alignment horizontal="center" vertical="center"/>
    </xf>
    <xf numFmtId="0" fontId="33" fillId="0" borderId="133" xfId="0" applyFont="1" applyBorder="1" applyAlignment="1">
      <alignment horizontal="center" vertical="center"/>
    </xf>
    <xf numFmtId="0" fontId="36" fillId="19" borderId="163" xfId="0" applyFont="1" applyFill="1" applyBorder="1" applyAlignment="1">
      <alignment horizontal="center" vertical="center"/>
    </xf>
    <xf numFmtId="0" fontId="37" fillId="0" borderId="105" xfId="0" applyFont="1" applyBorder="1" applyAlignment="1">
      <alignment horizontal="center" vertical="center" wrapText="1"/>
    </xf>
    <xf numFmtId="0" fontId="33" fillId="19" borderId="60" xfId="0" applyFont="1" applyFill="1" applyBorder="1" applyAlignment="1">
      <alignment horizontal="center" vertical="center" wrapText="1"/>
    </xf>
    <xf numFmtId="0" fontId="33" fillId="19" borderId="106" xfId="0" applyFont="1" applyFill="1" applyBorder="1" applyAlignment="1">
      <alignment horizontal="center" vertical="center" wrapText="1"/>
    </xf>
    <xf numFmtId="0" fontId="37" fillId="0" borderId="25" xfId="0" applyFont="1" applyBorder="1" applyAlignment="1">
      <alignment horizontal="center" vertical="center" wrapText="1"/>
    </xf>
    <xf numFmtId="0" fontId="32" fillId="17" borderId="9" xfId="0" applyFont="1" applyFill="1" applyBorder="1" applyAlignment="1">
      <alignment horizontal="center" vertical="center"/>
    </xf>
    <xf numFmtId="0" fontId="35" fillId="6" borderId="26" xfId="0" applyFont="1" applyFill="1" applyBorder="1" applyAlignment="1">
      <alignment horizontal="center" vertical="center" wrapText="1"/>
    </xf>
    <xf numFmtId="0" fontId="35" fillId="15" borderId="8" xfId="0" applyFont="1" applyFill="1" applyBorder="1" applyAlignment="1">
      <alignment horizontal="center" vertical="center" wrapText="1"/>
    </xf>
    <xf numFmtId="0" fontId="35" fillId="6" borderId="41" xfId="0" applyFont="1" applyFill="1" applyBorder="1" applyAlignment="1">
      <alignment horizontal="center" vertical="center" wrapText="1"/>
    </xf>
    <xf numFmtId="0" fontId="135" fillId="8" borderId="8" xfId="0" applyFont="1" applyFill="1" applyBorder="1" applyAlignment="1">
      <alignment horizontal="center" vertical="center"/>
    </xf>
    <xf numFmtId="0" fontId="136" fillId="0" borderId="8" xfId="0" applyFont="1" applyBorder="1" applyAlignment="1">
      <alignment horizontal="center" vertical="center" wrapText="1"/>
    </xf>
    <xf numFmtId="0" fontId="53" fillId="0" borderId="8" xfId="0" applyFont="1" applyBorder="1" applyAlignment="1">
      <alignment horizontal="center" vertical="center"/>
    </xf>
    <xf numFmtId="0" fontId="53" fillId="8" borderId="8" xfId="0" applyFont="1" applyFill="1" applyBorder="1" applyAlignment="1">
      <alignment horizontal="center" vertical="center"/>
    </xf>
    <xf numFmtId="0" fontId="107" fillId="0" borderId="0" xfId="0" applyFont="1">
      <alignment vertical="center"/>
    </xf>
    <xf numFmtId="0" fontId="123" fillId="0" borderId="0" xfId="0" applyFont="1">
      <alignment vertical="center"/>
    </xf>
    <xf numFmtId="0" fontId="13" fillId="5" borderId="25" xfId="0" applyFont="1" applyFill="1" applyBorder="1" applyAlignment="1">
      <alignment horizontal="center" vertical="center" wrapText="1"/>
    </xf>
    <xf numFmtId="0" fontId="57" fillId="20" borderId="25" xfId="0" applyFont="1" applyFill="1" applyBorder="1" applyAlignment="1">
      <alignment horizontal="center" vertical="center" wrapText="1"/>
    </xf>
    <xf numFmtId="0" fontId="138" fillId="0" borderId="132" xfId="0" applyFont="1" applyBorder="1" applyAlignment="1">
      <alignment horizontal="center" vertical="center"/>
    </xf>
    <xf numFmtId="0" fontId="138" fillId="0" borderId="133" xfId="0" applyFont="1" applyBorder="1" applyAlignment="1">
      <alignment horizontal="center" vertical="center"/>
    </xf>
    <xf numFmtId="0" fontId="138" fillId="2" borderId="133" xfId="0" applyFont="1" applyFill="1" applyBorder="1" applyAlignment="1">
      <alignment horizontal="center" vertical="center"/>
    </xf>
    <xf numFmtId="0" fontId="139" fillId="25" borderId="133" xfId="0" applyFont="1" applyFill="1" applyBorder="1" applyAlignment="1">
      <alignment horizontal="center" vertical="center"/>
    </xf>
    <xf numFmtId="0" fontId="122" fillId="27" borderId="133" xfId="0" applyFont="1" applyFill="1" applyBorder="1" applyAlignment="1">
      <alignment horizontal="center" vertical="center"/>
    </xf>
    <xf numFmtId="0" fontId="122" fillId="0" borderId="133" xfId="0" applyFont="1" applyBorder="1" applyAlignment="1">
      <alignment horizontal="center" vertical="center"/>
    </xf>
    <xf numFmtId="0" fontId="122" fillId="2" borderId="133" xfId="0" applyFont="1" applyFill="1" applyBorder="1" applyAlignment="1">
      <alignment horizontal="center" vertical="center"/>
    </xf>
    <xf numFmtId="0" fontId="140" fillId="2" borderId="133" xfId="0" applyFont="1" applyFill="1" applyBorder="1" applyAlignment="1">
      <alignment horizontal="center" vertical="center"/>
    </xf>
    <xf numFmtId="0" fontId="141" fillId="11" borderId="133" xfId="0" applyFont="1" applyFill="1" applyBorder="1" applyAlignment="1">
      <alignment horizontal="center" vertical="center"/>
    </xf>
    <xf numFmtId="0" fontId="130" fillId="0" borderId="111" xfId="0" applyFont="1" applyBorder="1" applyAlignment="1">
      <alignment horizontal="center" vertical="center" wrapText="1"/>
    </xf>
    <xf numFmtId="0" fontId="130" fillId="0" borderId="11" xfId="0" applyFont="1" applyBorder="1" applyAlignment="1">
      <alignment horizontal="center" vertical="center" wrapText="1"/>
    </xf>
    <xf numFmtId="0" fontId="130" fillId="2" borderId="11" xfId="0" applyFont="1" applyFill="1" applyBorder="1" applyAlignment="1">
      <alignment horizontal="center" vertical="center" wrapText="1"/>
    </xf>
    <xf numFmtId="0" fontId="139" fillId="26" borderId="11" xfId="0" applyFont="1" applyFill="1" applyBorder="1" applyAlignment="1">
      <alignment horizontal="center" vertical="center" wrapText="1"/>
    </xf>
    <xf numFmtId="0" fontId="122" fillId="27" borderId="11" xfId="0" applyFont="1" applyFill="1" applyBorder="1" applyAlignment="1">
      <alignment horizontal="center" vertical="center" wrapText="1"/>
    </xf>
    <xf numFmtId="0" fontId="122" fillId="2" borderId="11" xfId="0" applyFont="1" applyFill="1" applyBorder="1" applyAlignment="1">
      <alignment horizontal="center" vertical="center" wrapText="1"/>
    </xf>
    <xf numFmtId="0" fontId="141" fillId="11" borderId="11" xfId="0" applyFont="1" applyFill="1" applyBorder="1" applyAlignment="1">
      <alignment horizontal="center" vertical="center" wrapText="1"/>
    </xf>
    <xf numFmtId="0" fontId="122" fillId="27" borderId="23" xfId="0" applyFont="1" applyFill="1" applyBorder="1" applyAlignment="1">
      <alignment horizontal="center" vertical="center" wrapText="1"/>
    </xf>
    <xf numFmtId="0" fontId="131" fillId="6" borderId="32" xfId="0" applyFont="1" applyFill="1" applyBorder="1" applyAlignment="1">
      <alignment horizontal="center" vertical="center" wrapText="1"/>
    </xf>
    <xf numFmtId="0" fontId="131" fillId="4" borderId="25" xfId="0" applyFont="1" applyFill="1" applyBorder="1" applyAlignment="1">
      <alignment horizontal="center" vertical="center" wrapText="1"/>
    </xf>
    <xf numFmtId="0" fontId="131" fillId="6" borderId="26" xfId="0" applyFont="1" applyFill="1" applyBorder="1" applyAlignment="1">
      <alignment horizontal="center" vertical="center" wrapText="1"/>
    </xf>
    <xf numFmtId="0" fontId="131" fillId="6" borderId="40" xfId="0" applyFont="1" applyFill="1" applyBorder="1" applyAlignment="1">
      <alignment horizontal="center" vertical="center" wrapText="1"/>
    </xf>
    <xf numFmtId="0" fontId="132" fillId="17" borderId="9" xfId="0" applyFont="1" applyFill="1" applyBorder="1" applyAlignment="1">
      <alignment horizontal="center" vertical="center"/>
    </xf>
    <xf numFmtId="0" fontId="131" fillId="6" borderId="10" xfId="0" applyFont="1" applyFill="1" applyBorder="1" applyAlignment="1">
      <alignment horizontal="center" vertical="center" wrapText="1"/>
    </xf>
    <xf numFmtId="0" fontId="132" fillId="4" borderId="40" xfId="0" applyFont="1" applyFill="1" applyBorder="1" applyAlignment="1">
      <alignment horizontal="center" vertical="center"/>
    </xf>
    <xf numFmtId="0" fontId="131" fillId="5" borderId="11" xfId="0" applyFont="1" applyFill="1" applyBorder="1" applyAlignment="1">
      <alignment horizontal="center" vertical="center" wrapText="1"/>
    </xf>
    <xf numFmtId="0" fontId="133" fillId="4" borderId="8" xfId="0" applyFont="1" applyFill="1" applyBorder="1" applyAlignment="1">
      <alignment horizontal="center" vertical="center" wrapText="1"/>
    </xf>
    <xf numFmtId="0" fontId="131" fillId="5" borderId="10" xfId="0" applyFont="1" applyFill="1" applyBorder="1" applyAlignment="1">
      <alignment horizontal="center" vertical="center" wrapText="1"/>
    </xf>
    <xf numFmtId="0" fontId="132" fillId="8" borderId="40" xfId="0" applyFont="1" applyFill="1" applyBorder="1" applyAlignment="1">
      <alignment horizontal="center" vertical="center"/>
    </xf>
    <xf numFmtId="0" fontId="130" fillId="17" borderId="12" xfId="0" applyFont="1" applyFill="1" applyBorder="1" applyAlignment="1">
      <alignment horizontal="center" vertical="center" wrapText="1"/>
    </xf>
    <xf numFmtId="0" fontId="132" fillId="30" borderId="8" xfId="0" applyFont="1" applyFill="1" applyBorder="1" applyAlignment="1">
      <alignment horizontal="center" vertical="center"/>
    </xf>
    <xf numFmtId="0" fontId="130" fillId="0" borderId="40" xfId="0" applyFont="1" applyBorder="1" applyAlignment="1">
      <alignment horizontal="center" vertical="center" wrapText="1"/>
    </xf>
    <xf numFmtId="0" fontId="131" fillId="6" borderId="14" xfId="0" applyFont="1" applyFill="1" applyBorder="1" applyAlignment="1">
      <alignment horizontal="center" vertical="center" wrapText="1"/>
    </xf>
    <xf numFmtId="0" fontId="130" fillId="0" borderId="10" xfId="0" applyFont="1" applyBorder="1" applyAlignment="1">
      <alignment horizontal="center" vertical="center" wrapText="1"/>
    </xf>
    <xf numFmtId="0" fontId="131" fillId="5" borderId="41" xfId="0" applyFont="1" applyFill="1" applyBorder="1" applyAlignment="1">
      <alignment horizontal="center" vertical="center" wrapText="1"/>
    </xf>
    <xf numFmtId="0" fontId="130" fillId="17" borderId="8" xfId="0" applyFont="1" applyFill="1" applyBorder="1" applyAlignment="1">
      <alignment horizontal="center" vertical="center" wrapText="1"/>
    </xf>
    <xf numFmtId="0" fontId="130" fillId="0" borderId="30" xfId="0" applyFont="1" applyBorder="1" applyAlignment="1">
      <alignment horizontal="center" vertical="center" wrapText="1"/>
    </xf>
    <xf numFmtId="0" fontId="130" fillId="0" borderId="32" xfId="0" applyFont="1" applyBorder="1" applyAlignment="1">
      <alignment horizontal="center" vertical="center" wrapText="1"/>
    </xf>
    <xf numFmtId="0" fontId="131" fillId="5" borderId="26" xfId="0" applyFont="1" applyFill="1" applyBorder="1" applyAlignment="1">
      <alignment horizontal="center" vertical="center" wrapText="1"/>
    </xf>
    <xf numFmtId="0" fontId="131" fillId="5" borderId="40" xfId="0" applyFont="1" applyFill="1" applyBorder="1" applyAlignment="1">
      <alignment horizontal="center" vertical="center" wrapText="1"/>
    </xf>
    <xf numFmtId="0" fontId="131" fillId="6" borderId="41" xfId="0" applyFont="1" applyFill="1" applyBorder="1" applyAlignment="1">
      <alignment horizontal="center" vertical="center" wrapText="1"/>
    </xf>
    <xf numFmtId="0" fontId="131" fillId="6" borderId="30" xfId="0" applyFont="1" applyFill="1" applyBorder="1" applyAlignment="1">
      <alignment horizontal="center" vertical="center" wrapText="1"/>
    </xf>
    <xf numFmtId="0" fontId="132" fillId="4" borderId="32" xfId="0" applyFont="1" applyFill="1" applyBorder="1" applyAlignment="1">
      <alignment horizontal="center" vertical="center"/>
    </xf>
    <xf numFmtId="0" fontId="130" fillId="17" borderId="25" xfId="0" applyFont="1" applyFill="1" applyBorder="1" applyAlignment="1">
      <alignment horizontal="center" vertical="center" wrapText="1"/>
    </xf>
    <xf numFmtId="0" fontId="130" fillId="0" borderId="26" xfId="0" applyFont="1" applyBorder="1" applyAlignment="1">
      <alignment horizontal="center" vertical="center" wrapText="1"/>
    </xf>
    <xf numFmtId="0" fontId="132" fillId="8" borderId="41" xfId="0" applyFont="1" applyFill="1" applyBorder="1" applyAlignment="1">
      <alignment horizontal="center" vertical="center"/>
    </xf>
    <xf numFmtId="0" fontId="133" fillId="17" borderId="29" xfId="0" applyFont="1" applyFill="1" applyBorder="1" applyAlignment="1">
      <alignment horizontal="center" vertical="center"/>
    </xf>
    <xf numFmtId="0" fontId="132" fillId="8" borderId="30" xfId="0" applyFont="1" applyFill="1" applyBorder="1" applyAlignment="1">
      <alignment horizontal="center" vertical="center"/>
    </xf>
    <xf numFmtId="0" fontId="142" fillId="20" borderId="8" xfId="0" applyFont="1" applyFill="1" applyBorder="1" applyAlignment="1">
      <alignment horizontal="center" vertical="center" wrapText="1"/>
    </xf>
    <xf numFmtId="0" fontId="23" fillId="0" borderId="8" xfId="0" applyFont="1" applyBorder="1" applyAlignment="1">
      <alignment horizontal="center" vertical="center"/>
    </xf>
    <xf numFmtId="0" fontId="23" fillId="8" borderId="8" xfId="0" applyFont="1" applyFill="1" applyBorder="1" applyAlignment="1">
      <alignment horizontal="center" vertical="center"/>
    </xf>
    <xf numFmtId="0" fontId="20" fillId="0" borderId="0" xfId="0" applyFont="1">
      <alignment vertical="center"/>
    </xf>
    <xf numFmtId="0" fontId="30" fillId="22" borderId="132" xfId="0" applyFont="1" applyFill="1" applyBorder="1" applyAlignment="1">
      <alignment horizontal="center" vertical="center"/>
    </xf>
    <xf numFmtId="0" fontId="31" fillId="0" borderId="133" xfId="0" applyFont="1" applyBorder="1" applyAlignment="1">
      <alignment horizontal="center" vertical="center"/>
    </xf>
    <xf numFmtId="0" fontId="31" fillId="2" borderId="133" xfId="0" applyFont="1" applyFill="1" applyBorder="1" applyAlignment="1">
      <alignment horizontal="center" vertical="center"/>
    </xf>
    <xf numFmtId="0" fontId="144" fillId="39" borderId="133" xfId="0" applyFont="1" applyFill="1" applyBorder="1" applyAlignment="1">
      <alignment horizontal="center" vertical="center"/>
    </xf>
    <xf numFmtId="0" fontId="145" fillId="22" borderId="133" xfId="0" applyFont="1" applyFill="1" applyBorder="1" applyAlignment="1">
      <alignment horizontal="center" vertical="center"/>
    </xf>
    <xf numFmtId="0" fontId="30" fillId="22" borderId="133" xfId="0" applyFont="1" applyFill="1" applyBorder="1" applyAlignment="1">
      <alignment horizontal="center" vertical="center"/>
    </xf>
    <xf numFmtId="0" fontId="146" fillId="2" borderId="133" xfId="0" applyFont="1" applyFill="1" applyBorder="1" applyAlignment="1">
      <alignment horizontal="center" vertical="center"/>
    </xf>
    <xf numFmtId="0" fontId="31" fillId="40" borderId="163" xfId="0" applyFont="1" applyFill="1" applyBorder="1" applyAlignment="1">
      <alignment horizontal="center" vertical="center"/>
    </xf>
    <xf numFmtId="0" fontId="30" fillId="22" borderId="60" xfId="0" applyFont="1" applyFill="1" applyBorder="1" applyAlignment="1">
      <alignment horizontal="center" vertical="center" wrapText="1"/>
    </xf>
    <xf numFmtId="0" fontId="146" fillId="0" borderId="60" xfId="0" applyFont="1" applyBorder="1" applyAlignment="1">
      <alignment horizontal="center" vertical="center" wrapText="1"/>
    </xf>
    <xf numFmtId="0" fontId="31" fillId="2" borderId="60" xfId="0" applyFont="1" applyFill="1" applyBorder="1" applyAlignment="1">
      <alignment horizontal="center" vertical="center" wrapText="1"/>
    </xf>
    <xf numFmtId="0" fontId="146" fillId="2" borderId="60" xfId="0" applyFont="1" applyFill="1" applyBorder="1" applyAlignment="1">
      <alignment horizontal="center" vertical="center" wrapText="1"/>
    </xf>
    <xf numFmtId="0" fontId="144" fillId="39" borderId="60" xfId="0" applyFont="1" applyFill="1" applyBorder="1" applyAlignment="1">
      <alignment horizontal="center" vertical="center" wrapText="1"/>
    </xf>
    <xf numFmtId="0" fontId="146" fillId="40" borderId="60" xfId="0" applyFont="1" applyFill="1" applyBorder="1" applyAlignment="1">
      <alignment horizontal="center" vertical="center" wrapText="1"/>
    </xf>
    <xf numFmtId="0" fontId="11" fillId="6" borderId="32" xfId="0" applyFont="1" applyFill="1" applyBorder="1" applyAlignment="1">
      <alignment horizontal="center" vertical="center" wrapText="1"/>
    </xf>
    <xf numFmtId="0" fontId="129" fillId="0" borderId="25" xfId="0" applyFont="1" applyBorder="1" applyAlignment="1">
      <alignment horizontal="center" vertical="center" wrapText="1"/>
    </xf>
    <xf numFmtId="0" fontId="134" fillId="8" borderId="25" xfId="0" applyFont="1" applyFill="1" applyBorder="1" applyAlignment="1">
      <alignment horizontal="center" vertical="center"/>
    </xf>
    <xf numFmtId="0" fontId="11" fillId="5" borderId="25" xfId="0" applyFont="1" applyFill="1" applyBorder="1" applyAlignment="1">
      <alignment horizontal="center" vertical="center" wrapText="1"/>
    </xf>
    <xf numFmtId="0" fontId="11" fillId="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134" fillId="4" borderId="25" xfId="0" applyFont="1" applyFill="1" applyBorder="1" applyAlignment="1">
      <alignment horizontal="center" vertical="center"/>
    </xf>
    <xf numFmtId="0" fontId="11" fillId="6" borderId="25" xfId="0" applyFont="1" applyFill="1" applyBorder="1" applyAlignment="1">
      <alignment horizontal="center" vertical="center" wrapText="1"/>
    </xf>
    <xf numFmtId="0" fontId="129" fillId="0" borderId="8" xfId="0" applyFont="1" applyBorder="1" applyAlignment="1">
      <alignment horizontal="center" vertical="center" wrapText="1"/>
    </xf>
    <xf numFmtId="0" fontId="147" fillId="19" borderId="25" xfId="0" applyFont="1" applyFill="1" applyBorder="1" applyAlignment="1">
      <alignment horizontal="center" vertical="center" wrapText="1"/>
    </xf>
    <xf numFmtId="0" fontId="12" fillId="17" borderId="29" xfId="0" applyFont="1" applyFill="1" applyBorder="1" applyAlignment="1">
      <alignment horizontal="center" vertical="center"/>
    </xf>
    <xf numFmtId="0" fontId="134" fillId="4" borderId="8" xfId="0" applyFont="1" applyFill="1" applyBorder="1" applyAlignment="1">
      <alignment horizontal="center" vertical="center"/>
    </xf>
    <xf numFmtId="0" fontId="30" fillId="0" borderId="40" xfId="0" applyFont="1" applyBorder="1" applyAlignment="1">
      <alignment horizontal="center" vertical="center" wrapText="1"/>
    </xf>
    <xf numFmtId="0" fontId="134" fillId="8" borderId="8" xfId="0" applyFont="1" applyFill="1" applyBorder="1" applyAlignment="1">
      <alignment horizontal="center" vertical="center"/>
    </xf>
    <xf numFmtId="0" fontId="11" fillId="6" borderId="40" xfId="0" applyFont="1" applyFill="1" applyBorder="1" applyAlignment="1">
      <alignment horizontal="center" vertical="center" wrapText="1"/>
    </xf>
    <xf numFmtId="0" fontId="11" fillId="6" borderId="8" xfId="0" applyFont="1" applyFill="1" applyBorder="1" applyAlignment="1">
      <alignment horizontal="center" vertical="center" wrapText="1"/>
    </xf>
    <xf numFmtId="0" fontId="147" fillId="5" borderId="8" xfId="0" applyFont="1" applyFill="1" applyBorder="1" applyAlignment="1">
      <alignment horizontal="center" vertical="center" wrapText="1"/>
    </xf>
    <xf numFmtId="0" fontId="11" fillId="4" borderId="25" xfId="0" applyFont="1" applyFill="1" applyBorder="1" applyAlignment="1">
      <alignment horizontal="center" vertical="center" wrapText="1"/>
    </xf>
    <xf numFmtId="0" fontId="148" fillId="5" borderId="8" xfId="0" applyFont="1" applyFill="1" applyBorder="1" applyAlignment="1">
      <alignment horizontal="center" vertical="center" wrapText="1"/>
    </xf>
    <xf numFmtId="0" fontId="11" fillId="6" borderId="10" xfId="0" applyFont="1" applyFill="1" applyBorder="1" applyAlignment="1">
      <alignment horizontal="center" vertical="center" wrapText="1"/>
    </xf>
    <xf numFmtId="0" fontId="129" fillId="19" borderId="8" xfId="0" applyFont="1" applyFill="1" applyBorder="1" applyAlignment="1">
      <alignment horizontal="center" vertical="center" wrapText="1"/>
    </xf>
    <xf numFmtId="0" fontId="129" fillId="0" borderId="40" xfId="0" applyFont="1" applyBorder="1" applyAlignment="1">
      <alignment horizontal="center" vertical="center" wrapText="1"/>
    </xf>
    <xf numFmtId="0" fontId="134" fillId="4" borderId="10" xfId="0" applyFont="1" applyFill="1" applyBorder="1" applyAlignment="1">
      <alignment horizontal="center" vertical="center"/>
    </xf>
    <xf numFmtId="0" fontId="129" fillId="0" borderId="10" xfId="0" applyFont="1" applyBorder="1" applyAlignment="1">
      <alignment horizontal="center" vertical="center" wrapText="1"/>
    </xf>
    <xf numFmtId="0" fontId="147" fillId="5" borderId="40" xfId="0" applyFont="1" applyFill="1" applyBorder="1" applyAlignment="1">
      <alignment horizontal="center" vertical="center" wrapText="1"/>
    </xf>
    <xf numFmtId="0" fontId="134" fillId="8" borderId="29" xfId="0" applyFont="1" applyFill="1" applyBorder="1" applyAlignment="1">
      <alignment horizontal="center" vertical="center"/>
    </xf>
    <xf numFmtId="0" fontId="147" fillId="5" borderId="41" xfId="0" applyFont="1" applyFill="1" applyBorder="1" applyAlignment="1">
      <alignment horizontal="center" vertical="center" wrapText="1"/>
    </xf>
    <xf numFmtId="0" fontId="134" fillId="4" borderId="29" xfId="0" applyFont="1" applyFill="1" applyBorder="1" applyAlignment="1">
      <alignment horizontal="center" vertical="center"/>
    </xf>
    <xf numFmtId="0" fontId="30" fillId="0" borderId="29" xfId="0" applyFont="1" applyBorder="1" applyAlignment="1">
      <alignment horizontal="center" vertical="center" wrapText="1"/>
    </xf>
    <xf numFmtId="0" fontId="129" fillId="0" borderId="29" xfId="0" applyFont="1" applyBorder="1" applyAlignment="1">
      <alignment horizontal="center" vertical="center" wrapText="1"/>
    </xf>
    <xf numFmtId="0" fontId="11" fillId="6" borderId="29" xfId="0" applyFont="1" applyFill="1" applyBorder="1" applyAlignment="1">
      <alignment horizontal="center" vertical="center" wrapText="1"/>
    </xf>
    <xf numFmtId="0" fontId="11" fillId="5" borderId="29" xfId="0" applyFont="1" applyFill="1" applyBorder="1" applyAlignment="1">
      <alignment horizontal="center" vertical="center" wrapText="1"/>
    </xf>
    <xf numFmtId="0" fontId="147" fillId="5" borderId="29" xfId="0" applyFont="1" applyFill="1" applyBorder="1" applyAlignment="1">
      <alignment horizontal="center" vertical="center" wrapText="1"/>
    </xf>
    <xf numFmtId="0" fontId="129" fillId="0" borderId="102" xfId="0" applyFont="1" applyBorder="1" applyAlignment="1">
      <alignment horizontal="center" vertical="center" wrapText="1"/>
    </xf>
    <xf numFmtId="0" fontId="11" fillId="6" borderId="14" xfId="0" applyFont="1" applyFill="1" applyBorder="1" applyAlignment="1">
      <alignment horizontal="center" vertical="center" wrapText="1"/>
    </xf>
    <xf numFmtId="0" fontId="129" fillId="0" borderId="14" xfId="0" applyFont="1" applyBorder="1" applyAlignment="1">
      <alignment horizontal="center" vertical="center" wrapText="1"/>
    </xf>
    <xf numFmtId="0" fontId="30" fillId="0" borderId="14" xfId="0" applyFont="1" applyBorder="1" applyAlignment="1">
      <alignment horizontal="center" vertical="center" wrapText="1"/>
    </xf>
    <xf numFmtId="0" fontId="147" fillId="5" borderId="14" xfId="0" applyFont="1" applyFill="1" applyBorder="1" applyAlignment="1">
      <alignment horizontal="center" vertical="center" wrapText="1"/>
    </xf>
    <xf numFmtId="0" fontId="134" fillId="8" borderId="14" xfId="0" applyFont="1" applyFill="1" applyBorder="1" applyAlignment="1">
      <alignment horizontal="center" vertical="center"/>
    </xf>
    <xf numFmtId="0" fontId="134" fillId="4" borderId="14" xfId="0" applyFont="1" applyFill="1" applyBorder="1" applyAlignment="1">
      <alignment horizontal="center" vertical="center"/>
    </xf>
    <xf numFmtId="0" fontId="11" fillId="5" borderId="14" xfId="0" applyFont="1" applyFill="1" applyBorder="1" applyAlignment="1">
      <alignment horizontal="center" vertical="center" wrapText="1"/>
    </xf>
    <xf numFmtId="0" fontId="148" fillId="5" borderId="14" xfId="0" applyFont="1" applyFill="1" applyBorder="1" applyAlignment="1">
      <alignment horizontal="center" vertical="center" wrapText="1"/>
    </xf>
    <xf numFmtId="0" fontId="11" fillId="6" borderId="103" xfId="0" applyFont="1" applyFill="1" applyBorder="1" applyAlignment="1">
      <alignment horizontal="center" vertical="center" wrapText="1"/>
    </xf>
    <xf numFmtId="0" fontId="11" fillId="6" borderId="111" xfId="0" applyFont="1" applyFill="1" applyBorder="1" applyAlignment="1">
      <alignment horizontal="center" vertical="center" wrapText="1"/>
    </xf>
    <xf numFmtId="0" fontId="129" fillId="0" borderId="11" xfId="0" applyFont="1" applyBorder="1" applyAlignment="1">
      <alignment horizontal="center" vertical="center" wrapText="1"/>
    </xf>
    <xf numFmtId="0" fontId="11" fillId="5" borderId="11" xfId="0" applyFont="1" applyFill="1" applyBorder="1" applyAlignment="1">
      <alignment horizontal="center" vertical="center" wrapText="1"/>
    </xf>
    <xf numFmtId="0" fontId="134" fillId="4" borderId="11" xfId="0" applyFont="1" applyFill="1" applyBorder="1" applyAlignment="1">
      <alignment horizontal="center" vertical="center"/>
    </xf>
    <xf numFmtId="0" fontId="134" fillId="8" borderId="11" xfId="0" applyFont="1" applyFill="1" applyBorder="1" applyAlignment="1">
      <alignment horizontal="center" vertical="center"/>
    </xf>
    <xf numFmtId="0" fontId="11" fillId="6" borderId="11" xfId="0" applyFont="1" applyFill="1" applyBorder="1" applyAlignment="1">
      <alignment horizontal="center" vertical="center" wrapText="1"/>
    </xf>
    <xf numFmtId="0" fontId="148" fillId="5" borderId="11" xfId="0" applyFont="1" applyFill="1" applyBorder="1" applyAlignment="1">
      <alignment horizontal="center" vertical="center" wrapText="1"/>
    </xf>
    <xf numFmtId="0" fontId="147" fillId="5" borderId="11" xfId="0" applyFont="1" applyFill="1" applyBorder="1" applyAlignment="1">
      <alignment horizontal="center" vertical="center" wrapText="1"/>
    </xf>
    <xf numFmtId="0" fontId="30" fillId="0" borderId="32" xfId="0" applyFont="1" applyBorder="1" applyAlignment="1">
      <alignment horizontal="center" vertical="center" wrapText="1"/>
    </xf>
    <xf numFmtId="0" fontId="134" fillId="8" borderId="26" xfId="0" applyFont="1" applyFill="1" applyBorder="1" applyAlignment="1">
      <alignment horizontal="center" vertical="center"/>
    </xf>
    <xf numFmtId="0" fontId="134" fillId="38" borderId="8" xfId="0" applyFont="1" applyFill="1" applyBorder="1" applyAlignment="1">
      <alignment horizontal="center" vertical="center"/>
    </xf>
    <xf numFmtId="0" fontId="129" fillId="17" borderId="8" xfId="0" applyFont="1" applyFill="1" applyBorder="1" applyAlignment="1">
      <alignment horizontal="center" vertical="center" wrapText="1"/>
    </xf>
    <xf numFmtId="0" fontId="31" fillId="36" borderId="8" xfId="0" applyFont="1" applyFill="1" applyBorder="1" applyAlignment="1">
      <alignment horizontal="center" vertical="center" wrapText="1"/>
    </xf>
    <xf numFmtId="0" fontId="134" fillId="37" borderId="8" xfId="0" applyFont="1" applyFill="1" applyBorder="1" applyAlignment="1">
      <alignment horizontal="center" vertical="center" wrapText="1"/>
    </xf>
    <xf numFmtId="0" fontId="11" fillId="5" borderId="10" xfId="0" applyFont="1" applyFill="1" applyBorder="1" applyAlignment="1">
      <alignment horizontal="center" vertical="center" wrapText="1"/>
    </xf>
    <xf numFmtId="0" fontId="134" fillId="8" borderId="10" xfId="0" applyFont="1" applyFill="1" applyBorder="1" applyAlignment="1">
      <alignment horizontal="center" vertical="center"/>
    </xf>
    <xf numFmtId="0" fontId="134" fillId="38" borderId="25" xfId="0" applyFont="1" applyFill="1" applyBorder="1" applyAlignment="1">
      <alignment horizontal="center" vertical="center"/>
    </xf>
    <xf numFmtId="0" fontId="30" fillId="0" borderId="41" xfId="0" applyFont="1" applyBorder="1" applyAlignment="1">
      <alignment horizontal="center" vertical="center" wrapText="1"/>
    </xf>
    <xf numFmtId="0" fontId="134" fillId="8" borderId="30" xfId="0" applyFont="1" applyFill="1" applyBorder="1" applyAlignment="1">
      <alignment horizontal="center" vertical="center"/>
    </xf>
    <xf numFmtId="0" fontId="30" fillId="0" borderId="25" xfId="0" applyFont="1" applyBorder="1" applyAlignment="1">
      <alignment horizontal="center" vertical="center" wrapText="1"/>
    </xf>
    <xf numFmtId="0" fontId="12" fillId="17" borderId="133" xfId="0" applyFont="1" applyFill="1" applyBorder="1" applyAlignment="1">
      <alignment horizontal="center" vertical="center"/>
    </xf>
    <xf numFmtId="0" fontId="12" fillId="17" borderId="163" xfId="0" applyFont="1" applyFill="1" applyBorder="1" applyAlignment="1">
      <alignment horizontal="center" vertical="center"/>
    </xf>
    <xf numFmtId="0" fontId="12" fillId="17" borderId="30" xfId="0" applyFont="1" applyFill="1" applyBorder="1" applyAlignment="1">
      <alignment horizontal="center" vertical="center"/>
    </xf>
    <xf numFmtId="0" fontId="134" fillId="38" borderId="29" xfId="0" applyFont="1" applyFill="1" applyBorder="1" applyAlignment="1">
      <alignment horizontal="center" vertical="center"/>
    </xf>
    <xf numFmtId="0" fontId="132" fillId="8" borderId="10" xfId="0" applyFont="1" applyFill="1" applyBorder="1" applyAlignment="1">
      <alignment horizontal="center" vertical="center"/>
    </xf>
    <xf numFmtId="0" fontId="132" fillId="4" borderId="10" xfId="0" applyFont="1" applyFill="1" applyBorder="1" applyAlignment="1">
      <alignment horizontal="center" vertical="center"/>
    </xf>
    <xf numFmtId="0" fontId="132" fillId="4" borderId="26" xfId="0" applyFont="1" applyFill="1" applyBorder="1" applyAlignment="1">
      <alignment horizontal="center" vertical="center"/>
    </xf>
    <xf numFmtId="0" fontId="132" fillId="8" borderId="11" xfId="0" applyFont="1" applyFill="1" applyBorder="1" applyAlignment="1">
      <alignment horizontal="center" vertical="center"/>
    </xf>
    <xf numFmtId="0" fontId="132" fillId="4" borderId="11" xfId="0" applyFont="1" applyFill="1" applyBorder="1" applyAlignment="1">
      <alignment horizontal="center" vertical="center"/>
    </xf>
    <xf numFmtId="0" fontId="31" fillId="2" borderId="132" xfId="0" applyFont="1" applyFill="1" applyBorder="1" applyAlignment="1">
      <alignment horizontal="center" vertical="center"/>
    </xf>
    <xf numFmtId="0" fontId="31" fillId="32" borderId="133" xfId="0" applyFont="1" applyFill="1" applyBorder="1" applyAlignment="1">
      <alignment horizontal="center" vertical="center"/>
    </xf>
    <xf numFmtId="0" fontId="31" fillId="0" borderId="60" xfId="0" applyFont="1" applyBorder="1" applyAlignment="1">
      <alignment horizontal="center" vertical="center" wrapText="1"/>
    </xf>
    <xf numFmtId="0" fontId="146" fillId="32" borderId="60" xfId="0" applyFont="1" applyFill="1" applyBorder="1" applyAlignment="1">
      <alignment horizontal="center" vertical="center" wrapText="1"/>
    </xf>
    <xf numFmtId="0" fontId="134" fillId="16" borderId="40" xfId="0" applyFont="1" applyFill="1" applyBorder="1" applyAlignment="1">
      <alignment horizontal="center" vertical="center"/>
    </xf>
    <xf numFmtId="0" fontId="11" fillId="5" borderId="26" xfId="0" applyFont="1" applyFill="1" applyBorder="1" applyAlignment="1">
      <alignment horizontal="center" vertical="center" wrapText="1"/>
    </xf>
    <xf numFmtId="0" fontId="31" fillId="0" borderId="8" xfId="0" applyFont="1" applyBorder="1" applyAlignment="1">
      <alignment horizontal="center" vertical="center" wrapText="1"/>
    </xf>
    <xf numFmtId="0" fontId="134" fillId="6" borderId="8" xfId="0" applyFont="1" applyFill="1" applyBorder="1" applyAlignment="1">
      <alignment horizontal="center" vertical="center" wrapText="1"/>
    </xf>
    <xf numFmtId="0" fontId="134" fillId="19" borderId="8" xfId="0" applyFont="1" applyFill="1" applyBorder="1" applyAlignment="1">
      <alignment horizontal="center" vertical="center"/>
    </xf>
    <xf numFmtId="0" fontId="11" fillId="19" borderId="8" xfId="0" applyFont="1" applyFill="1" applyBorder="1" applyAlignment="1">
      <alignment horizontal="center" vertical="center" wrapText="1"/>
    </xf>
    <xf numFmtId="0" fontId="150" fillId="6" borderId="8" xfId="0" applyFont="1" applyFill="1" applyBorder="1" applyAlignment="1">
      <alignment horizontal="center" vertical="center" wrapText="1"/>
    </xf>
    <xf numFmtId="0" fontId="150" fillId="16" borderId="8" xfId="0" applyFont="1" applyFill="1" applyBorder="1" applyAlignment="1">
      <alignment horizontal="center" vertical="center" wrapText="1"/>
    </xf>
    <xf numFmtId="0" fontId="30" fillId="28" borderId="8" xfId="0" applyFont="1" applyFill="1" applyBorder="1" applyAlignment="1">
      <alignment horizontal="center" vertical="center" wrapText="1"/>
    </xf>
    <xf numFmtId="0" fontId="11" fillId="4" borderId="40" xfId="0" applyFont="1" applyFill="1" applyBorder="1" applyAlignment="1">
      <alignment horizontal="center" vertical="center" wrapText="1"/>
    </xf>
    <xf numFmtId="0" fontId="30" fillId="16" borderId="8" xfId="0" applyFont="1" applyFill="1" applyBorder="1" applyAlignment="1">
      <alignment horizontal="center" vertical="center" wrapText="1"/>
    </xf>
    <xf numFmtId="0" fontId="150" fillId="28" borderId="8" xfId="0" applyFont="1" applyFill="1" applyBorder="1" applyAlignment="1">
      <alignment horizontal="center" vertical="center" wrapText="1"/>
    </xf>
    <xf numFmtId="0" fontId="134" fillId="8" borderId="41" xfId="0" applyFont="1" applyFill="1" applyBorder="1" applyAlignment="1">
      <alignment horizontal="center" vertical="center"/>
    </xf>
    <xf numFmtId="0" fontId="11" fillId="19" borderId="29" xfId="0" applyFont="1" applyFill="1" applyBorder="1" applyAlignment="1">
      <alignment horizontal="center" vertical="center" wrapText="1"/>
    </xf>
    <xf numFmtId="0" fontId="129" fillId="0" borderId="30" xfId="0" applyFont="1" applyBorder="1" applyAlignment="1">
      <alignment horizontal="center" vertical="center" wrapText="1"/>
    </xf>
    <xf numFmtId="0" fontId="129" fillId="0" borderId="32" xfId="0" applyFont="1" applyBorder="1" applyAlignment="1">
      <alignment horizontal="center" vertical="center" wrapText="1"/>
    </xf>
    <xf numFmtId="0" fontId="11" fillId="21" borderId="8" xfId="0" applyFont="1" applyFill="1" applyBorder="1" applyAlignment="1">
      <alignment horizontal="center" vertical="center" wrapText="1"/>
    </xf>
    <xf numFmtId="0" fontId="134" fillId="4" borderId="26" xfId="0" applyFont="1" applyFill="1" applyBorder="1" applyAlignment="1">
      <alignment horizontal="center" vertical="center"/>
    </xf>
    <xf numFmtId="0" fontId="11" fillId="5" borderId="40" xfId="0" applyFont="1" applyFill="1" applyBorder="1" applyAlignment="1">
      <alignment horizontal="center" vertical="center" wrapText="1"/>
    </xf>
    <xf numFmtId="0" fontId="134" fillId="4" borderId="41" xfId="0" applyFont="1" applyFill="1" applyBorder="1" applyAlignment="1">
      <alignment horizontal="center" vertical="center"/>
    </xf>
    <xf numFmtId="0" fontId="134" fillId="8" borderId="32" xfId="0" applyFont="1" applyFill="1" applyBorder="1" applyAlignment="1">
      <alignment horizontal="center" vertical="center"/>
    </xf>
    <xf numFmtId="0" fontId="134" fillId="41" borderId="25" xfId="0" applyFont="1" applyFill="1" applyBorder="1" applyAlignment="1">
      <alignment horizontal="center" vertical="center"/>
    </xf>
    <xf numFmtId="0" fontId="134" fillId="41" borderId="8" xfId="0" applyFont="1" applyFill="1" applyBorder="1" applyAlignment="1">
      <alignment horizontal="center" vertical="center"/>
    </xf>
    <xf numFmtId="0" fontId="134" fillId="4" borderId="40" xfId="0" applyFont="1" applyFill="1" applyBorder="1" applyAlignment="1">
      <alignment horizontal="center" vertical="center"/>
    </xf>
    <xf numFmtId="0" fontId="134" fillId="8" borderId="40" xfId="0" applyFont="1" applyFill="1" applyBorder="1" applyAlignment="1">
      <alignment horizontal="center" vertical="center"/>
    </xf>
    <xf numFmtId="0" fontId="134" fillId="2" borderId="41" xfId="0" applyFont="1" applyFill="1" applyBorder="1" applyAlignment="1">
      <alignment horizontal="center" vertical="center"/>
    </xf>
    <xf numFmtId="0" fontId="129" fillId="2" borderId="29" xfId="0" applyFont="1" applyFill="1" applyBorder="1" applyAlignment="1">
      <alignment horizontal="center" vertical="center" wrapText="1"/>
    </xf>
    <xf numFmtId="0" fontId="134" fillId="2" borderId="29" xfId="0" applyFont="1" applyFill="1" applyBorder="1" applyAlignment="1">
      <alignment horizontal="center" vertical="center"/>
    </xf>
    <xf numFmtId="0" fontId="13" fillId="2" borderId="29" xfId="0" applyFont="1" applyFill="1" applyBorder="1" applyAlignment="1">
      <alignment horizontal="center" vertical="center"/>
    </xf>
    <xf numFmtId="0" fontId="129" fillId="2" borderId="30" xfId="0" applyFont="1" applyFill="1" applyBorder="1" applyAlignment="1">
      <alignment horizontal="center" vertical="center" wrapText="1"/>
    </xf>
    <xf numFmtId="0" fontId="29" fillId="19" borderId="180" xfId="0" applyFont="1" applyFill="1" applyBorder="1" applyAlignment="1">
      <alignment horizontal="center" vertical="center"/>
    </xf>
    <xf numFmtId="0" fontId="29" fillId="19" borderId="181" xfId="0" applyFont="1" applyFill="1" applyBorder="1" applyAlignment="1">
      <alignment horizontal="center" vertical="center"/>
    </xf>
    <xf numFmtId="0" fontId="29" fillId="0" borderId="143" xfId="0" applyFont="1" applyBorder="1" applyAlignment="1">
      <alignment horizontal="center" vertical="center"/>
    </xf>
    <xf numFmtId="0" fontId="29" fillId="0" borderId="133" xfId="0" applyFont="1" applyBorder="1" applyAlignment="1">
      <alignment horizontal="center" vertical="center"/>
    </xf>
    <xf numFmtId="0" fontId="28" fillId="0" borderId="133" xfId="0" applyFont="1" applyBorder="1" applyAlignment="1">
      <alignment horizontal="center" vertical="center"/>
    </xf>
    <xf numFmtId="0" fontId="29" fillId="0" borderId="142" xfId="0" applyFont="1" applyBorder="1" applyAlignment="1">
      <alignment horizontal="center" vertical="center"/>
    </xf>
    <xf numFmtId="0" fontId="29" fillId="2" borderId="142" xfId="0" applyFont="1" applyFill="1" applyBorder="1" applyAlignment="1">
      <alignment horizontal="center" vertical="center"/>
    </xf>
    <xf numFmtId="0" fontId="29" fillId="2" borderId="133" xfId="0" applyFont="1" applyFill="1" applyBorder="1" applyAlignment="1">
      <alignment horizontal="center" vertical="center"/>
    </xf>
    <xf numFmtId="0" fontId="29" fillId="40" borderId="142" xfId="0" applyFont="1" applyFill="1" applyBorder="1" applyAlignment="1">
      <alignment horizontal="center" vertical="center"/>
    </xf>
    <xf numFmtId="0" fontId="29" fillId="19" borderId="182" xfId="0" applyFont="1" applyFill="1" applyBorder="1" applyAlignment="1">
      <alignment horizontal="center" vertical="center" wrapText="1"/>
    </xf>
    <xf numFmtId="0" fontId="146" fillId="19" borderId="183" xfId="0" applyFont="1" applyFill="1" applyBorder="1" applyAlignment="1">
      <alignment horizontal="center" vertical="center" wrapText="1"/>
    </xf>
    <xf numFmtId="0" fontId="146" fillId="0" borderId="63" xfId="0" applyFont="1" applyBorder="1" applyAlignment="1">
      <alignment horizontal="center" vertical="center" wrapText="1"/>
    </xf>
    <xf numFmtId="0" fontId="30" fillId="0" borderId="60" xfId="0" applyFont="1" applyBorder="1" applyAlignment="1">
      <alignment horizontal="center" vertical="center" wrapText="1"/>
    </xf>
    <xf numFmtId="0" fontId="146" fillId="0" borderId="64" xfId="0" applyFont="1" applyBorder="1" applyAlignment="1">
      <alignment horizontal="center" vertical="center" wrapText="1"/>
    </xf>
    <xf numFmtId="0" fontId="146" fillId="19" borderId="182" xfId="0" applyFont="1" applyFill="1" applyBorder="1" applyAlignment="1">
      <alignment horizontal="center" vertical="center" wrapText="1"/>
    </xf>
    <xf numFmtId="0" fontId="146" fillId="2" borderId="64" xfId="0" applyFont="1" applyFill="1" applyBorder="1" applyAlignment="1">
      <alignment horizontal="center" vertical="center" wrapText="1"/>
    </xf>
    <xf numFmtId="0" fontId="29" fillId="0" borderId="63" xfId="0" applyFont="1" applyBorder="1" applyAlignment="1">
      <alignment horizontal="center" vertical="center" wrapText="1"/>
    </xf>
    <xf numFmtId="0" fontId="146" fillId="40" borderId="64" xfId="0" applyFont="1" applyFill="1" applyBorder="1" applyAlignment="1">
      <alignment horizontal="center" vertical="center" wrapText="1"/>
    </xf>
    <xf numFmtId="0" fontId="129" fillId="0" borderId="46" xfId="0" applyFont="1" applyBorder="1" applyAlignment="1">
      <alignment horizontal="center" vertical="center" wrapText="1"/>
    </xf>
    <xf numFmtId="0" fontId="11" fillId="5" borderId="47" xfId="0" applyFont="1" applyFill="1" applyBorder="1" applyAlignment="1">
      <alignment horizontal="center" vertical="center" wrapText="1"/>
    </xf>
    <xf numFmtId="0" fontId="134" fillId="8" borderId="24" xfId="0" applyFont="1" applyFill="1" applyBorder="1" applyAlignment="1">
      <alignment horizontal="center" vertical="center"/>
    </xf>
    <xf numFmtId="0" fontId="134" fillId="8" borderId="42" xfId="0" applyFont="1" applyFill="1" applyBorder="1" applyAlignment="1">
      <alignment horizontal="center" vertical="center"/>
    </xf>
    <xf numFmtId="0" fontId="11" fillId="5" borderId="46" xfId="0" applyFont="1" applyFill="1" applyBorder="1" applyAlignment="1">
      <alignment horizontal="center" vertical="center" wrapText="1"/>
    </xf>
    <xf numFmtId="0" fontId="129" fillId="0" borderId="47" xfId="0" applyFont="1" applyBorder="1" applyAlignment="1">
      <alignment horizontal="center" vertical="center" wrapText="1"/>
    </xf>
    <xf numFmtId="0" fontId="134" fillId="4" borderId="24" xfId="0" applyFont="1" applyFill="1" applyBorder="1" applyAlignment="1">
      <alignment horizontal="center" vertical="center"/>
    </xf>
    <xf numFmtId="0" fontId="11" fillId="6" borderId="42" xfId="0" applyFont="1" applyFill="1" applyBorder="1" applyAlignment="1">
      <alignment horizontal="center" vertical="center" wrapText="1"/>
    </xf>
    <xf numFmtId="0" fontId="11" fillId="6" borderId="46" xfId="0" applyFont="1" applyFill="1" applyBorder="1" applyAlignment="1">
      <alignment horizontal="center" vertical="center" wrapText="1"/>
    </xf>
    <xf numFmtId="0" fontId="30" fillId="0" borderId="24" xfId="0" applyFont="1" applyBorder="1" applyAlignment="1">
      <alignment horizontal="center" vertical="center" wrapText="1"/>
    </xf>
    <xf numFmtId="0" fontId="11" fillId="17" borderId="8" xfId="0" applyFont="1" applyFill="1" applyBorder="1" applyAlignment="1">
      <alignment horizontal="center" vertical="center" wrapText="1"/>
    </xf>
    <xf numFmtId="0" fontId="129" fillId="0" borderId="42" xfId="0" applyFont="1" applyBorder="1" applyAlignment="1">
      <alignment horizontal="center" vertical="center" wrapText="1"/>
    </xf>
    <xf numFmtId="0" fontId="11" fillId="6" borderId="47" xfId="0" applyFont="1" applyFill="1" applyBorder="1" applyAlignment="1">
      <alignment horizontal="center" vertical="center" wrapText="1"/>
    </xf>
    <xf numFmtId="0" fontId="11" fillId="6" borderId="24" xfId="0" applyFont="1" applyFill="1" applyBorder="1" applyAlignment="1">
      <alignment horizontal="center" vertical="center" wrapText="1"/>
    </xf>
    <xf numFmtId="0" fontId="134" fillId="17" borderId="25" xfId="0" applyFont="1" applyFill="1" applyBorder="1" applyAlignment="1">
      <alignment horizontal="center" vertical="center"/>
    </xf>
    <xf numFmtId="0" fontId="11" fillId="5" borderId="42" xfId="0" applyFont="1" applyFill="1" applyBorder="1" applyAlignment="1">
      <alignment horizontal="center" vertical="center" wrapText="1"/>
    </xf>
    <xf numFmtId="0" fontId="11" fillId="17" borderId="47" xfId="0" applyFont="1" applyFill="1" applyBorder="1" applyAlignment="1">
      <alignment horizontal="center" vertical="center" wrapText="1"/>
    </xf>
    <xf numFmtId="0" fontId="134" fillId="8" borderId="6" xfId="0" applyFont="1" applyFill="1" applyBorder="1" applyAlignment="1">
      <alignment horizontal="center" vertical="center"/>
    </xf>
    <xf numFmtId="0" fontId="129" fillId="0" borderId="48" xfId="0" applyFont="1" applyBorder="1" applyAlignment="1">
      <alignment horizontal="center" vertical="center" wrapText="1"/>
    </xf>
    <xf numFmtId="0" fontId="11" fillId="5" borderId="49" xfId="0" applyFont="1" applyFill="1" applyBorder="1" applyAlignment="1">
      <alignment horizontal="center" vertical="center" wrapText="1"/>
    </xf>
    <xf numFmtId="0" fontId="134" fillId="8" borderId="9" xfId="0" applyFont="1" applyFill="1" applyBorder="1" applyAlignment="1">
      <alignment horizontal="center" vertical="center"/>
    </xf>
    <xf numFmtId="0" fontId="134" fillId="8" borderId="12" xfId="0" applyFont="1" applyFill="1" applyBorder="1" applyAlignment="1">
      <alignment horizontal="center" vertical="center"/>
    </xf>
    <xf numFmtId="0" fontId="11" fillId="5" borderId="48" xfId="0" applyFont="1" applyFill="1" applyBorder="1" applyAlignment="1">
      <alignment horizontal="center" vertical="center" wrapText="1"/>
    </xf>
    <xf numFmtId="0" fontId="129" fillId="0" borderId="49" xfId="0" applyFont="1" applyBorder="1" applyAlignment="1">
      <alignment horizontal="center" vertical="center" wrapText="1"/>
    </xf>
    <xf numFmtId="0" fontId="129" fillId="0" borderId="9" xfId="0" applyFont="1" applyBorder="1" applyAlignment="1">
      <alignment horizontal="center" vertical="center" wrapText="1"/>
    </xf>
    <xf numFmtId="0" fontId="11" fillId="6" borderId="12" xfId="0" applyFont="1" applyFill="1" applyBorder="1" applyAlignment="1">
      <alignment horizontal="center" vertical="center" wrapText="1"/>
    </xf>
    <xf numFmtId="0" fontId="11" fillId="6" borderId="48" xfId="0" applyFont="1" applyFill="1" applyBorder="1" applyAlignment="1">
      <alignment horizontal="center" vertical="center" wrapText="1"/>
    </xf>
    <xf numFmtId="0" fontId="129" fillId="0" borderId="12" xfId="0" applyFont="1" applyBorder="1" applyAlignment="1">
      <alignment horizontal="center" vertical="center" wrapText="1"/>
    </xf>
    <xf numFmtId="0" fontId="11" fillId="6" borderId="49" xfId="0" applyFont="1" applyFill="1" applyBorder="1" applyAlignment="1">
      <alignment horizontal="center" vertical="center" wrapText="1"/>
    </xf>
    <xf numFmtId="0" fontId="11" fillId="6" borderId="9" xfId="0" applyFont="1" applyFill="1" applyBorder="1" applyAlignment="1">
      <alignment horizontal="center" vertical="center" wrapText="1"/>
    </xf>
    <xf numFmtId="0" fontId="134" fillId="8" borderId="114" xfId="0" applyFont="1" applyFill="1" applyBorder="1" applyAlignment="1">
      <alignment horizontal="center" vertical="center"/>
    </xf>
    <xf numFmtId="0" fontId="134" fillId="4" borderId="9" xfId="0" applyFont="1" applyFill="1" applyBorder="1" applyAlignment="1">
      <alignment horizontal="center" vertical="center"/>
    </xf>
    <xf numFmtId="0" fontId="129" fillId="0" borderId="114" xfId="0" applyFont="1" applyBorder="1" applyAlignment="1">
      <alignment horizontal="center" vertical="center" wrapText="1"/>
    </xf>
    <xf numFmtId="0" fontId="30" fillId="0" borderId="9" xfId="0" applyFont="1" applyBorder="1" applyAlignment="1">
      <alignment horizontal="center" vertical="center" wrapText="1"/>
    </xf>
    <xf numFmtId="0" fontId="134" fillId="4" borderId="12" xfId="0" applyFont="1" applyFill="1" applyBorder="1" applyAlignment="1">
      <alignment horizontal="center" vertical="center"/>
    </xf>
    <xf numFmtId="0" fontId="134" fillId="17" borderId="42" xfId="0" applyFont="1" applyFill="1" applyBorder="1" applyAlignment="1">
      <alignment horizontal="center" vertical="center"/>
    </xf>
    <xf numFmtId="0" fontId="11" fillId="5" borderId="9" xfId="0" applyFont="1" applyFill="1" applyBorder="1" applyAlignment="1">
      <alignment horizontal="center" vertical="center" wrapText="1"/>
    </xf>
    <xf numFmtId="0" fontId="11" fillId="5" borderId="114" xfId="0" applyFont="1" applyFill="1" applyBorder="1" applyAlignment="1">
      <alignment horizontal="center" vertical="center" wrapText="1"/>
    </xf>
    <xf numFmtId="0" fontId="11" fillId="5" borderId="12" xfId="0" applyFont="1" applyFill="1" applyBorder="1" applyAlignment="1">
      <alignment horizontal="center" vertical="center" wrapText="1"/>
    </xf>
    <xf numFmtId="0" fontId="30" fillId="0" borderId="12" xfId="0" applyFont="1" applyBorder="1" applyAlignment="1">
      <alignment horizontal="center" vertical="center" wrapText="1"/>
    </xf>
    <xf numFmtId="0" fontId="151" fillId="17" borderId="29" xfId="0" applyFont="1" applyFill="1" applyBorder="1" applyAlignment="1">
      <alignment horizontal="center" vertical="center"/>
    </xf>
    <xf numFmtId="0" fontId="11" fillId="17" borderId="49" xfId="0" applyFont="1" applyFill="1" applyBorder="1" applyAlignment="1">
      <alignment horizontal="center" vertical="center" wrapText="1"/>
    </xf>
    <xf numFmtId="0" fontId="11" fillId="6" borderId="114" xfId="0" applyFont="1" applyFill="1" applyBorder="1" applyAlignment="1">
      <alignment horizontal="center" vertical="center" wrapText="1"/>
    </xf>
    <xf numFmtId="0" fontId="129" fillId="0" borderId="50" xfId="0" applyFont="1" applyBorder="1" applyAlignment="1">
      <alignment horizontal="center" vertical="center" wrapText="1"/>
    </xf>
    <xf numFmtId="0" fontId="11" fillId="6" borderId="184" xfId="0" applyFont="1" applyFill="1" applyBorder="1" applyAlignment="1">
      <alignment horizontal="center" vertical="center" wrapText="1"/>
    </xf>
    <xf numFmtId="0" fontId="11" fillId="6" borderId="28" xfId="0" applyFont="1" applyFill="1" applyBorder="1" applyAlignment="1">
      <alignment horizontal="center" vertical="center" wrapText="1"/>
    </xf>
    <xf numFmtId="0" fontId="134" fillId="4" borderId="43" xfId="0" applyFont="1" applyFill="1" applyBorder="1" applyAlignment="1">
      <alignment horizontal="center" vertical="center"/>
    </xf>
    <xf numFmtId="0" fontId="11" fillId="5" borderId="184" xfId="0" applyFont="1" applyFill="1" applyBorder="1" applyAlignment="1">
      <alignment horizontal="center" vertical="center" wrapText="1"/>
    </xf>
    <xf numFmtId="0" fontId="134" fillId="8" borderId="28" xfId="0" applyFont="1" applyFill="1" applyBorder="1" applyAlignment="1">
      <alignment horizontal="center" vertical="center"/>
    </xf>
    <xf numFmtId="0" fontId="11" fillId="5" borderId="50" xfId="0" applyFont="1" applyFill="1" applyBorder="1" applyAlignment="1">
      <alignment horizontal="center" vertical="center" wrapText="1"/>
    </xf>
    <xf numFmtId="0" fontId="129" fillId="0" borderId="184" xfId="0" applyFont="1" applyBorder="1" applyAlignment="1">
      <alignment horizontal="center" vertical="center" wrapText="1"/>
    </xf>
    <xf numFmtId="0" fontId="129" fillId="0" borderId="28" xfId="0" applyFont="1" applyBorder="1" applyAlignment="1">
      <alignment horizontal="center" vertical="center" wrapText="1"/>
    </xf>
    <xf numFmtId="0" fontId="11" fillId="6" borderId="43"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29" fillId="0" borderId="43" xfId="0" applyFont="1" applyBorder="1" applyAlignment="1">
      <alignment horizontal="center" vertical="center" wrapText="1"/>
    </xf>
    <xf numFmtId="0" fontId="11" fillId="6" borderId="119" xfId="0" applyFont="1" applyFill="1" applyBorder="1" applyAlignment="1">
      <alignment horizontal="center" vertical="center" wrapText="1"/>
    </xf>
    <xf numFmtId="0" fontId="129" fillId="0" borderId="24" xfId="0" applyFont="1" applyBorder="1" applyAlignment="1">
      <alignment horizontal="center" vertical="center" wrapText="1"/>
    </xf>
    <xf numFmtId="0" fontId="11" fillId="5" borderId="24" xfId="0" applyFont="1" applyFill="1" applyBorder="1" applyAlignment="1">
      <alignment horizontal="center" vertical="center" wrapText="1"/>
    </xf>
    <xf numFmtId="0" fontId="134" fillId="4" borderId="42" xfId="0" applyFont="1" applyFill="1" applyBorder="1" applyAlignment="1">
      <alignment horizontal="center" vertical="center"/>
    </xf>
    <xf numFmtId="0" fontId="129" fillId="0" borderId="6" xfId="0" applyFont="1" applyBorder="1" applyAlignment="1">
      <alignment horizontal="center" vertical="center" wrapText="1"/>
    </xf>
    <xf numFmtId="0" fontId="11" fillId="4" borderId="12" xfId="0" applyFont="1" applyFill="1" applyBorder="1" applyAlignment="1">
      <alignment horizontal="center" vertical="center" wrapText="1"/>
    </xf>
    <xf numFmtId="0" fontId="11" fillId="0" borderId="184" xfId="0" applyFont="1" applyBorder="1" applyAlignment="1">
      <alignment horizontal="center" vertical="center" wrapText="1"/>
    </xf>
    <xf numFmtId="0" fontId="150" fillId="0" borderId="29" xfId="0" applyFont="1" applyBorder="1" applyAlignment="1">
      <alignment horizontal="center" vertical="center" wrapText="1"/>
    </xf>
    <xf numFmtId="0" fontId="11" fillId="5" borderId="43" xfId="0" applyFont="1" applyFill="1" applyBorder="1" applyAlignment="1">
      <alignment horizontal="center" vertical="center" wrapText="1"/>
    </xf>
    <xf numFmtId="0" fontId="11" fillId="0" borderId="50" xfId="0" applyFont="1" applyBorder="1" applyAlignment="1">
      <alignment horizontal="center" vertical="center" wrapText="1"/>
    </xf>
    <xf numFmtId="0" fontId="11" fillId="0" borderId="29" xfId="0" applyFont="1" applyBorder="1" applyAlignment="1">
      <alignment horizontal="center" vertical="center" wrapText="1"/>
    </xf>
    <xf numFmtId="0" fontId="11" fillId="0" borderId="43" xfId="0" applyFont="1" applyBorder="1" applyAlignment="1">
      <alignment horizontal="center" vertical="center" wrapText="1"/>
    </xf>
    <xf numFmtId="0" fontId="134" fillId="4" borderId="119" xfId="0" applyFont="1" applyFill="1" applyBorder="1" applyAlignment="1">
      <alignment horizontal="center" vertical="center"/>
    </xf>
    <xf numFmtId="0" fontId="11" fillId="0" borderId="46" xfId="0" applyFont="1" applyBorder="1" applyAlignment="1">
      <alignment horizontal="center" vertical="center" wrapText="1"/>
    </xf>
    <xf numFmtId="0" fontId="11" fillId="0" borderId="47" xfId="0" applyFont="1" applyBorder="1" applyAlignment="1">
      <alignment horizontal="center" vertical="center" wrapText="1"/>
    </xf>
    <xf numFmtId="0" fontId="150" fillId="0" borderId="25" xfId="0" applyFont="1" applyBorder="1" applyAlignment="1">
      <alignment horizontal="center" vertical="center" wrapText="1"/>
    </xf>
    <xf numFmtId="0" fontId="11" fillId="0" borderId="25" xfId="0" applyFont="1" applyBorder="1" applyAlignment="1">
      <alignment horizontal="center" vertical="center" wrapText="1"/>
    </xf>
    <xf numFmtId="0" fontId="134" fillId="8" borderId="46" xfId="0" applyFont="1" applyFill="1" applyBorder="1" applyAlignment="1">
      <alignment horizontal="center" vertical="center"/>
    </xf>
    <xf numFmtId="0" fontId="150" fillId="17" borderId="25" xfId="0" applyFont="1" applyFill="1" applyBorder="1" applyAlignment="1">
      <alignment horizontal="center" vertical="center" wrapText="1"/>
    </xf>
    <xf numFmtId="0" fontId="11" fillId="17" borderId="46" xfId="0" applyFont="1" applyFill="1" applyBorder="1" applyAlignment="1">
      <alignment horizontal="center" vertical="center" wrapText="1"/>
    </xf>
    <xf numFmtId="0" fontId="11" fillId="17" borderId="42" xfId="0" applyFont="1" applyFill="1" applyBorder="1" applyAlignment="1">
      <alignment horizontal="center" vertical="center" wrapText="1"/>
    </xf>
    <xf numFmtId="0" fontId="134" fillId="8" borderId="47" xfId="0" applyFont="1" applyFill="1" applyBorder="1" applyAlignment="1">
      <alignment horizontal="center" vertical="center"/>
    </xf>
    <xf numFmtId="0" fontId="11" fillId="5" borderId="6" xfId="0" applyFont="1" applyFill="1" applyBorder="1" applyAlignment="1">
      <alignment horizontal="center" vertical="center" wrapText="1"/>
    </xf>
    <xf numFmtId="0" fontId="11" fillId="0" borderId="48" xfId="0" applyFont="1" applyBorder="1" applyAlignment="1">
      <alignment horizontal="center" vertical="center" wrapText="1"/>
    </xf>
    <xf numFmtId="0" fontId="11" fillId="0" borderId="49" xfId="0" applyFont="1" applyBorder="1" applyAlignment="1">
      <alignment horizontal="center" vertical="center" wrapText="1"/>
    </xf>
    <xf numFmtId="0" fontId="150" fillId="0" borderId="8" xfId="0" applyFont="1" applyBorder="1" applyAlignment="1">
      <alignment horizontal="center" vertical="center" wrapText="1"/>
    </xf>
    <xf numFmtId="0" fontId="134" fillId="17" borderId="49" xfId="0" applyFont="1" applyFill="1" applyBorder="1" applyAlignment="1">
      <alignment horizontal="center" vertical="center"/>
    </xf>
    <xf numFmtId="0" fontId="11" fillId="4" borderId="8" xfId="0" applyFont="1" applyFill="1" applyBorder="1" applyAlignment="1">
      <alignment horizontal="center" vertical="center" wrapText="1"/>
    </xf>
    <xf numFmtId="0" fontId="134" fillId="17" borderId="48" xfId="0" applyFont="1" applyFill="1" applyBorder="1" applyAlignment="1">
      <alignment horizontal="center" vertical="center"/>
    </xf>
    <xf numFmtId="0" fontId="134" fillId="8" borderId="48" xfId="0" applyFont="1" applyFill="1" applyBorder="1" applyAlignment="1">
      <alignment horizontal="center" vertical="center"/>
    </xf>
    <xf numFmtId="0" fontId="11" fillId="17" borderId="48" xfId="0" applyFont="1" applyFill="1" applyBorder="1" applyAlignment="1">
      <alignment horizontal="center" vertical="center" wrapText="1"/>
    </xf>
    <xf numFmtId="0" fontId="11" fillId="0" borderId="8" xfId="0" applyFont="1" applyBorder="1" applyAlignment="1">
      <alignment horizontal="center" vertical="center" wrapText="1"/>
    </xf>
    <xf numFmtId="0" fontId="134" fillId="8" borderId="49" xfId="0" applyFont="1" applyFill="1" applyBorder="1" applyAlignment="1">
      <alignment horizontal="center" vertical="center"/>
    </xf>
    <xf numFmtId="0" fontId="134" fillId="4" borderId="114" xfId="0" applyFont="1" applyFill="1" applyBorder="1" applyAlignment="1">
      <alignment horizontal="center" vertical="center"/>
    </xf>
    <xf numFmtId="0" fontId="12" fillId="0" borderId="8" xfId="0" applyFont="1" applyBorder="1" applyAlignment="1">
      <alignment horizontal="center" vertical="center" wrapText="1"/>
    </xf>
    <xf numFmtId="0" fontId="11" fillId="5" borderId="28" xfId="0" applyFont="1" applyFill="1" applyBorder="1" applyAlignment="1">
      <alignment horizontal="center" vertical="center" wrapText="1"/>
    </xf>
    <xf numFmtId="0" fontId="134" fillId="8" borderId="119" xfId="0" applyFont="1" applyFill="1" applyBorder="1" applyAlignment="1">
      <alignment horizontal="center" vertical="center"/>
    </xf>
    <xf numFmtId="0" fontId="41" fillId="0" borderId="0" xfId="0" applyFont="1">
      <alignment vertical="center"/>
    </xf>
    <xf numFmtId="0" fontId="138" fillId="2" borderId="142" xfId="0" applyFont="1" applyFill="1" applyBorder="1" applyAlignment="1">
      <alignment horizontal="center" vertical="center"/>
    </xf>
    <xf numFmtId="0" fontId="140" fillId="2" borderId="142" xfId="0" applyFont="1" applyFill="1" applyBorder="1" applyAlignment="1">
      <alignment horizontal="center" vertical="center" wrapText="1"/>
    </xf>
    <xf numFmtId="0" fontId="132" fillId="8" borderId="16" xfId="0" applyFont="1" applyFill="1" applyBorder="1" applyAlignment="1">
      <alignment horizontal="center" vertical="center"/>
    </xf>
    <xf numFmtId="0" fontId="131" fillId="6" borderId="18" xfId="0" applyFont="1" applyFill="1" applyBorder="1" applyAlignment="1">
      <alignment horizontal="center" vertical="center" wrapText="1"/>
    </xf>
    <xf numFmtId="0" fontId="132" fillId="8" borderId="43" xfId="0" applyFont="1" applyFill="1" applyBorder="1" applyAlignment="1">
      <alignment horizontal="center" vertical="center"/>
    </xf>
    <xf numFmtId="0" fontId="132" fillId="4" borderId="28" xfId="0" applyFont="1" applyFill="1" applyBorder="1" applyAlignment="1">
      <alignment horizontal="center" vertical="center"/>
    </xf>
    <xf numFmtId="0" fontId="31" fillId="2" borderId="142" xfId="0" applyFont="1" applyFill="1" applyBorder="1" applyAlignment="1">
      <alignment horizontal="center" vertical="center"/>
    </xf>
    <xf numFmtId="0" fontId="144" fillId="42" borderId="180" xfId="0" applyFont="1" applyFill="1" applyBorder="1" applyAlignment="1">
      <alignment horizontal="center" vertical="center"/>
    </xf>
    <xf numFmtId="0" fontId="153" fillId="43" borderId="181" xfId="0" applyFont="1" applyFill="1" applyBorder="1" applyAlignment="1">
      <alignment horizontal="center" vertical="center"/>
    </xf>
    <xf numFmtId="0" fontId="31" fillId="2" borderId="143" xfId="0" applyFont="1" applyFill="1" applyBorder="1" applyAlignment="1">
      <alignment horizontal="center" vertical="center"/>
    </xf>
    <xf numFmtId="0" fontId="31" fillId="40" borderId="133" xfId="0" applyFont="1" applyFill="1" applyBorder="1" applyAlignment="1">
      <alignment horizontal="center" vertical="center"/>
    </xf>
    <xf numFmtId="0" fontId="146" fillId="2" borderId="132" xfId="0" applyFont="1" applyFill="1" applyBorder="1" applyAlignment="1">
      <alignment horizontal="center" vertical="center" wrapText="1"/>
    </xf>
    <xf numFmtId="0" fontId="146" fillId="2" borderId="133" xfId="0" applyFont="1" applyFill="1" applyBorder="1" applyAlignment="1">
      <alignment horizontal="center" vertical="center" wrapText="1"/>
    </xf>
    <xf numFmtId="0" fontId="146" fillId="2" borderId="142" xfId="0" applyFont="1" applyFill="1" applyBorder="1" applyAlignment="1">
      <alignment horizontal="center" vertical="center" wrapText="1"/>
    </xf>
    <xf numFmtId="0" fontId="144" fillId="42" borderId="180" xfId="0" applyFont="1" applyFill="1" applyBorder="1" applyAlignment="1">
      <alignment horizontal="center" vertical="center" wrapText="1"/>
    </xf>
    <xf numFmtId="0" fontId="153" fillId="43" borderId="181" xfId="0" applyFont="1" applyFill="1" applyBorder="1" applyAlignment="1">
      <alignment horizontal="center" vertical="center" wrapText="1"/>
    </xf>
    <xf numFmtId="0" fontId="146" fillId="2" borderId="143" xfId="0" applyFont="1" applyFill="1" applyBorder="1" applyAlignment="1">
      <alignment horizontal="center" vertical="center" wrapText="1"/>
    </xf>
    <xf numFmtId="0" fontId="31" fillId="2" borderId="133" xfId="0" applyFont="1" applyFill="1" applyBorder="1" applyAlignment="1">
      <alignment horizontal="center" vertical="center" wrapText="1"/>
    </xf>
    <xf numFmtId="0" fontId="146" fillId="40" borderId="163" xfId="0" applyFont="1" applyFill="1" applyBorder="1" applyAlignment="1">
      <alignment horizontal="center" vertical="center" wrapText="1"/>
    </xf>
    <xf numFmtId="0" fontId="134" fillId="17" borderId="8" xfId="0" applyFont="1" applyFill="1" applyBorder="1" applyAlignment="1">
      <alignment horizontal="center" vertical="center"/>
    </xf>
    <xf numFmtId="0" fontId="11" fillId="30" borderId="8" xfId="0" applyFont="1" applyFill="1" applyBorder="1" applyAlignment="1">
      <alignment horizontal="center" vertical="center" wrapText="1"/>
    </xf>
    <xf numFmtId="0" fontId="12" fillId="4" borderId="29" xfId="0" applyFont="1" applyFill="1" applyBorder="1" applyAlignment="1">
      <alignment horizontal="center" vertical="center" wrapText="1"/>
    </xf>
    <xf numFmtId="0" fontId="12" fillId="4" borderId="8" xfId="0" applyFont="1" applyFill="1" applyBorder="1" applyAlignment="1">
      <alignment horizontal="center" vertical="center"/>
    </xf>
    <xf numFmtId="0" fontId="134" fillId="4" borderId="18" xfId="0" applyFont="1" applyFill="1" applyBorder="1" applyAlignment="1">
      <alignment horizontal="center" vertical="center"/>
    </xf>
    <xf numFmtId="0" fontId="129" fillId="0" borderId="186" xfId="0" applyFont="1" applyBorder="1" applyAlignment="1">
      <alignment horizontal="center" vertical="center" wrapText="1"/>
    </xf>
    <xf numFmtId="0" fontId="11" fillId="5" borderId="55" xfId="0" applyFont="1" applyFill="1" applyBorder="1" applyAlignment="1">
      <alignment horizontal="center" vertical="center" wrapText="1"/>
    </xf>
    <xf numFmtId="0" fontId="134" fillId="8" borderId="16" xfId="0" applyFont="1" applyFill="1" applyBorder="1" applyAlignment="1">
      <alignment horizontal="center" vertical="center"/>
    </xf>
    <xf numFmtId="0" fontId="11" fillId="5" borderId="186" xfId="0" applyFont="1" applyFill="1" applyBorder="1" applyAlignment="1">
      <alignment horizontal="center" vertical="center" wrapText="1"/>
    </xf>
    <xf numFmtId="0" fontId="129" fillId="0" borderId="55" xfId="0" applyFont="1" applyBorder="1" applyAlignment="1">
      <alignment horizontal="center" vertical="center" wrapText="1"/>
    </xf>
    <xf numFmtId="0" fontId="11" fillId="5" borderId="16" xfId="0"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186" xfId="0" applyFont="1" applyFill="1" applyBorder="1" applyAlignment="1">
      <alignment horizontal="center" vertical="center" wrapText="1"/>
    </xf>
    <xf numFmtId="0" fontId="129" fillId="0" borderId="18" xfId="0" applyFont="1" applyBorder="1" applyAlignment="1">
      <alignment horizontal="center" vertical="center" wrapText="1"/>
    </xf>
    <xf numFmtId="0" fontId="11" fillId="6" borderId="55" xfId="0" applyFont="1" applyFill="1" applyBorder="1" applyAlignment="1">
      <alignment horizontal="center" vertical="center" wrapText="1"/>
    </xf>
    <xf numFmtId="0" fontId="11" fillId="6" borderId="16" xfId="0" applyFont="1" applyFill="1" applyBorder="1" applyAlignment="1">
      <alignment horizontal="center" vertical="center" wrapText="1"/>
    </xf>
    <xf numFmtId="0" fontId="134" fillId="17" borderId="12" xfId="0" applyFont="1" applyFill="1" applyBorder="1" applyAlignment="1">
      <alignment horizontal="center" vertical="center"/>
    </xf>
    <xf numFmtId="0" fontId="134" fillId="17" borderId="43" xfId="0" applyFont="1" applyFill="1" applyBorder="1" applyAlignment="1">
      <alignment horizontal="center" vertical="center"/>
    </xf>
    <xf numFmtId="0" fontId="134" fillId="8" borderId="43" xfId="0" applyFont="1" applyFill="1" applyBorder="1" applyAlignment="1">
      <alignment horizontal="center" vertical="center"/>
    </xf>
    <xf numFmtId="0" fontId="134" fillId="4" borderId="28" xfId="0" applyFont="1" applyFill="1" applyBorder="1" applyAlignment="1">
      <alignment horizontal="center" vertical="center"/>
    </xf>
    <xf numFmtId="0" fontId="129" fillId="17" borderId="12" xfId="0" applyFont="1" applyFill="1" applyBorder="1" applyAlignment="1">
      <alignment horizontal="center" vertical="center" wrapText="1"/>
    </xf>
    <xf numFmtId="0" fontId="134" fillId="44" borderId="9" xfId="0" applyFont="1" applyFill="1" applyBorder="1" applyAlignment="1">
      <alignment horizontal="center" vertical="center"/>
    </xf>
    <xf numFmtId="0" fontId="11" fillId="4" borderId="9" xfId="0" applyFont="1" applyFill="1" applyBorder="1" applyAlignment="1">
      <alignment horizontal="center" vertical="center" wrapText="1"/>
    </xf>
    <xf numFmtId="0" fontId="41" fillId="0" borderId="8" xfId="0" applyFont="1" applyBorder="1">
      <alignment vertical="center"/>
    </xf>
    <xf numFmtId="0" fontId="154" fillId="6" borderId="8" xfId="0" applyFont="1" applyFill="1" applyBorder="1" applyAlignment="1">
      <alignment horizontal="center" vertical="center" wrapText="1"/>
    </xf>
    <xf numFmtId="0" fontId="149" fillId="11" borderId="185" xfId="0" applyFont="1" applyFill="1" applyBorder="1" applyAlignment="1">
      <alignment horizontal="center" vertical="center"/>
    </xf>
    <xf numFmtId="0" fontId="149" fillId="11" borderId="185" xfId="0" applyFont="1" applyFill="1" applyBorder="1" applyAlignment="1">
      <alignment horizontal="center" vertical="center" wrapText="1"/>
    </xf>
    <xf numFmtId="0" fontId="131" fillId="5" borderId="187" xfId="0" applyFont="1" applyFill="1" applyBorder="1" applyAlignment="1">
      <alignment horizontal="center" vertical="center" wrapText="1"/>
    </xf>
    <xf numFmtId="0" fontId="130" fillId="0" borderId="188" xfId="0" applyFont="1" applyBorder="1" applyAlignment="1">
      <alignment horizontal="center" vertical="center" wrapText="1"/>
    </xf>
    <xf numFmtId="0" fontId="131" fillId="6" borderId="188" xfId="0" applyFont="1" applyFill="1" applyBorder="1" applyAlignment="1">
      <alignment horizontal="center" vertical="center" wrapText="1"/>
    </xf>
    <xf numFmtId="0" fontId="130" fillId="0" borderId="189" xfId="0" applyFont="1" applyBorder="1" applyAlignment="1">
      <alignment horizontal="center" vertical="center" wrapText="1"/>
    </xf>
    <xf numFmtId="0" fontId="131" fillId="6" borderId="187" xfId="0" applyFont="1" applyFill="1" applyBorder="1" applyAlignment="1">
      <alignment horizontal="center" vertical="center" wrapText="1"/>
    </xf>
    <xf numFmtId="0" fontId="131" fillId="5" borderId="188" xfId="0" applyFont="1" applyFill="1" applyBorder="1" applyAlignment="1">
      <alignment horizontal="center" vertical="center" wrapText="1"/>
    </xf>
    <xf numFmtId="0" fontId="132" fillId="16" borderId="28" xfId="0" applyFont="1" applyFill="1" applyBorder="1" applyAlignment="1">
      <alignment horizontal="center" vertical="center"/>
    </xf>
    <xf numFmtId="0" fontId="132" fillId="8" borderId="54" xfId="0" applyFont="1" applyFill="1" applyBorder="1" applyAlignment="1">
      <alignment horizontal="center" vertical="center"/>
    </xf>
    <xf numFmtId="0" fontId="130" fillId="0" borderId="190" xfId="0" applyFont="1" applyBorder="1" applyAlignment="1">
      <alignment horizontal="center" vertical="center" wrapText="1"/>
    </xf>
    <xf numFmtId="0" fontId="132" fillId="8" borderId="191" xfId="0" applyFont="1" applyFill="1" applyBorder="1" applyAlignment="1">
      <alignment horizontal="center" vertical="center"/>
    </xf>
    <xf numFmtId="0" fontId="132" fillId="8" borderId="192" xfId="0" applyFont="1" applyFill="1" applyBorder="1" applyAlignment="1">
      <alignment horizontal="center" vertical="center"/>
    </xf>
    <xf numFmtId="0" fontId="69" fillId="20" borderId="32" xfId="0" applyFont="1" applyFill="1" applyBorder="1" applyAlignment="1">
      <alignment horizontal="center" vertical="center"/>
    </xf>
    <xf numFmtId="0" fontId="69" fillId="20" borderId="40" xfId="0" applyFont="1" applyFill="1" applyBorder="1" applyAlignment="1">
      <alignment horizontal="center" vertical="center"/>
    </xf>
    <xf numFmtId="0" fontId="69" fillId="20" borderId="41" xfId="0" applyFont="1" applyFill="1" applyBorder="1" applyAlignment="1">
      <alignment horizontal="center" vertical="center"/>
    </xf>
    <xf numFmtId="0" fontId="71" fillId="2" borderId="32" xfId="0" applyFont="1" applyFill="1" applyBorder="1" applyAlignment="1">
      <alignment horizontal="center" vertical="center"/>
    </xf>
    <xf numFmtId="0" fontId="71" fillId="2" borderId="40" xfId="0" applyFont="1" applyFill="1" applyBorder="1" applyAlignment="1">
      <alignment horizontal="center" vertical="center"/>
    </xf>
    <xf numFmtId="0" fontId="71" fillId="0" borderId="40" xfId="0" applyFont="1" applyBorder="1" applyAlignment="1">
      <alignment horizontal="center" vertical="center"/>
    </xf>
    <xf numFmtId="0" fontId="130" fillId="0" borderId="75" xfId="0" applyFont="1" applyBorder="1" applyAlignment="1">
      <alignment horizontal="center" vertical="center" wrapText="1"/>
    </xf>
    <xf numFmtId="0" fontId="131" fillId="6" borderId="65" xfId="0" applyFont="1" applyFill="1" applyBorder="1" applyAlignment="1">
      <alignment horizontal="center" vertical="center" wrapText="1"/>
    </xf>
    <xf numFmtId="0" fontId="130" fillId="0" borderId="66" xfId="0" applyFont="1" applyBorder="1" applyAlignment="1">
      <alignment horizontal="center" vertical="center" wrapText="1"/>
    </xf>
    <xf numFmtId="0" fontId="130" fillId="0" borderId="42" xfId="0" applyFont="1" applyBorder="1" applyAlignment="1">
      <alignment horizontal="center" vertical="center" wrapText="1"/>
    </xf>
    <xf numFmtId="0" fontId="130" fillId="0" borderId="65" xfId="0" applyFont="1" applyBorder="1" applyAlignment="1">
      <alignment horizontal="center" vertical="center" wrapText="1"/>
    </xf>
    <xf numFmtId="0" fontId="131" fillId="6" borderId="66" xfId="0" applyFont="1" applyFill="1" applyBorder="1" applyAlignment="1">
      <alignment horizontal="center" vertical="center" wrapText="1"/>
    </xf>
    <xf numFmtId="0" fontId="131" fillId="5" borderId="66" xfId="0" applyFont="1" applyFill="1" applyBorder="1" applyAlignment="1">
      <alignment horizontal="center" vertical="center" wrapText="1"/>
    </xf>
    <xf numFmtId="0" fontId="131" fillId="5" borderId="65" xfId="0" applyFont="1" applyFill="1" applyBorder="1" applyAlignment="1">
      <alignment horizontal="center" vertical="center" wrapText="1"/>
    </xf>
    <xf numFmtId="0" fontId="130" fillId="0" borderId="77" xfId="0" applyFont="1" applyBorder="1" applyAlignment="1">
      <alignment horizontal="center" vertical="center" wrapText="1"/>
    </xf>
    <xf numFmtId="0" fontId="131" fillId="6" borderId="67" xfId="0" applyFont="1" applyFill="1" applyBorder="1" applyAlignment="1">
      <alignment horizontal="center" vertical="center" wrapText="1"/>
    </xf>
    <xf numFmtId="0" fontId="130" fillId="0" borderId="68" xfId="0" applyFont="1" applyBorder="1" applyAlignment="1">
      <alignment horizontal="center" vertical="center" wrapText="1"/>
    </xf>
    <xf numFmtId="0" fontId="130" fillId="0" borderId="67" xfId="0" applyFont="1" applyBorder="1" applyAlignment="1">
      <alignment horizontal="center" vertical="center" wrapText="1"/>
    </xf>
    <xf numFmtId="0" fontId="131" fillId="6" borderId="68" xfId="0" applyFont="1" applyFill="1" applyBorder="1" applyAlignment="1">
      <alignment horizontal="center" vertical="center" wrapText="1"/>
    </xf>
    <xf numFmtId="0" fontId="131" fillId="5" borderId="68" xfId="0" applyFont="1" applyFill="1" applyBorder="1" applyAlignment="1">
      <alignment horizontal="center" vertical="center" wrapText="1"/>
    </xf>
    <xf numFmtId="0" fontId="131" fillId="5" borderId="67" xfId="0" applyFont="1" applyFill="1" applyBorder="1" applyAlignment="1">
      <alignment horizontal="center" vertical="center" wrapText="1"/>
    </xf>
    <xf numFmtId="0" fontId="130" fillId="0" borderId="9" xfId="0" applyFont="1" applyBorder="1" applyAlignment="1">
      <alignment horizontal="center" vertical="center" wrapText="1"/>
    </xf>
    <xf numFmtId="0" fontId="130" fillId="15" borderId="68" xfId="0" applyFont="1" applyFill="1" applyBorder="1" applyAlignment="1">
      <alignment horizontal="center" vertical="center" wrapText="1"/>
    </xf>
    <xf numFmtId="0" fontId="122" fillId="0" borderId="12" xfId="0" applyFont="1" applyBorder="1" applyAlignment="1">
      <alignment horizontal="center" vertical="center" wrapText="1"/>
    </xf>
    <xf numFmtId="0" fontId="131" fillId="15" borderId="68" xfId="0" applyFont="1" applyFill="1" applyBorder="1" applyAlignment="1">
      <alignment horizontal="center" vertical="center" wrapText="1"/>
    </xf>
    <xf numFmtId="0" fontId="122" fillId="0" borderId="9" xfId="0" applyFont="1" applyBorder="1" applyAlignment="1">
      <alignment horizontal="center" vertical="center" wrapText="1"/>
    </xf>
    <xf numFmtId="0" fontId="131" fillId="6" borderId="77" xfId="0" applyFont="1" applyFill="1" applyBorder="1" applyAlignment="1">
      <alignment horizontal="center" vertical="center" wrapText="1"/>
    </xf>
    <xf numFmtId="0" fontId="131" fillId="5" borderId="77" xfId="0" applyFont="1" applyFill="1" applyBorder="1" applyAlignment="1">
      <alignment horizontal="center" vertical="center" wrapText="1"/>
    </xf>
    <xf numFmtId="0" fontId="132" fillId="15" borderId="12" xfId="0" applyFont="1" applyFill="1" applyBorder="1" applyAlignment="1">
      <alignment horizontal="center" vertical="center"/>
    </xf>
    <xf numFmtId="0" fontId="130" fillId="0" borderId="76" xfId="0" applyFont="1" applyBorder="1" applyAlignment="1">
      <alignment horizontal="center" vertical="center" wrapText="1"/>
    </xf>
    <xf numFmtId="0" fontId="131" fillId="6" borderId="69" xfId="0" applyFont="1" applyFill="1" applyBorder="1" applyAlignment="1">
      <alignment horizontal="center" vertical="center" wrapText="1"/>
    </xf>
    <xf numFmtId="0" fontId="130" fillId="0" borderId="70" xfId="0" applyFont="1" applyBorder="1" applyAlignment="1">
      <alignment horizontal="center" vertical="center" wrapText="1"/>
    </xf>
    <xf numFmtId="0" fontId="132" fillId="8" borderId="18" xfId="0" applyFont="1" applyFill="1" applyBorder="1" applyAlignment="1">
      <alignment horizontal="center" vertical="center"/>
    </xf>
    <xf numFmtId="0" fontId="130" fillId="0" borderId="69" xfId="0" applyFont="1" applyBorder="1" applyAlignment="1">
      <alignment horizontal="center" vertical="center" wrapText="1"/>
    </xf>
    <xf numFmtId="0" fontId="122" fillId="0" borderId="16" xfId="0" applyFont="1" applyBorder="1" applyAlignment="1">
      <alignment horizontal="center" vertical="center" wrapText="1"/>
    </xf>
    <xf numFmtId="0" fontId="130" fillId="0" borderId="24" xfId="0" applyFont="1" applyBorder="1" applyAlignment="1">
      <alignment horizontal="center" vertical="center" wrapText="1"/>
    </xf>
    <xf numFmtId="0" fontId="122" fillId="0" borderId="42" xfId="0" applyFont="1" applyBorder="1" applyAlignment="1">
      <alignment horizontal="center" vertical="center" wrapText="1"/>
    </xf>
    <xf numFmtId="0" fontId="155" fillId="16" borderId="8" xfId="0" applyFont="1" applyFill="1" applyBorder="1" applyAlignment="1">
      <alignment horizontal="center" vertical="center" wrapText="1"/>
    </xf>
    <xf numFmtId="0" fontId="142" fillId="16" borderId="8" xfId="0" applyFont="1" applyFill="1" applyBorder="1" applyAlignment="1">
      <alignment horizontal="center" vertical="center"/>
    </xf>
    <xf numFmtId="0" fontId="131" fillId="6" borderId="73" xfId="0" applyFont="1" applyFill="1" applyBorder="1" applyAlignment="1">
      <alignment horizontal="center" vertical="center" wrapText="1"/>
    </xf>
    <xf numFmtId="0" fontId="130" fillId="0" borderId="74" xfId="0" applyFont="1" applyBorder="1" applyAlignment="1">
      <alignment horizontal="center" vertical="center" wrapText="1"/>
    </xf>
    <xf numFmtId="0" fontId="130" fillId="0" borderId="73" xfId="0" applyFont="1" applyBorder="1" applyAlignment="1">
      <alignment horizontal="center" vertical="center" wrapText="1"/>
    </xf>
    <xf numFmtId="0" fontId="122" fillId="0" borderId="28" xfId="0" applyFont="1" applyBorder="1" applyAlignment="1">
      <alignment horizontal="center" vertical="center" wrapText="1"/>
    </xf>
    <xf numFmtId="0" fontId="132" fillId="8" borderId="63" xfId="0" applyFont="1" applyFill="1" applyBorder="1" applyAlignment="1">
      <alignment horizontal="center" vertical="center"/>
    </xf>
    <xf numFmtId="0" fontId="132" fillId="8" borderId="60" xfId="0" applyFont="1" applyFill="1" applyBorder="1" applyAlignment="1">
      <alignment horizontal="center" vertical="center"/>
    </xf>
    <xf numFmtId="0" fontId="122" fillId="0" borderId="24" xfId="0" applyFont="1" applyBorder="1" applyAlignment="1">
      <alignment horizontal="center" vertical="center" wrapText="1"/>
    </xf>
    <xf numFmtId="0" fontId="132" fillId="8" borderId="67" xfId="0" applyFont="1" applyFill="1" applyBorder="1" applyAlignment="1">
      <alignment horizontal="center" vertical="center"/>
    </xf>
    <xf numFmtId="0" fontId="132" fillId="8" borderId="77" xfId="0" applyFont="1" applyFill="1" applyBorder="1" applyAlignment="1">
      <alignment horizontal="center" vertical="center"/>
    </xf>
    <xf numFmtId="0" fontId="132" fillId="8" borderId="68" xfId="0" applyFont="1" applyFill="1" applyBorder="1" applyAlignment="1">
      <alignment horizontal="center" vertical="center"/>
    </xf>
    <xf numFmtId="0" fontId="130" fillId="0" borderId="79" xfId="0" applyFont="1" applyBorder="1" applyAlignment="1">
      <alignment horizontal="center" vertical="center" wrapText="1"/>
    </xf>
    <xf numFmtId="0" fontId="33" fillId="2" borderId="60" xfId="0" applyFont="1" applyFill="1" applyBorder="1" applyAlignment="1">
      <alignment horizontal="center" vertical="center" wrapText="1"/>
    </xf>
    <xf numFmtId="0" fontId="5" fillId="0" borderId="132" xfId="0" applyFont="1" applyBorder="1" applyAlignment="1">
      <alignment horizontal="center" vertical="center"/>
    </xf>
    <xf numFmtId="0" fontId="5" fillId="0" borderId="133" xfId="0" applyFont="1" applyBorder="1" applyAlignment="1">
      <alignment horizontal="center" vertical="center"/>
    </xf>
    <xf numFmtId="0" fontId="123" fillId="0" borderId="60" xfId="0" applyFont="1" applyBorder="1" applyAlignment="1">
      <alignment horizontal="center" vertical="center" wrapText="1"/>
    </xf>
    <xf numFmtId="0" fontId="36" fillId="2" borderId="143" xfId="0" applyFont="1" applyFill="1" applyBorder="1" applyAlignment="1">
      <alignment horizontal="center" vertical="center"/>
    </xf>
    <xf numFmtId="0" fontId="33" fillId="2" borderId="63" xfId="0" applyFont="1" applyFill="1" applyBorder="1" applyAlignment="1">
      <alignment horizontal="center" vertical="center" wrapText="1"/>
    </xf>
    <xf numFmtId="0" fontId="36" fillId="2" borderId="142" xfId="0" applyFont="1" applyFill="1" applyBorder="1" applyAlignment="1">
      <alignment horizontal="center" vertical="center"/>
    </xf>
    <xf numFmtId="0" fontId="33" fillId="2" borderId="64" xfId="0" applyFont="1" applyFill="1" applyBorder="1" applyAlignment="1">
      <alignment horizontal="center" vertical="center" wrapText="1"/>
    </xf>
    <xf numFmtId="0" fontId="123" fillId="7" borderId="8" xfId="0" applyFont="1" applyFill="1" applyBorder="1" applyAlignment="1">
      <alignment horizontal="center" vertical="center"/>
    </xf>
    <xf numFmtId="0" fontId="123" fillId="0" borderId="8" xfId="0" applyFont="1" applyBorder="1" applyAlignment="1">
      <alignment horizontal="center" vertical="center"/>
    </xf>
    <xf numFmtId="0" fontId="123" fillId="7" borderId="0" xfId="0" applyFont="1" applyFill="1" applyAlignment="1">
      <alignment horizontal="center" vertical="center"/>
    </xf>
    <xf numFmtId="0" fontId="49" fillId="0" borderId="105" xfId="0" applyFont="1" applyBorder="1" applyAlignment="1">
      <alignment horizontal="center" vertical="center" wrapText="1"/>
    </xf>
    <xf numFmtId="0" fontId="49" fillId="0" borderId="60" xfId="0" applyFont="1" applyBorder="1" applyAlignment="1">
      <alignment horizontal="center" vertical="center" wrapText="1"/>
    </xf>
    <xf numFmtId="0" fontId="49" fillId="0" borderId="10" xfId="0" applyFont="1" applyBorder="1" applyAlignment="1">
      <alignment horizontal="center" vertical="center" wrapText="1"/>
    </xf>
    <xf numFmtId="0" fontId="6" fillId="5" borderId="40" xfId="0" applyFont="1" applyFill="1" applyBorder="1" applyAlignment="1">
      <alignment horizontal="center" vertical="center" wrapText="1"/>
    </xf>
    <xf numFmtId="0" fontId="6" fillId="6" borderId="10"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49" fillId="0" borderId="41" xfId="0" applyFont="1" applyBorder="1" applyAlignment="1">
      <alignment horizontal="center" vertical="center" wrapText="1"/>
    </xf>
    <xf numFmtId="0" fontId="6" fillId="5" borderId="29" xfId="0" applyFont="1" applyFill="1" applyBorder="1" applyAlignment="1">
      <alignment horizontal="center" vertical="center" wrapText="1"/>
    </xf>
    <xf numFmtId="0" fontId="49" fillId="0" borderId="30" xfId="0" applyFont="1" applyBorder="1" applyAlignment="1">
      <alignment horizontal="center" vertical="center" wrapText="1"/>
    </xf>
    <xf numFmtId="0" fontId="13" fillId="8" borderId="32" xfId="0" applyFont="1" applyFill="1" applyBorder="1" applyAlignment="1">
      <alignment horizontal="center" vertical="center"/>
    </xf>
    <xf numFmtId="0" fontId="6" fillId="5" borderId="25" xfId="0" applyFont="1" applyFill="1" applyBorder="1" applyAlignment="1">
      <alignment horizontal="center" vertical="center" wrapText="1"/>
    </xf>
    <xf numFmtId="0" fontId="6" fillId="6" borderId="25" xfId="0" applyFont="1" applyFill="1" applyBorder="1" applyAlignment="1">
      <alignment horizontal="center" vertical="center" wrapText="1"/>
    </xf>
    <xf numFmtId="0" fontId="49" fillId="0" borderId="26" xfId="0" applyFont="1" applyBorder="1" applyAlignment="1">
      <alignment horizontal="center" vertical="center" wrapText="1"/>
    </xf>
    <xf numFmtId="0" fontId="6" fillId="6" borderId="30" xfId="0" applyFont="1" applyFill="1" applyBorder="1" applyAlignment="1">
      <alignment horizontal="center" vertical="center" wrapText="1"/>
    </xf>
    <xf numFmtId="0" fontId="13" fillId="8" borderId="10" xfId="0" applyFont="1" applyFill="1" applyBorder="1" applyAlignment="1">
      <alignment horizontal="center" vertical="center"/>
    </xf>
    <xf numFmtId="0" fontId="157" fillId="28" borderId="133" xfId="0" applyFont="1" applyFill="1" applyBorder="1" applyAlignment="1">
      <alignment horizontal="center" vertical="center"/>
    </xf>
    <xf numFmtId="0" fontId="157" fillId="28" borderId="60" xfId="0" applyFont="1" applyFill="1" applyBorder="1" applyAlignment="1">
      <alignment horizontal="center" vertical="center" wrapText="1"/>
    </xf>
    <xf numFmtId="0" fontId="158" fillId="43" borderId="133" xfId="0" applyFont="1" applyFill="1" applyBorder="1" applyAlignment="1">
      <alignment horizontal="center" vertical="center"/>
    </xf>
    <xf numFmtId="0" fontId="158" fillId="43" borderId="106" xfId="0" applyFont="1" applyFill="1" applyBorder="1" applyAlignment="1">
      <alignment horizontal="center" vertical="center" wrapText="1"/>
    </xf>
    <xf numFmtId="0" fontId="158" fillId="43" borderId="60" xfId="0" applyFont="1" applyFill="1" applyBorder="1" applyAlignment="1">
      <alignment horizontal="center" vertical="center" wrapText="1"/>
    </xf>
    <xf numFmtId="0" fontId="48" fillId="28" borderId="7" xfId="0" applyFont="1" applyFill="1" applyBorder="1" applyAlignment="1">
      <alignment horizontal="center" vertical="center"/>
    </xf>
    <xf numFmtId="0" fontId="146" fillId="28" borderId="7" xfId="0" applyFont="1" applyFill="1" applyBorder="1" applyAlignment="1">
      <alignment horizontal="center" vertical="center"/>
    </xf>
    <xf numFmtId="0" fontId="146" fillId="27" borderId="7" xfId="0" applyFont="1" applyFill="1" applyBorder="1" applyAlignment="1">
      <alignment horizontal="center" vertical="center"/>
    </xf>
    <xf numFmtId="0" fontId="51" fillId="24" borderId="7" xfId="0" applyFont="1" applyFill="1" applyBorder="1" applyAlignment="1">
      <alignment horizontal="center" vertical="center"/>
    </xf>
    <xf numFmtId="0" fontId="51" fillId="24" borderId="27" xfId="0" applyFont="1" applyFill="1" applyBorder="1" applyAlignment="1">
      <alignment horizontal="center" vertical="center"/>
    </xf>
    <xf numFmtId="0" fontId="4" fillId="2" borderId="1" xfId="0" applyFont="1" applyFill="1" applyBorder="1" applyAlignment="1">
      <alignment horizontal="center" vertical="center"/>
    </xf>
    <xf numFmtId="0" fontId="5" fillId="0" borderId="105" xfId="0" applyFont="1" applyBorder="1" applyAlignment="1">
      <alignment horizontal="center" vertical="center"/>
    </xf>
    <xf numFmtId="0" fontId="123" fillId="0" borderId="105" xfId="0" applyFont="1" applyBorder="1" applyAlignment="1">
      <alignment horizontal="center" vertical="center" wrapText="1"/>
    </xf>
    <xf numFmtId="0" fontId="123" fillId="0" borderId="106" xfId="0" applyFont="1" applyBorder="1" applyAlignment="1">
      <alignment horizontal="center" vertical="center" wrapText="1"/>
    </xf>
    <xf numFmtId="0" fontId="6" fillId="0" borderId="132" xfId="0" applyFont="1" applyBorder="1" applyAlignment="1">
      <alignment horizontal="center" vertical="center"/>
    </xf>
    <xf numFmtId="0" fontId="6" fillId="0" borderId="133" xfId="0" applyFont="1" applyBorder="1" applyAlignment="1">
      <alignment horizontal="center" vertical="center"/>
    </xf>
    <xf numFmtId="0" fontId="10" fillId="4" borderId="133" xfId="0" applyFont="1" applyFill="1" applyBorder="1" applyAlignment="1">
      <alignment horizontal="center" vertical="center"/>
    </xf>
    <xf numFmtId="0" fontId="6" fillId="0" borderId="163" xfId="0" applyFont="1" applyBorder="1" applyAlignment="1">
      <alignment horizontal="center" vertical="center"/>
    </xf>
    <xf numFmtId="0" fontId="123" fillId="0" borderId="32" xfId="0" applyFont="1" applyBorder="1" applyAlignment="1">
      <alignment horizontal="center" vertical="center" wrapText="1"/>
    </xf>
    <xf numFmtId="0" fontId="123" fillId="10" borderId="25" xfId="0" applyFont="1" applyFill="1" applyBorder="1" applyAlignment="1">
      <alignment horizontal="center" vertical="center" wrapText="1"/>
    </xf>
    <xf numFmtId="0" fontId="30" fillId="10" borderId="25" xfId="0" applyFont="1" applyFill="1" applyBorder="1" applyAlignment="1">
      <alignment horizontal="center" vertical="center" wrapText="1"/>
    </xf>
    <xf numFmtId="0" fontId="123" fillId="0" borderId="26" xfId="0" applyFont="1" applyBorder="1" applyAlignment="1">
      <alignment horizontal="center" vertical="center" wrapText="1"/>
    </xf>
    <xf numFmtId="0" fontId="6" fillId="0" borderId="105" xfId="0" applyFont="1" applyBorder="1" applyAlignment="1">
      <alignment horizontal="center" vertical="center"/>
    </xf>
    <xf numFmtId="0" fontId="160" fillId="0" borderId="8" xfId="0" applyFont="1" applyBorder="1" applyAlignment="1">
      <alignment horizontal="center" vertical="center"/>
    </xf>
    <xf numFmtId="0" fontId="156" fillId="0" borderId="8" xfId="0" applyFont="1" applyBorder="1" applyAlignment="1">
      <alignment horizontal="center" vertical="center"/>
    </xf>
    <xf numFmtId="0" fontId="160" fillId="0" borderId="10" xfId="0" applyFont="1" applyBorder="1" applyAlignment="1">
      <alignment horizontal="center" vertical="center"/>
    </xf>
    <xf numFmtId="0" fontId="9" fillId="2" borderId="25" xfId="0" applyFont="1" applyFill="1" applyBorder="1" applyAlignment="1">
      <alignment horizontal="center" vertical="center" wrapText="1"/>
    </xf>
    <xf numFmtId="0" fontId="28" fillId="43" borderId="105" xfId="0" applyFont="1" applyFill="1" applyBorder="1" applyAlignment="1">
      <alignment horizontal="center" vertical="center"/>
    </xf>
    <xf numFmtId="0" fontId="28" fillId="43" borderId="60" xfId="0" applyFont="1" applyFill="1" applyBorder="1" applyAlignment="1">
      <alignment horizontal="center" vertical="center"/>
    </xf>
    <xf numFmtId="0" fontId="28" fillId="43" borderId="106" xfId="0" applyFont="1" applyFill="1" applyBorder="1" applyAlignment="1">
      <alignment horizontal="center" vertical="center"/>
    </xf>
    <xf numFmtId="0" fontId="30" fillId="43" borderId="60" xfId="0" applyFont="1" applyFill="1" applyBorder="1" applyAlignment="1">
      <alignment horizontal="center" vertical="center" wrapText="1"/>
    </xf>
    <xf numFmtId="0" fontId="157" fillId="28" borderId="60" xfId="0" applyFont="1" applyFill="1" applyBorder="1" applyAlignment="1">
      <alignment horizontal="center" vertical="center"/>
    </xf>
    <xf numFmtId="0" fontId="157" fillId="28" borderId="64" xfId="0" applyFont="1" applyFill="1" applyBorder="1" applyAlignment="1">
      <alignment horizontal="center" vertical="center"/>
    </xf>
    <xf numFmtId="0" fontId="161" fillId="43" borderId="60" xfId="0" applyFont="1" applyFill="1" applyBorder="1" applyAlignment="1">
      <alignment horizontal="center" vertical="center"/>
    </xf>
    <xf numFmtId="0" fontId="161" fillId="43" borderId="60" xfId="0" applyFont="1" applyFill="1" applyBorder="1" applyAlignment="1">
      <alignment horizontal="center" vertical="center" wrapText="1"/>
    </xf>
    <xf numFmtId="0" fontId="51" fillId="0" borderId="7" xfId="0" applyFont="1" applyBorder="1" applyAlignment="1">
      <alignment horizontal="center" vertical="center"/>
    </xf>
    <xf numFmtId="0" fontId="51" fillId="18" borderId="7" xfId="0" applyFont="1" applyFill="1" applyBorder="1" applyAlignment="1">
      <alignment horizontal="center" vertical="center"/>
    </xf>
    <xf numFmtId="0" fontId="51" fillId="2" borderId="27" xfId="0" applyFont="1" applyFill="1" applyBorder="1" applyAlignment="1">
      <alignment horizontal="center" vertical="center"/>
    </xf>
    <xf numFmtId="0" fontId="51" fillId="2" borderId="4" xfId="0" applyFont="1" applyFill="1" applyBorder="1" applyAlignment="1">
      <alignment horizontal="center" vertical="center"/>
    </xf>
    <xf numFmtId="0" fontId="160" fillId="0" borderId="9" xfId="0" applyFont="1" applyBorder="1" applyAlignment="1">
      <alignment horizontal="center" vertical="center"/>
    </xf>
    <xf numFmtId="0" fontId="51" fillId="2" borderId="20" xfId="0" applyFont="1" applyFill="1" applyBorder="1" applyAlignment="1">
      <alignment horizontal="center" vertical="center"/>
    </xf>
    <xf numFmtId="0" fontId="51" fillId="2" borderId="107" xfId="0" applyFont="1" applyFill="1" applyBorder="1" applyAlignment="1">
      <alignment horizontal="center" vertical="center"/>
    </xf>
    <xf numFmtId="0" fontId="134" fillId="32" borderId="8" xfId="0" applyFont="1" applyFill="1" applyBorder="1" applyAlignment="1">
      <alignment horizontal="center" vertical="center"/>
    </xf>
    <xf numFmtId="0" fontId="134" fillId="47" borderId="8" xfId="0" applyFont="1" applyFill="1" applyBorder="1" applyAlignment="1">
      <alignment horizontal="center" vertical="center"/>
    </xf>
    <xf numFmtId="0" fontId="11" fillId="40" borderId="8" xfId="0" applyFont="1" applyFill="1" applyBorder="1" applyAlignment="1">
      <alignment horizontal="center" vertical="center" wrapText="1"/>
    </xf>
    <xf numFmtId="0" fontId="134" fillId="8" borderId="111" xfId="0" applyFont="1" applyFill="1" applyBorder="1" applyAlignment="1">
      <alignment horizontal="center" vertical="center"/>
    </xf>
    <xf numFmtId="0" fontId="134" fillId="32" borderId="11" xfId="0" applyFont="1" applyFill="1" applyBorder="1" applyAlignment="1">
      <alignment horizontal="center" vertical="center"/>
    </xf>
    <xf numFmtId="0" fontId="134" fillId="47" borderId="11" xfId="0" applyFont="1" applyFill="1" applyBorder="1" applyAlignment="1">
      <alignment horizontal="center" vertical="center"/>
    </xf>
    <xf numFmtId="0" fontId="31" fillId="0" borderId="11" xfId="0" applyFont="1" applyBorder="1" applyAlignment="1">
      <alignment horizontal="center" vertical="center" wrapText="1"/>
    </xf>
    <xf numFmtId="0" fontId="30" fillId="0" borderId="11" xfId="0" applyFont="1" applyBorder="1" applyAlignment="1">
      <alignment horizontal="center" vertical="center" wrapText="1"/>
    </xf>
    <xf numFmtId="0" fontId="11" fillId="5" borderId="23" xfId="0" applyFont="1" applyFill="1" applyBorder="1" applyAlignment="1">
      <alignment horizontal="center" vertical="center" wrapText="1"/>
    </xf>
    <xf numFmtId="0" fontId="134" fillId="40" borderId="14" xfId="0" applyFont="1" applyFill="1" applyBorder="1" applyAlignment="1">
      <alignment horizontal="center" vertical="center"/>
    </xf>
    <xf numFmtId="0" fontId="31" fillId="0" borderId="14" xfId="0" applyFont="1" applyBorder="1" applyAlignment="1">
      <alignment horizontal="center" vertical="center" wrapText="1"/>
    </xf>
    <xf numFmtId="0" fontId="134" fillId="40" borderId="8" xfId="0" applyFont="1" applyFill="1" applyBorder="1" applyAlignment="1">
      <alignment horizontal="center" vertical="center"/>
    </xf>
    <xf numFmtId="0" fontId="134" fillId="5" borderId="8" xfId="0" applyFont="1" applyFill="1" applyBorder="1" applyAlignment="1">
      <alignment horizontal="center" vertical="center" wrapText="1"/>
    </xf>
    <xf numFmtId="0" fontId="134" fillId="8" borderId="156" xfId="0" applyFont="1" applyFill="1" applyBorder="1" applyAlignment="1">
      <alignment horizontal="center" vertical="center"/>
    </xf>
    <xf numFmtId="0" fontId="11" fillId="5" borderId="161" xfId="0" applyFont="1" applyFill="1" applyBorder="1" applyAlignment="1">
      <alignment horizontal="center" vertical="center" wrapText="1"/>
    </xf>
    <xf numFmtId="0" fontId="134" fillId="8" borderId="161" xfId="0" applyFont="1" applyFill="1" applyBorder="1" applyAlignment="1">
      <alignment horizontal="center" vertical="center"/>
    </xf>
    <xf numFmtId="0" fontId="129" fillId="0" borderId="161" xfId="0" applyFont="1" applyBorder="1" applyAlignment="1">
      <alignment horizontal="center" vertical="center" wrapText="1"/>
    </xf>
    <xf numFmtId="0" fontId="134" fillId="4" borderId="161" xfId="0" applyFont="1" applyFill="1" applyBorder="1" applyAlignment="1">
      <alignment horizontal="center" vertical="center"/>
    </xf>
    <xf numFmtId="0" fontId="11" fillId="6" borderId="161" xfId="0" applyFont="1" applyFill="1" applyBorder="1" applyAlignment="1">
      <alignment horizontal="center" vertical="center" wrapText="1"/>
    </xf>
    <xf numFmtId="0" fontId="30" fillId="0" borderId="161" xfId="0" applyFont="1" applyBorder="1" applyAlignment="1">
      <alignment horizontal="center" vertical="center" wrapText="1"/>
    </xf>
    <xf numFmtId="0" fontId="134" fillId="6" borderId="161" xfId="0" applyFont="1" applyFill="1" applyBorder="1" applyAlignment="1">
      <alignment horizontal="center" vertical="center" wrapText="1"/>
    </xf>
    <xf numFmtId="0" fontId="134" fillId="8" borderId="194" xfId="0" applyFont="1" applyFill="1" applyBorder="1" applyAlignment="1">
      <alignment horizontal="center" vertical="center"/>
    </xf>
    <xf numFmtId="0" fontId="134" fillId="8" borderId="102" xfId="0" applyFont="1" applyFill="1" applyBorder="1" applyAlignment="1">
      <alignment horizontal="center" vertical="center"/>
    </xf>
    <xf numFmtId="0" fontId="134" fillId="8" borderId="103" xfId="0" applyFont="1" applyFill="1" applyBorder="1" applyAlignment="1">
      <alignment horizontal="center" vertical="center"/>
    </xf>
    <xf numFmtId="0" fontId="134" fillId="2" borderId="40" xfId="0" applyFont="1" applyFill="1" applyBorder="1" applyAlignment="1">
      <alignment horizontal="center" vertical="center"/>
    </xf>
    <xf numFmtId="0" fontId="134" fillId="2" borderId="8" xfId="0" applyFont="1" applyFill="1" applyBorder="1" applyAlignment="1">
      <alignment horizontal="center" vertical="center"/>
    </xf>
    <xf numFmtId="0" fontId="129" fillId="2" borderId="8" xfId="0" applyFont="1" applyFill="1" applyBorder="1" applyAlignment="1">
      <alignment horizontal="center" vertical="center" wrapText="1"/>
    </xf>
    <xf numFmtId="0" fontId="134" fillId="47" borderId="29" xfId="0" applyFont="1" applyFill="1" applyBorder="1" applyAlignment="1">
      <alignment horizontal="center" vertical="center"/>
    </xf>
    <xf numFmtId="0" fontId="31" fillId="0" borderId="29" xfId="0" applyFont="1" applyBorder="1" applyAlignment="1">
      <alignment horizontal="center" vertical="center" wrapText="1"/>
    </xf>
    <xf numFmtId="0" fontId="134" fillId="2" borderId="32" xfId="0" applyFont="1" applyFill="1" applyBorder="1" applyAlignment="1">
      <alignment horizontal="center" vertical="center"/>
    </xf>
    <xf numFmtId="0" fontId="134" fillId="46" borderId="25" xfId="0" applyFont="1" applyFill="1" applyBorder="1" applyAlignment="1">
      <alignment horizontal="center" vertical="center"/>
    </xf>
    <xf numFmtId="0" fontId="134" fillId="2" borderId="25" xfId="0" applyFont="1" applyFill="1" applyBorder="1" applyAlignment="1">
      <alignment horizontal="center" vertical="center"/>
    </xf>
    <xf numFmtId="0" fontId="129" fillId="19" borderId="25" xfId="0" applyFont="1" applyFill="1" applyBorder="1" applyAlignment="1">
      <alignment horizontal="center" vertical="center" wrapText="1"/>
    </xf>
    <xf numFmtId="0" fontId="129" fillId="2" borderId="25" xfId="0" applyFont="1" applyFill="1" applyBorder="1" applyAlignment="1">
      <alignment horizontal="center" vertical="center" wrapText="1"/>
    </xf>
    <xf numFmtId="0" fontId="11" fillId="46" borderId="25" xfId="0" applyFont="1" applyFill="1" applyBorder="1" applyAlignment="1">
      <alignment horizontal="center" vertical="center" wrapText="1"/>
    </xf>
    <xf numFmtId="0" fontId="129" fillId="46" borderId="25"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31" fillId="2" borderId="25" xfId="0" applyFont="1" applyFill="1" applyBorder="1" applyAlignment="1">
      <alignment horizontal="center" vertical="center" wrapText="1"/>
    </xf>
    <xf numFmtId="0" fontId="30" fillId="2" borderId="25" xfId="0" applyFont="1" applyFill="1" applyBorder="1" applyAlignment="1">
      <alignment horizontal="center" vertical="center" wrapText="1"/>
    </xf>
    <xf numFmtId="0" fontId="134" fillId="46" borderId="26" xfId="0" applyFont="1" applyFill="1" applyBorder="1" applyAlignment="1">
      <alignment horizontal="center" vertical="center"/>
    </xf>
    <xf numFmtId="0" fontId="129" fillId="11" borderId="8"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34" fillId="11" borderId="8" xfId="0" applyFont="1" applyFill="1" applyBorder="1" applyAlignment="1">
      <alignment horizontal="center" vertical="center"/>
    </xf>
    <xf numFmtId="0" fontId="31" fillId="11" borderId="8"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11" fillId="11" borderId="8" xfId="0" applyFont="1" applyFill="1" applyBorder="1" applyAlignment="1">
      <alignment horizontal="center" vertical="center" wrapText="1"/>
    </xf>
    <xf numFmtId="0" fontId="11" fillId="11" borderId="10" xfId="0" applyFont="1" applyFill="1" applyBorder="1" applyAlignment="1">
      <alignment horizontal="center" vertical="center" wrapText="1"/>
    </xf>
    <xf numFmtId="0" fontId="11" fillId="2" borderId="29" xfId="0" applyFont="1" applyFill="1" applyBorder="1" applyAlignment="1">
      <alignment horizontal="center" vertical="center" wrapText="1"/>
    </xf>
    <xf numFmtId="0" fontId="129" fillId="4" borderId="29" xfId="0" applyFont="1" applyFill="1" applyBorder="1" applyAlignment="1">
      <alignment horizontal="center" vertical="center" wrapText="1"/>
    </xf>
    <xf numFmtId="0" fontId="11" fillId="4" borderId="29" xfId="0" applyFont="1" applyFill="1" applyBorder="1" applyAlignment="1">
      <alignment horizontal="center" vertical="center" wrapText="1"/>
    </xf>
    <xf numFmtId="0" fontId="31" fillId="2" borderId="29" xfId="0" applyFont="1" applyFill="1" applyBorder="1" applyAlignment="1">
      <alignment horizontal="center" vertical="center" wrapText="1"/>
    </xf>
    <xf numFmtId="0" fontId="30" fillId="2" borderId="29" xfId="0" applyFont="1" applyFill="1" applyBorder="1" applyAlignment="1">
      <alignment horizontal="center" vertical="center" wrapText="1"/>
    </xf>
    <xf numFmtId="0" fontId="11" fillId="4" borderId="29" xfId="0" applyFont="1" applyFill="1" applyBorder="1" applyAlignment="1">
      <alignment horizontal="center" vertical="center"/>
    </xf>
    <xf numFmtId="0" fontId="134" fillId="2" borderId="30" xfId="0" applyFont="1" applyFill="1" applyBorder="1" applyAlignment="1">
      <alignment horizontal="center" vertical="center"/>
    </xf>
    <xf numFmtId="0" fontId="29" fillId="8" borderId="8" xfId="0" applyFont="1" applyFill="1" applyBorder="1" applyAlignment="1">
      <alignment horizontal="center" vertical="center"/>
    </xf>
    <xf numFmtId="0" fontId="11" fillId="32" borderId="25" xfId="0" applyFont="1" applyFill="1" applyBorder="1" applyAlignment="1">
      <alignment horizontal="center" vertical="center" wrapText="1"/>
    </xf>
    <xf numFmtId="0" fontId="129" fillId="32" borderId="25" xfId="0" applyFont="1" applyFill="1" applyBorder="1" applyAlignment="1">
      <alignment horizontal="center" vertical="center" wrapText="1"/>
    </xf>
    <xf numFmtId="0" fontId="134" fillId="5" borderId="25" xfId="0" applyFont="1" applyFill="1" applyBorder="1" applyAlignment="1">
      <alignment horizontal="center" vertical="center" wrapText="1"/>
    </xf>
    <xf numFmtId="0" fontId="134" fillId="32" borderId="8" xfId="0" applyFont="1" applyFill="1" applyBorder="1">
      <alignment vertical="center"/>
    </xf>
    <xf numFmtId="0" fontId="129" fillId="32" borderId="8" xfId="0" applyFont="1" applyFill="1" applyBorder="1" applyAlignment="1">
      <alignment horizontal="center" vertical="center" wrapText="1"/>
    </xf>
    <xf numFmtId="0" fontId="11" fillId="32" borderId="8" xfId="0" applyFont="1" applyFill="1" applyBorder="1" applyAlignment="1">
      <alignment horizontal="center" vertical="center" wrapText="1"/>
    </xf>
    <xf numFmtId="0" fontId="146" fillId="40" borderId="8" xfId="0" applyFont="1" applyFill="1" applyBorder="1" applyAlignment="1">
      <alignment horizontal="center" vertical="center" wrapText="1"/>
    </xf>
    <xf numFmtId="0" fontId="11" fillId="32" borderId="8" xfId="0" applyFont="1" applyFill="1" applyBorder="1" applyAlignment="1">
      <alignment horizontal="center" vertical="center"/>
    </xf>
    <xf numFmtId="0" fontId="5" fillId="19" borderId="60" xfId="0" applyFont="1" applyFill="1" applyBorder="1" applyAlignment="1">
      <alignment horizontal="center" vertical="center"/>
    </xf>
    <xf numFmtId="0" fontId="123" fillId="19" borderId="60" xfId="0" applyFont="1" applyFill="1" applyBorder="1" applyAlignment="1">
      <alignment horizontal="center" vertical="center" wrapText="1"/>
    </xf>
    <xf numFmtId="0" fontId="146" fillId="28" borderId="5" xfId="0" applyFont="1" applyFill="1" applyBorder="1" applyAlignment="1">
      <alignment horizontal="center" vertical="center"/>
    </xf>
    <xf numFmtId="0" fontId="146" fillId="28" borderId="17" xfId="0" applyFont="1" applyFill="1" applyBorder="1" applyAlignment="1">
      <alignment horizontal="center" vertical="center"/>
    </xf>
    <xf numFmtId="0" fontId="48" fillId="28" borderId="17" xfId="0" applyFont="1" applyFill="1" applyBorder="1" applyAlignment="1">
      <alignment horizontal="center" vertical="center"/>
    </xf>
    <xf numFmtId="0" fontId="146" fillId="48" borderId="107" xfId="0" applyFont="1" applyFill="1" applyBorder="1" applyAlignment="1">
      <alignment horizontal="center" vertical="center"/>
    </xf>
    <xf numFmtId="0" fontId="146" fillId="48" borderId="7" xfId="0" applyFont="1" applyFill="1" applyBorder="1" applyAlignment="1">
      <alignment horizontal="center" vertical="center"/>
    </xf>
    <xf numFmtId="0" fontId="146" fillId="48" borderId="193" xfId="0" applyFont="1" applyFill="1" applyBorder="1" applyAlignment="1">
      <alignment horizontal="center" vertical="center"/>
    </xf>
    <xf numFmtId="0" fontId="159" fillId="18" borderId="195" xfId="0" applyFont="1" applyFill="1" applyBorder="1" applyAlignment="1">
      <alignment horizontal="center" vertical="center"/>
    </xf>
    <xf numFmtId="0" fontId="162" fillId="11" borderId="156" xfId="0" applyFont="1" applyFill="1" applyBorder="1" applyAlignment="1">
      <alignment horizontal="center" vertical="center"/>
    </xf>
    <xf numFmtId="0" fontId="162" fillId="11" borderId="161" xfId="0" applyFont="1" applyFill="1" applyBorder="1" applyAlignment="1">
      <alignment horizontal="center" vertical="center"/>
    </xf>
    <xf numFmtId="0" fontId="163" fillId="11" borderId="161" xfId="0" applyFont="1" applyFill="1" applyBorder="1" applyAlignment="1">
      <alignment horizontal="center" vertical="center" wrapText="1"/>
    </xf>
    <xf numFmtId="0" fontId="162" fillId="8" borderId="161" xfId="0" applyFont="1" applyFill="1" applyBorder="1" applyAlignment="1">
      <alignment horizontal="center" vertical="center"/>
    </xf>
    <xf numFmtId="0" fontId="160" fillId="5" borderId="161" xfId="0" applyFont="1" applyFill="1" applyBorder="1" applyAlignment="1">
      <alignment horizontal="center" vertical="center" wrapText="1"/>
    </xf>
    <xf numFmtId="0" fontId="160" fillId="6" borderId="161" xfId="0" applyFont="1" applyFill="1" applyBorder="1" applyAlignment="1">
      <alignment horizontal="center" vertical="center" wrapText="1"/>
    </xf>
    <xf numFmtId="0" fontId="163" fillId="0" borderId="161" xfId="0" applyFont="1" applyBorder="1" applyAlignment="1">
      <alignment horizontal="center" vertical="center" wrapText="1"/>
    </xf>
    <xf numFmtId="0" fontId="162" fillId="4" borderId="161" xfId="0" applyFont="1" applyFill="1" applyBorder="1" applyAlignment="1">
      <alignment horizontal="center" vertical="center"/>
    </xf>
    <xf numFmtId="0" fontId="164" fillId="0" borderId="161" xfId="0" applyFont="1" applyBorder="1" applyAlignment="1">
      <alignment horizontal="center" vertical="center" wrapText="1"/>
    </xf>
    <xf numFmtId="0" fontId="165" fillId="0" borderId="161" xfId="0" applyFont="1" applyBorder="1" applyAlignment="1">
      <alignment horizontal="center" vertical="center" wrapText="1"/>
    </xf>
    <xf numFmtId="0" fontId="162" fillId="8" borderId="194" xfId="0" applyFont="1" applyFill="1" applyBorder="1" applyAlignment="1">
      <alignment horizontal="center" vertical="center"/>
    </xf>
    <xf numFmtId="0" fontId="5" fillId="40" borderId="60" xfId="0" applyFont="1" applyFill="1" applyBorder="1" applyAlignment="1">
      <alignment horizontal="center" vertical="center"/>
    </xf>
    <xf numFmtId="0" fontId="123" fillId="40" borderId="60" xfId="0" applyFont="1" applyFill="1" applyBorder="1" applyAlignment="1">
      <alignment horizontal="center" vertical="center" wrapText="1"/>
    </xf>
    <xf numFmtId="0" fontId="161" fillId="0" borderId="60" xfId="0" applyFont="1" applyBorder="1" applyAlignment="1">
      <alignment horizontal="center" vertical="center"/>
    </xf>
    <xf numFmtId="0" fontId="49" fillId="3" borderId="60" xfId="0" applyFont="1" applyFill="1" applyBorder="1" applyAlignment="1">
      <alignment horizontal="center" vertical="center" wrapText="1"/>
    </xf>
    <xf numFmtId="0" fontId="8" fillId="0" borderId="60" xfId="0" applyFont="1" applyBorder="1" applyAlignment="1">
      <alignment horizontal="center" vertical="center" wrapText="1"/>
    </xf>
    <xf numFmtId="0" fontId="49" fillId="3" borderId="106" xfId="0" applyFont="1" applyFill="1" applyBorder="1" applyAlignment="1">
      <alignment horizontal="center" vertical="center" wrapText="1"/>
    </xf>
    <xf numFmtId="0" fontId="13" fillId="32" borderId="25" xfId="0" applyFont="1" applyFill="1" applyBorder="1" applyAlignment="1">
      <alignment horizontal="center" vertical="center"/>
    </xf>
    <xf numFmtId="0" fontId="8" fillId="0" borderId="8" xfId="0" applyFont="1" applyBorder="1" applyAlignment="1">
      <alignment horizontal="center" vertical="center" wrapText="1"/>
    </xf>
    <xf numFmtId="0" fontId="13" fillId="32" borderId="8" xfId="0" applyFont="1" applyFill="1" applyBorder="1" applyAlignment="1">
      <alignment horizontal="center" vertical="center"/>
    </xf>
    <xf numFmtId="0" fontId="13" fillId="32" borderId="40" xfId="0" applyFont="1" applyFill="1" applyBorder="1" applyAlignment="1">
      <alignment horizontal="center" vertical="center"/>
    </xf>
    <xf numFmtId="0" fontId="13" fillId="19" borderId="8" xfId="0" applyFont="1" applyFill="1" applyBorder="1" applyAlignment="1">
      <alignment horizontal="center" vertical="center"/>
    </xf>
    <xf numFmtId="0" fontId="14" fillId="5" borderId="8" xfId="0"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8" borderId="8" xfId="0" applyFont="1" applyFill="1" applyBorder="1" applyAlignment="1">
      <alignment horizontal="center" vertical="center"/>
    </xf>
    <xf numFmtId="0" fontId="14" fillId="6" borderId="29" xfId="0" applyFont="1" applyFill="1" applyBorder="1" applyAlignment="1">
      <alignment horizontal="center" vertical="center" wrapText="1"/>
    </xf>
    <xf numFmtId="0" fontId="14" fillId="8" borderId="29" xfId="0" applyFont="1" applyFill="1" applyBorder="1" applyAlignment="1">
      <alignment horizontal="center" vertical="center"/>
    </xf>
    <xf numFmtId="0" fontId="13" fillId="32" borderId="29" xfId="0" applyFont="1" applyFill="1" applyBorder="1" applyAlignment="1">
      <alignment horizontal="center" vertical="center"/>
    </xf>
    <xf numFmtId="0" fontId="14" fillId="8" borderId="25" xfId="0" applyFont="1" applyFill="1" applyBorder="1" applyAlignment="1">
      <alignment horizontal="center" vertical="center"/>
    </xf>
    <xf numFmtId="0" fontId="9" fillId="0" borderId="8" xfId="0" applyFont="1" applyBorder="1" applyAlignment="1">
      <alignment horizontal="center" vertical="center" wrapText="1"/>
    </xf>
    <xf numFmtId="0" fontId="13" fillId="8" borderId="111" xfId="0" applyFont="1" applyFill="1" applyBorder="1" applyAlignment="1">
      <alignment horizontal="center" vertical="center"/>
    </xf>
    <xf numFmtId="0" fontId="49" fillId="0" borderId="11" xfId="0" applyFont="1" applyBorder="1" applyAlignment="1">
      <alignment horizontal="center" vertical="center" wrapText="1"/>
    </xf>
    <xf numFmtId="0" fontId="14" fillId="8" borderId="11" xfId="0" applyFont="1" applyFill="1" applyBorder="1" applyAlignment="1">
      <alignment horizontal="center" vertical="center"/>
    </xf>
    <xf numFmtId="0" fontId="8" fillId="0" borderId="11" xfId="0" applyFont="1" applyBorder="1" applyAlignment="1">
      <alignment horizontal="center" vertical="center" wrapText="1"/>
    </xf>
    <xf numFmtId="0" fontId="6" fillId="5" borderId="11" xfId="0" applyFont="1" applyFill="1" applyBorder="1" applyAlignment="1">
      <alignment horizontal="center" vertical="center" wrapText="1"/>
    </xf>
    <xf numFmtId="0" fontId="13" fillId="4" borderId="11" xfId="0" applyFont="1" applyFill="1" applyBorder="1" applyAlignment="1">
      <alignment horizontal="center" vertical="center"/>
    </xf>
    <xf numFmtId="0" fontId="13" fillId="8" borderId="11" xfId="0" applyFont="1" applyFill="1" applyBorder="1" applyAlignment="1">
      <alignment horizontal="center" vertical="center"/>
    </xf>
    <xf numFmtId="0" fontId="6" fillId="6" borderId="11" xfId="0" applyFont="1" applyFill="1" applyBorder="1" applyAlignment="1">
      <alignment horizontal="center" vertical="center" wrapText="1"/>
    </xf>
    <xf numFmtId="0" fontId="6" fillId="6" borderId="23" xfId="0" applyFont="1" applyFill="1" applyBorder="1" applyAlignment="1">
      <alignment horizontal="center" vertical="center" wrapText="1"/>
    </xf>
    <xf numFmtId="0" fontId="14" fillId="5" borderId="11" xfId="0" applyFont="1" applyFill="1" applyBorder="1" applyAlignment="1">
      <alignment horizontal="center" vertical="center" wrapText="1"/>
    </xf>
    <xf numFmtId="0" fontId="49" fillId="0" borderId="23" xfId="0" applyFont="1" applyBorder="1" applyAlignment="1">
      <alignment horizontal="center" vertical="center" wrapText="1"/>
    </xf>
    <xf numFmtId="0" fontId="69" fillId="0" borderId="117" xfId="0" applyFont="1" applyBorder="1" applyAlignment="1">
      <alignment horizontal="center" vertical="center"/>
    </xf>
    <xf numFmtId="0" fontId="69" fillId="0" borderId="118" xfId="0" applyFont="1" applyBorder="1" applyAlignment="1">
      <alignment horizontal="center" vertical="center"/>
    </xf>
    <xf numFmtId="0" fontId="33" fillId="0" borderId="118" xfId="0" applyFont="1" applyBorder="1" applyAlignment="1">
      <alignment horizontal="center" vertical="center"/>
    </xf>
    <xf numFmtId="0" fontId="33" fillId="0" borderId="35" xfId="0" applyFont="1" applyBorder="1" applyAlignment="1">
      <alignment horizontal="center" vertical="center"/>
    </xf>
    <xf numFmtId="0" fontId="33" fillId="0" borderId="117" xfId="0" applyFont="1" applyBorder="1" applyAlignment="1">
      <alignment horizontal="center" vertical="center"/>
    </xf>
    <xf numFmtId="0" fontId="0" fillId="2" borderId="0" xfId="0" applyFill="1">
      <alignment vertical="center"/>
    </xf>
    <xf numFmtId="0" fontId="11" fillId="2" borderId="41" xfId="0" applyFont="1" applyFill="1" applyBorder="1" applyAlignment="1">
      <alignment horizontal="center" vertical="center"/>
    </xf>
    <xf numFmtId="0" fontId="5" fillId="32" borderId="60" xfId="0" applyFont="1" applyFill="1" applyBorder="1" applyAlignment="1">
      <alignment horizontal="center" vertical="center"/>
    </xf>
    <xf numFmtId="0" fontId="49" fillId="32" borderId="60" xfId="0" applyFont="1" applyFill="1" applyBorder="1" applyAlignment="1">
      <alignment horizontal="center" vertical="center" wrapText="1"/>
    </xf>
    <xf numFmtId="0" fontId="6" fillId="0" borderId="111" xfId="0" applyFont="1" applyBorder="1" applyAlignment="1">
      <alignment horizontal="center" vertical="center"/>
    </xf>
    <xf numFmtId="0" fontId="134" fillId="0" borderId="32" xfId="0" applyFont="1" applyBorder="1" applyAlignment="1">
      <alignment horizontal="center" vertical="center"/>
    </xf>
    <xf numFmtId="0" fontId="134" fillId="0" borderId="25" xfId="0" applyFont="1" applyBorder="1" applyAlignment="1">
      <alignment horizontal="center" vertical="center"/>
    </xf>
    <xf numFmtId="0" fontId="134" fillId="0" borderId="40" xfId="0" applyFont="1" applyBorder="1" applyAlignment="1">
      <alignment horizontal="center" vertical="center"/>
    </xf>
    <xf numFmtId="0" fontId="134" fillId="0" borderId="8" xfId="0" applyFont="1" applyBorder="1" applyAlignment="1">
      <alignment horizontal="center" vertical="center"/>
    </xf>
    <xf numFmtId="0" fontId="134" fillId="0" borderId="41" xfId="0" applyFont="1" applyBorder="1" applyAlignment="1">
      <alignment horizontal="center" vertical="center"/>
    </xf>
    <xf numFmtId="0" fontId="134" fillId="0" borderId="29" xfId="0" applyFont="1" applyBorder="1" applyAlignment="1">
      <alignment horizontal="center" vertical="center"/>
    </xf>
    <xf numFmtId="0" fontId="5" fillId="4" borderId="25" xfId="0" applyFont="1" applyFill="1" applyBorder="1" applyAlignment="1">
      <alignment horizontal="center" vertical="center"/>
    </xf>
    <xf numFmtId="0" fontId="5" fillId="4" borderId="26" xfId="0" applyFont="1" applyFill="1" applyBorder="1" applyAlignment="1">
      <alignment horizontal="center" vertical="center"/>
    </xf>
    <xf numFmtId="0" fontId="5" fillId="0" borderId="0" xfId="0" applyFont="1" applyAlignment="1">
      <alignment horizontal="center" vertical="center"/>
    </xf>
    <xf numFmtId="0" fontId="5" fillId="2" borderId="0" xfId="0" applyFont="1" applyFill="1" applyAlignment="1">
      <alignment horizontal="center" vertical="center"/>
    </xf>
    <xf numFmtId="0" fontId="13" fillId="5" borderId="40" xfId="0" applyFont="1" applyFill="1" applyBorder="1" applyAlignment="1">
      <alignment horizontal="center" vertical="center" wrapText="1"/>
    </xf>
    <xf numFmtId="0" fontId="13" fillId="20" borderId="10" xfId="0" applyFont="1" applyFill="1" applyBorder="1" applyAlignment="1">
      <alignment vertical="center" wrapText="1"/>
    </xf>
    <xf numFmtId="0" fontId="5" fillId="0" borderId="10" xfId="0" applyFont="1" applyBorder="1">
      <alignment vertical="center"/>
    </xf>
    <xf numFmtId="0" fontId="5" fillId="8" borderId="10" xfId="0" applyFont="1" applyFill="1" applyBorder="1">
      <alignment vertical="center"/>
    </xf>
    <xf numFmtId="0" fontId="50" fillId="2" borderId="40" xfId="0" applyFont="1" applyFill="1" applyBorder="1" applyAlignment="1">
      <alignment horizontal="center" vertical="center"/>
    </xf>
    <xf numFmtId="0" fontId="41" fillId="0" borderId="40" xfId="0" applyFont="1" applyBorder="1" applyAlignment="1">
      <alignment horizontal="center" vertical="center"/>
    </xf>
    <xf numFmtId="0" fontId="9" fillId="0" borderId="8" xfId="0" applyFont="1" applyBorder="1">
      <alignment vertical="center"/>
    </xf>
    <xf numFmtId="0" fontId="9" fillId="0" borderId="10" xfId="0" applyFont="1" applyBorder="1">
      <alignment vertical="center"/>
    </xf>
    <xf numFmtId="0" fontId="5" fillId="0" borderId="0" xfId="0" applyFont="1">
      <alignment vertical="center"/>
    </xf>
    <xf numFmtId="0" fontId="9" fillId="9" borderId="40" xfId="0" applyFont="1" applyFill="1" applyBorder="1" applyAlignment="1">
      <alignment horizontal="center" vertical="center" wrapText="1"/>
    </xf>
    <xf numFmtId="0" fontId="123" fillId="7" borderId="40" xfId="0" applyFont="1" applyFill="1" applyBorder="1" applyAlignment="1">
      <alignment horizontal="center" vertical="center"/>
    </xf>
    <xf numFmtId="0" fontId="41" fillId="0" borderId="41" xfId="0" applyFont="1" applyBorder="1" applyAlignment="1">
      <alignment horizontal="center" vertical="center"/>
    </xf>
    <xf numFmtId="0" fontId="41" fillId="0" borderId="29" xfId="0" applyFont="1" applyBorder="1">
      <alignment vertical="center"/>
    </xf>
    <xf numFmtId="0" fontId="41" fillId="0" borderId="30" xfId="0" applyFont="1" applyBorder="1">
      <alignment vertical="center"/>
    </xf>
    <xf numFmtId="0" fontId="32" fillId="0" borderId="25" xfId="0" applyFont="1" applyBorder="1" applyAlignment="1">
      <alignment horizontal="center" vertical="center"/>
    </xf>
    <xf numFmtId="0" fontId="36" fillId="2" borderId="8" xfId="0" applyFont="1" applyFill="1" applyBorder="1" applyAlignment="1">
      <alignment horizontal="center" vertical="center" wrapText="1"/>
    </xf>
    <xf numFmtId="0" fontId="32" fillId="0" borderId="32" xfId="0" applyFont="1" applyBorder="1" applyAlignment="1">
      <alignment horizontal="center" vertical="center"/>
    </xf>
    <xf numFmtId="0" fontId="32" fillId="0" borderId="42" xfId="0" applyFont="1" applyBorder="1" applyAlignment="1">
      <alignment horizontal="center" vertical="center"/>
    </xf>
    <xf numFmtId="0" fontId="32" fillId="2" borderId="40" xfId="0" applyFont="1" applyFill="1" applyBorder="1" applyAlignment="1">
      <alignment horizontal="center" vertical="center"/>
    </xf>
    <xf numFmtId="0" fontId="34" fillId="2" borderId="8" xfId="0" applyFont="1" applyFill="1" applyBorder="1" applyAlignment="1">
      <alignment horizontal="center" vertical="center" wrapText="1"/>
    </xf>
    <xf numFmtId="0" fontId="38" fillId="2" borderId="8" xfId="0" applyFont="1" applyFill="1" applyBorder="1" applyAlignment="1">
      <alignment horizontal="center" vertical="center" wrapText="1"/>
    </xf>
    <xf numFmtId="0" fontId="37" fillId="2" borderId="8" xfId="0" applyFont="1" applyFill="1" applyBorder="1" applyAlignment="1">
      <alignment horizontal="center" vertical="center" wrapText="1"/>
    </xf>
    <xf numFmtId="0" fontId="32" fillId="2" borderId="12" xfId="0" applyFont="1" applyFill="1" applyBorder="1" applyAlignment="1">
      <alignment horizontal="center" vertical="center"/>
    </xf>
    <xf numFmtId="0" fontId="36" fillId="2" borderId="40" xfId="0" applyFont="1" applyFill="1" applyBorder="1" applyAlignment="1">
      <alignment horizontal="center" vertical="center" wrapText="1"/>
    </xf>
    <xf numFmtId="0" fontId="37" fillId="2" borderId="41" xfId="0" applyFont="1" applyFill="1" applyBorder="1" applyAlignment="1">
      <alignment horizontal="center" vertical="center" wrapText="1"/>
    </xf>
    <xf numFmtId="0" fontId="37" fillId="2" borderId="29" xfId="0" applyFont="1" applyFill="1" applyBorder="1" applyAlignment="1">
      <alignment horizontal="center" vertical="center" wrapText="1"/>
    </xf>
    <xf numFmtId="0" fontId="34" fillId="2" borderId="29"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36" fillId="2" borderId="29" xfId="0" applyFont="1" applyFill="1" applyBorder="1" applyAlignment="1">
      <alignment horizontal="center" vertical="center"/>
    </xf>
    <xf numFmtId="0" fontId="36" fillId="2" borderId="43" xfId="0" applyFont="1" applyFill="1" applyBorder="1" applyAlignment="1">
      <alignment horizontal="center" vertical="center" wrapText="1"/>
    </xf>
    <xf numFmtId="0" fontId="166" fillId="0" borderId="4" xfId="0" applyFont="1" applyBorder="1" applyAlignment="1">
      <alignment horizontal="center" vertical="center" wrapText="1"/>
    </xf>
    <xf numFmtId="0" fontId="166" fillId="0" borderId="7" xfId="0" applyFont="1" applyBorder="1" applyAlignment="1">
      <alignment horizontal="center" vertical="center" wrapText="1"/>
    </xf>
    <xf numFmtId="0" fontId="166" fillId="0" borderId="27" xfId="0" applyFont="1" applyBorder="1" applyAlignment="1">
      <alignment horizontal="center" vertical="center" wrapText="1"/>
    </xf>
    <xf numFmtId="0" fontId="40" fillId="0" borderId="105" xfId="0" applyFont="1" applyBorder="1" applyAlignment="1">
      <alignment horizontal="center" vertical="center"/>
    </xf>
    <xf numFmtId="0" fontId="40" fillId="0" borderId="60" xfId="0" applyFont="1" applyBorder="1" applyAlignment="1">
      <alignment horizontal="center" vertical="center"/>
    </xf>
    <xf numFmtId="0" fontId="40" fillId="0" borderId="105" xfId="0" applyFont="1" applyBorder="1" applyAlignment="1">
      <alignment horizontal="center" vertical="center" wrapText="1"/>
    </xf>
    <xf numFmtId="0" fontId="40" fillId="0" borderId="60" xfId="0" applyFont="1" applyBorder="1" applyAlignment="1">
      <alignment horizontal="center" vertical="center" wrapText="1"/>
    </xf>
    <xf numFmtId="0" fontId="40" fillId="0" borderId="106" xfId="0" applyFont="1" applyBorder="1" applyAlignment="1">
      <alignment horizontal="center" vertical="center" wrapText="1"/>
    </xf>
    <xf numFmtId="0" fontId="13" fillId="28" borderId="10" xfId="0" applyFont="1" applyFill="1" applyBorder="1" applyAlignment="1">
      <alignment horizontal="center" vertical="center"/>
    </xf>
    <xf numFmtId="0" fontId="40" fillId="0" borderId="64" xfId="0" applyFont="1" applyBorder="1" applyAlignment="1">
      <alignment horizontal="center" vertical="center"/>
    </xf>
    <xf numFmtId="0" fontId="40" fillId="0" borderId="64" xfId="0" applyFont="1" applyBorder="1" applyAlignment="1">
      <alignment horizontal="center" vertical="center" wrapText="1"/>
    </xf>
    <xf numFmtId="0" fontId="37" fillId="2" borderId="12" xfId="0" applyFont="1" applyFill="1" applyBorder="1" applyAlignment="1">
      <alignment horizontal="center" vertical="center" wrapText="1"/>
    </xf>
    <xf numFmtId="0" fontId="40" fillId="0" borderId="63" xfId="0" applyFont="1" applyBorder="1" applyAlignment="1">
      <alignment horizontal="center" vertical="center"/>
    </xf>
    <xf numFmtId="0" fontId="40" fillId="0" borderId="63" xfId="0" applyFont="1" applyBorder="1" applyAlignment="1">
      <alignment horizontal="center" vertical="center" wrapText="1"/>
    </xf>
    <xf numFmtId="0" fontId="32" fillId="0" borderId="24" xfId="0" applyFont="1" applyBorder="1" applyAlignment="1">
      <alignment horizontal="center" vertical="center"/>
    </xf>
    <xf numFmtId="0" fontId="32" fillId="2" borderId="9" xfId="0" applyFont="1" applyFill="1" applyBorder="1" applyAlignment="1">
      <alignment horizontal="center" vertical="center"/>
    </xf>
    <xf numFmtId="0" fontId="36" fillId="2" borderId="9" xfId="0" applyFont="1" applyFill="1" applyBorder="1" applyAlignment="1">
      <alignment horizontal="center" vertical="center" wrapText="1"/>
    </xf>
    <xf numFmtId="0" fontId="37" fillId="2" borderId="28" xfId="0" applyFont="1" applyFill="1" applyBorder="1" applyAlignment="1">
      <alignment horizontal="center" vertical="center" wrapText="1"/>
    </xf>
    <xf numFmtId="0" fontId="40" fillId="17" borderId="105" xfId="0" applyFont="1" applyFill="1" applyBorder="1" applyAlignment="1">
      <alignment horizontal="center" vertical="center"/>
    </xf>
    <xf numFmtId="0" fontId="40" fillId="17" borderId="106" xfId="0" applyFont="1" applyFill="1" applyBorder="1" applyAlignment="1">
      <alignment horizontal="center" vertical="center"/>
    </xf>
    <xf numFmtId="0" fontId="40" fillId="17" borderId="105" xfId="0" applyFont="1" applyFill="1" applyBorder="1" applyAlignment="1">
      <alignment horizontal="center" vertical="center" wrapText="1"/>
    </xf>
    <xf numFmtId="0" fontId="40" fillId="17" borderId="106" xfId="0" applyFont="1" applyFill="1" applyBorder="1" applyAlignment="1">
      <alignment horizontal="center" vertical="center" wrapText="1"/>
    </xf>
    <xf numFmtId="0" fontId="32" fillId="0" borderId="26" xfId="0" applyFont="1" applyBorder="1" applyAlignment="1">
      <alignment horizontal="center" vertical="center"/>
    </xf>
    <xf numFmtId="0" fontId="32" fillId="19" borderId="40" xfId="0" applyFont="1" applyFill="1" applyBorder="1" applyAlignment="1">
      <alignment horizontal="center" vertical="center"/>
    </xf>
    <xf numFmtId="0" fontId="32" fillId="19" borderId="10" xfId="0" applyFont="1" applyFill="1" applyBorder="1" applyAlignment="1">
      <alignment horizontal="center" vertical="center"/>
    </xf>
    <xf numFmtId="0" fontId="36" fillId="19" borderId="41" xfId="0" applyFont="1" applyFill="1" applyBorder="1" applyAlignment="1">
      <alignment horizontal="center" vertical="center" wrapText="1"/>
    </xf>
    <xf numFmtId="0" fontId="36" fillId="19" borderId="30"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4" fillId="2" borderId="9" xfId="0" applyFont="1" applyFill="1" applyBorder="1" applyAlignment="1">
      <alignment horizontal="center" vertical="center" wrapText="1"/>
    </xf>
    <xf numFmtId="0" fontId="33" fillId="2" borderId="9" xfId="0" applyFont="1" applyFill="1" applyBorder="1" applyAlignment="1">
      <alignment horizontal="center" vertical="center" wrapText="1"/>
    </xf>
    <xf numFmtId="0" fontId="36" fillId="19" borderId="10" xfId="0" applyFont="1" applyFill="1" applyBorder="1" applyAlignment="1">
      <alignment horizontal="center" vertical="center" wrapText="1"/>
    </xf>
    <xf numFmtId="0" fontId="37" fillId="2" borderId="30" xfId="0" applyFont="1" applyFill="1" applyBorder="1" applyAlignment="1">
      <alignment horizontal="center" vertical="center" wrapText="1"/>
    </xf>
    <xf numFmtId="0" fontId="36" fillId="2" borderId="28" xfId="0" applyFont="1" applyFill="1" applyBorder="1" applyAlignment="1">
      <alignment horizontal="center" vertical="center"/>
    </xf>
    <xf numFmtId="0" fontId="36" fillId="19" borderId="40" xfId="0" applyFont="1" applyFill="1" applyBorder="1" applyAlignment="1">
      <alignment horizontal="center" vertical="center"/>
    </xf>
    <xf numFmtId="0" fontId="36" fillId="19" borderId="40" xfId="0" applyFont="1" applyFill="1" applyBorder="1" applyAlignment="1">
      <alignment horizontal="center" vertical="center" wrapText="1"/>
    </xf>
    <xf numFmtId="0" fontId="36" fillId="19" borderId="41" xfId="0" applyFont="1" applyFill="1" applyBorder="1" applyAlignment="1">
      <alignment horizontal="center" vertical="center"/>
    </xf>
    <xf numFmtId="0" fontId="40" fillId="2" borderId="60" xfId="0" applyFont="1" applyFill="1" applyBorder="1" applyAlignment="1">
      <alignment horizontal="center" vertical="center"/>
    </xf>
    <xf numFmtId="0" fontId="40" fillId="2" borderId="60" xfId="0" applyFont="1" applyFill="1" applyBorder="1" applyAlignment="1">
      <alignment horizontal="center" vertical="center" wrapText="1"/>
    </xf>
    <xf numFmtId="0" fontId="40" fillId="2" borderId="64" xfId="0" applyFont="1" applyFill="1" applyBorder="1" applyAlignment="1">
      <alignment horizontal="center" vertical="center"/>
    </xf>
    <xf numFmtId="0" fontId="40" fillId="2" borderId="64" xfId="0" applyFont="1" applyFill="1" applyBorder="1" applyAlignment="1">
      <alignment horizontal="center" vertical="center" wrapText="1"/>
    </xf>
    <xf numFmtId="0" fontId="167" fillId="6" borderId="32" xfId="0" applyFont="1" applyFill="1" applyBorder="1" applyAlignment="1">
      <alignment horizontal="center" vertical="center" wrapText="1"/>
    </xf>
    <xf numFmtId="0" fontId="167" fillId="6" borderId="25" xfId="0" applyFont="1" applyFill="1" applyBorder="1" applyAlignment="1">
      <alignment horizontal="center" vertical="center" wrapText="1"/>
    </xf>
    <xf numFmtId="0" fontId="168" fillId="0" borderId="25" xfId="0" applyFont="1" applyBorder="1" applyAlignment="1">
      <alignment horizontal="center" vertical="center" wrapText="1"/>
    </xf>
    <xf numFmtId="0" fontId="169" fillId="19" borderId="25" xfId="0" applyFont="1" applyFill="1" applyBorder="1" applyAlignment="1">
      <alignment horizontal="center" vertical="center"/>
    </xf>
    <xf numFmtId="0" fontId="169" fillId="4" borderId="42" xfId="0" applyFont="1" applyFill="1" applyBorder="1" applyAlignment="1">
      <alignment horizontal="center" vertical="center"/>
    </xf>
    <xf numFmtId="0" fontId="168" fillId="11" borderId="32" xfId="0" applyFont="1" applyFill="1" applyBorder="1" applyAlignment="1">
      <alignment horizontal="center" vertical="center" wrapText="1"/>
    </xf>
    <xf numFmtId="0" fontId="168" fillId="0" borderId="26" xfId="0" applyFont="1" applyBorder="1" applyAlignment="1">
      <alignment horizontal="center" vertical="center" wrapText="1"/>
    </xf>
    <xf numFmtId="0" fontId="169" fillId="32" borderId="24" xfId="0" applyFont="1" applyFill="1" applyBorder="1" applyAlignment="1">
      <alignment horizontal="center" vertical="center"/>
    </xf>
    <xf numFmtId="0" fontId="169" fillId="8" borderId="25" xfId="0" applyFont="1" applyFill="1" applyBorder="1" applyAlignment="1">
      <alignment horizontal="center" vertical="center"/>
    </xf>
    <xf numFmtId="0" fontId="170" fillId="0" borderId="42" xfId="0" applyFont="1" applyBorder="1" applyAlignment="1">
      <alignment horizontal="center" vertical="center" wrapText="1"/>
    </xf>
    <xf numFmtId="0" fontId="167" fillId="6" borderId="26" xfId="0" applyFont="1" applyFill="1" applyBorder="1" applyAlignment="1">
      <alignment horizontal="center" vertical="center" wrapText="1"/>
    </xf>
    <xf numFmtId="0" fontId="167" fillId="6" borderId="24" xfId="0" applyFont="1" applyFill="1" applyBorder="1" applyAlignment="1">
      <alignment horizontal="center" vertical="center" wrapText="1"/>
    </xf>
    <xf numFmtId="0" fontId="170" fillId="0" borderId="25" xfId="0" applyFont="1" applyBorder="1" applyAlignment="1">
      <alignment horizontal="center" vertical="center" wrapText="1"/>
    </xf>
    <xf numFmtId="0" fontId="168" fillId="11" borderId="25" xfId="0" applyFont="1" applyFill="1" applyBorder="1" applyAlignment="1">
      <alignment horizontal="center" vertical="center" wrapText="1"/>
    </xf>
    <xf numFmtId="0" fontId="169" fillId="4" borderId="25" xfId="0" applyFont="1" applyFill="1" applyBorder="1" applyAlignment="1">
      <alignment horizontal="center" vertical="center"/>
    </xf>
    <xf numFmtId="0" fontId="169" fillId="8" borderId="42" xfId="0" applyFont="1" applyFill="1" applyBorder="1" applyAlignment="1">
      <alignment horizontal="center" vertical="center"/>
    </xf>
    <xf numFmtId="0" fontId="168" fillId="0" borderId="32" xfId="0" applyFont="1" applyBorder="1" applyAlignment="1">
      <alignment horizontal="center" vertical="center" wrapText="1"/>
    </xf>
    <xf numFmtId="0" fontId="168" fillId="11" borderId="26" xfId="0" applyFont="1" applyFill="1" applyBorder="1" applyAlignment="1">
      <alignment horizontal="center" vertical="center" wrapText="1"/>
    </xf>
    <xf numFmtId="0" fontId="169" fillId="8" borderId="24" xfId="0" applyFont="1" applyFill="1" applyBorder="1" applyAlignment="1">
      <alignment horizontal="center" vertical="center"/>
    </xf>
    <xf numFmtId="0" fontId="167" fillId="6" borderId="42" xfId="0" applyFont="1" applyFill="1" applyBorder="1" applyAlignment="1">
      <alignment horizontal="center" vertical="center" wrapText="1"/>
    </xf>
    <xf numFmtId="0" fontId="171" fillId="0" borderId="32" xfId="0" applyFont="1" applyBorder="1" applyAlignment="1">
      <alignment horizontal="center" vertical="center" wrapText="1"/>
    </xf>
    <xf numFmtId="0" fontId="171" fillId="0" borderId="26" xfId="0" applyFont="1" applyBorder="1" applyAlignment="1">
      <alignment horizontal="center" vertical="center" wrapText="1"/>
    </xf>
    <xf numFmtId="0" fontId="168" fillId="11" borderId="24" xfId="0" applyFont="1" applyFill="1" applyBorder="1" applyAlignment="1">
      <alignment horizontal="center" vertical="center" wrapText="1"/>
    </xf>
    <xf numFmtId="0" fontId="169" fillId="32" borderId="40" xfId="0" applyFont="1" applyFill="1" applyBorder="1" applyAlignment="1">
      <alignment horizontal="center" vertical="center"/>
    </xf>
    <xf numFmtId="0" fontId="170" fillId="0" borderId="8" xfId="0" applyFont="1" applyBorder="1" applyAlignment="1">
      <alignment horizontal="center" vertical="center" wrapText="1"/>
    </xf>
    <xf numFmtId="0" fontId="169" fillId="19" borderId="8" xfId="0" applyFont="1" applyFill="1" applyBorder="1" applyAlignment="1">
      <alignment horizontal="center" vertical="center"/>
    </xf>
    <xf numFmtId="0" fontId="168" fillId="11" borderId="8" xfId="0" applyFont="1" applyFill="1" applyBorder="1" applyAlignment="1">
      <alignment horizontal="center" vertical="center" wrapText="1"/>
    </xf>
    <xf numFmtId="0" fontId="167" fillId="6" borderId="12" xfId="0" applyFont="1" applyFill="1" applyBorder="1" applyAlignment="1">
      <alignment horizontal="center" vertical="center" wrapText="1"/>
    </xf>
    <xf numFmtId="0" fontId="168" fillId="0" borderId="40" xfId="0" applyFont="1" applyBorder="1" applyAlignment="1">
      <alignment horizontal="center" vertical="center" wrapText="1"/>
    </xf>
    <xf numFmtId="0" fontId="168" fillId="11" borderId="10" xfId="0" applyFont="1" applyFill="1" applyBorder="1" applyAlignment="1">
      <alignment horizontal="center" vertical="center" wrapText="1"/>
    </xf>
    <xf numFmtId="0" fontId="169" fillId="4" borderId="9" xfId="0" applyFont="1" applyFill="1" applyBorder="1" applyAlignment="1">
      <alignment horizontal="center" vertical="center"/>
    </xf>
    <xf numFmtId="0" fontId="169" fillId="32" borderId="8" xfId="0" applyFont="1" applyFill="1" applyBorder="1" applyAlignment="1">
      <alignment horizontal="center" vertical="center"/>
    </xf>
    <xf numFmtId="0" fontId="167" fillId="6" borderId="8" xfId="0" applyFont="1" applyFill="1" applyBorder="1" applyAlignment="1">
      <alignment horizontal="center" vertical="center" wrapText="1"/>
    </xf>
    <xf numFmtId="0" fontId="171" fillId="0" borderId="40" xfId="0" applyFont="1" applyBorder="1" applyAlignment="1">
      <alignment horizontal="center" vertical="center" wrapText="1"/>
    </xf>
    <xf numFmtId="0" fontId="171" fillId="0" borderId="10" xfId="0" applyFont="1" applyBorder="1" applyAlignment="1">
      <alignment horizontal="center" vertical="center" wrapText="1"/>
    </xf>
    <xf numFmtId="0" fontId="168" fillId="11" borderId="9" xfId="0" applyFont="1" applyFill="1" applyBorder="1" applyAlignment="1">
      <alignment horizontal="center" vertical="center" wrapText="1"/>
    </xf>
    <xf numFmtId="0" fontId="169" fillId="8" borderId="8" xfId="0" applyFont="1" applyFill="1" applyBorder="1" applyAlignment="1">
      <alignment horizontal="center" vertical="center"/>
    </xf>
    <xf numFmtId="0" fontId="170" fillId="0" borderId="12" xfId="0" applyFont="1" applyBorder="1" applyAlignment="1">
      <alignment horizontal="center" vertical="center" wrapText="1"/>
    </xf>
    <xf numFmtId="0" fontId="170" fillId="0" borderId="40" xfId="0" applyFont="1" applyBorder="1" applyAlignment="1">
      <alignment horizontal="center" vertical="center" wrapText="1"/>
    </xf>
    <xf numFmtId="0" fontId="169" fillId="9" borderId="10" xfId="0" applyFont="1" applyFill="1" applyBorder="1" applyAlignment="1">
      <alignment horizontal="center" vertical="center" wrapText="1"/>
    </xf>
    <xf numFmtId="0" fontId="169" fillId="8" borderId="9" xfId="0" applyFont="1" applyFill="1" applyBorder="1" applyAlignment="1">
      <alignment horizontal="center" vertical="center"/>
    </xf>
    <xf numFmtId="0" fontId="169" fillId="8" borderId="12" xfId="0" applyFont="1" applyFill="1" applyBorder="1" applyAlignment="1">
      <alignment horizontal="center" vertical="center"/>
    </xf>
    <xf numFmtId="0" fontId="168" fillId="11" borderId="12" xfId="0" applyFont="1" applyFill="1" applyBorder="1" applyAlignment="1">
      <alignment horizontal="center" vertical="center" wrapText="1"/>
    </xf>
    <xf numFmtId="0" fontId="169" fillId="4" borderId="8" xfId="0" applyFont="1" applyFill="1" applyBorder="1" applyAlignment="1">
      <alignment horizontal="center" vertical="center"/>
    </xf>
    <xf numFmtId="0" fontId="167" fillId="6" borderId="40" xfId="0" applyFont="1" applyFill="1" applyBorder="1" applyAlignment="1">
      <alignment horizontal="center" vertical="center" wrapText="1"/>
    </xf>
    <xf numFmtId="0" fontId="167" fillId="6" borderId="10" xfId="0" applyFont="1" applyFill="1" applyBorder="1" applyAlignment="1">
      <alignment horizontal="center" vertical="center" wrapText="1"/>
    </xf>
    <xf numFmtId="0" fontId="167" fillId="6" borderId="9" xfId="0" applyFont="1" applyFill="1" applyBorder="1" applyAlignment="1">
      <alignment horizontal="center" vertical="center" wrapText="1"/>
    </xf>
    <xf numFmtId="0" fontId="169" fillId="17" borderId="12" xfId="0" applyFont="1" applyFill="1" applyBorder="1" applyAlignment="1">
      <alignment horizontal="center" vertical="center"/>
    </xf>
    <xf numFmtId="0" fontId="169" fillId="9" borderId="40" xfId="0" applyFont="1" applyFill="1" applyBorder="1" applyAlignment="1">
      <alignment horizontal="center" vertical="center" wrapText="1"/>
    </xf>
    <xf numFmtId="0" fontId="170" fillId="0" borderId="9" xfId="0" applyFont="1" applyBorder="1" applyAlignment="1">
      <alignment horizontal="center" vertical="center" wrapText="1"/>
    </xf>
    <xf numFmtId="0" fontId="169" fillId="17" borderId="9" xfId="0" applyFont="1" applyFill="1" applyBorder="1" applyAlignment="1">
      <alignment horizontal="center" vertical="center"/>
    </xf>
    <xf numFmtId="0" fontId="169" fillId="4" borderId="41" xfId="0" applyFont="1" applyFill="1" applyBorder="1" applyAlignment="1">
      <alignment horizontal="center" vertical="center"/>
    </xf>
    <xf numFmtId="0" fontId="169" fillId="8" borderId="29" xfId="0" applyFont="1" applyFill="1" applyBorder="1" applyAlignment="1">
      <alignment horizontal="center" vertical="center"/>
    </xf>
    <xf numFmtId="0" fontId="168" fillId="11" borderId="29" xfId="0" applyFont="1" applyFill="1" applyBorder="1" applyAlignment="1">
      <alignment horizontal="center" vertical="center" wrapText="1"/>
    </xf>
    <xf numFmtId="0" fontId="169" fillId="8" borderId="43" xfId="0" applyFont="1" applyFill="1" applyBorder="1" applyAlignment="1">
      <alignment horizontal="center" vertical="center"/>
    </xf>
    <xf numFmtId="0" fontId="171" fillId="0" borderId="41" xfId="0" applyFont="1" applyBorder="1" applyAlignment="1">
      <alignment horizontal="center" vertical="center" wrapText="1"/>
    </xf>
    <xf numFmtId="0" fontId="171" fillId="0" borderId="30" xfId="0" applyFont="1" applyBorder="1" applyAlignment="1">
      <alignment horizontal="center" vertical="center" wrapText="1"/>
    </xf>
    <xf numFmtId="0" fontId="169" fillId="17" borderId="28" xfId="0" applyFont="1" applyFill="1" applyBorder="1" applyAlignment="1">
      <alignment horizontal="center" vertical="center"/>
    </xf>
    <xf numFmtId="0" fontId="167" fillId="6" borderId="29" xfId="0" applyFont="1" applyFill="1" applyBorder="1" applyAlignment="1">
      <alignment horizontal="center" vertical="center" wrapText="1"/>
    </xf>
    <xf numFmtId="0" fontId="170" fillId="0" borderId="29" xfId="0" applyFont="1" applyBorder="1" applyAlignment="1">
      <alignment horizontal="center" vertical="center" wrapText="1"/>
    </xf>
    <xf numFmtId="0" fontId="168" fillId="11" borderId="43" xfId="0" applyFont="1" applyFill="1" applyBorder="1" applyAlignment="1">
      <alignment horizontal="center" vertical="center" wrapText="1"/>
    </xf>
    <xf numFmtId="0" fontId="167" fillId="6" borderId="41" xfId="0" applyFont="1" applyFill="1" applyBorder="1" applyAlignment="1">
      <alignment horizontal="center" vertical="center" wrapText="1"/>
    </xf>
    <xf numFmtId="0" fontId="168" fillId="0" borderId="30" xfId="0" applyFont="1" applyBorder="1" applyAlignment="1">
      <alignment horizontal="center" vertical="center" wrapText="1"/>
    </xf>
    <xf numFmtId="0" fontId="169" fillId="4" borderId="28" xfId="0" applyFont="1" applyFill="1" applyBorder="1" applyAlignment="1">
      <alignment horizontal="center" vertical="center"/>
    </xf>
    <xf numFmtId="0" fontId="169" fillId="8" borderId="28" xfId="0" applyFont="1" applyFill="1" applyBorder="1" applyAlignment="1">
      <alignment horizontal="center" vertical="center"/>
    </xf>
    <xf numFmtId="0" fontId="170" fillId="0" borderId="43" xfId="0" applyFont="1" applyBorder="1" applyAlignment="1">
      <alignment horizontal="center" vertical="center" wrapText="1"/>
    </xf>
    <xf numFmtId="0" fontId="168" fillId="11" borderId="41" xfId="0" applyFont="1" applyFill="1" applyBorder="1" applyAlignment="1">
      <alignment horizontal="center" vertical="center" wrapText="1"/>
    </xf>
    <xf numFmtId="0" fontId="169" fillId="8" borderId="32" xfId="0" applyFont="1" applyFill="1" applyBorder="1" applyAlignment="1">
      <alignment horizontal="center" vertical="center"/>
    </xf>
    <xf numFmtId="0" fontId="168" fillId="11" borderId="42" xfId="0" applyFont="1" applyFill="1" applyBorder="1" applyAlignment="1">
      <alignment horizontal="center" vertical="center" wrapText="1"/>
    </xf>
    <xf numFmtId="0" fontId="169" fillId="32" borderId="42" xfId="0" applyFont="1" applyFill="1" applyBorder="1" applyAlignment="1">
      <alignment horizontal="center" vertical="center"/>
    </xf>
    <xf numFmtId="0" fontId="169" fillId="4" borderId="24" xfId="0" applyFont="1" applyFill="1" applyBorder="1" applyAlignment="1">
      <alignment horizontal="center" vertical="center"/>
    </xf>
    <xf numFmtId="0" fontId="168" fillId="11" borderId="40" xfId="0" applyFont="1" applyFill="1" applyBorder="1" applyAlignment="1">
      <alignment horizontal="center" vertical="center" wrapText="1"/>
    </xf>
    <xf numFmtId="0" fontId="169" fillId="32" borderId="12" xfId="0" applyFont="1" applyFill="1" applyBorder="1" applyAlignment="1">
      <alignment horizontal="center" vertical="center"/>
    </xf>
    <xf numFmtId="0" fontId="169" fillId="4" borderId="12" xfId="0" applyFont="1" applyFill="1" applyBorder="1" applyAlignment="1">
      <alignment horizontal="center" vertical="center"/>
    </xf>
    <xf numFmtId="0" fontId="169" fillId="8" borderId="10" xfId="0" applyFont="1" applyFill="1" applyBorder="1" applyAlignment="1">
      <alignment horizontal="center" vertical="center"/>
    </xf>
    <xf numFmtId="0" fontId="168" fillId="0" borderId="10" xfId="0" applyFont="1" applyBorder="1" applyAlignment="1">
      <alignment horizontal="center" vertical="center" wrapText="1"/>
    </xf>
    <xf numFmtId="0" fontId="169" fillId="32" borderId="9" xfId="0" applyFont="1" applyFill="1" applyBorder="1" applyAlignment="1">
      <alignment horizontal="center" vertical="center"/>
    </xf>
    <xf numFmtId="0" fontId="170" fillId="0" borderId="10" xfId="0" applyFont="1" applyBorder="1" applyAlignment="1">
      <alignment horizontal="center" vertical="center" wrapText="1"/>
    </xf>
    <xf numFmtId="0" fontId="170" fillId="0" borderId="41" xfId="0" applyFont="1" applyBorder="1" applyAlignment="1">
      <alignment horizontal="center" vertical="center" wrapText="1"/>
    </xf>
    <xf numFmtId="0" fontId="169" fillId="32" borderId="29" xfId="0" applyFont="1" applyFill="1" applyBorder="1" applyAlignment="1">
      <alignment horizontal="center" vertical="center"/>
    </xf>
    <xf numFmtId="0" fontId="169" fillId="4" borderId="29" xfId="0" applyFont="1" applyFill="1" applyBorder="1" applyAlignment="1">
      <alignment horizontal="center" vertical="center"/>
    </xf>
    <xf numFmtId="0" fontId="167" fillId="6" borderId="30" xfId="0" applyFont="1" applyFill="1" applyBorder="1" applyAlignment="1">
      <alignment horizontal="center" vertical="center" wrapText="1"/>
    </xf>
    <xf numFmtId="0" fontId="167" fillId="6" borderId="28" xfId="0" applyFont="1" applyFill="1" applyBorder="1" applyAlignment="1">
      <alignment horizontal="center" vertical="center" wrapText="1"/>
    </xf>
    <xf numFmtId="0" fontId="169" fillId="19" borderId="29" xfId="0" applyFont="1" applyFill="1" applyBorder="1" applyAlignment="1">
      <alignment horizontal="center" vertical="center"/>
    </xf>
    <xf numFmtId="0" fontId="167" fillId="6" borderId="43" xfId="0" applyFont="1" applyFill="1" applyBorder="1" applyAlignment="1">
      <alignment horizontal="center" vertical="center" wrapText="1"/>
    </xf>
    <xf numFmtId="0" fontId="169" fillId="32" borderId="25" xfId="0" applyFont="1" applyFill="1" applyBorder="1" applyAlignment="1">
      <alignment horizontal="center" vertical="center"/>
    </xf>
    <xf numFmtId="0" fontId="170" fillId="0" borderId="26" xfId="0" applyFont="1" applyBorder="1" applyAlignment="1">
      <alignment horizontal="center" vertical="center" wrapText="1"/>
    </xf>
    <xf numFmtId="0" fontId="170" fillId="0" borderId="32" xfId="0" applyFont="1" applyBorder="1" applyAlignment="1">
      <alignment horizontal="center" vertical="center" wrapText="1"/>
    </xf>
    <xf numFmtId="0" fontId="169" fillId="9" borderId="32" xfId="0" applyFont="1" applyFill="1" applyBorder="1" applyAlignment="1">
      <alignment horizontal="center" vertical="center" wrapText="1"/>
    </xf>
    <xf numFmtId="0" fontId="169" fillId="8" borderId="40" xfId="0" applyFont="1" applyFill="1" applyBorder="1" applyAlignment="1">
      <alignment horizontal="center" vertical="center"/>
    </xf>
    <xf numFmtId="0" fontId="169" fillId="17" borderId="8" xfId="0" applyFont="1" applyFill="1" applyBorder="1" applyAlignment="1">
      <alignment horizontal="center" vertical="center"/>
    </xf>
    <xf numFmtId="0" fontId="169" fillId="4" borderId="10" xfId="0" applyFont="1" applyFill="1" applyBorder="1" applyAlignment="1">
      <alignment horizontal="center" vertical="center"/>
    </xf>
    <xf numFmtId="0" fontId="170" fillId="0" borderId="30" xfId="0" applyFont="1" applyBorder="1" applyAlignment="1">
      <alignment horizontal="center" vertical="center" wrapText="1"/>
    </xf>
    <xf numFmtId="0" fontId="168" fillId="11" borderId="28" xfId="0" applyFont="1" applyFill="1" applyBorder="1" applyAlignment="1">
      <alignment horizontal="center" vertical="center" wrapText="1"/>
    </xf>
    <xf numFmtId="0" fontId="170" fillId="0" borderId="28" xfId="0" applyFont="1" applyBorder="1" applyAlignment="1">
      <alignment horizontal="center" vertical="center" wrapText="1"/>
    </xf>
    <xf numFmtId="0" fontId="168" fillId="2" borderId="42" xfId="0" applyFont="1" applyFill="1" applyBorder="1" applyAlignment="1">
      <alignment horizontal="center" vertical="center" wrapText="1"/>
    </xf>
    <xf numFmtId="0" fontId="168" fillId="9" borderId="26" xfId="0" applyFont="1" applyFill="1" applyBorder="1" applyAlignment="1">
      <alignment horizontal="center" vertical="center" wrapText="1"/>
    </xf>
    <xf numFmtId="0" fontId="168" fillId="2" borderId="25" xfId="0" applyFont="1" applyFill="1" applyBorder="1" applyAlignment="1">
      <alignment horizontal="center" vertical="center" wrapText="1"/>
    </xf>
    <xf numFmtId="0" fontId="169" fillId="0" borderId="32" xfId="0" applyFont="1" applyBorder="1" applyAlignment="1">
      <alignment horizontal="center" vertical="center"/>
    </xf>
    <xf numFmtId="0" fontId="169" fillId="0" borderId="26" xfId="0" applyFont="1" applyBorder="1" applyAlignment="1">
      <alignment horizontal="center" vertical="center"/>
    </xf>
    <xf numFmtId="0" fontId="169" fillId="8" borderId="26" xfId="0" applyFont="1" applyFill="1" applyBorder="1" applyAlignment="1">
      <alignment horizontal="center" vertical="center"/>
    </xf>
    <xf numFmtId="0" fontId="169" fillId="4" borderId="40" xfId="0" applyFont="1" applyFill="1" applyBorder="1" applyAlignment="1">
      <alignment horizontal="center" vertical="center"/>
    </xf>
    <xf numFmtId="0" fontId="169" fillId="0" borderId="40" xfId="0" applyFont="1" applyBorder="1" applyAlignment="1">
      <alignment horizontal="center" vertical="center"/>
    </xf>
    <xf numFmtId="0" fontId="169" fillId="0" borderId="10" xfId="0" applyFont="1" applyBorder="1" applyAlignment="1">
      <alignment horizontal="center" vertical="center"/>
    </xf>
    <xf numFmtId="0" fontId="168" fillId="8" borderId="8" xfId="0" applyFont="1" applyFill="1" applyBorder="1" applyAlignment="1">
      <alignment horizontal="center" vertical="center" wrapText="1"/>
    </xf>
    <xf numFmtId="0" fontId="168" fillId="4" borderId="8" xfId="0" applyFont="1" applyFill="1" applyBorder="1" applyAlignment="1">
      <alignment horizontal="center" vertical="center" wrapText="1"/>
    </xf>
    <xf numFmtId="0" fontId="168" fillId="2" borderId="12" xfId="0" applyFont="1" applyFill="1" applyBorder="1" applyAlignment="1">
      <alignment horizontal="center" vertical="center" wrapText="1"/>
    </xf>
    <xf numFmtId="0" fontId="168" fillId="9" borderId="10" xfId="0" applyFont="1" applyFill="1" applyBorder="1" applyAlignment="1">
      <alignment horizontal="center" vertical="center" wrapText="1"/>
    </xf>
    <xf numFmtId="0" fontId="168" fillId="2" borderId="8" xfId="0" applyFont="1" applyFill="1" applyBorder="1" applyAlignment="1">
      <alignment horizontal="center" vertical="center" wrapText="1"/>
    </xf>
    <xf numFmtId="0" fontId="169" fillId="8" borderId="111" xfId="0" applyFont="1" applyFill="1" applyBorder="1" applyAlignment="1">
      <alignment horizontal="center" vertical="center"/>
    </xf>
    <xf numFmtId="0" fontId="169" fillId="8" borderId="11" xfId="0" applyFont="1" applyFill="1" applyBorder="1" applyAlignment="1">
      <alignment horizontal="center" vertical="center"/>
    </xf>
    <xf numFmtId="0" fontId="168" fillId="11" borderId="11" xfId="0" applyFont="1" applyFill="1" applyBorder="1" applyAlignment="1">
      <alignment horizontal="center" vertical="center" wrapText="1"/>
    </xf>
    <xf numFmtId="0" fontId="169" fillId="0" borderId="18" xfId="0" applyFont="1" applyBorder="1" applyAlignment="1">
      <alignment horizontal="center" vertical="center"/>
    </xf>
    <xf numFmtId="0" fontId="169" fillId="4" borderId="16" xfId="0" applyFont="1" applyFill="1" applyBorder="1" applyAlignment="1">
      <alignment horizontal="center" vertical="center"/>
    </xf>
    <xf numFmtId="0" fontId="169" fillId="0" borderId="11" xfId="0" applyFont="1" applyBorder="1" applyAlignment="1">
      <alignment horizontal="center" vertical="center"/>
    </xf>
    <xf numFmtId="0" fontId="168" fillId="11" borderId="18" xfId="0" applyFont="1" applyFill="1" applyBorder="1" applyAlignment="1">
      <alignment horizontal="center" vertical="center" wrapText="1"/>
    </xf>
    <xf numFmtId="0" fontId="169" fillId="0" borderId="111" xfId="0" applyFont="1" applyBorder="1" applyAlignment="1">
      <alignment horizontal="center" vertical="center"/>
    </xf>
    <xf numFmtId="0" fontId="169" fillId="0" borderId="23" xfId="0" applyFont="1" applyBorder="1" applyAlignment="1">
      <alignment horizontal="center" vertical="center"/>
    </xf>
    <xf numFmtId="0" fontId="169" fillId="32" borderId="16" xfId="0" applyFont="1" applyFill="1" applyBorder="1" applyAlignment="1">
      <alignment horizontal="center" vertical="center"/>
    </xf>
    <xf numFmtId="0" fontId="169" fillId="4" borderId="18" xfId="0" applyFont="1" applyFill="1" applyBorder="1" applyAlignment="1">
      <alignment horizontal="center" vertical="center"/>
    </xf>
    <xf numFmtId="0" fontId="168" fillId="11" borderId="16" xfId="0" applyFont="1" applyFill="1" applyBorder="1" applyAlignment="1">
      <alignment horizontal="center" vertical="center" wrapText="1"/>
    </xf>
    <xf numFmtId="0" fontId="169" fillId="8" borderId="18" xfId="0" applyFont="1" applyFill="1" applyBorder="1" applyAlignment="1">
      <alignment horizontal="center" vertical="center"/>
    </xf>
    <xf numFmtId="0" fontId="169" fillId="8" borderId="16" xfId="0" applyFont="1" applyFill="1" applyBorder="1" applyAlignment="1">
      <alignment horizontal="center" vertical="center"/>
    </xf>
    <xf numFmtId="0" fontId="169" fillId="8" borderId="23" xfId="0" applyFont="1" applyFill="1" applyBorder="1" applyAlignment="1">
      <alignment horizontal="center" vertical="center"/>
    </xf>
    <xf numFmtId="0" fontId="169" fillId="14" borderId="8" xfId="0" applyFont="1" applyFill="1" applyBorder="1" applyAlignment="1">
      <alignment horizontal="center" vertical="center"/>
    </xf>
    <xf numFmtId="0" fontId="167" fillId="19" borderId="8" xfId="0" applyFont="1" applyFill="1" applyBorder="1" applyAlignment="1">
      <alignment horizontal="center" vertical="center" wrapText="1"/>
    </xf>
    <xf numFmtId="0" fontId="40" fillId="2" borderId="63" xfId="0" applyFont="1" applyFill="1" applyBorder="1" applyAlignment="1">
      <alignment horizontal="center" vertical="center"/>
    </xf>
    <xf numFmtId="0" fontId="40" fillId="2" borderId="63" xfId="0" applyFont="1" applyFill="1" applyBorder="1" applyAlignment="1">
      <alignment horizontal="center" vertical="center" wrapText="1"/>
    </xf>
    <xf numFmtId="0" fontId="172" fillId="20" borderId="117" xfId="0" applyFont="1" applyFill="1" applyBorder="1" applyAlignment="1">
      <alignment horizontal="center" vertical="center"/>
    </xf>
    <xf numFmtId="0" fontId="172" fillId="20" borderId="118" xfId="0" applyFont="1" applyFill="1" applyBorder="1" applyAlignment="1">
      <alignment horizontal="center" vertical="center"/>
    </xf>
    <xf numFmtId="0" fontId="173" fillId="20" borderId="35" xfId="0" applyFont="1" applyFill="1" applyBorder="1" applyAlignment="1">
      <alignment horizontal="center" vertical="center"/>
    </xf>
    <xf numFmtId="0" fontId="173" fillId="20" borderId="4" xfId="0" applyFont="1" applyFill="1" applyBorder="1" applyAlignment="1">
      <alignment horizontal="center" vertical="center"/>
    </xf>
    <xf numFmtId="0" fontId="172" fillId="20" borderId="7" xfId="0" applyFont="1" applyFill="1" applyBorder="1" applyAlignment="1">
      <alignment horizontal="center" vertical="center"/>
    </xf>
    <xf numFmtId="0" fontId="172" fillId="0" borderId="4" xfId="0" applyFont="1" applyBorder="1" applyAlignment="1">
      <alignment horizontal="center" vertical="center"/>
    </xf>
    <xf numFmtId="0" fontId="172" fillId="0" borderId="7" xfId="0" applyFont="1" applyBorder="1" applyAlignment="1">
      <alignment horizontal="center" vertical="center"/>
    </xf>
    <xf numFmtId="0" fontId="172" fillId="0" borderId="20" xfId="0" applyFont="1" applyBorder="1" applyAlignment="1">
      <alignment horizontal="center" vertical="center"/>
    </xf>
    <xf numFmtId="0" fontId="174" fillId="2" borderId="7" xfId="0" applyFont="1" applyFill="1" applyBorder="1" applyAlignment="1">
      <alignment horizontal="center" vertical="center"/>
    </xf>
    <xf numFmtId="0" fontId="174" fillId="0" borderId="7" xfId="0" applyFont="1" applyBorder="1" applyAlignment="1">
      <alignment horizontal="center" vertical="center"/>
    </xf>
    <xf numFmtId="0" fontId="174" fillId="0" borderId="27" xfId="0" applyFont="1" applyBorder="1" applyAlignment="1">
      <alignment horizontal="center" vertical="center"/>
    </xf>
    <xf numFmtId="0" fontId="175" fillId="22" borderId="40" xfId="0" applyFont="1" applyFill="1" applyBorder="1" applyAlignment="1">
      <alignment horizontal="center" vertical="center" wrapText="1"/>
    </xf>
    <xf numFmtId="0" fontId="175" fillId="22" borderId="10" xfId="0" applyFont="1" applyFill="1" applyBorder="1" applyAlignment="1">
      <alignment horizontal="center" vertical="center" wrapText="1"/>
    </xf>
    <xf numFmtId="0" fontId="168" fillId="11" borderId="54" xfId="0" applyFont="1" applyFill="1" applyBorder="1" applyAlignment="1">
      <alignment horizontal="center" vertical="center" wrapText="1"/>
    </xf>
    <xf numFmtId="0" fontId="169" fillId="17" borderId="25" xfId="0" applyFont="1" applyFill="1" applyBorder="1" applyAlignment="1">
      <alignment horizontal="center" vertical="center"/>
    </xf>
    <xf numFmtId="0" fontId="169" fillId="8" borderId="103" xfId="0" applyFont="1" applyFill="1" applyBorder="1" applyAlignment="1">
      <alignment horizontal="center" vertical="center"/>
    </xf>
    <xf numFmtId="0" fontId="169" fillId="17" borderId="26" xfId="0" applyFont="1" applyFill="1" applyBorder="1" applyAlignment="1">
      <alignment horizontal="center" vertical="center"/>
    </xf>
    <xf numFmtId="0" fontId="169" fillId="19" borderId="10" xfId="0" applyFont="1" applyFill="1" applyBorder="1" applyAlignment="1">
      <alignment horizontal="center" vertical="center"/>
    </xf>
    <xf numFmtId="0" fontId="68" fillId="0" borderId="42" xfId="0" applyFont="1" applyBorder="1" applyAlignment="1">
      <alignment horizontal="center" vertical="center"/>
    </xf>
    <xf numFmtId="0" fontId="40" fillId="49" borderId="105" xfId="0" applyFont="1" applyFill="1" applyBorder="1" applyAlignment="1">
      <alignment horizontal="center" vertical="center"/>
    </xf>
    <xf numFmtId="0" fontId="40" fillId="49" borderId="105" xfId="0" applyFont="1" applyFill="1" applyBorder="1" applyAlignment="1">
      <alignment horizontal="center" vertical="center" wrapText="1"/>
    </xf>
    <xf numFmtId="0" fontId="10" fillId="32" borderId="64" xfId="0" applyFont="1" applyFill="1" applyBorder="1" applyAlignment="1">
      <alignment horizontal="center" vertical="center"/>
    </xf>
    <xf numFmtId="0" fontId="5" fillId="4" borderId="14" xfId="0" applyFont="1" applyFill="1" applyBorder="1" applyAlignment="1">
      <alignment horizontal="right" vertical="center"/>
    </xf>
    <xf numFmtId="0" fontId="5" fillId="4" borderId="103" xfId="0" applyFont="1" applyFill="1" applyBorder="1" applyAlignment="1">
      <alignment horizontal="right" vertical="center"/>
    </xf>
    <xf numFmtId="0" fontId="13" fillId="20" borderId="8" xfId="0" applyFont="1" applyFill="1" applyBorder="1" applyAlignment="1">
      <alignment horizontal="right" vertical="center" wrapText="1"/>
    </xf>
    <xf numFmtId="0" fontId="13" fillId="20" borderId="10" xfId="0" applyFont="1" applyFill="1" applyBorder="1" applyAlignment="1">
      <alignment horizontal="right" vertical="center" wrapText="1"/>
    </xf>
    <xf numFmtId="0" fontId="5" fillId="0" borderId="8" xfId="0" applyFont="1" applyBorder="1" applyAlignment="1">
      <alignment horizontal="right" vertical="center"/>
    </xf>
    <xf numFmtId="0" fontId="5" fillId="0" borderId="10" xfId="0" applyFont="1" applyBorder="1" applyAlignment="1">
      <alignment horizontal="right" vertical="center"/>
    </xf>
    <xf numFmtId="0" fontId="5" fillId="8" borderId="8" xfId="0" applyFont="1" applyFill="1" applyBorder="1" applyAlignment="1">
      <alignment horizontal="right" vertical="center"/>
    </xf>
    <xf numFmtId="0" fontId="5" fillId="8" borderId="10" xfId="0" applyFont="1" applyFill="1" applyBorder="1" applyAlignment="1">
      <alignment horizontal="right" vertical="center"/>
    </xf>
    <xf numFmtId="0" fontId="9" fillId="0" borderId="8" xfId="0" applyFont="1" applyBorder="1" applyAlignment="1">
      <alignment horizontal="right" vertical="center"/>
    </xf>
    <xf numFmtId="0" fontId="9" fillId="0" borderId="10" xfId="0" applyFont="1" applyBorder="1" applyAlignment="1">
      <alignment horizontal="right" vertical="center"/>
    </xf>
    <xf numFmtId="0" fontId="41" fillId="7" borderId="40" xfId="0" applyFont="1" applyFill="1" applyBorder="1" applyAlignment="1">
      <alignment horizontal="center" vertical="center"/>
    </xf>
    <xf numFmtId="0" fontId="41" fillId="0" borderId="29" xfId="0" applyFont="1" applyBorder="1" applyAlignment="1">
      <alignment horizontal="right" vertical="center"/>
    </xf>
    <xf numFmtId="0" fontId="41" fillId="0" borderId="30" xfId="0" applyFont="1" applyBorder="1" applyAlignment="1">
      <alignment horizontal="right" vertical="center"/>
    </xf>
    <xf numFmtId="0" fontId="33" fillId="0" borderId="4" xfId="0" applyFont="1" applyBorder="1" applyAlignment="1">
      <alignment horizontal="center" vertical="center"/>
    </xf>
    <xf numFmtId="0" fontId="32" fillId="4" borderId="32" xfId="0" applyFont="1" applyFill="1" applyBorder="1" applyAlignment="1">
      <alignment horizontal="center" vertical="center"/>
    </xf>
    <xf numFmtId="0" fontId="36" fillId="9" borderId="25" xfId="0" applyFont="1" applyFill="1" applyBorder="1" applyAlignment="1">
      <alignment horizontal="center" vertical="center" wrapText="1"/>
    </xf>
    <xf numFmtId="0" fontId="35" fillId="6" borderId="42" xfId="0" applyFont="1" applyFill="1" applyBorder="1" applyAlignment="1">
      <alignment horizontal="center" vertical="center" wrapText="1"/>
    </xf>
    <xf numFmtId="0" fontId="32" fillId="8" borderId="41" xfId="0" applyFont="1" applyFill="1" applyBorder="1" applyAlignment="1">
      <alignment horizontal="center" vertical="center"/>
    </xf>
    <xf numFmtId="0" fontId="36" fillId="9" borderId="29" xfId="0" applyFont="1" applyFill="1" applyBorder="1" applyAlignment="1">
      <alignment horizontal="center" vertical="center" wrapText="1"/>
    </xf>
    <xf numFmtId="0" fontId="32" fillId="8" borderId="43" xfId="0" applyFont="1" applyFill="1" applyBorder="1" applyAlignment="1">
      <alignment horizontal="center" vertical="center"/>
    </xf>
    <xf numFmtId="0" fontId="35" fillId="5" borderId="32" xfId="0" applyFont="1" applyFill="1" applyBorder="1" applyAlignment="1">
      <alignment horizontal="center" vertical="center" wrapText="1"/>
    </xf>
    <xf numFmtId="0" fontId="32" fillId="9" borderId="25" xfId="0" applyFont="1" applyFill="1" applyBorder="1" applyAlignment="1">
      <alignment horizontal="center" vertical="center" wrapText="1"/>
    </xf>
    <xf numFmtId="0" fontId="36" fillId="9" borderId="8" xfId="0" applyFont="1" applyFill="1" applyBorder="1" applyAlignment="1">
      <alignment horizontal="center" vertical="center" wrapText="1"/>
    </xf>
    <xf numFmtId="0" fontId="32" fillId="8" borderId="30" xfId="0" applyFont="1" applyFill="1" applyBorder="1" applyAlignment="1">
      <alignment horizontal="center" vertical="center"/>
    </xf>
    <xf numFmtId="0" fontId="32" fillId="8" borderId="32" xfId="0" applyFont="1" applyFill="1" applyBorder="1" applyAlignment="1">
      <alignment horizontal="center" vertical="center"/>
    </xf>
    <xf numFmtId="0" fontId="32" fillId="9" borderId="8" xfId="0" applyFont="1" applyFill="1" applyBorder="1" applyAlignment="1">
      <alignment horizontal="center" vertical="center" wrapText="1"/>
    </xf>
    <xf numFmtId="0" fontId="34" fillId="0" borderId="41" xfId="0" applyFont="1" applyBorder="1" applyAlignment="1">
      <alignment horizontal="center" vertical="center" wrapText="1"/>
    </xf>
    <xf numFmtId="0" fontId="36" fillId="2" borderId="25"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40" fillId="22" borderId="60" xfId="0" applyFont="1" applyFill="1" applyBorder="1" applyAlignment="1">
      <alignment horizontal="center" vertical="center"/>
    </xf>
    <xf numFmtId="0" fontId="40" fillId="22" borderId="60" xfId="0" applyFont="1" applyFill="1" applyBorder="1" applyAlignment="1">
      <alignment horizontal="center" vertical="center" wrapText="1"/>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24" fillId="0" borderId="27" xfId="0" applyFont="1" applyBorder="1" applyAlignment="1">
      <alignment horizontal="center" vertical="center"/>
    </xf>
    <xf numFmtId="0" fontId="2" fillId="9" borderId="7" xfId="0" applyFont="1" applyFill="1" applyBorder="1" applyAlignment="1">
      <alignment horizontal="center" vertical="center"/>
    </xf>
    <xf numFmtId="0" fontId="2" fillId="20" borderId="4" xfId="0" applyFont="1" applyFill="1" applyBorder="1" applyAlignment="1">
      <alignment horizontal="center" vertical="center"/>
    </xf>
    <xf numFmtId="0" fontId="2" fillId="20" borderId="7" xfId="0" applyFont="1" applyFill="1" applyBorder="1" applyAlignment="1">
      <alignment horizontal="center" vertical="center"/>
    </xf>
    <xf numFmtId="0" fontId="2" fillId="20" borderId="20" xfId="0" applyFont="1" applyFill="1" applyBorder="1" applyAlignment="1">
      <alignment horizontal="center" vertical="center"/>
    </xf>
    <xf numFmtId="0" fontId="176" fillId="8" borderId="8" xfId="0" applyFont="1" applyFill="1" applyBorder="1" applyAlignment="1">
      <alignment horizontal="center" vertical="center"/>
    </xf>
    <xf numFmtId="0" fontId="176" fillId="4" borderId="8" xfId="0" applyFont="1" applyFill="1" applyBorder="1" applyAlignment="1">
      <alignment horizontal="center" vertical="center"/>
    </xf>
    <xf numFmtId="0" fontId="40" fillId="40" borderId="60" xfId="0" applyFont="1" applyFill="1" applyBorder="1" applyAlignment="1">
      <alignment horizontal="center" vertical="center"/>
    </xf>
    <xf numFmtId="0" fontId="40" fillId="40" borderId="60" xfId="0" applyFont="1" applyFill="1" applyBorder="1" applyAlignment="1">
      <alignment horizontal="center" vertical="center" wrapText="1"/>
    </xf>
    <xf numFmtId="0" fontId="34" fillId="0" borderId="14" xfId="0" applyFont="1" applyBorder="1" applyAlignment="1">
      <alignment horizontal="center" vertical="center" wrapText="1"/>
    </xf>
    <xf numFmtId="0" fontId="38" fillId="8" borderId="8" xfId="0" applyFont="1" applyFill="1" applyBorder="1" applyAlignment="1">
      <alignment horizontal="center" vertical="center"/>
    </xf>
    <xf numFmtId="0" fontId="35" fillId="2" borderId="10" xfId="0" applyFont="1" applyFill="1" applyBorder="1" applyAlignment="1">
      <alignment horizontal="center" vertical="center" wrapText="1"/>
    </xf>
    <xf numFmtId="0" fontId="32" fillId="21" borderId="10" xfId="0" applyFont="1" applyFill="1" applyBorder="1" applyAlignment="1">
      <alignment horizontal="center" vertical="center"/>
    </xf>
    <xf numFmtId="0" fontId="177" fillId="4" borderId="8" xfId="0" applyFont="1" applyFill="1" applyBorder="1" applyAlignment="1">
      <alignment horizontal="center" vertical="center"/>
    </xf>
    <xf numFmtId="0" fontId="5" fillId="4" borderId="25" xfId="0" applyFont="1" applyFill="1" applyBorder="1" applyAlignment="1">
      <alignment horizontal="right" vertical="center"/>
    </xf>
    <xf numFmtId="0" fontId="5" fillId="4" borderId="26" xfId="0" applyFont="1" applyFill="1" applyBorder="1" applyAlignment="1">
      <alignment horizontal="right" vertical="center"/>
    </xf>
    <xf numFmtId="0" fontId="36" fillId="0" borderId="60" xfId="0" applyFont="1" applyBorder="1" applyAlignment="1">
      <alignment horizontal="center" vertical="center"/>
    </xf>
    <xf numFmtId="0" fontId="36" fillId="0" borderId="11" xfId="0" applyFont="1" applyBorder="1" applyAlignment="1">
      <alignment horizontal="center" vertical="center" wrapText="1"/>
    </xf>
    <xf numFmtId="0" fontId="138" fillId="9" borderId="8" xfId="0" applyFont="1" applyFill="1" applyBorder="1" applyAlignment="1">
      <alignment horizontal="center" vertical="center" wrapText="1"/>
    </xf>
    <xf numFmtId="0" fontId="130" fillId="0" borderId="41" xfId="0" applyFont="1" applyBorder="1" applyAlignment="1">
      <alignment horizontal="center" vertical="center" wrapText="1"/>
    </xf>
    <xf numFmtId="0" fontId="138" fillId="9" borderId="29" xfId="0" applyFont="1" applyFill="1" applyBorder="1" applyAlignment="1">
      <alignment horizontal="center" vertical="center" wrapText="1"/>
    </xf>
    <xf numFmtId="0" fontId="132" fillId="17" borderId="8" xfId="0" applyFont="1" applyFill="1" applyBorder="1" applyAlignment="1">
      <alignment horizontal="center" vertical="center"/>
    </xf>
    <xf numFmtId="0" fontId="11" fillId="5" borderId="30" xfId="0" applyFont="1" applyFill="1" applyBorder="1" applyAlignment="1">
      <alignment horizontal="center" vertical="center" wrapText="1"/>
    </xf>
    <xf numFmtId="0" fontId="138" fillId="9" borderId="25" xfId="0" applyFont="1" applyFill="1" applyBorder="1" applyAlignment="1">
      <alignment horizontal="center" vertical="center" wrapText="1"/>
    </xf>
    <xf numFmtId="0" fontId="138" fillId="9" borderId="40" xfId="0" applyFont="1" applyFill="1" applyBorder="1" applyAlignment="1">
      <alignment horizontal="center" vertical="center" wrapText="1"/>
    </xf>
    <xf numFmtId="0" fontId="132" fillId="9" borderId="32" xfId="0" applyFont="1" applyFill="1" applyBorder="1" applyAlignment="1">
      <alignment horizontal="center" vertical="center" wrapText="1"/>
    </xf>
    <xf numFmtId="0" fontId="30" fillId="0" borderId="10" xfId="0" applyFont="1" applyBorder="1" applyAlignment="1">
      <alignment horizontal="center" vertical="center" wrapText="1"/>
    </xf>
    <xf numFmtId="0" fontId="132" fillId="9" borderId="41" xfId="0" applyFont="1" applyFill="1" applyBorder="1" applyAlignment="1">
      <alignment horizontal="center" vertical="center" wrapText="1"/>
    </xf>
    <xf numFmtId="0" fontId="30" fillId="0" borderId="30" xfId="0" applyFont="1" applyBorder="1" applyAlignment="1">
      <alignment horizontal="center" vertical="center" wrapText="1"/>
    </xf>
    <xf numFmtId="0" fontId="125" fillId="42" borderId="60" xfId="0" applyFont="1" applyFill="1" applyBorder="1" applyAlignment="1">
      <alignment horizontal="center" vertical="center"/>
    </xf>
    <xf numFmtId="0" fontId="125" fillId="42" borderId="11" xfId="0" applyFont="1" applyFill="1" applyBorder="1" applyAlignment="1">
      <alignment horizontal="center" vertical="center" wrapText="1"/>
    </xf>
    <xf numFmtId="0" fontId="178" fillId="22" borderId="60" xfId="0" applyFont="1" applyFill="1" applyBorder="1" applyAlignment="1">
      <alignment horizontal="center" vertical="center"/>
    </xf>
    <xf numFmtId="0" fontId="178" fillId="22" borderId="11" xfId="0" applyFont="1" applyFill="1" applyBorder="1" applyAlignment="1">
      <alignment horizontal="center" vertical="center" wrapText="1"/>
    </xf>
    <xf numFmtId="0" fontId="131" fillId="50" borderId="8" xfId="0" applyFont="1" applyFill="1" applyBorder="1" applyAlignment="1">
      <alignment horizontal="center" vertical="center" wrapText="1"/>
    </xf>
    <xf numFmtId="0" fontId="131" fillId="4" borderId="8" xfId="0" applyFont="1" applyFill="1" applyBorder="1" applyAlignment="1">
      <alignment horizontal="center" vertical="center" wrapText="1"/>
    </xf>
    <xf numFmtId="0" fontId="32" fillId="17" borderId="10" xfId="0" applyFont="1" applyFill="1" applyBorder="1" applyAlignment="1">
      <alignment horizontal="center" vertical="center"/>
    </xf>
    <xf numFmtId="0" fontId="32" fillId="17" borderId="12" xfId="0" applyFont="1" applyFill="1" applyBorder="1" applyAlignment="1">
      <alignment horizontal="center" vertical="center"/>
    </xf>
    <xf numFmtId="0" fontId="122" fillId="0" borderId="14" xfId="0" applyFont="1" applyBorder="1" applyAlignment="1">
      <alignment horizontal="center" vertical="center" wrapText="1"/>
    </xf>
    <xf numFmtId="0" fontId="11" fillId="6" borderId="54" xfId="0" applyFont="1" applyFill="1" applyBorder="1" applyAlignment="1">
      <alignment horizontal="center" vertical="center" wrapText="1"/>
    </xf>
    <xf numFmtId="0" fontId="11" fillId="6" borderId="26" xfId="0" applyFont="1" applyFill="1" applyBorder="1" applyAlignment="1">
      <alignment horizontal="center" vertical="center" wrapText="1"/>
    </xf>
    <xf numFmtId="0" fontId="130" fillId="0" borderId="14" xfId="0" applyFont="1" applyBorder="1" applyAlignment="1">
      <alignment horizontal="center" vertical="center" wrapText="1"/>
    </xf>
    <xf numFmtId="0" fontId="132" fillId="8" borderId="14" xfId="0" applyFont="1" applyFill="1" applyBorder="1" applyAlignment="1">
      <alignment horizontal="center" vertical="center"/>
    </xf>
    <xf numFmtId="0" fontId="31" fillId="9" borderId="10" xfId="0" applyFont="1" applyFill="1" applyBorder="1" applyAlignment="1">
      <alignment horizontal="center" vertical="center" wrapText="1"/>
    </xf>
    <xf numFmtId="0" fontId="30" fillId="0" borderId="23" xfId="0" applyFont="1" applyBorder="1" applyAlignment="1">
      <alignment horizontal="center" vertical="center" wrapText="1"/>
    </xf>
    <xf numFmtId="0" fontId="31" fillId="9" borderId="26" xfId="0" applyFont="1" applyFill="1" applyBorder="1" applyAlignment="1">
      <alignment horizontal="center" vertical="center" wrapText="1"/>
    </xf>
    <xf numFmtId="0" fontId="178" fillId="22" borderId="105" xfId="0" applyFont="1" applyFill="1" applyBorder="1" applyAlignment="1">
      <alignment horizontal="center" vertical="center"/>
    </xf>
    <xf numFmtId="0" fontId="33" fillId="0" borderId="7" xfId="0" applyFont="1" applyBorder="1" applyAlignment="1">
      <alignment horizontal="center" vertical="center"/>
    </xf>
    <xf numFmtId="0" fontId="33" fillId="0" borderId="27" xfId="0" applyFont="1" applyBorder="1" applyAlignment="1">
      <alignment horizontal="center" vertical="center"/>
    </xf>
    <xf numFmtId="0" fontId="33" fillId="0" borderId="107" xfId="0" applyFont="1" applyBorder="1" applyAlignment="1">
      <alignment horizontal="center" vertical="center"/>
    </xf>
    <xf numFmtId="0" fontId="33" fillId="0" borderId="20" xfId="0" applyFont="1" applyBorder="1" applyAlignment="1">
      <alignment horizontal="center" vertical="center"/>
    </xf>
    <xf numFmtId="0" fontId="36" fillId="40" borderId="60" xfId="0" applyFont="1" applyFill="1" applyBorder="1" applyAlignment="1">
      <alignment horizontal="center" vertical="center"/>
    </xf>
    <xf numFmtId="0" fontId="36" fillId="40" borderId="11" xfId="0" applyFont="1" applyFill="1" applyBorder="1" applyAlignment="1">
      <alignment horizontal="center" vertical="center" wrapText="1"/>
    </xf>
    <xf numFmtId="0" fontId="36" fillId="2" borderId="60" xfId="0" applyFont="1" applyFill="1" applyBorder="1" applyAlignment="1">
      <alignment horizontal="center" vertical="center"/>
    </xf>
    <xf numFmtId="0" fontId="36" fillId="2" borderId="11" xfId="0" applyFont="1" applyFill="1" applyBorder="1" applyAlignment="1">
      <alignment horizontal="center" vertical="center" wrapText="1"/>
    </xf>
    <xf numFmtId="0" fontId="132" fillId="0" borderId="8" xfId="0" applyFont="1" applyBorder="1" applyAlignment="1">
      <alignment horizontal="center" vertical="center"/>
    </xf>
    <xf numFmtId="0" fontId="179" fillId="5" borderId="8" xfId="0" applyFont="1" applyFill="1" applyBorder="1" applyAlignment="1">
      <alignment horizontal="center" vertical="center" wrapText="1"/>
    </xf>
    <xf numFmtId="0" fontId="132" fillId="17" borderId="25" xfId="0" applyFont="1" applyFill="1" applyBorder="1" applyAlignment="1">
      <alignment horizontal="center" vertical="center"/>
    </xf>
    <xf numFmtId="0" fontId="138" fillId="16" borderId="8" xfId="0" applyFont="1" applyFill="1" applyBorder="1" applyAlignment="1">
      <alignment horizontal="center" vertical="center" wrapText="1"/>
    </xf>
    <xf numFmtId="0" fontId="49" fillId="2" borderId="32" xfId="0" applyFont="1" applyFill="1" applyBorder="1" applyAlignment="1">
      <alignment horizontal="center" vertical="center" wrapText="1"/>
    </xf>
    <xf numFmtId="0" fontId="49" fillId="2" borderId="25" xfId="0" applyFont="1" applyFill="1" applyBorder="1" applyAlignment="1">
      <alignment horizontal="center" vertical="center" wrapText="1"/>
    </xf>
    <xf numFmtId="0" fontId="13" fillId="2" borderId="25" xfId="0" applyFont="1" applyFill="1" applyBorder="1" applyAlignment="1">
      <alignment horizontal="center" vertical="center"/>
    </xf>
    <xf numFmtId="0" fontId="13" fillId="2" borderId="42" xfId="0" applyFont="1" applyFill="1" applyBorder="1" applyAlignment="1">
      <alignment horizontal="center" vertical="center"/>
    </xf>
    <xf numFmtId="0" fontId="6" fillId="2" borderId="8" xfId="0" applyFont="1" applyFill="1" applyBorder="1" applyAlignment="1">
      <alignment horizontal="center" vertical="center" wrapText="1"/>
    </xf>
    <xf numFmtId="0" fontId="9" fillId="2" borderId="8" xfId="0" applyFont="1" applyFill="1" applyBorder="1" applyAlignment="1">
      <alignment horizontal="center" vertical="center" wrapText="1"/>
    </xf>
    <xf numFmtId="0" fontId="13" fillId="2" borderId="12" xfId="0" applyFont="1" applyFill="1" applyBorder="1" applyAlignment="1">
      <alignment horizontal="center" vertical="center"/>
    </xf>
    <xf numFmtId="0" fontId="181" fillId="2" borderId="8" xfId="0" applyFont="1" applyFill="1" applyBorder="1" applyAlignment="1">
      <alignment horizontal="center" vertical="center"/>
    </xf>
    <xf numFmtId="0" fontId="49" fillId="2" borderId="12" xfId="0" applyFont="1" applyFill="1" applyBorder="1" applyAlignment="1">
      <alignment horizontal="center" vertical="center" wrapText="1"/>
    </xf>
    <xf numFmtId="0" fontId="181" fillId="2" borderId="29" xfId="0" applyFont="1" applyFill="1" applyBorder="1" applyAlignment="1">
      <alignment horizontal="center" vertical="center"/>
    </xf>
    <xf numFmtId="0" fontId="9" fillId="2" borderId="29" xfId="0" applyFont="1" applyFill="1" applyBorder="1" applyAlignment="1">
      <alignment horizontal="center" vertical="center" wrapText="1"/>
    </xf>
    <xf numFmtId="0" fontId="49" fillId="2" borderId="43" xfId="0" applyFont="1" applyFill="1" applyBorder="1" applyAlignment="1">
      <alignment horizontal="center" vertical="center" wrapText="1"/>
    </xf>
    <xf numFmtId="0" fontId="51" fillId="0" borderId="20" xfId="0" applyFont="1" applyBorder="1" applyAlignment="1">
      <alignment horizontal="center" vertical="center"/>
    </xf>
    <xf numFmtId="0" fontId="131" fillId="4" borderId="29" xfId="0" applyFont="1" applyFill="1" applyBorder="1" applyAlignment="1">
      <alignment horizontal="center" vertical="center" wrapText="1"/>
    </xf>
    <xf numFmtId="0" fontId="132" fillId="44" borderId="8" xfId="0" applyFont="1" applyFill="1" applyBorder="1" applyAlignment="1">
      <alignment horizontal="center" vertical="center"/>
    </xf>
    <xf numFmtId="0" fontId="180" fillId="5" borderId="8" xfId="0" applyFont="1" applyFill="1" applyBorder="1" applyAlignment="1">
      <alignment horizontal="center" vertical="center" wrapText="1"/>
    </xf>
    <xf numFmtId="0" fontId="180" fillId="8" borderId="8" xfId="0" applyFont="1" applyFill="1" applyBorder="1" applyAlignment="1">
      <alignment horizontal="center" vertical="center"/>
    </xf>
    <xf numFmtId="0" fontId="34" fillId="0" borderId="201" xfId="0" applyFont="1" applyBorder="1" applyAlignment="1">
      <alignment horizontal="center" vertical="center" wrapText="1"/>
    </xf>
    <xf numFmtId="0" fontId="34" fillId="0" borderId="202" xfId="0" applyFont="1" applyBorder="1" applyAlignment="1">
      <alignment horizontal="center" vertical="center" wrapText="1"/>
    </xf>
    <xf numFmtId="0" fontId="35" fillId="5" borderId="42" xfId="0" applyFont="1" applyFill="1" applyBorder="1" applyAlignment="1">
      <alignment horizontal="center" vertical="center" wrapText="1"/>
    </xf>
    <xf numFmtId="0" fontId="35" fillId="5" borderId="201" xfId="0" applyFont="1" applyFill="1" applyBorder="1" applyAlignment="1">
      <alignment horizontal="center" vertical="center" wrapText="1"/>
    </xf>
    <xf numFmtId="0" fontId="35" fillId="6" borderId="201" xfId="0" applyFont="1" applyFill="1" applyBorder="1" applyAlignment="1">
      <alignment horizontal="center" vertical="center" wrapText="1"/>
    </xf>
    <xf numFmtId="0" fontId="35" fillId="6" borderId="202" xfId="0" applyFont="1" applyFill="1" applyBorder="1" applyAlignment="1">
      <alignment horizontal="center" vertical="center" wrapText="1"/>
    </xf>
    <xf numFmtId="0" fontId="34" fillId="0" borderId="6" xfId="0" applyFont="1" applyBorder="1" applyAlignment="1">
      <alignment horizontal="center" vertical="center" wrapText="1"/>
    </xf>
    <xf numFmtId="0" fontId="35" fillId="5" borderId="203" xfId="0" applyFont="1" applyFill="1" applyBorder="1" applyAlignment="1">
      <alignment horizontal="center" vertical="center" wrapText="1"/>
    </xf>
    <xf numFmtId="0" fontId="34" fillId="0" borderId="204" xfId="0" applyFont="1" applyBorder="1" applyAlignment="1">
      <alignment horizontal="center" vertical="center" wrapText="1"/>
    </xf>
    <xf numFmtId="0" fontId="35" fillId="6" borderId="203" xfId="0" applyFont="1" applyFill="1" applyBorder="1" applyAlignment="1">
      <alignment horizontal="center" vertical="center" wrapText="1"/>
    </xf>
    <xf numFmtId="0" fontId="34" fillId="0" borderId="203" xfId="0" applyFont="1" applyBorder="1" applyAlignment="1">
      <alignment horizontal="center" vertical="center" wrapText="1"/>
    </xf>
    <xf numFmtId="0" fontId="35" fillId="5" borderId="204" xfId="0" applyFont="1" applyFill="1" applyBorder="1" applyAlignment="1">
      <alignment horizontal="center" vertical="center" wrapText="1"/>
    </xf>
    <xf numFmtId="0" fontId="35" fillId="5" borderId="114" xfId="0" applyFont="1" applyFill="1" applyBorder="1" applyAlignment="1">
      <alignment horizontal="center" vertical="center" wrapText="1"/>
    </xf>
    <xf numFmtId="0" fontId="35" fillId="6" borderId="204" xfId="0" applyFont="1" applyFill="1" applyBorder="1" applyAlignment="1">
      <alignment horizontal="center" vertical="center" wrapText="1"/>
    </xf>
    <xf numFmtId="0" fontId="32" fillId="8" borderId="114" xfId="0" applyFont="1" applyFill="1" applyBorder="1" applyAlignment="1">
      <alignment horizontal="center" vertical="center"/>
    </xf>
    <xf numFmtId="0" fontId="37" fillId="0" borderId="43" xfId="0" applyFont="1" applyBorder="1" applyAlignment="1">
      <alignment horizontal="center" vertical="center" wrapText="1"/>
    </xf>
    <xf numFmtId="0" fontId="36" fillId="9" borderId="203" xfId="0" applyFont="1" applyFill="1" applyBorder="1" applyAlignment="1">
      <alignment horizontal="center" vertical="center" wrapText="1"/>
    </xf>
    <xf numFmtId="0" fontId="35" fillId="5" borderId="205" xfId="0" applyFont="1" applyFill="1" applyBorder="1" applyAlignment="1">
      <alignment horizontal="center" vertical="center" wrapText="1"/>
    </xf>
    <xf numFmtId="0" fontId="34" fillId="0" borderId="206" xfId="0" applyFont="1" applyBorder="1" applyAlignment="1">
      <alignment horizontal="center" vertical="center" wrapText="1"/>
    </xf>
    <xf numFmtId="0" fontId="34" fillId="0" borderId="205" xfId="0" applyFont="1" applyBorder="1" applyAlignment="1">
      <alignment horizontal="center" vertical="center" wrapText="1"/>
    </xf>
    <xf numFmtId="0" fontId="32" fillId="4" borderId="43" xfId="0" applyFont="1" applyFill="1" applyBorder="1" applyAlignment="1">
      <alignment horizontal="center" vertical="center"/>
    </xf>
    <xf numFmtId="0" fontId="35" fillId="5" borderId="206" xfId="0" applyFont="1" applyFill="1" applyBorder="1" applyAlignment="1">
      <alignment horizontal="center" vertical="center" wrapText="1"/>
    </xf>
    <xf numFmtId="0" fontId="35" fillId="6" borderId="119" xfId="0" applyFont="1" applyFill="1" applyBorder="1" applyAlignment="1">
      <alignment horizontal="center" vertical="center" wrapText="1"/>
    </xf>
    <xf numFmtId="0" fontId="34" fillId="9" borderId="25" xfId="0" applyFont="1" applyFill="1" applyBorder="1" applyAlignment="1">
      <alignment horizontal="center" vertical="center" wrapText="1"/>
    </xf>
    <xf numFmtId="0" fontId="36" fillId="9" borderId="201" xfId="0" applyFont="1" applyFill="1" applyBorder="1" applyAlignment="1">
      <alignment horizontal="center" vertical="center" wrapText="1"/>
    </xf>
    <xf numFmtId="0" fontId="36" fillId="9" borderId="202" xfId="0" applyFont="1" applyFill="1" applyBorder="1" applyAlignment="1">
      <alignment horizontal="center" vertical="center" wrapText="1"/>
    </xf>
    <xf numFmtId="0" fontId="32" fillId="8" borderId="6" xfId="0" applyFont="1" applyFill="1" applyBorder="1" applyAlignment="1">
      <alignment horizontal="center" vertical="center"/>
    </xf>
    <xf numFmtId="0" fontId="36" fillId="9" borderId="204" xfId="0" applyFont="1" applyFill="1" applyBorder="1" applyAlignment="1">
      <alignment horizontal="center" vertical="center" wrapText="1"/>
    </xf>
    <xf numFmtId="0" fontId="34" fillId="9" borderId="9" xfId="0" applyFont="1" applyFill="1" applyBorder="1" applyAlignment="1">
      <alignment horizontal="center" vertical="center" wrapText="1"/>
    </xf>
    <xf numFmtId="0" fontId="35" fillId="6" borderId="114" xfId="0" applyFont="1" applyFill="1" applyBorder="1" applyAlignment="1">
      <alignment horizontal="center" vertical="center" wrapText="1"/>
    </xf>
    <xf numFmtId="0" fontId="35" fillId="16" borderId="8" xfId="0" applyFont="1" applyFill="1" applyBorder="1" applyAlignment="1">
      <alignment horizontal="center" vertical="center" wrapText="1"/>
    </xf>
    <xf numFmtId="0" fontId="32" fillId="4" borderId="114" xfId="0" applyFont="1" applyFill="1" applyBorder="1" applyAlignment="1">
      <alignment horizontal="center" vertical="center"/>
    </xf>
    <xf numFmtId="0" fontId="34" fillId="9" borderId="8" xfId="0" applyFont="1" applyFill="1" applyBorder="1" applyAlignment="1">
      <alignment horizontal="center" vertical="center" wrapText="1"/>
    </xf>
    <xf numFmtId="0" fontId="34" fillId="0" borderId="114" xfId="0" applyFont="1" applyBorder="1" applyAlignment="1">
      <alignment horizontal="center" vertical="center" wrapText="1"/>
    </xf>
    <xf numFmtId="0" fontId="34" fillId="9" borderId="114" xfId="0" applyFont="1" applyFill="1" applyBorder="1" applyAlignment="1">
      <alignment horizontal="center" vertical="center" wrapText="1"/>
    </xf>
    <xf numFmtId="0" fontId="35" fillId="6" borderId="206" xfId="0" applyFont="1" applyFill="1" applyBorder="1" applyAlignment="1">
      <alignment horizontal="center" vertical="center" wrapText="1"/>
    </xf>
    <xf numFmtId="0" fontId="35" fillId="6" borderId="205" xfId="0" applyFont="1" applyFill="1" applyBorder="1" applyAlignment="1">
      <alignment horizontal="center" vertical="center" wrapText="1"/>
    </xf>
    <xf numFmtId="0" fontId="32" fillId="8" borderId="119" xfId="0" applyFont="1" applyFill="1" applyBorder="1" applyAlignment="1">
      <alignment horizontal="center" vertical="center"/>
    </xf>
    <xf numFmtId="0" fontId="35" fillId="5" borderId="202" xfId="0" applyFont="1" applyFill="1" applyBorder="1" applyAlignment="1">
      <alignment horizontal="center" vertical="center" wrapText="1"/>
    </xf>
    <xf numFmtId="0" fontId="36" fillId="9" borderId="40" xfId="0" applyFont="1" applyFill="1" applyBorder="1" applyAlignment="1">
      <alignment horizontal="center" vertical="center" wrapText="1"/>
    </xf>
    <xf numFmtId="0" fontId="35" fillId="5" borderId="28" xfId="0" applyFont="1" applyFill="1" applyBorder="1" applyAlignment="1">
      <alignment horizontal="center" vertical="center" wrapText="1"/>
    </xf>
    <xf numFmtId="0" fontId="35" fillId="5" borderId="119" xfId="0" applyFont="1" applyFill="1" applyBorder="1" applyAlignment="1">
      <alignment horizontal="center" vertical="center" wrapText="1"/>
    </xf>
    <xf numFmtId="0" fontId="34" fillId="9" borderId="42" xfId="0" applyFont="1" applyFill="1" applyBorder="1" applyAlignment="1">
      <alignment horizontal="center" vertical="center" wrapText="1"/>
    </xf>
    <xf numFmtId="0" fontId="37" fillId="0" borderId="102" xfId="0" applyFont="1" applyBorder="1" applyAlignment="1">
      <alignment horizontal="center" vertical="center" wrapText="1"/>
    </xf>
    <xf numFmtId="0" fontId="34" fillId="9" borderId="43" xfId="0" applyFont="1" applyFill="1" applyBorder="1" applyAlignment="1">
      <alignment horizontal="center" vertical="center" wrapText="1"/>
    </xf>
    <xf numFmtId="0" fontId="36" fillId="9" borderId="206" xfId="0" applyFont="1" applyFill="1" applyBorder="1" applyAlignment="1">
      <alignment horizontal="center" vertical="center" wrapText="1"/>
    </xf>
    <xf numFmtId="0" fontId="36" fillId="9" borderId="205" xfId="0" applyFont="1" applyFill="1" applyBorder="1" applyAlignment="1">
      <alignment horizontal="center" vertical="center" wrapText="1"/>
    </xf>
    <xf numFmtId="0" fontId="34" fillId="9" borderId="29" xfId="0" applyFont="1" applyFill="1" applyBorder="1" applyAlignment="1">
      <alignment horizontal="center" vertical="center" wrapText="1"/>
    </xf>
    <xf numFmtId="0" fontId="33" fillId="27" borderId="5" xfId="0" applyFont="1" applyFill="1" applyBorder="1" applyAlignment="1">
      <alignment horizontal="center" vertical="center"/>
    </xf>
    <xf numFmtId="0" fontId="33" fillId="27" borderId="17" xfId="0" applyFont="1" applyFill="1" applyBorder="1" applyAlignment="1">
      <alignment horizontal="center" vertical="center"/>
    </xf>
    <xf numFmtId="0" fontId="69" fillId="27" borderId="196" xfId="0" applyFont="1" applyFill="1" applyBorder="1" applyAlignment="1">
      <alignment horizontal="center" vertical="center"/>
    </xf>
    <xf numFmtId="0" fontId="69" fillId="52" borderId="4" xfId="0" applyFont="1" applyFill="1" applyBorder="1" applyAlignment="1">
      <alignment horizontal="center" vertical="center"/>
    </xf>
    <xf numFmtId="0" fontId="33" fillId="52" borderId="7" xfId="0" applyFont="1" applyFill="1" applyBorder="1" applyAlignment="1">
      <alignment horizontal="center" vertical="center"/>
    </xf>
    <xf numFmtId="0" fontId="33" fillId="52" borderId="20" xfId="0" applyFont="1" applyFill="1" applyBorder="1" applyAlignment="1">
      <alignment horizontal="center" vertical="center"/>
    </xf>
    <xf numFmtId="0" fontId="33" fillId="9" borderId="4" xfId="0" applyFont="1" applyFill="1" applyBorder="1" applyAlignment="1">
      <alignment horizontal="center" vertical="center"/>
    </xf>
    <xf numFmtId="0" fontId="33" fillId="9" borderId="7" xfId="0" applyFont="1" applyFill="1" applyBorder="1" applyAlignment="1">
      <alignment horizontal="center" vertical="center"/>
    </xf>
    <xf numFmtId="0" fontId="33" fillId="9" borderId="27" xfId="0" applyFont="1" applyFill="1" applyBorder="1" applyAlignment="1">
      <alignment horizontal="center" vertical="center"/>
    </xf>
    <xf numFmtId="0" fontId="33" fillId="45" borderId="107" xfId="0" applyFont="1" applyFill="1" applyBorder="1" applyAlignment="1">
      <alignment horizontal="center" vertical="center"/>
    </xf>
    <xf numFmtId="0" fontId="72" fillId="45" borderId="7" xfId="0" applyFont="1" applyFill="1" applyBorder="1" applyAlignment="1">
      <alignment horizontal="center" vertical="center"/>
    </xf>
    <xf numFmtId="0" fontId="72" fillId="45" borderId="27" xfId="0" applyFont="1" applyFill="1" applyBorder="1" applyAlignment="1">
      <alignment horizontal="center" vertical="center"/>
    </xf>
    <xf numFmtId="0" fontId="122" fillId="22" borderId="105" xfId="0" applyFont="1" applyFill="1" applyBorder="1" applyAlignment="1">
      <alignment horizontal="center" vertical="center"/>
    </xf>
    <xf numFmtId="0" fontId="122" fillId="22" borderId="60" xfId="0" applyFont="1" applyFill="1" applyBorder="1" applyAlignment="1">
      <alignment horizontal="center" vertical="center"/>
    </xf>
    <xf numFmtId="0" fontId="149" fillId="51" borderId="197" xfId="0" applyFont="1" applyFill="1" applyBorder="1" applyAlignment="1">
      <alignment horizontal="center" vertical="center"/>
    </xf>
    <xf numFmtId="0" fontId="122" fillId="22" borderId="198" xfId="0" applyFont="1" applyFill="1" applyBorder="1" applyAlignment="1">
      <alignment horizontal="center" vertical="center"/>
    </xf>
    <xf numFmtId="0" fontId="122" fillId="22" borderId="11" xfId="0" applyFont="1" applyFill="1" applyBorder="1" applyAlignment="1">
      <alignment horizontal="center" vertical="center" wrapText="1"/>
    </xf>
    <xf numFmtId="0" fontId="149" fillId="51" borderId="199" xfId="0" applyFont="1" applyFill="1" applyBorder="1" applyAlignment="1">
      <alignment horizontal="center" vertical="center" wrapText="1"/>
    </xf>
    <xf numFmtId="0" fontId="122" fillId="22" borderId="200" xfId="0" applyFont="1" applyFill="1" applyBorder="1" applyAlignment="1">
      <alignment horizontal="center" vertical="center" wrapText="1"/>
    </xf>
    <xf numFmtId="0" fontId="32" fillId="8" borderId="14" xfId="0" applyFont="1" applyFill="1" applyBorder="1" applyAlignment="1">
      <alignment horizontal="center" vertical="center"/>
    </xf>
    <xf numFmtId="0" fontId="138" fillId="0" borderId="60" xfId="0" applyFont="1" applyBorder="1" applyAlignment="1">
      <alignment horizontal="center" vertical="center"/>
    </xf>
    <xf numFmtId="0" fontId="138" fillId="0" borderId="64" xfId="0" applyFont="1" applyBorder="1" applyAlignment="1">
      <alignment horizontal="center" vertical="center"/>
    </xf>
    <xf numFmtId="0" fontId="138" fillId="0" borderId="63" xfId="0" applyFont="1" applyBorder="1" applyAlignment="1">
      <alignment horizontal="center" vertical="center"/>
    </xf>
    <xf numFmtId="0" fontId="138" fillId="0" borderId="11" xfId="0" applyFont="1" applyBorder="1" applyAlignment="1">
      <alignment horizontal="center" vertical="center" wrapText="1"/>
    </xf>
    <xf numFmtId="0" fontId="138" fillId="0" borderId="18" xfId="0" applyFont="1" applyBorder="1" applyAlignment="1">
      <alignment horizontal="center" vertical="center" wrapText="1"/>
    </xf>
    <xf numFmtId="0" fontId="138" fillId="0" borderId="16" xfId="0" applyFont="1" applyBorder="1" applyAlignment="1">
      <alignment horizontal="center" vertical="center" wrapText="1"/>
    </xf>
    <xf numFmtId="0" fontId="150" fillId="5" borderId="10" xfId="0" applyFont="1" applyFill="1" applyBorder="1" applyAlignment="1">
      <alignment horizontal="center" vertical="center" wrapText="1"/>
    </xf>
    <xf numFmtId="0" fontId="180" fillId="6" borderId="8" xfId="0" applyFont="1" applyFill="1" applyBorder="1" applyAlignment="1">
      <alignment horizontal="center" vertical="center" wrapText="1"/>
    </xf>
    <xf numFmtId="0" fontId="36" fillId="0" borderId="29" xfId="0" applyFont="1" applyBorder="1" applyAlignment="1">
      <alignment horizontal="center" vertical="center" wrapText="1"/>
    </xf>
    <xf numFmtId="0" fontId="143" fillId="21" borderId="202" xfId="0" applyFont="1" applyFill="1" applyBorder="1" applyAlignment="1">
      <alignment horizontal="center" vertical="center" wrapText="1"/>
    </xf>
    <xf numFmtId="0" fontId="35" fillId="5" borderId="207" xfId="0" applyFont="1" applyFill="1" applyBorder="1" applyAlignment="1">
      <alignment horizontal="center" vertical="center" wrapText="1"/>
    </xf>
    <xf numFmtId="0" fontId="35" fillId="6" borderId="208" xfId="0" applyFont="1" applyFill="1" applyBorder="1" applyAlignment="1">
      <alignment horizontal="center" vertical="center" wrapText="1"/>
    </xf>
    <xf numFmtId="0" fontId="35" fillId="6" borderId="19" xfId="0" applyFont="1" applyFill="1" applyBorder="1" applyAlignment="1">
      <alignment horizontal="center" vertical="center" wrapText="1"/>
    </xf>
    <xf numFmtId="0" fontId="37" fillId="0" borderId="203" xfId="0" applyFont="1" applyBorder="1" applyAlignment="1">
      <alignment horizontal="center" vertical="center" wrapText="1"/>
    </xf>
    <xf numFmtId="0" fontId="37" fillId="0" borderId="205" xfId="0" applyFont="1" applyBorder="1" applyAlignment="1">
      <alignment horizontal="center" vertical="center" wrapText="1"/>
    </xf>
    <xf numFmtId="0" fontId="37" fillId="0" borderId="206" xfId="0" applyFont="1" applyBorder="1" applyAlignment="1">
      <alignment horizontal="center" vertical="center" wrapText="1"/>
    </xf>
    <xf numFmtId="0" fontId="143" fillId="21" borderId="209" xfId="0" applyFont="1" applyFill="1" applyBorder="1" applyAlignment="1">
      <alignment horizontal="center" vertical="center" wrapText="1"/>
    </xf>
    <xf numFmtId="0" fontId="143" fillId="21" borderId="8" xfId="0" applyFont="1" applyFill="1" applyBorder="1" applyAlignment="1">
      <alignment horizontal="center" vertical="center" wrapText="1"/>
    </xf>
    <xf numFmtId="0" fontId="131" fillId="19" borderId="8" xfId="0" applyFont="1" applyFill="1" applyBorder="1" applyAlignment="1">
      <alignment horizontal="center" vertical="center" wrapText="1"/>
    </xf>
    <xf numFmtId="0" fontId="133" fillId="21" borderId="8" xfId="0" applyFont="1" applyFill="1" applyBorder="1" applyAlignment="1">
      <alignment horizontal="center" vertical="center"/>
    </xf>
    <xf numFmtId="0" fontId="35" fillId="5" borderId="41" xfId="0" applyFont="1" applyFill="1" applyBorder="1" applyAlignment="1">
      <alignment horizontal="center" vertical="center" wrapText="1"/>
    </xf>
    <xf numFmtId="0" fontId="34" fillId="0" borderId="209" xfId="0" applyFont="1" applyBorder="1" applyAlignment="1">
      <alignment horizontal="center" vertical="center" wrapText="1"/>
    </xf>
    <xf numFmtId="0" fontId="138" fillId="2" borderId="60" xfId="0" applyFont="1" applyFill="1" applyBorder="1" applyAlignment="1">
      <alignment horizontal="center" vertical="center"/>
    </xf>
    <xf numFmtId="0" fontId="138" fillId="2" borderId="11" xfId="0" applyFont="1" applyFill="1" applyBorder="1" applyAlignment="1">
      <alignment horizontal="center" vertical="center" wrapText="1"/>
    </xf>
    <xf numFmtId="0" fontId="138" fillId="53" borderId="64" xfId="0" applyFont="1" applyFill="1" applyBorder="1" applyAlignment="1">
      <alignment horizontal="center" vertical="center"/>
    </xf>
    <xf numFmtId="0" fontId="138" fillId="53" borderId="18" xfId="0" applyFont="1" applyFill="1" applyBorder="1" applyAlignment="1">
      <alignment horizontal="center" vertical="center" wrapText="1"/>
    </xf>
    <xf numFmtId="0" fontId="182" fillId="19" borderId="40" xfId="0" applyFont="1" applyFill="1" applyBorder="1" applyAlignment="1">
      <alignment horizontal="center" vertical="center" wrapText="1"/>
    </xf>
    <xf numFmtId="0" fontId="182" fillId="19" borderId="8" xfId="0" applyFont="1" applyFill="1" applyBorder="1" applyAlignment="1">
      <alignment horizontal="center" vertical="center" wrapText="1"/>
    </xf>
    <xf numFmtId="0" fontId="179" fillId="19" borderId="203" xfId="0" applyFont="1" applyFill="1" applyBorder="1" applyAlignment="1">
      <alignment horizontal="center" vertical="center" wrapText="1"/>
    </xf>
    <xf numFmtId="0" fontId="35" fillId="19" borderId="204" xfId="0" applyFont="1" applyFill="1" applyBorder="1" applyAlignment="1">
      <alignment horizontal="center" vertical="center" wrapText="1"/>
    </xf>
    <xf numFmtId="0" fontId="138" fillId="44" borderId="63" xfId="0" applyFont="1" applyFill="1" applyBorder="1" applyAlignment="1">
      <alignment horizontal="center" vertical="center"/>
    </xf>
    <xf numFmtId="0" fontId="138" fillId="44" borderId="16" xfId="0" applyFont="1" applyFill="1" applyBorder="1" applyAlignment="1">
      <alignment horizontal="center" vertical="center" wrapText="1"/>
    </xf>
    <xf numFmtId="0" fontId="35" fillId="4" borderId="12" xfId="0" applyFont="1" applyFill="1" applyBorder="1" applyAlignment="1">
      <alignment horizontal="center" vertical="center" wrapText="1"/>
    </xf>
    <xf numFmtId="0" fontId="32" fillId="44" borderId="12" xfId="0" applyFont="1" applyFill="1" applyBorder="1" applyAlignment="1">
      <alignment horizontal="center" vertical="center"/>
    </xf>
    <xf numFmtId="0" fontId="138" fillId="44" borderId="60" xfId="0" applyFont="1" applyFill="1" applyBorder="1" applyAlignment="1">
      <alignment horizontal="center" vertical="center"/>
    </xf>
    <xf numFmtId="0" fontId="138" fillId="44" borderId="11" xfId="0" applyFont="1" applyFill="1" applyBorder="1" applyAlignment="1">
      <alignment horizontal="center" vertical="center" wrapText="1"/>
    </xf>
    <xf numFmtId="0" fontId="138" fillId="2" borderId="64" xfId="0" applyFont="1" applyFill="1" applyBorder="1" applyAlignment="1">
      <alignment horizontal="center" vertical="center"/>
    </xf>
    <xf numFmtId="0" fontId="138" fillId="2" borderId="18" xfId="0" applyFont="1" applyFill="1" applyBorder="1" applyAlignment="1">
      <alignment horizontal="center" vertical="center" wrapText="1"/>
    </xf>
    <xf numFmtId="0" fontId="138" fillId="2" borderId="63" xfId="0" applyFont="1" applyFill="1" applyBorder="1" applyAlignment="1">
      <alignment horizontal="center" vertical="center"/>
    </xf>
    <xf numFmtId="0" fontId="138" fillId="2" borderId="16" xfId="0" applyFont="1" applyFill="1" applyBorder="1" applyAlignment="1">
      <alignment horizontal="center" vertical="center" wrapText="1"/>
    </xf>
    <xf numFmtId="0" fontId="6" fillId="0" borderId="143" xfId="0" applyFont="1" applyBorder="1" applyAlignment="1">
      <alignment horizontal="center" vertical="center"/>
    </xf>
    <xf numFmtId="0" fontId="6" fillId="54" borderId="133" xfId="0" applyFont="1" applyFill="1" applyBorder="1" applyAlignment="1">
      <alignment horizontal="center" vertical="center"/>
    </xf>
    <xf numFmtId="0" fontId="183" fillId="54" borderId="25" xfId="0" applyFont="1" applyFill="1" applyBorder="1" applyAlignment="1">
      <alignment horizontal="center" vertical="center"/>
    </xf>
    <xf numFmtId="0" fontId="13" fillId="54" borderId="32" xfId="0" applyFont="1" applyFill="1" applyBorder="1" applyAlignment="1">
      <alignment horizontal="center" vertical="center"/>
    </xf>
    <xf numFmtId="0" fontId="183" fillId="54" borderId="26" xfId="0" applyFont="1" applyFill="1" applyBorder="1" applyAlignment="1">
      <alignment horizontal="center" vertical="center"/>
    </xf>
    <xf numFmtId="0" fontId="13" fillId="55" borderId="8" xfId="0" applyFont="1" applyFill="1" applyBorder="1" applyAlignment="1">
      <alignment horizontal="center" vertical="center" wrapText="1"/>
    </xf>
    <xf numFmtId="0" fontId="13" fillId="56" borderId="40" xfId="0" applyFont="1" applyFill="1" applyBorder="1" applyAlignment="1">
      <alignment horizontal="center" vertical="center" wrapText="1"/>
    </xf>
    <xf numFmtId="0" fontId="13" fillId="55" borderId="10" xfId="0" applyFont="1" applyFill="1" applyBorder="1" applyAlignment="1">
      <alignment horizontal="center" vertical="center" wrapText="1"/>
    </xf>
    <xf numFmtId="0" fontId="183" fillId="0" borderId="8" xfId="0" applyFont="1" applyBorder="1" applyAlignment="1">
      <alignment horizontal="center" vertical="center"/>
    </xf>
    <xf numFmtId="0" fontId="183" fillId="0" borderId="10" xfId="0" applyFont="1" applyBorder="1" applyAlignment="1">
      <alignment horizontal="center" vertical="center"/>
    </xf>
    <xf numFmtId="0" fontId="183" fillId="57" borderId="8" xfId="0" applyFont="1" applyFill="1" applyBorder="1" applyAlignment="1">
      <alignment horizontal="center" vertical="center"/>
    </xf>
    <xf numFmtId="0" fontId="13" fillId="57" borderId="40" xfId="0" applyFont="1" applyFill="1" applyBorder="1" applyAlignment="1">
      <alignment horizontal="center" vertical="center"/>
    </xf>
    <xf numFmtId="0" fontId="183" fillId="57" borderId="10" xfId="0" applyFont="1" applyFill="1" applyBorder="1" applyAlignment="1">
      <alignment horizontal="center" vertical="center"/>
    </xf>
    <xf numFmtId="0" fontId="184" fillId="58" borderId="40" xfId="0" applyFont="1" applyFill="1" applyBorder="1" applyAlignment="1">
      <alignment horizontal="center" vertical="center"/>
    </xf>
    <xf numFmtId="0" fontId="184" fillId="0" borderId="8" xfId="0" applyFont="1" applyBorder="1" applyAlignment="1">
      <alignment horizontal="center" vertical="center"/>
    </xf>
    <xf numFmtId="0" fontId="185" fillId="0" borderId="40" xfId="0" applyFont="1" applyBorder="1" applyAlignment="1">
      <alignment horizontal="center" vertical="center"/>
    </xf>
    <xf numFmtId="0" fontId="184" fillId="0" borderId="10" xfId="0" applyFont="1" applyBorder="1" applyAlignment="1">
      <alignment horizontal="center" vertical="center"/>
    </xf>
    <xf numFmtId="0" fontId="184" fillId="59" borderId="40" xfId="0" applyFont="1" applyFill="1" applyBorder="1" applyAlignment="1">
      <alignment horizontal="center" vertical="center" wrapText="1"/>
    </xf>
    <xf numFmtId="0" fontId="186" fillId="60" borderId="40" xfId="0" applyFont="1" applyFill="1" applyBorder="1" applyAlignment="1">
      <alignment horizontal="center" vertical="center"/>
    </xf>
    <xf numFmtId="0" fontId="185" fillId="0" borderId="29" xfId="0" applyFont="1" applyBorder="1" applyAlignment="1">
      <alignment horizontal="center" vertical="center"/>
    </xf>
    <xf numFmtId="0" fontId="185" fillId="0" borderId="41" xfId="0" applyFont="1" applyBorder="1" applyAlignment="1">
      <alignment horizontal="center" vertical="center"/>
    </xf>
    <xf numFmtId="0" fontId="185" fillId="0" borderId="30" xfId="0" applyFont="1" applyBorder="1" applyAlignment="1">
      <alignment horizontal="center" vertical="center"/>
    </xf>
    <xf numFmtId="0" fontId="122" fillId="0" borderId="32" xfId="0" applyFont="1" applyBorder="1" applyAlignment="1">
      <alignment horizontal="center" vertical="center" wrapText="1"/>
    </xf>
    <xf numFmtId="0" fontId="138" fillId="0" borderId="41" xfId="0" applyFont="1" applyBorder="1" applyAlignment="1">
      <alignment horizontal="center" vertical="center" wrapText="1"/>
    </xf>
    <xf numFmtId="0" fontId="122" fillId="0" borderId="40" xfId="0" applyFont="1" applyBorder="1" applyAlignment="1">
      <alignment horizontal="center" vertical="center" wrapText="1"/>
    </xf>
    <xf numFmtId="0" fontId="122" fillId="0" borderId="41" xfId="0" applyFont="1" applyBorder="1" applyAlignment="1">
      <alignment horizontal="center" vertical="center" wrapText="1"/>
    </xf>
    <xf numFmtId="0" fontId="138" fillId="0" borderId="29" xfId="0" applyFont="1" applyBorder="1" applyAlignment="1">
      <alignment horizontal="center" vertical="center" wrapText="1"/>
    </xf>
    <xf numFmtId="0" fontId="132" fillId="8" borderId="26" xfId="0" applyFont="1" applyFill="1" applyBorder="1" applyAlignment="1">
      <alignment horizontal="center" vertical="center"/>
    </xf>
    <xf numFmtId="0" fontId="122" fillId="0" borderId="111" xfId="0" applyFont="1" applyBorder="1" applyAlignment="1">
      <alignment horizontal="center" vertical="center" wrapText="1"/>
    </xf>
    <xf numFmtId="0" fontId="138" fillId="9" borderId="11" xfId="0" applyFont="1" applyFill="1" applyBorder="1" applyAlignment="1">
      <alignment horizontal="center" vertical="center" wrapText="1"/>
    </xf>
    <xf numFmtId="0" fontId="122" fillId="0" borderId="11" xfId="0" applyFont="1" applyBorder="1" applyAlignment="1">
      <alignment horizontal="center" vertical="center" wrapText="1"/>
    </xf>
    <xf numFmtId="0" fontId="146" fillId="34" borderId="4" xfId="0" applyFont="1" applyFill="1" applyBorder="1" applyAlignment="1">
      <alignment horizontal="center" vertical="center"/>
    </xf>
    <xf numFmtId="0" fontId="51" fillId="34" borderId="7" xfId="0" applyFont="1" applyFill="1" applyBorder="1" applyAlignment="1">
      <alignment horizontal="center" vertical="center"/>
    </xf>
    <xf numFmtId="0" fontId="51" fillId="34" borderId="20" xfId="0" applyFont="1" applyFill="1" applyBorder="1" applyAlignment="1">
      <alignment horizontal="center" vertical="center"/>
    </xf>
    <xf numFmtId="0" fontId="31" fillId="0" borderId="25" xfId="0" applyFont="1" applyBorder="1" applyAlignment="1">
      <alignment horizontal="center" vertical="center"/>
    </xf>
    <xf numFmtId="0" fontId="30" fillId="22" borderId="25" xfId="0" applyFont="1" applyFill="1" applyBorder="1" applyAlignment="1">
      <alignment horizontal="center" vertical="center"/>
    </xf>
    <xf numFmtId="0" fontId="30" fillId="22" borderId="29" xfId="0" applyFont="1" applyFill="1" applyBorder="1" applyAlignment="1">
      <alignment horizontal="center" vertical="center" wrapText="1"/>
    </xf>
    <xf numFmtId="0" fontId="30" fillId="22" borderId="32" xfId="0" applyFont="1" applyFill="1" applyBorder="1" applyAlignment="1">
      <alignment horizontal="center" vertical="center"/>
    </xf>
    <xf numFmtId="0" fontId="30" fillId="22" borderId="41" xfId="0" applyFont="1" applyFill="1" applyBorder="1" applyAlignment="1">
      <alignment horizontal="center" vertical="center" wrapText="1"/>
    </xf>
    <xf numFmtId="0" fontId="144" fillId="39" borderId="201" xfId="0" applyFont="1" applyFill="1" applyBorder="1" applyAlignment="1">
      <alignment horizontal="center" vertical="center"/>
    </xf>
    <xf numFmtId="0" fontId="30" fillId="22" borderId="202" xfId="0" applyFont="1" applyFill="1" applyBorder="1" applyAlignment="1">
      <alignment horizontal="center" vertical="center"/>
    </xf>
    <xf numFmtId="0" fontId="144" fillId="39" borderId="206" xfId="0" applyFont="1" applyFill="1" applyBorder="1" applyAlignment="1">
      <alignment horizontal="center" vertical="center" wrapText="1"/>
    </xf>
    <xf numFmtId="0" fontId="30" fillId="22" borderId="205" xfId="0" applyFont="1" applyFill="1" applyBorder="1" applyAlignment="1">
      <alignment horizontal="center" vertical="center" wrapText="1"/>
    </xf>
    <xf numFmtId="0" fontId="131" fillId="5" borderId="42" xfId="0" applyFont="1" applyFill="1" applyBorder="1" applyAlignment="1">
      <alignment horizontal="center" vertical="center" wrapText="1"/>
    </xf>
    <xf numFmtId="0" fontId="130" fillId="0" borderId="201" xfId="0" applyFont="1" applyBorder="1" applyAlignment="1">
      <alignment horizontal="center" vertical="center" wrapText="1"/>
    </xf>
    <xf numFmtId="0" fontId="131" fillId="5" borderId="202" xfId="0" applyFont="1" applyFill="1" applyBorder="1" applyAlignment="1">
      <alignment horizontal="center" vertical="center" wrapText="1"/>
    </xf>
    <xf numFmtId="0" fontId="131" fillId="6" borderId="201" xfId="0" applyFont="1" applyFill="1" applyBorder="1" applyAlignment="1">
      <alignment horizontal="center" vertical="center" wrapText="1"/>
    </xf>
    <xf numFmtId="0" fontId="131" fillId="5" borderId="201" xfId="0" applyFont="1" applyFill="1" applyBorder="1" applyAlignment="1">
      <alignment horizontal="center" vertical="center" wrapText="1"/>
    </xf>
    <xf numFmtId="0" fontId="130" fillId="0" borderId="202" xfId="0" applyFont="1" applyBorder="1" applyAlignment="1">
      <alignment horizontal="center" vertical="center" wrapText="1"/>
    </xf>
    <xf numFmtId="0" fontId="130" fillId="0" borderId="203" xfId="0" applyFont="1" applyBorder="1" applyAlignment="1">
      <alignment horizontal="center" vertical="center" wrapText="1"/>
    </xf>
    <xf numFmtId="0" fontId="130" fillId="0" borderId="204" xfId="0" applyFont="1" applyBorder="1" applyAlignment="1">
      <alignment horizontal="center" vertical="center" wrapText="1"/>
    </xf>
    <xf numFmtId="0" fontId="131" fillId="5" borderId="203" xfId="0" applyFont="1" applyFill="1" applyBorder="1" applyAlignment="1">
      <alignment horizontal="center" vertical="center" wrapText="1"/>
    </xf>
    <xf numFmtId="0" fontId="131" fillId="6" borderId="203" xfId="0" applyFont="1" applyFill="1" applyBorder="1" applyAlignment="1">
      <alignment horizontal="center" vertical="center" wrapText="1"/>
    </xf>
    <xf numFmtId="0" fontId="131" fillId="6" borderId="204" xfId="0" applyFont="1" applyFill="1" applyBorder="1" applyAlignment="1">
      <alignment horizontal="center" vertical="center" wrapText="1"/>
    </xf>
    <xf numFmtId="0" fontId="131" fillId="5" borderId="204" xfId="0" applyFont="1" applyFill="1" applyBorder="1" applyAlignment="1">
      <alignment horizontal="center" vertical="center" wrapText="1"/>
    </xf>
    <xf numFmtId="0" fontId="138" fillId="9" borderId="203" xfId="0" applyFont="1" applyFill="1" applyBorder="1" applyAlignment="1">
      <alignment horizontal="center" vertical="center" wrapText="1"/>
    </xf>
    <xf numFmtId="0" fontId="138" fillId="9" borderId="204" xfId="0" applyFont="1" applyFill="1" applyBorder="1" applyAlignment="1">
      <alignment horizontal="center" vertical="center" wrapText="1"/>
    </xf>
    <xf numFmtId="0" fontId="122" fillId="0" borderId="206" xfId="0" applyFont="1" applyBorder="1" applyAlignment="1">
      <alignment horizontal="center" vertical="center" wrapText="1"/>
    </xf>
    <xf numFmtId="0" fontId="130" fillId="0" borderId="205" xfId="0" applyFont="1" applyBorder="1" applyAlignment="1">
      <alignment horizontal="center" vertical="center" wrapText="1"/>
    </xf>
    <xf numFmtId="0" fontId="130" fillId="0" borderId="206" xfId="0" applyFont="1" applyBorder="1" applyAlignment="1">
      <alignment horizontal="center" vertical="center" wrapText="1"/>
    </xf>
    <xf numFmtId="0" fontId="131" fillId="5" borderId="43" xfId="0" applyFont="1" applyFill="1" applyBorder="1" applyAlignment="1">
      <alignment horizontal="center" vertical="center" wrapText="1"/>
    </xf>
    <xf numFmtId="0" fontId="131" fillId="5" borderId="206" xfId="0" applyFont="1" applyFill="1" applyBorder="1" applyAlignment="1">
      <alignment horizontal="center" vertical="center" wrapText="1"/>
    </xf>
    <xf numFmtId="0" fontId="131" fillId="6" borderId="28" xfId="0" applyFont="1" applyFill="1" applyBorder="1" applyAlignment="1">
      <alignment horizontal="center" vertical="center" wrapText="1"/>
    </xf>
    <xf numFmtId="0" fontId="130" fillId="0" borderId="43" xfId="0" applyFont="1" applyBorder="1" applyAlignment="1">
      <alignment horizontal="center" vertical="center" wrapText="1"/>
    </xf>
    <xf numFmtId="0" fontId="131" fillId="6" borderId="206" xfId="0" applyFont="1" applyFill="1" applyBorder="1" applyAlignment="1">
      <alignment horizontal="center" vertical="center" wrapText="1"/>
    </xf>
    <xf numFmtId="0" fontId="131" fillId="6" borderId="205" xfId="0" applyFont="1" applyFill="1" applyBorder="1" applyAlignment="1">
      <alignment horizontal="center" vertical="center" wrapText="1"/>
    </xf>
    <xf numFmtId="0" fontId="130" fillId="0" borderId="28" xfId="0" applyFont="1" applyBorder="1" applyAlignment="1">
      <alignment horizontal="center" vertical="center" wrapText="1"/>
    </xf>
    <xf numFmtId="0" fontId="138" fillId="9" borderId="201" xfId="0" applyFont="1" applyFill="1" applyBorder="1" applyAlignment="1">
      <alignment horizontal="center" vertical="center" wrapText="1"/>
    </xf>
    <xf numFmtId="0" fontId="138" fillId="9" borderId="202" xfId="0" applyFont="1" applyFill="1" applyBorder="1" applyAlignment="1">
      <alignment horizontal="center" vertical="center" wrapText="1"/>
    </xf>
    <xf numFmtId="0" fontId="130" fillId="0" borderId="18" xfId="0" applyFont="1" applyBorder="1" applyAlignment="1">
      <alignment horizontal="center" vertical="center" wrapText="1"/>
    </xf>
    <xf numFmtId="0" fontId="138" fillId="9" borderId="205" xfId="0" applyFont="1" applyFill="1" applyBorder="1" applyAlignment="1">
      <alignment horizontal="center" vertical="center" wrapText="1"/>
    </xf>
    <xf numFmtId="0" fontId="131" fillId="5" borderId="16" xfId="0" applyFont="1" applyFill="1" applyBorder="1" applyAlignment="1">
      <alignment horizontal="center" vertical="center" wrapText="1"/>
    </xf>
    <xf numFmtId="0" fontId="132" fillId="4" borderId="18" xfId="0" applyFont="1" applyFill="1" applyBorder="1" applyAlignment="1">
      <alignment horizontal="center" vertical="center"/>
    </xf>
    <xf numFmtId="0" fontId="131" fillId="5" borderId="18" xfId="0" applyFont="1" applyFill="1" applyBorder="1" applyAlignment="1">
      <alignment horizontal="center" vertical="center" wrapText="1"/>
    </xf>
    <xf numFmtId="0" fontId="133" fillId="4" borderId="10" xfId="0" applyFont="1" applyFill="1" applyBorder="1" applyAlignment="1">
      <alignment horizontal="center" vertical="center" wrapText="1"/>
    </xf>
    <xf numFmtId="0" fontId="31" fillId="2" borderId="25" xfId="0" applyFont="1" applyFill="1" applyBorder="1" applyAlignment="1">
      <alignment horizontal="center" vertical="center"/>
    </xf>
    <xf numFmtId="0" fontId="31" fillId="2" borderId="42" xfId="0" applyFont="1" applyFill="1" applyBorder="1" applyAlignment="1">
      <alignment horizontal="center" vertical="center"/>
    </xf>
    <xf numFmtId="0" fontId="31" fillId="2" borderId="43" xfId="0" applyFont="1" applyFill="1" applyBorder="1" applyAlignment="1">
      <alignment horizontal="center" vertical="center" wrapText="1"/>
    </xf>
    <xf numFmtId="0" fontId="33" fillId="24" borderId="7" xfId="0" applyFont="1" applyFill="1" applyBorder="1" applyAlignment="1">
      <alignment horizontal="center" vertical="center"/>
    </xf>
    <xf numFmtId="0" fontId="69" fillId="24" borderId="20" xfId="0" applyFont="1" applyFill="1" applyBorder="1" applyAlignment="1">
      <alignment horizontal="center" vertical="center"/>
    </xf>
    <xf numFmtId="0" fontId="69" fillId="28" borderId="4" xfId="0" applyFont="1" applyFill="1" applyBorder="1" applyAlignment="1">
      <alignment horizontal="center" vertical="center"/>
    </xf>
    <xf numFmtId="0" fontId="33" fillId="28" borderId="7" xfId="0" applyFont="1" applyFill="1" applyBorder="1" applyAlignment="1">
      <alignment horizontal="center" vertical="center"/>
    </xf>
    <xf numFmtId="0" fontId="33" fillId="28" borderId="27" xfId="0" applyFont="1" applyFill="1" applyBorder="1" applyAlignment="1">
      <alignment horizontal="center" vertical="center"/>
    </xf>
    <xf numFmtId="0" fontId="33" fillId="33" borderId="107" xfId="0" applyFont="1" applyFill="1" applyBorder="1" applyAlignment="1">
      <alignment horizontal="center" vertical="center"/>
    </xf>
    <xf numFmtId="0" fontId="33" fillId="33" borderId="7" xfId="0" applyFont="1" applyFill="1" applyBorder="1" applyAlignment="1">
      <alignment horizontal="center" vertical="center"/>
    </xf>
    <xf numFmtId="0" fontId="33" fillId="33" borderId="20" xfId="0" applyFont="1" applyFill="1" applyBorder="1" applyAlignment="1">
      <alignment horizontal="center" vertical="center"/>
    </xf>
    <xf numFmtId="0" fontId="31" fillId="2" borderId="24" xfId="0" applyFont="1" applyFill="1" applyBorder="1" applyAlignment="1">
      <alignment horizontal="center" vertical="center"/>
    </xf>
    <xf numFmtId="0" fontId="31" fillId="2" borderId="28" xfId="0" applyFont="1" applyFill="1" applyBorder="1" applyAlignment="1">
      <alignment horizontal="center" vertical="center" wrapText="1"/>
    </xf>
    <xf numFmtId="0" fontId="180" fillId="8" borderId="206" xfId="0" applyFont="1" applyFill="1" applyBorder="1" applyAlignment="1">
      <alignment horizontal="center" vertical="center"/>
    </xf>
    <xf numFmtId="0" fontId="122" fillId="0" borderId="205" xfId="0" applyFont="1" applyBorder="1" applyAlignment="1">
      <alignment horizontal="center" vertical="center" wrapText="1"/>
    </xf>
    <xf numFmtId="0" fontId="180" fillId="8" borderId="29" xfId="0" applyFont="1" applyFill="1" applyBorder="1" applyAlignment="1">
      <alignment horizontal="center" vertical="center"/>
    </xf>
    <xf numFmtId="0" fontId="131" fillId="6" borderId="122" xfId="0" applyFont="1" applyFill="1" applyBorder="1" applyAlignment="1">
      <alignment horizontal="center" vertical="center" wrapText="1"/>
    </xf>
    <xf numFmtId="0" fontId="131" fillId="6" borderId="61" xfId="0" applyFont="1" applyFill="1" applyBorder="1" applyAlignment="1">
      <alignment horizontal="center" vertical="center" wrapText="1"/>
    </xf>
    <xf numFmtId="0" fontId="132" fillId="8" borderId="203" xfId="0" applyFont="1" applyFill="1" applyBorder="1" applyAlignment="1">
      <alignment horizontal="center" vertical="center"/>
    </xf>
    <xf numFmtId="0" fontId="180" fillId="8" borderId="207" xfId="0" applyFont="1" applyFill="1" applyBorder="1" applyAlignment="1">
      <alignment horizontal="center" vertical="center"/>
    </xf>
    <xf numFmtId="0" fontId="130" fillId="0" borderId="61" xfId="0" applyFont="1" applyBorder="1" applyAlignment="1">
      <alignment horizontal="center" vertical="center" wrapText="1"/>
    </xf>
    <xf numFmtId="0" fontId="131" fillId="5" borderId="61" xfId="0" applyFont="1" applyFill="1" applyBorder="1" applyAlignment="1">
      <alignment horizontal="center" vertical="center" wrapText="1"/>
    </xf>
    <xf numFmtId="0" fontId="187" fillId="2" borderId="25" xfId="0" applyFont="1" applyFill="1" applyBorder="1" applyAlignment="1">
      <alignment horizontal="center" vertical="center"/>
    </xf>
    <xf numFmtId="0" fontId="187" fillId="2" borderId="29" xfId="0" applyFont="1" applyFill="1" applyBorder="1" applyAlignment="1">
      <alignment horizontal="center" vertical="center" wrapText="1"/>
    </xf>
    <xf numFmtId="0" fontId="33" fillId="4" borderId="7" xfId="0" applyFont="1" applyFill="1" applyBorder="1" applyAlignment="1">
      <alignment horizontal="center" vertical="center"/>
    </xf>
    <xf numFmtId="0" fontId="51" fillId="4" borderId="7" xfId="0" applyFont="1" applyFill="1" applyBorder="1" applyAlignment="1">
      <alignment horizontal="center" vertical="center"/>
    </xf>
    <xf numFmtId="0" fontId="33" fillId="4" borderId="4" xfId="0" applyFont="1" applyFill="1" applyBorder="1" applyAlignment="1">
      <alignment horizontal="center" vertical="center"/>
    </xf>
    <xf numFmtId="0" fontId="131" fillId="19" borderId="201" xfId="0" applyFont="1" applyFill="1" applyBorder="1" applyAlignment="1">
      <alignment horizontal="center" vertical="center" wrapText="1"/>
    </xf>
    <xf numFmtId="0" fontId="131" fillId="62" borderId="201" xfId="0" applyFont="1" applyFill="1" applyBorder="1" applyAlignment="1">
      <alignment horizontal="center" vertical="center" wrapText="1"/>
    </xf>
    <xf numFmtId="0" fontId="187" fillId="44" borderId="24" xfId="0" applyFont="1" applyFill="1" applyBorder="1" applyAlignment="1">
      <alignment horizontal="center" vertical="center"/>
    </xf>
    <xf numFmtId="0" fontId="187" fillId="44" borderId="25" xfId="0" applyFont="1" applyFill="1" applyBorder="1" applyAlignment="1">
      <alignment horizontal="center" vertical="center"/>
    </xf>
    <xf numFmtId="0" fontId="187" fillId="44" borderId="28" xfId="0" applyFont="1" applyFill="1" applyBorder="1" applyAlignment="1">
      <alignment horizontal="center" vertical="center" wrapText="1"/>
    </xf>
    <xf numFmtId="0" fontId="187" fillId="44" borderId="29" xfId="0" applyFont="1" applyFill="1" applyBorder="1" applyAlignment="1">
      <alignment horizontal="center" vertical="center" wrapText="1"/>
    </xf>
    <xf numFmtId="0" fontId="33" fillId="62" borderId="7" xfId="0" applyFont="1" applyFill="1" applyBorder="1" applyAlignment="1">
      <alignment horizontal="center" vertical="center"/>
    </xf>
    <xf numFmtId="0" fontId="51" fillId="62" borderId="7" xfId="0" applyFont="1" applyFill="1" applyBorder="1" applyAlignment="1">
      <alignment horizontal="center" vertical="center"/>
    </xf>
    <xf numFmtId="0" fontId="30" fillId="63" borderId="202" xfId="0" applyFont="1" applyFill="1" applyBorder="1" applyAlignment="1">
      <alignment horizontal="center" vertical="center"/>
    </xf>
    <xf numFmtId="0" fontId="30" fillId="63" borderId="205" xfId="0" applyFont="1" applyFill="1" applyBorder="1" applyAlignment="1">
      <alignment horizontal="center" vertical="center" wrapText="1"/>
    </xf>
    <xf numFmtId="0" fontId="132" fillId="2" borderId="8" xfId="0" applyFont="1" applyFill="1" applyBorder="1" applyAlignment="1">
      <alignment horizontal="center" vertical="center"/>
    </xf>
    <xf numFmtId="0" fontId="132" fillId="64" borderId="9" xfId="0" applyFont="1" applyFill="1" applyBorder="1" applyAlignment="1">
      <alignment horizontal="center" vertical="center"/>
    </xf>
    <xf numFmtId="0" fontId="132" fillId="64" borderId="8" xfId="0" applyFont="1" applyFill="1" applyBorder="1" applyAlignment="1">
      <alignment horizontal="center" vertical="center"/>
    </xf>
    <xf numFmtId="0" fontId="132" fillId="64" borderId="12" xfId="0" applyFont="1" applyFill="1" applyBorder="1" applyAlignment="1">
      <alignment horizontal="center" vertical="center"/>
    </xf>
    <xf numFmtId="0" fontId="130" fillId="64" borderId="203" xfId="0" applyFont="1" applyFill="1" applyBorder="1" applyAlignment="1">
      <alignment horizontal="center" vertical="center" wrapText="1"/>
    </xf>
    <xf numFmtId="0" fontId="130" fillId="64" borderId="204" xfId="0" applyFont="1" applyFill="1" applyBorder="1" applyAlignment="1">
      <alignment horizontal="center" vertical="center" wrapText="1"/>
    </xf>
    <xf numFmtId="0" fontId="132" fillId="64" borderId="10" xfId="0" applyFont="1" applyFill="1" applyBorder="1" applyAlignment="1">
      <alignment horizontal="center" vertical="center"/>
    </xf>
    <xf numFmtId="0" fontId="188" fillId="8" borderId="8" xfId="0" applyFont="1" applyFill="1" applyBorder="1" applyAlignment="1">
      <alignment horizontal="center" vertical="center"/>
    </xf>
    <xf numFmtId="0" fontId="134" fillId="0" borderId="102" xfId="0" applyFont="1" applyBorder="1" applyAlignment="1">
      <alignment horizontal="center" vertical="center"/>
    </xf>
    <xf numFmtId="0" fontId="134" fillId="0" borderId="14" xfId="0" applyFont="1" applyBorder="1" applyAlignment="1">
      <alignment horizontal="center" vertical="center"/>
    </xf>
    <xf numFmtId="0" fontId="146" fillId="35" borderId="4" xfId="0" applyFont="1" applyFill="1" applyBorder="1" applyAlignment="1">
      <alignment horizontal="center" vertical="center"/>
    </xf>
    <xf numFmtId="0" fontId="146" fillId="35" borderId="7" xfId="0" applyFont="1" applyFill="1" applyBorder="1" applyAlignment="1">
      <alignment horizontal="center" vertical="center"/>
    </xf>
    <xf numFmtId="0" fontId="48" fillId="35" borderId="20" xfId="0" applyFont="1" applyFill="1" applyBorder="1" applyAlignment="1">
      <alignment horizontal="center" vertical="center"/>
    </xf>
    <xf numFmtId="0" fontId="48" fillId="52" borderId="4" xfId="0" applyFont="1" applyFill="1" applyBorder="1" applyAlignment="1">
      <alignment horizontal="center" vertical="center"/>
    </xf>
    <xf numFmtId="0" fontId="146" fillId="52" borderId="7" xfId="0" applyFont="1" applyFill="1" applyBorder="1" applyAlignment="1">
      <alignment horizontal="center" vertical="center"/>
    </xf>
    <xf numFmtId="0" fontId="146" fillId="52" borderId="27" xfId="0" applyFont="1" applyFill="1" applyBorder="1" applyAlignment="1">
      <alignment horizontal="center" vertical="center"/>
    </xf>
    <xf numFmtId="0" fontId="146" fillId="34" borderId="107" xfId="0" applyFont="1" applyFill="1" applyBorder="1" applyAlignment="1">
      <alignment horizontal="center" vertical="center"/>
    </xf>
    <xf numFmtId="0" fontId="146" fillId="34" borderId="7" xfId="0" applyFont="1" applyFill="1" applyBorder="1" applyAlignment="1">
      <alignment horizontal="center" vertical="center"/>
    </xf>
    <xf numFmtId="0" fontId="146" fillId="34" borderId="20" xfId="0" applyFont="1" applyFill="1" applyBorder="1" applyAlignment="1">
      <alignment horizontal="center" vertical="center"/>
    </xf>
    <xf numFmtId="0" fontId="146" fillId="30" borderId="4" xfId="0" applyFont="1" applyFill="1" applyBorder="1" applyAlignment="1">
      <alignment horizontal="center" vertical="center"/>
    </xf>
    <xf numFmtId="0" fontId="51" fillId="30" borderId="7" xfId="0" applyFont="1" applyFill="1" applyBorder="1" applyAlignment="1">
      <alignment horizontal="center" vertical="center"/>
    </xf>
    <xf numFmtId="0" fontId="51" fillId="30" borderId="20" xfId="0" applyFont="1" applyFill="1" applyBorder="1" applyAlignment="1">
      <alignment horizontal="center" vertical="center"/>
    </xf>
    <xf numFmtId="0" fontId="29" fillId="0" borderId="4" xfId="0" applyFont="1" applyBorder="1" applyAlignment="1">
      <alignment horizontal="center" vertical="center"/>
    </xf>
    <xf numFmtId="0" fontId="134" fillId="4" borderId="4" xfId="0" applyFont="1" applyFill="1" applyBorder="1" applyAlignment="1">
      <alignment horizontal="center" vertical="center"/>
    </xf>
    <xf numFmtId="0" fontId="11" fillId="6" borderId="7" xfId="0" applyFont="1" applyFill="1" applyBorder="1" applyAlignment="1">
      <alignment horizontal="center" vertical="center" wrapText="1"/>
    </xf>
    <xf numFmtId="0" fontId="129" fillId="0" borderId="7" xfId="0" applyFont="1" applyBorder="1" applyAlignment="1">
      <alignment horizontal="center" vertical="center" wrapText="1"/>
    </xf>
    <xf numFmtId="0" fontId="11" fillId="5" borderId="27" xfId="0" applyFont="1" applyFill="1" applyBorder="1" applyAlignment="1">
      <alignment horizontal="center" vertical="center" wrapText="1"/>
    </xf>
    <xf numFmtId="0" fontId="134" fillId="8" borderId="107" xfId="0" applyFont="1" applyFill="1" applyBorder="1" applyAlignment="1">
      <alignment horizontal="center" vertical="center"/>
    </xf>
    <xf numFmtId="0" fontId="134" fillId="4" borderId="7" xfId="0" applyFont="1" applyFill="1" applyBorder="1" applyAlignment="1">
      <alignment horizontal="center" vertical="center"/>
    </xf>
    <xf numFmtId="0" fontId="11" fillId="5" borderId="7" xfId="0" applyFont="1" applyFill="1" applyBorder="1" applyAlignment="1">
      <alignment horizontal="center" vertical="center" wrapText="1"/>
    </xf>
    <xf numFmtId="0" fontId="134" fillId="8" borderId="7" xfId="0" applyFont="1" applyFill="1" applyBorder="1" applyAlignment="1">
      <alignment horizontal="center" vertical="center"/>
    </xf>
    <xf numFmtId="0" fontId="134" fillId="8" borderId="27" xfId="0" applyFont="1" applyFill="1" applyBorder="1" applyAlignment="1">
      <alignment horizontal="center" vertical="center"/>
    </xf>
    <xf numFmtId="0" fontId="134" fillId="8" borderId="4" xfId="0" applyFont="1" applyFill="1" applyBorder="1" applyAlignment="1">
      <alignment horizontal="center" vertical="center"/>
    </xf>
    <xf numFmtId="0" fontId="134" fillId="4" borderId="19" xfId="0" applyFont="1" applyFill="1" applyBorder="1" applyAlignment="1">
      <alignment horizontal="center" vertical="center"/>
    </xf>
    <xf numFmtId="0" fontId="129" fillId="0" borderId="201" xfId="0" applyFont="1" applyBorder="1" applyAlignment="1">
      <alignment horizontal="center" vertical="center" wrapText="1"/>
    </xf>
    <xf numFmtId="0" fontId="11" fillId="5" borderId="202" xfId="0" applyFont="1" applyFill="1" applyBorder="1" applyAlignment="1">
      <alignment horizontal="center" vertical="center" wrapText="1"/>
    </xf>
    <xf numFmtId="0" fontId="129" fillId="0" borderId="203" xfId="0" applyFont="1" applyBorder="1" applyAlignment="1">
      <alignment horizontal="center" vertical="center" wrapText="1"/>
    </xf>
    <xf numFmtId="0" fontId="31" fillId="19" borderId="204" xfId="0" applyFont="1" applyFill="1" applyBorder="1" applyAlignment="1">
      <alignment horizontal="center" vertical="center" wrapText="1"/>
    </xf>
    <xf numFmtId="0" fontId="11" fillId="6" borderId="203" xfId="0" applyFont="1" applyFill="1" applyBorder="1" applyAlignment="1">
      <alignment horizontal="center" vertical="center" wrapText="1"/>
    </xf>
    <xf numFmtId="0" fontId="11" fillId="6" borderId="204" xfId="0" applyFont="1" applyFill="1" applyBorder="1" applyAlignment="1">
      <alignment horizontal="center" vertical="center" wrapText="1"/>
    </xf>
    <xf numFmtId="0" fontId="129" fillId="0" borderId="206" xfId="0" applyFont="1" applyBorder="1" applyAlignment="1">
      <alignment horizontal="center" vertical="center" wrapText="1"/>
    </xf>
    <xf numFmtId="0" fontId="129" fillId="0" borderId="205" xfId="0" applyFont="1" applyBorder="1" applyAlignment="1">
      <alignment horizontal="center" vertical="center" wrapText="1"/>
    </xf>
    <xf numFmtId="0" fontId="11" fillId="5" borderId="210" xfId="0" applyFont="1" applyFill="1" applyBorder="1" applyAlignment="1">
      <alignment horizontal="center" vertical="center" wrapText="1"/>
    </xf>
    <xf numFmtId="0" fontId="129" fillId="0" borderId="209" xfId="0" applyFont="1" applyBorder="1" applyAlignment="1">
      <alignment horizontal="center" vertical="center" wrapText="1"/>
    </xf>
    <xf numFmtId="0" fontId="11" fillId="5" borderId="203" xfId="0" applyFont="1" applyFill="1" applyBorder="1" applyAlignment="1">
      <alignment horizontal="center" vertical="center" wrapText="1"/>
    </xf>
    <xf numFmtId="0" fontId="129" fillId="0" borderId="204" xfId="0" applyFont="1" applyBorder="1" applyAlignment="1">
      <alignment horizontal="center" vertical="center" wrapText="1"/>
    </xf>
    <xf numFmtId="0" fontId="31" fillId="19" borderId="203" xfId="0" applyFont="1" applyFill="1" applyBorder="1" applyAlignment="1">
      <alignment horizontal="center" vertical="center" wrapText="1"/>
    </xf>
    <xf numFmtId="0" fontId="11" fillId="5" borderId="205" xfId="0" applyFont="1" applyFill="1" applyBorder="1" applyAlignment="1">
      <alignment horizontal="center" vertical="center" wrapText="1"/>
    </xf>
    <xf numFmtId="0" fontId="11" fillId="5" borderId="201" xfId="0" applyFont="1" applyFill="1" applyBorder="1" applyAlignment="1">
      <alignment horizontal="center" vertical="center" wrapText="1"/>
    </xf>
    <xf numFmtId="0" fontId="129" fillId="0" borderId="202" xfId="0" applyFont="1" applyBorder="1" applyAlignment="1">
      <alignment horizontal="center" vertical="center" wrapText="1"/>
    </xf>
    <xf numFmtId="0" fontId="11" fillId="5" borderId="204" xfId="0" applyFont="1" applyFill="1" applyBorder="1" applyAlignment="1">
      <alignment horizontal="center" vertical="center" wrapText="1"/>
    </xf>
    <xf numFmtId="0" fontId="129" fillId="0" borderId="54" xfId="0" applyFont="1" applyBorder="1" applyAlignment="1">
      <alignment horizontal="center" vertical="center" wrapText="1"/>
    </xf>
    <xf numFmtId="0" fontId="11" fillId="5" borderId="18" xfId="0" applyFont="1" applyFill="1" applyBorder="1" applyAlignment="1">
      <alignment horizontal="center" vertical="center" wrapText="1"/>
    </xf>
    <xf numFmtId="0" fontId="129" fillId="0" borderId="19" xfId="0" applyFont="1" applyBorder="1" applyAlignment="1">
      <alignment horizontal="center" vertical="center" wrapText="1"/>
    </xf>
    <xf numFmtId="0" fontId="134" fillId="4" borderId="16" xfId="0" applyFont="1" applyFill="1" applyBorder="1" applyAlignment="1">
      <alignment horizontal="center" vertical="center"/>
    </xf>
    <xf numFmtId="0" fontId="11" fillId="6" borderId="210" xfId="0" applyFont="1" applyFill="1" applyBorder="1" applyAlignment="1">
      <alignment horizontal="center" vertical="center" wrapText="1"/>
    </xf>
    <xf numFmtId="0" fontId="11" fillId="6" borderId="209" xfId="0" applyFont="1" applyFill="1" applyBorder="1" applyAlignment="1">
      <alignment horizontal="center" vertical="center" wrapText="1"/>
    </xf>
    <xf numFmtId="0" fontId="11" fillId="6" borderId="202" xfId="0" applyFont="1" applyFill="1" applyBorder="1" applyAlignment="1">
      <alignment horizontal="center" vertical="center" wrapText="1"/>
    </xf>
    <xf numFmtId="0" fontId="31" fillId="19" borderId="201" xfId="0" applyFont="1" applyFill="1" applyBorder="1" applyAlignment="1">
      <alignment horizontal="center" vertical="center" wrapText="1"/>
    </xf>
    <xf numFmtId="0" fontId="31" fillId="19" borderId="202" xfId="0" applyFont="1" applyFill="1" applyBorder="1" applyAlignment="1">
      <alignment horizontal="center" vertical="center" wrapText="1"/>
    </xf>
    <xf numFmtId="0" fontId="134" fillId="8" borderId="54" xfId="0" applyFont="1" applyFill="1" applyBorder="1" applyAlignment="1">
      <alignment horizontal="center" vertical="center"/>
    </xf>
    <xf numFmtId="0" fontId="11" fillId="5" borderId="19" xfId="0" applyFont="1" applyFill="1" applyBorder="1" applyAlignment="1">
      <alignment horizontal="center" vertical="center" wrapText="1"/>
    </xf>
    <xf numFmtId="0" fontId="129" fillId="0" borderId="210" xfId="0" applyFont="1" applyBorder="1" applyAlignment="1">
      <alignment horizontal="center" vertical="center" wrapText="1"/>
    </xf>
    <xf numFmtId="0" fontId="11" fillId="6" borderId="201" xfId="0" applyFont="1" applyFill="1" applyBorder="1" applyAlignment="1">
      <alignment horizontal="center" vertical="center" wrapText="1"/>
    </xf>
    <xf numFmtId="0" fontId="11" fillId="5" borderId="206" xfId="0" applyFont="1" applyFill="1" applyBorder="1" applyAlignment="1">
      <alignment horizontal="center" vertical="center" wrapText="1"/>
    </xf>
    <xf numFmtId="0" fontId="134" fillId="8" borderId="18" xfId="0" applyFont="1" applyFill="1" applyBorder="1" applyAlignment="1">
      <alignment horizontal="center" vertical="center"/>
    </xf>
    <xf numFmtId="0" fontId="134" fillId="8" borderId="19" xfId="0" applyFont="1" applyFill="1" applyBorder="1" applyAlignment="1">
      <alignment horizontal="center" vertical="center"/>
    </xf>
    <xf numFmtId="0" fontId="11" fillId="6" borderId="205" xfId="0" applyFont="1" applyFill="1" applyBorder="1" applyAlignment="1">
      <alignment horizontal="center" vertical="center" wrapText="1"/>
    </xf>
    <xf numFmtId="0" fontId="11" fillId="5" borderId="54" xfId="0" applyFont="1" applyFill="1" applyBorder="1" applyAlignment="1">
      <alignment horizontal="center" vertical="center" wrapText="1"/>
    </xf>
    <xf numFmtId="0" fontId="129" fillId="0" borderId="211" xfId="0" applyFont="1" applyBorder="1" applyAlignment="1">
      <alignment horizontal="center" vertical="center" wrapText="1"/>
    </xf>
    <xf numFmtId="0" fontId="129" fillId="0" borderId="212" xfId="0" applyFont="1" applyBorder="1" applyAlignment="1">
      <alignment horizontal="center" vertical="center" wrapText="1"/>
    </xf>
    <xf numFmtId="0" fontId="11" fillId="5" borderId="212" xfId="0" applyFont="1" applyFill="1" applyBorder="1" applyAlignment="1">
      <alignment horizontal="center" vertical="center" wrapText="1"/>
    </xf>
    <xf numFmtId="0" fontId="11" fillId="6" borderId="213" xfId="0" applyFont="1" applyFill="1" applyBorder="1" applyAlignment="1">
      <alignment horizontal="center" vertical="center" wrapText="1"/>
    </xf>
    <xf numFmtId="0" fontId="129" fillId="0" borderId="214" xfId="0" applyFont="1" applyBorder="1" applyAlignment="1">
      <alignment horizontal="center" vertical="center" wrapText="1"/>
    </xf>
    <xf numFmtId="0" fontId="31" fillId="19" borderId="212" xfId="0" applyFont="1" applyFill="1" applyBorder="1" applyAlignment="1">
      <alignment horizontal="center" vertical="center" wrapText="1"/>
    </xf>
    <xf numFmtId="0" fontId="31" fillId="19" borderId="214" xfId="0" applyFont="1" applyFill="1" applyBorder="1" applyAlignment="1">
      <alignment horizontal="center" vertical="center" wrapText="1"/>
    </xf>
    <xf numFmtId="0" fontId="31" fillId="19" borderId="213" xfId="0" applyFont="1" applyFill="1" applyBorder="1" applyAlignment="1">
      <alignment horizontal="center" vertical="center" wrapText="1"/>
    </xf>
    <xf numFmtId="0" fontId="11" fillId="5" borderId="214" xfId="0" applyFont="1" applyFill="1" applyBorder="1" applyAlignment="1">
      <alignment horizontal="center" vertical="center" wrapText="1"/>
    </xf>
    <xf numFmtId="0" fontId="11" fillId="6" borderId="212" xfId="0" applyFont="1" applyFill="1" applyBorder="1" applyAlignment="1">
      <alignment horizontal="center" vertical="center" wrapText="1"/>
    </xf>
    <xf numFmtId="0" fontId="129" fillId="0" borderId="213" xfId="0" applyFont="1" applyBorder="1" applyAlignment="1">
      <alignment horizontal="center" vertical="center" wrapText="1"/>
    </xf>
    <xf numFmtId="0" fontId="134" fillId="65" borderId="8" xfId="0" applyFont="1" applyFill="1" applyBorder="1" applyAlignment="1">
      <alignment horizontal="center" vertical="center"/>
    </xf>
    <xf numFmtId="0" fontId="31" fillId="32" borderId="16" xfId="0" applyFont="1" applyFill="1" applyBorder="1" applyAlignment="1">
      <alignment horizontal="center" vertical="center" wrapText="1"/>
    </xf>
    <xf numFmtId="0" fontId="31" fillId="53" borderId="11" xfId="0" applyFont="1" applyFill="1" applyBorder="1" applyAlignment="1">
      <alignment horizontal="center" vertical="center" wrapText="1"/>
    </xf>
    <xf numFmtId="0" fontId="29" fillId="4" borderId="11" xfId="0" applyFont="1" applyFill="1" applyBorder="1" applyAlignment="1">
      <alignment horizontal="center" vertical="center" wrapText="1"/>
    </xf>
    <xf numFmtId="0" fontId="31" fillId="46" borderId="11" xfId="0" applyFont="1" applyFill="1" applyBorder="1" applyAlignment="1">
      <alignment horizontal="center" vertical="center" wrapText="1"/>
    </xf>
    <xf numFmtId="0" fontId="31" fillId="18" borderId="18" xfId="0" applyFont="1" applyFill="1" applyBorder="1" applyAlignment="1">
      <alignment horizontal="center" vertical="center" wrapText="1"/>
    </xf>
    <xf numFmtId="0" fontId="31" fillId="4" borderId="11" xfId="0" applyFont="1" applyFill="1" applyBorder="1" applyAlignment="1">
      <alignment horizontal="center" vertical="center" wrapText="1"/>
    </xf>
    <xf numFmtId="0" fontId="29" fillId="18" borderId="20" xfId="0" applyFont="1" applyFill="1" applyBorder="1" applyAlignment="1">
      <alignment horizontal="center" vertical="center" wrapText="1"/>
    </xf>
    <xf numFmtId="0" fontId="134" fillId="65" borderId="204" xfId="0" applyFont="1" applyFill="1" applyBorder="1" applyAlignment="1">
      <alignment horizontal="center" vertical="center"/>
    </xf>
    <xf numFmtId="0" fontId="189" fillId="66" borderId="201" xfId="0" applyFont="1" applyFill="1" applyBorder="1" applyAlignment="1">
      <alignment horizontal="center" vertical="center"/>
    </xf>
    <xf numFmtId="0" fontId="189" fillId="66" borderId="199" xfId="0" applyFont="1" applyFill="1" applyBorder="1" applyAlignment="1">
      <alignment horizontal="center" vertical="center" wrapText="1"/>
    </xf>
    <xf numFmtId="0" fontId="190" fillId="62" borderId="202" xfId="0" applyFont="1" applyFill="1" applyBorder="1" applyAlignment="1">
      <alignment horizontal="center" vertical="center"/>
    </xf>
    <xf numFmtId="0" fontId="190" fillId="62" borderId="200" xfId="0" applyFont="1" applyFill="1" applyBorder="1" applyAlignment="1">
      <alignment horizontal="center" vertical="center" wrapText="1"/>
    </xf>
    <xf numFmtId="0" fontId="134" fillId="8" borderId="215" xfId="0" applyFont="1" applyFill="1" applyBorder="1" applyAlignment="1">
      <alignment horizontal="center" vertical="center"/>
    </xf>
    <xf numFmtId="0" fontId="31" fillId="32" borderId="26" xfId="0" applyFont="1" applyFill="1" applyBorder="1" applyAlignment="1">
      <alignment horizontal="center" vertical="center"/>
    </xf>
    <xf numFmtId="0" fontId="192" fillId="32" borderId="216" xfId="2" applyFont="1" applyFill="1" applyAlignment="1">
      <alignment horizontal="center" vertical="center" wrapText="1"/>
    </xf>
    <xf numFmtId="0" fontId="129" fillId="2" borderId="204" xfId="0" applyFont="1" applyFill="1" applyBorder="1" applyAlignment="1">
      <alignment horizontal="center" vertical="center" wrapText="1"/>
    </xf>
    <xf numFmtId="0" fontId="163" fillId="0" borderId="203" xfId="0" applyFont="1" applyBorder="1" applyAlignment="1">
      <alignment horizontal="center" vertical="center" wrapText="1"/>
    </xf>
    <xf numFmtId="0" fontId="131" fillId="48" borderId="201" xfId="0" applyFont="1" applyFill="1" applyBorder="1" applyAlignment="1">
      <alignment horizontal="center" vertical="center" wrapText="1"/>
    </xf>
    <xf numFmtId="0" fontId="30" fillId="0" borderId="204" xfId="0" applyFont="1" applyBorder="1" applyAlignment="1">
      <alignment horizontal="center" vertical="center" wrapText="1"/>
    </xf>
    <xf numFmtId="0" fontId="30" fillId="19" borderId="204" xfId="0" applyFont="1" applyFill="1" applyBorder="1" applyAlignment="1">
      <alignment horizontal="center" vertical="center" wrapText="1"/>
    </xf>
    <xf numFmtId="0" fontId="150" fillId="5" borderId="204" xfId="0" applyFont="1" applyFill="1" applyBorder="1" applyAlignment="1">
      <alignment horizontal="center" vertical="center" wrapText="1"/>
    </xf>
    <xf numFmtId="0" fontId="30" fillId="0" borderId="203" xfId="0" applyFont="1" applyBorder="1" applyAlignment="1">
      <alignment horizontal="center" vertical="center" wrapText="1"/>
    </xf>
    <xf numFmtId="0" fontId="30" fillId="19" borderId="203" xfId="0" applyFont="1" applyFill="1" applyBorder="1" applyAlignment="1">
      <alignment horizontal="center" vertical="center" wrapText="1"/>
    </xf>
    <xf numFmtId="0" fontId="154" fillId="5" borderId="8" xfId="0" applyFont="1" applyFill="1" applyBorder="1" applyAlignment="1">
      <alignment horizontal="center" vertical="center" wrapText="1"/>
    </xf>
    <xf numFmtId="0" fontId="134" fillId="17" borderId="204" xfId="0" applyFont="1" applyFill="1" applyBorder="1" applyAlignment="1">
      <alignment horizontal="center" vertical="center"/>
    </xf>
    <xf numFmtId="0" fontId="11" fillId="48" borderId="28" xfId="0" applyFont="1" applyFill="1" applyBorder="1" applyAlignment="1">
      <alignment horizontal="center" vertical="center" wrapText="1"/>
    </xf>
    <xf numFmtId="0" fontId="129" fillId="48" borderId="29" xfId="0" applyFont="1" applyFill="1" applyBorder="1" applyAlignment="1">
      <alignment horizontal="center" vertical="center" wrapText="1"/>
    </xf>
    <xf numFmtId="0" fontId="134" fillId="30" borderId="12" xfId="0" applyFont="1" applyFill="1" applyBorder="1" applyAlignment="1">
      <alignment horizontal="center" vertical="center"/>
    </xf>
    <xf numFmtId="0" fontId="150" fillId="8" borderId="29" xfId="0" applyFont="1" applyFill="1" applyBorder="1" applyAlignment="1">
      <alignment horizontal="center" vertical="center"/>
    </xf>
    <xf numFmtId="0" fontId="30" fillId="0" borderId="205" xfId="0" applyFont="1" applyBorder="1" applyAlignment="1">
      <alignment horizontal="center" vertical="center" wrapText="1"/>
    </xf>
    <xf numFmtId="0" fontId="150" fillId="11" borderId="29" xfId="0" applyFont="1" applyFill="1" applyBorder="1" applyAlignment="1">
      <alignment horizontal="center" vertical="center"/>
    </xf>
    <xf numFmtId="0" fontId="150" fillId="11" borderId="43" xfId="0" applyFont="1" applyFill="1" applyBorder="1" applyAlignment="1">
      <alignment horizontal="center" vertical="center"/>
    </xf>
    <xf numFmtId="0" fontId="134" fillId="11" borderId="9" xfId="0" applyFont="1" applyFill="1" applyBorder="1" applyAlignment="1">
      <alignment horizontal="center" vertical="center"/>
    </xf>
    <xf numFmtId="0" fontId="11" fillId="11" borderId="204" xfId="0" applyFont="1" applyFill="1" applyBorder="1" applyAlignment="1">
      <alignment horizontal="center" vertical="center" wrapText="1"/>
    </xf>
    <xf numFmtId="0" fontId="131" fillId="62" borderId="217" xfId="0" applyFont="1" applyFill="1" applyBorder="1" applyAlignment="1">
      <alignment horizontal="center" vertical="center" wrapText="1"/>
    </xf>
    <xf numFmtId="0" fontId="129" fillId="0" borderId="218" xfId="0" applyFont="1" applyBorder="1" applyAlignment="1">
      <alignment horizontal="center" vertical="center" wrapText="1"/>
    </xf>
    <xf numFmtId="0" fontId="131" fillId="62" borderId="24" xfId="0" applyFont="1" applyFill="1" applyBorder="1" applyAlignment="1">
      <alignment horizontal="center" vertical="center" wrapText="1"/>
    </xf>
    <xf numFmtId="0" fontId="12" fillId="17" borderId="8" xfId="0" applyFont="1" applyFill="1" applyBorder="1" applyAlignment="1">
      <alignment horizontal="center" vertical="center"/>
    </xf>
    <xf numFmtId="0" fontId="11" fillId="0" borderId="103" xfId="0" applyFont="1" applyBorder="1" applyAlignment="1">
      <alignment horizontal="center" vertical="center"/>
    </xf>
    <xf numFmtId="0" fontId="4" fillId="0" borderId="5" xfId="0" applyFont="1" applyBorder="1" applyAlignment="1">
      <alignment horizontal="center" vertical="center" wrapText="1"/>
    </xf>
    <xf numFmtId="0" fontId="134" fillId="0" borderId="24" xfId="0" applyFont="1" applyBorder="1" applyAlignment="1">
      <alignment horizontal="center" vertical="center"/>
    </xf>
    <xf numFmtId="0" fontId="4" fillId="0" borderId="17" xfId="0" applyFont="1" applyBorder="1" applyAlignment="1">
      <alignment horizontal="center" vertical="center" wrapText="1"/>
    </xf>
    <xf numFmtId="0" fontId="193" fillId="0" borderId="8" xfId="0" applyFont="1" applyBorder="1" applyAlignment="1">
      <alignment horizontal="center" vertical="center" wrapText="1"/>
    </xf>
    <xf numFmtId="0" fontId="134" fillId="0" borderId="9" xfId="0" applyFont="1" applyBorder="1" applyAlignment="1">
      <alignment horizontal="center" vertical="center"/>
    </xf>
    <xf numFmtId="0" fontId="4" fillId="0" borderId="7" xfId="0" applyFont="1" applyBorder="1" applyAlignment="1">
      <alignment horizontal="center" vertical="center" wrapText="1"/>
    </xf>
    <xf numFmtId="0" fontId="18" fillId="0" borderId="27" xfId="0" applyFont="1" applyBorder="1" applyAlignment="1">
      <alignment horizontal="center" vertical="center" wrapText="1"/>
    </xf>
    <xf numFmtId="0" fontId="134" fillId="0" borderId="28" xfId="0" applyFont="1" applyBorder="1" applyAlignment="1">
      <alignment horizontal="center" vertical="center"/>
    </xf>
    <xf numFmtId="0" fontId="144" fillId="62" borderId="32" xfId="0" applyFont="1" applyFill="1" applyBorder="1" applyAlignment="1">
      <alignment horizontal="center" vertical="center"/>
    </xf>
    <xf numFmtId="0" fontId="144" fillId="32" borderId="25" xfId="0" applyFont="1" applyFill="1" applyBorder="1" applyAlignment="1">
      <alignment horizontal="center" vertical="center"/>
    </xf>
    <xf numFmtId="0" fontId="144" fillId="19" borderId="25" xfId="0" applyFont="1" applyFill="1" applyBorder="1" applyAlignment="1">
      <alignment horizontal="center" vertical="center"/>
    </xf>
    <xf numFmtId="0" fontId="194" fillId="4" borderId="25" xfId="0" applyFont="1" applyFill="1" applyBorder="1" applyAlignment="1">
      <alignment horizontal="center" vertical="center"/>
    </xf>
    <xf numFmtId="0" fontId="144" fillId="46" borderId="25" xfId="0" applyFont="1" applyFill="1" applyBorder="1" applyAlignment="1">
      <alignment horizontal="center" vertical="center"/>
    </xf>
    <xf numFmtId="0" fontId="144" fillId="11" borderId="25" xfId="0" applyFont="1" applyFill="1" applyBorder="1" applyAlignment="1">
      <alignment horizontal="center" vertical="center"/>
    </xf>
    <xf numFmtId="0" fontId="144" fillId="18" borderId="25" xfId="0" applyFont="1" applyFill="1" applyBorder="1" applyAlignment="1">
      <alignment horizontal="center" vertical="center"/>
    </xf>
    <xf numFmtId="0" fontId="144" fillId="62" borderId="25" xfId="0" applyFont="1" applyFill="1" applyBorder="1" applyAlignment="1">
      <alignment horizontal="center" vertical="center"/>
    </xf>
    <xf numFmtId="0" fontId="144" fillId="19" borderId="26" xfId="0" applyFont="1" applyFill="1" applyBorder="1" applyAlignment="1">
      <alignment horizontal="center" vertical="center"/>
    </xf>
    <xf numFmtId="0" fontId="144" fillId="62" borderId="111" xfId="0" applyFont="1" applyFill="1" applyBorder="1" applyAlignment="1">
      <alignment horizontal="center" vertical="center" wrapText="1"/>
    </xf>
    <xf numFmtId="0" fontId="144" fillId="32" borderId="11" xfId="0" applyFont="1" applyFill="1" applyBorder="1" applyAlignment="1">
      <alignment horizontal="center" vertical="center" wrapText="1"/>
    </xf>
    <xf numFmtId="0" fontId="144" fillId="19" borderId="11" xfId="0" applyFont="1" applyFill="1" applyBorder="1" applyAlignment="1">
      <alignment horizontal="center" vertical="center" wrapText="1"/>
    </xf>
    <xf numFmtId="0" fontId="194" fillId="4" borderId="11" xfId="0" applyFont="1" applyFill="1" applyBorder="1" applyAlignment="1">
      <alignment horizontal="center" vertical="center" wrapText="1"/>
    </xf>
    <xf numFmtId="0" fontId="144" fillId="46" borderId="11" xfId="0" applyFont="1" applyFill="1" applyBorder="1" applyAlignment="1">
      <alignment horizontal="center" vertical="center" wrapText="1"/>
    </xf>
    <xf numFmtId="0" fontId="144" fillId="11" borderId="11" xfId="0" applyFont="1" applyFill="1" applyBorder="1" applyAlignment="1">
      <alignment horizontal="center" vertical="center" wrapText="1"/>
    </xf>
    <xf numFmtId="0" fontId="144" fillId="18" borderId="11" xfId="0" applyFont="1" applyFill="1" applyBorder="1" applyAlignment="1">
      <alignment horizontal="center" vertical="center" wrapText="1"/>
    </xf>
    <xf numFmtId="0" fontId="144" fillId="62" borderId="11" xfId="0" applyFont="1" applyFill="1" applyBorder="1" applyAlignment="1">
      <alignment horizontal="center" vertical="center" wrapText="1"/>
    </xf>
    <xf numFmtId="0" fontId="144" fillId="19" borderId="23" xfId="0" applyFont="1" applyFill="1" applyBorder="1" applyAlignment="1">
      <alignment horizontal="center" vertical="center" wrapText="1"/>
    </xf>
    <xf numFmtId="0" fontId="195" fillId="52" borderId="5" xfId="0" applyFont="1" applyFill="1" applyBorder="1" applyAlignment="1">
      <alignment horizontal="center" vertical="center"/>
    </xf>
    <xf numFmtId="0" fontId="31" fillId="9" borderId="25" xfId="0" applyFont="1" applyFill="1" applyBorder="1" applyAlignment="1">
      <alignment horizontal="center" vertical="center" wrapText="1"/>
    </xf>
    <xf numFmtId="0" fontId="195" fillId="52" borderId="17" xfId="0" applyFont="1" applyFill="1" applyBorder="1" applyAlignment="1">
      <alignment horizontal="center" vertical="center"/>
    </xf>
    <xf numFmtId="0" fontId="31" fillId="9" borderId="8" xfId="0" applyFont="1" applyFill="1" applyBorder="1" applyAlignment="1">
      <alignment horizontal="center" vertical="center" wrapText="1"/>
    </xf>
    <xf numFmtId="0" fontId="196" fillId="52" borderId="196" xfId="0" applyFont="1" applyFill="1" applyBorder="1" applyAlignment="1">
      <alignment horizontal="center" vertical="center"/>
    </xf>
    <xf numFmtId="0" fontId="129" fillId="0" borderId="111" xfId="0" applyFont="1" applyBorder="1" applyAlignment="1">
      <alignment horizontal="center" vertical="center" wrapText="1"/>
    </xf>
    <xf numFmtId="0" fontId="31" fillId="9" borderId="11" xfId="0" applyFont="1" applyFill="1" applyBorder="1" applyAlignment="1">
      <alignment horizontal="center" vertical="center" wrapText="1"/>
    </xf>
    <xf numFmtId="0" fontId="134" fillId="4" borderId="23" xfId="0" applyFont="1" applyFill="1" applyBorder="1" applyAlignment="1">
      <alignment horizontal="center" vertical="center"/>
    </xf>
    <xf numFmtId="0" fontId="196" fillId="68" borderId="117" xfId="0" applyFont="1" applyFill="1" applyBorder="1" applyAlignment="1">
      <alignment horizontal="center" vertical="center"/>
    </xf>
    <xf numFmtId="0" fontId="195" fillId="68" borderId="118" xfId="0" applyFont="1" applyFill="1" applyBorder="1" applyAlignment="1">
      <alignment horizontal="center" vertical="center"/>
    </xf>
    <xf numFmtId="0" fontId="31" fillId="19" borderId="8" xfId="0" applyFont="1" applyFill="1" applyBorder="1" applyAlignment="1">
      <alignment horizontal="center" vertical="center" wrapText="1"/>
    </xf>
    <xf numFmtId="0" fontId="195" fillId="68" borderId="35" xfId="0" applyFont="1" applyFill="1" applyBorder="1" applyAlignment="1">
      <alignment horizontal="center" vertical="center"/>
    </xf>
    <xf numFmtId="0" fontId="129" fillId="0" borderId="41" xfId="0" applyFont="1" applyBorder="1" applyAlignment="1">
      <alignment horizontal="center" vertical="center" wrapText="1"/>
    </xf>
    <xf numFmtId="0" fontId="195" fillId="35" borderId="107" xfId="0" applyFont="1" applyFill="1" applyBorder="1" applyAlignment="1">
      <alignment horizontal="center" vertical="center"/>
    </xf>
    <xf numFmtId="0" fontId="195" fillId="35" borderId="7" xfId="0" applyFont="1" applyFill="1" applyBorder="1" applyAlignment="1">
      <alignment horizontal="center" vertical="center"/>
    </xf>
    <xf numFmtId="0" fontId="195" fillId="35" borderId="20" xfId="0" applyFont="1" applyFill="1" applyBorder="1" applyAlignment="1">
      <alignment horizontal="center" vertical="center"/>
    </xf>
    <xf numFmtId="0" fontId="195" fillId="15" borderId="4" xfId="0" applyFont="1" applyFill="1" applyBorder="1" applyAlignment="1">
      <alignment horizontal="center" vertical="center"/>
    </xf>
    <xf numFmtId="0" fontId="31" fillId="19" borderId="32" xfId="0" applyFont="1" applyFill="1" applyBorder="1" applyAlignment="1">
      <alignment horizontal="center" vertical="center" wrapText="1"/>
    </xf>
    <xf numFmtId="0" fontId="197" fillId="15" borderId="7" xfId="0" applyFont="1" applyFill="1" applyBorder="1" applyAlignment="1">
      <alignment horizontal="center" vertical="center"/>
    </xf>
    <xf numFmtId="0" fontId="197" fillId="15" borderId="17" xfId="0" applyFont="1" applyFill="1" applyBorder="1" applyAlignment="1">
      <alignment horizontal="center" vertical="center"/>
    </xf>
    <xf numFmtId="0" fontId="197" fillId="15" borderId="134" xfId="0" applyFont="1" applyFill="1" applyBorder="1" applyAlignment="1">
      <alignment horizontal="center" vertical="center"/>
    </xf>
    <xf numFmtId="0" fontId="31" fillId="19" borderId="41" xfId="0" applyFont="1" applyFill="1" applyBorder="1" applyAlignment="1">
      <alignment horizontal="center" vertical="center" wrapText="1"/>
    </xf>
    <xf numFmtId="0" fontId="31" fillId="19" borderId="29" xfId="0" applyFont="1" applyFill="1" applyBorder="1" applyAlignment="1">
      <alignment horizontal="center" vertical="center" wrapText="1"/>
    </xf>
    <xf numFmtId="0" fontId="150" fillId="8" borderId="8" xfId="0" applyFont="1" applyFill="1" applyBorder="1" applyAlignment="1">
      <alignment horizontal="center" vertical="center"/>
    </xf>
    <xf numFmtId="0" fontId="150" fillId="5" borderId="11" xfId="0" applyFont="1" applyFill="1" applyBorder="1" applyAlignment="1">
      <alignment horizontal="center" vertical="center" wrapText="1"/>
    </xf>
    <xf numFmtId="0" fontId="150" fillId="8" borderId="11" xfId="0" applyFont="1" applyFill="1" applyBorder="1" applyAlignment="1">
      <alignment horizontal="center" vertical="center"/>
    </xf>
    <xf numFmtId="0" fontId="198" fillId="17" borderId="8" xfId="0" applyFont="1" applyFill="1" applyBorder="1" applyAlignment="1">
      <alignment horizontal="center" vertical="center" wrapText="1"/>
    </xf>
    <xf numFmtId="0" fontId="12" fillId="53" borderId="8" xfId="0" applyFont="1" applyFill="1" applyBorder="1" applyAlignment="1">
      <alignment horizontal="center" vertical="center"/>
    </xf>
    <xf numFmtId="0" fontId="9" fillId="0" borderId="60" xfId="0" applyFont="1" applyBorder="1" applyAlignment="1">
      <alignment horizontal="center" vertical="center" wrapText="1"/>
    </xf>
    <xf numFmtId="0" fontId="199" fillId="5" borderId="8" xfId="0" applyFont="1" applyFill="1" applyBorder="1" applyAlignment="1">
      <alignment horizontal="center" vertical="center" wrapText="1"/>
    </xf>
    <xf numFmtId="0" fontId="200" fillId="4" borderId="8" xfId="0" applyFont="1" applyFill="1" applyBorder="1" applyAlignment="1">
      <alignment horizontal="center" vertical="center"/>
    </xf>
    <xf numFmtId="0" fontId="134" fillId="14" borderId="25" xfId="0" applyFont="1" applyFill="1" applyBorder="1" applyAlignment="1">
      <alignment horizontal="center" vertical="center"/>
    </xf>
    <xf numFmtId="0" fontId="198" fillId="8" borderId="8" xfId="0" applyFont="1" applyFill="1" applyBorder="1" applyAlignment="1">
      <alignment horizontal="center" vertical="center"/>
    </xf>
    <xf numFmtId="0" fontId="181" fillId="4" borderId="8" xfId="0" applyFont="1" applyFill="1" applyBorder="1" applyAlignment="1">
      <alignment horizontal="center" vertical="center"/>
    </xf>
    <xf numFmtId="0" fontId="161" fillId="0" borderId="105" xfId="0" applyFont="1" applyBorder="1" applyAlignment="1">
      <alignment horizontal="center" vertical="center" wrapText="1"/>
    </xf>
    <xf numFmtId="0" fontId="9" fillId="10" borderId="60" xfId="0" applyFont="1" applyFill="1" applyBorder="1" applyAlignment="1">
      <alignment horizontal="center" vertical="center" wrapText="1"/>
    </xf>
    <xf numFmtId="0" fontId="161" fillId="0" borderId="60" xfId="0" applyFont="1" applyBorder="1" applyAlignment="1">
      <alignment horizontal="center" vertical="center" wrapText="1"/>
    </xf>
    <xf numFmtId="0" fontId="123" fillId="0" borderId="7" xfId="0" applyFont="1" applyBorder="1" applyAlignment="1">
      <alignment horizontal="center" vertical="center"/>
    </xf>
    <xf numFmtId="0" fontId="123" fillId="0" borderId="20" xfId="0" applyFont="1" applyBorder="1" applyAlignment="1">
      <alignment horizontal="center" vertical="center"/>
    </xf>
    <xf numFmtId="0" fontId="13" fillId="4" borderId="30" xfId="0" applyFont="1" applyFill="1" applyBorder="1" applyAlignment="1">
      <alignment horizontal="center" vertical="center"/>
    </xf>
    <xf numFmtId="0" fontId="4" fillId="0" borderId="4" xfId="0" applyFont="1" applyBorder="1" applyAlignment="1">
      <alignment horizontal="center" vertical="center" wrapText="1"/>
    </xf>
    <xf numFmtId="0" fontId="13" fillId="0" borderId="10" xfId="0" applyFont="1" applyBorder="1" applyAlignment="1">
      <alignment horizontal="center" vertical="center"/>
    </xf>
    <xf numFmtId="0" fontId="13" fillId="4" borderId="10" xfId="0" applyFont="1" applyFill="1" applyBorder="1" applyAlignment="1">
      <alignment horizontal="center" vertical="center"/>
    </xf>
    <xf numFmtId="0" fontId="13" fillId="4" borderId="102" xfId="0" applyFont="1" applyFill="1" applyBorder="1" applyAlignment="1">
      <alignment horizontal="center" vertical="center"/>
    </xf>
    <xf numFmtId="0" fontId="150" fillId="6" borderId="32" xfId="0" applyFont="1" applyFill="1" applyBorder="1" applyAlignment="1">
      <alignment horizontal="center" vertical="center" wrapText="1"/>
    </xf>
    <xf numFmtId="0" fontId="150" fillId="5" borderId="40" xfId="0" applyFont="1" applyFill="1" applyBorder="1" applyAlignment="1">
      <alignment horizontal="center" vertical="center" wrapText="1"/>
    </xf>
    <xf numFmtId="0" fontId="150" fillId="5" borderId="8" xfId="0" applyFont="1" applyFill="1" applyBorder="1" applyAlignment="1">
      <alignment horizontal="center" vertical="center" wrapText="1"/>
    </xf>
    <xf numFmtId="0" fontId="150" fillId="6" borderId="40" xfId="0" applyFont="1" applyFill="1" applyBorder="1" applyAlignment="1">
      <alignment horizontal="center" vertical="center" wrapText="1"/>
    </xf>
    <xf numFmtId="0" fontId="150" fillId="0" borderId="8" xfId="0" applyFont="1" applyBorder="1" applyAlignment="1">
      <alignment horizontal="center" vertical="center"/>
    </xf>
    <xf numFmtId="0" fontId="150" fillId="0" borderId="29" xfId="0" applyFont="1" applyBorder="1" applyAlignment="1">
      <alignment horizontal="center" vertical="center"/>
    </xf>
    <xf numFmtId="0" fontId="31" fillId="0" borderId="40" xfId="0" applyFont="1" applyBorder="1" applyAlignment="1">
      <alignment horizontal="center" vertical="center" wrapText="1"/>
    </xf>
    <xf numFmtId="0" fontId="150" fillId="6" borderId="29" xfId="0" applyFont="1" applyFill="1" applyBorder="1" applyAlignment="1">
      <alignment horizontal="center" vertical="center" wrapText="1"/>
    </xf>
    <xf numFmtId="0" fontId="31" fillId="9" borderId="29" xfId="0" applyFont="1" applyFill="1" applyBorder="1" applyAlignment="1">
      <alignment horizontal="center" vertical="center" wrapText="1"/>
    </xf>
    <xf numFmtId="0" fontId="31" fillId="19" borderId="14" xfId="0" applyFont="1" applyFill="1" applyBorder="1" applyAlignment="1">
      <alignment horizontal="center" vertical="center" wrapText="1"/>
    </xf>
    <xf numFmtId="0" fontId="30" fillId="19" borderId="8" xfId="0" applyFont="1" applyFill="1" applyBorder="1" applyAlignment="1">
      <alignment horizontal="center" vertical="center" wrapText="1"/>
    </xf>
    <xf numFmtId="0" fontId="31" fillId="27" borderId="5" xfId="0" applyFont="1" applyFill="1" applyBorder="1" applyAlignment="1">
      <alignment horizontal="center" vertical="center"/>
    </xf>
    <xf numFmtId="0" fontId="31" fillId="27" borderId="17" xfId="0" applyFont="1" applyFill="1" applyBorder="1" applyAlignment="1">
      <alignment horizontal="center" vertical="center"/>
    </xf>
    <xf numFmtId="0" fontId="48" fillId="27" borderId="196" xfId="0" applyFont="1" applyFill="1" applyBorder="1" applyAlignment="1">
      <alignment horizontal="center" vertical="center"/>
    </xf>
    <xf numFmtId="0" fontId="48" fillId="20" borderId="4" xfId="0" applyFont="1" applyFill="1" applyBorder="1" applyAlignment="1">
      <alignment horizontal="center" vertical="center"/>
    </xf>
    <xf numFmtId="0" fontId="31" fillId="20" borderId="7" xfId="0" applyFont="1" applyFill="1" applyBorder="1" applyAlignment="1">
      <alignment horizontal="center" vertical="center"/>
    </xf>
    <xf numFmtId="0" fontId="31" fillId="31" borderId="4" xfId="0" applyFont="1" applyFill="1" applyBorder="1" applyAlignment="1">
      <alignment horizontal="center" vertical="center"/>
    </xf>
    <xf numFmtId="0" fontId="31" fillId="31" borderId="7" xfId="0" applyFont="1" applyFill="1" applyBorder="1" applyAlignment="1">
      <alignment horizontal="center" vertical="center"/>
    </xf>
    <xf numFmtId="0" fontId="31" fillId="31" borderId="27" xfId="0" applyFont="1" applyFill="1" applyBorder="1" applyAlignment="1">
      <alignment horizontal="center" vertical="center"/>
    </xf>
    <xf numFmtId="0" fontId="31" fillId="26" borderId="107" xfId="0" applyFont="1" applyFill="1" applyBorder="1" applyAlignment="1">
      <alignment horizontal="center" vertical="center"/>
    </xf>
    <xf numFmtId="0" fontId="48" fillId="26" borderId="7" xfId="0" applyFont="1" applyFill="1" applyBorder="1" applyAlignment="1">
      <alignment horizontal="center" vertical="center"/>
    </xf>
    <xf numFmtId="0" fontId="48" fillId="26" borderId="17" xfId="0" applyFont="1" applyFill="1" applyBorder="1" applyAlignment="1">
      <alignment horizontal="center" vertical="center"/>
    </xf>
    <xf numFmtId="0" fontId="48" fillId="26" borderId="196" xfId="0" applyFont="1" applyFill="1" applyBorder="1" applyAlignment="1">
      <alignment horizontal="center" vertical="center"/>
    </xf>
    <xf numFmtId="0" fontId="134" fillId="17" borderId="14" xfId="0" applyFont="1" applyFill="1" applyBorder="1" applyAlignment="1">
      <alignment horizontal="center" vertical="center"/>
    </xf>
    <xf numFmtId="0" fontId="30" fillId="0" borderId="111" xfId="0" applyFont="1" applyBorder="1" applyAlignment="1">
      <alignment horizontal="center" vertical="center" wrapText="1"/>
    </xf>
    <xf numFmtId="0" fontId="134" fillId="0" borderId="10" xfId="0" applyFont="1" applyBorder="1" applyAlignment="1">
      <alignment horizontal="center" vertical="center"/>
    </xf>
    <xf numFmtId="0" fontId="134" fillId="0" borderId="30" xfId="0" applyFont="1" applyBorder="1" applyAlignment="1">
      <alignment horizontal="center" vertical="center"/>
    </xf>
    <xf numFmtId="0" fontId="30" fillId="19" borderId="32" xfId="0" applyFont="1" applyFill="1" applyBorder="1" applyAlignment="1">
      <alignment horizontal="center" vertical="center" wrapText="1"/>
    </xf>
    <xf numFmtId="0" fontId="31" fillId="19" borderId="25" xfId="0" applyFont="1" applyFill="1" applyBorder="1" applyAlignment="1">
      <alignment horizontal="center" vertical="center" wrapText="1"/>
    </xf>
    <xf numFmtId="0" fontId="31" fillId="0" borderId="25" xfId="0" applyFont="1" applyBorder="1" applyAlignment="1">
      <alignment horizontal="center" vertical="center" wrapText="1"/>
    </xf>
    <xf numFmtId="0" fontId="30" fillId="19" borderId="40" xfId="0" applyFont="1" applyFill="1" applyBorder="1" applyAlignment="1">
      <alignment horizontal="center" vertical="center" wrapText="1"/>
    </xf>
    <xf numFmtId="0" fontId="31" fillId="19" borderId="61" xfId="0" applyFont="1" applyFill="1" applyBorder="1" applyAlignment="1">
      <alignment horizontal="center" vertical="center" wrapText="1"/>
    </xf>
    <xf numFmtId="0" fontId="30" fillId="0" borderId="105" xfId="0" applyFont="1" applyBorder="1" applyAlignment="1">
      <alignment horizontal="center" vertical="center"/>
    </xf>
    <xf numFmtId="0" fontId="31" fillId="0" borderId="60" xfId="0" applyFont="1" applyBorder="1" applyAlignment="1">
      <alignment horizontal="center" vertical="center"/>
    </xf>
    <xf numFmtId="0" fontId="30" fillId="0" borderId="60" xfId="0" applyFont="1" applyBorder="1" applyAlignment="1">
      <alignment horizontal="center" vertical="center"/>
    </xf>
    <xf numFmtId="0" fontId="150" fillId="8" borderId="25" xfId="0" applyFont="1" applyFill="1" applyBorder="1" applyAlignment="1">
      <alignment horizontal="center" vertical="center"/>
    </xf>
    <xf numFmtId="0" fontId="150" fillId="4" borderId="29" xfId="0" applyFont="1" applyFill="1" applyBorder="1" applyAlignment="1">
      <alignment horizontal="center" vertical="center"/>
    </xf>
    <xf numFmtId="0" fontId="150" fillId="4" borderId="8" xfId="0" applyFont="1" applyFill="1" applyBorder="1" applyAlignment="1">
      <alignment horizontal="center" vertical="center"/>
    </xf>
    <xf numFmtId="0" fontId="198" fillId="17" borderId="8" xfId="0" applyFont="1" applyFill="1" applyBorder="1" applyAlignment="1">
      <alignment horizontal="center" vertical="center"/>
    </xf>
    <xf numFmtId="0" fontId="201" fillId="5" borderId="8" xfId="0" applyFont="1" applyFill="1" applyBorder="1" applyAlignment="1">
      <alignment horizontal="center" vertical="center" wrapText="1"/>
    </xf>
    <xf numFmtId="0" fontId="150" fillId="2" borderId="11" xfId="0" applyFont="1" applyFill="1" applyBorder="1" applyAlignment="1">
      <alignment horizontal="center" vertical="center" wrapText="1"/>
    </xf>
    <xf numFmtId="0" fontId="11" fillId="21" borderId="29" xfId="0" applyFont="1" applyFill="1" applyBorder="1" applyAlignment="1">
      <alignment horizontal="center" vertical="center" wrapText="1"/>
    </xf>
    <xf numFmtId="0" fontId="31" fillId="0" borderId="7" xfId="0" applyFont="1" applyBorder="1" applyAlignment="1">
      <alignment horizontal="center" vertical="center"/>
    </xf>
    <xf numFmtId="0" fontId="31" fillId="0" borderId="27" xfId="0" applyFont="1" applyBorder="1" applyAlignment="1">
      <alignment horizontal="center" vertical="center"/>
    </xf>
    <xf numFmtId="0" fontId="11" fillId="5" borderId="32" xfId="0" applyFont="1" applyFill="1" applyBorder="1" applyAlignment="1">
      <alignment horizontal="center" vertical="center" wrapText="1"/>
    </xf>
    <xf numFmtId="0" fontId="129" fillId="0" borderId="26" xfId="0" applyFont="1" applyBorder="1" applyAlignment="1">
      <alignment horizontal="center" vertical="center" wrapText="1"/>
    </xf>
    <xf numFmtId="0" fontId="31" fillId="0" borderId="41" xfId="0" applyFont="1" applyBorder="1" applyAlignment="1">
      <alignment horizontal="center" vertical="center" wrapText="1"/>
    </xf>
    <xf numFmtId="0" fontId="129" fillId="0" borderId="23" xfId="0" applyFont="1" applyBorder="1" applyAlignment="1">
      <alignment horizontal="center" vertical="center" wrapText="1"/>
    </xf>
    <xf numFmtId="0" fontId="31" fillId="19" borderId="10" xfId="0" applyFont="1" applyFill="1" applyBorder="1" applyAlignment="1">
      <alignment horizontal="center" vertical="center" wrapText="1"/>
    </xf>
    <xf numFmtId="0" fontId="31" fillId="0" borderId="105" xfId="0" applyFont="1" applyBorder="1" applyAlignment="1">
      <alignment horizontal="center" vertical="center"/>
    </xf>
    <xf numFmtId="0" fontId="31" fillId="0" borderId="132" xfId="0" applyFont="1" applyBorder="1" applyAlignment="1">
      <alignment horizontal="center" vertical="center" wrapText="1"/>
    </xf>
    <xf numFmtId="0" fontId="31" fillId="10" borderId="133" xfId="0" applyFont="1" applyFill="1" applyBorder="1" applyAlignment="1">
      <alignment horizontal="center" vertical="center" wrapText="1"/>
    </xf>
    <xf numFmtId="0" fontId="31" fillId="0" borderId="133" xfId="0" applyFont="1" applyBorder="1" applyAlignment="1">
      <alignment horizontal="center" vertical="center" wrapText="1"/>
    </xf>
    <xf numFmtId="0" fontId="31" fillId="10" borderId="163" xfId="0" applyFont="1" applyFill="1" applyBorder="1" applyAlignment="1">
      <alignment horizontal="center" vertical="center" wrapText="1"/>
    </xf>
    <xf numFmtId="0" fontId="31" fillId="69" borderId="5" xfId="0" applyFont="1" applyFill="1" applyBorder="1" applyAlignment="1">
      <alignment horizontal="center" vertical="center"/>
    </xf>
    <xf numFmtId="0" fontId="31" fillId="69" borderId="17" xfId="0" applyFont="1" applyFill="1" applyBorder="1" applyAlignment="1">
      <alignment horizontal="center" vertical="center"/>
    </xf>
    <xf numFmtId="0" fontId="48" fillId="69" borderId="196" xfId="0" applyFont="1" applyFill="1" applyBorder="1" applyAlignment="1">
      <alignment horizontal="center" vertical="center"/>
    </xf>
    <xf numFmtId="0" fontId="31" fillId="35" borderId="7" xfId="0" applyFont="1" applyFill="1" applyBorder="1" applyAlignment="1">
      <alignment horizontal="center" vertical="center"/>
    </xf>
    <xf numFmtId="0" fontId="48" fillId="34" borderId="4" xfId="0" applyFont="1" applyFill="1" applyBorder="1" applyAlignment="1">
      <alignment horizontal="center" vertical="center"/>
    </xf>
    <xf numFmtId="0" fontId="31" fillId="34" borderId="7" xfId="0" applyFont="1" applyFill="1" applyBorder="1" applyAlignment="1">
      <alignment horizontal="center" vertical="center"/>
    </xf>
    <xf numFmtId="0" fontId="31" fillId="35" borderId="107" xfId="0" applyFont="1" applyFill="1" applyBorder="1" applyAlignment="1">
      <alignment horizontal="center" vertical="center"/>
    </xf>
    <xf numFmtId="0" fontId="31" fillId="35" borderId="20" xfId="0" applyFont="1" applyFill="1" applyBorder="1" applyAlignment="1">
      <alignment horizontal="center" vertical="center"/>
    </xf>
    <xf numFmtId="0" fontId="31" fillId="25" borderId="4" xfId="0" applyFont="1" applyFill="1" applyBorder="1" applyAlignment="1">
      <alignment horizontal="center" vertical="center"/>
    </xf>
    <xf numFmtId="0" fontId="48" fillId="25" borderId="7" xfId="0" applyFont="1" applyFill="1" applyBorder="1" applyAlignment="1">
      <alignment horizontal="center" vertical="center"/>
    </xf>
    <xf numFmtId="0" fontId="48" fillId="25" borderId="17" xfId="0" applyFont="1" applyFill="1" applyBorder="1" applyAlignment="1">
      <alignment horizontal="center" vertical="center"/>
    </xf>
    <xf numFmtId="0" fontId="48" fillId="25" borderId="134" xfId="0" applyFont="1" applyFill="1" applyBorder="1" applyAlignment="1">
      <alignment horizontal="center" vertical="center"/>
    </xf>
    <xf numFmtId="0" fontId="11" fillId="16" borderId="8" xfId="0" applyFont="1" applyFill="1" applyBorder="1" applyAlignment="1">
      <alignment horizontal="center" vertical="center" wrapText="1"/>
    </xf>
    <xf numFmtId="0" fontId="29" fillId="0" borderId="60" xfId="0" applyFont="1" applyBorder="1" applyAlignment="1">
      <alignment horizontal="center" vertical="center"/>
    </xf>
    <xf numFmtId="0" fontId="31" fillId="0" borderId="118" xfId="0" applyFont="1" applyBorder="1" applyAlignment="1">
      <alignment horizontal="center" vertical="center"/>
    </xf>
    <xf numFmtId="0" fontId="202" fillId="17" borderId="8" xfId="0" applyFont="1" applyFill="1" applyBorder="1" applyAlignment="1">
      <alignment horizontal="center" vertical="center"/>
    </xf>
    <xf numFmtId="0" fontId="11" fillId="16" borderId="11" xfId="0" applyFont="1" applyFill="1" applyBorder="1" applyAlignment="1">
      <alignment horizontal="center" vertical="center" wrapText="1"/>
    </xf>
    <xf numFmtId="0" fontId="150" fillId="5" borderId="29" xfId="0" applyFont="1" applyFill="1" applyBorder="1" applyAlignment="1">
      <alignment horizontal="center" vertical="center" wrapText="1"/>
    </xf>
    <xf numFmtId="0" fontId="134" fillId="48" borderId="8" xfId="0" applyFont="1" applyFill="1" applyBorder="1" applyAlignment="1">
      <alignment horizontal="center" vertical="center"/>
    </xf>
    <xf numFmtId="0" fontId="129" fillId="48" borderId="8" xfId="0" applyFont="1" applyFill="1" applyBorder="1" applyAlignment="1">
      <alignment horizontal="center" vertical="center" wrapText="1"/>
    </xf>
    <xf numFmtId="0" fontId="11" fillId="48" borderId="8" xfId="0" applyFont="1" applyFill="1" applyBorder="1" applyAlignment="1">
      <alignment horizontal="center" vertical="center" wrapText="1"/>
    </xf>
    <xf numFmtId="0" fontId="31" fillId="48" borderId="8" xfId="0" applyFont="1" applyFill="1" applyBorder="1" applyAlignment="1">
      <alignment horizontal="center" vertical="center" wrapText="1"/>
    </xf>
    <xf numFmtId="0" fontId="31" fillId="40" borderId="60" xfId="0" applyFont="1" applyFill="1" applyBorder="1" applyAlignment="1">
      <alignment horizontal="center" vertical="center"/>
    </xf>
    <xf numFmtId="0" fontId="31" fillId="40" borderId="133" xfId="0" applyFont="1" applyFill="1" applyBorder="1" applyAlignment="1">
      <alignment horizontal="center" vertical="center" wrapText="1"/>
    </xf>
    <xf numFmtId="0" fontId="31" fillId="2" borderId="60" xfId="0" applyFont="1" applyFill="1" applyBorder="1" applyAlignment="1">
      <alignment horizontal="center" vertical="center"/>
    </xf>
    <xf numFmtId="0" fontId="2" fillId="0" borderId="136" xfId="0" applyFont="1" applyBorder="1" applyAlignment="1">
      <alignment horizontal="center" vertical="center"/>
    </xf>
    <xf numFmtId="0" fontId="128" fillId="2" borderId="117" xfId="0" applyFont="1" applyFill="1" applyBorder="1" applyAlignment="1">
      <alignment horizontal="center" vertical="center"/>
    </xf>
    <xf numFmtId="0" fontId="51" fillId="0" borderId="136" xfId="0" applyFont="1" applyBorder="1" applyAlignment="1">
      <alignment horizontal="center" vertical="center"/>
    </xf>
    <xf numFmtId="0" fontId="11" fillId="0" borderId="63" xfId="0" applyFont="1" applyBorder="1" applyAlignment="1">
      <alignment horizontal="center" vertical="center"/>
    </xf>
    <xf numFmtId="0" fontId="11" fillId="0" borderId="60" xfId="0" applyFont="1" applyBorder="1" applyAlignment="1">
      <alignment horizontal="center" vertical="center"/>
    </xf>
    <xf numFmtId="0" fontId="12" fillId="4" borderId="60" xfId="0" applyFont="1" applyFill="1" applyBorder="1" applyAlignment="1">
      <alignment horizontal="center" vertical="center"/>
    </xf>
    <xf numFmtId="0" fontId="11" fillId="0" borderId="106" xfId="0" applyFont="1" applyBorder="1" applyAlignment="1">
      <alignment horizontal="center" vertical="center"/>
    </xf>
    <xf numFmtId="0" fontId="31" fillId="0" borderId="117" xfId="0" applyFont="1" applyBorder="1" applyAlignment="1">
      <alignment horizontal="center" vertical="center"/>
    </xf>
    <xf numFmtId="0" fontId="134" fillId="4" borderId="102" xfId="0" applyFont="1" applyFill="1" applyBorder="1" applyAlignment="1">
      <alignment horizontal="center" vertical="center"/>
    </xf>
    <xf numFmtId="0" fontId="150" fillId="6" borderId="14" xfId="0" applyFont="1" applyFill="1" applyBorder="1" applyAlignment="1">
      <alignment horizontal="center" vertical="center" wrapText="1"/>
    </xf>
    <xf numFmtId="0" fontId="134" fillId="6" borderId="40" xfId="0" applyFont="1" applyFill="1" applyBorder="1" applyAlignment="1">
      <alignment horizontal="center" vertical="center" wrapText="1"/>
    </xf>
    <xf numFmtId="0" fontId="48" fillId="0" borderId="219" xfId="0" applyFont="1" applyBorder="1" applyAlignment="1">
      <alignment horizontal="center" vertical="center"/>
    </xf>
    <xf numFmtId="0" fontId="11" fillId="6" borderId="41" xfId="0" applyFont="1" applyFill="1" applyBorder="1" applyAlignment="1">
      <alignment horizontal="center" vertical="center" wrapText="1"/>
    </xf>
    <xf numFmtId="0" fontId="150" fillId="5" borderId="14" xfId="0" applyFont="1" applyFill="1" applyBorder="1" applyAlignment="1">
      <alignment horizontal="center" vertical="center" wrapText="1"/>
    </xf>
    <xf numFmtId="0" fontId="134" fillId="4" borderId="103" xfId="0" applyFont="1" applyFill="1" applyBorder="1" applyAlignment="1">
      <alignment horizontal="center" vertical="center"/>
    </xf>
    <xf numFmtId="0" fontId="134" fillId="5" borderId="40" xfId="0" applyFont="1" applyFill="1" applyBorder="1" applyAlignment="1">
      <alignment horizontal="center" vertical="center" wrapText="1"/>
    </xf>
    <xf numFmtId="0" fontId="31" fillId="0" borderId="35" xfId="0" applyFont="1" applyBorder="1" applyAlignment="1">
      <alignment horizontal="center" vertical="center"/>
    </xf>
    <xf numFmtId="0" fontId="150" fillId="5" borderId="25" xfId="0" applyFont="1" applyFill="1" applyBorder="1" applyAlignment="1">
      <alignment horizontal="center" vertical="center" wrapText="1"/>
    </xf>
    <xf numFmtId="0" fontId="134" fillId="6" borderId="25" xfId="0" applyFont="1" applyFill="1" applyBorder="1" applyAlignment="1">
      <alignment horizontal="center" vertical="center" wrapText="1"/>
    </xf>
    <xf numFmtId="0" fontId="31" fillId="0" borderId="26" xfId="0" applyFont="1" applyBorder="1" applyAlignment="1">
      <alignment horizontal="center" vertical="center" wrapText="1"/>
    </xf>
    <xf numFmtId="0" fontId="134" fillId="6" borderId="10" xfId="0" applyFont="1" applyFill="1" applyBorder="1" applyAlignment="1">
      <alignment horizontal="center" vertical="center" wrapText="1"/>
    </xf>
    <xf numFmtId="0" fontId="134" fillId="5" borderId="29" xfId="0" applyFont="1" applyFill="1" applyBorder="1" applyAlignment="1">
      <alignment horizontal="center" vertical="center" wrapText="1"/>
    </xf>
    <xf numFmtId="0" fontId="134" fillId="6" borderId="29" xfId="0" applyFont="1" applyFill="1" applyBorder="1" applyAlignment="1">
      <alignment horizontal="center" vertical="center" wrapText="1"/>
    </xf>
    <xf numFmtId="0" fontId="48" fillId="2" borderId="118" xfId="0" applyFont="1" applyFill="1" applyBorder="1" applyAlignment="1">
      <alignment horizontal="center" vertical="center"/>
    </xf>
    <xf numFmtId="0" fontId="48" fillId="0" borderId="118" xfId="0" applyFont="1" applyBorder="1" applyAlignment="1">
      <alignment horizontal="center" vertical="center"/>
    </xf>
    <xf numFmtId="0" fontId="48" fillId="0" borderId="35" xfId="0" applyFont="1" applyBorder="1" applyAlignment="1">
      <alignment horizontal="center" vertical="center"/>
    </xf>
    <xf numFmtId="0" fontId="30" fillId="19" borderId="29" xfId="0" applyFont="1" applyFill="1" applyBorder="1" applyAlignment="1">
      <alignment horizontal="center" vertical="center" wrapText="1"/>
    </xf>
    <xf numFmtId="0" fontId="31" fillId="25" borderId="118" xfId="0" applyFont="1" applyFill="1" applyBorder="1" applyAlignment="1">
      <alignment horizontal="center" vertical="center"/>
    </xf>
    <xf numFmtId="0" fontId="48" fillId="9" borderId="117" xfId="0" applyFont="1" applyFill="1" applyBorder="1" applyAlignment="1">
      <alignment horizontal="center" vertical="center"/>
    </xf>
    <xf numFmtId="0" fontId="31" fillId="9" borderId="118" xfId="0" applyFont="1" applyFill="1" applyBorder="1" applyAlignment="1">
      <alignment horizontal="center" vertical="center"/>
    </xf>
    <xf numFmtId="0" fontId="31" fillId="25" borderId="31" xfId="0" applyFont="1" applyFill="1" applyBorder="1" applyAlignment="1">
      <alignment horizontal="center" vertical="center"/>
    </xf>
    <xf numFmtId="0" fontId="31" fillId="25" borderId="219" xfId="0" applyFont="1" applyFill="1" applyBorder="1" applyAlignment="1">
      <alignment horizontal="center" vertical="center"/>
    </xf>
    <xf numFmtId="0" fontId="150" fillId="2" borderId="8" xfId="0" applyFont="1" applyFill="1" applyBorder="1" applyAlignment="1">
      <alignment horizontal="center" vertical="center" wrapText="1"/>
    </xf>
    <xf numFmtId="0" fontId="150" fillId="2" borderId="29" xfId="0" applyFont="1" applyFill="1" applyBorder="1" applyAlignment="1">
      <alignment horizontal="center" vertical="center"/>
    </xf>
    <xf numFmtId="0" fontId="134" fillId="15" borderId="8" xfId="0" applyFont="1" applyFill="1" applyBorder="1" applyAlignment="1">
      <alignment horizontal="center" vertical="center"/>
    </xf>
    <xf numFmtId="0" fontId="11" fillId="16" borderId="14" xfId="0" applyFont="1" applyFill="1" applyBorder="1" applyAlignment="1">
      <alignment horizontal="center" vertical="center" wrapText="1"/>
    </xf>
    <xf numFmtId="0" fontId="29" fillId="2" borderId="105" xfId="0" applyFont="1" applyFill="1" applyBorder="1" applyAlignment="1">
      <alignment horizontal="center" vertical="center"/>
    </xf>
    <xf numFmtId="0" fontId="29" fillId="2" borderId="60" xfId="0" applyFont="1" applyFill="1" applyBorder="1" applyAlignment="1">
      <alignment horizontal="center" vertical="center"/>
    </xf>
    <xf numFmtId="0" fontId="134" fillId="42" borderId="8" xfId="0" applyFont="1" applyFill="1" applyBorder="1" applyAlignment="1">
      <alignment horizontal="center" vertical="center"/>
    </xf>
    <xf numFmtId="0" fontId="150" fillId="0" borderId="14" xfId="0" applyFont="1" applyBorder="1" applyAlignment="1">
      <alignment horizontal="center" vertical="center"/>
    </xf>
    <xf numFmtId="0" fontId="134" fillId="0" borderId="103" xfId="0" applyFont="1" applyBorder="1" applyAlignment="1">
      <alignment horizontal="center" vertical="center"/>
    </xf>
    <xf numFmtId="0" fontId="28" fillId="2" borderId="60" xfId="0" applyFont="1" applyFill="1" applyBorder="1" applyAlignment="1">
      <alignment horizontal="center" vertical="center"/>
    </xf>
    <xf numFmtId="0" fontId="28" fillId="2" borderId="133" xfId="0" applyFont="1" applyFill="1" applyBorder="1" applyAlignment="1">
      <alignment horizontal="center" vertical="center" wrapText="1"/>
    </xf>
    <xf numFmtId="0" fontId="203" fillId="20" borderId="8" xfId="0" applyFont="1" applyFill="1" applyBorder="1" applyAlignment="1">
      <alignment horizontal="center" vertical="center"/>
    </xf>
    <xf numFmtId="0" fontId="30" fillId="9" borderId="40" xfId="0" applyFont="1" applyFill="1" applyBorder="1" applyAlignment="1">
      <alignment horizontal="center" vertical="center" wrapText="1"/>
    </xf>
    <xf numFmtId="0" fontId="30" fillId="9" borderId="8" xfId="0" applyFont="1" applyFill="1" applyBorder="1" applyAlignment="1">
      <alignment horizontal="center" vertical="center" wrapText="1"/>
    </xf>
    <xf numFmtId="0" fontId="150" fillId="5" borderId="41" xfId="0" applyFont="1" applyFill="1" applyBorder="1" applyAlignment="1">
      <alignment horizontal="center" vertical="center" wrapText="1"/>
    </xf>
    <xf numFmtId="0" fontId="11" fillId="0" borderId="40" xfId="0" applyFont="1" applyBorder="1" applyAlignment="1">
      <alignment horizontal="center" vertical="center" wrapText="1"/>
    </xf>
    <xf numFmtId="0" fontId="31" fillId="0" borderId="10" xfId="0" applyFont="1" applyBorder="1" applyAlignment="1">
      <alignment horizontal="center" vertical="center" wrapText="1"/>
    </xf>
    <xf numFmtId="0" fontId="11" fillId="0" borderId="10" xfId="0" applyFont="1" applyBorder="1" applyAlignment="1">
      <alignment horizontal="center" vertical="center" wrapText="1"/>
    </xf>
    <xf numFmtId="0" fontId="134" fillId="0" borderId="12" xfId="0" applyFont="1" applyBorder="1" applyAlignment="1">
      <alignment horizontal="center" vertical="center"/>
    </xf>
    <xf numFmtId="0" fontId="11" fillId="5" borderId="41" xfId="0" applyFont="1" applyFill="1" applyBorder="1" applyAlignment="1">
      <alignment horizontal="center" vertical="center" wrapText="1"/>
    </xf>
    <xf numFmtId="0" fontId="31" fillId="9" borderId="30" xfId="0" applyFont="1" applyFill="1" applyBorder="1" applyAlignment="1">
      <alignment horizontal="center" vertical="center" wrapText="1"/>
    </xf>
    <xf numFmtId="0" fontId="31" fillId="35" borderId="12" xfId="0" applyFont="1" applyFill="1" applyBorder="1" applyAlignment="1">
      <alignment horizontal="center" vertical="center"/>
    </xf>
    <xf numFmtId="0" fontId="31" fillId="52" borderId="12" xfId="0" applyFont="1" applyFill="1" applyBorder="1" applyAlignment="1">
      <alignment horizontal="center" vertical="center"/>
    </xf>
    <xf numFmtId="0" fontId="31" fillId="27" borderId="12" xfId="0" applyFont="1" applyFill="1" applyBorder="1" applyAlignment="1">
      <alignment horizontal="center" vertical="center"/>
    </xf>
    <xf numFmtId="0" fontId="48" fillId="25" borderId="12" xfId="0" applyFont="1" applyFill="1" applyBorder="1" applyAlignment="1">
      <alignment horizontal="center" vertical="center"/>
    </xf>
    <xf numFmtId="0" fontId="48" fillId="25" borderId="43" xfId="0" applyFont="1" applyFill="1" applyBorder="1" applyAlignment="1">
      <alignment horizontal="center" vertical="center"/>
    </xf>
    <xf numFmtId="0" fontId="31" fillId="0" borderId="18" xfId="0" applyFont="1" applyBorder="1" applyAlignment="1">
      <alignment horizontal="center" vertical="center"/>
    </xf>
    <xf numFmtId="0" fontId="31" fillId="9" borderId="23" xfId="0" applyFont="1" applyFill="1" applyBorder="1" applyAlignment="1">
      <alignment horizontal="center" vertical="center" wrapText="1"/>
    </xf>
    <xf numFmtId="0" fontId="30" fillId="9" borderId="111" xfId="0" applyFont="1" applyFill="1" applyBorder="1" applyAlignment="1">
      <alignment horizontal="center" vertical="center" wrapText="1"/>
    </xf>
    <xf numFmtId="0" fontId="11" fillId="0" borderId="111" xfId="0" applyFont="1" applyBorder="1" applyAlignment="1">
      <alignment horizontal="center" vertical="center"/>
    </xf>
    <xf numFmtId="0" fontId="48" fillId="25" borderId="42" xfId="0" applyFont="1" applyFill="1" applyBorder="1" applyAlignment="1">
      <alignment horizontal="center" vertical="center"/>
    </xf>
    <xf numFmtId="0" fontId="30" fillId="9" borderId="25" xfId="0" applyFont="1" applyFill="1" applyBorder="1" applyAlignment="1">
      <alignment horizontal="center" vertical="center" wrapText="1"/>
    </xf>
    <xf numFmtId="0" fontId="31" fillId="9" borderId="12" xfId="0" applyFont="1" applyFill="1" applyBorder="1" applyAlignment="1">
      <alignment horizontal="center" vertical="center" wrapText="1"/>
    </xf>
    <xf numFmtId="0" fontId="134" fillId="4" borderId="32" xfId="0" applyFont="1" applyFill="1" applyBorder="1" applyAlignment="1">
      <alignment horizontal="center" vertical="center"/>
    </xf>
    <xf numFmtId="0" fontId="31" fillId="0" borderId="111" xfId="0" applyFont="1" applyBorder="1" applyAlignment="1">
      <alignment horizontal="center" vertical="center" wrapText="1"/>
    </xf>
    <xf numFmtId="0" fontId="134" fillId="0" borderId="11" xfId="0" applyFont="1" applyBorder="1" applyAlignment="1">
      <alignment horizontal="center" vertical="center"/>
    </xf>
    <xf numFmtId="0" fontId="11" fillId="0" borderId="23" xfId="0" applyFont="1" applyBorder="1" applyAlignment="1">
      <alignment horizontal="center" vertical="center" wrapText="1"/>
    </xf>
    <xf numFmtId="0" fontId="134" fillId="0" borderId="23" xfId="0" applyFont="1" applyBorder="1" applyAlignment="1">
      <alignment horizontal="center" vertical="center"/>
    </xf>
    <xf numFmtId="0" fontId="134" fillId="0" borderId="111" xfId="0" applyFont="1" applyBorder="1" applyAlignment="1">
      <alignment horizontal="center" vertical="center"/>
    </xf>
    <xf numFmtId="0" fontId="150" fillId="0" borderId="11" xfId="0" applyFont="1" applyBorder="1" applyAlignment="1">
      <alignment horizontal="center" vertical="center"/>
    </xf>
    <xf numFmtId="0" fontId="134" fillId="0" borderId="16" xfId="0" applyFont="1" applyBorder="1" applyAlignment="1">
      <alignment horizontal="center" vertical="center"/>
    </xf>
    <xf numFmtId="0" fontId="134" fillId="0" borderId="18" xfId="0" applyFont="1" applyBorder="1" applyAlignment="1">
      <alignment horizontal="center" vertical="center"/>
    </xf>
    <xf numFmtId="0" fontId="31" fillId="27" borderId="42" xfId="0" applyFont="1" applyFill="1" applyBorder="1" applyAlignment="1">
      <alignment horizontal="center" vertical="center"/>
    </xf>
    <xf numFmtId="0" fontId="29" fillId="22" borderId="60" xfId="0" applyFont="1" applyFill="1" applyBorder="1" applyAlignment="1">
      <alignment horizontal="center" vertical="center"/>
    </xf>
    <xf numFmtId="0" fontId="48" fillId="52" borderId="54" xfId="0" applyFont="1" applyFill="1" applyBorder="1" applyAlignment="1">
      <alignment horizontal="center" vertical="center"/>
    </xf>
    <xf numFmtId="0" fontId="31" fillId="9" borderId="14" xfId="0" applyFont="1" applyFill="1" applyBorder="1" applyAlignment="1">
      <alignment horizontal="center" vertical="center" wrapText="1"/>
    </xf>
    <xf numFmtId="0" fontId="129" fillId="0" borderId="103" xfId="0" applyFont="1" applyBorder="1" applyAlignment="1">
      <alignment horizontal="center" vertical="center" wrapText="1"/>
    </xf>
    <xf numFmtId="0" fontId="31" fillId="9" borderId="103" xfId="0" applyFont="1" applyFill="1" applyBorder="1" applyAlignment="1">
      <alignment horizontal="center" vertical="center" wrapText="1"/>
    </xf>
    <xf numFmtId="0" fontId="30" fillId="0" borderId="102" xfId="0" applyFont="1" applyBorder="1" applyAlignment="1">
      <alignment horizontal="center" vertical="center" wrapText="1"/>
    </xf>
    <xf numFmtId="0" fontId="11" fillId="0" borderId="102" xfId="0" applyFont="1" applyBorder="1" applyAlignment="1">
      <alignment horizontal="center" vertical="center"/>
    </xf>
    <xf numFmtId="0" fontId="48" fillId="35" borderId="43" xfId="0" applyFont="1" applyFill="1" applyBorder="1" applyAlignment="1">
      <alignment horizontal="center" vertical="center"/>
    </xf>
    <xf numFmtId="0" fontId="31" fillId="35" borderId="54" xfId="0" applyFont="1" applyFill="1" applyBorder="1" applyAlignment="1">
      <alignment horizontal="center" vertical="center"/>
    </xf>
    <xf numFmtId="0" fontId="11" fillId="6" borderId="102" xfId="0" applyFont="1" applyFill="1" applyBorder="1" applyAlignment="1">
      <alignment horizontal="center" vertical="center" wrapText="1"/>
    </xf>
    <xf numFmtId="0" fontId="11" fillId="5" borderId="102" xfId="0" applyFont="1" applyFill="1" applyBorder="1" applyAlignment="1">
      <alignment horizontal="center" vertical="center" wrapText="1"/>
    </xf>
    <xf numFmtId="0" fontId="51" fillId="0" borderId="110" xfId="0" applyFont="1" applyBorder="1" applyAlignment="1">
      <alignment horizontal="center" vertical="center"/>
    </xf>
    <xf numFmtId="0" fontId="11" fillId="0" borderId="143" xfId="0" applyFont="1" applyBorder="1" applyAlignment="1">
      <alignment horizontal="center" vertical="center"/>
    </xf>
    <xf numFmtId="0" fontId="11" fillId="0" borderId="133" xfId="0" applyFont="1" applyBorder="1" applyAlignment="1">
      <alignment horizontal="center" vertical="center"/>
    </xf>
    <xf numFmtId="0" fontId="12" fillId="4" borderId="133" xfId="0" applyFont="1" applyFill="1" applyBorder="1" applyAlignment="1">
      <alignment horizontal="center" vertical="center"/>
    </xf>
    <xf numFmtId="0" fontId="11" fillId="0" borderId="163" xfId="0" applyFont="1" applyBorder="1" applyAlignment="1">
      <alignment horizontal="center" vertical="center"/>
    </xf>
    <xf numFmtId="0" fontId="134" fillId="5" borderId="103" xfId="0" applyFont="1" applyFill="1" applyBorder="1" applyAlignment="1">
      <alignment horizontal="center" vertical="center" wrapText="1"/>
    </xf>
    <xf numFmtId="0" fontId="134" fillId="6" borderId="14" xfId="0" applyFont="1" applyFill="1" applyBorder="1" applyAlignment="1">
      <alignment horizontal="center" vertical="center" wrapText="1"/>
    </xf>
    <xf numFmtId="0" fontId="134" fillId="5" borderId="14" xfId="0" applyFont="1" applyFill="1" applyBorder="1" applyAlignment="1">
      <alignment horizontal="center" vertical="center" wrapText="1"/>
    </xf>
    <xf numFmtId="0" fontId="134" fillId="16" borderId="14" xfId="0" applyFont="1" applyFill="1" applyBorder="1" applyAlignment="1">
      <alignment horizontal="center" vertical="center"/>
    </xf>
    <xf numFmtId="0" fontId="11" fillId="16" borderId="10" xfId="0" applyFont="1" applyFill="1" applyBorder="1" applyAlignment="1">
      <alignment horizontal="center" vertical="center" wrapText="1"/>
    </xf>
    <xf numFmtId="0" fontId="31" fillId="22" borderId="163" xfId="0" applyFont="1" applyFill="1" applyBorder="1" applyAlignment="1">
      <alignment horizontal="center" vertical="center" wrapText="1"/>
    </xf>
    <xf numFmtId="0" fontId="205" fillId="5" borderId="8" xfId="0" applyFont="1" applyFill="1" applyBorder="1" applyAlignment="1">
      <alignment horizontal="center" vertical="center" wrapText="1"/>
    </xf>
    <xf numFmtId="0" fontId="11" fillId="19" borderId="32" xfId="0" applyFont="1" applyFill="1" applyBorder="1" applyAlignment="1">
      <alignment horizontal="center" vertical="center" wrapText="1"/>
    </xf>
    <xf numFmtId="0" fontId="134" fillId="19" borderId="40" xfId="0" applyFont="1" applyFill="1" applyBorder="1" applyAlignment="1">
      <alignment horizontal="center" vertical="center"/>
    </xf>
    <xf numFmtId="0" fontId="31" fillId="2" borderId="105" xfId="0" applyFont="1" applyFill="1" applyBorder="1" applyAlignment="1">
      <alignment horizontal="center" vertical="center"/>
    </xf>
    <xf numFmtId="0" fontId="31" fillId="2" borderId="132" xfId="0" applyFont="1" applyFill="1" applyBorder="1" applyAlignment="1">
      <alignment horizontal="center" vertical="center" wrapText="1"/>
    </xf>
    <xf numFmtId="0" fontId="134" fillId="21" borderId="8" xfId="0" applyFont="1" applyFill="1" applyBorder="1" applyAlignment="1">
      <alignment horizontal="center" vertical="center"/>
    </xf>
    <xf numFmtId="0" fontId="134" fillId="14" borderId="8" xfId="0" applyFont="1" applyFill="1" applyBorder="1" applyAlignment="1">
      <alignment horizontal="center" vertical="center"/>
    </xf>
    <xf numFmtId="0" fontId="198" fillId="16" borderId="8" xfId="0" applyFont="1" applyFill="1" applyBorder="1" applyAlignment="1">
      <alignment horizontal="center" vertical="center"/>
    </xf>
    <xf numFmtId="0" fontId="30" fillId="48" borderId="8" xfId="0" applyFont="1" applyFill="1" applyBorder="1" applyAlignment="1">
      <alignment horizontal="center" vertical="center" wrapText="1"/>
    </xf>
    <xf numFmtId="0" fontId="129" fillId="48" borderId="10" xfId="0" applyFont="1" applyFill="1" applyBorder="1" applyAlignment="1">
      <alignment horizontal="center" vertical="center" wrapText="1"/>
    </xf>
    <xf numFmtId="0" fontId="30" fillId="48" borderId="40" xfId="0" applyFont="1" applyFill="1" applyBorder="1" applyAlignment="1">
      <alignment horizontal="center" vertical="center" wrapText="1"/>
    </xf>
    <xf numFmtId="0" fontId="11" fillId="48" borderId="29" xfId="0" applyFont="1" applyFill="1" applyBorder="1" applyAlignment="1">
      <alignment horizontal="center" vertical="center" wrapText="1"/>
    </xf>
    <xf numFmtId="0" fontId="11" fillId="16" borderId="41" xfId="0" applyFont="1" applyFill="1" applyBorder="1" applyAlignment="1">
      <alignment horizontal="center" vertical="center" wrapText="1"/>
    </xf>
    <xf numFmtId="0" fontId="134" fillId="16" borderId="12" xfId="0" applyFont="1" applyFill="1" applyBorder="1" applyAlignment="1">
      <alignment horizontal="center" vertical="center"/>
    </xf>
    <xf numFmtId="0" fontId="134" fillId="48" borderId="24" xfId="0" applyFont="1" applyFill="1" applyBorder="1" applyAlignment="1">
      <alignment horizontal="center" vertical="center"/>
    </xf>
    <xf numFmtId="0" fontId="206" fillId="5" borderId="12" xfId="0" applyFont="1" applyFill="1" applyBorder="1" applyAlignment="1">
      <alignment horizontal="center" vertical="center" wrapText="1"/>
    </xf>
    <xf numFmtId="0" fontId="150" fillId="8" borderId="43" xfId="0" applyFont="1" applyFill="1" applyBorder="1" applyAlignment="1">
      <alignment horizontal="center" vertical="center"/>
    </xf>
    <xf numFmtId="0" fontId="150" fillId="8" borderId="14" xfId="0" applyFont="1" applyFill="1" applyBorder="1" applyAlignment="1">
      <alignment horizontal="center" vertical="center"/>
    </xf>
    <xf numFmtId="0" fontId="30" fillId="48" borderId="41" xfId="0" applyFont="1" applyFill="1" applyBorder="1" applyAlignment="1">
      <alignment horizontal="center" vertical="center" wrapText="1"/>
    </xf>
    <xf numFmtId="0" fontId="129" fillId="48" borderId="11" xfId="0" applyFont="1" applyFill="1" applyBorder="1" applyAlignment="1">
      <alignment horizontal="center" vertical="center" wrapText="1"/>
    </xf>
    <xf numFmtId="0" fontId="31" fillId="9" borderId="18" xfId="0" applyFont="1" applyFill="1" applyBorder="1" applyAlignment="1">
      <alignment horizontal="center" vertical="center" wrapText="1"/>
    </xf>
    <xf numFmtId="0" fontId="150" fillId="8" borderId="12" xfId="0" applyFont="1" applyFill="1" applyBorder="1" applyAlignment="1">
      <alignment horizontal="center" vertical="center"/>
    </xf>
    <xf numFmtId="0" fontId="150" fillId="6" borderId="18" xfId="0" applyFont="1" applyFill="1" applyBorder="1" applyAlignment="1">
      <alignment horizontal="center" vertical="center" wrapText="1"/>
    </xf>
    <xf numFmtId="0" fontId="150" fillId="6" borderId="111" xfId="0" applyFont="1" applyFill="1" applyBorder="1" applyAlignment="1">
      <alignment horizontal="center" vertical="center" wrapText="1"/>
    </xf>
    <xf numFmtId="0" fontId="129" fillId="48" borderId="14" xfId="0" applyFont="1" applyFill="1" applyBorder="1" applyAlignment="1">
      <alignment horizontal="center" vertical="center" wrapText="1"/>
    </xf>
    <xf numFmtId="0" fontId="11" fillId="6" borderId="10" xfId="0" applyFont="1" applyFill="1" applyBorder="1" applyAlignment="1">
      <alignment horizontal="center" vertical="center"/>
    </xf>
    <xf numFmtId="0" fontId="150" fillId="8" borderId="40" xfId="0" applyFont="1" applyFill="1" applyBorder="1" applyAlignment="1">
      <alignment horizontal="center" vertical="center"/>
    </xf>
    <xf numFmtId="0" fontId="129" fillId="42" borderId="43" xfId="0" applyFont="1" applyFill="1" applyBorder="1" applyAlignment="1">
      <alignment horizontal="center" vertical="center" wrapText="1"/>
    </xf>
    <xf numFmtId="0" fontId="134" fillId="42" borderId="29" xfId="0" applyFont="1" applyFill="1" applyBorder="1" applyAlignment="1">
      <alignment horizontal="center" vertical="center"/>
    </xf>
    <xf numFmtId="0" fontId="0" fillId="42" borderId="0" xfId="0" applyFill="1">
      <alignment vertical="center"/>
    </xf>
    <xf numFmtId="0" fontId="129" fillId="42" borderId="29" xfId="0" applyFont="1" applyFill="1" applyBorder="1" applyAlignment="1">
      <alignment horizontal="center" vertical="center" wrapText="1"/>
    </xf>
    <xf numFmtId="0" fontId="198" fillId="70" borderId="25" xfId="0" applyFont="1" applyFill="1" applyBorder="1" applyAlignment="1">
      <alignment horizontal="left" vertical="center"/>
    </xf>
    <xf numFmtId="0" fontId="30" fillId="2" borderId="60" xfId="0" applyFont="1" applyFill="1" applyBorder="1" applyAlignment="1">
      <alignment horizontal="center" vertical="center"/>
    </xf>
    <xf numFmtId="0" fontId="30" fillId="2" borderId="133" xfId="0" applyFont="1" applyFill="1" applyBorder="1" applyAlignment="1">
      <alignment horizontal="center" vertical="center" wrapText="1"/>
    </xf>
    <xf numFmtId="0" fontId="31" fillId="9" borderId="40" xfId="0" applyFont="1" applyFill="1" applyBorder="1" applyAlignment="1">
      <alignment horizontal="center" vertical="center" wrapText="1"/>
    </xf>
    <xf numFmtId="0" fontId="11" fillId="0" borderId="19" xfId="0" applyFont="1" applyBorder="1" applyAlignment="1">
      <alignment horizontal="center" vertical="center"/>
    </xf>
    <xf numFmtId="0" fontId="51" fillId="0" borderId="220" xfId="0" applyFont="1" applyBorder="1" applyAlignment="1">
      <alignment horizontal="center" vertical="center"/>
    </xf>
    <xf numFmtId="0" fontId="31" fillId="10" borderId="221" xfId="0" applyFont="1" applyFill="1" applyBorder="1" applyAlignment="1">
      <alignment horizontal="center" vertical="center" wrapText="1"/>
    </xf>
    <xf numFmtId="0" fontId="31" fillId="0" borderId="222" xfId="0" applyFont="1" applyBorder="1" applyAlignment="1">
      <alignment horizontal="center" vertical="center" wrapText="1"/>
    </xf>
    <xf numFmtId="0" fontId="6" fillId="0" borderId="223" xfId="0" applyFont="1" applyBorder="1" applyAlignment="1">
      <alignment horizontal="center" vertical="center"/>
    </xf>
    <xf numFmtId="0" fontId="6" fillId="0" borderId="222" xfId="0" applyFont="1" applyBorder="1" applyAlignment="1">
      <alignment horizontal="center" vertical="center"/>
    </xf>
    <xf numFmtId="0" fontId="10" fillId="4" borderId="222" xfId="0" applyFont="1" applyFill="1" applyBorder="1" applyAlignment="1">
      <alignment horizontal="center" vertical="center"/>
    </xf>
    <xf numFmtId="0" fontId="6" fillId="0" borderId="224" xfId="0" applyFont="1" applyBorder="1" applyAlignment="1">
      <alignment horizontal="center" vertical="center"/>
    </xf>
    <xf numFmtId="0" fontId="31" fillId="45" borderId="54" xfId="0" applyFont="1" applyFill="1" applyBorder="1" applyAlignment="1">
      <alignment horizontal="center" vertical="center"/>
    </xf>
    <xf numFmtId="0" fontId="31" fillId="45" borderId="12" xfId="0" applyFont="1" applyFill="1" applyBorder="1" applyAlignment="1">
      <alignment horizontal="center" vertical="center"/>
    </xf>
    <xf numFmtId="0" fontId="48" fillId="45" borderId="18" xfId="0" applyFont="1" applyFill="1" applyBorder="1" applyAlignment="1">
      <alignment horizontal="center" vertical="center"/>
    </xf>
    <xf numFmtId="0" fontId="48" fillId="20" borderId="42" xfId="0" applyFont="1" applyFill="1" applyBorder="1" applyAlignment="1">
      <alignment horizontal="center" vertical="center"/>
    </xf>
    <xf numFmtId="0" fontId="31" fillId="20" borderId="12" xfId="0" applyFont="1" applyFill="1" applyBorder="1" applyAlignment="1">
      <alignment horizontal="center" vertical="center"/>
    </xf>
    <xf numFmtId="0" fontId="31" fillId="35" borderId="42" xfId="0" applyFont="1" applyFill="1" applyBorder="1" applyAlignment="1">
      <alignment horizontal="center" vertical="center"/>
    </xf>
    <xf numFmtId="0" fontId="48" fillId="71" borderId="12" xfId="0" applyFont="1" applyFill="1" applyBorder="1" applyAlignment="1">
      <alignment horizontal="center" vertical="center"/>
    </xf>
    <xf numFmtId="0" fontId="207" fillId="0" borderId="105" xfId="0" applyFont="1" applyBorder="1" applyAlignment="1">
      <alignment horizontal="center" vertical="center"/>
    </xf>
    <xf numFmtId="0" fontId="28" fillId="0" borderId="63" xfId="0" applyFont="1" applyBorder="1" applyAlignment="1">
      <alignment horizontal="center" vertical="center"/>
    </xf>
    <xf numFmtId="0" fontId="28" fillId="0" borderId="223" xfId="0" applyFont="1" applyBorder="1" applyAlignment="1">
      <alignment horizontal="center" vertical="center" wrapText="1"/>
    </xf>
    <xf numFmtId="0" fontId="150" fillId="6" borderId="19" xfId="0" applyFont="1" applyFill="1" applyBorder="1" applyAlignment="1">
      <alignment horizontal="center" vertical="center" wrapText="1"/>
    </xf>
    <xf numFmtId="0" fontId="150" fillId="5" borderId="16" xfId="0" applyFont="1" applyFill="1" applyBorder="1" applyAlignment="1">
      <alignment horizontal="center" vertical="center" wrapText="1"/>
    </xf>
    <xf numFmtId="0" fontId="150" fillId="6" borderId="9" xfId="0" applyFont="1" applyFill="1" applyBorder="1" applyAlignment="1">
      <alignment horizontal="center" vertical="center" wrapText="1"/>
    </xf>
    <xf numFmtId="0" fontId="150" fillId="5" borderId="9" xfId="0" applyFont="1" applyFill="1" applyBorder="1" applyAlignment="1">
      <alignment horizontal="center" vertical="center" wrapText="1"/>
    </xf>
    <xf numFmtId="0" fontId="129" fillId="0" borderId="16" xfId="0" applyFont="1" applyBorder="1" applyAlignment="1">
      <alignment horizontal="center" vertical="center" wrapText="1"/>
    </xf>
    <xf numFmtId="0" fontId="30" fillId="9" borderId="9" xfId="0" applyFont="1" applyFill="1" applyBorder="1" applyAlignment="1">
      <alignment horizontal="center" vertical="center" wrapText="1"/>
    </xf>
    <xf numFmtId="0" fontId="208" fillId="0" borderId="106" xfId="0" applyFont="1" applyBorder="1" applyAlignment="1">
      <alignment horizontal="center" vertical="center"/>
    </xf>
    <xf numFmtId="0" fontId="31" fillId="10" borderId="224" xfId="0" applyFont="1" applyFill="1" applyBorder="1" applyAlignment="1">
      <alignment horizontal="center" vertical="center" wrapText="1"/>
    </xf>
    <xf numFmtId="0" fontId="29" fillId="0" borderId="63" xfId="0" applyFont="1" applyBorder="1" applyAlignment="1">
      <alignment horizontal="center" vertical="center"/>
    </xf>
    <xf numFmtId="0" fontId="31" fillId="0" borderId="223" xfId="0" applyFont="1" applyBorder="1" applyAlignment="1">
      <alignment horizontal="center" vertical="center" wrapText="1"/>
    </xf>
    <xf numFmtId="0" fontId="29" fillId="0" borderId="64" xfId="0" applyFont="1" applyBorder="1" applyAlignment="1">
      <alignment horizontal="center" vertical="center"/>
    </xf>
    <xf numFmtId="0" fontId="31" fillId="0" borderId="225" xfId="0" applyFont="1" applyBorder="1" applyAlignment="1">
      <alignment horizontal="center" vertical="center" wrapText="1"/>
    </xf>
    <xf numFmtId="0" fontId="11" fillId="0" borderId="12" xfId="0" applyFont="1" applyBorder="1" applyAlignment="1">
      <alignment horizontal="center" vertical="center" wrapText="1"/>
    </xf>
    <xf numFmtId="0" fontId="11" fillId="5" borderId="103" xfId="0" applyFont="1" applyFill="1" applyBorder="1" applyAlignment="1">
      <alignment horizontal="center" vertical="center" wrapText="1"/>
    </xf>
    <xf numFmtId="0" fontId="11" fillId="6" borderId="23" xfId="0" applyFont="1" applyFill="1" applyBorder="1" applyAlignment="1">
      <alignment horizontal="center" vertical="center" wrapText="1"/>
    </xf>
    <xf numFmtId="0" fontId="31" fillId="9" borderId="32" xfId="0" applyFont="1" applyFill="1" applyBorder="1" applyAlignment="1">
      <alignment horizontal="center" vertical="center" wrapText="1"/>
    </xf>
    <xf numFmtId="0" fontId="31" fillId="9" borderId="41" xfId="0" applyFont="1" applyFill="1" applyBorder="1" applyAlignment="1">
      <alignment horizontal="center" vertical="center" wrapText="1"/>
    </xf>
    <xf numFmtId="0" fontId="30" fillId="0" borderId="19" xfId="0" applyFont="1" applyBorder="1" applyAlignment="1">
      <alignment horizontal="center" vertical="center" wrapText="1"/>
    </xf>
    <xf numFmtId="0" fontId="30" fillId="0" borderId="16" xfId="0" applyFont="1" applyBorder="1" applyAlignment="1">
      <alignment horizontal="center" vertical="center" wrapText="1"/>
    </xf>
    <xf numFmtId="0" fontId="150" fillId="6" borderId="24" xfId="0" applyFont="1" applyFill="1" applyBorder="1" applyAlignment="1">
      <alignment horizontal="center" vertical="center" wrapText="1"/>
    </xf>
    <xf numFmtId="0" fontId="150" fillId="5" borderId="24" xfId="0" applyFont="1" applyFill="1" applyBorder="1" applyAlignment="1">
      <alignment horizontal="center" vertical="center" wrapText="1"/>
    </xf>
    <xf numFmtId="0" fontId="31" fillId="72" borderId="60" xfId="0" applyFont="1" applyFill="1" applyBorder="1" applyAlignment="1">
      <alignment horizontal="center" vertical="center"/>
    </xf>
    <xf numFmtId="0" fontId="31" fillId="72" borderId="163" xfId="0" applyFont="1" applyFill="1" applyBorder="1" applyAlignment="1">
      <alignment horizontal="center" vertical="center" wrapText="1"/>
    </xf>
    <xf numFmtId="0" fontId="11" fillId="71" borderId="24" xfId="0" applyFont="1" applyFill="1" applyBorder="1" applyAlignment="1">
      <alignment horizontal="center" vertical="center" wrapText="1"/>
    </xf>
    <xf numFmtId="0" fontId="11" fillId="19" borderId="18" xfId="0" applyFont="1" applyFill="1" applyBorder="1" applyAlignment="1">
      <alignment horizontal="center" vertical="center" wrapText="1"/>
    </xf>
    <xf numFmtId="0" fontId="134" fillId="19" borderId="11" xfId="0" applyFont="1" applyFill="1" applyBorder="1" applyAlignment="1">
      <alignment horizontal="center" vertical="center"/>
    </xf>
    <xf numFmtId="0" fontId="28" fillId="2" borderId="63" xfId="0" applyFont="1" applyFill="1" applyBorder="1" applyAlignment="1">
      <alignment horizontal="center" vertical="center"/>
    </xf>
    <xf numFmtId="0" fontId="28" fillId="2" borderId="223" xfId="0" applyFont="1" applyFill="1" applyBorder="1" applyAlignment="1">
      <alignment horizontal="center" vertical="center" wrapText="1"/>
    </xf>
    <xf numFmtId="0" fontId="1" fillId="0" borderId="0" xfId="0" applyFont="1">
      <alignment vertical="center"/>
    </xf>
    <xf numFmtId="0" fontId="31" fillId="2" borderId="222" xfId="0" applyFont="1" applyFill="1" applyBorder="1" applyAlignment="1">
      <alignment horizontal="center" vertical="center" wrapText="1"/>
    </xf>
    <xf numFmtId="0" fontId="29" fillId="2" borderId="64" xfId="0" applyFont="1" applyFill="1" applyBorder="1" applyAlignment="1">
      <alignment horizontal="center" vertical="center"/>
    </xf>
    <xf numFmtId="0" fontId="31" fillId="2" borderId="225" xfId="0" applyFont="1" applyFill="1" applyBorder="1" applyAlignment="1">
      <alignment horizontal="center" vertical="center" wrapText="1"/>
    </xf>
    <xf numFmtId="0" fontId="207" fillId="2" borderId="105" xfId="0" applyFont="1" applyFill="1" applyBorder="1" applyAlignment="1">
      <alignment horizontal="center" vertical="center"/>
    </xf>
    <xf numFmtId="0" fontId="31" fillId="2" borderId="221" xfId="0" applyFont="1" applyFill="1" applyBorder="1" applyAlignment="1">
      <alignment horizontal="center" vertical="center" wrapText="1"/>
    </xf>
    <xf numFmtId="0" fontId="208" fillId="2" borderId="106" xfId="0" applyFont="1" applyFill="1" applyBorder="1" applyAlignment="1">
      <alignment horizontal="center" vertical="center"/>
    </xf>
    <xf numFmtId="0" fontId="31" fillId="2" borderId="224" xfId="0" applyFont="1" applyFill="1" applyBorder="1" applyAlignment="1">
      <alignment horizontal="center" vertical="center" wrapText="1"/>
    </xf>
    <xf numFmtId="0" fontId="11" fillId="71" borderId="9" xfId="0" applyFont="1" applyFill="1" applyBorder="1" applyAlignment="1">
      <alignment horizontal="center" vertical="center" wrapText="1"/>
    </xf>
    <xf numFmtId="0" fontId="134" fillId="2" borderId="9" xfId="0" applyFont="1" applyFill="1" applyBorder="1" applyAlignment="1">
      <alignment horizontal="center" vertical="center"/>
    </xf>
    <xf numFmtId="0" fontId="29" fillId="2" borderId="63" xfId="0" applyFont="1" applyFill="1" applyBorder="1" applyAlignment="1">
      <alignment horizontal="center" vertical="center"/>
    </xf>
    <xf numFmtId="0" fontId="31" fillId="2" borderId="223" xfId="0" applyFont="1" applyFill="1" applyBorder="1" applyAlignment="1">
      <alignment horizontal="center" vertical="center" wrapText="1"/>
    </xf>
    <xf numFmtId="0" fontId="202" fillId="8" borderId="8" xfId="0" applyFont="1" applyFill="1" applyBorder="1" applyAlignment="1">
      <alignment horizontal="center" vertical="center"/>
    </xf>
    <xf numFmtId="0" fontId="202" fillId="4" borderId="8" xfId="0" applyFont="1" applyFill="1" applyBorder="1" applyAlignment="1">
      <alignment horizontal="center" vertical="center"/>
    </xf>
    <xf numFmtId="0" fontId="11" fillId="19" borderId="9" xfId="0" applyFont="1" applyFill="1" applyBorder="1" applyAlignment="1">
      <alignment horizontal="center" vertical="center" wrapText="1"/>
    </xf>
    <xf numFmtId="0" fontId="134" fillId="73" borderId="8" xfId="0" applyFont="1" applyFill="1" applyBorder="1" applyAlignment="1">
      <alignment horizontal="center" vertical="center"/>
    </xf>
    <xf numFmtId="0" fontId="128" fillId="2" borderId="1" xfId="0" applyFont="1" applyFill="1" applyBorder="1" applyAlignment="1">
      <alignment horizontal="center" vertical="center"/>
    </xf>
    <xf numFmtId="0" fontId="29" fillId="0" borderId="105" xfId="0" applyFont="1" applyBorder="1" applyAlignment="1">
      <alignment horizontal="center" vertical="center"/>
    </xf>
    <xf numFmtId="0" fontId="51" fillId="0" borderId="132" xfId="0" applyFont="1" applyBorder="1" applyAlignment="1">
      <alignment horizontal="center" vertical="center"/>
    </xf>
    <xf numFmtId="0" fontId="134" fillId="0" borderId="43" xfId="0" applyFont="1" applyBorder="1" applyAlignment="1">
      <alignment horizontal="center" vertical="center"/>
    </xf>
    <xf numFmtId="0" fontId="29" fillId="40" borderId="63" xfId="0" applyFont="1" applyFill="1" applyBorder="1" applyAlignment="1">
      <alignment horizontal="center" vertical="center"/>
    </xf>
    <xf numFmtId="0" fontId="31" fillId="40" borderId="223" xfId="0" applyFont="1" applyFill="1" applyBorder="1" applyAlignment="1">
      <alignment horizontal="center" vertical="center" wrapText="1"/>
    </xf>
    <xf numFmtId="0" fontId="11" fillId="32" borderId="29" xfId="0" applyFont="1" applyFill="1" applyBorder="1" applyAlignment="1">
      <alignment horizontal="center" vertical="center" wrapText="1"/>
    </xf>
    <xf numFmtId="0" fontId="134" fillId="32" borderId="12" xfId="0" applyFont="1" applyFill="1" applyBorder="1" applyAlignment="1">
      <alignment horizontal="center" vertical="center"/>
    </xf>
    <xf numFmtId="0" fontId="198" fillId="8" borderId="8"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138" fillId="0" borderId="27" xfId="0" applyFont="1" applyBorder="1" applyAlignment="1">
      <alignment horizontal="center" vertical="center"/>
    </xf>
    <xf numFmtId="0" fontId="69" fillId="74" borderId="107" xfId="0" applyFont="1" applyFill="1" applyBorder="1" applyAlignment="1">
      <alignment horizontal="center" vertical="center"/>
    </xf>
    <xf numFmtId="0" fontId="36" fillId="74" borderId="7" xfId="0" applyFont="1" applyFill="1" applyBorder="1" applyAlignment="1">
      <alignment horizontal="center" vertical="center"/>
    </xf>
    <xf numFmtId="0" fontId="36" fillId="0" borderId="107" xfId="0" applyFont="1" applyBorder="1" applyAlignment="1">
      <alignment horizontal="center" vertical="center"/>
    </xf>
    <xf numFmtId="0" fontId="36" fillId="0" borderId="27" xfId="0" applyFont="1" applyBorder="1" applyAlignment="1">
      <alignment horizontal="center" vertical="center"/>
    </xf>
    <xf numFmtId="0" fontId="36" fillId="69" borderId="107" xfId="0" applyFont="1" applyFill="1" applyBorder="1" applyAlignment="1">
      <alignment horizontal="center" vertical="center"/>
    </xf>
    <xf numFmtId="0" fontId="36" fillId="69" borderId="7" xfId="0" applyFont="1" applyFill="1" applyBorder="1" applyAlignment="1">
      <alignment horizontal="center" vertical="center"/>
    </xf>
    <xf numFmtId="0" fontId="36" fillId="69" borderId="20" xfId="0" applyFont="1" applyFill="1" applyBorder="1" applyAlignment="1">
      <alignment horizontal="center" vertical="center"/>
    </xf>
    <xf numFmtId="0" fontId="109" fillId="0" borderId="105" xfId="0" applyFont="1" applyBorder="1" applyAlignment="1">
      <alignment horizontal="center" vertical="center"/>
    </xf>
    <xf numFmtId="0" fontId="109" fillId="0" borderId="64" xfId="0" applyFont="1" applyBorder="1" applyAlignment="1">
      <alignment horizontal="center" vertical="center"/>
    </xf>
    <xf numFmtId="0" fontId="109" fillId="0" borderId="106" xfId="0" applyFont="1" applyBorder="1" applyAlignment="1">
      <alignment horizontal="center" vertical="center"/>
    </xf>
    <xf numFmtId="0" fontId="109" fillId="0" borderId="63" xfId="0" applyFont="1" applyBorder="1" applyAlignment="1">
      <alignment horizontal="center" vertical="center"/>
    </xf>
    <xf numFmtId="0" fontId="109" fillId="0" borderId="60" xfId="0" applyFont="1" applyBorder="1" applyAlignment="1">
      <alignment horizontal="center" vertical="center"/>
    </xf>
    <xf numFmtId="0" fontId="109" fillId="0" borderId="136" xfId="0" applyFont="1" applyBorder="1" applyAlignment="1">
      <alignment horizontal="center" vertical="center"/>
    </xf>
    <xf numFmtId="0" fontId="36" fillId="0" borderId="142" xfId="0" applyFont="1" applyBorder="1" applyAlignment="1">
      <alignment horizontal="center" vertical="center" wrapText="1"/>
    </xf>
    <xf numFmtId="0" fontId="36" fillId="10" borderId="132" xfId="0" applyFont="1" applyFill="1" applyBorder="1" applyAlignment="1">
      <alignment horizontal="center" vertical="center" wrapText="1"/>
    </xf>
    <xf numFmtId="0" fontId="36" fillId="10" borderId="163" xfId="0" applyFont="1" applyFill="1" applyBorder="1" applyAlignment="1">
      <alignment horizontal="center" vertical="center" wrapText="1"/>
    </xf>
    <xf numFmtId="0" fontId="36" fillId="0" borderId="143" xfId="0" applyFont="1" applyBorder="1" applyAlignment="1">
      <alignment horizontal="center" vertical="center" wrapText="1"/>
    </xf>
    <xf numFmtId="0" fontId="36" fillId="0" borderId="133" xfId="0" applyFont="1" applyBorder="1" applyAlignment="1">
      <alignment horizontal="center" vertical="center" wrapText="1"/>
    </xf>
    <xf numFmtId="0" fontId="36" fillId="10" borderId="135" xfId="0" applyFont="1" applyFill="1" applyBorder="1" applyAlignment="1">
      <alignment horizontal="center" vertical="center" wrapText="1"/>
    </xf>
    <xf numFmtId="0" fontId="210" fillId="2" borderId="4" xfId="0" applyFont="1" applyFill="1" applyBorder="1" applyAlignment="1">
      <alignment horizontal="center" vertical="center"/>
    </xf>
    <xf numFmtId="0" fontId="72" fillId="0" borderId="1" xfId="0" applyFont="1" applyBorder="1" applyAlignment="1">
      <alignment horizontal="center" vertical="center"/>
    </xf>
    <xf numFmtId="0" fontId="35" fillId="32" borderId="32" xfId="0" applyFont="1" applyFill="1" applyBorder="1" applyAlignment="1">
      <alignment horizontal="center" vertical="center" wrapText="1"/>
    </xf>
    <xf numFmtId="0" fontId="35" fillId="6" borderId="32" xfId="0" applyFont="1" applyFill="1" applyBorder="1" applyAlignment="1">
      <alignment horizontal="center" vertical="center" wrapText="1"/>
    </xf>
    <xf numFmtId="0" fontId="34" fillId="0" borderId="117" xfId="0" applyFont="1" applyBorder="1" applyAlignment="1">
      <alignment horizontal="center" vertical="center" wrapText="1"/>
    </xf>
    <xf numFmtId="0" fontId="32" fillId="32" borderId="12" xfId="0" applyFont="1" applyFill="1" applyBorder="1" applyAlignment="1">
      <alignment horizontal="center" vertical="center"/>
    </xf>
    <xf numFmtId="0" fontId="36" fillId="9" borderId="10" xfId="0" applyFont="1" applyFill="1" applyBorder="1" applyAlignment="1">
      <alignment horizontal="center" vertical="center" wrapText="1"/>
    </xf>
    <xf numFmtId="0" fontId="35" fillId="5" borderId="118" xfId="0" applyFont="1" applyFill="1" applyBorder="1" applyAlignment="1">
      <alignment horizontal="center" vertical="center" wrapText="1"/>
    </xf>
    <xf numFmtId="0" fontId="35" fillId="76" borderId="8" xfId="0" applyFont="1" applyFill="1" applyBorder="1" applyAlignment="1">
      <alignment horizontal="center" vertical="center" wrapText="1"/>
    </xf>
    <xf numFmtId="0" fontId="34" fillId="0" borderId="118" xfId="0" applyFont="1" applyBorder="1" applyAlignment="1">
      <alignment horizontal="center" vertical="center" wrapText="1"/>
    </xf>
    <xf numFmtId="0" fontId="36" fillId="9" borderId="41" xfId="0" applyFont="1" applyFill="1" applyBorder="1" applyAlignment="1">
      <alignment horizontal="center" vertical="center" wrapText="1"/>
    </xf>
    <xf numFmtId="0" fontId="35" fillId="5" borderId="43" xfId="0" applyFont="1" applyFill="1" applyBorder="1" applyAlignment="1">
      <alignment horizontal="center" vertical="center" wrapText="1"/>
    </xf>
    <xf numFmtId="0" fontId="35" fillId="6" borderId="35" xfId="0" applyFont="1" applyFill="1" applyBorder="1" applyAlignment="1">
      <alignment horizontal="center" vertical="center" wrapText="1"/>
    </xf>
    <xf numFmtId="0" fontId="36" fillId="9" borderId="32" xfId="0" applyFont="1" applyFill="1" applyBorder="1" applyAlignment="1">
      <alignment horizontal="center" vertical="center" wrapText="1"/>
    </xf>
    <xf numFmtId="0" fontId="35" fillId="6" borderId="118" xfId="0" applyFont="1" applyFill="1" applyBorder="1" applyAlignment="1">
      <alignment horizontal="center" vertical="center" wrapText="1"/>
    </xf>
    <xf numFmtId="0" fontId="35" fillId="5" borderId="30" xfId="0" applyFont="1" applyFill="1" applyBorder="1" applyAlignment="1">
      <alignment horizontal="center" vertical="center" wrapText="1"/>
    </xf>
    <xf numFmtId="0" fontId="34" fillId="0" borderId="35" xfId="0" applyFont="1" applyBorder="1" applyAlignment="1">
      <alignment horizontal="center" vertical="center" wrapText="1"/>
    </xf>
    <xf numFmtId="0" fontId="36" fillId="0" borderId="102" xfId="0" applyFont="1" applyBorder="1" applyAlignment="1">
      <alignment horizontal="center" vertical="center" wrapText="1"/>
    </xf>
    <xf numFmtId="0" fontId="32" fillId="0" borderId="54" xfId="0" applyFont="1" applyBorder="1" applyAlignment="1">
      <alignment horizontal="center" vertical="center"/>
    </xf>
    <xf numFmtId="0" fontId="32" fillId="0" borderId="102" xfId="0" applyFont="1" applyBorder="1" applyAlignment="1">
      <alignment horizontal="center" vertical="center"/>
    </xf>
    <xf numFmtId="0" fontId="32" fillId="0" borderId="103" xfId="0" applyFont="1" applyBorder="1" applyAlignment="1">
      <alignment horizontal="center" vertical="center"/>
    </xf>
    <xf numFmtId="0" fontId="32" fillId="0" borderId="19" xfId="0" applyFont="1" applyBorder="1" applyAlignment="1">
      <alignment horizontal="center" vertical="center"/>
    </xf>
    <xf numFmtId="0" fontId="32" fillId="0" borderId="14" xfId="0" applyFont="1" applyBorder="1" applyAlignment="1">
      <alignment horizontal="center" vertical="center"/>
    </xf>
    <xf numFmtId="0" fontId="32" fillId="0" borderId="31" xfId="0" applyFont="1" applyBorder="1" applyAlignment="1">
      <alignment horizontal="center" vertical="center"/>
    </xf>
    <xf numFmtId="0" fontId="36" fillId="0" borderId="41" xfId="0" applyFont="1" applyBorder="1" applyAlignment="1">
      <alignment horizontal="center" vertical="center"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32" fillId="0" borderId="28" xfId="0" applyFont="1" applyBorder="1" applyAlignment="1">
      <alignment horizontal="center" vertical="center"/>
    </xf>
    <xf numFmtId="0" fontId="32" fillId="0" borderId="29" xfId="0" applyFont="1" applyBorder="1" applyAlignment="1">
      <alignment horizontal="center" vertical="center"/>
    </xf>
    <xf numFmtId="0" fontId="35" fillId="0" borderId="29" xfId="0" applyFont="1" applyBorder="1" applyAlignment="1">
      <alignment horizontal="center" vertical="center" wrapText="1"/>
    </xf>
    <xf numFmtId="0" fontId="35" fillId="0" borderId="30" xfId="0" applyFont="1" applyBorder="1" applyAlignment="1">
      <alignment horizontal="center" vertical="center" wrapText="1"/>
    </xf>
    <xf numFmtId="0" fontId="32" fillId="0" borderId="35" xfId="0" applyFont="1" applyBorder="1" applyAlignment="1">
      <alignment horizontal="center" vertical="center"/>
    </xf>
    <xf numFmtId="0" fontId="36" fillId="9" borderId="118" xfId="0" applyFont="1" applyFill="1" applyBorder="1" applyAlignment="1">
      <alignment horizontal="center" vertical="center" wrapText="1"/>
    </xf>
    <xf numFmtId="0" fontId="36" fillId="9" borderId="26" xfId="0" applyFont="1" applyFill="1" applyBorder="1" applyAlignment="1">
      <alignment horizontal="center" vertical="center" wrapText="1"/>
    </xf>
    <xf numFmtId="0" fontId="32" fillId="16" borderId="9" xfId="0" applyFont="1" applyFill="1" applyBorder="1" applyAlignment="1">
      <alignment horizontal="center" vertical="center"/>
    </xf>
    <xf numFmtId="0" fontId="32" fillId="10" borderId="12" xfId="0" applyFont="1" applyFill="1" applyBorder="1" applyAlignment="1">
      <alignment horizontal="center" vertical="center"/>
    </xf>
    <xf numFmtId="0" fontId="34" fillId="32" borderId="32" xfId="0" applyFont="1" applyFill="1" applyBorder="1" applyAlignment="1">
      <alignment horizontal="center" vertical="center" wrapText="1"/>
    </xf>
    <xf numFmtId="0" fontId="11" fillId="4" borderId="42" xfId="0" applyFont="1" applyFill="1" applyBorder="1" applyAlignment="1">
      <alignment horizontal="center" vertical="center" wrapText="1"/>
    </xf>
    <xf numFmtId="0" fontId="138" fillId="35" borderId="4" xfId="0" applyFont="1" applyFill="1" applyBorder="1" applyAlignment="1">
      <alignment horizontal="center" vertical="center"/>
    </xf>
    <xf numFmtId="0" fontId="138" fillId="35" borderId="7" xfId="0" applyFont="1" applyFill="1" applyBorder="1" applyAlignment="1">
      <alignment horizontal="center" vertical="center"/>
    </xf>
    <xf numFmtId="0" fontId="138" fillId="52" borderId="7" xfId="0" applyFont="1" applyFill="1" applyBorder="1" applyAlignment="1">
      <alignment horizontal="center" vertical="center"/>
    </xf>
    <xf numFmtId="0" fontId="138" fillId="0" borderId="7" xfId="0" applyFont="1" applyBorder="1" applyAlignment="1">
      <alignment horizontal="center" vertical="center"/>
    </xf>
    <xf numFmtId="0" fontId="138" fillId="9" borderId="4" xfId="0" applyFont="1" applyFill="1" applyBorder="1" applyAlignment="1">
      <alignment horizontal="center" vertical="center"/>
    </xf>
    <xf numFmtId="0" fontId="138" fillId="9" borderId="7" xfId="0" applyFont="1" applyFill="1" applyBorder="1" applyAlignment="1">
      <alignment horizontal="center" vertical="center"/>
    </xf>
    <xf numFmtId="0" fontId="138" fillId="9" borderId="27" xfId="0" applyFont="1" applyFill="1" applyBorder="1" applyAlignment="1">
      <alignment horizontal="center" vertical="center"/>
    </xf>
    <xf numFmtId="0" fontId="138" fillId="33" borderId="107" xfId="0" applyFont="1" applyFill="1" applyBorder="1" applyAlignment="1">
      <alignment horizontal="center" vertical="center"/>
    </xf>
    <xf numFmtId="0" fontId="209" fillId="33" borderId="7" xfId="0" applyFont="1" applyFill="1" applyBorder="1" applyAlignment="1">
      <alignment horizontal="center" vertical="center"/>
    </xf>
    <xf numFmtId="0" fontId="32" fillId="4" borderId="41" xfId="0" applyFont="1" applyFill="1" applyBorder="1" applyAlignment="1">
      <alignment horizontal="center" vertical="center"/>
    </xf>
    <xf numFmtId="0" fontId="29" fillId="62" borderId="60" xfId="0" applyFont="1" applyFill="1" applyBorder="1" applyAlignment="1">
      <alignment horizontal="center" vertical="center"/>
    </xf>
    <xf numFmtId="0" fontId="31" fillId="62" borderId="133" xfId="0" applyFont="1" applyFill="1" applyBorder="1" applyAlignment="1">
      <alignment horizontal="center" vertical="center" wrapText="1"/>
    </xf>
    <xf numFmtId="0" fontId="209" fillId="52" borderId="107" xfId="0" applyFont="1" applyFill="1" applyBorder="1" applyAlignment="1">
      <alignment horizontal="center" vertical="center"/>
    </xf>
    <xf numFmtId="0" fontId="134" fillId="32" borderId="54" xfId="0" applyFont="1" applyFill="1" applyBorder="1" applyAlignment="1">
      <alignment horizontal="center" vertical="center"/>
    </xf>
    <xf numFmtId="0" fontId="209" fillId="35" borderId="27" xfId="0" applyFont="1" applyFill="1" applyBorder="1" applyAlignment="1">
      <alignment horizontal="center" vertical="center"/>
    </xf>
    <xf numFmtId="0" fontId="129" fillId="32" borderId="29" xfId="0" applyFont="1" applyFill="1" applyBorder="1" applyAlignment="1">
      <alignment horizontal="center" vertical="center" wrapText="1"/>
    </xf>
    <xf numFmtId="0" fontId="134" fillId="32" borderId="29" xfId="0" applyFont="1" applyFill="1" applyBorder="1" applyAlignment="1">
      <alignment horizontal="center" vertical="center"/>
    </xf>
    <xf numFmtId="0" fontId="211" fillId="0" borderId="8" xfId="0" applyFont="1" applyBorder="1" applyAlignment="1">
      <alignment horizontal="center" vertical="center" wrapText="1"/>
    </xf>
    <xf numFmtId="0" fontId="29" fillId="77" borderId="60" xfId="0" applyFont="1" applyFill="1" applyBorder="1" applyAlignment="1">
      <alignment horizontal="center" vertical="center"/>
    </xf>
    <xf numFmtId="0" fontId="212" fillId="73" borderId="8" xfId="0" applyFont="1" applyFill="1" applyBorder="1" applyAlignment="1">
      <alignment horizontal="center" vertical="center"/>
    </xf>
    <xf numFmtId="0" fontId="11" fillId="32" borderId="42" xfId="0" applyFont="1" applyFill="1" applyBorder="1" applyAlignment="1">
      <alignment horizontal="center" vertical="center" wrapText="1"/>
    </xf>
    <xf numFmtId="0" fontId="150" fillId="10" borderId="12" xfId="0" applyFont="1" applyFill="1" applyBorder="1" applyAlignment="1">
      <alignment horizontal="center" vertical="center"/>
    </xf>
    <xf numFmtId="0" fontId="150" fillId="5" borderId="12" xfId="0" applyFont="1" applyFill="1" applyBorder="1" applyAlignment="1">
      <alignment horizontal="center" vertical="center" wrapText="1"/>
    </xf>
    <xf numFmtId="0" fontId="31" fillId="77" borderId="163" xfId="0" applyFont="1" applyFill="1" applyBorder="1" applyAlignment="1">
      <alignment horizontal="center" vertical="center" wrapText="1"/>
    </xf>
    <xf numFmtId="0" fontId="36" fillId="76" borderId="4" xfId="0" applyFont="1" applyFill="1" applyBorder="1" applyAlignment="1">
      <alignment horizontal="center" vertical="center"/>
    </xf>
    <xf numFmtId="0" fontId="36" fillId="76" borderId="7" xfId="0" applyFont="1" applyFill="1" applyBorder="1" applyAlignment="1">
      <alignment horizontal="center" vertical="center"/>
    </xf>
    <xf numFmtId="0" fontId="69" fillId="76" borderId="27" xfId="0" applyFont="1" applyFill="1" applyBorder="1" applyAlignment="1">
      <alignment horizontal="center" vertical="center"/>
    </xf>
    <xf numFmtId="0" fontId="36" fillId="74" borderId="27" xfId="0" applyFont="1" applyFill="1" applyBorder="1" applyAlignment="1">
      <alignment horizontal="center" vertical="center"/>
    </xf>
    <xf numFmtId="0" fontId="36" fillId="75" borderId="4" xfId="0" applyFont="1" applyFill="1" applyBorder="1" applyAlignment="1">
      <alignment horizontal="center" vertical="center"/>
    </xf>
    <xf numFmtId="0" fontId="69" fillId="75" borderId="7" xfId="0" applyFont="1" applyFill="1" applyBorder="1" applyAlignment="1">
      <alignment horizontal="center" vertical="center"/>
    </xf>
    <xf numFmtId="0" fontId="69" fillId="75" borderId="27" xfId="0" applyFont="1" applyFill="1" applyBorder="1" applyAlignment="1">
      <alignment horizontal="center" vertical="center"/>
    </xf>
    <xf numFmtId="0" fontId="32" fillId="16" borderId="40" xfId="0" applyFont="1" applyFill="1" applyBorder="1" applyAlignment="1">
      <alignment horizontal="center" vertical="center"/>
    </xf>
    <xf numFmtId="0" fontId="188" fillId="16" borderId="8" xfId="0" applyFont="1" applyFill="1" applyBorder="1" applyAlignment="1">
      <alignment horizontal="center" vertical="center"/>
    </xf>
    <xf numFmtId="0" fontId="109" fillId="2" borderId="105" xfId="0" applyFont="1" applyFill="1" applyBorder="1" applyAlignment="1">
      <alignment horizontal="center" vertical="center"/>
    </xf>
    <xf numFmtId="0" fontId="109" fillId="2" borderId="132" xfId="0" applyFont="1" applyFill="1" applyBorder="1" applyAlignment="1">
      <alignment horizontal="center" vertical="center" wrapText="1"/>
    </xf>
    <xf numFmtId="0" fontId="109" fillId="2" borderId="106" xfId="0" applyFont="1" applyFill="1" applyBorder="1" applyAlignment="1">
      <alignment horizontal="center" vertical="center"/>
    </xf>
    <xf numFmtId="0" fontId="36" fillId="2" borderId="163" xfId="0" applyFont="1" applyFill="1" applyBorder="1" applyAlignment="1">
      <alignment horizontal="center" vertical="center" wrapText="1"/>
    </xf>
    <xf numFmtId="0" fontId="203" fillId="19" borderId="9" xfId="0" applyFont="1" applyFill="1" applyBorder="1" applyAlignment="1">
      <alignment horizontal="center" vertical="center" wrapText="1"/>
    </xf>
    <xf numFmtId="0" fontId="109" fillId="2" borderId="63" xfId="0" applyFont="1" applyFill="1" applyBorder="1" applyAlignment="1">
      <alignment horizontal="center" vertical="center"/>
    </xf>
    <xf numFmtId="0" fontId="36" fillId="2" borderId="143" xfId="0" applyFont="1" applyFill="1" applyBorder="1" applyAlignment="1">
      <alignment horizontal="center" vertical="center" wrapText="1"/>
    </xf>
    <xf numFmtId="0" fontId="32" fillId="8" borderId="26" xfId="0" applyFont="1" applyFill="1" applyBorder="1" applyAlignment="1">
      <alignment horizontal="center" vertical="center"/>
    </xf>
    <xf numFmtId="0" fontId="35" fillId="5" borderId="117" xfId="0" applyFont="1" applyFill="1" applyBorder="1" applyAlignment="1">
      <alignment horizontal="center" vertical="center" wrapText="1"/>
    </xf>
    <xf numFmtId="0" fontId="109" fillId="2" borderId="60" xfId="0" applyFont="1" applyFill="1" applyBorder="1" applyAlignment="1">
      <alignment horizontal="center" vertical="center"/>
    </xf>
    <xf numFmtId="0" fontId="36" fillId="2" borderId="133" xfId="0" applyFont="1" applyFill="1" applyBorder="1" applyAlignment="1">
      <alignment horizontal="center" vertical="center" wrapText="1"/>
    </xf>
    <xf numFmtId="0" fontId="35" fillId="4" borderId="9" xfId="0" applyFont="1" applyFill="1" applyBorder="1" applyAlignment="1">
      <alignment horizontal="center" vertical="center" wrapText="1"/>
    </xf>
    <xf numFmtId="0" fontId="32" fillId="32" borderId="24" xfId="0" applyFont="1" applyFill="1" applyBorder="1" applyAlignment="1">
      <alignment horizontal="center" vertical="center"/>
    </xf>
    <xf numFmtId="0" fontId="109" fillId="2" borderId="64" xfId="0" applyFont="1" applyFill="1" applyBorder="1" applyAlignment="1">
      <alignment horizontal="center" vertical="center"/>
    </xf>
    <xf numFmtId="0" fontId="36" fillId="2" borderId="142" xfId="0" applyFont="1" applyFill="1" applyBorder="1" applyAlignment="1">
      <alignment horizontal="center" vertical="center" wrapText="1"/>
    </xf>
    <xf numFmtId="0" fontId="36" fillId="2" borderId="132" xfId="0" applyFont="1" applyFill="1" applyBorder="1" applyAlignment="1">
      <alignment horizontal="center" vertical="center" wrapText="1"/>
    </xf>
    <xf numFmtId="0" fontId="34" fillId="32" borderId="12" xfId="0" applyFont="1" applyFill="1" applyBorder="1" applyAlignment="1">
      <alignment horizontal="center" vertical="center" wrapText="1"/>
    </xf>
    <xf numFmtId="0" fontId="203" fillId="70" borderId="9" xfId="0" applyFont="1" applyFill="1" applyBorder="1" applyAlignment="1">
      <alignment horizontal="center" vertical="center" wrapText="1"/>
    </xf>
    <xf numFmtId="0" fontId="32" fillId="15" borderId="29" xfId="0" applyFont="1" applyFill="1" applyBorder="1" applyAlignment="1">
      <alignment horizontal="center" vertical="center"/>
    </xf>
    <xf numFmtId="0" fontId="32" fillId="73" borderId="8" xfId="0" applyFont="1" applyFill="1" applyBorder="1" applyAlignment="1">
      <alignment horizontal="center" vertical="center"/>
    </xf>
    <xf numFmtId="0" fontId="32" fillId="32" borderId="25" xfId="0" applyFont="1" applyFill="1" applyBorder="1" applyAlignment="1">
      <alignment horizontal="center" vertical="center"/>
    </xf>
    <xf numFmtId="0" fontId="35" fillId="2" borderId="29" xfId="0" applyFont="1" applyFill="1" applyBorder="1" applyAlignment="1">
      <alignment horizontal="center" vertical="center" wrapText="1"/>
    </xf>
    <xf numFmtId="0" fontId="9" fillId="0" borderId="40" xfId="0" applyFont="1" applyBorder="1" applyAlignment="1">
      <alignment horizontal="center" vertical="center" wrapText="1"/>
    </xf>
    <xf numFmtId="0" fontId="13" fillId="0" borderId="30" xfId="0" applyFont="1" applyBorder="1" applyAlignment="1">
      <alignment horizontal="center" vertical="center"/>
    </xf>
    <xf numFmtId="0" fontId="4" fillId="0" borderId="117" xfId="0" applyFont="1" applyBorder="1" applyAlignment="1">
      <alignment horizontal="center" vertical="center" wrapText="1"/>
    </xf>
    <xf numFmtId="0" fontId="13" fillId="0" borderId="14" xfId="0" applyFont="1" applyBorder="1" applyAlignment="1">
      <alignment horizontal="center" vertical="center"/>
    </xf>
    <xf numFmtId="0" fontId="13" fillId="0" borderId="14" xfId="0" applyFont="1" applyBorder="1" applyAlignment="1">
      <alignment horizontal="center" vertical="center" wrapText="1"/>
    </xf>
    <xf numFmtId="0" fontId="13" fillId="0" borderId="103" xfId="0" applyFont="1" applyBorder="1" applyAlignment="1">
      <alignment horizontal="center" vertical="center"/>
    </xf>
    <xf numFmtId="0" fontId="4" fillId="0" borderId="118" xfId="0" applyFont="1" applyBorder="1" applyAlignment="1">
      <alignment horizontal="center" vertical="center" wrapText="1"/>
    </xf>
    <xf numFmtId="0" fontId="213" fillId="0" borderId="8" xfId="0" applyFont="1" applyBorder="1" applyAlignment="1">
      <alignment horizontal="center" vertical="center" wrapText="1"/>
    </xf>
    <xf numFmtId="0" fontId="13" fillId="0" borderId="40" xfId="0" applyFont="1" applyBorder="1" applyAlignment="1">
      <alignment horizontal="center" vertical="center"/>
    </xf>
    <xf numFmtId="0" fontId="213" fillId="0" borderId="10" xfId="0" applyFont="1" applyBorder="1" applyAlignment="1">
      <alignment horizontal="center" vertical="center" wrapText="1"/>
    </xf>
    <xf numFmtId="0" fontId="18" fillId="0" borderId="35" xfId="0" applyFont="1" applyBorder="1" applyAlignment="1">
      <alignment horizontal="center" vertical="center" wrapText="1"/>
    </xf>
    <xf numFmtId="0" fontId="13" fillId="0" borderId="41" xfId="0" applyFont="1" applyBorder="1" applyAlignment="1">
      <alignment horizontal="center" vertical="center"/>
    </xf>
    <xf numFmtId="0" fontId="5" fillId="0" borderId="29" xfId="0" applyFont="1" applyBorder="1" applyAlignment="1">
      <alignment horizontal="right" vertical="center"/>
    </xf>
    <xf numFmtId="0" fontId="23" fillId="0" borderId="0" xfId="0" applyFont="1">
      <alignment vertical="center"/>
    </xf>
    <xf numFmtId="0" fontId="138" fillId="0" borderId="60" xfId="0" applyFont="1" applyBorder="1" applyAlignment="1">
      <alignment horizontal="center" vertical="center" wrapText="1"/>
    </xf>
    <xf numFmtId="0" fontId="180" fillId="6" borderId="25" xfId="0" applyFont="1" applyFill="1" applyBorder="1" applyAlignment="1">
      <alignment horizontal="center" vertical="center" wrapText="1"/>
    </xf>
    <xf numFmtId="0" fontId="132" fillId="5" borderId="8" xfId="0" applyFont="1" applyFill="1" applyBorder="1" applyAlignment="1">
      <alignment horizontal="center" vertical="center" wrapText="1"/>
    </xf>
    <xf numFmtId="0" fontId="131" fillId="5" borderId="30" xfId="0" applyFont="1" applyFill="1" applyBorder="1" applyAlignment="1">
      <alignment horizontal="center" vertical="center" wrapText="1"/>
    </xf>
    <xf numFmtId="0" fontId="132" fillId="16" borderId="8" xfId="0" applyFont="1" applyFill="1" applyBorder="1" applyAlignment="1">
      <alignment horizontal="center" vertical="center"/>
    </xf>
    <xf numFmtId="0" fontId="132" fillId="10" borderId="8" xfId="0" applyFont="1" applyFill="1" applyBorder="1" applyAlignment="1">
      <alignment horizontal="center" vertical="center"/>
    </xf>
    <xf numFmtId="0" fontId="122" fillId="9" borderId="8" xfId="0" applyFont="1" applyFill="1" applyBorder="1" applyAlignment="1">
      <alignment horizontal="center" vertical="center" wrapText="1"/>
    </xf>
    <xf numFmtId="0" fontId="132" fillId="0" borderId="29" xfId="0" applyFont="1" applyBorder="1" applyAlignment="1">
      <alignment horizontal="center" vertical="center"/>
    </xf>
    <xf numFmtId="0" fontId="131" fillId="0" borderId="29" xfId="0" applyFont="1" applyBorder="1" applyAlignment="1">
      <alignment horizontal="center" vertical="center" wrapText="1"/>
    </xf>
    <xf numFmtId="0" fontId="132" fillId="0" borderId="30" xfId="0" applyFont="1" applyBorder="1" applyAlignment="1">
      <alignment horizontal="center" vertical="center"/>
    </xf>
    <xf numFmtId="0" fontId="132" fillId="4" borderId="14" xfId="0" applyFont="1" applyFill="1" applyBorder="1" applyAlignment="1">
      <alignment horizontal="center" vertical="center"/>
    </xf>
    <xf numFmtId="0" fontId="131" fillId="5" borderId="14" xfId="0" applyFont="1" applyFill="1" applyBorder="1" applyAlignment="1">
      <alignment horizontal="center" vertical="center" wrapText="1"/>
    </xf>
    <xf numFmtId="0" fontId="132" fillId="8" borderId="103" xfId="0" applyFont="1" applyFill="1" applyBorder="1" applyAlignment="1">
      <alignment horizontal="center" vertical="center"/>
    </xf>
    <xf numFmtId="0" fontId="130" fillId="0" borderId="135" xfId="0" applyFont="1" applyBorder="1" applyAlignment="1">
      <alignment horizontal="center" vertical="center" wrapText="1"/>
    </xf>
    <xf numFmtId="0" fontId="11" fillId="2" borderId="8" xfId="0" applyFont="1" applyFill="1" applyBorder="1" applyAlignment="1">
      <alignment horizontal="center" vertical="center"/>
    </xf>
    <xf numFmtId="0" fontId="138" fillId="0" borderId="64" xfId="0" applyFont="1" applyBorder="1" applyAlignment="1">
      <alignment horizontal="center" vertical="center" wrapText="1"/>
    </xf>
    <xf numFmtId="0" fontId="132" fillId="0" borderId="43" xfId="0" applyFont="1" applyBorder="1" applyAlignment="1">
      <alignment horizontal="center" vertical="center"/>
    </xf>
    <xf numFmtId="0" fontId="138" fillId="0" borderId="63" xfId="0" applyFont="1" applyBorder="1" applyAlignment="1">
      <alignment horizontal="center" vertical="center" wrapText="1"/>
    </xf>
    <xf numFmtId="0" fontId="132" fillId="8" borderId="19" xfId="0" applyFont="1" applyFill="1" applyBorder="1" applyAlignment="1">
      <alignment horizontal="center" vertical="center"/>
    </xf>
    <xf numFmtId="0" fontId="138" fillId="9" borderId="26" xfId="0" applyFont="1" applyFill="1" applyBorder="1" applyAlignment="1">
      <alignment horizontal="center" vertical="center" wrapText="1"/>
    </xf>
    <xf numFmtId="0" fontId="131" fillId="0" borderId="41" xfId="0" applyFont="1" applyBorder="1" applyAlignment="1">
      <alignment horizontal="center" vertical="center" wrapText="1"/>
    </xf>
    <xf numFmtId="0" fontId="131" fillId="0" borderId="30" xfId="0" applyFont="1" applyBorder="1" applyAlignment="1">
      <alignment horizontal="center" vertical="center" wrapText="1"/>
    </xf>
    <xf numFmtId="0" fontId="130" fillId="0" borderId="102" xfId="0" applyFont="1" applyBorder="1" applyAlignment="1">
      <alignment horizontal="center" vertical="center" wrapText="1"/>
    </xf>
    <xf numFmtId="0" fontId="130" fillId="0" borderId="103" xfId="0" applyFont="1" applyBorder="1" applyAlignment="1">
      <alignment horizontal="center" vertical="center" wrapText="1"/>
    </xf>
    <xf numFmtId="0" fontId="131" fillId="6" borderId="36" xfId="0" applyFont="1" applyFill="1" applyBorder="1" applyAlignment="1">
      <alignment horizontal="center" vertical="center" wrapText="1"/>
    </xf>
    <xf numFmtId="0" fontId="138" fillId="9" borderId="10" xfId="0" applyFont="1" applyFill="1" applyBorder="1" applyAlignment="1">
      <alignment horizontal="center" vertical="center" wrapText="1"/>
    </xf>
    <xf numFmtId="0" fontId="130" fillId="0" borderId="54" xfId="0" applyFont="1" applyBorder="1" applyAlignment="1">
      <alignment horizontal="center" vertical="center" wrapText="1"/>
    </xf>
    <xf numFmtId="0" fontId="132" fillId="0" borderId="28" xfId="0" applyFont="1" applyBorder="1" applyAlignment="1">
      <alignment horizontal="center" vertical="center"/>
    </xf>
    <xf numFmtId="0" fontId="131" fillId="6" borderId="19" xfId="0" applyFont="1" applyFill="1" applyBorder="1" applyAlignment="1">
      <alignment horizontal="center" vertical="center" wrapText="1"/>
    </xf>
    <xf numFmtId="0" fontId="138" fillId="9" borderId="32" xfId="0" applyFont="1" applyFill="1" applyBorder="1" applyAlignment="1">
      <alignment horizontal="center" vertical="center" wrapText="1"/>
    </xf>
    <xf numFmtId="0" fontId="132" fillId="0" borderId="41" xfId="0" applyFont="1" applyBorder="1" applyAlignment="1">
      <alignment horizontal="center" vertical="center"/>
    </xf>
    <xf numFmtId="0" fontId="131" fillId="5" borderId="103" xfId="0" applyFont="1" applyFill="1" applyBorder="1" applyAlignment="1">
      <alignment horizontal="center" vertical="center" wrapText="1"/>
    </xf>
    <xf numFmtId="0" fontId="130" fillId="0" borderId="23" xfId="0" applyFont="1" applyBorder="1" applyAlignment="1">
      <alignment horizontal="center" vertical="center" wrapText="1"/>
    </xf>
    <xf numFmtId="0" fontId="130" fillId="0" borderId="62" xfId="0" applyFont="1" applyBorder="1" applyAlignment="1">
      <alignment horizontal="center" vertical="center" wrapText="1"/>
    </xf>
    <xf numFmtId="0" fontId="138" fillId="9" borderId="30" xfId="0" applyFont="1" applyFill="1" applyBorder="1" applyAlignment="1">
      <alignment horizontal="center" vertical="center" wrapText="1"/>
    </xf>
    <xf numFmtId="0" fontId="132" fillId="16" borderId="12" xfId="0" applyFont="1" applyFill="1" applyBorder="1" applyAlignment="1">
      <alignment horizontal="center" vertical="center"/>
    </xf>
    <xf numFmtId="0" fontId="130" fillId="0" borderId="19" xfId="0" applyFont="1" applyBorder="1" applyAlignment="1">
      <alignment horizontal="center" vertical="center" wrapText="1"/>
    </xf>
    <xf numFmtId="0" fontId="180" fillId="6" borderId="32" xfId="0" applyFont="1" applyFill="1" applyBorder="1" applyAlignment="1">
      <alignment horizontal="center" vertical="center" wrapText="1"/>
    </xf>
    <xf numFmtId="0" fontId="122" fillId="0" borderId="26" xfId="0" applyFont="1" applyBorder="1" applyAlignment="1">
      <alignment horizontal="center" vertical="center" wrapText="1"/>
    </xf>
    <xf numFmtId="0" fontId="122" fillId="0" borderId="10" xfId="0" applyFont="1" applyBorder="1" applyAlignment="1">
      <alignment horizontal="center" vertical="center" wrapText="1"/>
    </xf>
    <xf numFmtId="0" fontId="180" fillId="5" borderId="40" xfId="0" applyFont="1" applyFill="1" applyBorder="1" applyAlignment="1">
      <alignment horizontal="center" vertical="center" wrapText="1"/>
    </xf>
    <xf numFmtId="0" fontId="180" fillId="6" borderId="10" xfId="0" applyFont="1" applyFill="1" applyBorder="1" applyAlignment="1">
      <alignment horizontal="center" vertical="center" wrapText="1"/>
    </xf>
    <xf numFmtId="0" fontId="180" fillId="5" borderId="30" xfId="0" applyFont="1" applyFill="1" applyBorder="1" applyAlignment="1">
      <alignment horizontal="center" vertical="center" wrapText="1"/>
    </xf>
    <xf numFmtId="0" fontId="180" fillId="6" borderId="40" xfId="0" applyFont="1" applyFill="1" applyBorder="1" applyAlignment="1">
      <alignment horizontal="center" vertical="center" wrapText="1"/>
    </xf>
    <xf numFmtId="0" fontId="180" fillId="5" borderId="10" xfId="0" applyFont="1" applyFill="1" applyBorder="1" applyAlignment="1">
      <alignment horizontal="center" vertical="center" wrapText="1"/>
    </xf>
    <xf numFmtId="0" fontId="122" fillId="9" borderId="10" xfId="0" applyFont="1" applyFill="1" applyBorder="1" applyAlignment="1">
      <alignment horizontal="center" vertical="center" wrapText="1"/>
    </xf>
    <xf numFmtId="0" fontId="180" fillId="5" borderId="102" xfId="0" applyFont="1" applyFill="1" applyBorder="1" applyAlignment="1">
      <alignment horizontal="center" vertical="center" wrapText="1"/>
    </xf>
    <xf numFmtId="0" fontId="122" fillId="0" borderId="103" xfId="0" applyFont="1" applyBorder="1" applyAlignment="1">
      <alignment horizontal="center" vertical="center" wrapText="1"/>
    </xf>
    <xf numFmtId="0" fontId="122" fillId="9" borderId="26" xfId="0" applyFont="1" applyFill="1" applyBorder="1" applyAlignment="1">
      <alignment horizontal="center" vertical="center" wrapText="1"/>
    </xf>
    <xf numFmtId="0" fontId="122" fillId="9" borderId="40" xfId="0" applyFont="1" applyFill="1" applyBorder="1" applyAlignment="1">
      <alignment horizontal="center" vertical="center" wrapText="1"/>
    </xf>
    <xf numFmtId="0" fontId="122" fillId="9" borderId="30" xfId="0" applyFont="1" applyFill="1" applyBorder="1" applyAlignment="1">
      <alignment horizontal="center" vertical="center" wrapText="1"/>
    </xf>
    <xf numFmtId="0" fontId="131" fillId="5" borderId="54" xfId="0" applyFont="1" applyFill="1" applyBorder="1" applyAlignment="1">
      <alignment horizontal="center" vertical="center" wrapText="1"/>
    </xf>
    <xf numFmtId="0" fontId="131" fillId="6" borderId="103" xfId="0" applyFont="1" applyFill="1" applyBorder="1" applyAlignment="1">
      <alignment horizontal="center" vertical="center" wrapText="1"/>
    </xf>
    <xf numFmtId="0" fontId="138" fillId="35" borderId="105" xfId="0" applyFont="1" applyFill="1" applyBorder="1" applyAlignment="1">
      <alignment horizontal="center" vertical="center" wrapText="1"/>
    </xf>
    <xf numFmtId="0" fontId="138" fillId="20" borderId="105" xfId="0" applyFont="1" applyFill="1" applyBorder="1" applyAlignment="1">
      <alignment horizontal="center" vertical="center"/>
    </xf>
    <xf numFmtId="0" fontId="138" fillId="20" borderId="105" xfId="0" applyFont="1" applyFill="1" applyBorder="1" applyAlignment="1">
      <alignment horizontal="center" vertical="center" wrapText="1"/>
    </xf>
    <xf numFmtId="0" fontId="138" fillId="35" borderId="106" xfId="0" applyFont="1" applyFill="1" applyBorder="1" applyAlignment="1">
      <alignment horizontal="center" vertical="center"/>
    </xf>
    <xf numFmtId="0" fontId="138" fillId="35" borderId="106" xfId="0" applyFont="1" applyFill="1" applyBorder="1" applyAlignment="1">
      <alignment horizontal="center" vertical="center" wrapText="1"/>
    </xf>
    <xf numFmtId="0" fontId="122" fillId="35" borderId="105" xfId="0" applyFont="1" applyFill="1" applyBorder="1" applyAlignment="1">
      <alignment horizontal="center" vertical="center"/>
    </xf>
    <xf numFmtId="0" fontId="138" fillId="35" borderId="60" xfId="0" applyFont="1" applyFill="1" applyBorder="1" applyAlignment="1">
      <alignment horizontal="center" vertical="center"/>
    </xf>
    <xf numFmtId="0" fontId="122" fillId="35" borderId="60" xfId="0" applyFont="1" applyFill="1" applyBorder="1" applyAlignment="1">
      <alignment horizontal="center" vertical="center"/>
    </xf>
    <xf numFmtId="0" fontId="122" fillId="35" borderId="106" xfId="0" applyFont="1" applyFill="1" applyBorder="1" applyAlignment="1">
      <alignment horizontal="center" vertical="center"/>
    </xf>
    <xf numFmtId="0" fontId="138" fillId="35" borderId="60" xfId="0" applyFont="1" applyFill="1" applyBorder="1" applyAlignment="1">
      <alignment horizontal="center" vertical="center" wrapText="1"/>
    </xf>
    <xf numFmtId="0" fontId="132" fillId="22" borderId="29" xfId="0" applyFont="1" applyFill="1" applyBorder="1" applyAlignment="1">
      <alignment horizontal="center" vertical="center"/>
    </xf>
    <xf numFmtId="0" fontId="131" fillId="33" borderId="40" xfId="0" applyFont="1" applyFill="1" applyBorder="1" applyAlignment="1">
      <alignment horizontal="center" vertical="center" wrapText="1"/>
    </xf>
    <xf numFmtId="0" fontId="180" fillId="5" borderId="43" xfId="0" applyFont="1" applyFill="1" applyBorder="1" applyAlignment="1">
      <alignment horizontal="center" vertical="center" wrapText="1"/>
    </xf>
    <xf numFmtId="0" fontId="122" fillId="9" borderId="41" xfId="0" applyFont="1" applyFill="1" applyBorder="1" applyAlignment="1">
      <alignment horizontal="center" vertical="center" wrapText="1"/>
    </xf>
    <xf numFmtId="0" fontId="180" fillId="5" borderId="25" xfId="0" applyFont="1" applyFill="1" applyBorder="1" applyAlignment="1">
      <alignment horizontal="center" vertical="center" wrapText="1"/>
    </xf>
    <xf numFmtId="0" fontId="180" fillId="4" borderId="29" xfId="0" applyFont="1" applyFill="1" applyBorder="1" applyAlignment="1">
      <alignment horizontal="center" vertical="center"/>
    </xf>
    <xf numFmtId="0" fontId="180" fillId="5" borderId="29" xfId="0" applyFont="1" applyFill="1" applyBorder="1" applyAlignment="1">
      <alignment horizontal="center" vertical="center" wrapText="1"/>
    </xf>
    <xf numFmtId="0" fontId="138" fillId="2" borderId="60" xfId="0" applyFont="1" applyFill="1" applyBorder="1" applyAlignment="1">
      <alignment horizontal="center" vertical="center" wrapText="1"/>
    </xf>
    <xf numFmtId="0" fontId="132" fillId="22" borderId="30" xfId="0" applyFont="1" applyFill="1" applyBorder="1" applyAlignment="1">
      <alignment horizontal="center" vertical="center"/>
    </xf>
    <xf numFmtId="0" fontId="138" fillId="2" borderId="64" xfId="0" applyFont="1" applyFill="1" applyBorder="1" applyAlignment="1">
      <alignment horizontal="center" vertical="center" wrapText="1"/>
    </xf>
    <xf numFmtId="0" fontId="138" fillId="35" borderId="63" xfId="0" applyFont="1" applyFill="1" applyBorder="1" applyAlignment="1">
      <alignment horizontal="center" vertical="center"/>
    </xf>
    <xf numFmtId="0" fontId="138" fillId="35" borderId="63" xfId="0" applyFont="1" applyFill="1" applyBorder="1" applyAlignment="1">
      <alignment horizontal="center" vertical="center" wrapText="1"/>
    </xf>
    <xf numFmtId="0" fontId="138" fillId="0" borderId="24" xfId="0" applyFont="1" applyBorder="1" applyAlignment="1">
      <alignment horizontal="center" vertical="center" wrapText="1"/>
    </xf>
    <xf numFmtId="0" fontId="138" fillId="0" borderId="9" xfId="0" applyFont="1" applyBorder="1" applyAlignment="1">
      <alignment horizontal="center" vertical="center" wrapText="1"/>
    </xf>
    <xf numFmtId="0" fontId="132" fillId="6" borderId="28" xfId="0" applyFont="1" applyFill="1" applyBorder="1" applyAlignment="1">
      <alignment horizontal="center" vertical="center" wrapText="1"/>
    </xf>
    <xf numFmtId="0" fontId="132" fillId="5" borderId="24" xfId="0" applyFont="1" applyFill="1" applyBorder="1" applyAlignment="1">
      <alignment horizontal="center" vertical="center" wrapText="1"/>
    </xf>
    <xf numFmtId="0" fontId="138" fillId="9" borderId="9" xfId="0" applyFont="1" applyFill="1" applyBorder="1" applyAlignment="1">
      <alignment horizontal="center" vertical="center" wrapText="1"/>
    </xf>
    <xf numFmtId="0" fontId="132" fillId="5" borderId="9" xfId="0" applyFont="1" applyFill="1" applyBorder="1" applyAlignment="1">
      <alignment horizontal="center" vertical="center" wrapText="1"/>
    </xf>
    <xf numFmtId="0" fontId="132" fillId="6" borderId="9" xfId="0" applyFont="1" applyFill="1" applyBorder="1" applyAlignment="1">
      <alignment horizontal="center" vertical="center" wrapText="1"/>
    </xf>
    <xf numFmtId="0" fontId="138" fillId="0" borderId="28" xfId="0" applyFont="1" applyBorder="1" applyAlignment="1">
      <alignment horizontal="center" vertical="center" wrapText="1"/>
    </xf>
    <xf numFmtId="0" fontId="138" fillId="0" borderId="19" xfId="0" applyFont="1" applyBorder="1" applyAlignment="1">
      <alignment horizontal="center" vertical="center" wrapText="1"/>
    </xf>
    <xf numFmtId="0" fontId="138" fillId="9" borderId="117" xfId="0" applyFont="1" applyFill="1" applyBorder="1" applyAlignment="1">
      <alignment horizontal="center" vertical="center"/>
    </xf>
    <xf numFmtId="0" fontId="138" fillId="9" borderId="118" xfId="0" applyFont="1" applyFill="1" applyBorder="1" applyAlignment="1">
      <alignment horizontal="center" vertical="center"/>
    </xf>
    <xf numFmtId="0" fontId="209" fillId="9" borderId="35" xfId="0" applyFont="1" applyFill="1" applyBorder="1" applyAlignment="1">
      <alignment horizontal="center" vertical="center"/>
    </xf>
    <xf numFmtId="0" fontId="209" fillId="20" borderId="31" xfId="0" applyFont="1" applyFill="1" applyBorder="1" applyAlignment="1">
      <alignment horizontal="center" vertical="center"/>
    </xf>
    <xf numFmtId="0" fontId="138" fillId="20" borderId="118" xfId="0" applyFont="1" applyFill="1" applyBorder="1" applyAlignment="1">
      <alignment horizontal="center" vertical="center"/>
    </xf>
    <xf numFmtId="0" fontId="31" fillId="20" borderId="35" xfId="0" applyFont="1" applyFill="1" applyBorder="1" applyAlignment="1">
      <alignment horizontal="center" vertical="center"/>
    </xf>
    <xf numFmtId="0" fontId="138" fillId="52" borderId="31" xfId="0" applyFont="1" applyFill="1" applyBorder="1" applyAlignment="1">
      <alignment horizontal="center" vertical="center"/>
    </xf>
    <xf numFmtId="0" fontId="138" fillId="52" borderId="118" xfId="0" applyFont="1" applyFill="1" applyBorder="1" applyAlignment="1">
      <alignment horizontal="center" vertical="center"/>
    </xf>
    <xf numFmtId="0" fontId="138" fillId="52" borderId="219" xfId="0" applyFont="1" applyFill="1" applyBorder="1" applyAlignment="1">
      <alignment horizontal="center" vertical="center"/>
    </xf>
    <xf numFmtId="0" fontId="138" fillId="45" borderId="117" xfId="0" applyFont="1" applyFill="1" applyBorder="1" applyAlignment="1">
      <alignment horizontal="center" vertical="center"/>
    </xf>
    <xf numFmtId="0" fontId="209" fillId="45" borderId="118" xfId="0" applyFont="1" applyFill="1" applyBorder="1" applyAlignment="1">
      <alignment horizontal="center" vertical="center"/>
    </xf>
    <xf numFmtId="0" fontId="209" fillId="45" borderId="35" xfId="0" applyFont="1" applyFill="1" applyBorder="1" applyAlignment="1">
      <alignment horizontal="center" vertical="center"/>
    </xf>
    <xf numFmtId="0" fontId="140" fillId="32" borderId="40" xfId="0" applyFont="1" applyFill="1" applyBorder="1" applyAlignment="1">
      <alignment horizontal="center" vertical="center" wrapText="1"/>
    </xf>
    <xf numFmtId="0" fontId="132" fillId="32" borderId="28" xfId="0" applyFont="1" applyFill="1" applyBorder="1" applyAlignment="1">
      <alignment horizontal="center" vertical="center"/>
    </xf>
    <xf numFmtId="0" fontId="130" fillId="32" borderId="30" xfId="0" applyFont="1" applyFill="1" applyBorder="1" applyAlignment="1">
      <alignment horizontal="center" vertical="center" wrapText="1"/>
    </xf>
    <xf numFmtId="0" fontId="130" fillId="32" borderId="10" xfId="0" applyFont="1" applyFill="1" applyBorder="1" applyAlignment="1">
      <alignment horizontal="center" vertical="center" wrapText="1"/>
    </xf>
    <xf numFmtId="0" fontId="131" fillId="19" borderId="25" xfId="0" applyFont="1" applyFill="1" applyBorder="1" applyAlignment="1">
      <alignment horizontal="center" vertical="center" wrapText="1"/>
    </xf>
    <xf numFmtId="0" fontId="132" fillId="32" borderId="42" xfId="0" applyFont="1" applyFill="1" applyBorder="1" applyAlignment="1">
      <alignment horizontal="center" vertical="center"/>
    </xf>
    <xf numFmtId="0" fontId="130" fillId="32" borderId="8" xfId="0" applyFont="1" applyFill="1" applyBorder="1" applyAlignment="1">
      <alignment horizontal="center" vertical="center" wrapText="1"/>
    </xf>
    <xf numFmtId="0" fontId="138" fillId="32" borderId="8" xfId="0" applyFont="1" applyFill="1" applyBorder="1" applyAlignment="1">
      <alignment horizontal="center" vertical="center" wrapText="1"/>
    </xf>
    <xf numFmtId="0" fontId="138" fillId="32" borderId="10" xfId="0" applyFont="1" applyFill="1" applyBorder="1" applyAlignment="1">
      <alignment horizontal="center" vertical="center" wrapText="1"/>
    </xf>
    <xf numFmtId="0" fontId="132" fillId="32" borderId="9" xfId="0" applyFont="1" applyFill="1" applyBorder="1" applyAlignment="1">
      <alignment horizontal="center" vertical="center"/>
    </xf>
    <xf numFmtId="0" fontId="131" fillId="4" borderId="10" xfId="0" applyFont="1" applyFill="1" applyBorder="1" applyAlignment="1">
      <alignment horizontal="center" vertical="center" wrapText="1"/>
    </xf>
    <xf numFmtId="0" fontId="132" fillId="74" borderId="8" xfId="0" applyFont="1" applyFill="1" applyBorder="1" applyAlignment="1">
      <alignment horizontal="center" vertical="center"/>
    </xf>
    <xf numFmtId="0" fontId="130" fillId="74" borderId="12" xfId="0" applyFont="1" applyFill="1" applyBorder="1" applyAlignment="1">
      <alignment horizontal="center" vertical="center" wrapText="1"/>
    </xf>
    <xf numFmtId="0" fontId="130" fillId="74" borderId="40" xfId="0" applyFont="1" applyFill="1" applyBorder="1" applyAlignment="1">
      <alignment horizontal="center" vertical="center" wrapText="1"/>
    </xf>
    <xf numFmtId="0" fontId="131" fillId="4" borderId="9" xfId="0" applyFont="1" applyFill="1" applyBorder="1" applyAlignment="1">
      <alignment horizontal="center" vertical="center" wrapText="1"/>
    </xf>
    <xf numFmtId="0" fontId="130" fillId="74" borderId="25" xfId="0" applyFont="1" applyFill="1" applyBorder="1" applyAlignment="1">
      <alignment horizontal="center" vertical="center" wrapText="1"/>
    </xf>
    <xf numFmtId="0" fontId="132" fillId="74" borderId="42" xfId="0" applyFont="1" applyFill="1" applyBorder="1" applyAlignment="1">
      <alignment horizontal="center" vertical="center"/>
    </xf>
    <xf numFmtId="0" fontId="138" fillId="74" borderId="32" xfId="0" applyFont="1" applyFill="1" applyBorder="1" applyAlignment="1">
      <alignment horizontal="center" vertical="center" wrapText="1"/>
    </xf>
    <xf numFmtId="0" fontId="132" fillId="32" borderId="16" xfId="0" applyFont="1" applyFill="1" applyBorder="1" applyAlignment="1">
      <alignment horizontal="center" vertical="center"/>
    </xf>
    <xf numFmtId="0" fontId="130" fillId="32" borderId="23" xfId="0" applyFont="1" applyFill="1" applyBorder="1" applyAlignment="1">
      <alignment horizontal="center" vertical="center" wrapText="1"/>
    </xf>
    <xf numFmtId="0" fontId="131" fillId="6" borderId="11" xfId="0" applyFont="1" applyFill="1" applyBorder="1" applyAlignment="1">
      <alignment horizontal="center" vertical="center" wrapText="1"/>
    </xf>
    <xf numFmtId="0" fontId="131" fillId="74" borderId="25" xfId="0" applyFont="1" applyFill="1" applyBorder="1" applyAlignment="1">
      <alignment horizontal="center" vertical="center" wrapText="1"/>
    </xf>
    <xf numFmtId="0" fontId="138" fillId="46" borderId="105" xfId="0" applyFont="1" applyFill="1" applyBorder="1" applyAlignment="1">
      <alignment horizontal="center" vertical="center"/>
    </xf>
    <xf numFmtId="0" fontId="138" fillId="46" borderId="105" xfId="0" applyFont="1" applyFill="1" applyBorder="1" applyAlignment="1">
      <alignment horizontal="center" vertical="center" wrapText="1"/>
    </xf>
    <xf numFmtId="0" fontId="138" fillId="2" borderId="63" xfId="0" applyFont="1" applyFill="1" applyBorder="1" applyAlignment="1">
      <alignment horizontal="center" vertical="center" wrapText="1"/>
    </xf>
    <xf numFmtId="0" fontId="131" fillId="4" borderId="30" xfId="0" applyFont="1" applyFill="1" applyBorder="1" applyAlignment="1">
      <alignment horizontal="center" vertical="center" wrapText="1"/>
    </xf>
    <xf numFmtId="0" fontId="131" fillId="32" borderId="9" xfId="0" applyFont="1" applyFill="1" applyBorder="1" applyAlignment="1">
      <alignment horizontal="center" vertical="center" wrapText="1"/>
    </xf>
    <xf numFmtId="0" fontId="132" fillId="32" borderId="12" xfId="0" applyFont="1" applyFill="1" applyBorder="1" applyAlignment="1">
      <alignment horizontal="center" vertical="center"/>
    </xf>
    <xf numFmtId="0" fontId="131" fillId="32" borderId="40" xfId="0" applyFont="1" applyFill="1" applyBorder="1" applyAlignment="1">
      <alignment horizontal="center" vertical="center" wrapText="1"/>
    </xf>
    <xf numFmtId="0" fontId="9" fillId="0" borderId="11" xfId="0" applyFont="1" applyBorder="1" applyAlignment="1">
      <alignment horizontal="center" vertical="center" wrapText="1"/>
    </xf>
    <xf numFmtId="0" fontId="123" fillId="0" borderId="11" xfId="0" applyFont="1" applyBorder="1" applyAlignment="1">
      <alignment horizontal="center" vertical="center" wrapText="1"/>
    </xf>
    <xf numFmtId="0" fontId="10" fillId="4" borderId="11" xfId="0" applyFont="1" applyFill="1" applyBorder="1" applyAlignment="1">
      <alignment horizontal="center" vertical="center"/>
    </xf>
    <xf numFmtId="0" fontId="123" fillId="0" borderId="8" xfId="0" applyFont="1" applyBorder="1" applyAlignment="1">
      <alignment horizontal="center" vertical="center" wrapText="1"/>
    </xf>
    <xf numFmtId="0" fontId="4" fillId="0" borderId="107" xfId="0" applyFont="1" applyBorder="1" applyAlignment="1">
      <alignment horizontal="center" vertical="center" wrapText="1"/>
    </xf>
    <xf numFmtId="0" fontId="13" fillId="0" borderId="25" xfId="0" applyFont="1" applyBorder="1" applyAlignment="1">
      <alignment horizontal="center" vertical="center" wrapText="1"/>
    </xf>
    <xf numFmtId="0" fontId="13" fillId="0" borderId="25" xfId="0" applyFont="1" applyBorder="1" applyAlignment="1">
      <alignment horizontal="center" vertical="center"/>
    </xf>
    <xf numFmtId="0" fontId="10" fillId="0" borderId="25" xfId="0" applyFont="1" applyBorder="1" applyAlignment="1">
      <alignment horizontal="center" vertical="center"/>
    </xf>
    <xf numFmtId="0" fontId="134" fillId="0" borderId="19" xfId="0" applyFont="1" applyBorder="1" applyAlignment="1">
      <alignment horizontal="center" vertical="center"/>
    </xf>
    <xf numFmtId="0" fontId="216" fillId="0" borderId="8" xfId="0" applyFont="1" applyBorder="1" applyAlignment="1">
      <alignment horizontal="center" vertical="center" wrapText="1"/>
    </xf>
    <xf numFmtId="0" fontId="9" fillId="0" borderId="10" xfId="0" applyFont="1" applyBorder="1" applyAlignment="1">
      <alignment horizontal="center" vertical="center" wrapText="1"/>
    </xf>
    <xf numFmtId="0" fontId="18" fillId="0" borderId="20" xfId="0" applyFont="1" applyBorder="1" applyAlignment="1">
      <alignment horizontal="center" vertical="center" wrapText="1"/>
    </xf>
    <xf numFmtId="0" fontId="49" fillId="0" borderId="111" xfId="0" applyFont="1" applyBorder="1" applyAlignment="1">
      <alignment horizontal="center" vertical="center" wrapText="1"/>
    </xf>
    <xf numFmtId="0" fontId="13" fillId="0" borderId="11" xfId="0" applyFont="1" applyBorder="1" applyAlignment="1">
      <alignment horizontal="center" vertical="center"/>
    </xf>
    <xf numFmtId="0" fontId="10" fillId="0" borderId="11" xfId="0" applyFont="1" applyBorder="1" applyAlignment="1">
      <alignment horizontal="center" vertical="center"/>
    </xf>
    <xf numFmtId="0" fontId="13" fillId="0" borderId="23" xfId="0" applyFont="1" applyBorder="1" applyAlignment="1">
      <alignment horizontal="center" vertical="center"/>
    </xf>
    <xf numFmtId="0" fontId="13" fillId="4" borderId="117" xfId="0" applyFont="1" applyFill="1" applyBorder="1" applyAlignment="1">
      <alignment horizontal="center" vertical="center"/>
    </xf>
    <xf numFmtId="0" fontId="5" fillId="4" borderId="32" xfId="0" applyFont="1" applyFill="1" applyBorder="1" applyAlignment="1">
      <alignment horizontal="right" vertical="center"/>
    </xf>
    <xf numFmtId="0" fontId="5" fillId="4" borderId="24" xfId="0" applyFont="1" applyFill="1" applyBorder="1" applyAlignment="1">
      <alignment horizontal="right" vertical="center"/>
    </xf>
    <xf numFmtId="0" fontId="13" fillId="5" borderId="118" xfId="0" applyFont="1" applyFill="1" applyBorder="1" applyAlignment="1">
      <alignment horizontal="center" vertical="center" wrapText="1"/>
    </xf>
    <xf numFmtId="0" fontId="13" fillId="20" borderId="40" xfId="0" applyFont="1" applyFill="1" applyBorder="1" applyAlignment="1">
      <alignment horizontal="right" vertical="center" wrapText="1"/>
    </xf>
    <xf numFmtId="0" fontId="13" fillId="20" borderId="9" xfId="0" applyFont="1" applyFill="1" applyBorder="1" applyAlignment="1">
      <alignment horizontal="right" vertical="center" wrapText="1"/>
    </xf>
    <xf numFmtId="0" fontId="13" fillId="20" borderId="114" xfId="0" applyFont="1" applyFill="1" applyBorder="1" applyAlignment="1">
      <alignment horizontal="right" vertical="center" wrapText="1"/>
    </xf>
    <xf numFmtId="0" fontId="5" fillId="0" borderId="40" xfId="0" applyFont="1" applyBorder="1" applyAlignment="1">
      <alignment horizontal="right" vertical="center"/>
    </xf>
    <xf numFmtId="0" fontId="5" fillId="0" borderId="9" xfId="0" applyFont="1" applyBorder="1" applyAlignment="1">
      <alignment horizontal="right" vertical="center"/>
    </xf>
    <xf numFmtId="0" fontId="5" fillId="0" borderId="114" xfId="0" applyFont="1" applyBorder="1" applyAlignment="1">
      <alignment horizontal="right" vertical="center"/>
    </xf>
    <xf numFmtId="0" fontId="13" fillId="8" borderId="118" xfId="0" applyFont="1" applyFill="1" applyBorder="1" applyAlignment="1">
      <alignment horizontal="center" vertical="center"/>
    </xf>
    <xf numFmtId="0" fontId="5" fillId="8" borderId="40" xfId="0" applyFont="1" applyFill="1" applyBorder="1" applyAlignment="1">
      <alignment horizontal="right" vertical="center"/>
    </xf>
    <xf numFmtId="0" fontId="5" fillId="8" borderId="9" xfId="0" applyFont="1" applyFill="1" applyBorder="1" applyAlignment="1">
      <alignment horizontal="right" vertical="center"/>
    </xf>
    <xf numFmtId="0" fontId="5" fillId="8" borderId="114" xfId="0" applyFont="1" applyFill="1" applyBorder="1" applyAlignment="1">
      <alignment horizontal="right" vertical="center"/>
    </xf>
    <xf numFmtId="0" fontId="50" fillId="2" borderId="118" xfId="0" applyFont="1" applyFill="1" applyBorder="1" applyAlignment="1">
      <alignment horizontal="center" vertical="center"/>
    </xf>
    <xf numFmtId="0" fontId="9" fillId="9" borderId="118" xfId="0" applyFont="1" applyFill="1" applyBorder="1" applyAlignment="1">
      <alignment horizontal="center" vertical="center" wrapText="1"/>
    </xf>
    <xf numFmtId="0" fontId="123" fillId="7" borderId="118" xfId="0" applyFont="1" applyFill="1" applyBorder="1" applyAlignment="1">
      <alignment horizontal="center" vertical="center"/>
    </xf>
    <xf numFmtId="0" fontId="9" fillId="0" borderId="40" xfId="0" applyFont="1" applyBorder="1" applyAlignment="1">
      <alignment horizontal="right" vertical="center"/>
    </xf>
    <xf numFmtId="0" fontId="9" fillId="0" borderId="9" xfId="0" applyFont="1" applyBorder="1" applyAlignment="1">
      <alignment horizontal="right" vertical="center"/>
    </xf>
    <xf numFmtId="0" fontId="9" fillId="0" borderId="114" xfId="0" applyFont="1" applyBorder="1" applyAlignment="1">
      <alignment horizontal="right" vertical="center"/>
    </xf>
    <xf numFmtId="0" fontId="41" fillId="0" borderId="118" xfId="0" applyFont="1" applyBorder="1" applyAlignment="1">
      <alignment horizontal="center" vertical="center"/>
    </xf>
    <xf numFmtId="0" fontId="41" fillId="0" borderId="8" xfId="0" applyFont="1" applyBorder="1" applyAlignment="1">
      <alignment horizontal="right" vertical="center"/>
    </xf>
    <xf numFmtId="0" fontId="41" fillId="0" borderId="10" xfId="0" applyFont="1" applyBorder="1" applyAlignment="1">
      <alignment horizontal="right" vertical="center"/>
    </xf>
    <xf numFmtId="0" fontId="6" fillId="6" borderId="35" xfId="0" applyFont="1" applyFill="1" applyBorder="1" applyAlignment="1">
      <alignment horizontal="center" vertical="center" wrapText="1"/>
    </xf>
    <xf numFmtId="0" fontId="5" fillId="0" borderId="41" xfId="0" applyFont="1" applyBorder="1" applyAlignment="1">
      <alignment horizontal="right" vertical="center"/>
    </xf>
    <xf numFmtId="0" fontId="5" fillId="0" borderId="28" xfId="0" applyFont="1" applyBorder="1" applyAlignment="1">
      <alignment horizontal="right" vertical="center"/>
    </xf>
    <xf numFmtId="0" fontId="5" fillId="0" borderId="119" xfId="0" applyFont="1" applyBorder="1" applyAlignment="1">
      <alignment horizontal="right" vertical="center"/>
    </xf>
    <xf numFmtId="0" fontId="36" fillId="0" borderId="32" xfId="0" applyFont="1" applyBorder="1" applyAlignment="1">
      <alignment horizontal="center" vertical="center"/>
    </xf>
    <xf numFmtId="0" fontId="36" fillId="0" borderId="25" xfId="0" applyFont="1" applyBorder="1" applyAlignment="1">
      <alignment horizontal="center" vertical="center"/>
    </xf>
    <xf numFmtId="0" fontId="33" fillId="16" borderId="25" xfId="0" applyFont="1" applyFill="1" applyBorder="1" applyAlignment="1">
      <alignment horizontal="center" vertical="center"/>
    </xf>
    <xf numFmtId="0" fontId="33" fillId="0" borderId="25" xfId="0" applyFont="1" applyBorder="1" applyAlignment="1">
      <alignment horizontal="center" vertical="center"/>
    </xf>
    <xf numFmtId="0" fontId="36" fillId="0" borderId="26" xfId="0" applyFont="1" applyBorder="1" applyAlignment="1">
      <alignment horizontal="center" vertical="center"/>
    </xf>
    <xf numFmtId="0" fontId="72" fillId="0" borderId="20" xfId="0" applyFont="1" applyBorder="1" applyAlignment="1">
      <alignment horizontal="center" vertical="center"/>
    </xf>
    <xf numFmtId="0" fontId="36" fillId="0" borderId="111" xfId="0" applyFont="1" applyBorder="1" applyAlignment="1">
      <alignment horizontal="center" vertical="center" wrapText="1"/>
    </xf>
    <xf numFmtId="0" fontId="33" fillId="0" borderId="11" xfId="0" applyFont="1" applyBorder="1" applyAlignment="1">
      <alignment horizontal="center" vertical="center" wrapText="1"/>
    </xf>
    <xf numFmtId="0" fontId="36" fillId="0" borderId="23" xfId="0" applyFont="1" applyBorder="1" applyAlignment="1">
      <alignment horizontal="center" vertical="center" wrapText="1"/>
    </xf>
    <xf numFmtId="0" fontId="38" fillId="8" borderId="25" xfId="0" applyFont="1" applyFill="1" applyBorder="1" applyAlignment="1">
      <alignment horizontal="center" vertical="center"/>
    </xf>
    <xf numFmtId="0" fontId="32" fillId="4" borderId="30" xfId="0" applyFont="1" applyFill="1" applyBorder="1" applyAlignment="1">
      <alignment horizontal="center" vertical="center"/>
    </xf>
    <xf numFmtId="0" fontId="32" fillId="35" borderId="32" xfId="0" applyFont="1" applyFill="1" applyBorder="1" applyAlignment="1">
      <alignment horizontal="center" vertical="center"/>
    </xf>
    <xf numFmtId="0" fontId="39" fillId="8" borderId="8" xfId="0" applyFont="1" applyFill="1" applyBorder="1" applyAlignment="1">
      <alignment horizontal="center" vertical="center"/>
    </xf>
    <xf numFmtId="0" fontId="39" fillId="6" borderId="8" xfId="0" applyFont="1" applyFill="1" applyBorder="1" applyAlignment="1">
      <alignment horizontal="center" vertical="center" wrapText="1"/>
    </xf>
    <xf numFmtId="0" fontId="32" fillId="8" borderId="102" xfId="0" applyFont="1" applyFill="1" applyBorder="1" applyAlignment="1">
      <alignment horizontal="center" vertical="center"/>
    </xf>
    <xf numFmtId="0" fontId="32" fillId="8" borderId="103" xfId="0" applyFont="1" applyFill="1" applyBorder="1" applyAlignment="1">
      <alignment horizontal="center" vertical="center"/>
    </xf>
    <xf numFmtId="0" fontId="36" fillId="0" borderId="42" xfId="0" applyFont="1" applyBorder="1" applyAlignment="1">
      <alignment horizontal="center" vertical="center"/>
    </xf>
    <xf numFmtId="0" fontId="32" fillId="4" borderId="42" xfId="0" applyFont="1" applyFill="1" applyBorder="1" applyAlignment="1">
      <alignment horizontal="center" vertical="center"/>
    </xf>
    <xf numFmtId="0" fontId="36" fillId="0" borderId="24" xfId="0" applyFont="1" applyBorder="1" applyAlignment="1">
      <alignment horizontal="center" vertical="center"/>
    </xf>
    <xf numFmtId="0" fontId="36" fillId="0" borderId="16" xfId="0" applyFont="1" applyBorder="1" applyAlignment="1">
      <alignment horizontal="center" vertical="center" wrapText="1"/>
    </xf>
    <xf numFmtId="0" fontId="132" fillId="16" borderId="9" xfId="0" applyFont="1" applyFill="1" applyBorder="1" applyAlignment="1">
      <alignment horizontal="center" vertical="center"/>
    </xf>
    <xf numFmtId="0" fontId="36" fillId="35" borderId="32" xfId="0" applyFont="1" applyFill="1" applyBorder="1" applyAlignment="1">
      <alignment horizontal="center" vertical="center"/>
    </xf>
    <xf numFmtId="0" fontId="36" fillId="35" borderId="26" xfId="0" applyFont="1" applyFill="1" applyBorder="1" applyAlignment="1">
      <alignment horizontal="center" vertical="center"/>
    </xf>
    <xf numFmtId="0" fontId="36" fillId="35" borderId="111" xfId="0" applyFont="1" applyFill="1" applyBorder="1" applyAlignment="1">
      <alignment horizontal="center" vertical="center" wrapText="1"/>
    </xf>
    <xf numFmtId="0" fontId="36" fillId="35" borderId="23" xfId="0" applyFont="1" applyFill="1" applyBorder="1" applyAlignment="1">
      <alignment horizontal="center" vertical="center" wrapText="1"/>
    </xf>
    <xf numFmtId="0" fontId="37" fillId="9" borderId="26" xfId="0" applyFont="1" applyFill="1" applyBorder="1" applyAlignment="1">
      <alignment horizontal="center" vertical="center" wrapText="1"/>
    </xf>
    <xf numFmtId="0" fontId="36" fillId="9" borderId="102" xfId="0" applyFont="1" applyFill="1" applyBorder="1" applyAlignment="1">
      <alignment horizontal="center" vertical="center" wrapText="1"/>
    </xf>
    <xf numFmtId="0" fontId="36" fillId="9" borderId="103" xfId="0" applyFont="1" applyFill="1" applyBorder="1" applyAlignment="1">
      <alignment horizontal="center" vertical="center" wrapText="1"/>
    </xf>
    <xf numFmtId="0" fontId="32" fillId="8" borderId="54" xfId="0" applyFont="1" applyFill="1" applyBorder="1" applyAlignment="1">
      <alignment horizontal="center" vertical="center"/>
    </xf>
    <xf numFmtId="0" fontId="34" fillId="0" borderId="102" xfId="0" applyFont="1" applyBorder="1" applyAlignment="1">
      <alignment horizontal="center" vertical="center" wrapText="1"/>
    </xf>
    <xf numFmtId="0" fontId="34" fillId="0" borderId="103" xfId="0" applyFont="1" applyBorder="1" applyAlignment="1">
      <alignment horizontal="center" vertical="center" wrapText="1"/>
    </xf>
    <xf numFmtId="0" fontId="33" fillId="0" borderId="42" xfId="0" applyFont="1" applyBorder="1" applyAlignment="1">
      <alignment horizontal="center" vertical="center"/>
    </xf>
    <xf numFmtId="0" fontId="33" fillId="0" borderId="18" xfId="0" applyFont="1" applyBorder="1" applyAlignment="1">
      <alignment horizontal="center" vertical="center" wrapText="1"/>
    </xf>
    <xf numFmtId="0" fontId="33" fillId="0" borderId="12" xfId="0" applyFont="1" applyBorder="1" applyAlignment="1">
      <alignment horizontal="center" vertical="center" wrapText="1"/>
    </xf>
    <xf numFmtId="0" fontId="69" fillId="78" borderId="117" xfId="0" applyFont="1" applyFill="1" applyBorder="1" applyAlignment="1">
      <alignment horizontal="center" vertical="center"/>
    </xf>
    <xf numFmtId="0" fontId="36" fillId="78" borderId="118" xfId="0" applyFont="1" applyFill="1" applyBorder="1" applyAlignment="1">
      <alignment horizontal="center" vertical="center"/>
    </xf>
    <xf numFmtId="0" fontId="36" fillId="75" borderId="117" xfId="0" applyFont="1" applyFill="1" applyBorder="1" applyAlignment="1">
      <alignment horizontal="center" vertical="center"/>
    </xf>
    <xf numFmtId="0" fontId="36" fillId="75" borderId="118" xfId="0" applyFont="1" applyFill="1" applyBorder="1" applyAlignment="1">
      <alignment horizontal="center" vertical="center"/>
    </xf>
    <xf numFmtId="0" fontId="36" fillId="76" borderId="117" xfId="0" applyFont="1" applyFill="1" applyBorder="1" applyAlignment="1">
      <alignment horizontal="center" vertical="center"/>
    </xf>
    <xf numFmtId="0" fontId="36" fillId="76" borderId="118" xfId="0" applyFont="1" applyFill="1" applyBorder="1" applyAlignment="1">
      <alignment horizontal="center" vertical="center"/>
    </xf>
    <xf numFmtId="0" fontId="36" fillId="79" borderId="117" xfId="0" applyFont="1" applyFill="1" applyBorder="1" applyAlignment="1">
      <alignment horizontal="center" vertical="center"/>
    </xf>
    <xf numFmtId="0" fontId="36" fillId="79" borderId="118" xfId="0" applyFont="1" applyFill="1" applyBorder="1" applyAlignment="1">
      <alignment horizontal="center" vertical="center"/>
    </xf>
    <xf numFmtId="0" fontId="69" fillId="80" borderId="117" xfId="0" applyFont="1" applyFill="1" applyBorder="1" applyAlignment="1">
      <alignment horizontal="center" vertical="center"/>
    </xf>
    <xf numFmtId="0" fontId="36" fillId="80" borderId="118" xfId="0" applyFont="1" applyFill="1" applyBorder="1" applyAlignment="1">
      <alignment horizontal="center" vertical="center"/>
    </xf>
    <xf numFmtId="0" fontId="36" fillId="43" borderId="107" xfId="0" applyFont="1" applyFill="1" applyBorder="1" applyAlignment="1">
      <alignment horizontal="center" vertical="center"/>
    </xf>
    <xf numFmtId="0" fontId="69" fillId="43" borderId="7" xfId="0" applyFont="1" applyFill="1" applyBorder="1" applyAlignment="1">
      <alignment horizontal="center" vertical="center"/>
    </xf>
    <xf numFmtId="0" fontId="69" fillId="43" borderId="27" xfId="0" applyFont="1" applyFill="1" applyBorder="1" applyAlignment="1">
      <alignment horizontal="center" vertical="center"/>
    </xf>
    <xf numFmtId="0" fontId="32" fillId="2" borderId="25" xfId="0" applyFont="1" applyFill="1" applyBorder="1" applyAlignment="1">
      <alignment horizontal="center" vertical="center"/>
    </xf>
    <xf numFmtId="0" fontId="38" fillId="70" borderId="24" xfId="0" applyFont="1" applyFill="1" applyBorder="1" applyAlignment="1">
      <alignment horizontal="center" vertical="center" wrapText="1"/>
    </xf>
    <xf numFmtId="0" fontId="38" fillId="21" borderId="9" xfId="0" applyFont="1" applyFill="1" applyBorder="1" applyAlignment="1">
      <alignment horizontal="center" vertical="center"/>
    </xf>
    <xf numFmtId="0" fontId="32" fillId="4" borderId="122" xfId="0" applyFont="1" applyFill="1" applyBorder="1" applyAlignment="1">
      <alignment horizontal="center" vertical="center"/>
    </xf>
    <xf numFmtId="0" fontId="36" fillId="2" borderId="25" xfId="0" applyFont="1" applyFill="1" applyBorder="1" applyAlignment="1">
      <alignment horizontal="center" vertical="center"/>
    </xf>
    <xf numFmtId="0" fontId="35" fillId="19" borderId="10" xfId="0" applyFont="1" applyFill="1" applyBorder="1" applyAlignment="1">
      <alignment horizontal="center" vertical="center" wrapText="1"/>
    </xf>
    <xf numFmtId="0" fontId="35" fillId="4" borderId="43" xfId="0" applyFont="1" applyFill="1" applyBorder="1" applyAlignment="1">
      <alignment horizontal="center" vertical="center" wrapText="1"/>
    </xf>
    <xf numFmtId="0" fontId="37" fillId="21" borderId="32" xfId="0" applyFont="1" applyFill="1" applyBorder="1" applyAlignment="1">
      <alignment horizontal="center" vertical="center" wrapText="1"/>
    </xf>
    <xf numFmtId="0" fontId="36" fillId="33" borderId="117" xfId="0" applyFont="1" applyFill="1" applyBorder="1" applyAlignment="1">
      <alignment horizontal="center" vertical="center"/>
    </xf>
    <xf numFmtId="0" fontId="36" fillId="33" borderId="118" xfId="0" applyFont="1" applyFill="1" applyBorder="1" applyAlignment="1">
      <alignment horizontal="center" vertical="center"/>
    </xf>
    <xf numFmtId="0" fontId="32" fillId="2" borderId="43" xfId="0" applyFont="1" applyFill="1" applyBorder="1" applyAlignment="1">
      <alignment horizontal="center" vertical="center"/>
    </xf>
    <xf numFmtId="0" fontId="36" fillId="2" borderId="35" xfId="0" applyFont="1" applyFill="1" applyBorder="1" applyAlignment="1">
      <alignment horizontal="center" vertical="center"/>
    </xf>
    <xf numFmtId="0" fontId="36" fillId="0" borderId="25" xfId="0" applyFont="1" applyBorder="1" applyAlignment="1">
      <alignment horizontal="center" vertical="center" wrapText="1"/>
    </xf>
    <xf numFmtId="0" fontId="32" fillId="5" borderId="32" xfId="0" applyFont="1" applyFill="1" applyBorder="1" applyAlignment="1">
      <alignment horizontal="center" vertical="center" wrapText="1"/>
    </xf>
    <xf numFmtId="0" fontId="37" fillId="9" borderId="40" xfId="0" applyFont="1" applyFill="1" applyBorder="1" applyAlignment="1">
      <alignment horizontal="center" vertical="center" wrapText="1"/>
    </xf>
    <xf numFmtId="0" fontId="35" fillId="4" borderId="29" xfId="0" applyFont="1" applyFill="1" applyBorder="1" applyAlignment="1">
      <alignment horizontal="center" vertical="center" wrapText="1"/>
    </xf>
    <xf numFmtId="0" fontId="132" fillId="16" borderId="8" xfId="0" applyFont="1" applyFill="1" applyBorder="1" applyAlignment="1">
      <alignment horizontal="center" vertical="center" wrapText="1"/>
    </xf>
    <xf numFmtId="0" fontId="36" fillId="2" borderId="42" xfId="0" applyFont="1" applyFill="1" applyBorder="1" applyAlignment="1">
      <alignment horizontal="center" vertical="center"/>
    </xf>
    <xf numFmtId="0" fontId="36" fillId="2" borderId="18" xfId="0" applyFont="1" applyFill="1" applyBorder="1" applyAlignment="1">
      <alignment horizontal="center" vertical="center" wrapText="1"/>
    </xf>
    <xf numFmtId="0" fontId="36" fillId="81" borderId="23" xfId="0" applyFont="1" applyFill="1" applyBorder="1" applyAlignment="1">
      <alignment horizontal="center" vertical="center" wrapText="1"/>
    </xf>
    <xf numFmtId="0" fontId="36" fillId="43" borderId="32" xfId="0" applyFont="1" applyFill="1" applyBorder="1" applyAlignment="1">
      <alignment horizontal="center" vertical="center"/>
    </xf>
    <xf numFmtId="0" fontId="36" fillId="43" borderId="26" xfId="0" applyFont="1" applyFill="1" applyBorder="1" applyAlignment="1">
      <alignment horizontal="center" vertical="center"/>
    </xf>
    <xf numFmtId="0" fontId="32" fillId="4" borderId="42" xfId="0" applyFont="1" applyFill="1" applyBorder="1" applyAlignment="1">
      <alignment horizontal="center" vertical="center" wrapText="1"/>
    </xf>
    <xf numFmtId="0" fontId="188" fillId="8" borderId="25" xfId="0" applyFont="1" applyFill="1" applyBorder="1" applyAlignment="1">
      <alignment horizontal="center" vertical="center"/>
    </xf>
    <xf numFmtId="0" fontId="35" fillId="82" borderId="25" xfId="0" applyFont="1" applyFill="1" applyBorder="1" applyAlignment="1">
      <alignment horizontal="center" vertical="center" wrapText="1"/>
    </xf>
    <xf numFmtId="0" fontId="32" fillId="82" borderId="25" xfId="0" applyFont="1" applyFill="1" applyBorder="1" applyAlignment="1">
      <alignment horizontal="center" vertical="center"/>
    </xf>
    <xf numFmtId="0" fontId="34" fillId="82" borderId="32" xfId="0" applyFont="1" applyFill="1" applyBorder="1" applyAlignment="1">
      <alignment horizontal="center" vertical="center" wrapText="1"/>
    </xf>
    <xf numFmtId="0" fontId="35" fillId="82" borderId="26" xfId="0" applyFont="1" applyFill="1" applyBorder="1" applyAlignment="1">
      <alignment horizontal="center" vertical="center" wrapText="1"/>
    </xf>
    <xf numFmtId="0" fontId="132" fillId="82" borderId="8" xfId="0" applyFont="1" applyFill="1" applyBorder="1" applyAlignment="1">
      <alignment horizontal="center" vertical="center"/>
    </xf>
    <xf numFmtId="0" fontId="38" fillId="2" borderId="40" xfId="0" applyFont="1" applyFill="1" applyBorder="1" applyAlignment="1">
      <alignment horizontal="center" vertical="center" wrapText="1"/>
    </xf>
    <xf numFmtId="0" fontId="38" fillId="8" borderId="12" xfId="0" applyFont="1" applyFill="1" applyBorder="1" applyAlignment="1">
      <alignment horizontal="center" vertical="center"/>
    </xf>
    <xf numFmtId="0" fontId="37" fillId="9" borderId="10" xfId="0" applyFont="1" applyFill="1" applyBorder="1" applyAlignment="1">
      <alignment horizontal="center" vertical="center" wrapText="1"/>
    </xf>
    <xf numFmtId="0" fontId="33" fillId="0" borderId="40" xfId="0" applyFont="1" applyBorder="1" applyAlignment="1">
      <alignment horizontal="center" vertical="center" wrapText="1"/>
    </xf>
    <xf numFmtId="0" fontId="33" fillId="0" borderId="10" xfId="0" applyFont="1" applyBorder="1" applyAlignment="1">
      <alignment horizontal="center" vertical="center" wrapText="1"/>
    </xf>
    <xf numFmtId="0" fontId="217" fillId="0" borderId="12" xfId="0" applyFont="1" applyBorder="1" applyAlignment="1">
      <alignment horizontal="center" vertical="center" wrapText="1"/>
    </xf>
    <xf numFmtId="0" fontId="217" fillId="0" borderId="8" xfId="0" applyFont="1" applyBorder="1" applyAlignment="1">
      <alignment horizontal="center" vertical="center" wrapText="1"/>
    </xf>
    <xf numFmtId="0" fontId="218" fillId="8" borderId="9" xfId="0" applyFont="1" applyFill="1" applyBorder="1" applyAlignment="1">
      <alignment horizontal="center" vertical="center"/>
    </xf>
    <xf numFmtId="0" fontId="35" fillId="83" borderId="25" xfId="0" applyFont="1" applyFill="1" applyBorder="1" applyAlignment="1">
      <alignment horizontal="center" vertical="center" wrapText="1"/>
    </xf>
    <xf numFmtId="0" fontId="32" fillId="83" borderId="25" xfId="0" applyFont="1" applyFill="1" applyBorder="1" applyAlignment="1">
      <alignment horizontal="center" vertical="center"/>
    </xf>
    <xf numFmtId="0" fontId="40" fillId="0" borderId="32" xfId="0" applyFont="1" applyBorder="1" applyAlignment="1">
      <alignment horizontal="center" vertical="center"/>
    </xf>
    <xf numFmtId="0" fontId="40" fillId="2" borderId="25" xfId="0" applyFont="1" applyFill="1" applyBorder="1" applyAlignment="1">
      <alignment horizontal="center" vertical="center"/>
    </xf>
    <xf numFmtId="0" fontId="40" fillId="2" borderId="42" xfId="0" applyFont="1" applyFill="1" applyBorder="1" applyAlignment="1">
      <alignment horizontal="center" vertical="center"/>
    </xf>
    <xf numFmtId="0" fontId="40" fillId="43" borderId="32" xfId="0" applyFont="1" applyFill="1" applyBorder="1" applyAlignment="1">
      <alignment horizontal="center" vertical="center"/>
    </xf>
    <xf numFmtId="0" fontId="40" fillId="43" borderId="26" xfId="0" applyFont="1" applyFill="1" applyBorder="1" applyAlignment="1">
      <alignment horizontal="center" vertical="center"/>
    </xf>
    <xf numFmtId="0" fontId="40" fillId="0" borderId="24" xfId="0" applyFont="1" applyBorder="1" applyAlignment="1">
      <alignment horizontal="center" vertical="center"/>
    </xf>
    <xf numFmtId="0" fontId="40" fillId="0" borderId="42" xfId="0" applyFont="1" applyBorder="1" applyAlignment="1">
      <alignment horizontal="center" vertical="center"/>
    </xf>
    <xf numFmtId="0" fontId="40" fillId="35" borderId="32" xfId="0" applyFont="1" applyFill="1" applyBorder="1" applyAlignment="1">
      <alignment horizontal="center" vertical="center"/>
    </xf>
    <xf numFmtId="0" fontId="40" fillId="35" borderId="26" xfId="0" applyFont="1" applyFill="1" applyBorder="1" applyAlignment="1">
      <alignment horizontal="center" vertical="center"/>
    </xf>
    <xf numFmtId="0" fontId="40" fillId="0" borderId="25" xfId="0" applyFont="1" applyBorder="1" applyAlignment="1">
      <alignment horizontal="center" vertical="center"/>
    </xf>
    <xf numFmtId="0" fontId="2" fillId="16" borderId="25" xfId="0" applyFont="1" applyFill="1" applyBorder="1" applyAlignment="1">
      <alignment horizontal="center" vertical="center"/>
    </xf>
    <xf numFmtId="0" fontId="2" fillId="0" borderId="25" xfId="0" applyFont="1" applyBorder="1" applyAlignment="1">
      <alignment horizontal="center" vertical="center"/>
    </xf>
    <xf numFmtId="0" fontId="2" fillId="0" borderId="42" xfId="0" applyFont="1" applyBorder="1" applyAlignment="1">
      <alignment horizontal="center" vertical="center"/>
    </xf>
    <xf numFmtId="0" fontId="40" fillId="0" borderId="41" xfId="0" applyFont="1" applyBorder="1" applyAlignment="1">
      <alignment horizontal="center" vertical="center" wrapText="1"/>
    </xf>
    <xf numFmtId="0" fontId="40" fillId="2" borderId="29" xfId="0" applyFont="1" applyFill="1" applyBorder="1" applyAlignment="1">
      <alignment horizontal="center" vertical="center" wrapText="1"/>
    </xf>
    <xf numFmtId="0" fontId="40" fillId="2" borderId="43" xfId="0" applyFont="1" applyFill="1" applyBorder="1" applyAlignment="1">
      <alignment horizontal="center" vertical="center" wrapText="1"/>
    </xf>
    <xf numFmtId="0" fontId="40" fillId="35" borderId="41" xfId="0" applyFont="1" applyFill="1" applyBorder="1" applyAlignment="1">
      <alignment horizontal="center" vertical="center" wrapText="1"/>
    </xf>
    <xf numFmtId="0" fontId="40" fillId="81" borderId="30" xfId="0" applyFont="1" applyFill="1" applyBorder="1" applyAlignment="1">
      <alignment horizontal="center" vertical="center" wrapText="1"/>
    </xf>
    <xf numFmtId="0" fontId="40" fillId="0" borderId="28" xfId="0" applyFont="1" applyBorder="1" applyAlignment="1">
      <alignment horizontal="center" vertical="center" wrapText="1"/>
    </xf>
    <xf numFmtId="0" fontId="40" fillId="0" borderId="29" xfId="0" applyFont="1" applyBorder="1" applyAlignment="1">
      <alignment horizontal="center" vertical="center" wrapText="1"/>
    </xf>
    <xf numFmtId="0" fontId="40" fillId="35" borderId="30" xfId="0" applyFont="1" applyFill="1" applyBorder="1" applyAlignment="1">
      <alignment horizontal="center" vertical="center" wrapText="1"/>
    </xf>
    <xf numFmtId="0" fontId="2" fillId="0" borderId="29" xfId="0" applyFont="1" applyBorder="1" applyAlignment="1">
      <alignment horizontal="center" vertical="center" wrapText="1"/>
    </xf>
    <xf numFmtId="0" fontId="2" fillId="0" borderId="43" xfId="0" applyFont="1" applyBorder="1" applyAlignment="1">
      <alignment horizontal="center" vertical="center" wrapText="1"/>
    </xf>
    <xf numFmtId="0" fontId="35" fillId="82" borderId="8" xfId="0" applyFont="1" applyFill="1" applyBorder="1" applyAlignment="1">
      <alignment horizontal="center" vertical="center" wrapText="1"/>
    </xf>
    <xf numFmtId="0" fontId="32" fillId="82" borderId="8" xfId="0" applyFont="1" applyFill="1" applyBorder="1" applyAlignment="1">
      <alignment horizontal="center" vertical="center"/>
    </xf>
    <xf numFmtId="0" fontId="34" fillId="82" borderId="8" xfId="0" applyFont="1" applyFill="1" applyBorder="1" applyAlignment="1">
      <alignment horizontal="center" vertical="center" wrapText="1"/>
    </xf>
    <xf numFmtId="0" fontId="32" fillId="4" borderId="8" xfId="0" applyFont="1" applyFill="1" applyBorder="1" applyAlignment="1">
      <alignment horizontal="center" vertical="center" wrapText="1"/>
    </xf>
    <xf numFmtId="0" fontId="32" fillId="5" borderId="8" xfId="0" applyFont="1" applyFill="1" applyBorder="1" applyAlignment="1">
      <alignment horizontal="center" vertical="center" wrapText="1"/>
    </xf>
    <xf numFmtId="0" fontId="35" fillId="84" borderId="12" xfId="0" applyFont="1" applyFill="1" applyBorder="1" applyAlignment="1">
      <alignment horizontal="center" vertical="center" wrapText="1"/>
    </xf>
    <xf numFmtId="0" fontId="32" fillId="85" borderId="8" xfId="0" applyFont="1" applyFill="1" applyBorder="1" applyAlignment="1">
      <alignment horizontal="center" vertical="center"/>
    </xf>
    <xf numFmtId="0" fontId="35" fillId="84" borderId="8" xfId="0" applyFont="1" applyFill="1" applyBorder="1" applyAlignment="1">
      <alignment horizontal="center" vertical="center" wrapText="1"/>
    </xf>
    <xf numFmtId="0" fontId="32" fillId="85" borderId="12" xfId="0" applyFont="1" applyFill="1" applyBorder="1" applyAlignment="1">
      <alignment horizontal="center" vertical="center"/>
    </xf>
    <xf numFmtId="0" fontId="132" fillId="16" borderId="25" xfId="0" applyFont="1" applyFill="1" applyBorder="1" applyAlignment="1">
      <alignment horizontal="center" vertical="center"/>
    </xf>
    <xf numFmtId="0" fontId="40" fillId="35" borderId="42" xfId="0" applyFont="1" applyFill="1" applyBorder="1" applyAlignment="1">
      <alignment horizontal="center" vertical="center"/>
    </xf>
    <xf numFmtId="0" fontId="40" fillId="35" borderId="43" xfId="0" applyFont="1" applyFill="1" applyBorder="1" applyAlignment="1">
      <alignment horizontal="center" vertical="center" wrapText="1"/>
    </xf>
    <xf numFmtId="0" fontId="36" fillId="9" borderId="12" xfId="0" applyFont="1" applyFill="1" applyBorder="1" applyAlignment="1">
      <alignment horizontal="center" vertical="center" wrapText="1"/>
    </xf>
    <xf numFmtId="0" fontId="40" fillId="2" borderId="26" xfId="0" applyFont="1" applyFill="1" applyBorder="1" applyAlignment="1">
      <alignment horizontal="center" vertical="center"/>
    </xf>
    <xf numFmtId="0" fontId="40" fillId="2" borderId="8" xfId="0" applyFont="1" applyFill="1" applyBorder="1" applyAlignment="1">
      <alignment horizontal="center" vertical="center" wrapText="1"/>
    </xf>
    <xf numFmtId="0" fontId="40" fillId="2" borderId="10"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5" fillId="2" borderId="8" xfId="0" applyFont="1" applyFill="1" applyBorder="1" applyAlignment="1">
      <alignment horizontal="center" vertical="center" wrapText="1"/>
    </xf>
    <xf numFmtId="0" fontId="32" fillId="2" borderId="10" xfId="0" applyFont="1" applyFill="1" applyBorder="1" applyAlignment="1">
      <alignment horizontal="center" vertical="center"/>
    </xf>
    <xf numFmtId="0" fontId="32" fillId="2" borderId="29" xfId="0" applyFont="1" applyFill="1" applyBorder="1" applyAlignment="1">
      <alignment horizontal="center" vertical="center"/>
    </xf>
    <xf numFmtId="0" fontId="32" fillId="2" borderId="30" xfId="0" applyFont="1" applyFill="1" applyBorder="1" applyAlignment="1">
      <alignment horizontal="center" vertical="center"/>
    </xf>
    <xf numFmtId="0" fontId="24" fillId="25" borderId="118" xfId="0" applyFont="1" applyFill="1" applyBorder="1" applyAlignment="1">
      <alignment horizontal="center" vertical="center"/>
    </xf>
    <xf numFmtId="0" fontId="40" fillId="25" borderId="118" xfId="0" applyFont="1" applyFill="1" applyBorder="1" applyAlignment="1">
      <alignment horizontal="center" vertical="center"/>
    </xf>
    <xf numFmtId="0" fontId="35" fillId="16" borderId="9" xfId="0" applyFont="1" applyFill="1" applyBorder="1" applyAlignment="1">
      <alignment horizontal="center" vertical="center" wrapText="1"/>
    </xf>
    <xf numFmtId="0" fontId="219" fillId="0" borderId="0" xfId="0" applyFont="1">
      <alignment vertical="center"/>
    </xf>
    <xf numFmtId="0" fontId="37" fillId="0" borderId="32" xfId="0" applyFont="1" applyBorder="1" applyAlignment="1">
      <alignment horizontal="center" vertical="center"/>
    </xf>
    <xf numFmtId="0" fontId="37" fillId="0" borderId="111" xfId="0" applyFont="1" applyBorder="1" applyAlignment="1">
      <alignment horizontal="center" vertical="center" wrapText="1"/>
    </xf>
    <xf numFmtId="0" fontId="36" fillId="43" borderId="111" xfId="0" applyFont="1" applyFill="1" applyBorder="1" applyAlignment="1">
      <alignment horizontal="center" vertical="center" wrapText="1"/>
    </xf>
    <xf numFmtId="0" fontId="36" fillId="43" borderId="23" xfId="0" applyFont="1" applyFill="1" applyBorder="1" applyAlignment="1">
      <alignment horizontal="center" vertical="center" wrapText="1"/>
    </xf>
    <xf numFmtId="0" fontId="69" fillId="31" borderId="117" xfId="0" applyFont="1" applyFill="1" applyBorder="1" applyAlignment="1">
      <alignment horizontal="center" vertical="center"/>
    </xf>
    <xf numFmtId="0" fontId="37" fillId="0" borderId="24" xfId="0" applyFont="1" applyBorder="1" applyAlignment="1">
      <alignment horizontal="center" vertical="center" wrapText="1"/>
    </xf>
    <xf numFmtId="0" fontId="39" fillId="4" borderId="25" xfId="0" applyFont="1" applyFill="1" applyBorder="1" applyAlignment="1">
      <alignment horizontal="center" vertical="center"/>
    </xf>
    <xf numFmtId="0" fontId="36" fillId="31" borderId="118" xfId="0" applyFont="1" applyFill="1" applyBorder="1" applyAlignment="1">
      <alignment horizontal="center" vertical="center"/>
    </xf>
    <xf numFmtId="0" fontId="36" fillId="31" borderId="35" xfId="0" applyFont="1" applyFill="1" applyBorder="1" applyAlignment="1">
      <alignment horizontal="center" vertical="center"/>
    </xf>
    <xf numFmtId="0" fontId="37" fillId="0" borderId="28" xfId="0" applyFont="1" applyBorder="1" applyAlignment="1">
      <alignment horizontal="center" vertical="center" wrapText="1"/>
    </xf>
    <xf numFmtId="0" fontId="36" fillId="9" borderId="30" xfId="0" applyFont="1" applyFill="1" applyBorder="1" applyAlignment="1">
      <alignment horizontal="center" vertical="center" wrapText="1"/>
    </xf>
    <xf numFmtId="0" fontId="36" fillId="26" borderId="117" xfId="0" applyFont="1" applyFill="1" applyBorder="1" applyAlignment="1">
      <alignment horizontal="center" vertical="center"/>
    </xf>
    <xf numFmtId="0" fontId="36" fillId="26" borderId="118" xfId="0" applyFont="1" applyFill="1" applyBorder="1" applyAlignment="1">
      <alignment horizontal="center" vertical="center"/>
    </xf>
    <xf numFmtId="0" fontId="36" fillId="26" borderId="35" xfId="0" applyFont="1" applyFill="1" applyBorder="1" applyAlignment="1">
      <alignment horizontal="center" vertical="center"/>
    </xf>
    <xf numFmtId="0" fontId="36" fillId="45" borderId="117" xfId="0" applyFont="1" applyFill="1" applyBorder="1" applyAlignment="1">
      <alignment horizontal="center" vertical="center"/>
    </xf>
    <xf numFmtId="0" fontId="38" fillId="5" borderId="24" xfId="0" applyFont="1" applyFill="1" applyBorder="1" applyAlignment="1">
      <alignment horizontal="center" vertical="center" wrapText="1"/>
    </xf>
    <xf numFmtId="0" fontId="39" fillId="4" borderId="24" xfId="0" applyFont="1" applyFill="1" applyBorder="1" applyAlignment="1">
      <alignment horizontal="center" vertical="center"/>
    </xf>
    <xf numFmtId="0" fontId="36" fillId="45" borderId="118" xfId="0" applyFont="1" applyFill="1" applyBorder="1" applyAlignment="1">
      <alignment horizontal="center" vertical="center"/>
    </xf>
    <xf numFmtId="0" fontId="36" fillId="45" borderId="35" xfId="0" applyFont="1" applyFill="1" applyBorder="1" applyAlignment="1">
      <alignment horizontal="center" vertical="center"/>
    </xf>
    <xf numFmtId="0" fontId="38" fillId="5" borderId="28" xfId="0" applyFont="1" applyFill="1" applyBorder="1" applyAlignment="1">
      <alignment horizontal="center" vertical="center" wrapText="1"/>
    </xf>
    <xf numFmtId="0" fontId="39" fillId="4" borderId="43" xfId="0" applyFont="1" applyFill="1" applyBorder="1" applyAlignment="1">
      <alignment horizontal="center" vertical="center"/>
    </xf>
    <xf numFmtId="0" fontId="36" fillId="35" borderId="117" xfId="0" applyFont="1" applyFill="1" applyBorder="1" applyAlignment="1">
      <alignment horizontal="center" vertical="center"/>
    </xf>
    <xf numFmtId="0" fontId="38" fillId="6" borderId="24" xfId="0" applyFont="1" applyFill="1" applyBorder="1" applyAlignment="1">
      <alignment horizontal="center" vertical="center" wrapText="1"/>
    </xf>
    <xf numFmtId="0" fontId="36" fillId="35" borderId="118" xfId="0" applyFont="1" applyFill="1" applyBorder="1" applyAlignment="1">
      <alignment horizontal="center" vertical="center"/>
    </xf>
    <xf numFmtId="0" fontId="38" fillId="6" borderId="9" xfId="0" applyFont="1" applyFill="1" applyBorder="1" applyAlignment="1">
      <alignment horizontal="center" vertical="center" wrapText="1"/>
    </xf>
    <xf numFmtId="0" fontId="36" fillId="35" borderId="35" xfId="0" applyFont="1" applyFill="1" applyBorder="1" applyAlignment="1">
      <alignment horizontal="center" vertical="center"/>
    </xf>
    <xf numFmtId="0" fontId="38" fillId="6" borderId="28" xfId="0" applyFont="1" applyFill="1" applyBorder="1" applyAlignment="1">
      <alignment horizontal="center" vertical="center" wrapText="1"/>
    </xf>
    <xf numFmtId="0" fontId="69" fillId="52" borderId="117" xfId="0" applyFont="1" applyFill="1" applyBorder="1" applyAlignment="1">
      <alignment horizontal="center" vertical="center"/>
    </xf>
    <xf numFmtId="0" fontId="36" fillId="52" borderId="118" xfId="0" applyFont="1" applyFill="1" applyBorder="1" applyAlignment="1">
      <alignment horizontal="center" vertical="center"/>
    </xf>
    <xf numFmtId="0" fontId="36" fillId="52" borderId="35" xfId="0" applyFont="1" applyFill="1" applyBorder="1" applyAlignment="1">
      <alignment horizontal="center" vertical="center"/>
    </xf>
    <xf numFmtId="0" fontId="36" fillId="33" borderId="35" xfId="0" applyFont="1" applyFill="1" applyBorder="1" applyAlignment="1">
      <alignment horizontal="center" vertical="center"/>
    </xf>
    <xf numFmtId="0" fontId="36" fillId="0" borderId="31" xfId="0" applyFont="1" applyBorder="1" applyAlignment="1">
      <alignment horizontal="center" vertical="center"/>
    </xf>
    <xf numFmtId="0" fontId="35" fillId="0" borderId="102" xfId="0" applyFont="1" applyBorder="1" applyAlignment="1">
      <alignment horizontal="center" vertical="center" wrapText="1"/>
    </xf>
    <xf numFmtId="0" fontId="35" fillId="0" borderId="14" xfId="0" applyFont="1" applyBorder="1" applyAlignment="1">
      <alignment horizontal="center" vertical="center" wrapText="1"/>
    </xf>
    <xf numFmtId="0" fontId="35" fillId="0" borderId="19" xfId="0" applyFont="1" applyBorder="1" applyAlignment="1">
      <alignment horizontal="center" vertical="center" wrapText="1"/>
    </xf>
    <xf numFmtId="0" fontId="35" fillId="0" borderId="103" xfId="0" applyFont="1" applyBorder="1" applyAlignment="1">
      <alignment horizontal="center" vertical="center" wrapText="1"/>
    </xf>
    <xf numFmtId="0" fontId="34" fillId="0" borderId="19" xfId="0" applyFont="1" applyBorder="1" applyAlignment="1">
      <alignment horizontal="center" vertical="center" wrapText="1"/>
    </xf>
    <xf numFmtId="0" fontId="36" fillId="0" borderId="35" xfId="0" applyFont="1" applyBorder="1" applyAlignment="1">
      <alignment horizontal="center" vertical="center"/>
    </xf>
    <xf numFmtId="0" fontId="35" fillId="0" borderId="41" xfId="0" applyFont="1" applyBorder="1" applyAlignment="1">
      <alignment horizontal="center" vertical="center" wrapText="1"/>
    </xf>
    <xf numFmtId="0" fontId="39" fillId="0" borderId="29" xfId="0" applyFont="1" applyBorder="1" applyAlignment="1">
      <alignment horizontal="center" vertical="center"/>
    </xf>
    <xf numFmtId="0" fontId="39" fillId="0" borderId="43" xfId="0" applyFont="1" applyBorder="1" applyAlignment="1">
      <alignment horizontal="center" vertical="center"/>
    </xf>
    <xf numFmtId="0" fontId="36" fillId="86" borderId="107" xfId="0" applyFont="1" applyFill="1" applyBorder="1" applyAlignment="1">
      <alignment horizontal="center" vertical="center"/>
    </xf>
    <xf numFmtId="0" fontId="69" fillId="86" borderId="7" xfId="0" applyFont="1" applyFill="1" applyBorder="1" applyAlignment="1">
      <alignment horizontal="center" vertical="center"/>
    </xf>
    <xf numFmtId="0" fontId="69" fillId="86" borderId="27" xfId="0" applyFont="1" applyFill="1" applyBorder="1" applyAlignment="1">
      <alignment horizontal="center" vertical="center"/>
    </xf>
    <xf numFmtId="0" fontId="32" fillId="9" borderId="41" xfId="0" applyFont="1" applyFill="1" applyBorder="1" applyAlignment="1">
      <alignment horizontal="center" vertical="center"/>
    </xf>
    <xf numFmtId="0" fontId="32" fillId="87" borderId="10" xfId="0" applyFont="1" applyFill="1" applyBorder="1" applyAlignment="1">
      <alignment horizontal="center" vertical="center"/>
    </xf>
    <xf numFmtId="0" fontId="188" fillId="8" borderId="19" xfId="0" applyFont="1" applyFill="1" applyBorder="1" applyAlignment="1">
      <alignment horizontal="center" vertical="center"/>
    </xf>
    <xf numFmtId="0" fontId="32" fillId="16" borderId="29" xfId="0" applyFont="1" applyFill="1" applyBorder="1" applyAlignment="1">
      <alignment horizontal="center" vertical="center"/>
    </xf>
    <xf numFmtId="0" fontId="35" fillId="16" borderId="43" xfId="0" applyFont="1" applyFill="1" applyBorder="1" applyAlignment="1">
      <alignment horizontal="center" vertical="center" wrapText="1"/>
    </xf>
    <xf numFmtId="0" fontId="35" fillId="44" borderId="28" xfId="0" applyFont="1" applyFill="1" applyBorder="1" applyAlignment="1">
      <alignment horizontal="center" vertical="center" wrapText="1"/>
    </xf>
    <xf numFmtId="0" fontId="38" fillId="6" borderId="40" xfId="0" applyFont="1" applyFill="1" applyBorder="1" applyAlignment="1">
      <alignment horizontal="center" vertical="center" wrapText="1"/>
    </xf>
    <xf numFmtId="0" fontId="38" fillId="5" borderId="40" xfId="0" applyFont="1" applyFill="1" applyBorder="1" applyAlignment="1">
      <alignment horizontal="center" vertical="center" wrapText="1"/>
    </xf>
    <xf numFmtId="0" fontId="39" fillId="16" borderId="25" xfId="0" applyFont="1" applyFill="1" applyBorder="1" applyAlignment="1">
      <alignment horizontal="center" vertical="center"/>
    </xf>
    <xf numFmtId="0" fontId="39" fillId="16" borderId="28" xfId="0" applyFont="1" applyFill="1" applyBorder="1" applyAlignment="1">
      <alignment horizontal="center" vertical="center"/>
    </xf>
    <xf numFmtId="0" fontId="37" fillId="0" borderId="26" xfId="0" applyFont="1" applyBorder="1" applyAlignment="1">
      <alignment horizontal="center" vertical="center" wrapText="1"/>
    </xf>
    <xf numFmtId="0" fontId="40" fillId="16" borderId="25" xfId="0" applyFont="1" applyFill="1" applyBorder="1" applyAlignment="1">
      <alignment horizontal="center" vertical="center"/>
    </xf>
    <xf numFmtId="0" fontId="35" fillId="4" borderId="28" xfId="0" applyFont="1" applyFill="1" applyBorder="1" applyAlignment="1">
      <alignment horizontal="center" vertical="center" wrapText="1"/>
    </xf>
    <xf numFmtId="0" fontId="188" fillId="32" borderId="8" xfId="0" applyFont="1" applyFill="1" applyBorder="1" applyAlignment="1">
      <alignment horizontal="center" vertical="center"/>
    </xf>
    <xf numFmtId="0" fontId="36" fillId="2" borderId="24" xfId="0" applyFont="1" applyFill="1" applyBorder="1" applyAlignment="1">
      <alignment horizontal="center" vertical="center"/>
    </xf>
    <xf numFmtId="0" fontId="36" fillId="2" borderId="16" xfId="0" applyFont="1" applyFill="1" applyBorder="1" applyAlignment="1">
      <alignment horizontal="center" vertical="center" wrapText="1"/>
    </xf>
    <xf numFmtId="0" fontId="221" fillId="82" borderId="8" xfId="0" applyFont="1" applyFill="1" applyBorder="1" applyAlignment="1">
      <alignment horizontal="center" vertical="center"/>
    </xf>
    <xf numFmtId="0" fontId="12" fillId="10" borderId="8" xfId="0" applyFont="1" applyFill="1" applyBorder="1" applyAlignment="1">
      <alignment horizontal="center" vertical="center"/>
    </xf>
    <xf numFmtId="0" fontId="40" fillId="0" borderId="0" xfId="0" applyFont="1">
      <alignment vertical="center"/>
    </xf>
    <xf numFmtId="0" fontId="4" fillId="2" borderId="32" xfId="0" applyFont="1" applyFill="1" applyBorder="1" applyAlignment="1">
      <alignment horizontal="center" vertical="center"/>
    </xf>
    <xf numFmtId="0" fontId="7" fillId="0" borderId="111" xfId="0" applyFont="1" applyBorder="1" applyAlignment="1">
      <alignment horizontal="center" vertical="center"/>
    </xf>
    <xf numFmtId="0" fontId="10" fillId="9" borderId="11" xfId="0" applyFont="1" applyFill="1" applyBorder="1" applyAlignment="1">
      <alignment horizontal="center" vertical="center"/>
    </xf>
    <xf numFmtId="0" fontId="6" fillId="5" borderId="32" xfId="0" applyFont="1" applyFill="1" applyBorder="1" applyAlignment="1">
      <alignment horizontal="center" vertical="center" wrapText="1"/>
    </xf>
    <xf numFmtId="0" fontId="6" fillId="5" borderId="26" xfId="0" applyFont="1" applyFill="1" applyBorder="1" applyAlignment="1">
      <alignment horizontal="center" vertical="center" wrapText="1"/>
    </xf>
    <xf numFmtId="0" fontId="6" fillId="6" borderId="26" xfId="0" applyFont="1" applyFill="1" applyBorder="1" applyAlignment="1">
      <alignment horizontal="center" vertical="center" wrapText="1"/>
    </xf>
    <xf numFmtId="0" fontId="9" fillId="9" borderId="26"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13" fillId="8" borderId="7" xfId="0" applyFont="1" applyFill="1" applyBorder="1" applyAlignment="1">
      <alignment horizontal="center" vertical="center"/>
    </xf>
    <xf numFmtId="0" fontId="9" fillId="9" borderId="10" xfId="0" applyFont="1" applyFill="1" applyBorder="1" applyAlignment="1">
      <alignment horizontal="center" vertical="center" wrapText="1"/>
    </xf>
    <xf numFmtId="0" fontId="10" fillId="4" borderId="40" xfId="0" applyFont="1" applyFill="1" applyBorder="1" applyAlignment="1">
      <alignment horizontal="center" vertical="center"/>
    </xf>
    <xf numFmtId="0" fontId="6" fillId="5" borderId="41" xfId="0" applyFont="1" applyFill="1" applyBorder="1" applyAlignment="1">
      <alignment horizontal="center" vertical="center" wrapText="1"/>
    </xf>
    <xf numFmtId="0" fontId="9" fillId="9" borderId="30" xfId="0" applyFont="1" applyFill="1" applyBorder="1" applyAlignment="1">
      <alignment horizontal="center" vertical="center" wrapText="1"/>
    </xf>
    <xf numFmtId="0" fontId="10" fillId="4" borderId="29" xfId="0" applyFont="1" applyFill="1" applyBorder="1" applyAlignment="1">
      <alignment horizontal="center" vertical="center"/>
    </xf>
    <xf numFmtId="0" fontId="13" fillId="4" borderId="4" xfId="0" applyFont="1" applyFill="1" applyBorder="1" applyAlignment="1">
      <alignment horizontal="center" vertical="center"/>
    </xf>
    <xf numFmtId="0" fontId="41" fillId="4" borderId="32" xfId="0" applyFont="1" applyFill="1" applyBorder="1" applyAlignment="1">
      <alignment horizontal="right" vertical="center"/>
    </xf>
    <xf numFmtId="0" fontId="13" fillId="5" borderId="7" xfId="0" applyFont="1" applyFill="1" applyBorder="1" applyAlignment="1">
      <alignment horizontal="center" vertical="center" wrapText="1"/>
    </xf>
    <xf numFmtId="0" fontId="10" fillId="20" borderId="40" xfId="0" applyFont="1" applyFill="1" applyBorder="1" applyAlignment="1">
      <alignment horizontal="right" vertical="center" wrapText="1"/>
    </xf>
    <xf numFmtId="0" fontId="41" fillId="8" borderId="40" xfId="0" applyFont="1" applyFill="1" applyBorder="1" applyAlignment="1">
      <alignment horizontal="right" vertical="center"/>
    </xf>
    <xf numFmtId="0" fontId="41" fillId="0" borderId="40" xfId="0" applyFont="1" applyBorder="1" applyAlignment="1">
      <alignment horizontal="right" vertical="center"/>
    </xf>
    <xf numFmtId="0" fontId="9" fillId="9" borderId="7" xfId="0" applyFont="1" applyFill="1" applyBorder="1" applyAlignment="1">
      <alignment horizontal="center" vertical="center" wrapText="1"/>
    </xf>
    <xf numFmtId="0" fontId="123" fillId="7" borderId="7" xfId="0" applyFont="1" applyFill="1" applyBorder="1" applyAlignment="1">
      <alignment horizontal="center" vertical="center"/>
    </xf>
    <xf numFmtId="0" fontId="123" fillId="0" borderId="40" xfId="0" applyFont="1" applyBorder="1" applyAlignment="1">
      <alignment horizontal="right" vertical="center"/>
    </xf>
    <xf numFmtId="0" fontId="41" fillId="0" borderId="7" xfId="0" applyFont="1" applyBorder="1" applyAlignment="1">
      <alignment horizontal="center" vertical="center"/>
    </xf>
    <xf numFmtId="0" fontId="6" fillId="6" borderId="27" xfId="0" applyFont="1" applyFill="1" applyBorder="1" applyAlignment="1">
      <alignment horizontal="center" vertical="center" wrapText="1"/>
    </xf>
    <xf numFmtId="0" fontId="41" fillId="0" borderId="41" xfId="0" applyFont="1" applyBorder="1" applyAlignment="1">
      <alignment horizontal="right" vertical="center"/>
    </xf>
    <xf numFmtId="0" fontId="5" fillId="0" borderId="30" xfId="0" applyFont="1" applyBorder="1" applyAlignment="1">
      <alignment horizontal="right" vertical="center"/>
    </xf>
    <xf numFmtId="0" fontId="9" fillId="9" borderId="29" xfId="0" applyFont="1" applyFill="1" applyBorder="1" applyAlignment="1">
      <alignment horizontal="center" vertical="center" wrapText="1"/>
    </xf>
    <xf numFmtId="0" fontId="209" fillId="0" borderId="4" xfId="0" applyFont="1" applyBorder="1" applyAlignment="1">
      <alignment horizontal="center" vertical="center"/>
    </xf>
    <xf numFmtId="0" fontId="209" fillId="2" borderId="7" xfId="0" applyFont="1" applyFill="1" applyBorder="1" applyAlignment="1">
      <alignment horizontal="center" vertical="center"/>
    </xf>
    <xf numFmtId="0" fontId="209" fillId="0" borderId="7" xfId="0" applyFont="1" applyBorder="1" applyAlignment="1">
      <alignment horizontal="center" vertical="center"/>
    </xf>
    <xf numFmtId="0" fontId="209" fillId="2" borderId="27" xfId="0" applyFont="1" applyFill="1" applyBorder="1" applyAlignment="1">
      <alignment horizontal="center" vertical="center"/>
    </xf>
    <xf numFmtId="0" fontId="138" fillId="0" borderId="32" xfId="0" applyFont="1" applyBorder="1" applyAlignment="1">
      <alignment horizontal="center" vertical="center"/>
    </xf>
    <xf numFmtId="0" fontId="33" fillId="0" borderId="32" xfId="0" applyFont="1" applyBorder="1" applyAlignment="1">
      <alignment horizontal="center" vertical="center"/>
    </xf>
    <xf numFmtId="0" fontId="33" fillId="0" borderId="26" xfId="0" applyFont="1" applyBorder="1" applyAlignment="1">
      <alignment horizontal="center" vertical="center"/>
    </xf>
    <xf numFmtId="0" fontId="33" fillId="0" borderId="41" xfId="0" applyFont="1" applyBorder="1" applyAlignment="1">
      <alignment horizontal="center" vertical="center" wrapText="1"/>
    </xf>
    <xf numFmtId="0" fontId="36" fillId="0" borderId="30" xfId="0" applyFont="1" applyBorder="1" applyAlignment="1">
      <alignment horizontal="center" vertical="center" wrapText="1"/>
    </xf>
    <xf numFmtId="0" fontId="210" fillId="2" borderId="32" xfId="0" applyFont="1" applyFill="1" applyBorder="1" applyAlignment="1">
      <alignment horizontal="center" vertical="center"/>
    </xf>
    <xf numFmtId="0" fontId="72" fillId="0" borderId="111" xfId="0" applyFont="1" applyBorder="1" applyAlignment="1">
      <alignment horizontal="center" vertical="center"/>
    </xf>
    <xf numFmtId="0" fontId="209" fillId="0" borderId="32" xfId="0" applyFont="1" applyBorder="1" applyAlignment="1">
      <alignment horizontal="center" vertical="center"/>
    </xf>
    <xf numFmtId="0" fontId="138" fillId="0" borderId="40" xfId="0" applyFont="1" applyBorder="1" applyAlignment="1">
      <alignment horizontal="center" vertical="center"/>
    </xf>
    <xf numFmtId="0" fontId="138" fillId="0" borderId="41" xfId="0" applyFont="1" applyBorder="1" applyAlignment="1">
      <alignment horizontal="center" vertical="center"/>
    </xf>
    <xf numFmtId="0" fontId="209" fillId="2" borderId="40" xfId="0" applyFont="1" applyFill="1" applyBorder="1" applyAlignment="1">
      <alignment horizontal="center" vertical="center"/>
    </xf>
    <xf numFmtId="0" fontId="209" fillId="0" borderId="40" xfId="0" applyFont="1" applyBorder="1" applyAlignment="1">
      <alignment horizontal="center" vertical="center"/>
    </xf>
    <xf numFmtId="0" fontId="33" fillId="2" borderId="25" xfId="0" applyFont="1" applyFill="1" applyBorder="1" applyAlignment="1">
      <alignment horizontal="center" vertical="center"/>
    </xf>
    <xf numFmtId="0" fontId="33" fillId="2" borderId="11" xfId="0" applyFont="1" applyFill="1" applyBorder="1" applyAlignment="1">
      <alignment horizontal="center" vertical="center" wrapText="1"/>
    </xf>
    <xf numFmtId="0" fontId="34" fillId="74" borderId="10" xfId="0" applyFont="1" applyFill="1" applyBorder="1" applyAlignment="1">
      <alignment horizontal="center" vertical="center" wrapText="1"/>
    </xf>
    <xf numFmtId="0" fontId="35" fillId="16" borderId="29" xfId="0" applyFont="1" applyFill="1" applyBorder="1" applyAlignment="1">
      <alignment horizontal="center" vertical="center" wrapText="1"/>
    </xf>
    <xf numFmtId="0" fontId="34" fillId="16" borderId="10" xfId="0" applyFont="1" applyFill="1" applyBorder="1" applyAlignment="1">
      <alignment horizontal="center" vertical="center" wrapText="1"/>
    </xf>
    <xf numFmtId="0" fontId="138" fillId="0" borderId="102" xfId="0" applyFont="1" applyBorder="1" applyAlignment="1">
      <alignment horizontal="center" vertical="center"/>
    </xf>
    <xf numFmtId="0" fontId="138" fillId="0" borderId="111" xfId="0" applyFont="1" applyBorder="1" applyAlignment="1">
      <alignment horizontal="center" vertical="center"/>
    </xf>
    <xf numFmtId="0" fontId="209" fillId="0" borderId="41" xfId="0" applyFont="1" applyBorder="1" applyAlignment="1">
      <alignment horizontal="center" vertical="center"/>
    </xf>
    <xf numFmtId="0" fontId="133" fillId="4" borderId="60" xfId="0" applyFont="1" applyFill="1" applyBorder="1" applyAlignment="1">
      <alignment horizontal="center" vertical="center"/>
    </xf>
    <xf numFmtId="0" fontId="132" fillId="8" borderId="32" xfId="0" applyFont="1" applyFill="1" applyBorder="1" applyAlignment="1">
      <alignment horizontal="center" vertical="center"/>
    </xf>
    <xf numFmtId="0" fontId="133" fillId="4" borderId="11" xfId="0" applyFont="1" applyFill="1" applyBorder="1" applyAlignment="1">
      <alignment horizontal="center" vertical="center"/>
    </xf>
    <xf numFmtId="0" fontId="132" fillId="8" borderId="7" xfId="0" applyFont="1" applyFill="1" applyBorder="1" applyAlignment="1">
      <alignment horizontal="center" vertical="center"/>
    </xf>
    <xf numFmtId="0" fontId="133" fillId="4" borderId="16" xfId="0" applyFont="1" applyFill="1" applyBorder="1" applyAlignment="1">
      <alignment horizontal="center" vertical="center"/>
    </xf>
    <xf numFmtId="0" fontId="131" fillId="5" borderId="32" xfId="0" applyFont="1" applyFill="1" applyBorder="1" applyAlignment="1">
      <alignment horizontal="center" vertical="center" wrapText="1"/>
    </xf>
    <xf numFmtId="0" fontId="130" fillId="0" borderId="60" xfId="0" applyFont="1" applyBorder="1" applyAlignment="1">
      <alignment horizontal="center" vertical="center" wrapText="1"/>
    </xf>
    <xf numFmtId="0" fontId="131" fillId="5" borderId="114" xfId="0" applyFont="1" applyFill="1" applyBorder="1" applyAlignment="1">
      <alignment horizontal="center" vertical="center" wrapText="1"/>
    </xf>
    <xf numFmtId="0" fontId="130" fillId="0" borderId="106" xfId="0" applyFont="1" applyBorder="1" applyAlignment="1">
      <alignment horizontal="center" vertical="center" wrapText="1"/>
    </xf>
    <xf numFmtId="0" fontId="130" fillId="0" borderId="7" xfId="0" applyFont="1" applyBorder="1" applyAlignment="1">
      <alignment horizontal="center" vertical="center" wrapText="1"/>
    </xf>
    <xf numFmtId="0" fontId="130" fillId="0" borderId="114" xfId="0" applyFont="1" applyBorder="1" applyAlignment="1">
      <alignment horizontal="center" vertical="center" wrapText="1"/>
    </xf>
    <xf numFmtId="0" fontId="133" fillId="4" borderId="29" xfId="0" applyFont="1" applyFill="1" applyBorder="1" applyAlignment="1">
      <alignment horizontal="center" vertical="center"/>
    </xf>
    <xf numFmtId="0" fontId="133" fillId="4" borderId="105" xfId="0" applyFont="1" applyFill="1" applyBorder="1" applyAlignment="1">
      <alignment horizontal="center" vertical="center"/>
    </xf>
    <xf numFmtId="0" fontId="131" fillId="6" borderId="102" xfId="0" applyFont="1" applyFill="1" applyBorder="1" applyAlignment="1">
      <alignment horizontal="center" vertical="center" wrapText="1"/>
    </xf>
    <xf numFmtId="0" fontId="133" fillId="4" borderId="15" xfId="0" applyFont="1" applyFill="1" applyBorder="1" applyAlignment="1">
      <alignment horizontal="center" vertical="center"/>
    </xf>
    <xf numFmtId="0" fontId="133" fillId="4" borderId="41" xfId="0" applyFont="1" applyFill="1" applyBorder="1" applyAlignment="1">
      <alignment horizontal="center" vertical="center"/>
    </xf>
    <xf numFmtId="0" fontId="140" fillId="0" borderId="14" xfId="0" applyFont="1" applyBorder="1" applyAlignment="1">
      <alignment horizontal="center" vertical="center" wrapText="1"/>
    </xf>
    <xf numFmtId="0" fontId="132" fillId="0" borderId="14" xfId="0" applyFont="1" applyBorder="1" applyAlignment="1">
      <alignment horizontal="center" vertical="center"/>
    </xf>
    <xf numFmtId="0" fontId="131" fillId="0" borderId="14" xfId="0" applyFont="1" applyBorder="1" applyAlignment="1">
      <alignment horizontal="center" vertical="center" wrapText="1"/>
    </xf>
    <xf numFmtId="0" fontId="140" fillId="0" borderId="11" xfId="0" applyFont="1" applyBorder="1" applyAlignment="1">
      <alignment horizontal="center" vertical="center" wrapText="1"/>
    </xf>
    <xf numFmtId="0" fontId="132" fillId="0" borderId="11" xfId="0" applyFont="1" applyBorder="1" applyAlignment="1">
      <alignment horizontal="center" vertical="center"/>
    </xf>
    <xf numFmtId="0" fontId="131" fillId="0" borderId="11" xfId="0" applyFont="1" applyBorder="1" applyAlignment="1">
      <alignment horizontal="center" vertical="center" wrapText="1"/>
    </xf>
    <xf numFmtId="0" fontId="133" fillId="0" borderId="11" xfId="0" applyFont="1" applyBorder="1" applyAlignment="1">
      <alignment horizontal="center" vertical="center"/>
    </xf>
    <xf numFmtId="0" fontId="133" fillId="4" borderId="9" xfId="0" applyFont="1" applyFill="1" applyBorder="1" applyAlignment="1">
      <alignment horizontal="center" vertical="center"/>
    </xf>
    <xf numFmtId="0" fontId="133" fillId="4" borderId="8" xfId="0" applyFont="1" applyFill="1" applyBorder="1" applyAlignment="1">
      <alignment horizontal="center" vertical="center"/>
    </xf>
    <xf numFmtId="0" fontId="133" fillId="4" borderId="40" xfId="0" applyFont="1" applyFill="1" applyBorder="1" applyAlignment="1">
      <alignment horizontal="center" vertical="center"/>
    </xf>
    <xf numFmtId="0" fontId="133" fillId="4" borderId="12" xfId="0" applyFont="1" applyFill="1" applyBorder="1" applyAlignment="1">
      <alignment horizontal="center" vertical="center"/>
    </xf>
    <xf numFmtId="0" fontId="35" fillId="2" borderId="30" xfId="0" applyFont="1" applyFill="1" applyBorder="1" applyAlignment="1">
      <alignment horizontal="center" vertical="center" wrapText="1"/>
    </xf>
    <xf numFmtId="0" fontId="36" fillId="40" borderId="26" xfId="0" applyFont="1" applyFill="1" applyBorder="1" applyAlignment="1">
      <alignment horizontal="center" vertical="center"/>
    </xf>
    <xf numFmtId="0" fontId="36" fillId="40" borderId="23" xfId="0" applyFont="1" applyFill="1" applyBorder="1" applyAlignment="1">
      <alignment horizontal="center" vertical="center" wrapText="1"/>
    </xf>
    <xf numFmtId="0" fontId="33" fillId="12" borderId="41" xfId="0" applyFont="1" applyFill="1" applyBorder="1" applyAlignment="1">
      <alignment horizontal="center" vertical="center" wrapText="1"/>
    </xf>
    <xf numFmtId="0" fontId="132" fillId="16" borderId="40" xfId="0" applyFont="1" applyFill="1" applyBorder="1" applyAlignment="1">
      <alignment horizontal="center" vertical="center"/>
    </xf>
    <xf numFmtId="0" fontId="198" fillId="16" borderId="25" xfId="0" applyFont="1" applyFill="1" applyBorder="1" applyAlignment="1">
      <alignment horizontal="center" vertical="center"/>
    </xf>
    <xf numFmtId="0" fontId="198" fillId="15" borderId="25" xfId="0" applyFont="1" applyFill="1" applyBorder="1" applyAlignment="1">
      <alignment horizontal="center" vertical="center"/>
    </xf>
    <xf numFmtId="0" fontId="132" fillId="10" borderId="25" xfId="0" applyFont="1" applyFill="1" applyBorder="1" applyAlignment="1">
      <alignment horizontal="center" vertical="center"/>
    </xf>
    <xf numFmtId="0" fontId="130" fillId="2" borderId="25" xfId="0" applyFont="1" applyFill="1" applyBorder="1" applyAlignment="1">
      <alignment horizontal="center" vertical="center" wrapText="1"/>
    </xf>
    <xf numFmtId="0" fontId="133" fillId="88" borderId="11" xfId="0" applyFont="1" applyFill="1" applyBorder="1" applyAlignment="1">
      <alignment horizontal="center" vertical="center"/>
    </xf>
    <xf numFmtId="0" fontId="36" fillId="40" borderId="29" xfId="0" applyFont="1" applyFill="1" applyBorder="1" applyAlignment="1">
      <alignment horizontal="center" vertical="center" wrapText="1"/>
    </xf>
    <xf numFmtId="0" fontId="133" fillId="88" borderId="25" xfId="0" applyFont="1" applyFill="1" applyBorder="1" applyAlignment="1">
      <alignment horizontal="center" vertical="center"/>
    </xf>
    <xf numFmtId="0" fontId="36" fillId="2" borderId="32" xfId="0" applyFont="1" applyFill="1" applyBorder="1" applyAlignment="1">
      <alignment horizontal="center" vertical="center"/>
    </xf>
    <xf numFmtId="0" fontId="36" fillId="2" borderId="41" xfId="0" applyFont="1" applyFill="1" applyBorder="1" applyAlignment="1">
      <alignment horizontal="center" vertical="center" wrapText="1"/>
    </xf>
    <xf numFmtId="0" fontId="131" fillId="10" borderId="29" xfId="0" applyFont="1" applyFill="1" applyBorder="1" applyAlignment="1">
      <alignment horizontal="center" vertical="center" wrapText="1"/>
    </xf>
    <xf numFmtId="0" fontId="132" fillId="21" borderId="29" xfId="0" applyFont="1" applyFill="1" applyBorder="1" applyAlignment="1">
      <alignment horizontal="center" vertical="center"/>
    </xf>
    <xf numFmtId="0" fontId="131" fillId="16" borderId="29" xfId="0" applyFont="1" applyFill="1" applyBorder="1" applyAlignment="1">
      <alignment horizontal="center" vertical="center" wrapText="1"/>
    </xf>
    <xf numFmtId="0" fontId="132" fillId="16" borderId="29" xfId="0" applyFont="1" applyFill="1" applyBorder="1" applyAlignment="1">
      <alignment horizontal="center" vertical="center"/>
    </xf>
    <xf numFmtId="0" fontId="131" fillId="5" borderId="105" xfId="0" applyFont="1" applyFill="1" applyBorder="1" applyAlignment="1">
      <alignment horizontal="center" vertical="center" wrapText="1"/>
    </xf>
    <xf numFmtId="0" fontId="5" fillId="0" borderId="26" xfId="0" applyFont="1" applyBorder="1" applyAlignment="1">
      <alignment horizontal="center" vertical="center"/>
    </xf>
    <xf numFmtId="176" fontId="0" fillId="0" borderId="0" xfId="0" applyNumberFormat="1">
      <alignment vertical="center"/>
    </xf>
    <xf numFmtId="0" fontId="10" fillId="9" borderId="29" xfId="0" applyFont="1" applyFill="1" applyBorder="1" applyAlignment="1">
      <alignment horizontal="center" vertical="center"/>
    </xf>
    <xf numFmtId="0" fontId="8" fillId="0" borderId="40" xfId="0" applyFont="1" applyBorder="1" applyAlignment="1">
      <alignment horizontal="center" vertical="center" wrapText="1"/>
    </xf>
    <xf numFmtId="0" fontId="49" fillId="0" borderId="14" xfId="0" applyFont="1" applyBorder="1" applyAlignment="1">
      <alignment horizontal="center" vertical="center" wrapText="1"/>
    </xf>
    <xf numFmtId="0" fontId="5" fillId="0" borderId="24" xfId="0" applyFont="1" applyBorder="1" applyAlignment="1">
      <alignment horizontal="center" vertical="center"/>
    </xf>
    <xf numFmtId="0" fontId="8" fillId="0" borderId="54" xfId="0" applyFont="1" applyBorder="1" applyAlignment="1">
      <alignment horizontal="center" vertical="center"/>
    </xf>
    <xf numFmtId="0" fontId="31" fillId="0" borderId="14" xfId="0" applyFont="1" applyBorder="1" applyAlignment="1">
      <alignment horizontal="center" vertical="center"/>
    </xf>
    <xf numFmtId="0" fontId="5" fillId="0" borderId="14" xfId="0" applyFont="1" applyBorder="1" applyAlignment="1">
      <alignment horizontal="center" vertical="center"/>
    </xf>
    <xf numFmtId="0" fontId="5" fillId="0" borderId="103" xfId="0" applyFont="1" applyBorder="1" applyAlignment="1">
      <alignment horizontal="center" vertical="center"/>
    </xf>
    <xf numFmtId="0" fontId="31" fillId="22" borderId="102" xfId="0" applyFont="1" applyFill="1" applyBorder="1" applyAlignment="1">
      <alignment horizontal="center" vertical="center"/>
    </xf>
    <xf numFmtId="0" fontId="49" fillId="0" borderId="103" xfId="0" applyFont="1" applyBorder="1" applyAlignment="1">
      <alignment horizontal="center" vertical="center" wrapText="1"/>
    </xf>
    <xf numFmtId="0" fontId="5" fillId="22" borderId="102" xfId="0" applyFont="1" applyFill="1" applyBorder="1" applyAlignment="1">
      <alignment horizontal="center" vertical="center"/>
    </xf>
    <xf numFmtId="0" fontId="161" fillId="0" borderId="154" xfId="0" applyFont="1" applyBorder="1" applyAlignment="1">
      <alignment horizontal="center" vertical="center"/>
    </xf>
    <xf numFmtId="0" fontId="31" fillId="0" borderId="54" xfId="0" applyFont="1" applyBorder="1" applyAlignment="1">
      <alignment horizontal="center" vertical="center"/>
    </xf>
    <xf numFmtId="0" fontId="0" fillId="35" borderId="0" xfId="0" applyFill="1">
      <alignment vertical="center"/>
    </xf>
    <xf numFmtId="0" fontId="49" fillId="0" borderId="9" xfId="0" applyFont="1" applyBorder="1" applyAlignment="1">
      <alignment horizontal="center" vertical="center" wrapText="1"/>
    </xf>
    <xf numFmtId="0" fontId="5" fillId="0" borderId="10" xfId="0" applyFont="1" applyBorder="1" applyAlignment="1">
      <alignment horizontal="center" vertical="center"/>
    </xf>
    <xf numFmtId="0" fontId="30" fillId="0" borderId="54" xfId="0" applyFont="1" applyBorder="1" applyAlignment="1">
      <alignment horizontal="center" vertical="center"/>
    </xf>
    <xf numFmtId="0" fontId="161" fillId="0" borderId="8" xfId="0" applyFont="1" applyBorder="1" applyAlignment="1">
      <alignment horizontal="center" vertical="center"/>
    </xf>
    <xf numFmtId="0" fontId="5" fillId="0" borderId="40" xfId="0" applyFont="1" applyBorder="1" applyAlignment="1">
      <alignment horizontal="center" vertical="center"/>
    </xf>
    <xf numFmtId="0" fontId="30" fillId="0" borderId="17" xfId="0" applyFont="1" applyBorder="1" applyAlignment="1">
      <alignment horizontal="center" vertical="center" wrapText="1"/>
    </xf>
    <xf numFmtId="0" fontId="49" fillId="22" borderId="12" xfId="0" applyFont="1" applyFill="1" applyBorder="1" applyAlignment="1">
      <alignment horizontal="center" vertical="center" wrapText="1"/>
    </xf>
    <xf numFmtId="0" fontId="5" fillId="22" borderId="10" xfId="0" applyFont="1" applyFill="1" applyBorder="1" applyAlignment="1">
      <alignment horizontal="center" vertical="center"/>
    </xf>
    <xf numFmtId="0" fontId="5" fillId="7" borderId="9" xfId="0" applyFont="1" applyFill="1" applyBorder="1" applyAlignment="1">
      <alignment horizontal="center" vertical="center"/>
    </xf>
    <xf numFmtId="0" fontId="161" fillId="0" borderId="17" xfId="0" applyFont="1" applyBorder="1" applyAlignment="1">
      <alignment horizontal="center" vertical="center"/>
    </xf>
    <xf numFmtId="0" fontId="5" fillId="0" borderId="12" xfId="0" applyFont="1" applyBorder="1" applyAlignment="1">
      <alignment horizontal="center" vertical="center"/>
    </xf>
    <xf numFmtId="0" fontId="5" fillId="0" borderId="28" xfId="0" applyFont="1" applyBorder="1" applyAlignment="1">
      <alignment horizontal="center" vertical="center"/>
    </xf>
    <xf numFmtId="0" fontId="8" fillId="0" borderId="41" xfId="0" applyFont="1" applyBorder="1" applyAlignment="1">
      <alignment horizontal="center" vertical="center"/>
    </xf>
    <xf numFmtId="0" fontId="5" fillId="0" borderId="29" xfId="0" applyFont="1" applyBorder="1" applyAlignment="1">
      <alignment horizontal="center" vertical="center"/>
    </xf>
    <xf numFmtId="0" fontId="161" fillId="0" borderId="29" xfId="0" applyFont="1" applyBorder="1" applyAlignment="1">
      <alignment horizontal="center" vertical="center"/>
    </xf>
    <xf numFmtId="0" fontId="5" fillId="0" borderId="30" xfId="0" applyFont="1" applyBorder="1" applyAlignment="1">
      <alignment horizontal="center" vertical="center"/>
    </xf>
    <xf numFmtId="0" fontId="161" fillId="0" borderId="134" xfId="0" applyFont="1" applyBorder="1" applyAlignment="1">
      <alignment horizontal="center" vertical="center"/>
    </xf>
    <xf numFmtId="0" fontId="5" fillId="0" borderId="43" xfId="0" applyFont="1" applyBorder="1" applyAlignment="1">
      <alignment horizontal="center" vertical="center"/>
    </xf>
    <xf numFmtId="0" fontId="5" fillId="4" borderId="19" xfId="0" applyFont="1" applyFill="1" applyBorder="1" applyAlignment="1">
      <alignment horizontal="right" vertical="center"/>
    </xf>
    <xf numFmtId="0" fontId="222" fillId="2" borderId="117" xfId="0" applyFont="1" applyFill="1" applyBorder="1" applyAlignment="1">
      <alignment horizontal="center" vertical="center"/>
    </xf>
    <xf numFmtId="0" fontId="192" fillId="0" borderId="25" xfId="0" applyFont="1" applyBorder="1" applyAlignment="1">
      <alignment horizontal="center" vertical="center"/>
    </xf>
    <xf numFmtId="0" fontId="192" fillId="0" borderId="26" xfId="0" applyFont="1" applyBorder="1" applyAlignment="1">
      <alignment horizontal="center" vertical="center"/>
    </xf>
    <xf numFmtId="0" fontId="122" fillId="0" borderId="25" xfId="0" applyFont="1" applyBorder="1" applyAlignment="1">
      <alignment horizontal="center" vertical="center"/>
    </xf>
    <xf numFmtId="0" fontId="192" fillId="0" borderId="32" xfId="0" applyFont="1" applyBorder="1" applyAlignment="1">
      <alignment horizontal="center" vertical="center"/>
    </xf>
    <xf numFmtId="0" fontId="223" fillId="0" borderId="24" xfId="0" applyFont="1" applyBorder="1" applyAlignment="1">
      <alignment horizontal="center" vertical="center"/>
    </xf>
    <xf numFmtId="0" fontId="224" fillId="0" borderId="35" xfId="0" applyFont="1" applyBorder="1" applyAlignment="1">
      <alignment horizontal="center" vertical="center"/>
    </xf>
    <xf numFmtId="0" fontId="138" fillId="0" borderId="30" xfId="0" applyFont="1" applyBorder="1" applyAlignment="1">
      <alignment horizontal="center" vertical="center" wrapText="1"/>
    </xf>
    <xf numFmtId="0" fontId="133" fillId="4" borderId="25" xfId="0" applyFont="1" applyFill="1" applyBorder="1" applyAlignment="1">
      <alignment horizontal="center" vertical="center"/>
    </xf>
    <xf numFmtId="0" fontId="180" fillId="6" borderId="24" xfId="0" applyFont="1" applyFill="1" applyBorder="1" applyAlignment="1">
      <alignment horizontal="center" vertical="center" wrapText="1"/>
    </xf>
    <xf numFmtId="0" fontId="180" fillId="6" borderId="9" xfId="0" applyFont="1" applyFill="1" applyBorder="1" applyAlignment="1">
      <alignment horizontal="center" vertical="center" wrapText="1"/>
    </xf>
    <xf numFmtId="0" fontId="140" fillId="0" borderId="29" xfId="0" applyFont="1" applyBorder="1" applyAlignment="1">
      <alignment horizontal="center" vertical="center" wrapText="1"/>
    </xf>
    <xf numFmtId="0" fontId="180" fillId="6" borderId="28" xfId="0" applyFont="1" applyFill="1" applyBorder="1" applyAlignment="1">
      <alignment horizontal="center" vertical="center" wrapText="1"/>
    </xf>
    <xf numFmtId="0" fontId="140" fillId="0" borderId="25" xfId="0" applyFont="1" applyBorder="1" applyAlignment="1">
      <alignment horizontal="center" vertical="center" wrapText="1"/>
    </xf>
    <xf numFmtId="0" fontId="140" fillId="0" borderId="8" xfId="0" applyFont="1" applyBorder="1" applyAlignment="1">
      <alignment horizontal="center" vertical="center" wrapText="1"/>
    </xf>
    <xf numFmtId="0" fontId="180" fillId="6" borderId="29" xfId="0" applyFont="1" applyFill="1" applyBorder="1" applyAlignment="1">
      <alignment horizontal="center" vertical="center" wrapText="1"/>
    </xf>
    <xf numFmtId="0" fontId="133" fillId="4" borderId="10" xfId="0" applyFont="1" applyFill="1" applyBorder="1" applyAlignment="1">
      <alignment horizontal="center" vertical="center"/>
    </xf>
    <xf numFmtId="0" fontId="180" fillId="5" borderId="41" xfId="0" applyFont="1" applyFill="1" applyBorder="1" applyAlignment="1">
      <alignment horizontal="center" vertical="center" wrapText="1"/>
    </xf>
    <xf numFmtId="0" fontId="131" fillId="6" borderId="111" xfId="0" applyFont="1" applyFill="1" applyBorder="1" applyAlignment="1">
      <alignment horizontal="center" vertical="center" wrapText="1"/>
    </xf>
    <xf numFmtId="0" fontId="122" fillId="0" borderId="102" xfId="0" applyFont="1" applyBorder="1" applyAlignment="1">
      <alignment horizontal="center" vertical="center" wrapText="1"/>
    </xf>
    <xf numFmtId="0" fontId="138" fillId="9" borderId="54" xfId="0" applyFont="1" applyFill="1" applyBorder="1" applyAlignment="1">
      <alignment horizontal="center" vertical="center" wrapText="1"/>
    </xf>
    <xf numFmtId="0" fontId="133" fillId="4" borderId="32" xfId="0" applyFont="1" applyFill="1" applyBorder="1" applyAlignment="1">
      <alignment horizontal="center" vertical="center"/>
    </xf>
    <xf numFmtId="0" fontId="138" fillId="9" borderId="12" xfId="0" applyFont="1" applyFill="1" applyBorder="1" applyAlignment="1">
      <alignment horizontal="center" vertical="center" wrapText="1"/>
    </xf>
    <xf numFmtId="0" fontId="180" fillId="6" borderId="111" xfId="0" applyFont="1" applyFill="1" applyBorder="1" applyAlignment="1">
      <alignment horizontal="center" vertical="center" wrapText="1"/>
    </xf>
    <xf numFmtId="0" fontId="180" fillId="5" borderId="11" xfId="0" applyFont="1" applyFill="1" applyBorder="1" applyAlignment="1">
      <alignment horizontal="center" vertical="center" wrapText="1"/>
    </xf>
    <xf numFmtId="0" fontId="131" fillId="5" borderId="19" xfId="0" applyFont="1" applyFill="1" applyBorder="1" applyAlignment="1">
      <alignment horizontal="center" vertical="center" wrapText="1"/>
    </xf>
    <xf numFmtId="0" fontId="133" fillId="4" borderId="30" xfId="0" applyFont="1" applyFill="1" applyBorder="1" applyAlignment="1">
      <alignment horizontal="center" vertical="center"/>
    </xf>
    <xf numFmtId="0" fontId="138" fillId="0" borderId="219" xfId="0" applyFont="1" applyBorder="1" applyAlignment="1">
      <alignment horizontal="center" vertical="center"/>
    </xf>
    <xf numFmtId="0" fontId="180" fillId="0" borderId="111" xfId="0" applyFont="1" applyBorder="1" applyAlignment="1">
      <alignment horizontal="center" vertical="center"/>
    </xf>
    <xf numFmtId="0" fontId="180" fillId="0" borderId="11" xfId="0" applyFont="1" applyBorder="1" applyAlignment="1">
      <alignment horizontal="center" vertical="center" wrapText="1"/>
    </xf>
    <xf numFmtId="0" fontId="132" fillId="0" borderId="23" xfId="0" applyFont="1" applyBorder="1" applyAlignment="1">
      <alignment horizontal="center" vertical="center"/>
    </xf>
    <xf numFmtId="0" fontId="132" fillId="0" borderId="111" xfId="0" applyFont="1" applyBorder="1" applyAlignment="1">
      <alignment horizontal="center" vertical="center"/>
    </xf>
    <xf numFmtId="0" fontId="133" fillId="0" borderId="23" xfId="0" applyFont="1" applyBorder="1" applyAlignment="1">
      <alignment horizontal="center" vertical="center"/>
    </xf>
    <xf numFmtId="0" fontId="133" fillId="0" borderId="41" xfId="0" applyFont="1" applyBorder="1" applyAlignment="1">
      <alignment horizontal="center" vertical="center"/>
    </xf>
    <xf numFmtId="0" fontId="180" fillId="0" borderId="16" xfId="0" applyFont="1" applyBorder="1" applyAlignment="1">
      <alignment horizontal="center" vertical="center"/>
    </xf>
    <xf numFmtId="0" fontId="122" fillId="9" borderId="32" xfId="0" applyFont="1" applyFill="1" applyBorder="1" applyAlignment="1">
      <alignment horizontal="center" vertical="center" wrapText="1"/>
    </xf>
    <xf numFmtId="0" fontId="138" fillId="20" borderId="117" xfId="0" applyFont="1" applyFill="1" applyBorder="1" applyAlignment="1">
      <alignment horizontal="center" vertical="center"/>
    </xf>
    <xf numFmtId="0" fontId="138" fillId="20" borderId="35" xfId="0" applyFont="1" applyFill="1" applyBorder="1" applyAlignment="1">
      <alignment horizontal="center" vertical="center"/>
    </xf>
    <xf numFmtId="0" fontId="209" fillId="31" borderId="117" xfId="0" applyFont="1" applyFill="1" applyBorder="1" applyAlignment="1">
      <alignment horizontal="center" vertical="center"/>
    </xf>
    <xf numFmtId="0" fontId="138" fillId="31" borderId="118" xfId="0" applyFont="1" applyFill="1" applyBorder="1" applyAlignment="1">
      <alignment horizontal="center" vertical="center"/>
    </xf>
    <xf numFmtId="0" fontId="138" fillId="31" borderId="35" xfId="0" applyFont="1" applyFill="1" applyBorder="1" applyAlignment="1">
      <alignment horizontal="center" vertical="center"/>
    </xf>
    <xf numFmtId="0" fontId="198" fillId="8" borderId="25" xfId="0" applyFont="1" applyFill="1" applyBorder="1" applyAlignment="1">
      <alignment horizontal="center" vertical="center"/>
    </xf>
    <xf numFmtId="0" fontId="36" fillId="40" borderId="30" xfId="0" applyFont="1" applyFill="1" applyBorder="1" applyAlignment="1">
      <alignment horizontal="center" vertical="center" wrapText="1"/>
    </xf>
    <xf numFmtId="0" fontId="223" fillId="2" borderId="32" xfId="0" applyFont="1" applyFill="1" applyBorder="1" applyAlignment="1">
      <alignment horizontal="center" vertical="center"/>
    </xf>
    <xf numFmtId="0" fontId="122" fillId="2" borderId="41" xfId="0" applyFont="1" applyFill="1" applyBorder="1" applyAlignment="1">
      <alignment horizontal="center" vertical="center" wrapText="1"/>
    </xf>
    <xf numFmtId="0" fontId="31" fillId="81" borderId="40" xfId="0" applyFont="1" applyFill="1" applyBorder="1" applyAlignment="1">
      <alignment horizontal="center" vertical="center"/>
    </xf>
    <xf numFmtId="0" fontId="132" fillId="16" borderId="41" xfId="0" applyFont="1" applyFill="1" applyBorder="1" applyAlignment="1">
      <alignment horizontal="center" vertical="center"/>
    </xf>
    <xf numFmtId="0" fontId="133" fillId="16" borderId="8" xfId="0" applyFont="1" applyFill="1" applyBorder="1" applyAlignment="1">
      <alignment horizontal="center" vertical="center"/>
    </xf>
    <xf numFmtId="0" fontId="132" fillId="16" borderId="32" xfId="0" applyFont="1" applyFill="1" applyBorder="1" applyAlignment="1">
      <alignment horizontal="center" vertical="center"/>
    </xf>
    <xf numFmtId="0" fontId="138" fillId="52" borderId="117" xfId="0" applyFont="1" applyFill="1" applyBorder="1" applyAlignment="1">
      <alignment horizontal="center" vertical="center"/>
    </xf>
    <xf numFmtId="0" fontId="209" fillId="52" borderId="118" xfId="0" applyFont="1" applyFill="1" applyBorder="1" applyAlignment="1">
      <alignment horizontal="center" vertical="center"/>
    </xf>
    <xf numFmtId="0" fontId="209" fillId="52" borderId="35" xfId="0" applyFont="1" applyFill="1" applyBorder="1" applyAlignment="1">
      <alignment horizontal="center" vertical="center"/>
    </xf>
    <xf numFmtId="0" fontId="138" fillId="35" borderId="117" xfId="0" applyFont="1" applyFill="1" applyBorder="1" applyAlignment="1">
      <alignment horizontal="center" vertical="center"/>
    </xf>
    <xf numFmtId="0" fontId="138" fillId="35" borderId="118" xfId="0" applyFont="1" applyFill="1" applyBorder="1" applyAlignment="1">
      <alignment horizontal="center" vertical="center"/>
    </xf>
    <xf numFmtId="0" fontId="138" fillId="35" borderId="35" xfId="0" applyFont="1" applyFill="1" applyBorder="1" applyAlignment="1">
      <alignment horizontal="center" vertical="center"/>
    </xf>
    <xf numFmtId="0" fontId="138" fillId="25" borderId="117" xfId="0" applyFont="1" applyFill="1" applyBorder="1" applyAlignment="1">
      <alignment horizontal="center" vertical="center"/>
    </xf>
    <xf numFmtId="0" fontId="138" fillId="25" borderId="118" xfId="0" applyFont="1" applyFill="1" applyBorder="1" applyAlignment="1">
      <alignment horizontal="center" vertical="center"/>
    </xf>
    <xf numFmtId="0" fontId="138" fillId="25" borderId="35" xfId="0" applyFont="1" applyFill="1" applyBorder="1" applyAlignment="1">
      <alignment horizontal="center" vertical="center"/>
    </xf>
    <xf numFmtId="0" fontId="138" fillId="33" borderId="117" xfId="0" applyFont="1" applyFill="1" applyBorder="1" applyAlignment="1">
      <alignment horizontal="center" vertical="center"/>
    </xf>
    <xf numFmtId="0" fontId="138" fillId="33" borderId="35" xfId="0" applyFont="1" applyFill="1" applyBorder="1" applyAlignment="1">
      <alignment horizontal="center" vertical="center"/>
    </xf>
    <xf numFmtId="0" fontId="138" fillId="33" borderId="31" xfId="0" applyFont="1" applyFill="1" applyBorder="1" applyAlignment="1">
      <alignment horizontal="center" vertical="center"/>
    </xf>
    <xf numFmtId="0" fontId="209" fillId="89" borderId="117" xfId="0" applyFont="1" applyFill="1" applyBorder="1" applyAlignment="1">
      <alignment horizontal="center" vertical="center"/>
    </xf>
    <xf numFmtId="0" fontId="138" fillId="89" borderId="118" xfId="0" applyFont="1" applyFill="1" applyBorder="1" applyAlignment="1">
      <alignment horizontal="center" vertical="center"/>
    </xf>
    <xf numFmtId="0" fontId="138" fillId="89" borderId="35" xfId="0" applyFont="1" applyFill="1" applyBorder="1" applyAlignment="1">
      <alignment horizontal="center" vertical="center"/>
    </xf>
    <xf numFmtId="0" fontId="192" fillId="90" borderId="32" xfId="0" applyFont="1" applyFill="1" applyBorder="1" applyAlignment="1">
      <alignment horizontal="center" vertical="center"/>
    </xf>
    <xf numFmtId="0" fontId="192" fillId="90" borderId="25" xfId="0" applyFont="1" applyFill="1" applyBorder="1" applyAlignment="1">
      <alignment horizontal="center" vertical="center"/>
    </xf>
    <xf numFmtId="0" fontId="138" fillId="90" borderId="41" xfId="0" applyFont="1" applyFill="1" applyBorder="1" applyAlignment="1">
      <alignment horizontal="center" vertical="center" wrapText="1"/>
    </xf>
    <xf numFmtId="0" fontId="138" fillId="90" borderId="29" xfId="0" applyFont="1" applyFill="1" applyBorder="1" applyAlignment="1">
      <alignment horizontal="center" vertical="center" wrapText="1"/>
    </xf>
    <xf numFmtId="0" fontId="192" fillId="2" borderId="25" xfId="0" applyFont="1" applyFill="1" applyBorder="1" applyAlignment="1">
      <alignment horizontal="center" vertical="center"/>
    </xf>
    <xf numFmtId="0" fontId="138" fillId="2" borderId="29" xfId="0" applyFont="1" applyFill="1" applyBorder="1" applyAlignment="1">
      <alignment horizontal="center" vertical="center" wrapText="1"/>
    </xf>
    <xf numFmtId="0" fontId="192" fillId="40" borderId="26" xfId="0" applyFont="1" applyFill="1" applyBorder="1" applyAlignment="1">
      <alignment horizontal="center" vertical="center"/>
    </xf>
    <xf numFmtId="0" fontId="133" fillId="16" borderId="29" xfId="0" applyFont="1" applyFill="1" applyBorder="1" applyAlignment="1">
      <alignment horizontal="center" vertical="center"/>
    </xf>
    <xf numFmtId="0" fontId="198" fillId="16" borderId="26" xfId="0" applyFont="1" applyFill="1" applyBorder="1" applyAlignment="1">
      <alignment horizontal="center" vertical="center"/>
    </xf>
    <xf numFmtId="0" fontId="131" fillId="24" borderId="41" xfId="0" applyFont="1" applyFill="1" applyBorder="1" applyAlignment="1">
      <alignment horizontal="center" vertical="center" wrapText="1"/>
    </xf>
    <xf numFmtId="0" fontId="132" fillId="24" borderId="41" xfId="0" applyFont="1" applyFill="1" applyBorder="1" applyAlignment="1">
      <alignment horizontal="center" vertical="center"/>
    </xf>
    <xf numFmtId="0" fontId="132" fillId="24" borderId="25" xfId="0" applyFont="1" applyFill="1" applyBorder="1" applyAlignment="1">
      <alignment horizontal="center" vertical="center"/>
    </xf>
    <xf numFmtId="0" fontId="132" fillId="24" borderId="32" xfId="0" applyFont="1" applyFill="1" applyBorder="1" applyAlignment="1">
      <alignment horizontal="center" vertical="center"/>
    </xf>
    <xf numFmtId="0" fontId="132" fillId="24" borderId="8" xfId="0" applyFont="1" applyFill="1" applyBorder="1" applyAlignment="1">
      <alignment horizontal="center" vertical="center"/>
    </xf>
    <xf numFmtId="0" fontId="132" fillId="24" borderId="40" xfId="0" applyFont="1" applyFill="1" applyBorder="1" applyAlignment="1">
      <alignment horizontal="center" vertical="center"/>
    </xf>
    <xf numFmtId="0" fontId="198" fillId="16" borderId="10" xfId="0" applyFont="1" applyFill="1" applyBorder="1" applyAlignment="1">
      <alignment horizontal="center" vertical="center"/>
    </xf>
    <xf numFmtId="0" fontId="209" fillId="25" borderId="117" xfId="0" applyFont="1" applyFill="1" applyBorder="1" applyAlignment="1">
      <alignment horizontal="center" vertical="center"/>
    </xf>
    <xf numFmtId="0" fontId="209" fillId="25" borderId="118" xfId="0" applyFont="1" applyFill="1" applyBorder="1" applyAlignment="1">
      <alignment horizontal="center" vertical="center"/>
    </xf>
    <xf numFmtId="0" fontId="192" fillId="2" borderId="26" xfId="0" applyFont="1" applyFill="1" applyBorder="1" applyAlignment="1">
      <alignment horizontal="center" vertical="center"/>
    </xf>
    <xf numFmtId="0" fontId="133" fillId="15" borderId="8" xfId="0" applyFont="1" applyFill="1" applyBorder="1" applyAlignment="1">
      <alignment horizontal="center" vertical="center"/>
    </xf>
    <xf numFmtId="0" fontId="192" fillId="2" borderId="32" xfId="0" applyFont="1" applyFill="1" applyBorder="1" applyAlignment="1">
      <alignment horizontal="center" vertical="center"/>
    </xf>
    <xf numFmtId="0" fontId="138" fillId="2" borderId="41" xfId="0" applyFont="1" applyFill="1" applyBorder="1" applyAlignment="1">
      <alignment horizontal="center" vertical="center" wrapText="1"/>
    </xf>
    <xf numFmtId="0" fontId="133" fillId="10" borderId="8" xfId="0" applyFont="1" applyFill="1" applyBorder="1" applyAlignment="1">
      <alignment horizontal="center" vertical="center"/>
    </xf>
    <xf numFmtId="0" fontId="130" fillId="90" borderId="25" xfId="0" applyFont="1" applyFill="1" applyBorder="1" applyAlignment="1">
      <alignment horizontal="center" vertical="center" wrapText="1"/>
    </xf>
    <xf numFmtId="0" fontId="130" fillId="90" borderId="8" xfId="0" applyFont="1" applyFill="1" applyBorder="1" applyAlignment="1">
      <alignment horizontal="center" vertical="center" wrapText="1"/>
    </xf>
    <xf numFmtId="0" fontId="131" fillId="90" borderId="30" xfId="0" applyFont="1" applyFill="1" applyBorder="1" applyAlignment="1">
      <alignment horizontal="center" vertical="center" wrapText="1"/>
    </xf>
    <xf numFmtId="0" fontId="132" fillId="91" borderId="8" xfId="0" applyFont="1" applyFill="1" applyBorder="1" applyAlignment="1">
      <alignment horizontal="center" vertical="center"/>
    </xf>
    <xf numFmtId="0" fontId="132" fillId="21" borderId="32" xfId="0" applyFont="1" applyFill="1" applyBorder="1" applyAlignment="1">
      <alignment horizontal="center" vertical="center"/>
    </xf>
    <xf numFmtId="0" fontId="132" fillId="21" borderId="41" xfId="0" applyFont="1" applyFill="1" applyBorder="1" applyAlignment="1">
      <alignment horizontal="center" vertical="center"/>
    </xf>
    <xf numFmtId="0" fontId="131" fillId="14" borderId="29" xfId="0" applyFont="1" applyFill="1" applyBorder="1" applyAlignment="1">
      <alignment horizontal="center" vertical="center" wrapText="1"/>
    </xf>
    <xf numFmtId="0" fontId="41" fillId="0" borderId="32" xfId="0" applyFont="1" applyBorder="1" applyAlignment="1">
      <alignment horizontal="center" vertical="center"/>
    </xf>
    <xf numFmtId="0" fontId="123" fillId="0" borderId="32" xfId="0" applyFont="1" applyBorder="1" applyAlignment="1">
      <alignment horizontal="center" vertical="center"/>
    </xf>
    <xf numFmtId="0" fontId="123" fillId="0" borderId="25" xfId="0" applyFont="1" applyBorder="1" applyAlignment="1">
      <alignment horizontal="center" vertical="center"/>
    </xf>
    <xf numFmtId="0" fontId="123" fillId="0" borderId="111"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111" xfId="0" applyFont="1" applyBorder="1" applyAlignment="1">
      <alignment horizontal="center" vertical="center" wrapText="1"/>
    </xf>
    <xf numFmtId="0" fontId="9" fillId="0" borderId="16" xfId="0" applyFont="1" applyBorder="1" applyAlignment="1">
      <alignment horizontal="center" vertical="center" wrapText="1"/>
    </xf>
    <xf numFmtId="0" fontId="10" fillId="4" borderId="10" xfId="0" applyFont="1" applyFill="1" applyBorder="1" applyAlignment="1">
      <alignment horizontal="center" vertical="center"/>
    </xf>
    <xf numFmtId="0" fontId="6" fillId="6" borderId="32" xfId="0" applyFont="1" applyFill="1" applyBorder="1" applyAlignment="1">
      <alignment horizontal="center" vertical="center" wrapText="1"/>
    </xf>
    <xf numFmtId="0" fontId="8" fillId="0" borderId="14" xfId="0" applyFont="1" applyBorder="1" applyAlignment="1">
      <alignment horizontal="center" vertical="center" wrapText="1"/>
    </xf>
    <xf numFmtId="0" fontId="8" fillId="9" borderId="8" xfId="0" applyFont="1" applyFill="1" applyBorder="1" applyAlignment="1">
      <alignment horizontal="center" vertical="center" wrapText="1"/>
    </xf>
    <xf numFmtId="0" fontId="123" fillId="0" borderId="102" xfId="0" applyFont="1" applyBorder="1" applyAlignment="1">
      <alignment horizontal="center" vertical="center"/>
    </xf>
    <xf numFmtId="0" fontId="146" fillId="0" borderId="14" xfId="0" applyFont="1" applyBorder="1" applyAlignment="1">
      <alignment horizontal="center" vertical="center" wrapText="1"/>
    </xf>
    <xf numFmtId="0" fontId="31" fillId="22" borderId="14" xfId="0" applyFont="1" applyFill="1" applyBorder="1" applyAlignment="1">
      <alignment horizontal="center" vertical="center"/>
    </xf>
    <xf numFmtId="0" fontId="161" fillId="0" borderId="14" xfId="0" applyFont="1" applyBorder="1" applyAlignment="1">
      <alignment horizontal="center" vertical="center"/>
    </xf>
    <xf numFmtId="0" fontId="146" fillId="0" borderId="40" xfId="0" applyFont="1" applyBorder="1" applyAlignment="1">
      <alignment horizontal="center" vertical="center"/>
    </xf>
    <xf numFmtId="0" fontId="225" fillId="0" borderId="8" xfId="0" applyFont="1" applyBorder="1" applyAlignment="1">
      <alignment horizontal="center" vertical="center" wrapText="1"/>
    </xf>
    <xf numFmtId="0" fontId="123" fillId="0" borderId="40" xfId="0" applyFont="1" applyBorder="1" applyAlignment="1">
      <alignment horizontal="center" vertical="center" wrapText="1"/>
    </xf>
    <xf numFmtId="0" fontId="30" fillId="0" borderId="8" xfId="0" applyFont="1" applyBorder="1" applyAlignment="1">
      <alignment horizontal="center" vertical="center"/>
    </xf>
    <xf numFmtId="0" fontId="5" fillId="22" borderId="8" xfId="0" applyFont="1" applyFill="1" applyBorder="1" applyAlignment="1">
      <alignment horizontal="center" vertical="center"/>
    </xf>
    <xf numFmtId="0" fontId="123" fillId="0" borderId="41" xfId="0" applyFont="1" applyBorder="1" applyAlignment="1">
      <alignment horizontal="center" vertical="center" wrapText="1"/>
    </xf>
    <xf numFmtId="0" fontId="41" fillId="0" borderId="29" xfId="0" applyFont="1" applyBorder="1" applyAlignment="1">
      <alignment horizontal="center" vertical="center"/>
    </xf>
    <xf numFmtId="0" fontId="41" fillId="4" borderId="19" xfId="0" applyFont="1" applyFill="1" applyBorder="1" applyAlignment="1">
      <alignment horizontal="right" vertical="center"/>
    </xf>
    <xf numFmtId="0" fontId="10" fillId="20" borderId="9" xfId="0" applyFont="1" applyFill="1" applyBorder="1" applyAlignment="1">
      <alignment horizontal="right" vertical="center" wrapText="1"/>
    </xf>
    <xf numFmtId="0" fontId="41" fillId="0" borderId="9" xfId="0" applyFont="1" applyBorder="1" applyAlignment="1">
      <alignment horizontal="right" vertical="center"/>
    </xf>
    <xf numFmtId="0" fontId="41" fillId="8" borderId="9" xfId="0" applyFont="1" applyFill="1" applyBorder="1" applyAlignment="1">
      <alignment horizontal="right" vertical="center"/>
    </xf>
    <xf numFmtId="0" fontId="123" fillId="0" borderId="9" xfId="0" applyFont="1" applyBorder="1" applyAlignment="1">
      <alignment horizontal="right" vertical="center"/>
    </xf>
    <xf numFmtId="0" fontId="41" fillId="0" borderId="28" xfId="0" applyFont="1" applyBorder="1" applyAlignment="1">
      <alignment horizontal="right" vertical="center"/>
    </xf>
    <xf numFmtId="0" fontId="48" fillId="2" borderId="35" xfId="0" applyFont="1" applyFill="1" applyBorder="1" applyAlignment="1">
      <alignment horizontal="center" vertical="center"/>
    </xf>
    <xf numFmtId="0" fontId="48" fillId="0" borderId="117" xfId="0" applyFont="1" applyBorder="1" applyAlignment="1">
      <alignment horizontal="center" vertical="center"/>
    </xf>
    <xf numFmtId="0" fontId="210" fillId="0" borderId="117" xfId="0" applyFont="1" applyBorder="1" applyAlignment="1">
      <alignment horizontal="center" vertical="center" wrapText="1"/>
    </xf>
    <xf numFmtId="0" fontId="210" fillId="0" borderId="118" xfId="0" applyFont="1" applyBorder="1" applyAlignment="1">
      <alignment horizontal="center" vertical="center" wrapText="1"/>
    </xf>
    <xf numFmtId="0" fontId="210" fillId="0" borderId="35" xfId="0" applyFont="1" applyBorder="1" applyAlignment="1">
      <alignment horizontal="center" vertical="center" wrapText="1"/>
    </xf>
    <xf numFmtId="0" fontId="33" fillId="0" borderId="111" xfId="0" applyFont="1" applyBorder="1" applyAlignment="1">
      <alignment horizontal="center" vertical="center" wrapText="1"/>
    </xf>
    <xf numFmtId="0" fontId="37" fillId="0" borderId="11" xfId="0" applyFont="1" applyBorder="1" applyAlignment="1">
      <alignment horizontal="center" vertical="center" wrapText="1"/>
    </xf>
    <xf numFmtId="0" fontId="55" fillId="0" borderId="28" xfId="0" applyFont="1" applyBorder="1" applyAlignment="1">
      <alignment horizontal="center" vertical="center"/>
    </xf>
    <xf numFmtId="0" fontId="55" fillId="0" borderId="29" xfId="0" applyFont="1" applyBorder="1" applyAlignment="1">
      <alignment horizontal="center" vertical="center"/>
    </xf>
    <xf numFmtId="0" fontId="90" fillId="9" borderId="29" xfId="0" applyFont="1" applyFill="1" applyBorder="1" applyAlignment="1">
      <alignment horizontal="center" vertical="center"/>
    </xf>
    <xf numFmtId="0" fontId="55" fillId="0" borderId="30" xfId="0" applyFont="1" applyBorder="1" applyAlignment="1">
      <alignment horizontal="center" vertical="center"/>
    </xf>
    <xf numFmtId="0" fontId="35" fillId="0" borderId="24" xfId="0" applyFont="1" applyBorder="1" applyAlignment="1">
      <alignment horizontal="center" vertical="center"/>
    </xf>
    <xf numFmtId="0" fontId="35" fillId="0" borderId="25" xfId="0" applyFont="1" applyBorder="1" applyAlignment="1">
      <alignment horizontal="center" vertical="center"/>
    </xf>
    <xf numFmtId="0" fontId="39" fillId="0" borderId="25" xfId="0" applyFont="1" applyBorder="1" applyAlignment="1">
      <alignment horizontal="center" vertical="center"/>
    </xf>
    <xf numFmtId="0" fontId="35" fillId="0" borderId="26" xfId="0" applyFont="1" applyBorder="1" applyAlignment="1">
      <alignment horizontal="center" vertical="center"/>
    </xf>
    <xf numFmtId="0" fontId="35" fillId="0" borderId="10" xfId="0" applyFont="1" applyBorder="1" applyAlignment="1">
      <alignment horizontal="center" vertical="center"/>
    </xf>
    <xf numFmtId="0" fontId="35" fillId="0" borderId="30" xfId="0" applyFont="1" applyBorder="1" applyAlignment="1">
      <alignment horizontal="center" vertical="center"/>
    </xf>
    <xf numFmtId="0" fontId="35" fillId="0" borderId="103" xfId="0" applyFont="1" applyBorder="1" applyAlignment="1">
      <alignment horizontal="center" vertical="center"/>
    </xf>
    <xf numFmtId="0" fontId="35" fillId="0" borderId="23" xfId="0" applyFont="1" applyBorder="1" applyAlignment="1">
      <alignment horizontal="center" vertical="center"/>
    </xf>
    <xf numFmtId="0" fontId="226" fillId="4" borderId="32" xfId="0" applyFont="1" applyFill="1" applyBorder="1" applyAlignment="1">
      <alignment horizontal="center" vertical="center"/>
    </xf>
    <xf numFmtId="0" fontId="46" fillId="0" borderId="26" xfId="0" applyFont="1" applyBorder="1" applyAlignment="1">
      <alignment horizontal="center" vertical="center" wrapText="1"/>
    </xf>
    <xf numFmtId="0" fontId="113" fillId="0" borderId="32" xfId="0" applyFont="1" applyBorder="1" applyAlignment="1">
      <alignment horizontal="center" vertical="center" wrapText="1"/>
    </xf>
    <xf numFmtId="0" fontId="40" fillId="9" borderId="25" xfId="0" applyFont="1" applyFill="1" applyBorder="1" applyAlignment="1">
      <alignment horizontal="center" vertical="center" wrapText="1"/>
    </xf>
    <xf numFmtId="0" fontId="40" fillId="9" borderId="8" xfId="0" applyFont="1" applyFill="1" applyBorder="1" applyAlignment="1">
      <alignment horizontal="center" vertical="center" wrapText="1"/>
    </xf>
    <xf numFmtId="0" fontId="45" fillId="6" borderId="26" xfId="0" applyFont="1" applyFill="1" applyBorder="1" applyAlignment="1">
      <alignment horizontal="center" vertical="center" wrapText="1"/>
    </xf>
    <xf numFmtId="0" fontId="46" fillId="0" borderId="32" xfId="0" applyFont="1" applyBorder="1" applyAlignment="1">
      <alignment horizontal="center" vertical="center" wrapText="1"/>
    </xf>
    <xf numFmtId="0" fontId="226" fillId="4" borderId="25" xfId="0" applyFont="1" applyFill="1" applyBorder="1" applyAlignment="1">
      <alignment horizontal="center" vertical="center"/>
    </xf>
    <xf numFmtId="0" fontId="226" fillId="4" borderId="8" xfId="0" applyFont="1" applyFill="1" applyBorder="1" applyAlignment="1">
      <alignment horizontal="center" vertical="center"/>
    </xf>
    <xf numFmtId="0" fontId="45" fillId="5" borderId="10" xfId="0" applyFont="1" applyFill="1" applyBorder="1" applyAlignment="1">
      <alignment horizontal="center" vertical="center" wrapText="1"/>
    </xf>
    <xf numFmtId="0" fontId="226" fillId="4" borderId="41" xfId="0" applyFont="1" applyFill="1" applyBorder="1" applyAlignment="1">
      <alignment horizontal="center" vertical="center"/>
    </xf>
    <xf numFmtId="0" fontId="46" fillId="0" borderId="30" xfId="0" applyFont="1" applyBorder="1" applyAlignment="1">
      <alignment horizontal="center" vertical="center" wrapText="1"/>
    </xf>
    <xf numFmtId="0" fontId="226" fillId="4" borderId="29" xfId="0" applyFont="1" applyFill="1" applyBorder="1" applyAlignment="1">
      <alignment horizontal="center" vertical="center"/>
    </xf>
    <xf numFmtId="0" fontId="113" fillId="0" borderId="25" xfId="0" applyFont="1" applyBorder="1" applyAlignment="1">
      <alignment horizontal="center" vertical="center" wrapText="1"/>
    </xf>
    <xf numFmtId="0" fontId="226" fillId="16" borderId="8" xfId="0" applyFont="1" applyFill="1" applyBorder="1" applyAlignment="1">
      <alignment horizontal="center" vertical="center"/>
    </xf>
    <xf numFmtId="0" fontId="40" fillId="9" borderId="10" xfId="0" applyFont="1" applyFill="1" applyBorder="1" applyAlignment="1">
      <alignment horizontal="center" vertical="center" wrapText="1"/>
    </xf>
    <xf numFmtId="0" fontId="226" fillId="4" borderId="40" xfId="0" applyFont="1" applyFill="1" applyBorder="1" applyAlignment="1">
      <alignment horizontal="center" vertical="center"/>
    </xf>
    <xf numFmtId="0" fontId="226" fillId="4" borderId="10" xfId="0" applyFont="1" applyFill="1" applyBorder="1" applyAlignment="1">
      <alignment horizontal="center" vertical="center"/>
    </xf>
    <xf numFmtId="0" fontId="47" fillId="16" borderId="26" xfId="0" applyFont="1" applyFill="1" applyBorder="1" applyAlignment="1">
      <alignment horizontal="center" vertical="center"/>
    </xf>
    <xf numFmtId="0" fontId="226" fillId="16" borderId="29" xfId="0" applyFont="1" applyFill="1" applyBorder="1" applyAlignment="1">
      <alignment horizontal="center" vertical="center"/>
    </xf>
    <xf numFmtId="0" fontId="45" fillId="6" borderId="41" xfId="0" applyFont="1" applyFill="1" applyBorder="1" applyAlignment="1">
      <alignment horizontal="center" vertical="center" wrapText="1"/>
    </xf>
    <xf numFmtId="0" fontId="226" fillId="4" borderId="30" xfId="0" applyFont="1" applyFill="1" applyBorder="1" applyAlignment="1">
      <alignment horizontal="center" vertical="center"/>
    </xf>
    <xf numFmtId="0" fontId="227" fillId="5" borderId="25" xfId="0" applyFont="1" applyFill="1" applyBorder="1" applyAlignment="1">
      <alignment horizontal="center" vertical="center" wrapText="1"/>
    </xf>
    <xf numFmtId="0" fontId="227" fillId="5" borderId="8" xfId="0" applyFont="1" applyFill="1" applyBorder="1" applyAlignment="1">
      <alignment horizontal="center" vertical="center" wrapText="1"/>
    </xf>
    <xf numFmtId="0" fontId="40" fillId="9" borderId="29" xfId="0" applyFont="1" applyFill="1" applyBorder="1" applyAlignment="1">
      <alignment horizontal="center" vertical="center" wrapText="1"/>
    </xf>
    <xf numFmtId="0" fontId="227" fillId="5" borderId="29" xfId="0" applyFont="1" applyFill="1" applyBorder="1" applyAlignment="1">
      <alignment horizontal="center" vertical="center" wrapText="1"/>
    </xf>
    <xf numFmtId="0" fontId="47" fillId="8" borderId="30" xfId="0" applyFont="1" applyFill="1" applyBorder="1" applyAlignment="1">
      <alignment horizontal="center" vertical="center"/>
    </xf>
    <xf numFmtId="0" fontId="40" fillId="9" borderId="30" xfId="0" applyFont="1" applyFill="1" applyBorder="1" applyAlignment="1">
      <alignment horizontal="center" vertical="center" wrapText="1"/>
    </xf>
    <xf numFmtId="0" fontId="45" fillId="5" borderId="111" xfId="0" applyFont="1" applyFill="1" applyBorder="1" applyAlignment="1">
      <alignment horizontal="center" vertical="center" wrapText="1"/>
    </xf>
    <xf numFmtId="0" fontId="46" fillId="0" borderId="23" xfId="0" applyFont="1" applyBorder="1" applyAlignment="1">
      <alignment horizontal="center" vertical="center" wrapText="1"/>
    </xf>
    <xf numFmtId="0" fontId="47" fillId="8" borderId="102" xfId="0" applyFont="1" applyFill="1" applyBorder="1" applyAlignment="1">
      <alignment horizontal="center" vertical="center"/>
    </xf>
    <xf numFmtId="0" fontId="45" fillId="4" borderId="14" xfId="0" applyFont="1" applyFill="1" applyBorder="1" applyAlignment="1">
      <alignment horizontal="center" vertical="center" wrapText="1"/>
    </xf>
    <xf numFmtId="0" fontId="46" fillId="0" borderId="103" xfId="0" applyFont="1" applyBorder="1" applyAlignment="1">
      <alignment horizontal="center" vertical="center" wrapText="1"/>
    </xf>
    <xf numFmtId="0" fontId="45" fillId="6" borderId="102" xfId="0" applyFont="1" applyFill="1" applyBorder="1" applyAlignment="1">
      <alignment horizontal="center" vertical="center" wrapText="1"/>
    </xf>
    <xf numFmtId="0" fontId="227" fillId="6" borderId="14" xfId="0" applyFont="1" applyFill="1" applyBorder="1" applyAlignment="1">
      <alignment horizontal="center" vertical="center" wrapText="1"/>
    </xf>
    <xf numFmtId="0" fontId="40" fillId="9" borderId="103" xfId="0" applyFont="1" applyFill="1" applyBorder="1" applyAlignment="1">
      <alignment horizontal="center" vertical="center" wrapText="1"/>
    </xf>
    <xf numFmtId="0" fontId="45" fillId="5" borderId="54" xfId="0" applyFont="1" applyFill="1" applyBorder="1" applyAlignment="1">
      <alignment horizontal="center" vertical="center" wrapText="1"/>
    </xf>
    <xf numFmtId="0" fontId="226" fillId="4" borderId="26" xfId="0" applyFont="1" applyFill="1" applyBorder="1" applyAlignment="1">
      <alignment horizontal="center" vertical="center"/>
    </xf>
    <xf numFmtId="0" fontId="227" fillId="6" borderId="8" xfId="0" applyFont="1" applyFill="1" applyBorder="1" applyAlignment="1">
      <alignment horizontal="center" vertical="center" wrapText="1"/>
    </xf>
    <xf numFmtId="0" fontId="227" fillId="6" borderId="29" xfId="0" applyFont="1" applyFill="1" applyBorder="1" applyAlignment="1">
      <alignment horizontal="center" vertical="center" wrapText="1"/>
    </xf>
    <xf numFmtId="0" fontId="40" fillId="9" borderId="14" xfId="0" applyFont="1" applyFill="1" applyBorder="1" applyAlignment="1">
      <alignment horizontal="center" vertical="center" wrapText="1"/>
    </xf>
    <xf numFmtId="0" fontId="47" fillId="8" borderId="103" xfId="0" applyFont="1" applyFill="1" applyBorder="1" applyAlignment="1">
      <alignment horizontal="center" vertical="center"/>
    </xf>
    <xf numFmtId="0" fontId="113" fillId="9" borderId="8" xfId="0" applyFont="1" applyFill="1" applyBorder="1" applyAlignment="1">
      <alignment horizontal="center" vertical="center" wrapText="1"/>
    </xf>
    <xf numFmtId="0" fontId="113" fillId="9" borderId="29" xfId="0" applyFont="1" applyFill="1" applyBorder="1" applyAlignment="1">
      <alignment horizontal="center" vertical="center" wrapText="1"/>
    </xf>
    <xf numFmtId="0" fontId="40" fillId="0" borderId="7" xfId="0" applyFont="1" applyBorder="1" applyAlignment="1">
      <alignment horizontal="center" vertical="center"/>
    </xf>
    <xf numFmtId="0" fontId="40" fillId="0" borderId="27" xfId="0" applyFont="1" applyBorder="1" applyAlignment="1">
      <alignment horizontal="center" vertical="center"/>
    </xf>
    <xf numFmtId="0" fontId="40" fillId="0" borderId="4" xfId="0" applyFont="1" applyBorder="1" applyAlignment="1">
      <alignment horizontal="center" vertical="center"/>
    </xf>
    <xf numFmtId="0" fontId="40" fillId="0" borderId="118" xfId="0" applyFont="1" applyBorder="1" applyAlignment="1">
      <alignment horizontal="center" vertical="center"/>
    </xf>
    <xf numFmtId="0" fontId="40" fillId="0" borderId="107" xfId="0" applyFont="1" applyBorder="1" applyAlignment="1">
      <alignment horizontal="center" vertical="center"/>
    </xf>
    <xf numFmtId="0" fontId="40" fillId="0" borderId="20" xfId="0" applyFont="1" applyBorder="1" applyAlignment="1">
      <alignment horizontal="center" vertical="center"/>
    </xf>
    <xf numFmtId="0" fontId="40" fillId="0" borderId="117" xfId="0" applyFont="1" applyBorder="1" applyAlignment="1">
      <alignment horizontal="center" vertical="center"/>
    </xf>
    <xf numFmtId="0" fontId="24" fillId="2" borderId="31" xfId="0" applyFont="1" applyFill="1" applyBorder="1" applyAlignment="1">
      <alignment horizontal="center" vertical="center"/>
    </xf>
    <xf numFmtId="0" fontId="45" fillId="16" borderId="32" xfId="0" applyFont="1" applyFill="1" applyBorder="1" applyAlignment="1">
      <alignment horizontal="center" vertical="center" wrapText="1"/>
    </xf>
    <xf numFmtId="0" fontId="33" fillId="2" borderId="32" xfId="0" applyFont="1" applyFill="1" applyBorder="1" applyAlignment="1">
      <alignment horizontal="center" vertical="center"/>
    </xf>
    <xf numFmtId="0" fontId="226" fillId="2" borderId="29" xfId="0" applyFont="1" applyFill="1" applyBorder="1" applyAlignment="1">
      <alignment horizontal="center" vertical="center"/>
    </xf>
    <xf numFmtId="0" fontId="47" fillId="17" borderId="25" xfId="0" applyFont="1" applyFill="1" applyBorder="1" applyAlignment="1">
      <alignment horizontal="center" vertical="center"/>
    </xf>
    <xf numFmtId="0" fontId="47" fillId="16" borderId="29" xfId="0" applyFont="1" applyFill="1" applyBorder="1" applyAlignment="1">
      <alignment horizontal="center" vertical="center"/>
    </xf>
    <xf numFmtId="0" fontId="47" fillId="4" borderId="40" xfId="0" applyFont="1" applyFill="1" applyBorder="1" applyAlignment="1">
      <alignment horizontal="center" vertical="center"/>
    </xf>
    <xf numFmtId="0" fontId="123" fillId="0" borderId="29" xfId="0" applyFont="1" applyBorder="1" applyAlignment="1">
      <alignment horizontal="center" vertical="center" wrapText="1"/>
    </xf>
    <xf numFmtId="0" fontId="36" fillId="2" borderId="26" xfId="0" applyFont="1" applyFill="1" applyBorder="1" applyAlignment="1">
      <alignment horizontal="center" vertical="center"/>
    </xf>
    <xf numFmtId="0" fontId="5" fillId="32" borderId="32" xfId="0" applyFont="1" applyFill="1" applyBorder="1" applyAlignment="1">
      <alignment horizontal="center" vertical="center"/>
    </xf>
    <xf numFmtId="0" fontId="5" fillId="32" borderId="25" xfId="0" applyFont="1" applyFill="1" applyBorder="1" applyAlignment="1">
      <alignment horizontal="center" vertical="center"/>
    </xf>
    <xf numFmtId="0" fontId="123" fillId="32" borderId="25" xfId="0" applyFont="1" applyFill="1" applyBorder="1" applyAlignment="1">
      <alignment horizontal="center" vertical="center"/>
    </xf>
    <xf numFmtId="0" fontId="5" fillId="32" borderId="26" xfId="0" applyFont="1" applyFill="1" applyBorder="1" applyAlignment="1">
      <alignment horizontal="center" vertical="center"/>
    </xf>
    <xf numFmtId="0" fontId="5" fillId="32" borderId="24" xfId="0" applyFont="1" applyFill="1" applyBorder="1" applyAlignment="1">
      <alignment horizontal="center" vertical="center"/>
    </xf>
    <xf numFmtId="0" fontId="5" fillId="32" borderId="42" xfId="0" applyFont="1" applyFill="1" applyBorder="1" applyAlignment="1">
      <alignment horizontal="center" vertical="center"/>
    </xf>
    <xf numFmtId="0" fontId="123" fillId="0" borderId="28" xfId="0" applyFont="1" applyBorder="1" applyAlignment="1">
      <alignment horizontal="center" vertical="center" wrapText="1"/>
    </xf>
    <xf numFmtId="0" fontId="123" fillId="0" borderId="43" xfId="0" applyFont="1" applyBorder="1" applyAlignment="1">
      <alignment horizontal="center" vertical="center" wrapText="1"/>
    </xf>
    <xf numFmtId="0" fontId="0" fillId="0" borderId="11" xfId="0" applyBorder="1">
      <alignment vertical="center"/>
    </xf>
    <xf numFmtId="0" fontId="0" fillId="0" borderId="23" xfId="0" applyBorder="1">
      <alignment vertical="center"/>
    </xf>
    <xf numFmtId="0" fontId="6" fillId="4" borderId="25" xfId="0" applyFont="1" applyFill="1" applyBorder="1" applyAlignment="1">
      <alignment horizontal="center" vertical="center" wrapText="1"/>
    </xf>
    <xf numFmtId="0" fontId="13" fillId="8" borderId="24" xfId="0" applyFont="1" applyFill="1" applyBorder="1" applyAlignment="1">
      <alignment horizontal="center" vertical="center"/>
    </xf>
    <xf numFmtId="0" fontId="6" fillId="6" borderId="42" xfId="0" applyFont="1" applyFill="1" applyBorder="1" applyAlignment="1">
      <alignment horizontal="center" vertical="center" wrapText="1"/>
    </xf>
    <xf numFmtId="0" fontId="10" fillId="0" borderId="25" xfId="0" applyFont="1" applyBorder="1">
      <alignment vertical="center"/>
    </xf>
    <xf numFmtId="0" fontId="10" fillId="0" borderId="26" xfId="0" applyFont="1" applyBorder="1">
      <alignment vertical="center"/>
    </xf>
    <xf numFmtId="0" fontId="13" fillId="8" borderId="9" xfId="0" applyFont="1" applyFill="1" applyBorder="1" applyAlignment="1">
      <alignment horizontal="center" vertical="center"/>
    </xf>
    <xf numFmtId="0" fontId="6" fillId="6" borderId="12" xfId="0" applyFont="1" applyFill="1" applyBorder="1" applyAlignment="1">
      <alignment horizontal="center" vertical="center" wrapText="1"/>
    </xf>
    <xf numFmtId="0" fontId="10" fillId="0" borderId="8" xfId="0" applyFont="1" applyBorder="1">
      <alignment vertical="center"/>
    </xf>
    <xf numFmtId="0" fontId="10" fillId="0" borderId="10" xfId="0" applyFont="1" applyBorder="1">
      <alignment vertical="center"/>
    </xf>
    <xf numFmtId="0" fontId="6" fillId="6" borderId="41" xfId="0" applyFont="1" applyFill="1" applyBorder="1" applyAlignment="1">
      <alignment horizontal="center" vertical="center" wrapText="1"/>
    </xf>
    <xf numFmtId="0" fontId="13" fillId="8" borderId="30" xfId="0" applyFont="1" applyFill="1" applyBorder="1" applyAlignment="1">
      <alignment horizontal="center" vertical="center"/>
    </xf>
    <xf numFmtId="0" fontId="49" fillId="0" borderId="28" xfId="0" applyFont="1" applyBorder="1" applyAlignment="1">
      <alignment horizontal="center" vertical="center" wrapText="1"/>
    </xf>
    <xf numFmtId="0" fontId="6" fillId="6" borderId="43" xfId="0" applyFont="1" applyFill="1" applyBorder="1" applyAlignment="1">
      <alignment horizontal="center" vertical="center" wrapText="1"/>
    </xf>
    <xf numFmtId="0" fontId="10" fillId="0" borderId="29" xfId="0" applyFont="1" applyBorder="1">
      <alignment vertical="center"/>
    </xf>
    <xf numFmtId="0" fontId="10" fillId="0" borderId="30" xfId="0" applyFont="1" applyBorder="1">
      <alignment vertical="center"/>
    </xf>
    <xf numFmtId="0" fontId="13" fillId="35" borderId="25" xfId="0" applyFont="1" applyFill="1" applyBorder="1" applyAlignment="1">
      <alignment horizontal="center" vertical="center"/>
    </xf>
    <xf numFmtId="0" fontId="6" fillId="5" borderId="24" xfId="0" applyFont="1" applyFill="1" applyBorder="1" applyAlignment="1">
      <alignment horizontal="center" vertical="center" wrapText="1"/>
    </xf>
    <xf numFmtId="0" fontId="49" fillId="0" borderId="42" xfId="0" applyFont="1" applyBorder="1" applyAlignment="1">
      <alignment horizontal="center" vertical="center" wrapText="1"/>
    </xf>
    <xf numFmtId="0" fontId="6" fillId="5" borderId="9" xfId="0" applyFont="1" applyFill="1" applyBorder="1" applyAlignment="1">
      <alignment horizontal="center" vertical="center" wrapText="1"/>
    </xf>
    <xf numFmtId="0" fontId="49" fillId="0" borderId="12" xfId="0" applyFont="1" applyBorder="1" applyAlignment="1">
      <alignment horizontal="center" vertical="center" wrapText="1"/>
    </xf>
    <xf numFmtId="0" fontId="6" fillId="5" borderId="28" xfId="0" applyFont="1" applyFill="1" applyBorder="1" applyAlignment="1">
      <alignment horizontal="center" vertical="center" wrapText="1"/>
    </xf>
    <xf numFmtId="0" fontId="49" fillId="0" borderId="43" xfId="0" applyFont="1" applyBorder="1" applyAlignment="1">
      <alignment horizontal="center" vertical="center" wrapText="1"/>
    </xf>
    <xf numFmtId="0" fontId="6" fillId="5" borderId="30" xfId="0" applyFont="1" applyFill="1" applyBorder="1" applyAlignment="1">
      <alignment horizontal="center" vertical="center" wrapText="1"/>
    </xf>
    <xf numFmtId="0" fontId="13" fillId="8" borderId="28" xfId="0" applyFont="1" applyFill="1" applyBorder="1" applyAlignment="1">
      <alignment horizontal="center" vertical="center"/>
    </xf>
    <xf numFmtId="0" fontId="10" fillId="4" borderId="26" xfId="0" applyFont="1" applyFill="1" applyBorder="1" applyAlignment="1">
      <alignment horizontal="center" vertical="center"/>
    </xf>
    <xf numFmtId="0" fontId="6" fillId="6" borderId="24" xfId="0" applyFont="1" applyFill="1" applyBorder="1" applyAlignment="1">
      <alignment horizontal="center" vertical="center" wrapText="1"/>
    </xf>
    <xf numFmtId="0" fontId="6" fillId="6" borderId="9" xfId="0" applyFont="1" applyFill="1" applyBorder="1" applyAlignment="1">
      <alignment horizontal="center" vertical="center" wrapText="1"/>
    </xf>
    <xf numFmtId="0" fontId="10" fillId="4" borderId="30" xfId="0" applyFont="1" applyFill="1" applyBorder="1" applyAlignment="1">
      <alignment horizontal="center" vertical="center"/>
    </xf>
    <xf numFmtId="0" fontId="6" fillId="6" borderId="28" xfId="0" applyFont="1" applyFill="1" applyBorder="1" applyAlignment="1">
      <alignment horizontal="center" vertical="center" wrapText="1"/>
    </xf>
    <xf numFmtId="0" fontId="10" fillId="4" borderId="41" xfId="0" applyFont="1" applyFill="1" applyBorder="1" applyAlignment="1">
      <alignment horizontal="center" vertical="center"/>
    </xf>
    <xf numFmtId="0" fontId="9" fillId="9" borderId="43" xfId="0" applyFont="1" applyFill="1" applyBorder="1" applyAlignment="1">
      <alignment horizontal="center" vertical="center" wrapText="1"/>
    </xf>
    <xf numFmtId="0" fontId="6" fillId="5" borderId="42"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43" xfId="0" applyFont="1" applyFill="1" applyBorder="1" applyAlignment="1">
      <alignment horizontal="center" vertical="center" wrapText="1"/>
    </xf>
    <xf numFmtId="0" fontId="10" fillId="0" borderId="14" xfId="0" applyFont="1" applyBorder="1">
      <alignment vertical="center"/>
    </xf>
    <xf numFmtId="0" fontId="10" fillId="0" borderId="103" xfId="0" applyFont="1" applyBorder="1">
      <alignment vertical="center"/>
    </xf>
    <xf numFmtId="0" fontId="9" fillId="9" borderId="12" xfId="0" applyFont="1" applyFill="1" applyBorder="1" applyAlignment="1">
      <alignment horizontal="center" vertical="center" wrapText="1"/>
    </xf>
    <xf numFmtId="0" fontId="10" fillId="0" borderId="11" xfId="0" applyFont="1" applyBorder="1">
      <alignment vertical="center"/>
    </xf>
    <xf numFmtId="0" fontId="10" fillId="0" borderId="23" xfId="0" applyFont="1" applyBorder="1">
      <alignment vertical="center"/>
    </xf>
    <xf numFmtId="0" fontId="31" fillId="0" borderId="42" xfId="0" applyFont="1" applyBorder="1" applyAlignment="1">
      <alignment horizontal="center" vertical="center"/>
    </xf>
    <xf numFmtId="0" fontId="31" fillId="0" borderId="24" xfId="0" applyFont="1" applyBorder="1" applyAlignment="1">
      <alignment horizontal="center" vertical="center"/>
    </xf>
    <xf numFmtId="0" fontId="5" fillId="0" borderId="42" xfId="0" applyFont="1" applyBorder="1" applyAlignment="1">
      <alignment horizontal="center" vertical="center"/>
    </xf>
    <xf numFmtId="0" fontId="146" fillId="0" borderId="8" xfId="0" applyFont="1" applyBorder="1" applyAlignment="1">
      <alignment horizontal="center" vertical="center" wrapText="1"/>
    </xf>
    <xf numFmtId="0" fontId="225" fillId="0" borderId="12" xfId="0" applyFont="1" applyBorder="1" applyAlignment="1">
      <alignment horizontal="center" vertical="center" wrapText="1"/>
    </xf>
    <xf numFmtId="0" fontId="225" fillId="0" borderId="9" xfId="0" applyFont="1" applyBorder="1" applyAlignment="1">
      <alignment horizontal="center" vertical="center" wrapText="1"/>
    </xf>
    <xf numFmtId="0" fontId="228" fillId="0" borderId="8" xfId="0" applyFont="1" applyBorder="1" applyAlignment="1">
      <alignment horizontal="center" vertical="center"/>
    </xf>
    <xf numFmtId="0" fontId="228" fillId="0" borderId="12" xfId="0" applyFont="1" applyBorder="1" applyAlignment="1">
      <alignment horizontal="center" vertical="center"/>
    </xf>
    <xf numFmtId="0" fontId="5" fillId="0" borderId="9" xfId="0" applyFont="1" applyBorder="1" applyAlignment="1">
      <alignment horizontal="center" vertical="center"/>
    </xf>
    <xf numFmtId="0" fontId="18" fillId="0" borderId="219" xfId="0" applyFont="1" applyBorder="1" applyAlignment="1">
      <alignment horizontal="center" vertical="center" wrapText="1"/>
    </xf>
    <xf numFmtId="0" fontId="5" fillId="0" borderId="111" xfId="0" applyFont="1" applyBorder="1" applyAlignment="1">
      <alignment horizontal="center" vertical="center"/>
    </xf>
    <xf numFmtId="0" fontId="123" fillId="0" borderId="11" xfId="0" applyFont="1" applyBorder="1" applyAlignment="1">
      <alignment horizontal="center" vertical="center"/>
    </xf>
    <xf numFmtId="0" fontId="5" fillId="0" borderId="23" xfId="0" applyFont="1" applyBorder="1" applyAlignment="1">
      <alignment horizontal="center" vertical="center"/>
    </xf>
    <xf numFmtId="0" fontId="41" fillId="4" borderId="24" xfId="0" applyFont="1" applyFill="1" applyBorder="1" applyAlignment="1">
      <alignment horizontal="right" vertical="center"/>
    </xf>
    <xf numFmtId="0" fontId="41" fillId="4" borderId="25" xfId="0" applyFont="1" applyFill="1" applyBorder="1" applyAlignment="1">
      <alignment horizontal="right" vertical="center"/>
    </xf>
    <xf numFmtId="0" fontId="41" fillId="4" borderId="26" xfId="0" applyFont="1" applyFill="1" applyBorder="1" applyAlignment="1">
      <alignment horizontal="right" vertical="center"/>
    </xf>
    <xf numFmtId="0" fontId="41" fillId="0" borderId="0" xfId="0" applyFont="1" applyAlignment="1">
      <alignment horizontal="right" vertical="center"/>
    </xf>
    <xf numFmtId="0" fontId="10" fillId="20" borderId="8" xfId="0" applyFont="1" applyFill="1" applyBorder="1" applyAlignment="1">
      <alignment horizontal="right" vertical="center" wrapText="1"/>
    </xf>
    <xf numFmtId="0" fontId="10" fillId="20" borderId="10" xfId="0" applyFont="1" applyFill="1" applyBorder="1" applyAlignment="1">
      <alignment horizontal="right" vertical="center" wrapText="1"/>
    </xf>
    <xf numFmtId="0" fontId="10" fillId="0" borderId="0" xfId="0" applyFont="1" applyAlignment="1">
      <alignment horizontal="right" vertical="center" wrapText="1"/>
    </xf>
    <xf numFmtId="0" fontId="41" fillId="8" borderId="8" xfId="0" applyFont="1" applyFill="1" applyBorder="1" applyAlignment="1">
      <alignment horizontal="right" vertical="center"/>
    </xf>
    <xf numFmtId="0" fontId="41" fillId="8" borderId="10" xfId="0" applyFont="1" applyFill="1" applyBorder="1" applyAlignment="1">
      <alignment horizontal="right" vertical="center"/>
    </xf>
    <xf numFmtId="0" fontId="123" fillId="0" borderId="8" xfId="0" applyFont="1" applyBorder="1" applyAlignment="1">
      <alignment horizontal="right" vertical="center"/>
    </xf>
    <xf numFmtId="0" fontId="123" fillId="0" borderId="10" xfId="0" applyFont="1" applyBorder="1" applyAlignment="1">
      <alignment horizontal="right" vertical="center"/>
    </xf>
    <xf numFmtId="0" fontId="123" fillId="0" borderId="0" xfId="0" applyFont="1" applyAlignment="1">
      <alignment horizontal="right" vertical="center"/>
    </xf>
    <xf numFmtId="0" fontId="6" fillId="6" borderId="118" xfId="0" applyFont="1" applyFill="1" applyBorder="1" applyAlignment="1">
      <alignment horizontal="center" vertical="center" wrapText="1"/>
    </xf>
    <xf numFmtId="0" fontId="123" fillId="7" borderId="35" xfId="0" applyFont="1" applyFill="1"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146" fillId="0" borderId="32" xfId="0" applyFont="1" applyBorder="1" applyAlignment="1">
      <alignment horizontal="center" vertical="center"/>
    </xf>
    <xf numFmtId="0" fontId="146" fillId="0" borderId="25" xfId="0" applyFont="1" applyBorder="1" applyAlignment="1">
      <alignment horizontal="center" vertical="center"/>
    </xf>
    <xf numFmtId="0" fontId="31" fillId="0" borderId="26" xfId="0" applyFont="1" applyBorder="1" applyAlignment="1">
      <alignment horizontal="center" vertical="center"/>
    </xf>
    <xf numFmtId="0" fontId="146" fillId="0" borderId="29" xfId="0" applyFont="1" applyBorder="1" applyAlignment="1">
      <alignment horizontal="center" vertical="center" wrapText="1"/>
    </xf>
    <xf numFmtId="0" fontId="31" fillId="0" borderId="30" xfId="0" applyFont="1" applyBorder="1" applyAlignment="1">
      <alignment horizontal="center" vertical="center" wrapText="1"/>
    </xf>
    <xf numFmtId="0" fontId="209" fillId="92" borderId="4" xfId="0" applyFont="1" applyFill="1" applyBorder="1" applyAlignment="1">
      <alignment horizontal="center" vertical="center"/>
    </xf>
    <xf numFmtId="0" fontId="209" fillId="92" borderId="7" xfId="0" applyFont="1" applyFill="1" applyBorder="1" applyAlignment="1">
      <alignment horizontal="center" vertical="center"/>
    </xf>
    <xf numFmtId="0" fontId="138" fillId="92" borderId="7" xfId="0" applyFont="1" applyFill="1" applyBorder="1" applyAlignment="1">
      <alignment horizontal="center" vertical="center"/>
    </xf>
    <xf numFmtId="0" fontId="138" fillId="92" borderId="27" xfId="0" applyFont="1" applyFill="1" applyBorder="1" applyAlignment="1">
      <alignment horizontal="center" vertical="center"/>
    </xf>
    <xf numFmtId="0" fontId="138" fillId="93" borderId="4" xfId="0" applyFont="1" applyFill="1" applyBorder="1" applyAlignment="1">
      <alignment horizontal="center" vertical="center"/>
    </xf>
    <xf numFmtId="0" fontId="138" fillId="93" borderId="7" xfId="0" applyFont="1" applyFill="1" applyBorder="1" applyAlignment="1">
      <alignment horizontal="center" vertical="center"/>
    </xf>
    <xf numFmtId="0" fontId="138" fillId="93" borderId="27" xfId="0" applyFont="1" applyFill="1" applyBorder="1" applyAlignment="1">
      <alignment horizontal="center" vertical="center"/>
    </xf>
    <xf numFmtId="0" fontId="138" fillId="94" borderId="4" xfId="0" applyFont="1" applyFill="1" applyBorder="1" applyAlignment="1">
      <alignment horizontal="center" vertical="center"/>
    </xf>
    <xf numFmtId="0" fontId="138" fillId="94" borderId="7" xfId="0" applyFont="1" applyFill="1" applyBorder="1" applyAlignment="1">
      <alignment horizontal="center" vertical="center"/>
    </xf>
    <xf numFmtId="0" fontId="138" fillId="94" borderId="27" xfId="0" applyFont="1" applyFill="1" applyBorder="1" applyAlignment="1">
      <alignment horizontal="center" vertical="center"/>
    </xf>
    <xf numFmtId="0" fontId="138" fillId="43" borderId="4" xfId="0" applyFont="1" applyFill="1" applyBorder="1" applyAlignment="1">
      <alignment horizontal="center" vertical="center"/>
    </xf>
    <xf numFmtId="0" fontId="138" fillId="43" borderId="7" xfId="0" applyFont="1" applyFill="1" applyBorder="1" applyAlignment="1">
      <alignment horizontal="center" vertical="center"/>
    </xf>
    <xf numFmtId="0" fontId="138" fillId="43" borderId="27" xfId="0" applyFont="1" applyFill="1" applyBorder="1" applyAlignment="1">
      <alignment horizontal="center" vertical="center"/>
    </xf>
    <xf numFmtId="0" fontId="138" fillId="79" borderId="4" xfId="0" applyFont="1" applyFill="1" applyBorder="1" applyAlignment="1">
      <alignment horizontal="center" vertical="center"/>
    </xf>
    <xf numFmtId="0" fontId="138" fillId="79" borderId="7" xfId="0" applyFont="1" applyFill="1" applyBorder="1" applyAlignment="1">
      <alignment horizontal="center" vertical="center"/>
    </xf>
    <xf numFmtId="0" fontId="138" fillId="79" borderId="27" xfId="0" applyFont="1" applyFill="1" applyBorder="1" applyAlignment="1">
      <alignment horizontal="center" vertical="center"/>
    </xf>
    <xf numFmtId="0" fontId="138" fillId="95" borderId="4" xfId="0" applyFont="1" applyFill="1" applyBorder="1" applyAlignment="1">
      <alignment horizontal="center" vertical="center"/>
    </xf>
    <xf numFmtId="0" fontId="138" fillId="95" borderId="7" xfId="0" applyFont="1" applyFill="1" applyBorder="1" applyAlignment="1">
      <alignment horizontal="center" vertical="center"/>
    </xf>
    <xf numFmtId="0" fontId="138" fillId="95" borderId="27" xfId="0" applyFont="1" applyFill="1" applyBorder="1" applyAlignment="1">
      <alignment horizontal="center" vertical="center"/>
    </xf>
    <xf numFmtId="0" fontId="138" fillId="96" borderId="4" xfId="0" applyFont="1" applyFill="1" applyBorder="1" applyAlignment="1">
      <alignment horizontal="center" vertical="center"/>
    </xf>
    <xf numFmtId="0" fontId="209" fillId="96" borderId="7" xfId="0" applyFont="1" applyFill="1" applyBorder="1" applyAlignment="1">
      <alignment horizontal="center" vertical="center"/>
    </xf>
    <xf numFmtId="0" fontId="209" fillId="96" borderId="27" xfId="0" applyFont="1" applyFill="1" applyBorder="1" applyAlignment="1">
      <alignment horizontal="center" vertical="center"/>
    </xf>
    <xf numFmtId="0" fontId="47" fillId="17" borderId="40" xfId="0" applyFont="1" applyFill="1" applyBorder="1" applyAlignment="1">
      <alignment horizontal="center" vertical="center"/>
    </xf>
    <xf numFmtId="0" fontId="12" fillId="4" borderId="25"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29" xfId="0" applyFont="1" applyFill="1" applyBorder="1" applyAlignment="1">
      <alignment horizontal="center" vertical="center"/>
    </xf>
    <xf numFmtId="0" fontId="11" fillId="6" borderId="30" xfId="0" applyFont="1" applyFill="1" applyBorder="1" applyAlignment="1">
      <alignment horizontal="center" vertical="center" wrapText="1"/>
    </xf>
    <xf numFmtId="0" fontId="129" fillId="0" borderId="61" xfId="0" applyFont="1" applyBorder="1" applyAlignment="1">
      <alignment horizontal="center" vertical="center" wrapText="1"/>
    </xf>
    <xf numFmtId="0" fontId="31" fillId="9" borderId="111" xfId="0" applyFont="1" applyFill="1" applyBorder="1" applyAlignment="1">
      <alignment horizontal="center" vertical="center" wrapText="1"/>
    </xf>
    <xf numFmtId="0" fontId="12" fillId="4" borderId="11" xfId="0" applyFont="1" applyFill="1" applyBorder="1" applyAlignment="1">
      <alignment horizontal="center" vertical="center"/>
    </xf>
    <xf numFmtId="0" fontId="134" fillId="8" borderId="23" xfId="0" applyFont="1" applyFill="1" applyBorder="1" applyAlignment="1">
      <alignment horizontal="center" vertical="center"/>
    </xf>
    <xf numFmtId="0" fontId="31" fillId="94" borderId="25" xfId="0" applyFont="1" applyFill="1" applyBorder="1" applyAlignment="1">
      <alignment horizontal="center" vertical="center"/>
    </xf>
    <xf numFmtId="0" fontId="134" fillId="83" borderId="25" xfId="0" applyFont="1" applyFill="1" applyBorder="1" applyAlignment="1">
      <alignment horizontal="center" vertical="center"/>
    </xf>
    <xf numFmtId="0" fontId="146" fillId="12" borderId="41" xfId="0" applyFont="1" applyFill="1" applyBorder="1" applyAlignment="1">
      <alignment horizontal="center" vertical="center" wrapText="1"/>
    </xf>
    <xf numFmtId="0" fontId="31" fillId="11" borderId="25" xfId="0" applyFont="1" applyFill="1" applyBorder="1" applyAlignment="1">
      <alignment horizontal="center" vertical="center"/>
    </xf>
    <xf numFmtId="0" fontId="31" fillId="11" borderId="29" xfId="0" applyFont="1" applyFill="1" applyBorder="1" applyAlignment="1">
      <alignment horizontal="center" vertical="center" wrapText="1"/>
    </xf>
    <xf numFmtId="0" fontId="13" fillId="35" borderId="8" xfId="0" applyFont="1" applyFill="1" applyBorder="1" applyAlignment="1">
      <alignment horizontal="center" vertical="center"/>
    </xf>
    <xf numFmtId="0" fontId="12" fillId="4" borderId="30" xfId="0" applyFont="1" applyFill="1" applyBorder="1" applyAlignment="1">
      <alignment horizontal="center" vertical="center"/>
    </xf>
    <xf numFmtId="0" fontId="209" fillId="92" borderId="117" xfId="0" applyFont="1" applyFill="1" applyBorder="1" applyAlignment="1">
      <alignment horizontal="center" vertical="center"/>
    </xf>
    <xf numFmtId="0" fontId="138" fillId="93" borderId="118" xfId="0" applyFont="1" applyFill="1" applyBorder="1" applyAlignment="1">
      <alignment horizontal="center" vertical="center"/>
    </xf>
    <xf numFmtId="0" fontId="138" fillId="94" borderId="118" xfId="0" applyFont="1" applyFill="1" applyBorder="1" applyAlignment="1">
      <alignment horizontal="center" vertical="center"/>
    </xf>
    <xf numFmtId="0" fontId="138" fillId="79" borderId="118" xfId="0" applyFont="1" applyFill="1" applyBorder="1" applyAlignment="1">
      <alignment horizontal="center" vertical="center"/>
    </xf>
    <xf numFmtId="0" fontId="138" fillId="43" borderId="118" xfId="0" applyFont="1" applyFill="1" applyBorder="1" applyAlignment="1">
      <alignment horizontal="center" vertical="center"/>
    </xf>
    <xf numFmtId="0" fontId="138" fillId="95" borderId="118" xfId="0" applyFont="1" applyFill="1" applyBorder="1" applyAlignment="1">
      <alignment horizontal="center" vertical="center"/>
    </xf>
    <xf numFmtId="0" fontId="209" fillId="96" borderId="118" xfId="0" applyFont="1" applyFill="1" applyBorder="1" applyAlignment="1">
      <alignment horizontal="center" vertical="center"/>
    </xf>
    <xf numFmtId="0" fontId="209" fillId="96" borderId="35" xfId="0" applyFont="1" applyFill="1" applyBorder="1" applyAlignment="1">
      <alignment horizontal="center" vertical="center"/>
    </xf>
    <xf numFmtId="0" fontId="31" fillId="9" borderId="43" xfId="0" applyFont="1" applyFill="1" applyBorder="1" applyAlignment="1">
      <alignment horizontal="center" vertical="center" wrapText="1"/>
    </xf>
    <xf numFmtId="0" fontId="31" fillId="9" borderId="9" xfId="0" applyFont="1" applyFill="1" applyBorder="1" applyAlignment="1">
      <alignment horizontal="center" vertical="center" wrapText="1"/>
    </xf>
    <xf numFmtId="0" fontId="31" fillId="9" borderId="28" xfId="0" applyFont="1" applyFill="1" applyBorder="1" applyAlignment="1">
      <alignment horizontal="center" vertical="center" wrapText="1"/>
    </xf>
    <xf numFmtId="0" fontId="12" fillId="4" borderId="40" xfId="0" applyFont="1" applyFill="1" applyBorder="1" applyAlignment="1">
      <alignment horizontal="center" vertical="center"/>
    </xf>
    <xf numFmtId="0" fontId="12" fillId="4" borderId="32" xfId="0" applyFont="1" applyFill="1" applyBorder="1" applyAlignment="1">
      <alignment horizontal="center" vertical="center"/>
    </xf>
    <xf numFmtId="0" fontId="134" fillId="16" borderId="26" xfId="0" applyFont="1" applyFill="1" applyBorder="1" applyAlignment="1">
      <alignment horizontal="center" vertical="center"/>
    </xf>
    <xf numFmtId="0" fontId="12" fillId="4" borderId="41" xfId="0" applyFont="1" applyFill="1" applyBorder="1" applyAlignment="1">
      <alignment horizontal="center" vertical="center"/>
    </xf>
    <xf numFmtId="0" fontId="134" fillId="8" borderId="117" xfId="0" applyFont="1" applyFill="1" applyBorder="1" applyAlignment="1">
      <alignment horizontal="center" vertical="center"/>
    </xf>
    <xf numFmtId="0" fontId="129" fillId="0" borderId="118" xfId="0" applyFont="1" applyBorder="1" applyAlignment="1">
      <alignment horizontal="center" vertical="center" wrapText="1"/>
    </xf>
    <xf numFmtId="0" fontId="12" fillId="4" borderId="118" xfId="0" applyFont="1" applyFill="1" applyBorder="1" applyAlignment="1">
      <alignment horizontal="center" vertical="center"/>
    </xf>
    <xf numFmtId="0" fontId="134" fillId="8" borderId="118" xfId="0" applyFont="1" applyFill="1" applyBorder="1" applyAlignment="1">
      <alignment horizontal="center" vertical="center"/>
    </xf>
    <xf numFmtId="0" fontId="11" fillId="6" borderId="118" xfId="0" applyFont="1" applyFill="1" applyBorder="1" applyAlignment="1">
      <alignment horizontal="center" vertical="center" wrapText="1"/>
    </xf>
    <xf numFmtId="0" fontId="11" fillId="5" borderId="118" xfId="0" applyFont="1" applyFill="1" applyBorder="1" applyAlignment="1">
      <alignment horizontal="center" vertical="center" wrapText="1"/>
    </xf>
    <xf numFmtId="0" fontId="12" fillId="4" borderId="35" xfId="0" applyFont="1" applyFill="1" applyBorder="1" applyAlignment="1">
      <alignment horizontal="center" vertical="center"/>
    </xf>
    <xf numFmtId="0" fontId="146" fillId="2" borderId="25" xfId="0" applyFont="1" applyFill="1" applyBorder="1" applyAlignment="1">
      <alignment horizontal="center" vertical="center"/>
    </xf>
    <xf numFmtId="0" fontId="146" fillId="2" borderId="29" xfId="0" applyFont="1" applyFill="1" applyBorder="1" applyAlignment="1">
      <alignment horizontal="center" vertical="center" wrapText="1"/>
    </xf>
    <xf numFmtId="14" fontId="0" fillId="0" borderId="0" xfId="0" applyNumberFormat="1">
      <alignment vertical="center"/>
    </xf>
    <xf numFmtId="0" fontId="134" fillId="17" borderId="29" xfId="0" applyFont="1" applyFill="1" applyBorder="1" applyAlignment="1">
      <alignment horizontal="center" vertical="center"/>
    </xf>
    <xf numFmtId="0" fontId="229" fillId="0" borderId="25" xfId="0" applyFont="1" applyBorder="1" applyAlignment="1">
      <alignment horizontal="center" vertical="center" wrapText="1"/>
    </xf>
    <xf numFmtId="0" fontId="229" fillId="9" borderId="8" xfId="0" applyFont="1" applyFill="1" applyBorder="1" applyAlignment="1">
      <alignment horizontal="center" vertical="center" wrapText="1"/>
    </xf>
    <xf numFmtId="0" fontId="129" fillId="83" borderId="8" xfId="0" applyFont="1" applyFill="1" applyBorder="1" applyAlignment="1">
      <alignment horizontal="center" vertical="center" wrapText="1"/>
    </xf>
    <xf numFmtId="0" fontId="129" fillId="83" borderId="25" xfId="0" applyFont="1" applyFill="1" applyBorder="1" applyAlignment="1">
      <alignment horizontal="center" vertical="center" wrapText="1"/>
    </xf>
    <xf numFmtId="0" fontId="12" fillId="16" borderId="8" xfId="0" applyFont="1" applyFill="1" applyBorder="1" applyAlignment="1">
      <alignment horizontal="center" vertical="center"/>
    </xf>
    <xf numFmtId="0" fontId="150" fillId="0" borderId="14" xfId="0" applyFont="1" applyBorder="1" applyAlignment="1">
      <alignment horizontal="center" vertical="center" wrapText="1"/>
    </xf>
    <xf numFmtId="0" fontId="0" fillId="0" borderId="110" xfId="0" applyBorder="1">
      <alignment vertical="center"/>
    </xf>
    <xf numFmtId="0" fontId="128" fillId="2" borderId="102" xfId="0" applyFont="1" applyFill="1" applyBorder="1" applyAlignment="1">
      <alignment horizontal="center" vertical="center"/>
    </xf>
    <xf numFmtId="0" fontId="11" fillId="0" borderId="14" xfId="0" applyFont="1" applyBorder="1" applyAlignment="1">
      <alignment horizontal="center" vertical="center" wrapText="1"/>
    </xf>
    <xf numFmtId="0" fontId="11" fillId="0" borderId="103" xfId="0" applyFont="1" applyBorder="1" applyAlignment="1">
      <alignment horizontal="center" vertical="center" wrapText="1"/>
    </xf>
    <xf numFmtId="0" fontId="51" fillId="0" borderId="111" xfId="0" applyFont="1" applyBorder="1" applyAlignment="1">
      <alignment horizontal="center" vertical="center"/>
    </xf>
    <xf numFmtId="0" fontId="12" fillId="4" borderId="14" xfId="0" applyFont="1" applyFill="1" applyBorder="1" applyAlignment="1">
      <alignment horizontal="center" vertical="center"/>
    </xf>
    <xf numFmtId="0" fontId="30" fillId="9" borderId="60" xfId="0" applyFont="1" applyFill="1" applyBorder="1" applyAlignment="1">
      <alignment horizontal="center" vertical="center" wrapText="1"/>
    </xf>
    <xf numFmtId="0" fontId="48" fillId="43" borderId="118" xfId="0" applyFont="1" applyFill="1" applyBorder="1" applyAlignment="1">
      <alignment horizontal="center" vertical="center"/>
    </xf>
    <xf numFmtId="0" fontId="31" fillId="79" borderId="118" xfId="0" applyFont="1" applyFill="1" applyBorder="1" applyAlignment="1">
      <alignment horizontal="center" vertical="center"/>
    </xf>
    <xf numFmtId="0" fontId="31" fillId="79" borderId="35" xfId="0" applyFont="1" applyFill="1" applyBorder="1" applyAlignment="1">
      <alignment horizontal="center" vertical="center"/>
    </xf>
    <xf numFmtId="0" fontId="31" fillId="95" borderId="31" xfId="0" applyFont="1" applyFill="1" applyBorder="1" applyAlignment="1">
      <alignment horizontal="center" vertical="center"/>
    </xf>
    <xf numFmtId="0" fontId="31" fillId="95" borderId="118" xfId="0" applyFont="1" applyFill="1" applyBorder="1" applyAlignment="1">
      <alignment horizontal="center" vertical="center"/>
    </xf>
    <xf numFmtId="0" fontId="31" fillId="95" borderId="35" xfId="0" applyFont="1" applyFill="1" applyBorder="1" applyAlignment="1">
      <alignment horizontal="center" vertical="center"/>
    </xf>
    <xf numFmtId="0" fontId="31" fillId="79" borderId="117" xfId="0" applyFont="1" applyFill="1" applyBorder="1" applyAlignment="1">
      <alignment horizontal="center" vertical="center"/>
    </xf>
    <xf numFmtId="0" fontId="31" fillId="76" borderId="117" xfId="0" applyFont="1" applyFill="1" applyBorder="1" applyAlignment="1">
      <alignment horizontal="center" vertical="center"/>
    </xf>
    <xf numFmtId="0" fontId="31" fillId="76" borderId="118" xfId="0" applyFont="1" applyFill="1" applyBorder="1" applyAlignment="1">
      <alignment horizontal="center" vertical="center"/>
    </xf>
    <xf numFmtId="0" fontId="31" fillId="76" borderId="35" xfId="0" applyFont="1" applyFill="1" applyBorder="1" applyAlignment="1">
      <alignment horizontal="center" vertical="center"/>
    </xf>
    <xf numFmtId="0" fontId="31" fillId="43" borderId="117" xfId="0" applyFont="1" applyFill="1" applyBorder="1" applyAlignment="1">
      <alignment horizontal="center" vertical="center"/>
    </xf>
    <xf numFmtId="0" fontId="31" fillId="74" borderId="117" xfId="0" applyFont="1" applyFill="1" applyBorder="1" applyAlignment="1">
      <alignment horizontal="center" vertical="center"/>
    </xf>
    <xf numFmtId="0" fontId="31" fillId="74" borderId="118" xfId="0" applyFont="1" applyFill="1" applyBorder="1" applyAlignment="1">
      <alignment horizontal="center" vertical="center"/>
    </xf>
    <xf numFmtId="0" fontId="31" fillId="74" borderId="35" xfId="0" applyFont="1" applyFill="1" applyBorder="1" applyAlignment="1">
      <alignment horizontal="center" vertical="center"/>
    </xf>
    <xf numFmtId="0" fontId="31" fillId="97" borderId="31" xfId="0" applyFont="1" applyFill="1" applyBorder="1" applyAlignment="1">
      <alignment horizontal="center" vertical="center"/>
    </xf>
    <xf numFmtId="0" fontId="31" fillId="97" borderId="118" xfId="0" applyFont="1" applyFill="1" applyBorder="1" applyAlignment="1">
      <alignment horizontal="center" vertical="center"/>
    </xf>
    <xf numFmtId="0" fontId="31" fillId="97" borderId="219" xfId="0" applyFont="1" applyFill="1" applyBorder="1" applyAlignment="1">
      <alignment horizontal="center" vertical="center"/>
    </xf>
    <xf numFmtId="0" fontId="48" fillId="43" borderId="35" xfId="0" applyFont="1" applyFill="1" applyBorder="1" applyAlignment="1">
      <alignment horizontal="center" vertical="center"/>
    </xf>
    <xf numFmtId="0" fontId="48" fillId="9" borderId="118" xfId="0" applyFont="1" applyFill="1" applyBorder="1" applyAlignment="1">
      <alignment horizontal="center" vertical="center"/>
    </xf>
    <xf numFmtId="0" fontId="31" fillId="9" borderId="35" xfId="0" applyFont="1" applyFill="1" applyBorder="1" applyAlignment="1">
      <alignment horizontal="center" vertical="center"/>
    </xf>
    <xf numFmtId="0" fontId="11" fillId="0" borderId="54" xfId="0" applyFont="1" applyBorder="1" applyAlignment="1">
      <alignment horizontal="center" vertical="center" wrapText="1"/>
    </xf>
    <xf numFmtId="0" fontId="12" fillId="4" borderId="12" xfId="0" applyFont="1" applyFill="1" applyBorder="1" applyAlignment="1">
      <alignment horizontal="center" vertical="center"/>
    </xf>
    <xf numFmtId="0" fontId="12" fillId="4" borderId="43" xfId="0" applyFont="1" applyFill="1" applyBorder="1" applyAlignment="1">
      <alignment horizontal="center" vertical="center"/>
    </xf>
    <xf numFmtId="0" fontId="11" fillId="0" borderId="19" xfId="0" applyFont="1" applyBorder="1" applyAlignment="1">
      <alignment horizontal="center" vertical="center" wrapText="1"/>
    </xf>
    <xf numFmtId="0" fontId="12" fillId="4" borderId="28" xfId="0" applyFont="1" applyFill="1" applyBorder="1" applyAlignment="1">
      <alignment horizontal="center" vertical="center"/>
    </xf>
    <xf numFmtId="0" fontId="12" fillId="4" borderId="24" xfId="0" applyFont="1" applyFill="1" applyBorder="1" applyAlignment="1">
      <alignment horizontal="center" vertical="center"/>
    </xf>
    <xf numFmtId="0" fontId="12" fillId="4" borderId="9" xfId="0" applyFont="1" applyFill="1" applyBorder="1" applyAlignment="1">
      <alignment horizontal="center" vertical="center"/>
    </xf>
    <xf numFmtId="0" fontId="11" fillId="3" borderId="32" xfId="0" applyFont="1" applyFill="1" applyBorder="1" applyAlignment="1">
      <alignment horizontal="center" vertical="center" wrapText="1"/>
    </xf>
    <xf numFmtId="0" fontId="11" fillId="3" borderId="26" xfId="0" applyFont="1" applyFill="1" applyBorder="1" applyAlignment="1">
      <alignment horizontal="center" vertical="center" wrapText="1"/>
    </xf>
    <xf numFmtId="0" fontId="129" fillId="3" borderId="111" xfId="0" applyFont="1" applyFill="1" applyBorder="1" applyAlignment="1">
      <alignment horizontal="center" vertical="center" wrapText="1"/>
    </xf>
    <xf numFmtId="0" fontId="129" fillId="3" borderId="23" xfId="0" applyFont="1" applyFill="1" applyBorder="1" applyAlignment="1">
      <alignment horizontal="center" vertical="center" wrapText="1"/>
    </xf>
    <xf numFmtId="0" fontId="12" fillId="4" borderId="42" xfId="0" applyFont="1" applyFill="1" applyBorder="1" applyAlignment="1">
      <alignment horizontal="center" vertical="center"/>
    </xf>
    <xf numFmtId="0" fontId="11" fillId="6" borderId="19" xfId="0" applyFont="1" applyFill="1" applyBorder="1" applyAlignment="1">
      <alignment horizontal="center" vertical="center" wrapText="1"/>
    </xf>
    <xf numFmtId="0" fontId="12" fillId="4" borderId="54" xfId="0" applyFont="1" applyFill="1" applyBorder="1" applyAlignment="1">
      <alignment horizontal="center" vertical="center"/>
    </xf>
    <xf numFmtId="0" fontId="12" fillId="4" borderId="19" xfId="0" applyFont="1" applyFill="1" applyBorder="1" applyAlignment="1">
      <alignment horizontal="center" vertical="center"/>
    </xf>
    <xf numFmtId="0" fontId="6" fillId="0" borderId="148" xfId="0" applyFont="1" applyBorder="1" applyAlignment="1">
      <alignment horizontal="center" vertical="center"/>
    </xf>
    <xf numFmtId="0" fontId="6" fillId="0" borderId="15" xfId="0" applyFont="1" applyBorder="1" applyAlignment="1">
      <alignment horizontal="center" vertical="center"/>
    </xf>
    <xf numFmtId="0" fontId="9" fillId="9" borderId="15" xfId="0" applyFont="1" applyFill="1" applyBorder="1" applyAlignment="1">
      <alignment horizontal="center" vertical="center" wrapText="1"/>
    </xf>
    <xf numFmtId="0" fontId="10" fillId="4" borderId="15" xfId="0" applyFont="1" applyFill="1" applyBorder="1" applyAlignment="1">
      <alignment horizontal="center" vertical="center"/>
    </xf>
    <xf numFmtId="0" fontId="6" fillId="0" borderId="59" xfId="0" applyFont="1" applyBorder="1" applyAlignment="1">
      <alignment horizontal="center" vertical="center"/>
    </xf>
    <xf numFmtId="0" fontId="146" fillId="83" borderId="29" xfId="0" applyFont="1" applyFill="1" applyBorder="1" applyAlignment="1">
      <alignment horizontal="center" vertical="center" wrapText="1"/>
    </xf>
    <xf numFmtId="0" fontId="31" fillId="83" borderId="26" xfId="0" applyFont="1" applyFill="1" applyBorder="1" applyAlignment="1">
      <alignment horizontal="center" vertical="center"/>
    </xf>
    <xf numFmtId="0" fontId="31" fillId="83" borderId="30" xfId="0" applyFont="1" applyFill="1" applyBorder="1" applyAlignment="1">
      <alignment horizontal="center" vertical="center" wrapText="1"/>
    </xf>
    <xf numFmtId="0" fontId="11" fillId="83" borderId="14" xfId="0" applyFont="1" applyFill="1" applyBorder="1" applyAlignment="1">
      <alignment horizontal="center" vertical="center" wrapText="1"/>
    </xf>
    <xf numFmtId="0" fontId="129" fillId="83" borderId="11" xfId="0" applyFont="1" applyFill="1" applyBorder="1" applyAlignment="1">
      <alignment horizontal="center" vertical="center" wrapText="1"/>
    </xf>
    <xf numFmtId="0" fontId="12" fillId="83" borderId="25" xfId="0" applyFont="1" applyFill="1" applyBorder="1" applyAlignment="1">
      <alignment horizontal="center" vertical="center"/>
    </xf>
    <xf numFmtId="0" fontId="150" fillId="8" borderId="24" xfId="0" applyFont="1" applyFill="1" applyBorder="1" applyAlignment="1">
      <alignment horizontal="center" vertical="center"/>
    </xf>
    <xf numFmtId="0" fontId="30" fillId="9" borderId="10"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29" fillId="2" borderId="11" xfId="0" applyFont="1" applyFill="1" applyBorder="1" applyAlignment="1">
      <alignment horizontal="center" vertical="center" wrapText="1"/>
    </xf>
    <xf numFmtId="0" fontId="198" fillId="16" borderId="29" xfId="0" applyFont="1" applyFill="1" applyBorder="1" applyAlignment="1">
      <alignment horizontal="center" vertical="center"/>
    </xf>
    <xf numFmtId="0" fontId="129" fillId="64" borderId="29" xfId="0" applyFont="1" applyFill="1" applyBorder="1" applyAlignment="1">
      <alignment horizontal="center" vertical="center" wrapText="1"/>
    </xf>
    <xf numFmtId="0" fontId="31" fillId="64" borderId="29" xfId="0" applyFont="1" applyFill="1" applyBorder="1" applyAlignment="1">
      <alignment horizontal="center" vertical="center" wrapText="1"/>
    </xf>
    <xf numFmtId="0" fontId="134" fillId="64" borderId="29" xfId="0" applyFont="1" applyFill="1" applyBorder="1" applyAlignment="1">
      <alignment horizontal="center" vertical="center"/>
    </xf>
    <xf numFmtId="0" fontId="12" fillId="14" borderId="9" xfId="0" applyFont="1" applyFill="1" applyBorder="1" applyAlignment="1">
      <alignment horizontal="center" vertical="center"/>
    </xf>
    <xf numFmtId="0" fontId="11" fillId="2" borderId="54" xfId="0" applyFont="1" applyFill="1" applyBorder="1" applyAlignment="1">
      <alignment horizontal="center" vertical="center" wrapText="1"/>
    </xf>
    <xf numFmtId="0" fontId="129" fillId="2" borderId="18" xfId="0" applyFont="1" applyFill="1" applyBorder="1" applyAlignment="1">
      <alignment horizontal="center" vertical="center" wrapText="1"/>
    </xf>
    <xf numFmtId="0" fontId="134" fillId="98" borderId="14" xfId="0" applyFont="1" applyFill="1" applyBorder="1" applyAlignment="1">
      <alignment horizontal="center" vertical="center"/>
    </xf>
    <xf numFmtId="0" fontId="134" fillId="14" borderId="9" xfId="0" applyFont="1" applyFill="1" applyBorder="1" applyAlignment="1">
      <alignment horizontal="center" vertical="center"/>
    </xf>
    <xf numFmtId="0" fontId="11" fillId="16" borderId="12" xfId="0" applyFont="1" applyFill="1" applyBorder="1" applyAlignment="1">
      <alignment horizontal="center" vertical="center" wrapText="1"/>
    </xf>
    <xf numFmtId="0" fontId="129" fillId="2" borderId="10" xfId="0" applyFont="1" applyFill="1" applyBorder="1" applyAlignment="1">
      <alignment horizontal="center" vertical="center" wrapText="1"/>
    </xf>
    <xf numFmtId="0" fontId="11" fillId="2" borderId="19" xfId="0" applyFont="1" applyFill="1" applyBorder="1" applyAlignment="1">
      <alignment horizontal="center" vertical="center" wrapText="1"/>
    </xf>
    <xf numFmtId="0" fontId="129" fillId="2" borderId="16" xfId="0" applyFont="1" applyFill="1" applyBorder="1" applyAlignment="1">
      <alignment horizontal="center" vertical="center" wrapText="1"/>
    </xf>
    <xf numFmtId="0" fontId="134" fillId="98" borderId="8" xfId="0" applyFont="1" applyFill="1" applyBorder="1" applyAlignment="1">
      <alignment horizontal="center" vertical="center"/>
    </xf>
    <xf numFmtId="0" fontId="134" fillId="14" borderId="29" xfId="0" applyFont="1" applyFill="1" applyBorder="1" applyAlignment="1">
      <alignment horizontal="center" vertical="center"/>
    </xf>
    <xf numFmtId="0" fontId="11" fillId="14" borderId="14" xfId="0" applyFont="1" applyFill="1" applyBorder="1" applyAlignment="1">
      <alignment horizontal="center" vertical="center" wrapText="1"/>
    </xf>
    <xf numFmtId="0" fontId="129" fillId="14" borderId="11" xfId="0" applyFont="1" applyFill="1" applyBorder="1" applyAlignment="1">
      <alignment horizontal="center" vertical="center" wrapText="1"/>
    </xf>
    <xf numFmtId="0" fontId="12" fillId="14" borderId="42" xfId="0" applyFont="1" applyFill="1" applyBorder="1" applyAlignment="1">
      <alignment horizontal="center" vertical="center"/>
    </xf>
    <xf numFmtId="0" fontId="11" fillId="14" borderId="54" xfId="0" applyFont="1" applyFill="1" applyBorder="1" applyAlignment="1">
      <alignment horizontal="center" vertical="center" wrapText="1"/>
    </xf>
    <xf numFmtId="0" fontId="129" fillId="14" borderId="18" xfId="0" applyFont="1" applyFill="1" applyBorder="1" applyAlignment="1">
      <alignment horizontal="center" vertical="center" wrapText="1"/>
    </xf>
    <xf numFmtId="0" fontId="11" fillId="18" borderId="24" xfId="0" applyFont="1" applyFill="1" applyBorder="1" applyAlignment="1">
      <alignment horizontal="center" vertical="center" wrapText="1"/>
    </xf>
    <xf numFmtId="0" fontId="11" fillId="18" borderId="42" xfId="0" applyFont="1" applyFill="1" applyBorder="1" applyAlignment="1">
      <alignment horizontal="center" vertical="center" wrapText="1"/>
    </xf>
    <xf numFmtId="0" fontId="129" fillId="99" borderId="111" xfId="0" applyFont="1" applyFill="1" applyBorder="1" applyAlignment="1">
      <alignment horizontal="center" vertical="center" wrapText="1"/>
    </xf>
    <xf numFmtId="0" fontId="11" fillId="12" borderId="32" xfId="0" applyFont="1" applyFill="1" applyBorder="1" applyAlignment="1">
      <alignment horizontal="center" vertical="center" wrapText="1"/>
    </xf>
    <xf numFmtId="0" fontId="11" fillId="10" borderId="26" xfId="0" applyFont="1" applyFill="1" applyBorder="1" applyAlignment="1">
      <alignment horizontal="center" vertical="center" wrapText="1"/>
    </xf>
    <xf numFmtId="0" fontId="11" fillId="100" borderId="14" xfId="0" applyFont="1" applyFill="1" applyBorder="1" applyAlignment="1">
      <alignment horizontal="center" vertical="center" wrapText="1"/>
    </xf>
    <xf numFmtId="0" fontId="129" fillId="100" borderId="11" xfId="0" applyFont="1" applyFill="1" applyBorder="1" applyAlignment="1">
      <alignment horizontal="center" vertical="center" wrapText="1"/>
    </xf>
    <xf numFmtId="0" fontId="119" fillId="0" borderId="2" xfId="0" applyFont="1" applyBorder="1">
      <alignment vertical="center"/>
    </xf>
    <xf numFmtId="0" fontId="0" fillId="0" borderId="32" xfId="0" applyBorder="1">
      <alignment vertical="center"/>
    </xf>
    <xf numFmtId="0" fontId="150" fillId="3" borderId="42" xfId="0" applyFont="1" applyFill="1" applyBorder="1" applyAlignment="1">
      <alignment horizontal="center" vertical="center" wrapText="1"/>
    </xf>
    <xf numFmtId="0" fontId="30" fillId="3" borderId="43" xfId="0" applyFont="1" applyFill="1" applyBorder="1" applyAlignment="1">
      <alignment horizontal="center" vertical="center" wrapText="1"/>
    </xf>
    <xf numFmtId="0" fontId="216" fillId="0" borderId="11" xfId="0" applyFont="1" applyBorder="1">
      <alignment vertical="center"/>
    </xf>
    <xf numFmtId="0" fontId="216" fillId="0" borderId="23" xfId="0" applyFont="1" applyBorder="1">
      <alignment vertical="center"/>
    </xf>
    <xf numFmtId="0" fontId="8" fillId="0" borderId="42" xfId="0" applyFont="1" applyBorder="1" applyAlignment="1">
      <alignment horizontal="center" vertical="center" wrapText="1"/>
    </xf>
    <xf numFmtId="0" fontId="10" fillId="0" borderId="26" xfId="0" applyFont="1" applyBorder="1" applyAlignment="1">
      <alignment horizontal="center" vertical="center"/>
    </xf>
    <xf numFmtId="0" fontId="8" fillId="0" borderId="12" xfId="0" applyFont="1" applyBorder="1" applyAlignment="1">
      <alignment horizontal="center" vertical="center" wrapText="1"/>
    </xf>
    <xf numFmtId="0" fontId="10" fillId="0" borderId="10" xfId="0" applyFont="1" applyBorder="1" applyAlignment="1">
      <alignment horizontal="center" vertical="center"/>
    </xf>
    <xf numFmtId="0" fontId="10" fillId="4" borderId="9" xfId="0" applyFont="1" applyFill="1" applyBorder="1" applyAlignment="1">
      <alignment horizontal="center" vertical="center"/>
    </xf>
    <xf numFmtId="0" fontId="10" fillId="0" borderId="30" xfId="0" applyFont="1" applyBorder="1" applyAlignment="1">
      <alignment horizontal="center" vertical="center"/>
    </xf>
    <xf numFmtId="0" fontId="49" fillId="0" borderId="24" xfId="0" applyFont="1" applyBorder="1" applyAlignment="1">
      <alignment horizontal="center" vertical="center" wrapText="1"/>
    </xf>
    <xf numFmtId="0" fontId="13" fillId="8" borderId="42" xfId="0" applyFont="1" applyFill="1" applyBorder="1" applyAlignment="1">
      <alignment horizontal="center" vertical="center"/>
    </xf>
    <xf numFmtId="0" fontId="13" fillId="8" borderId="43" xfId="0" applyFont="1" applyFill="1" applyBorder="1" applyAlignment="1">
      <alignment horizontal="center" vertical="center"/>
    </xf>
    <xf numFmtId="0" fontId="10" fillId="4" borderId="12" xfId="0" applyFont="1" applyFill="1" applyBorder="1" applyAlignment="1">
      <alignment horizontal="center" vertical="center"/>
    </xf>
    <xf numFmtId="0" fontId="9" fillId="0" borderId="102" xfId="0" applyFont="1" applyBorder="1" applyAlignment="1">
      <alignment horizontal="center" vertical="center"/>
    </xf>
    <xf numFmtId="0" fontId="9" fillId="9" borderId="42" xfId="0" applyFont="1" applyFill="1" applyBorder="1" applyAlignment="1">
      <alignment horizontal="center" vertical="center" wrapText="1"/>
    </xf>
    <xf numFmtId="0" fontId="8" fillId="9" borderId="25" xfId="0" applyFont="1" applyFill="1" applyBorder="1" applyAlignment="1">
      <alignment horizontal="center" vertical="center" wrapText="1"/>
    </xf>
    <xf numFmtId="0" fontId="48" fillId="0" borderId="40" xfId="0" applyFont="1" applyBorder="1" applyAlignment="1">
      <alignment horizontal="center" vertical="center"/>
    </xf>
    <xf numFmtId="0" fontId="48" fillId="2" borderId="40" xfId="0" applyFont="1" applyFill="1" applyBorder="1" applyAlignment="1">
      <alignment horizontal="center" vertical="center"/>
    </xf>
    <xf numFmtId="0" fontId="8" fillId="9" borderId="12" xfId="0" applyFont="1" applyFill="1" applyBorder="1" applyAlignment="1">
      <alignment horizontal="center" vertical="center" wrapText="1"/>
    </xf>
    <xf numFmtId="0" fontId="50" fillId="0" borderId="40" xfId="0" applyFont="1" applyBorder="1" applyAlignment="1">
      <alignment horizontal="center" vertical="center"/>
    </xf>
    <xf numFmtId="0" fontId="8" fillId="9" borderId="43" xfId="0" applyFont="1" applyFill="1" applyBorder="1" applyAlignment="1">
      <alignment horizontal="center" vertical="center" wrapText="1"/>
    </xf>
    <xf numFmtId="0" fontId="10" fillId="0" borderId="23" xfId="0" applyFont="1" applyBorder="1" applyAlignment="1">
      <alignment horizontal="center" vertical="center"/>
    </xf>
    <xf numFmtId="0" fontId="4" fillId="0" borderId="40" xfId="0" applyFont="1" applyBorder="1" applyAlignment="1">
      <alignment horizontal="center" vertical="center" wrapText="1"/>
    </xf>
    <xf numFmtId="0" fontId="8" fillId="0" borderId="26" xfId="0" applyFont="1" applyBorder="1" applyAlignment="1">
      <alignment horizontal="center" vertical="center"/>
    </xf>
    <xf numFmtId="0" fontId="10" fillId="0" borderId="9" xfId="0" applyFont="1" applyBorder="1">
      <alignment vertical="center"/>
    </xf>
    <xf numFmtId="0" fontId="8" fillId="0" borderId="8" xfId="0" applyFont="1" applyBorder="1" applyAlignment="1">
      <alignment horizontal="center" vertical="center"/>
    </xf>
    <xf numFmtId="0" fontId="8" fillId="0" borderId="10" xfId="0" applyFont="1" applyBorder="1" applyAlignment="1">
      <alignment horizontal="center" vertical="center" wrapText="1"/>
    </xf>
    <xf numFmtId="0" fontId="18" fillId="0" borderId="40" xfId="0" applyFont="1" applyBorder="1" applyAlignment="1">
      <alignment horizontal="center" vertical="center" wrapText="1"/>
    </xf>
    <xf numFmtId="0" fontId="18" fillId="0" borderId="41" xfId="0" applyFont="1" applyBorder="1" applyAlignment="1">
      <alignment horizontal="center" vertical="center" wrapText="1"/>
    </xf>
    <xf numFmtId="0" fontId="5" fillId="0" borderId="41" xfId="0" applyFont="1" applyBorder="1" applyAlignment="1">
      <alignment horizontal="center" vertical="center"/>
    </xf>
    <xf numFmtId="0" fontId="8" fillId="0" borderId="30" xfId="0" applyFont="1" applyBorder="1" applyAlignment="1">
      <alignment horizontal="center" vertical="center" wrapText="1"/>
    </xf>
    <xf numFmtId="0" fontId="0" fillId="0" borderId="37" xfId="0" applyBorder="1">
      <alignment vertical="center"/>
    </xf>
    <xf numFmtId="0" fontId="41" fillId="4" borderId="14" xfId="0" applyFont="1" applyFill="1" applyBorder="1" applyAlignment="1">
      <alignment horizontal="right" vertical="center"/>
    </xf>
    <xf numFmtId="0" fontId="41" fillId="4" borderId="103" xfId="0" applyFont="1" applyFill="1" applyBorder="1" applyAlignment="1">
      <alignment horizontal="right" vertical="center"/>
    </xf>
    <xf numFmtId="0" fontId="123" fillId="7" borderId="41" xfId="0" applyFont="1" applyFill="1" applyBorder="1" applyAlignment="1">
      <alignment horizontal="center" vertical="center"/>
    </xf>
    <xf numFmtId="0" fontId="128" fillId="2" borderId="40" xfId="0" applyFont="1" applyFill="1" applyBorder="1" applyAlignment="1">
      <alignment horizontal="center" vertical="center"/>
    </xf>
    <xf numFmtId="0" fontId="11" fillId="0" borderId="32" xfId="0" applyFont="1" applyBorder="1" applyAlignment="1">
      <alignment horizontal="center" vertical="center" wrapText="1"/>
    </xf>
    <xf numFmtId="0" fontId="11" fillId="0" borderId="42" xfId="0" applyFont="1" applyBorder="1" applyAlignment="1">
      <alignment horizontal="center" vertical="center" wrapText="1"/>
    </xf>
    <xf numFmtId="0" fontId="11" fillId="3" borderId="25" xfId="0" applyFont="1" applyFill="1" applyBorder="1" applyAlignment="1">
      <alignment horizontal="center" vertical="center" wrapText="1"/>
    </xf>
    <xf numFmtId="0" fontId="11" fillId="3" borderId="42" xfId="0" applyFont="1" applyFill="1" applyBorder="1" applyAlignment="1">
      <alignment horizontal="center" vertical="center" wrapText="1"/>
    </xf>
    <xf numFmtId="0" fontId="129" fillId="3" borderId="29" xfId="0" applyFont="1" applyFill="1" applyBorder="1" applyAlignment="1">
      <alignment horizontal="center" vertical="center" wrapText="1"/>
    </xf>
    <xf numFmtId="0" fontId="129" fillId="3" borderId="43" xfId="0" applyFont="1" applyFill="1" applyBorder="1" applyAlignment="1">
      <alignment horizontal="center" vertical="center" wrapText="1"/>
    </xf>
    <xf numFmtId="0" fontId="129" fillId="3" borderId="30" xfId="0" applyFont="1" applyFill="1" applyBorder="1" applyAlignment="1">
      <alignment horizontal="center" vertical="center" wrapText="1"/>
    </xf>
    <xf numFmtId="0" fontId="129" fillId="3" borderId="11" xfId="0" applyFont="1" applyFill="1" applyBorder="1" applyAlignment="1">
      <alignment horizontal="center" vertical="center" wrapText="1"/>
    </xf>
    <xf numFmtId="0" fontId="48" fillId="96" borderId="117" xfId="0" applyFont="1" applyFill="1" applyBorder="1" applyAlignment="1">
      <alignment horizontal="center" vertical="center"/>
    </xf>
    <xf numFmtId="0" fontId="30" fillId="0" borderId="42" xfId="0" applyFont="1" applyBorder="1" applyAlignment="1">
      <alignment horizontal="center" vertical="center" wrapText="1"/>
    </xf>
    <xf numFmtId="0" fontId="48" fillId="96" borderId="118" xfId="0" applyFont="1" applyFill="1" applyBorder="1" applyAlignment="1">
      <alignment horizontal="center" vertical="center"/>
    </xf>
    <xf numFmtId="0" fontId="31" fillId="96" borderId="118" xfId="0" applyFont="1" applyFill="1" applyBorder="1" applyAlignment="1">
      <alignment horizontal="center" vertical="center"/>
    </xf>
    <xf numFmtId="0" fontId="31" fillId="96" borderId="35" xfId="0" applyFont="1" applyFill="1" applyBorder="1" applyAlignment="1">
      <alignment horizontal="center" vertical="center"/>
    </xf>
    <xf numFmtId="0" fontId="30" fillId="0" borderId="43" xfId="0" applyFont="1" applyBorder="1" applyAlignment="1">
      <alignment horizontal="center" vertical="center" wrapText="1"/>
    </xf>
    <xf numFmtId="0" fontId="31" fillId="101" borderId="117" xfId="0" applyFont="1" applyFill="1" applyBorder="1" applyAlignment="1">
      <alignment horizontal="center" vertical="center"/>
    </xf>
    <xf numFmtId="0" fontId="150" fillId="5" borderId="42" xfId="0" applyFont="1" applyFill="1" applyBorder="1" applyAlignment="1">
      <alignment horizontal="center" vertical="center" wrapText="1"/>
    </xf>
    <xf numFmtId="0" fontId="31" fillId="101" borderId="118" xfId="0" applyFont="1" applyFill="1" applyBorder="1" applyAlignment="1">
      <alignment horizontal="center" vertical="center"/>
    </xf>
    <xf numFmtId="0" fontId="31" fillId="101" borderId="35" xfId="0" applyFont="1" applyFill="1" applyBorder="1" applyAlignment="1">
      <alignment horizontal="center" vertical="center"/>
    </xf>
    <xf numFmtId="0" fontId="150" fillId="5" borderId="43" xfId="0" applyFont="1" applyFill="1" applyBorder="1" applyAlignment="1">
      <alignment horizontal="center" vertical="center" wrapText="1"/>
    </xf>
    <xf numFmtId="0" fontId="11" fillId="5" borderId="111" xfId="0" applyFont="1" applyFill="1" applyBorder="1" applyAlignment="1">
      <alignment horizontal="center" vertical="center" wrapText="1"/>
    </xf>
    <xf numFmtId="0" fontId="31" fillId="20" borderId="117" xfId="0" applyFont="1" applyFill="1" applyBorder="1" applyAlignment="1">
      <alignment horizontal="center" vertical="center"/>
    </xf>
    <xf numFmtId="0" fontId="31" fillId="20" borderId="118" xfId="0" applyFont="1" applyFill="1" applyBorder="1" applyAlignment="1">
      <alignment horizontal="center" vertical="center"/>
    </xf>
    <xf numFmtId="0" fontId="31" fillId="45" borderId="117" xfId="0" applyFont="1" applyFill="1" applyBorder="1" applyAlignment="1">
      <alignment horizontal="center" vertical="center"/>
    </xf>
    <xf numFmtId="0" fontId="134" fillId="8" borderId="60" xfId="0" applyFont="1" applyFill="1" applyBorder="1" applyAlignment="1">
      <alignment horizontal="center" vertical="center"/>
    </xf>
    <xf numFmtId="0" fontId="129" fillId="0" borderId="60" xfId="0" applyFont="1" applyBorder="1" applyAlignment="1">
      <alignment horizontal="center" vertical="center" wrapText="1"/>
    </xf>
    <xf numFmtId="0" fontId="129" fillId="0" borderId="106" xfId="0" applyFont="1" applyBorder="1" applyAlignment="1">
      <alignment horizontal="center" vertical="center" wrapText="1"/>
    </xf>
    <xf numFmtId="0" fontId="150" fillId="6" borderId="25" xfId="0" applyFont="1" applyFill="1" applyBorder="1" applyAlignment="1">
      <alignment horizontal="center" vertical="center" wrapText="1"/>
    </xf>
    <xf numFmtId="0" fontId="31" fillId="45" borderId="118" xfId="0" applyFont="1" applyFill="1" applyBorder="1" applyAlignment="1">
      <alignment horizontal="center" vertical="center"/>
    </xf>
    <xf numFmtId="0" fontId="31" fillId="45" borderId="35" xfId="0" applyFont="1" applyFill="1" applyBorder="1" applyAlignment="1">
      <alignment horizontal="center" vertical="center"/>
    </xf>
    <xf numFmtId="0" fontId="134" fillId="8" borderId="61" xfId="0" applyFont="1" applyFill="1" applyBorder="1" applyAlignment="1">
      <alignment horizontal="center" vertical="center"/>
    </xf>
    <xf numFmtId="0" fontId="11" fillId="5" borderId="61" xfId="0" applyFont="1" applyFill="1" applyBorder="1" applyAlignment="1">
      <alignment horizontal="center" vertical="center" wrapText="1"/>
    </xf>
    <xf numFmtId="0" fontId="129" fillId="0" borderId="62" xfId="0" applyFont="1" applyBorder="1" applyAlignment="1">
      <alignment horizontal="center" vertical="center" wrapText="1"/>
    </xf>
    <xf numFmtId="0" fontId="31" fillId="102" borderId="117" xfId="0" applyFont="1" applyFill="1" applyBorder="1" applyAlignment="1">
      <alignment horizontal="center" vertical="center"/>
    </xf>
    <xf numFmtId="0" fontId="31" fillId="102" borderId="118" xfId="0" applyFont="1" applyFill="1" applyBorder="1" applyAlignment="1">
      <alignment horizontal="center" vertical="center"/>
    </xf>
    <xf numFmtId="0" fontId="31" fillId="102" borderId="35" xfId="0" applyFont="1" applyFill="1" applyBorder="1" applyAlignment="1">
      <alignment horizontal="center" vertical="center"/>
    </xf>
    <xf numFmtId="0" fontId="31" fillId="103" borderId="117" xfId="0" applyFont="1" applyFill="1" applyBorder="1" applyAlignment="1">
      <alignment horizontal="center" vertical="center"/>
    </xf>
    <xf numFmtId="0" fontId="150" fillId="6" borderId="42" xfId="0" applyFont="1" applyFill="1" applyBorder="1" applyAlignment="1">
      <alignment horizontal="center" vertical="center" wrapText="1"/>
    </xf>
    <xf numFmtId="0" fontId="31" fillId="103" borderId="118" xfId="0" applyFont="1" applyFill="1" applyBorder="1" applyAlignment="1">
      <alignment horizontal="center" vertical="center"/>
    </xf>
    <xf numFmtId="0" fontId="150" fillId="6" borderId="12" xfId="0" applyFont="1" applyFill="1" applyBorder="1" applyAlignment="1">
      <alignment horizontal="center" vertical="center" wrapText="1"/>
    </xf>
    <xf numFmtId="0" fontId="31" fillId="103" borderId="35" xfId="0" applyFont="1" applyFill="1" applyBorder="1" applyAlignment="1">
      <alignment horizontal="center" vertical="center"/>
    </xf>
    <xf numFmtId="0" fontId="150" fillId="6" borderId="43" xfId="0" applyFont="1" applyFill="1" applyBorder="1" applyAlignment="1">
      <alignment horizontal="center" vertical="center" wrapText="1"/>
    </xf>
    <xf numFmtId="0" fontId="11" fillId="96" borderId="25"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29" fillId="2" borderId="41" xfId="0" applyFont="1" applyFill="1" applyBorder="1" applyAlignment="1">
      <alignment horizontal="center" vertical="center" wrapText="1"/>
    </xf>
    <xf numFmtId="0" fontId="11" fillId="83" borderId="25" xfId="0" applyFont="1" applyFill="1" applyBorder="1" applyAlignment="1">
      <alignment horizontal="center" vertical="center" wrapText="1"/>
    </xf>
    <xf numFmtId="0" fontId="129" fillId="83" borderId="29" xfId="0" applyFont="1" applyFill="1" applyBorder="1" applyAlignment="1">
      <alignment horizontal="center" vertical="center" wrapText="1"/>
    </xf>
    <xf numFmtId="0" fontId="231" fillId="17" borderId="40" xfId="0" applyFont="1" applyFill="1" applyBorder="1" applyAlignment="1">
      <alignment horizontal="center" vertical="center" wrapText="1"/>
    </xf>
    <xf numFmtId="0" fontId="129" fillId="83" borderId="30" xfId="0" applyFont="1" applyFill="1" applyBorder="1" applyAlignment="1">
      <alignment horizontal="center" vertical="center" wrapText="1"/>
    </xf>
    <xf numFmtId="0" fontId="11" fillId="12" borderId="26"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29" fillId="2" borderId="28" xfId="0" applyFont="1" applyFill="1" applyBorder="1" applyAlignment="1">
      <alignment horizontal="center" vertical="center" wrapText="1"/>
    </xf>
    <xf numFmtId="0" fontId="11" fillId="10" borderId="25"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13" fillId="17" borderId="8" xfId="0" applyFont="1" applyFill="1" applyBorder="1" applyAlignment="1">
      <alignment horizontal="center" vertical="center"/>
    </xf>
    <xf numFmtId="0" fontId="150" fillId="2" borderId="25" xfId="0" applyFont="1" applyFill="1" applyBorder="1" applyAlignment="1">
      <alignment horizontal="center" vertical="center" wrapText="1"/>
    </xf>
    <xf numFmtId="0" fontId="150" fillId="97" borderId="25" xfId="0" applyFont="1" applyFill="1" applyBorder="1" applyAlignment="1">
      <alignment horizontal="center" vertical="center" wrapText="1"/>
    </xf>
    <xf numFmtId="0" fontId="30" fillId="97" borderId="29" xfId="0" applyFont="1" applyFill="1" applyBorder="1" applyAlignment="1">
      <alignment horizontal="center" vertical="center" wrapText="1"/>
    </xf>
    <xf numFmtId="0" fontId="6" fillId="0" borderId="32"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42" xfId="0" applyFont="1" applyBorder="1" applyAlignment="1">
      <alignment horizontal="center" vertical="center" wrapText="1"/>
    </xf>
    <xf numFmtId="0" fontId="6" fillId="3" borderId="25" xfId="0" applyFont="1" applyFill="1" applyBorder="1" applyAlignment="1">
      <alignment horizontal="center" vertical="center" wrapText="1"/>
    </xf>
    <xf numFmtId="0" fontId="6" fillId="3" borderId="42" xfId="0" applyFont="1" applyFill="1" applyBorder="1" applyAlignment="1">
      <alignment horizontal="center" vertical="center" wrapText="1"/>
    </xf>
    <xf numFmtId="0" fontId="6" fillId="3" borderId="26" xfId="0" applyFont="1" applyFill="1" applyBorder="1" applyAlignment="1">
      <alignment horizontal="center" vertical="center" wrapText="1"/>
    </xf>
    <xf numFmtId="0" fontId="6" fillId="0" borderId="24" xfId="0" applyFont="1" applyBorder="1" applyAlignment="1">
      <alignment horizontal="center" vertical="center" wrapText="1"/>
    </xf>
    <xf numFmtId="0" fontId="49" fillId="0" borderId="18" xfId="0" applyFont="1" applyBorder="1" applyAlignment="1">
      <alignment horizontal="center" vertical="center" wrapText="1"/>
    </xf>
    <xf numFmtId="0" fontId="49" fillId="3" borderId="29" xfId="0" applyFont="1" applyFill="1" applyBorder="1" applyAlignment="1">
      <alignment horizontal="center" vertical="center" wrapText="1"/>
    </xf>
    <xf numFmtId="0" fontId="49" fillId="3" borderId="43" xfId="0" applyFont="1" applyFill="1" applyBorder="1" applyAlignment="1">
      <alignment horizontal="center" vertical="center" wrapText="1"/>
    </xf>
    <xf numFmtId="0" fontId="49" fillId="3" borderId="30" xfId="0" applyFont="1" applyFill="1" applyBorder="1" applyAlignment="1">
      <alignment horizontal="center" vertical="center" wrapText="1"/>
    </xf>
    <xf numFmtId="0" fontId="13" fillId="8" borderId="19" xfId="0" applyFont="1" applyFill="1" applyBorder="1" applyAlignment="1">
      <alignment horizontal="center" vertical="center"/>
    </xf>
    <xf numFmtId="0" fontId="13" fillId="8" borderId="14" xfId="0" applyFont="1" applyFill="1" applyBorder="1" applyAlignment="1">
      <alignment horizontal="center" vertical="center"/>
    </xf>
    <xf numFmtId="0" fontId="49" fillId="0" borderId="54" xfId="0" applyFont="1" applyBorder="1" applyAlignment="1">
      <alignment horizontal="center" vertical="center" wrapText="1"/>
    </xf>
    <xf numFmtId="0" fontId="14" fillId="5" borderId="29"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3" fillId="8" borderId="61" xfId="0" applyFont="1" applyFill="1" applyBorder="1" applyAlignment="1">
      <alignment horizontal="center" vertical="center"/>
    </xf>
    <xf numFmtId="0" fontId="6" fillId="5" borderId="61" xfId="0" applyFont="1" applyFill="1" applyBorder="1" applyAlignment="1">
      <alignment horizontal="center" vertical="center" wrapText="1"/>
    </xf>
    <xf numFmtId="0" fontId="49" fillId="0" borderId="61" xfId="0" applyFont="1" applyBorder="1" applyAlignment="1">
      <alignment horizontal="center" vertical="center" wrapText="1"/>
    </xf>
    <xf numFmtId="0" fontId="10" fillId="4" borderId="19" xfId="0" applyFont="1" applyFill="1" applyBorder="1" applyAlignment="1">
      <alignment horizontal="center" vertical="center"/>
    </xf>
    <xf numFmtId="0" fontId="6" fillId="5" borderId="14" xfId="0" applyFont="1" applyFill="1" applyBorder="1" applyAlignment="1">
      <alignment horizontal="center" vertical="center" wrapText="1"/>
    </xf>
    <xf numFmtId="0" fontId="13" fillId="8" borderId="54" xfId="0" applyFont="1" applyFill="1" applyBorder="1" applyAlignment="1">
      <alignment horizontal="center" vertical="center"/>
    </xf>
    <xf numFmtId="0" fontId="10" fillId="4" borderId="32" xfId="0" applyFont="1" applyFill="1" applyBorder="1" applyAlignment="1">
      <alignment horizontal="center" vertical="center"/>
    </xf>
    <xf numFmtId="0" fontId="14" fillId="5" borderId="42" xfId="0" applyFont="1" applyFill="1" applyBorder="1" applyAlignment="1">
      <alignment horizontal="center" vertical="center" wrapText="1"/>
    </xf>
    <xf numFmtId="0" fontId="6" fillId="5" borderId="102" xfId="0" applyFont="1" applyFill="1" applyBorder="1" applyAlignment="1">
      <alignment horizontal="center" vertical="center" wrapText="1"/>
    </xf>
    <xf numFmtId="0" fontId="10" fillId="0" borderId="14" xfId="0" applyFont="1" applyBorder="1" applyAlignment="1">
      <alignment horizontal="center" vertical="center"/>
    </xf>
    <xf numFmtId="0" fontId="10" fillId="0" borderId="103" xfId="0" applyFont="1" applyBorder="1" applyAlignment="1">
      <alignment horizontal="center" vertical="center"/>
    </xf>
    <xf numFmtId="0" fontId="14" fillId="5" borderId="12" xfId="0" applyFont="1" applyFill="1" applyBorder="1" applyAlignment="1">
      <alignment horizontal="center" vertical="center" wrapText="1"/>
    </xf>
    <xf numFmtId="0" fontId="10" fillId="4" borderId="43" xfId="0" applyFont="1" applyFill="1" applyBorder="1" applyAlignment="1">
      <alignment horizontal="center" vertical="center"/>
    </xf>
    <xf numFmtId="0" fontId="14" fillId="5" borderId="43" xfId="0" applyFont="1" applyFill="1" applyBorder="1" applyAlignment="1">
      <alignment horizontal="center" vertical="center" wrapText="1"/>
    </xf>
    <xf numFmtId="0" fontId="14" fillId="5" borderId="25" xfId="0" applyFont="1" applyFill="1" applyBorder="1" applyAlignment="1">
      <alignment horizontal="center" vertical="center" wrapText="1"/>
    </xf>
    <xf numFmtId="0" fontId="11" fillId="22" borderId="19" xfId="0" applyFont="1" applyFill="1" applyBorder="1" applyAlignment="1">
      <alignment horizontal="center" vertical="center"/>
    </xf>
    <xf numFmtId="0" fontId="11" fillId="22" borderId="14" xfId="0" applyFont="1" applyFill="1" applyBorder="1" applyAlignment="1">
      <alignment horizontal="center" vertical="center"/>
    </xf>
    <xf numFmtId="0" fontId="10" fillId="4" borderId="28" xfId="0" applyFont="1" applyFill="1" applyBorder="1" applyAlignment="1">
      <alignment horizontal="center" vertical="center"/>
    </xf>
    <xf numFmtId="0" fontId="6" fillId="6" borderId="36" xfId="0" applyFont="1" applyFill="1" applyBorder="1" applyAlignment="1">
      <alignment horizontal="center" vertical="center" wrapText="1"/>
    </xf>
    <xf numFmtId="0" fontId="8" fillId="0" borderId="43" xfId="0" applyFont="1" applyBorder="1" applyAlignment="1">
      <alignment horizontal="center" vertical="center" wrapText="1"/>
    </xf>
    <xf numFmtId="0" fontId="13" fillId="8" borderId="60" xfId="0" applyFont="1" applyFill="1" applyBorder="1" applyAlignment="1">
      <alignment horizontal="center" vertical="center"/>
    </xf>
    <xf numFmtId="0" fontId="6" fillId="5" borderId="60" xfId="0" applyFont="1" applyFill="1" applyBorder="1" applyAlignment="1">
      <alignment horizontal="center" vertical="center" wrapText="1"/>
    </xf>
    <xf numFmtId="0" fontId="49" fillId="0" borderId="106" xfId="0" applyFont="1" applyBorder="1" applyAlignment="1">
      <alignment horizontal="center" vertical="center" wrapText="1"/>
    </xf>
    <xf numFmtId="0" fontId="14" fillId="6" borderId="25" xfId="0" applyFont="1" applyFill="1" applyBorder="1" applyAlignment="1">
      <alignment horizontal="center" vertical="center" wrapText="1"/>
    </xf>
    <xf numFmtId="0" fontId="49" fillId="0" borderId="102" xfId="0" applyFont="1" applyBorder="1" applyAlignment="1">
      <alignment horizontal="center" vertical="center" wrapText="1"/>
    </xf>
    <xf numFmtId="0" fontId="49" fillId="0" borderId="62" xfId="0" applyFont="1" applyBorder="1" applyAlignment="1">
      <alignment horizontal="center" vertical="center" wrapText="1"/>
    </xf>
    <xf numFmtId="0" fontId="10" fillId="4" borderId="24" xfId="0" applyFont="1" applyFill="1" applyBorder="1" applyAlignment="1">
      <alignment horizontal="center" vertical="center"/>
    </xf>
    <xf numFmtId="0" fontId="6" fillId="22" borderId="24"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3" fillId="8" borderId="102" xfId="0" applyFont="1" applyFill="1" applyBorder="1" applyAlignment="1">
      <alignment horizontal="center" vertical="center"/>
    </xf>
    <xf numFmtId="0" fontId="48" fillId="2" borderId="31" xfId="0" applyFont="1" applyFill="1" applyBorder="1" applyAlignment="1">
      <alignment horizontal="center" vertical="center"/>
    </xf>
    <xf numFmtId="0" fontId="10" fillId="4" borderId="14" xfId="0" applyFont="1" applyFill="1" applyBorder="1" applyAlignment="1">
      <alignment horizontal="center" vertical="center"/>
    </xf>
    <xf numFmtId="0" fontId="6" fillId="4" borderId="19" xfId="0" applyFont="1" applyFill="1" applyBorder="1" applyAlignment="1">
      <alignment horizontal="center" vertical="center" wrapText="1"/>
    </xf>
    <xf numFmtId="0" fontId="8" fillId="9" borderId="14" xfId="0" applyFont="1" applyFill="1" applyBorder="1" applyAlignment="1">
      <alignment horizontal="center" vertical="center" wrapText="1"/>
    </xf>
    <xf numFmtId="0" fontId="8" fillId="0" borderId="54" xfId="0" applyFont="1" applyBorder="1" applyAlignment="1">
      <alignment horizontal="center" vertical="center" wrapText="1"/>
    </xf>
    <xf numFmtId="0" fontId="13" fillId="22" borderId="41" xfId="0" applyFont="1" applyFill="1" applyBorder="1" applyAlignment="1">
      <alignment horizontal="center" vertical="center"/>
    </xf>
    <xf numFmtId="0" fontId="8" fillId="9" borderId="30" xfId="0" applyFont="1" applyFill="1" applyBorder="1" applyAlignment="1">
      <alignment horizontal="center" vertical="center" wrapText="1"/>
    </xf>
    <xf numFmtId="0" fontId="4" fillId="0" borderId="102" xfId="0" applyFont="1" applyBorder="1" applyAlignment="1">
      <alignment horizontal="center" vertical="center" wrapText="1"/>
    </xf>
    <xf numFmtId="0" fontId="5" fillId="0" borderId="102" xfId="0" applyFont="1" applyBorder="1" applyAlignment="1">
      <alignment horizontal="center" vertical="center"/>
    </xf>
    <xf numFmtId="0" fontId="49" fillId="0" borderId="19" xfId="0" applyFont="1" applyBorder="1" applyAlignment="1">
      <alignment horizontal="center" vertical="center" wrapText="1"/>
    </xf>
    <xf numFmtId="0" fontId="5" fillId="0" borderId="54" xfId="0" applyFont="1" applyBorder="1" applyAlignment="1">
      <alignment horizontal="center" vertical="center"/>
    </xf>
    <xf numFmtId="0" fontId="11" fillId="0" borderId="5" xfId="0" applyFont="1" applyBorder="1" applyAlignment="1">
      <alignment horizontal="center" vertical="center"/>
    </xf>
    <xf numFmtId="0" fontId="150" fillId="0" borderId="32" xfId="0" applyFont="1" applyBorder="1" applyAlignment="1">
      <alignment horizontal="center" vertical="center"/>
    </xf>
    <xf numFmtId="0" fontId="11" fillId="0" borderId="6" xfId="0" applyFont="1" applyBorder="1" applyAlignment="1">
      <alignment horizontal="center" vertical="center"/>
    </xf>
    <xf numFmtId="0" fontId="11" fillId="0" borderId="54" xfId="0" applyFont="1" applyBorder="1" applyAlignment="1">
      <alignment horizontal="center" vertical="center"/>
    </xf>
    <xf numFmtId="0" fontId="150" fillId="0" borderId="102" xfId="0" applyFont="1" applyBorder="1" applyAlignment="1">
      <alignment horizontal="center" vertical="center"/>
    </xf>
    <xf numFmtId="0" fontId="11" fillId="0" borderId="150" xfId="0" applyFont="1" applyBorder="1" applyAlignment="1">
      <alignment horizontal="center" vertical="center"/>
    </xf>
    <xf numFmtId="0" fontId="150" fillId="0" borderId="122" xfId="0" applyFont="1" applyBorder="1" applyAlignment="1">
      <alignment horizontal="center" vertical="center"/>
    </xf>
    <xf numFmtId="0" fontId="11" fillId="0" borderId="61" xfId="0" applyFont="1" applyBorder="1" applyAlignment="1">
      <alignment horizontal="center" vertical="center"/>
    </xf>
    <xf numFmtId="0" fontId="11" fillId="0" borderId="122" xfId="0" applyFont="1" applyBorder="1" applyAlignment="1">
      <alignment horizontal="center" vertical="center"/>
    </xf>
    <xf numFmtId="0" fontId="11" fillId="0" borderId="36" xfId="0" applyFont="1" applyBorder="1" applyAlignment="1">
      <alignment horizontal="center" vertical="center"/>
    </xf>
    <xf numFmtId="0" fontId="11" fillId="0" borderId="39" xfId="0" applyFont="1" applyBorder="1" applyAlignment="1">
      <alignment horizontal="center" vertical="center"/>
    </xf>
    <xf numFmtId="0" fontId="41" fillId="4" borderId="54" xfId="0" applyFont="1" applyFill="1" applyBorder="1" applyAlignment="1">
      <alignment horizontal="right" vertical="center"/>
    </xf>
    <xf numFmtId="0" fontId="41" fillId="4" borderId="102" xfId="0" applyFont="1" applyFill="1" applyBorder="1" applyAlignment="1">
      <alignment horizontal="right" vertical="center"/>
    </xf>
    <xf numFmtId="0" fontId="41" fillId="4" borderId="8" xfId="0" applyFont="1" applyFill="1" applyBorder="1" applyAlignment="1">
      <alignment horizontal="right" vertical="center"/>
    </xf>
    <xf numFmtId="0" fontId="41" fillId="4" borderId="10" xfId="0" applyFont="1" applyFill="1" applyBorder="1" applyAlignment="1">
      <alignment horizontal="right" vertical="center"/>
    </xf>
    <xf numFmtId="0" fontId="10" fillId="20" borderId="12" xfId="0" applyFont="1" applyFill="1" applyBorder="1" applyAlignment="1">
      <alignment horizontal="right" vertical="center" wrapText="1"/>
    </xf>
    <xf numFmtId="0" fontId="41" fillId="0" borderId="12" xfId="0" applyFont="1" applyBorder="1" applyAlignment="1">
      <alignment horizontal="right" vertical="center"/>
    </xf>
    <xf numFmtId="0" fontId="41" fillId="8" borderId="12" xfId="0" applyFont="1" applyFill="1" applyBorder="1" applyAlignment="1">
      <alignment horizontal="right" vertical="center"/>
    </xf>
    <xf numFmtId="0" fontId="123" fillId="0" borderId="12" xfId="0" applyFont="1" applyBorder="1" applyAlignment="1">
      <alignment horizontal="right" vertical="center"/>
    </xf>
    <xf numFmtId="0" fontId="0" fillId="0" borderId="43" xfId="0" applyBorder="1">
      <alignment vertical="center"/>
    </xf>
    <xf numFmtId="0" fontId="0" fillId="0" borderId="41" xfId="0" applyBorder="1">
      <alignment vertical="center"/>
    </xf>
    <xf numFmtId="0" fontId="11" fillId="3" borderId="117" xfId="0" applyFont="1" applyFill="1" applyBorder="1" applyAlignment="1">
      <alignment horizontal="center" vertical="center" wrapText="1"/>
    </xf>
    <xf numFmtId="0" fontId="150" fillId="0" borderId="32" xfId="0" applyFont="1" applyBorder="1" applyAlignment="1">
      <alignment horizontal="center" vertical="center" wrapText="1"/>
    </xf>
    <xf numFmtId="0" fontId="11" fillId="0" borderId="26" xfId="0" applyFont="1" applyBorder="1" applyAlignment="1">
      <alignment horizontal="center" vertical="center" wrapText="1"/>
    </xf>
    <xf numFmtId="0" fontId="11" fillId="3" borderId="14" xfId="0" applyFont="1" applyFill="1" applyBorder="1" applyAlignment="1">
      <alignment horizontal="center" vertical="center" wrapText="1"/>
    </xf>
    <xf numFmtId="0" fontId="11" fillId="3" borderId="54" xfId="0" applyFont="1" applyFill="1" applyBorder="1" applyAlignment="1">
      <alignment horizontal="center" vertical="center" wrapText="1"/>
    </xf>
    <xf numFmtId="0" fontId="129" fillId="3" borderId="35" xfId="0" applyFont="1" applyFill="1" applyBorder="1" applyAlignment="1">
      <alignment horizontal="center" vertical="center" wrapText="1"/>
    </xf>
    <xf numFmtId="0" fontId="30" fillId="0" borderId="28" xfId="0" applyFont="1" applyBorder="1" applyAlignment="1">
      <alignment horizontal="center" vertical="center" wrapText="1"/>
    </xf>
    <xf numFmtId="0" fontId="129" fillId="3" borderId="18" xfId="0" applyFont="1" applyFill="1" applyBorder="1" applyAlignment="1">
      <alignment horizontal="center" vertical="center" wrapText="1"/>
    </xf>
    <xf numFmtId="0" fontId="29" fillId="19" borderId="8" xfId="0" applyFont="1" applyFill="1" applyBorder="1" applyAlignment="1">
      <alignment horizontal="center" vertical="center"/>
    </xf>
    <xf numFmtId="0" fontId="150" fillId="6" borderId="41" xfId="0" applyFont="1" applyFill="1" applyBorder="1" applyAlignment="1">
      <alignment horizontal="center" vertical="center" wrapText="1"/>
    </xf>
    <xf numFmtId="0" fontId="29" fillId="19" borderId="29" xfId="0" applyFont="1" applyFill="1" applyBorder="1" applyAlignment="1">
      <alignment horizontal="center" vertical="center"/>
    </xf>
    <xf numFmtId="0" fontId="134" fillId="8" borderId="122" xfId="0" applyFont="1" applyFill="1" applyBorder="1" applyAlignment="1">
      <alignment horizontal="center" vertical="center"/>
    </xf>
    <xf numFmtId="0" fontId="129" fillId="0" borderId="123" xfId="0" applyFont="1" applyBorder="1" applyAlignment="1">
      <alignment horizontal="center" vertical="center" wrapText="1"/>
    </xf>
    <xf numFmtId="0" fontId="31" fillId="0" borderId="32" xfId="0" applyFont="1" applyBorder="1" applyAlignment="1">
      <alignment horizontal="center" vertical="center" wrapText="1"/>
    </xf>
    <xf numFmtId="0" fontId="129" fillId="0" borderId="36" xfId="0" applyFont="1" applyBorder="1" applyAlignment="1">
      <alignment horizontal="center" vertical="center" wrapText="1"/>
    </xf>
    <xf numFmtId="0" fontId="150" fillId="5" borderId="32" xfId="0" applyFont="1" applyFill="1" applyBorder="1" applyAlignment="1">
      <alignment horizontal="center" vertical="center" wrapText="1"/>
    </xf>
    <xf numFmtId="0" fontId="150" fillId="6" borderId="28" xfId="0" applyFont="1" applyFill="1" applyBorder="1" applyAlignment="1">
      <alignment horizontal="center" vertical="center" wrapText="1"/>
    </xf>
    <xf numFmtId="0" fontId="29" fillId="19" borderId="25" xfId="0" applyFont="1" applyFill="1" applyBorder="1" applyAlignment="1">
      <alignment horizontal="center" vertical="center"/>
    </xf>
    <xf numFmtId="0" fontId="150" fillId="5" borderId="28" xfId="0" applyFont="1" applyFill="1" applyBorder="1" applyAlignment="1">
      <alignment horizontal="center" vertical="center" wrapText="1"/>
    </xf>
    <xf numFmtId="0" fontId="129" fillId="0" borderId="117" xfId="0" applyFont="1" applyBorder="1" applyAlignment="1">
      <alignment horizontal="center" vertical="center" wrapText="1"/>
    </xf>
    <xf numFmtId="0" fontId="30" fillId="9" borderId="32" xfId="0" applyFont="1" applyFill="1" applyBorder="1" applyAlignment="1">
      <alignment horizontal="center" vertical="center" wrapText="1"/>
    </xf>
    <xf numFmtId="0" fontId="31" fillId="9" borderId="118" xfId="0" applyFont="1" applyFill="1" applyBorder="1" applyAlignment="1">
      <alignment horizontal="center" vertical="center" wrapText="1"/>
    </xf>
    <xf numFmtId="0" fontId="129" fillId="0" borderId="35" xfId="0" applyFont="1" applyBorder="1" applyAlignment="1">
      <alignment horizontal="center" vertical="center" wrapText="1"/>
    </xf>
    <xf numFmtId="0" fontId="30" fillId="9" borderId="41" xfId="0" applyFont="1" applyFill="1" applyBorder="1" applyAlignment="1">
      <alignment horizontal="center" vertical="center" wrapText="1"/>
    </xf>
    <xf numFmtId="0" fontId="48" fillId="0" borderId="226" xfId="0" applyFont="1" applyBorder="1" applyAlignment="1">
      <alignment horizontal="center" vertical="center"/>
    </xf>
    <xf numFmtId="0" fontId="31" fillId="94" borderId="117" xfId="0" applyFont="1" applyFill="1" applyBorder="1" applyAlignment="1">
      <alignment horizontal="center" vertical="center"/>
    </xf>
    <xf numFmtId="0" fontId="31" fillId="94" borderId="118" xfId="0" applyFont="1" applyFill="1" applyBorder="1" applyAlignment="1">
      <alignment horizontal="center" vertical="center"/>
    </xf>
    <xf numFmtId="0" fontId="31" fillId="94" borderId="35" xfId="0" applyFont="1" applyFill="1" applyBorder="1" applyAlignment="1">
      <alignment horizontal="center" vertical="center"/>
    </xf>
    <xf numFmtId="0" fontId="31" fillId="104" borderId="117" xfId="0" applyFont="1" applyFill="1" applyBorder="1" applyAlignment="1">
      <alignment horizontal="center" vertical="center"/>
    </xf>
    <xf numFmtId="0" fontId="31" fillId="104" borderId="118" xfId="0" applyFont="1" applyFill="1" applyBorder="1" applyAlignment="1">
      <alignment horizontal="center" vertical="center"/>
    </xf>
    <xf numFmtId="0" fontId="31" fillId="104" borderId="35" xfId="0" applyFont="1" applyFill="1" applyBorder="1" applyAlignment="1">
      <alignment horizontal="center" vertical="center"/>
    </xf>
    <xf numFmtId="0" fontId="129" fillId="18" borderId="29" xfId="0" applyFont="1" applyFill="1" applyBorder="1" applyAlignment="1">
      <alignment horizontal="center" vertical="center" wrapText="1"/>
    </xf>
    <xf numFmtId="0" fontId="11" fillId="12" borderId="25" xfId="0" applyFont="1" applyFill="1" applyBorder="1" applyAlignment="1">
      <alignment horizontal="center" vertical="center" wrapText="1"/>
    </xf>
    <xf numFmtId="0" fontId="150" fillId="2" borderId="24" xfId="0" applyFont="1" applyFill="1" applyBorder="1" applyAlignment="1">
      <alignment horizontal="center" vertical="center" wrapText="1"/>
    </xf>
    <xf numFmtId="0" fontId="30" fillId="2" borderId="28" xfId="0" applyFont="1" applyFill="1" applyBorder="1" applyAlignment="1">
      <alignment horizontal="center" vertical="center" wrapText="1"/>
    </xf>
    <xf numFmtId="0" fontId="11" fillId="105" borderId="24" xfId="0" applyFont="1" applyFill="1" applyBorder="1" applyAlignment="1">
      <alignment horizontal="center" vertical="center" wrapText="1"/>
    </xf>
    <xf numFmtId="0" fontId="129" fillId="105" borderId="28" xfId="0" applyFont="1" applyFill="1" applyBorder="1" applyAlignment="1">
      <alignment horizontal="center" vertical="center" wrapText="1"/>
    </xf>
    <xf numFmtId="0" fontId="11" fillId="62" borderId="25" xfId="0" applyFont="1" applyFill="1" applyBorder="1" applyAlignment="1">
      <alignment horizontal="center" vertical="center" wrapText="1"/>
    </xf>
    <xf numFmtId="0" fontId="129" fillId="62" borderId="29" xfId="0" applyFont="1" applyFill="1" applyBorder="1" applyAlignment="1">
      <alignment horizontal="center" vertical="center" wrapText="1"/>
    </xf>
    <xf numFmtId="0" fontId="150" fillId="8" borderId="9" xfId="0" applyFont="1" applyFill="1" applyBorder="1" applyAlignment="1">
      <alignment horizontal="center" vertical="center"/>
    </xf>
    <xf numFmtId="0" fontId="12" fillId="16" borderId="25" xfId="0" applyFont="1" applyFill="1" applyBorder="1" applyAlignment="1">
      <alignment horizontal="center" vertical="center"/>
    </xf>
    <xf numFmtId="0" fontId="134" fillId="2" borderId="25" xfId="0" applyFont="1" applyFill="1" applyBorder="1" applyAlignment="1">
      <alignment horizontal="center" vertical="center" wrapText="1"/>
    </xf>
    <xf numFmtId="0" fontId="0" fillId="0" borderId="0" xfId="0" applyAlignment="1">
      <alignment horizontal="left" vertical="center"/>
    </xf>
    <xf numFmtId="0" fontId="31" fillId="2" borderId="11" xfId="0" applyFont="1" applyFill="1" applyBorder="1" applyAlignment="1">
      <alignment horizontal="center" vertical="center" wrapText="1"/>
    </xf>
    <xf numFmtId="0" fontId="10" fillId="0" borderId="44" xfId="0" applyFont="1" applyBorder="1" applyAlignment="1">
      <alignment horizontal="left" vertical="center"/>
    </xf>
    <xf numFmtId="0" fontId="232" fillId="0" borderId="0" xfId="0" applyFont="1" applyAlignment="1">
      <alignment horizontal="left" vertical="center"/>
    </xf>
    <xf numFmtId="0" fontId="6" fillId="0" borderId="0" xfId="0" applyFont="1" applyAlignment="1">
      <alignment horizontal="center" vertical="center" wrapText="1"/>
    </xf>
    <xf numFmtId="0" fontId="13" fillId="0" borderId="0" xfId="0" applyFont="1" applyAlignment="1">
      <alignment horizontal="center" vertical="center"/>
    </xf>
    <xf numFmtId="0" fontId="10" fillId="0" borderId="0" xfId="0" applyFont="1" applyAlignment="1">
      <alignment horizontal="center" vertical="center"/>
    </xf>
    <xf numFmtId="0" fontId="49" fillId="0" borderId="0" xfId="0" applyFont="1" applyAlignment="1">
      <alignment horizontal="center" vertical="center" wrapText="1"/>
    </xf>
    <xf numFmtId="0" fontId="0" fillId="0" borderId="9" xfId="0" applyBorder="1">
      <alignment vertical="center"/>
    </xf>
    <xf numFmtId="0" fontId="0" fillId="0" borderId="12" xfId="0" applyBorder="1">
      <alignment vertical="center"/>
    </xf>
    <xf numFmtId="0" fontId="49" fillId="32" borderId="8" xfId="0" applyFont="1" applyFill="1" applyBorder="1" applyAlignment="1">
      <alignment horizontal="center" vertical="center" wrapText="1"/>
    </xf>
    <xf numFmtId="0" fontId="11" fillId="0" borderId="12" xfId="0" applyFont="1" applyBorder="1" applyAlignment="1">
      <alignment horizontal="center" vertical="center"/>
    </xf>
    <xf numFmtId="0" fontId="11" fillId="0" borderId="18" xfId="0" applyFont="1" applyBorder="1" applyAlignment="1">
      <alignment horizontal="center" vertical="center"/>
    </xf>
    <xf numFmtId="0" fontId="11" fillId="0" borderId="123" xfId="0" applyFont="1" applyBorder="1" applyAlignment="1">
      <alignment horizontal="center" vertical="center"/>
    </xf>
    <xf numFmtId="0" fontId="13" fillId="4" borderId="107" xfId="0" applyFont="1" applyFill="1" applyBorder="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6" fillId="6" borderId="7" xfId="0" applyFont="1" applyFill="1" applyBorder="1" applyAlignment="1">
      <alignment horizontal="center" vertical="center" wrapText="1"/>
    </xf>
    <xf numFmtId="0" fontId="123" fillId="7" borderId="27" xfId="0" applyFont="1" applyFill="1" applyBorder="1" applyAlignment="1">
      <alignment horizontal="center" vertical="center"/>
    </xf>
    <xf numFmtId="0" fontId="23" fillId="0" borderId="29" xfId="0" applyFont="1" applyBorder="1">
      <alignment vertical="center"/>
    </xf>
    <xf numFmtId="0" fontId="219" fillId="0" borderId="1" xfId="0" applyFont="1" applyBorder="1">
      <alignment vertical="center"/>
    </xf>
    <xf numFmtId="0" fontId="11" fillId="2" borderId="26" xfId="0" applyFont="1" applyFill="1" applyBorder="1" applyAlignment="1">
      <alignment horizontal="center" vertical="center" wrapText="1"/>
    </xf>
    <xf numFmtId="0" fontId="134" fillId="2" borderId="42" xfId="0" applyFont="1" applyFill="1" applyBorder="1" applyAlignment="1">
      <alignment horizontal="center" vertical="center" wrapText="1"/>
    </xf>
    <xf numFmtId="0" fontId="134" fillId="2" borderId="32" xfId="0" applyFont="1" applyFill="1" applyBorder="1" applyAlignment="1">
      <alignment horizontal="center" vertical="center" wrapText="1"/>
    </xf>
    <xf numFmtId="0" fontId="11" fillId="2" borderId="42" xfId="0" applyFont="1" applyFill="1" applyBorder="1" applyAlignment="1">
      <alignment horizontal="center" vertical="center" wrapText="1"/>
    </xf>
    <xf numFmtId="0" fontId="11" fillId="3" borderId="24" xfId="0" applyFont="1" applyFill="1" applyBorder="1" applyAlignment="1">
      <alignment horizontal="center" vertical="center" wrapText="1"/>
    </xf>
    <xf numFmtId="0" fontId="51" fillId="0" borderId="219" xfId="0" applyFont="1" applyBorder="1" applyAlignment="1">
      <alignment horizontal="center" vertical="center"/>
    </xf>
    <xf numFmtId="0" fontId="129" fillId="2" borderId="111" xfId="0" applyFont="1" applyFill="1" applyBorder="1" applyAlignment="1">
      <alignment horizontal="center" vertical="center" wrapText="1"/>
    </xf>
    <xf numFmtId="0" fontId="31" fillId="2" borderId="18" xfId="0" applyFont="1" applyFill="1" applyBorder="1" applyAlignment="1">
      <alignment horizontal="center" vertical="center" wrapText="1"/>
    </xf>
    <xf numFmtId="0" fontId="31" fillId="2" borderId="111" xfId="0" applyFont="1" applyFill="1" applyBorder="1" applyAlignment="1">
      <alignment horizontal="center" vertical="center" wrapText="1"/>
    </xf>
    <xf numFmtId="0" fontId="129" fillId="2" borderId="23" xfId="0" applyFont="1" applyFill="1" applyBorder="1" applyAlignment="1">
      <alignment horizontal="center" vertical="center" wrapText="1"/>
    </xf>
    <xf numFmtId="0" fontId="129" fillId="3" borderId="9" xfId="0" applyFont="1" applyFill="1" applyBorder="1" applyAlignment="1">
      <alignment horizontal="center" vertical="center" wrapText="1"/>
    </xf>
    <xf numFmtId="0" fontId="129" fillId="3" borderId="10" xfId="0" applyFont="1" applyFill="1" applyBorder="1" applyAlignment="1">
      <alignment horizontal="center" vertical="center" wrapText="1"/>
    </xf>
    <xf numFmtId="0" fontId="134" fillId="35" borderId="14" xfId="0" applyFont="1" applyFill="1" applyBorder="1" applyAlignment="1">
      <alignment horizontal="center" vertical="center"/>
    </xf>
    <xf numFmtId="0" fontId="12" fillId="4" borderId="26" xfId="0" applyFont="1" applyFill="1" applyBorder="1" applyAlignment="1">
      <alignment horizontal="center" vertical="center"/>
    </xf>
    <xf numFmtId="0" fontId="134" fillId="35" borderId="8" xfId="0" applyFont="1" applyFill="1" applyBorder="1" applyAlignment="1">
      <alignment horizontal="center" vertical="center"/>
    </xf>
    <xf numFmtId="0" fontId="134" fillId="8" borderId="36" xfId="0" applyFont="1" applyFill="1" applyBorder="1" applyAlignment="1">
      <alignment horizontal="center" vertical="center"/>
    </xf>
    <xf numFmtId="0" fontId="29" fillId="19" borderId="9" xfId="0" applyFont="1" applyFill="1" applyBorder="1" applyAlignment="1">
      <alignment horizontal="center" vertical="center"/>
    </xf>
    <xf numFmtId="0" fontId="29" fillId="19" borderId="14" xfId="0" applyFont="1" applyFill="1" applyBorder="1" applyAlignment="1">
      <alignment horizontal="center" vertical="center"/>
    </xf>
    <xf numFmtId="0" fontId="134" fillId="4" borderId="148" xfId="0" applyFont="1" applyFill="1" applyBorder="1" applyAlignment="1">
      <alignment horizontal="center" vertical="center"/>
    </xf>
    <xf numFmtId="0" fontId="134" fillId="8" borderId="15" xfId="0" applyFont="1" applyFill="1" applyBorder="1" applyAlignment="1">
      <alignment horizontal="center" vertical="center"/>
    </xf>
    <xf numFmtId="0" fontId="11" fillId="5" borderId="15" xfId="0" applyFont="1" applyFill="1" applyBorder="1" applyAlignment="1">
      <alignment horizontal="center" vertical="center" wrapText="1"/>
    </xf>
    <xf numFmtId="0" fontId="129" fillId="0" borderId="59" xfId="0" applyFont="1" applyBorder="1" applyAlignment="1">
      <alignment horizontal="center" vertical="center" wrapText="1"/>
    </xf>
    <xf numFmtId="0" fontId="29" fillId="19" borderId="11" xfId="0" applyFont="1" applyFill="1" applyBorder="1" applyAlignment="1">
      <alignment horizontal="center" vertical="center"/>
    </xf>
    <xf numFmtId="0" fontId="11" fillId="5" borderId="22" xfId="0" applyFont="1" applyFill="1" applyBorder="1" applyAlignment="1">
      <alignment horizontal="center" vertical="center" wrapText="1"/>
    </xf>
    <xf numFmtId="0" fontId="134" fillId="35" borderId="25" xfId="0" applyFont="1" applyFill="1" applyBorder="1" applyAlignment="1">
      <alignment horizontal="center" vertical="center"/>
    </xf>
    <xf numFmtId="0" fontId="134" fillId="22" borderId="40" xfId="0" applyFont="1" applyFill="1" applyBorder="1" applyAlignment="1">
      <alignment horizontal="center" vertical="center"/>
    </xf>
    <xf numFmtId="0" fontId="134" fillId="22" borderId="41" xfId="0" applyFont="1" applyFill="1" applyBorder="1" applyAlignment="1">
      <alignment horizontal="center" vertical="center"/>
    </xf>
    <xf numFmtId="0" fontId="134" fillId="8" borderId="62" xfId="0" applyFont="1" applyFill="1" applyBorder="1" applyAlignment="1">
      <alignment horizontal="center" vertical="center"/>
    </xf>
    <xf numFmtId="0" fontId="48" fillId="76" borderId="117" xfId="0" applyFont="1" applyFill="1" applyBorder="1" applyAlignment="1">
      <alignment horizontal="center" vertical="center"/>
    </xf>
    <xf numFmtId="0" fontId="48" fillId="76" borderId="118" xfId="0" applyFont="1" applyFill="1" applyBorder="1" applyAlignment="1">
      <alignment horizontal="center" vertical="center"/>
    </xf>
    <xf numFmtId="0" fontId="31" fillId="43" borderId="118" xfId="0" applyFont="1" applyFill="1" applyBorder="1" applyAlignment="1">
      <alignment horizontal="center" vertical="center"/>
    </xf>
    <xf numFmtId="0" fontId="31" fillId="43" borderId="35" xfId="0" applyFont="1" applyFill="1" applyBorder="1" applyAlignment="1">
      <alignment horizontal="center" vertical="center"/>
    </xf>
    <xf numFmtId="0" fontId="31" fillId="69" borderId="117" xfId="0" applyFont="1" applyFill="1" applyBorder="1" applyAlignment="1">
      <alignment horizontal="center" vertical="center"/>
    </xf>
    <xf numFmtId="0" fontId="31" fillId="69" borderId="118" xfId="0" applyFont="1" applyFill="1" applyBorder="1" applyAlignment="1">
      <alignment horizontal="center" vertical="center"/>
    </xf>
    <xf numFmtId="0" fontId="31" fillId="69" borderId="35" xfId="0" applyFont="1" applyFill="1" applyBorder="1" applyAlignment="1">
      <alignment horizontal="center" vertical="center"/>
    </xf>
    <xf numFmtId="0" fontId="31" fillId="96" borderId="117" xfId="0" applyFont="1" applyFill="1" applyBorder="1" applyAlignment="1">
      <alignment horizontal="center" vertical="center"/>
    </xf>
    <xf numFmtId="0" fontId="31" fillId="106" borderId="117" xfId="0" applyFont="1" applyFill="1" applyBorder="1" applyAlignment="1">
      <alignment horizontal="center" vertical="center"/>
    </xf>
    <xf numFmtId="0" fontId="48" fillId="106" borderId="226" xfId="0" applyFont="1" applyFill="1" applyBorder="1" applyAlignment="1">
      <alignment horizontal="center" vertical="center"/>
    </xf>
    <xf numFmtId="0" fontId="48" fillId="106" borderId="118" xfId="0" applyFont="1" applyFill="1" applyBorder="1" applyAlignment="1">
      <alignment horizontal="center" vertical="center"/>
    </xf>
    <xf numFmtId="0" fontId="48" fillId="106" borderId="31" xfId="0" applyFont="1" applyFill="1" applyBorder="1" applyAlignment="1">
      <alignment horizontal="center" vertical="center"/>
    </xf>
    <xf numFmtId="0" fontId="48" fillId="106" borderId="35" xfId="0" applyFont="1" applyFill="1" applyBorder="1" applyAlignment="1">
      <alignment horizontal="center" vertical="center"/>
    </xf>
    <xf numFmtId="0" fontId="134" fillId="17" borderId="102" xfId="0" applyFont="1" applyFill="1" applyBorder="1" applyAlignment="1">
      <alignment horizontal="center" vertical="center"/>
    </xf>
    <xf numFmtId="0" fontId="154" fillId="5" borderId="40" xfId="0" applyFont="1" applyFill="1" applyBorder="1" applyAlignment="1">
      <alignment horizontal="center" vertical="center" wrapText="1"/>
    </xf>
    <xf numFmtId="0" fontId="134" fillId="17" borderId="32" xfId="0" applyFont="1" applyFill="1" applyBorder="1" applyAlignment="1">
      <alignment horizontal="center" vertical="center"/>
    </xf>
    <xf numFmtId="0" fontId="11" fillId="83" borderId="24" xfId="0" applyFont="1" applyFill="1" applyBorder="1" applyAlignment="1">
      <alignment horizontal="center" vertical="center" wrapText="1"/>
    </xf>
    <xf numFmtId="0" fontId="129" fillId="83" borderId="16" xfId="0" applyFont="1" applyFill="1" applyBorder="1" applyAlignment="1">
      <alignment horizontal="center" vertical="center" wrapText="1"/>
    </xf>
    <xf numFmtId="0" fontId="134" fillId="62" borderId="25" xfId="0" applyFont="1" applyFill="1" applyBorder="1" applyAlignment="1">
      <alignment horizontal="center" vertical="center" wrapText="1"/>
    </xf>
    <xf numFmtId="0" fontId="31" fillId="62" borderId="11" xfId="0" applyFont="1" applyFill="1" applyBorder="1" applyAlignment="1">
      <alignment horizontal="center" vertical="center" wrapText="1"/>
    </xf>
    <xf numFmtId="0" fontId="11" fillId="4" borderId="14" xfId="0" applyFont="1" applyFill="1" applyBorder="1" applyAlignment="1">
      <alignment horizontal="center" vertical="center" wrapText="1"/>
    </xf>
    <xf numFmtId="0" fontId="12" fillId="2" borderId="8" xfId="0" applyFont="1" applyFill="1" applyBorder="1" applyAlignment="1">
      <alignment horizontal="center" vertical="center"/>
    </xf>
    <xf numFmtId="0" fontId="11" fillId="41" borderId="25" xfId="0" applyFont="1" applyFill="1" applyBorder="1" applyAlignment="1">
      <alignment horizontal="center" vertical="center" wrapText="1"/>
    </xf>
    <xf numFmtId="0" fontId="129" fillId="41" borderId="11" xfId="0" applyFont="1" applyFill="1" applyBorder="1" applyAlignment="1">
      <alignment horizontal="center" vertical="center" wrapText="1"/>
    </xf>
    <xf numFmtId="0" fontId="0" fillId="0" borderId="1" xfId="0" applyBorder="1">
      <alignment vertical="center"/>
    </xf>
    <xf numFmtId="0" fontId="6" fillId="2" borderId="25"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23"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14" fillId="8" borderId="24" xfId="0" applyFont="1" applyFill="1" applyBorder="1" applyAlignment="1">
      <alignment horizontal="center" vertical="center"/>
    </xf>
    <xf numFmtId="0" fontId="6" fillId="6" borderId="14" xfId="0" applyFont="1" applyFill="1" applyBorder="1" applyAlignment="1">
      <alignment horizontal="center" vertical="center" wrapText="1"/>
    </xf>
    <xf numFmtId="0" fontId="14" fillId="8" borderId="9" xfId="0" applyFont="1" applyFill="1" applyBorder="1" applyAlignment="1">
      <alignment horizontal="center" vertical="center"/>
    </xf>
    <xf numFmtId="0" fontId="5" fillId="19" borderId="8" xfId="0" applyFont="1" applyFill="1" applyBorder="1" applyAlignment="1">
      <alignment horizontal="center" vertical="center"/>
    </xf>
    <xf numFmtId="0" fontId="14" fillId="8" borderId="28" xfId="0" applyFont="1" applyFill="1" applyBorder="1" applyAlignment="1">
      <alignment horizontal="center" vertical="center"/>
    </xf>
    <xf numFmtId="0" fontId="6" fillId="6" borderId="103" xfId="0" applyFont="1" applyFill="1" applyBorder="1" applyAlignment="1">
      <alignment horizontal="center" vertical="center" wrapText="1"/>
    </xf>
    <xf numFmtId="0" fontId="6" fillId="5" borderId="103" xfId="0" applyFont="1" applyFill="1" applyBorder="1" applyAlignment="1">
      <alignment horizontal="center" vertical="center" wrapText="1"/>
    </xf>
    <xf numFmtId="0" fontId="14" fillId="8" borderId="19" xfId="0" applyFont="1" applyFill="1" applyBorder="1" applyAlignment="1">
      <alignment horizontal="center" vertical="center"/>
    </xf>
    <xf numFmtId="0" fontId="6" fillId="5" borderId="23" xfId="0" applyFont="1" applyFill="1" applyBorder="1" applyAlignment="1">
      <alignment horizontal="center" vertical="center" wrapText="1"/>
    </xf>
    <xf numFmtId="0" fontId="14" fillId="8" borderId="16" xfId="0" applyFont="1" applyFill="1" applyBorder="1" applyAlignment="1">
      <alignment horizontal="center" vertical="center"/>
    </xf>
    <xf numFmtId="0" fontId="14" fillId="6" borderId="19" xfId="0" applyFont="1" applyFill="1" applyBorder="1" applyAlignment="1">
      <alignment horizontal="center" vertical="center" wrapText="1"/>
    </xf>
    <xf numFmtId="0" fontId="14" fillId="6" borderId="9" xfId="0" applyFont="1" applyFill="1" applyBorder="1" applyAlignment="1">
      <alignment horizontal="center" vertical="center" wrapText="1"/>
    </xf>
    <xf numFmtId="0" fontId="14" fillId="6" borderId="16" xfId="0" applyFont="1" applyFill="1" applyBorder="1" applyAlignment="1">
      <alignment horizontal="center" vertical="center" wrapText="1"/>
    </xf>
    <xf numFmtId="0" fontId="12" fillId="0" borderId="61" xfId="0" applyFont="1" applyBorder="1" applyAlignment="1">
      <alignment horizontal="center" vertical="center"/>
    </xf>
    <xf numFmtId="0" fontId="5" fillId="19" borderId="10" xfId="0" applyFont="1" applyFill="1" applyBorder="1" applyAlignment="1">
      <alignment horizontal="center" vertical="center"/>
    </xf>
    <xf numFmtId="0" fontId="11" fillId="2" borderId="102" xfId="0" applyFont="1" applyFill="1" applyBorder="1" applyAlignment="1">
      <alignment horizontal="center" vertical="center"/>
    </xf>
    <xf numFmtId="0" fontId="11" fillId="2" borderId="14" xfId="0" applyFont="1" applyFill="1" applyBorder="1" applyAlignment="1">
      <alignment horizontal="center" vertical="center"/>
    </xf>
    <xf numFmtId="0" fontId="49" fillId="2" borderId="14" xfId="0" applyFont="1" applyFill="1" applyBorder="1" applyAlignment="1">
      <alignment horizontal="center" vertical="center" wrapText="1"/>
    </xf>
    <xf numFmtId="0" fontId="49" fillId="2" borderId="103" xfId="0" applyFont="1" applyFill="1" applyBorder="1" applyAlignment="1">
      <alignment horizontal="center" vertical="center" wrapText="1"/>
    </xf>
    <xf numFmtId="0" fontId="8" fillId="2" borderId="102" xfId="0" applyFont="1" applyFill="1" applyBorder="1" applyAlignment="1">
      <alignment horizontal="center" vertical="center" wrapText="1"/>
    </xf>
    <xf numFmtId="0" fontId="11" fillId="2" borderId="103" xfId="0" applyFont="1" applyFill="1" applyBorder="1" applyAlignment="1">
      <alignment horizontal="center" vertical="center"/>
    </xf>
    <xf numFmtId="0" fontId="150" fillId="2" borderId="19" xfId="0" applyFont="1" applyFill="1" applyBorder="1" applyAlignment="1">
      <alignment horizontal="center" vertical="center"/>
    </xf>
    <xf numFmtId="0" fontId="0" fillId="0" borderId="14" xfId="0" applyBorder="1">
      <alignment vertical="center"/>
    </xf>
    <xf numFmtId="0" fontId="0" fillId="0" borderId="103" xfId="0" applyBorder="1">
      <alignment vertical="center"/>
    </xf>
    <xf numFmtId="0" fontId="11" fillId="2" borderId="40" xfId="0" applyFont="1" applyFill="1" applyBorder="1" applyAlignment="1">
      <alignment horizontal="center" vertical="center"/>
    </xf>
    <xf numFmtId="0" fontId="11" fillId="2" borderId="10" xfId="0" applyFont="1" applyFill="1" applyBorder="1" applyAlignment="1">
      <alignment horizontal="center" vertical="center"/>
    </xf>
    <xf numFmtId="0" fontId="150" fillId="2" borderId="40" xfId="0" applyFont="1" applyFill="1" applyBorder="1" applyAlignment="1">
      <alignment horizontal="center" vertical="center"/>
    </xf>
    <xf numFmtId="0" fontId="150" fillId="2" borderId="9" xfId="0" applyFont="1" applyFill="1" applyBorder="1" applyAlignment="1">
      <alignment horizontal="center" vertical="center"/>
    </xf>
    <xf numFmtId="0" fontId="0" fillId="0" borderId="10" xfId="0" applyBorder="1">
      <alignment vertical="center"/>
    </xf>
    <xf numFmtId="0" fontId="18" fillId="0" borderId="7" xfId="0" applyFont="1" applyBorder="1" applyAlignment="1">
      <alignment horizontal="center" vertical="center" wrapText="1"/>
    </xf>
    <xf numFmtId="0" fontId="49" fillId="2" borderId="10" xfId="0" applyFont="1" applyFill="1" applyBorder="1" applyAlignment="1">
      <alignment horizontal="center" vertical="center" wrapText="1"/>
    </xf>
    <xf numFmtId="0" fontId="8" fillId="2" borderId="40"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11" fillId="0" borderId="43" xfId="0" applyFont="1" applyBorder="1" applyAlignment="1">
      <alignment horizontal="center" vertical="center"/>
    </xf>
    <xf numFmtId="0" fontId="11" fillId="2" borderId="29" xfId="0" applyFont="1" applyFill="1" applyBorder="1" applyAlignment="1">
      <alignment horizontal="center" vertical="center"/>
    </xf>
    <xf numFmtId="0" fontId="11" fillId="2" borderId="30" xfId="0" applyFont="1" applyFill="1" applyBorder="1" applyAlignment="1">
      <alignment horizontal="center" vertical="center"/>
    </xf>
    <xf numFmtId="0" fontId="150" fillId="2" borderId="41" xfId="0" applyFont="1" applyFill="1" applyBorder="1" applyAlignment="1">
      <alignment horizontal="center" vertical="center"/>
    </xf>
    <xf numFmtId="0" fontId="8" fillId="2" borderId="28" xfId="0" applyFont="1" applyFill="1" applyBorder="1" applyAlignment="1">
      <alignment horizontal="center" vertical="center" wrapText="1"/>
    </xf>
    <xf numFmtId="0" fontId="161" fillId="4" borderId="14" xfId="0" applyFont="1" applyFill="1" applyBorder="1" applyAlignment="1">
      <alignment horizontal="right" vertical="center"/>
    </xf>
    <xf numFmtId="0" fontId="41" fillId="4" borderId="154" xfId="0" applyFont="1" applyFill="1" applyBorder="1" applyAlignment="1">
      <alignment horizontal="right" vertical="center"/>
    </xf>
    <xf numFmtId="0" fontId="14" fillId="20" borderId="8" xfId="0" applyFont="1" applyFill="1" applyBorder="1" applyAlignment="1">
      <alignment horizontal="right" vertical="center" wrapText="1"/>
    </xf>
    <xf numFmtId="0" fontId="10" fillId="20" borderId="17" xfId="0" applyFont="1" applyFill="1" applyBorder="1" applyAlignment="1">
      <alignment horizontal="right" vertical="center" wrapText="1"/>
    </xf>
    <xf numFmtId="0" fontId="161" fillId="0" borderId="8" xfId="0" applyFont="1" applyBorder="1" applyAlignment="1">
      <alignment horizontal="right" vertical="center"/>
    </xf>
    <xf numFmtId="0" fontId="41" fillId="0" borderId="17" xfId="0" applyFont="1" applyBorder="1" applyAlignment="1">
      <alignment horizontal="right" vertical="center"/>
    </xf>
    <xf numFmtId="0" fontId="161" fillId="8" borderId="8" xfId="0" applyFont="1" applyFill="1" applyBorder="1" applyAlignment="1">
      <alignment horizontal="right" vertical="center"/>
    </xf>
    <xf numFmtId="0" fontId="41" fillId="8" borderId="17" xfId="0" applyFont="1" applyFill="1" applyBorder="1" applyAlignment="1">
      <alignment horizontal="right" vertical="center"/>
    </xf>
    <xf numFmtId="0" fontId="8" fillId="0" borderId="8" xfId="0" applyFont="1" applyBorder="1" applyAlignment="1">
      <alignment horizontal="right" vertical="center"/>
    </xf>
    <xf numFmtId="0" fontId="123" fillId="0" borderId="17" xfId="0" applyFont="1" applyBorder="1" applyAlignment="1">
      <alignment horizontal="right" vertical="center"/>
    </xf>
    <xf numFmtId="0" fontId="1" fillId="0" borderId="29" xfId="0" applyFont="1" applyBorder="1">
      <alignment vertical="center"/>
    </xf>
    <xf numFmtId="0" fontId="0" fillId="0" borderId="134" xfId="0" applyBorder="1">
      <alignment vertical="center"/>
    </xf>
    <xf numFmtId="0" fontId="233" fillId="8" borderId="14" xfId="0" applyFont="1" applyFill="1" applyBorder="1" applyAlignment="1">
      <alignment horizontal="center" vertical="center"/>
    </xf>
    <xf numFmtId="0" fontId="134" fillId="16" borderId="103" xfId="0" applyFont="1" applyFill="1" applyBorder="1" applyAlignment="1">
      <alignment horizontal="center" vertical="center"/>
    </xf>
    <xf numFmtId="0" fontId="12" fillId="16" borderId="11" xfId="0" applyFont="1" applyFill="1" applyBorder="1" applyAlignment="1">
      <alignment horizontal="center" vertical="center"/>
    </xf>
    <xf numFmtId="0" fontId="11" fillId="2" borderId="40"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134" fillId="2" borderId="26" xfId="0" applyFont="1" applyFill="1" applyBorder="1" applyAlignment="1">
      <alignment horizontal="center" vertical="center" wrapText="1"/>
    </xf>
    <xf numFmtId="0" fontId="150" fillId="2" borderId="32" xfId="0" applyFont="1" applyFill="1" applyBorder="1" applyAlignment="1">
      <alignment horizontal="center" vertical="center" wrapText="1"/>
    </xf>
    <xf numFmtId="0" fontId="31" fillId="2" borderId="23" xfId="0" applyFont="1" applyFill="1" applyBorder="1" applyAlignment="1">
      <alignment horizontal="center" vertical="center" wrapText="1"/>
    </xf>
    <xf numFmtId="0" fontId="30" fillId="2" borderId="111" xfId="0" applyFont="1" applyFill="1" applyBorder="1" applyAlignment="1">
      <alignment horizontal="center" vertical="center" wrapText="1"/>
    </xf>
    <xf numFmtId="0" fontId="12" fillId="16" borderId="14" xfId="0" applyFont="1" applyFill="1" applyBorder="1" applyAlignment="1">
      <alignment horizontal="center" vertical="center"/>
    </xf>
    <xf numFmtId="0" fontId="12" fillId="4" borderId="102" xfId="0" applyFont="1" applyFill="1" applyBorder="1" applyAlignment="1">
      <alignment horizontal="center" vertical="center"/>
    </xf>
    <xf numFmtId="0" fontId="134" fillId="16" borderId="102" xfId="0" applyFont="1" applyFill="1" applyBorder="1" applyAlignment="1">
      <alignment horizontal="center" vertical="center"/>
    </xf>
    <xf numFmtId="0" fontId="150" fillId="5" borderId="102" xfId="0" applyFont="1" applyFill="1" applyBorder="1" applyAlignment="1">
      <alignment horizontal="center" vertical="center" wrapText="1"/>
    </xf>
    <xf numFmtId="0" fontId="134" fillId="35" borderId="11" xfId="0" applyFont="1" applyFill="1" applyBorder="1" applyAlignment="1">
      <alignment horizontal="center" vertical="center"/>
    </xf>
    <xf numFmtId="0" fontId="12" fillId="4" borderId="111" xfId="0" applyFont="1" applyFill="1" applyBorder="1" applyAlignment="1">
      <alignment horizontal="center" vertical="center"/>
    </xf>
    <xf numFmtId="0" fontId="12" fillId="4" borderId="18" xfId="0" applyFont="1" applyFill="1" applyBorder="1" applyAlignment="1">
      <alignment horizontal="center" vertical="center"/>
    </xf>
    <xf numFmtId="0" fontId="150" fillId="5" borderId="111" xfId="0" applyFont="1" applyFill="1" applyBorder="1" applyAlignment="1">
      <alignment horizontal="center" vertical="center" wrapText="1"/>
    </xf>
    <xf numFmtId="0" fontId="134" fillId="22" borderId="32" xfId="0" applyFont="1" applyFill="1" applyBorder="1" applyAlignment="1">
      <alignment horizontal="center" vertical="center"/>
    </xf>
    <xf numFmtId="0" fontId="12" fillId="22" borderId="25" xfId="0" applyFont="1" applyFill="1" applyBorder="1" applyAlignment="1">
      <alignment horizontal="center" vertical="center"/>
    </xf>
    <xf numFmtId="0" fontId="134" fillId="22" borderId="25" xfId="0" applyFont="1" applyFill="1" applyBorder="1" applyAlignment="1">
      <alignment horizontal="center" vertical="center"/>
    </xf>
    <xf numFmtId="0" fontId="134" fillId="35" borderId="41" xfId="0" applyFont="1" applyFill="1" applyBorder="1" applyAlignment="1">
      <alignment horizontal="center" vertical="center"/>
    </xf>
    <xf numFmtId="0" fontId="29" fillId="19" borderId="10" xfId="0" applyFont="1" applyFill="1" applyBorder="1" applyAlignment="1">
      <alignment horizontal="center" vertical="center"/>
    </xf>
    <xf numFmtId="0" fontId="28" fillId="19" borderId="40" xfId="0" applyFont="1" applyFill="1" applyBorder="1" applyAlignment="1">
      <alignment horizontal="center" vertical="center"/>
    </xf>
    <xf numFmtId="0" fontId="134" fillId="35" borderId="29" xfId="0" applyFont="1" applyFill="1" applyBorder="1" applyAlignment="1">
      <alignment horizontal="center" vertical="center"/>
    </xf>
    <xf numFmtId="0" fontId="29" fillId="19" borderId="30" xfId="0" applyFont="1" applyFill="1" applyBorder="1" applyAlignment="1">
      <alignment horizontal="center" vertical="center"/>
    </xf>
    <xf numFmtId="0" fontId="12" fillId="16" borderId="32" xfId="0" applyFont="1" applyFill="1" applyBorder="1" applyAlignment="1">
      <alignment horizontal="center" vertical="center"/>
    </xf>
    <xf numFmtId="0" fontId="31" fillId="69" borderId="7" xfId="0" applyFont="1" applyFill="1" applyBorder="1" applyAlignment="1">
      <alignment horizontal="center" vertical="center"/>
    </xf>
    <xf numFmtId="0" fontId="48" fillId="96" borderId="7" xfId="0" applyFont="1" applyFill="1" applyBorder="1" applyAlignment="1">
      <alignment horizontal="center" vertical="center"/>
    </xf>
    <xf numFmtId="0" fontId="31" fillId="102" borderId="7" xfId="0" applyFont="1" applyFill="1" applyBorder="1" applyAlignment="1">
      <alignment horizontal="center" vertical="center"/>
    </xf>
    <xf numFmtId="0" fontId="31" fillId="102" borderId="27" xfId="0" applyFont="1" applyFill="1" applyBorder="1" applyAlignment="1">
      <alignment horizontal="center" vertical="center"/>
    </xf>
    <xf numFmtId="0" fontId="48" fillId="106" borderId="4" xfId="0" applyFont="1" applyFill="1" applyBorder="1" applyAlignment="1">
      <alignment horizontal="center" vertical="center"/>
    </xf>
    <xf numFmtId="0" fontId="48" fillId="106" borderId="7" xfId="0" applyFont="1" applyFill="1" applyBorder="1" applyAlignment="1">
      <alignment horizontal="center" vertical="center"/>
    </xf>
    <xf numFmtId="0" fontId="31" fillId="106" borderId="7" xfId="0" applyFont="1" applyFill="1" applyBorder="1" applyAlignment="1">
      <alignment horizontal="center" vertical="center"/>
    </xf>
    <xf numFmtId="0" fontId="31" fillId="106" borderId="27" xfId="0" applyFont="1" applyFill="1" applyBorder="1" applyAlignment="1">
      <alignment horizontal="center" vertical="center"/>
    </xf>
    <xf numFmtId="0" fontId="31" fillId="94" borderId="107" xfId="0" applyFont="1" applyFill="1" applyBorder="1" applyAlignment="1">
      <alignment horizontal="center" vertical="center"/>
    </xf>
    <xf numFmtId="0" fontId="31" fillId="94" borderId="7" xfId="0" applyFont="1" applyFill="1" applyBorder="1" applyAlignment="1">
      <alignment horizontal="center" vertical="center"/>
    </xf>
    <xf numFmtId="0" fontId="31" fillId="94" borderId="20" xfId="0" applyFont="1" applyFill="1" applyBorder="1" applyAlignment="1">
      <alignment horizontal="center" vertical="center"/>
    </xf>
    <xf numFmtId="0" fontId="31" fillId="69" borderId="107" xfId="0" applyFont="1" applyFill="1" applyBorder="1" applyAlignment="1">
      <alignment horizontal="center" vertical="center"/>
    </xf>
    <xf numFmtId="0" fontId="31" fillId="69" borderId="20" xfId="0" applyFont="1" applyFill="1" applyBorder="1" applyAlignment="1">
      <alignment horizontal="center" vertical="center"/>
    </xf>
    <xf numFmtId="0" fontId="31" fillId="102" borderId="4" xfId="0" applyFont="1" applyFill="1" applyBorder="1" applyAlignment="1">
      <alignment horizontal="center" vertical="center"/>
    </xf>
    <xf numFmtId="0" fontId="31" fillId="101" borderId="4" xfId="0" applyFont="1" applyFill="1" applyBorder="1" applyAlignment="1">
      <alignment horizontal="center" vertical="center"/>
    </xf>
    <xf numFmtId="0" fontId="31" fillId="101" borderId="7" xfId="0" applyFont="1" applyFill="1" applyBorder="1" applyAlignment="1">
      <alignment horizontal="center" vertical="center"/>
    </xf>
    <xf numFmtId="0" fontId="31" fillId="101" borderId="27" xfId="0" applyFont="1" applyFill="1" applyBorder="1" applyAlignment="1">
      <alignment horizontal="center" vertical="center"/>
    </xf>
    <xf numFmtId="0" fontId="31" fillId="96" borderId="4" xfId="0" applyFont="1" applyFill="1" applyBorder="1" applyAlignment="1">
      <alignment horizontal="center" vertical="center"/>
    </xf>
    <xf numFmtId="0" fontId="48" fillId="96" borderId="33" xfId="0" applyFont="1" applyFill="1" applyBorder="1" applyAlignment="1">
      <alignment horizontal="center" vertical="center"/>
    </xf>
    <xf numFmtId="0" fontId="48" fillId="96" borderId="107" xfId="0" applyFont="1" applyFill="1" applyBorder="1" applyAlignment="1">
      <alignment horizontal="center" vertical="center"/>
    </xf>
    <xf numFmtId="0" fontId="48" fillId="96" borderId="27" xfId="0" applyFont="1" applyFill="1" applyBorder="1" applyAlignment="1">
      <alignment horizontal="center" vertical="center"/>
    </xf>
    <xf numFmtId="0" fontId="29" fillId="19" borderId="19" xfId="0" applyFont="1" applyFill="1" applyBorder="1" applyAlignment="1">
      <alignment horizontal="center" vertical="center"/>
    </xf>
    <xf numFmtId="0" fontId="29" fillId="19" borderId="16" xfId="0" applyFont="1" applyFill="1" applyBorder="1" applyAlignment="1">
      <alignment horizontal="center" vertical="center"/>
    </xf>
    <xf numFmtId="0" fontId="11" fillId="2" borderId="117" xfId="0" applyFont="1" applyFill="1" applyBorder="1" applyAlignment="1">
      <alignment horizontal="center" vertical="center" wrapText="1"/>
    </xf>
    <xf numFmtId="0" fontId="129" fillId="2" borderId="219" xfId="0" applyFont="1" applyFill="1" applyBorder="1" applyAlignment="1">
      <alignment horizontal="center" vertical="center" wrapText="1"/>
    </xf>
    <xf numFmtId="0" fontId="11" fillId="6" borderId="35" xfId="0" applyFont="1" applyFill="1" applyBorder="1" applyAlignment="1">
      <alignment horizontal="center" vertical="center" wrapText="1"/>
    </xf>
    <xf numFmtId="0" fontId="129" fillId="0" borderId="31" xfId="0" applyFont="1" applyBorder="1" applyAlignment="1">
      <alignment horizontal="center" vertical="center" wrapText="1"/>
    </xf>
    <xf numFmtId="0" fontId="129" fillId="0" borderId="219" xfId="0" applyFont="1" applyBorder="1" applyAlignment="1">
      <alignment horizontal="center" vertical="center" wrapText="1"/>
    </xf>
    <xf numFmtId="0" fontId="11" fillId="5" borderId="117" xfId="0" applyFont="1" applyFill="1" applyBorder="1" applyAlignment="1">
      <alignment horizontal="center" vertical="center" wrapText="1"/>
    </xf>
    <xf numFmtId="0" fontId="134" fillId="8" borderId="35" xfId="0" applyFont="1" applyFill="1" applyBorder="1" applyAlignment="1">
      <alignment horizontal="center" vertical="center"/>
    </xf>
    <xf numFmtId="0" fontId="12" fillId="4" borderId="31" xfId="0" applyFont="1" applyFill="1" applyBorder="1" applyAlignment="1">
      <alignment horizontal="center" vertical="center"/>
    </xf>
    <xf numFmtId="0" fontId="134" fillId="17" borderId="117" xfId="0" applyFont="1" applyFill="1" applyBorder="1" applyAlignment="1">
      <alignment horizontal="center" vertical="center"/>
    </xf>
    <xf numFmtId="0" fontId="11" fillId="5" borderId="35" xfId="0" applyFont="1" applyFill="1" applyBorder="1" applyAlignment="1">
      <alignment horizontal="center" vertical="center" wrapText="1"/>
    </xf>
    <xf numFmtId="0" fontId="134" fillId="39" borderId="41" xfId="0" applyFont="1" applyFill="1" applyBorder="1" applyAlignment="1">
      <alignment horizontal="center" vertical="center"/>
    </xf>
    <xf numFmtId="0" fontId="134" fillId="107" borderId="25" xfId="0" applyFont="1" applyFill="1" applyBorder="1" applyAlignment="1">
      <alignment horizontal="center" vertical="center"/>
    </xf>
    <xf numFmtId="0" fontId="134" fillId="107" borderId="12" xfId="0" applyFont="1" applyFill="1" applyBorder="1" applyAlignment="1">
      <alignment horizontal="center" vertical="center"/>
    </xf>
    <xf numFmtId="0" fontId="11" fillId="23" borderId="25" xfId="0" applyFont="1" applyFill="1" applyBorder="1" applyAlignment="1">
      <alignment horizontal="center" vertical="center" wrapText="1"/>
    </xf>
    <xf numFmtId="0" fontId="237" fillId="0" borderId="2" xfId="0" applyFont="1" applyBorder="1">
      <alignment vertical="center"/>
    </xf>
    <xf numFmtId="0" fontId="6" fillId="108" borderId="25" xfId="0" applyFont="1" applyFill="1" applyBorder="1" applyAlignment="1">
      <alignment horizontal="center" vertical="center" wrapText="1"/>
    </xf>
    <xf numFmtId="0" fontId="6" fillId="108" borderId="26" xfId="0" applyFont="1" applyFill="1" applyBorder="1" applyAlignment="1">
      <alignment horizontal="center" vertical="center" wrapText="1"/>
    </xf>
    <xf numFmtId="0" fontId="6" fillId="108" borderId="24" xfId="0" applyFont="1" applyFill="1" applyBorder="1" applyAlignment="1">
      <alignment horizontal="center" vertical="center" wrapText="1"/>
    </xf>
    <xf numFmtId="0" fontId="186" fillId="108" borderId="11" xfId="0" applyFont="1" applyFill="1" applyBorder="1" applyAlignment="1">
      <alignment horizontal="center" vertical="center" wrapText="1"/>
    </xf>
    <xf numFmtId="0" fontId="186" fillId="108" borderId="23" xfId="0" applyFont="1" applyFill="1" applyBorder="1" applyAlignment="1">
      <alignment horizontal="center" vertical="center" wrapText="1"/>
    </xf>
    <xf numFmtId="0" fontId="186" fillId="108" borderId="16" xfId="0" applyFont="1" applyFill="1" applyBorder="1" applyAlignment="1">
      <alignment horizontal="center" vertical="center" wrapText="1"/>
    </xf>
    <xf numFmtId="0" fontId="6" fillId="4" borderId="8" xfId="0" applyFont="1" applyFill="1" applyBorder="1" applyAlignment="1">
      <alignment horizontal="center" vertical="center"/>
    </xf>
    <xf numFmtId="0" fontId="6" fillId="0" borderId="44" xfId="0" applyFont="1" applyBorder="1" applyAlignment="1">
      <alignment horizontal="left" vertical="center"/>
    </xf>
    <xf numFmtId="0" fontId="6" fillId="109" borderId="25" xfId="0" applyFont="1" applyFill="1" applyBorder="1" applyAlignment="1">
      <alignment horizontal="center" vertical="center"/>
    </xf>
    <xf numFmtId="0" fontId="186" fillId="0" borderId="26" xfId="0" applyFont="1" applyBorder="1" applyAlignment="1">
      <alignment horizontal="center" vertical="center" wrapText="1"/>
    </xf>
    <xf numFmtId="0" fontId="6" fillId="109" borderId="24" xfId="0" applyFont="1" applyFill="1" applyBorder="1" applyAlignment="1">
      <alignment horizontal="center" vertical="center"/>
    </xf>
    <xf numFmtId="0" fontId="186" fillId="0" borderId="24" xfId="0" applyFont="1" applyBorder="1" applyAlignment="1">
      <alignment horizontal="center" vertical="center" wrapText="1"/>
    </xf>
    <xf numFmtId="0" fontId="239" fillId="0" borderId="0" xfId="0" applyFont="1" applyAlignment="1">
      <alignment horizontal="left" vertical="center"/>
    </xf>
    <xf numFmtId="0" fontId="186" fillId="0" borderId="7" xfId="0" applyFont="1" applyBorder="1" applyAlignment="1">
      <alignment horizontal="center" vertical="center"/>
    </xf>
    <xf numFmtId="0" fontId="238" fillId="0" borderId="40" xfId="0" applyFont="1" applyBorder="1" applyAlignment="1">
      <alignment horizontal="center" vertical="center" wrapText="1"/>
    </xf>
    <xf numFmtId="0" fontId="6" fillId="109" borderId="8" xfId="0" applyFont="1" applyFill="1" applyBorder="1" applyAlignment="1">
      <alignment horizontal="center" vertical="center"/>
    </xf>
    <xf numFmtId="0" fontId="186" fillId="0" borderId="8" xfId="0" applyFont="1" applyBorder="1" applyAlignment="1">
      <alignment horizontal="center" vertical="center" wrapText="1"/>
    </xf>
    <xf numFmtId="0" fontId="186" fillId="0" borderId="10" xfId="0" applyFont="1" applyBorder="1" applyAlignment="1">
      <alignment horizontal="center" vertical="center" wrapText="1"/>
    </xf>
    <xf numFmtId="0" fontId="6" fillId="109" borderId="9" xfId="0" applyFont="1" applyFill="1" applyBorder="1" applyAlignment="1">
      <alignment horizontal="center" vertical="center"/>
    </xf>
    <xf numFmtId="0" fontId="186" fillId="0" borderId="9" xfId="0" applyFont="1" applyBorder="1" applyAlignment="1">
      <alignment horizontal="center" vertical="center" wrapText="1"/>
    </xf>
    <xf numFmtId="0" fontId="6" fillId="109" borderId="29" xfId="0" applyFont="1" applyFill="1" applyBorder="1" applyAlignment="1">
      <alignment horizontal="center" vertical="center"/>
    </xf>
    <xf numFmtId="0" fontId="186" fillId="0" borderId="29" xfId="0" applyFont="1" applyBorder="1" applyAlignment="1">
      <alignment horizontal="center" vertical="center" wrapText="1"/>
    </xf>
    <xf numFmtId="0" fontId="186" fillId="0" borderId="30" xfId="0" applyFont="1" applyBorder="1" applyAlignment="1">
      <alignment horizontal="center" vertical="center" wrapText="1"/>
    </xf>
    <xf numFmtId="0" fontId="186" fillId="0" borderId="28" xfId="0" applyFont="1" applyBorder="1" applyAlignment="1">
      <alignment horizontal="center" vertical="center" wrapText="1"/>
    </xf>
    <xf numFmtId="0" fontId="6" fillId="109" borderId="14" xfId="0" applyFont="1" applyFill="1" applyBorder="1" applyAlignment="1">
      <alignment horizontal="center" vertical="center"/>
    </xf>
    <xf numFmtId="0" fontId="186" fillId="0" borderId="14" xfId="0" applyFont="1" applyBorder="1" applyAlignment="1">
      <alignment horizontal="center" vertical="center" wrapText="1"/>
    </xf>
    <xf numFmtId="0" fontId="186" fillId="0" borderId="103" xfId="0" applyFont="1" applyBorder="1" applyAlignment="1">
      <alignment horizontal="center" vertical="center" wrapText="1"/>
    </xf>
    <xf numFmtId="0" fontId="6" fillId="6" borderId="19" xfId="0" applyFont="1" applyFill="1" applyBorder="1" applyAlignment="1">
      <alignment horizontal="center" vertical="center" wrapText="1"/>
    </xf>
    <xf numFmtId="0" fontId="6" fillId="109" borderId="11" xfId="0" applyFont="1" applyFill="1" applyBorder="1" applyAlignment="1">
      <alignment horizontal="center" vertical="center"/>
    </xf>
    <xf numFmtId="0" fontId="186" fillId="0" borderId="11" xfId="0" applyFont="1" applyBorder="1" applyAlignment="1">
      <alignment horizontal="center" vertical="center" wrapText="1"/>
    </xf>
    <xf numFmtId="0" fontId="6" fillId="109" borderId="16" xfId="0" applyFont="1" applyFill="1" applyBorder="1" applyAlignment="1">
      <alignment horizontal="center" vertical="center"/>
    </xf>
    <xf numFmtId="0" fontId="6" fillId="6" borderId="16" xfId="0" applyFont="1" applyFill="1" applyBorder="1" applyAlignment="1">
      <alignment horizontal="center" vertical="center" wrapText="1"/>
    </xf>
    <xf numFmtId="0" fontId="186" fillId="0" borderId="40" xfId="0" applyFont="1" applyBorder="1" applyAlignment="1">
      <alignment horizontal="center" vertical="center" wrapText="1"/>
    </xf>
    <xf numFmtId="0" fontId="6" fillId="109" borderId="28" xfId="0" applyFont="1" applyFill="1" applyBorder="1" applyAlignment="1">
      <alignment horizontal="center" vertical="center"/>
    </xf>
    <xf numFmtId="0" fontId="186" fillId="0" borderId="19" xfId="0" applyFont="1" applyBorder="1" applyAlignment="1">
      <alignment horizontal="center" vertical="center" wrapText="1"/>
    </xf>
    <xf numFmtId="0" fontId="186" fillId="0" borderId="16" xfId="0" applyFont="1" applyBorder="1" applyAlignment="1">
      <alignment horizontal="center" vertical="center" wrapText="1"/>
    </xf>
    <xf numFmtId="0" fontId="186" fillId="19" borderId="10" xfId="0" applyFont="1" applyFill="1" applyBorder="1" applyAlignment="1">
      <alignment horizontal="center" vertical="center"/>
    </xf>
    <xf numFmtId="0" fontId="239" fillId="0" borderId="0" xfId="0" applyFont="1" applyAlignment="1">
      <alignment vertical="center" wrapText="1"/>
    </xf>
    <xf numFmtId="0" fontId="186" fillId="19" borderId="9" xfId="0" applyFont="1" applyFill="1" applyBorder="1" applyAlignment="1">
      <alignment horizontal="center" vertical="center"/>
    </xf>
    <xf numFmtId="0" fontId="186" fillId="19" borderId="28" xfId="0" applyFont="1" applyFill="1" applyBorder="1" applyAlignment="1">
      <alignment horizontal="center" vertical="center"/>
    </xf>
    <xf numFmtId="0" fontId="186" fillId="0" borderId="107" xfId="0" applyFont="1" applyBorder="1" applyAlignment="1">
      <alignment horizontal="center" vertical="center" wrapText="1"/>
    </xf>
    <xf numFmtId="0" fontId="11" fillId="108" borderId="14" xfId="0" applyFont="1" applyFill="1" applyBorder="1" applyAlignment="1">
      <alignment horizontal="center" vertical="center"/>
    </xf>
    <xf numFmtId="0" fontId="186" fillId="0" borderId="7" xfId="0" applyFont="1" applyBorder="1" applyAlignment="1">
      <alignment horizontal="center" vertical="center" wrapText="1"/>
    </xf>
    <xf numFmtId="0" fontId="150" fillId="0" borderId="40" xfId="0" applyFont="1" applyBorder="1" applyAlignment="1">
      <alignment horizontal="center" vertical="center"/>
    </xf>
    <xf numFmtId="0" fontId="11" fillId="108" borderId="8" xfId="0" applyFont="1" applyFill="1" applyBorder="1" applyAlignment="1">
      <alignment horizontal="center" vertical="center"/>
    </xf>
    <xf numFmtId="0" fontId="241" fillId="0" borderId="7" xfId="0" applyFont="1" applyBorder="1" applyAlignment="1">
      <alignment horizontal="center" vertical="center" wrapText="1"/>
    </xf>
    <xf numFmtId="0" fontId="186" fillId="108" borderId="10" xfId="0" applyFont="1" applyFill="1" applyBorder="1" applyAlignment="1">
      <alignment horizontal="center" vertical="center" wrapText="1"/>
    </xf>
    <xf numFmtId="0" fontId="186" fillId="108" borderId="8" xfId="0" applyFont="1" applyFill="1" applyBorder="1" applyAlignment="1">
      <alignment horizontal="center" vertical="center" wrapText="1"/>
    </xf>
    <xf numFmtId="0" fontId="241" fillId="0" borderId="27" xfId="0" applyFont="1" applyBorder="1" applyAlignment="1">
      <alignment horizontal="center" vertical="center" wrapText="1"/>
    </xf>
    <xf numFmtId="0" fontId="150" fillId="0" borderId="41" xfId="0" applyFont="1" applyBorder="1" applyAlignment="1">
      <alignment horizontal="center" vertical="center"/>
    </xf>
    <xf numFmtId="0" fontId="186" fillId="108" borderId="29" xfId="0" applyFont="1" applyFill="1" applyBorder="1" applyAlignment="1">
      <alignment horizontal="center" vertical="center" wrapText="1"/>
    </xf>
    <xf numFmtId="0" fontId="6" fillId="4" borderId="4" xfId="0" applyFont="1" applyFill="1" applyBorder="1" applyAlignment="1">
      <alignment horizontal="center" vertical="center"/>
    </xf>
    <xf numFmtId="0" fontId="238" fillId="4" borderId="14" xfId="0" applyFont="1" applyFill="1" applyBorder="1" applyAlignment="1">
      <alignment horizontal="right" vertical="center"/>
    </xf>
    <xf numFmtId="0" fontId="186" fillId="4" borderId="14" xfId="0" applyFont="1" applyFill="1" applyBorder="1" applyAlignment="1">
      <alignment horizontal="right" vertical="center"/>
    </xf>
    <xf numFmtId="0" fontId="186" fillId="4" borderId="154" xfId="0" applyFont="1" applyFill="1" applyBorder="1" applyAlignment="1">
      <alignment horizontal="right" vertical="center"/>
    </xf>
    <xf numFmtId="0" fontId="186" fillId="108" borderId="0" xfId="0" applyFont="1" applyFill="1" applyAlignment="1">
      <alignment horizontal="center" vertical="center"/>
    </xf>
    <xf numFmtId="0" fontId="6" fillId="5" borderId="7" xfId="0" applyFont="1" applyFill="1" applyBorder="1" applyAlignment="1">
      <alignment horizontal="center" vertical="center" wrapText="1"/>
    </xf>
    <xf numFmtId="0" fontId="14" fillId="110" borderId="9" xfId="0" applyFont="1" applyFill="1" applyBorder="1" applyAlignment="1">
      <alignment horizontal="right" vertical="center" wrapText="1"/>
    </xf>
    <xf numFmtId="0" fontId="6" fillId="110" borderId="8" xfId="0" applyFont="1" applyFill="1" applyBorder="1" applyAlignment="1">
      <alignment horizontal="right" vertical="center" wrapText="1"/>
    </xf>
    <xf numFmtId="0" fontId="6" fillId="110" borderId="17" xfId="0" applyFont="1" applyFill="1" applyBorder="1" applyAlignment="1">
      <alignment horizontal="right" vertical="center" wrapText="1"/>
    </xf>
    <xf numFmtId="0" fontId="238" fillId="0" borderId="9" xfId="0" applyFont="1" applyBorder="1" applyAlignment="1">
      <alignment horizontal="right" vertical="center"/>
    </xf>
    <xf numFmtId="0" fontId="186" fillId="0" borderId="9" xfId="0" applyFont="1" applyBorder="1" applyAlignment="1">
      <alignment horizontal="right" vertical="center"/>
    </xf>
    <xf numFmtId="0" fontId="186" fillId="0" borderId="8" xfId="0" applyFont="1" applyBorder="1" applyAlignment="1">
      <alignment horizontal="right" vertical="center"/>
    </xf>
    <xf numFmtId="0" fontId="186" fillId="0" borderId="17" xfId="0" applyFont="1" applyBorder="1" applyAlignment="1">
      <alignment horizontal="right" vertical="center"/>
    </xf>
    <xf numFmtId="0" fontId="186" fillId="0" borderId="0" xfId="0" applyFont="1">
      <alignment vertical="center"/>
    </xf>
    <xf numFmtId="0" fontId="6" fillId="109" borderId="7" xfId="0" applyFont="1" applyFill="1" applyBorder="1" applyAlignment="1">
      <alignment horizontal="center" vertical="center"/>
    </xf>
    <xf numFmtId="0" fontId="238" fillId="109" borderId="9" xfId="0" applyFont="1" applyFill="1" applyBorder="1" applyAlignment="1">
      <alignment horizontal="right" vertical="center"/>
    </xf>
    <xf numFmtId="0" fontId="186" fillId="109" borderId="8" xfId="0" applyFont="1" applyFill="1" applyBorder="1" applyAlignment="1">
      <alignment horizontal="right" vertical="center"/>
    </xf>
    <xf numFmtId="0" fontId="186" fillId="109" borderId="17" xfId="0" applyFont="1" applyFill="1" applyBorder="1" applyAlignment="1">
      <alignment horizontal="right" vertical="center"/>
    </xf>
    <xf numFmtId="0" fontId="186" fillId="108" borderId="7" xfId="0" applyFont="1" applyFill="1" applyBorder="1" applyAlignment="1">
      <alignment horizontal="center" vertical="center"/>
    </xf>
    <xf numFmtId="0" fontId="186" fillId="111" borderId="7" xfId="0" applyFont="1" applyFill="1" applyBorder="1" applyAlignment="1">
      <alignment horizontal="center" vertical="center" wrapText="1"/>
    </xf>
    <xf numFmtId="0" fontId="186" fillId="7" borderId="7" xfId="0" applyFont="1" applyFill="1" applyBorder="1" applyAlignment="1">
      <alignment horizontal="center" vertical="center"/>
    </xf>
    <xf numFmtId="0" fontId="186" fillId="7" borderId="27" xfId="0" applyFont="1" applyFill="1" applyBorder="1" applyAlignment="1">
      <alignment horizontal="center" vertical="center"/>
    </xf>
    <xf numFmtId="0" fontId="242" fillId="0" borderId="28" xfId="0" applyFont="1" applyBorder="1">
      <alignment vertical="center"/>
    </xf>
    <xf numFmtId="0" fontId="242" fillId="0" borderId="0" xfId="0" applyFont="1">
      <alignment vertical="center"/>
    </xf>
    <xf numFmtId="0" fontId="240" fillId="108" borderId="4" xfId="0" applyFont="1" applyFill="1" applyBorder="1" applyAlignment="1">
      <alignment horizontal="center" vertical="center"/>
    </xf>
    <xf numFmtId="0" fontId="150" fillId="108" borderId="32" xfId="0" applyFont="1" applyFill="1" applyBorder="1" applyAlignment="1">
      <alignment horizontal="center" vertical="center" wrapText="1"/>
    </xf>
    <xf numFmtId="0" fontId="11" fillId="108" borderId="25" xfId="0" applyFont="1" applyFill="1" applyBorder="1" applyAlignment="1">
      <alignment horizontal="center" vertical="center" wrapText="1"/>
    </xf>
    <xf numFmtId="0" fontId="11" fillId="108" borderId="26" xfId="0" applyFont="1" applyFill="1" applyBorder="1" applyAlignment="1">
      <alignment horizontal="center" vertical="center" wrapText="1"/>
    </xf>
    <xf numFmtId="0" fontId="11" fillId="108" borderId="32" xfId="0" applyFont="1" applyFill="1" applyBorder="1" applyAlignment="1">
      <alignment horizontal="center" vertical="center" wrapText="1"/>
    </xf>
    <xf numFmtId="0" fontId="240" fillId="0" borderId="20" xfId="0" applyFont="1" applyBorder="1" applyAlignment="1">
      <alignment horizontal="center" vertical="center"/>
    </xf>
    <xf numFmtId="0" fontId="201" fillId="108" borderId="111" xfId="0" applyFont="1" applyFill="1" applyBorder="1" applyAlignment="1">
      <alignment horizontal="center" vertical="center" wrapText="1"/>
    </xf>
    <xf numFmtId="0" fontId="240" fillId="108" borderId="11" xfId="0" applyFont="1" applyFill="1" applyBorder="1" applyAlignment="1">
      <alignment horizontal="center" vertical="center" wrapText="1"/>
    </xf>
    <xf numFmtId="0" fontId="240" fillId="108" borderId="23" xfId="0" applyFont="1" applyFill="1" applyBorder="1" applyAlignment="1">
      <alignment horizontal="center" vertical="center" wrapText="1"/>
    </xf>
    <xf numFmtId="0" fontId="240" fillId="108" borderId="111" xfId="0" applyFont="1" applyFill="1" applyBorder="1" applyAlignment="1">
      <alignment horizontal="center" vertical="center" wrapText="1"/>
    </xf>
    <xf numFmtId="0" fontId="11" fillId="109" borderId="25" xfId="0" applyFont="1" applyFill="1" applyBorder="1" applyAlignment="1">
      <alignment horizontal="center" vertical="center"/>
    </xf>
    <xf numFmtId="0" fontId="11" fillId="4" borderId="25" xfId="0" applyFont="1" applyFill="1" applyBorder="1" applyAlignment="1">
      <alignment horizontal="center" vertical="center"/>
    </xf>
    <xf numFmtId="0" fontId="240" fillId="0" borderId="25" xfId="0" applyFont="1" applyBorder="1" applyAlignment="1">
      <alignment horizontal="center" vertical="center" wrapText="1"/>
    </xf>
    <xf numFmtId="0" fontId="240" fillId="0" borderId="26" xfId="0" applyFont="1" applyBorder="1" applyAlignment="1">
      <alignment horizontal="center" vertical="center" wrapText="1"/>
    </xf>
    <xf numFmtId="0" fontId="11" fillId="109" borderId="32" xfId="0" applyFont="1" applyFill="1" applyBorder="1" applyAlignment="1">
      <alignment horizontal="center" vertical="center"/>
    </xf>
    <xf numFmtId="0" fontId="201" fillId="0" borderId="40" xfId="0" applyFont="1" applyBorder="1" applyAlignment="1">
      <alignment horizontal="center" vertical="center" wrapText="1"/>
    </xf>
    <xf numFmtId="0" fontId="11" fillId="109" borderId="8" xfId="0" applyFont="1" applyFill="1" applyBorder="1" applyAlignment="1">
      <alignment horizontal="center" vertical="center"/>
    </xf>
    <xf numFmtId="0" fontId="11" fillId="4" borderId="8" xfId="0" applyFont="1" applyFill="1" applyBorder="1" applyAlignment="1">
      <alignment horizontal="center" vertical="center"/>
    </xf>
    <xf numFmtId="0" fontId="240" fillId="0" borderId="8" xfId="0" applyFont="1" applyBorder="1" applyAlignment="1">
      <alignment horizontal="center" vertical="center" wrapText="1"/>
    </xf>
    <xf numFmtId="0" fontId="240" fillId="0" borderId="10" xfId="0" applyFont="1" applyBorder="1" applyAlignment="1">
      <alignment horizontal="center" vertical="center" wrapText="1"/>
    </xf>
    <xf numFmtId="0" fontId="240" fillId="19" borderId="8" xfId="0" applyFont="1" applyFill="1" applyBorder="1" applyAlignment="1">
      <alignment horizontal="center" vertical="center"/>
    </xf>
    <xf numFmtId="0" fontId="11" fillId="109" borderId="40" xfId="0" applyFont="1" applyFill="1" applyBorder="1" applyAlignment="1">
      <alignment horizontal="center" vertical="center"/>
    </xf>
    <xf numFmtId="0" fontId="11" fillId="4" borderId="40" xfId="0" applyFont="1" applyFill="1" applyBorder="1" applyAlignment="1">
      <alignment horizontal="center" vertical="center"/>
    </xf>
    <xf numFmtId="0" fontId="201" fillId="0" borderId="41" xfId="0" applyFont="1" applyBorder="1" applyAlignment="1">
      <alignment horizontal="center" vertical="center" wrapText="1"/>
    </xf>
    <xf numFmtId="0" fontId="11" fillId="109" borderId="29" xfId="0" applyFont="1" applyFill="1" applyBorder="1" applyAlignment="1">
      <alignment horizontal="center" vertical="center"/>
    </xf>
    <xf numFmtId="0" fontId="240" fillId="0" borderId="29" xfId="0" applyFont="1" applyBorder="1" applyAlignment="1">
      <alignment horizontal="center" vertical="center" wrapText="1"/>
    </xf>
    <xf numFmtId="0" fontId="240" fillId="0" borderId="30" xfId="0" applyFont="1" applyBorder="1" applyAlignment="1">
      <alignment horizontal="center" vertical="center" wrapText="1"/>
    </xf>
    <xf numFmtId="0" fontId="240" fillId="19" borderId="29" xfId="0" applyFont="1" applyFill="1" applyBorder="1" applyAlignment="1">
      <alignment horizontal="center" vertical="center"/>
    </xf>
    <xf numFmtId="0" fontId="11" fillId="109" borderId="41" xfId="0" applyFont="1" applyFill="1" applyBorder="1" applyAlignment="1">
      <alignment horizontal="center" vertical="center"/>
    </xf>
    <xf numFmtId="0" fontId="201" fillId="0" borderId="102" xfId="0" applyFont="1" applyBorder="1" applyAlignment="1">
      <alignment horizontal="center" vertical="center" wrapText="1"/>
    </xf>
    <xf numFmtId="0" fontId="11" fillId="109" borderId="14" xfId="0" applyFont="1" applyFill="1" applyBorder="1" applyAlignment="1">
      <alignment horizontal="center" vertical="center"/>
    </xf>
    <xf numFmtId="0" fontId="11" fillId="4" borderId="14" xfId="0" applyFont="1" applyFill="1" applyBorder="1" applyAlignment="1">
      <alignment horizontal="center" vertical="center"/>
    </xf>
    <xf numFmtId="0" fontId="240" fillId="0" borderId="14" xfId="0" applyFont="1" applyBorder="1" applyAlignment="1">
      <alignment horizontal="center" vertical="center" wrapText="1"/>
    </xf>
    <xf numFmtId="0" fontId="240" fillId="0" borderId="103" xfId="0" applyFont="1" applyBorder="1" applyAlignment="1">
      <alignment horizontal="center" vertical="center" wrapText="1"/>
    </xf>
    <xf numFmtId="0" fontId="11" fillId="109" borderId="102" xfId="0" applyFont="1" applyFill="1" applyBorder="1" applyAlignment="1">
      <alignment horizontal="center" vertical="center"/>
    </xf>
    <xf numFmtId="0" fontId="201" fillId="0" borderId="111" xfId="0" applyFont="1" applyBorder="1" applyAlignment="1">
      <alignment horizontal="center" vertical="center" wrapText="1"/>
    </xf>
    <xf numFmtId="0" fontId="11" fillId="4" borderId="11" xfId="0" applyFont="1" applyFill="1" applyBorder="1" applyAlignment="1">
      <alignment horizontal="center" vertical="center"/>
    </xf>
    <xf numFmtId="0" fontId="11" fillId="109" borderId="11" xfId="0" applyFont="1" applyFill="1" applyBorder="1" applyAlignment="1">
      <alignment horizontal="center" vertical="center"/>
    </xf>
    <xf numFmtId="0" fontId="240" fillId="0" borderId="11" xfId="0" applyFont="1" applyBorder="1" applyAlignment="1">
      <alignment horizontal="center" vertical="center" wrapText="1"/>
    </xf>
    <xf numFmtId="0" fontId="240" fillId="0" borderId="23" xfId="0" applyFont="1" applyBorder="1" applyAlignment="1">
      <alignment horizontal="center" vertical="center" wrapText="1"/>
    </xf>
    <xf numFmtId="0" fontId="11" fillId="109" borderId="111" xfId="0" applyFont="1" applyFill="1" applyBorder="1" applyAlignment="1">
      <alignment horizontal="center" vertical="center"/>
    </xf>
    <xf numFmtId="0" fontId="201" fillId="0" borderId="32" xfId="0" applyFont="1" applyBorder="1" applyAlignment="1">
      <alignment horizontal="center" vertical="center" wrapText="1"/>
    </xf>
    <xf numFmtId="0" fontId="240" fillId="0" borderId="32" xfId="0" applyFont="1" applyBorder="1" applyAlignment="1">
      <alignment horizontal="center" vertical="center" wrapText="1"/>
    </xf>
    <xf numFmtId="0" fontId="240" fillId="0" borderId="40" xfId="0" applyFont="1" applyBorder="1" applyAlignment="1">
      <alignment horizontal="center" vertical="center" wrapText="1"/>
    </xf>
    <xf numFmtId="0" fontId="240" fillId="0" borderId="41" xfId="0" applyFont="1" applyBorder="1" applyAlignment="1">
      <alignment horizontal="center" vertical="center" wrapText="1"/>
    </xf>
    <xf numFmtId="0" fontId="150" fillId="6" borderId="102" xfId="0" applyFont="1" applyFill="1" applyBorder="1" applyAlignment="1">
      <alignment horizontal="center" vertical="center" wrapText="1"/>
    </xf>
    <xf numFmtId="0" fontId="11" fillId="4" borderId="102" xfId="0" applyFont="1" applyFill="1" applyBorder="1" applyAlignment="1">
      <alignment horizontal="center" vertical="center"/>
    </xf>
    <xf numFmtId="0" fontId="11" fillId="4" borderId="32" xfId="0" applyFont="1" applyFill="1" applyBorder="1" applyAlignment="1">
      <alignment horizontal="center" vertical="center"/>
    </xf>
    <xf numFmtId="0" fontId="11" fillId="4" borderId="41" xfId="0" applyFont="1" applyFill="1" applyBorder="1" applyAlignment="1">
      <alignment horizontal="center" vertical="center"/>
    </xf>
    <xf numFmtId="0" fontId="201" fillId="19" borderId="40" xfId="0" applyFont="1" applyFill="1" applyBorder="1" applyAlignment="1">
      <alignment horizontal="center" vertical="center"/>
    </xf>
    <xf numFmtId="0" fontId="240" fillId="19" borderId="10" xfId="0" applyFont="1" applyFill="1" applyBorder="1" applyAlignment="1">
      <alignment horizontal="center" vertical="center"/>
    </xf>
    <xf numFmtId="0" fontId="240" fillId="19" borderId="30" xfId="0" applyFont="1" applyFill="1" applyBorder="1" applyAlignment="1">
      <alignment horizontal="center" vertical="center"/>
    </xf>
    <xf numFmtId="0" fontId="134" fillId="15" borderId="25" xfId="0" applyFont="1" applyFill="1" applyBorder="1" applyAlignment="1">
      <alignment horizontal="center" vertical="center"/>
    </xf>
    <xf numFmtId="0" fontId="240" fillId="96" borderId="7" xfId="0" applyFont="1" applyFill="1" applyBorder="1" applyAlignment="1">
      <alignment horizontal="center" vertical="center"/>
    </xf>
    <xf numFmtId="0" fontId="240" fillId="94" borderId="4" xfId="0" applyFont="1" applyFill="1" applyBorder="1" applyAlignment="1">
      <alignment horizontal="center" vertical="center"/>
    </xf>
    <xf numFmtId="0" fontId="240" fillId="94" borderId="7" xfId="0" applyFont="1" applyFill="1" applyBorder="1" applyAlignment="1">
      <alignment horizontal="center" vertical="center"/>
    </xf>
    <xf numFmtId="0" fontId="240" fillId="94" borderId="27" xfId="0" applyFont="1" applyFill="1" applyBorder="1" applyAlignment="1">
      <alignment horizontal="center" vertical="center"/>
    </xf>
    <xf numFmtId="0" fontId="240" fillId="96" borderId="107" xfId="0" applyFont="1" applyFill="1" applyBorder="1" applyAlignment="1">
      <alignment horizontal="center" vertical="center"/>
    </xf>
    <xf numFmtId="0" fontId="240" fillId="96" borderId="20" xfId="0" applyFont="1" applyFill="1" applyBorder="1" applyAlignment="1">
      <alignment horizontal="center" vertical="center"/>
    </xf>
    <xf numFmtId="0" fontId="240" fillId="101" borderId="4" xfId="0" applyFont="1" applyFill="1" applyBorder="1" applyAlignment="1">
      <alignment horizontal="center" vertical="center"/>
    </xf>
    <xf numFmtId="0" fontId="240" fillId="101" borderId="7" xfId="0" applyFont="1" applyFill="1" applyBorder="1" applyAlignment="1">
      <alignment horizontal="center" vertical="center"/>
    </xf>
    <xf numFmtId="0" fontId="240" fillId="101" borderId="27" xfId="0" applyFont="1" applyFill="1" applyBorder="1" applyAlignment="1">
      <alignment horizontal="center" vertical="center"/>
    </xf>
    <xf numFmtId="0" fontId="240" fillId="69" borderId="107" xfId="0" applyFont="1" applyFill="1" applyBorder="1" applyAlignment="1">
      <alignment horizontal="center" vertical="center"/>
    </xf>
    <xf numFmtId="0" fontId="240" fillId="69" borderId="20" xfId="0" applyFont="1" applyFill="1" applyBorder="1" applyAlignment="1">
      <alignment horizontal="center" vertical="center"/>
    </xf>
    <xf numFmtId="0" fontId="240" fillId="102" borderId="4" xfId="0" applyFont="1" applyFill="1" applyBorder="1" applyAlignment="1">
      <alignment horizontal="center" vertical="center"/>
    </xf>
    <xf numFmtId="0" fontId="240" fillId="102" borderId="7" xfId="0" applyFont="1" applyFill="1" applyBorder="1" applyAlignment="1">
      <alignment horizontal="center" vertical="center"/>
    </xf>
    <xf numFmtId="0" fontId="240" fillId="102" borderId="27" xfId="0" applyFont="1" applyFill="1" applyBorder="1" applyAlignment="1">
      <alignment horizontal="center" vertical="center"/>
    </xf>
    <xf numFmtId="0" fontId="240" fillId="95" borderId="107" xfId="0" applyFont="1" applyFill="1" applyBorder="1" applyAlignment="1">
      <alignment horizontal="center" vertical="center"/>
    </xf>
    <xf numFmtId="0" fontId="240" fillId="95" borderId="7" xfId="0" applyFont="1" applyFill="1" applyBorder="1" applyAlignment="1">
      <alignment horizontal="center" vertical="center"/>
    </xf>
    <xf numFmtId="0" fontId="240" fillId="95" borderId="20" xfId="0" applyFont="1" applyFill="1" applyBorder="1" applyAlignment="1">
      <alignment horizontal="center" vertical="center"/>
    </xf>
    <xf numFmtId="0" fontId="240" fillId="80" borderId="4" xfId="0" applyFont="1" applyFill="1" applyBorder="1" applyAlignment="1">
      <alignment horizontal="center" vertical="center"/>
    </xf>
    <xf numFmtId="0" fontId="240" fillId="80" borderId="33" xfId="0" applyFont="1" applyFill="1" applyBorder="1" applyAlignment="1">
      <alignment horizontal="center" vertical="center"/>
    </xf>
    <xf numFmtId="0" fontId="240" fillId="80" borderId="7" xfId="0" applyFont="1" applyFill="1" applyBorder="1" applyAlignment="1">
      <alignment horizontal="center" vertical="center"/>
    </xf>
    <xf numFmtId="0" fontId="240" fillId="80" borderId="107" xfId="0" applyFont="1" applyFill="1" applyBorder="1" applyAlignment="1">
      <alignment horizontal="center" vertical="center"/>
    </xf>
    <xf numFmtId="0" fontId="240" fillId="80" borderId="27" xfId="0" applyFont="1" applyFill="1" applyBorder="1" applyAlignment="1">
      <alignment horizontal="center" vertical="center"/>
    </xf>
    <xf numFmtId="0" fontId="154" fillId="16" borderId="8" xfId="0" applyFont="1" applyFill="1" applyBorder="1" applyAlignment="1">
      <alignment horizontal="center" vertical="center" wrapText="1"/>
    </xf>
    <xf numFmtId="0" fontId="11" fillId="107" borderId="14" xfId="0" applyFont="1" applyFill="1" applyBorder="1" applyAlignment="1">
      <alignment horizontal="center" vertical="center"/>
    </xf>
    <xf numFmtId="0" fontId="11" fillId="112" borderId="25" xfId="0" applyFont="1" applyFill="1" applyBorder="1" applyAlignment="1">
      <alignment horizontal="center" vertical="center" wrapText="1"/>
    </xf>
    <xf numFmtId="0" fontId="240" fillId="2" borderId="111" xfId="0" applyFont="1" applyFill="1" applyBorder="1" applyAlignment="1">
      <alignment horizontal="center" vertical="center" wrapText="1"/>
    </xf>
    <xf numFmtId="0" fontId="240" fillId="112" borderId="11" xfId="0" applyFont="1" applyFill="1" applyBorder="1" applyAlignment="1">
      <alignment horizontal="center" vertical="center" wrapText="1"/>
    </xf>
    <xf numFmtId="0" fontId="240" fillId="2" borderId="11" xfId="0" applyFont="1" applyFill="1" applyBorder="1" applyAlignment="1">
      <alignment horizontal="center" vertical="center" wrapText="1"/>
    </xf>
    <xf numFmtId="0" fontId="10" fillId="17" borderId="40" xfId="0" applyFont="1" applyFill="1" applyBorder="1" applyAlignment="1">
      <alignment horizontal="center" vertical="center"/>
    </xf>
    <xf numFmtId="0" fontId="11" fillId="16" borderId="8" xfId="0" applyFont="1" applyFill="1" applyBorder="1" applyAlignment="1">
      <alignment horizontal="center" vertical="center"/>
    </xf>
    <xf numFmtId="0" fontId="11" fillId="112" borderId="32" xfId="0" applyFont="1" applyFill="1" applyBorder="1" applyAlignment="1">
      <alignment horizontal="center" vertical="center" wrapText="1"/>
    </xf>
    <xf numFmtId="0" fontId="240" fillId="112" borderId="111" xfId="0" applyFont="1" applyFill="1" applyBorder="1" applyAlignment="1">
      <alignment horizontal="center" vertical="center" wrapText="1"/>
    </xf>
    <xf numFmtId="0" fontId="243" fillId="0" borderId="14" xfId="0" applyFont="1" applyBorder="1" applyAlignment="1">
      <alignment horizontal="center" vertical="center" wrapText="1"/>
    </xf>
    <xf numFmtId="0" fontId="243" fillId="0" borderId="54" xfId="0" applyFont="1" applyBorder="1" applyAlignment="1">
      <alignment horizontal="center" vertical="center" wrapText="1"/>
    </xf>
    <xf numFmtId="0" fontId="131" fillId="0" borderId="102" xfId="0" applyFont="1" applyBorder="1" applyAlignment="1">
      <alignment horizontal="center" vertical="center"/>
    </xf>
    <xf numFmtId="0" fontId="131" fillId="0" borderId="14" xfId="0" applyFont="1" applyBorder="1" applyAlignment="1">
      <alignment horizontal="center" vertical="center"/>
    </xf>
    <xf numFmtId="0" fontId="243" fillId="0" borderId="8" xfId="0" applyFont="1" applyBorder="1" applyAlignment="1">
      <alignment horizontal="center" vertical="center" wrapText="1"/>
    </xf>
    <xf numFmtId="0" fontId="131" fillId="0" borderId="8" xfId="0" applyFont="1" applyBorder="1" applyAlignment="1">
      <alignment horizontal="center" vertical="center"/>
    </xf>
    <xf numFmtId="0" fontId="131" fillId="0" borderId="12" xfId="0" applyFont="1" applyBorder="1" applyAlignment="1">
      <alignment horizontal="center" vertical="center"/>
    </xf>
    <xf numFmtId="0" fontId="131" fillId="0" borderId="40" xfId="0" applyFont="1" applyBorder="1" applyAlignment="1">
      <alignment horizontal="center" vertical="center"/>
    </xf>
    <xf numFmtId="0" fontId="243" fillId="0" borderId="12" xfId="0" applyFont="1" applyBorder="1" applyAlignment="1">
      <alignment horizontal="center" vertical="center" wrapText="1"/>
    </xf>
    <xf numFmtId="0" fontId="243" fillId="0" borderId="40" xfId="0" applyFont="1" applyBorder="1" applyAlignment="1">
      <alignment horizontal="center" vertical="center" wrapText="1"/>
    </xf>
    <xf numFmtId="0" fontId="131" fillId="0" borderId="29" xfId="0" applyFont="1" applyBorder="1" applyAlignment="1">
      <alignment horizontal="center" vertical="center"/>
    </xf>
    <xf numFmtId="0" fontId="131" fillId="0" borderId="43" xfId="0" applyFont="1" applyBorder="1" applyAlignment="1">
      <alignment horizontal="center" vertical="center"/>
    </xf>
    <xf numFmtId="0" fontId="131" fillId="108" borderId="41" xfId="0" applyFont="1" applyFill="1" applyBorder="1" applyAlignment="1">
      <alignment horizontal="center" vertical="center"/>
    </xf>
    <xf numFmtId="0" fontId="243" fillId="0" borderId="29" xfId="0" applyFont="1" applyBorder="1" applyAlignment="1">
      <alignment horizontal="center" vertical="center" wrapText="1"/>
    </xf>
    <xf numFmtId="0" fontId="243" fillId="4" borderId="14" xfId="0" applyFont="1" applyFill="1" applyBorder="1" applyAlignment="1">
      <alignment horizontal="right" vertical="center"/>
    </xf>
    <xf numFmtId="0" fontId="155" fillId="110" borderId="8" xfId="0" applyFont="1" applyFill="1" applyBorder="1" applyAlignment="1">
      <alignment horizontal="right" vertical="center" wrapText="1"/>
    </xf>
    <xf numFmtId="0" fontId="243" fillId="0" borderId="9" xfId="0" applyFont="1" applyBorder="1" applyAlignment="1">
      <alignment horizontal="right" vertical="center"/>
    </xf>
    <xf numFmtId="0" fontId="243" fillId="0" borderId="8" xfId="0" applyFont="1" applyBorder="1" applyAlignment="1">
      <alignment horizontal="right" vertical="center"/>
    </xf>
    <xf numFmtId="0" fontId="243" fillId="109" borderId="8" xfId="0" applyFont="1" applyFill="1" applyBorder="1" applyAlignment="1">
      <alignment horizontal="right" vertical="center"/>
    </xf>
    <xf numFmtId="0" fontId="35" fillId="112" borderId="25" xfId="0" applyFont="1" applyFill="1" applyBorder="1" applyAlignment="1">
      <alignment horizontal="center" vertical="center" wrapText="1"/>
    </xf>
    <xf numFmtId="0" fontId="35" fillId="108" borderId="25" xfId="0" applyFont="1" applyFill="1" applyBorder="1" applyAlignment="1">
      <alignment horizontal="center" vertical="center" wrapText="1"/>
    </xf>
    <xf numFmtId="0" fontId="35" fillId="108" borderId="26" xfId="0" applyFont="1" applyFill="1" applyBorder="1" applyAlignment="1">
      <alignment horizontal="center" vertical="center" wrapText="1"/>
    </xf>
    <xf numFmtId="0" fontId="35" fillId="108" borderId="24" xfId="0" applyFont="1" applyFill="1" applyBorder="1" applyAlignment="1">
      <alignment horizontal="center" vertical="center" wrapText="1"/>
    </xf>
    <xf numFmtId="0" fontId="244" fillId="112" borderId="11" xfId="0" applyFont="1" applyFill="1" applyBorder="1" applyAlignment="1">
      <alignment horizontal="center" vertical="center" wrapText="1"/>
    </xf>
    <xf numFmtId="0" fontId="244" fillId="108" borderId="11" xfId="0" applyFont="1" applyFill="1" applyBorder="1" applyAlignment="1">
      <alignment horizontal="center" vertical="center" wrapText="1"/>
    </xf>
    <xf numFmtId="0" fontId="244" fillId="108" borderId="23" xfId="0" applyFont="1" applyFill="1" applyBorder="1" applyAlignment="1">
      <alignment horizontal="center" vertical="center" wrapText="1"/>
    </xf>
    <xf numFmtId="0" fontId="244" fillId="108" borderId="16" xfId="0" applyFont="1" applyFill="1" applyBorder="1" applyAlignment="1">
      <alignment horizontal="center" vertical="center" wrapText="1"/>
    </xf>
    <xf numFmtId="0" fontId="35" fillId="109" borderId="25" xfId="0" applyFont="1" applyFill="1" applyBorder="1" applyAlignment="1">
      <alignment horizontal="center" vertical="center"/>
    </xf>
    <xf numFmtId="0" fontId="244" fillId="0" borderId="25" xfId="0" applyFont="1" applyBorder="1" applyAlignment="1">
      <alignment horizontal="center" vertical="center" wrapText="1"/>
    </xf>
    <xf numFmtId="0" fontId="244" fillId="0" borderId="26" xfId="0" applyFont="1" applyBorder="1" applyAlignment="1">
      <alignment horizontal="center" vertical="center" wrapText="1"/>
    </xf>
    <xf numFmtId="0" fontId="35" fillId="109" borderId="24" xfId="0" applyFont="1" applyFill="1" applyBorder="1" applyAlignment="1">
      <alignment horizontal="center" vertical="center"/>
    </xf>
    <xf numFmtId="0" fontId="35" fillId="109" borderId="26" xfId="0" applyFont="1" applyFill="1" applyBorder="1" applyAlignment="1">
      <alignment horizontal="center" vertical="center"/>
    </xf>
    <xf numFmtId="0" fontId="35" fillId="4" borderId="8" xfId="0" applyFont="1" applyFill="1" applyBorder="1" applyAlignment="1">
      <alignment horizontal="center" vertical="center"/>
    </xf>
    <xf numFmtId="0" fontId="244" fillId="0" borderId="8" xfId="0" applyFont="1" applyBorder="1" applyAlignment="1">
      <alignment horizontal="center" vertical="center" wrapText="1"/>
    </xf>
    <xf numFmtId="0" fontId="244" fillId="0" borderId="10" xfId="0" applyFont="1" applyBorder="1" applyAlignment="1">
      <alignment horizontal="center" vertical="center" wrapText="1"/>
    </xf>
    <xf numFmtId="0" fontId="32" fillId="16" borderId="102" xfId="0" applyFont="1" applyFill="1" applyBorder="1" applyAlignment="1">
      <alignment horizontal="center" vertical="center"/>
    </xf>
    <xf numFmtId="0" fontId="35" fillId="109" borderId="9" xfId="0" applyFont="1" applyFill="1" applyBorder="1" applyAlignment="1">
      <alignment horizontal="center" vertical="center"/>
    </xf>
    <xf numFmtId="0" fontId="35" fillId="109" borderId="29" xfId="0" applyFont="1" applyFill="1" applyBorder="1" applyAlignment="1">
      <alignment horizontal="center" vertical="center"/>
    </xf>
    <xf numFmtId="0" fontId="244" fillId="0" borderId="29" xfId="0" applyFont="1" applyBorder="1" applyAlignment="1">
      <alignment horizontal="center" vertical="center" wrapText="1"/>
    </xf>
    <xf numFmtId="0" fontId="244" fillId="0" borderId="30" xfId="0" applyFont="1" applyBorder="1" applyAlignment="1">
      <alignment horizontal="center" vertical="center" wrapText="1"/>
    </xf>
    <xf numFmtId="0" fontId="35" fillId="4" borderId="28" xfId="0" applyFont="1" applyFill="1" applyBorder="1" applyAlignment="1">
      <alignment horizontal="center" vertical="center"/>
    </xf>
    <xf numFmtId="0" fontId="35" fillId="109" borderId="14" xfId="0" applyFont="1" applyFill="1" applyBorder="1" applyAlignment="1">
      <alignment horizontal="center" vertical="center"/>
    </xf>
    <xf numFmtId="0" fontId="244" fillId="19" borderId="14" xfId="0" applyFont="1" applyFill="1" applyBorder="1" applyAlignment="1">
      <alignment horizontal="center" vertical="center"/>
    </xf>
    <xf numFmtId="0" fontId="244" fillId="0" borderId="103" xfId="0" applyFont="1" applyBorder="1" applyAlignment="1">
      <alignment horizontal="center" vertical="center" wrapText="1"/>
    </xf>
    <xf numFmtId="0" fontId="35" fillId="109" borderId="150" xfId="0" applyFont="1" applyFill="1" applyBorder="1" applyAlignment="1">
      <alignment horizontal="center" vertical="center"/>
    </xf>
    <xf numFmtId="0" fontId="244" fillId="19" borderId="8" xfId="0" applyFont="1" applyFill="1" applyBorder="1" applyAlignment="1">
      <alignment horizontal="center" vertical="center"/>
    </xf>
    <xf numFmtId="0" fontId="35" fillId="109" borderId="10" xfId="0" applyFont="1" applyFill="1" applyBorder="1" applyAlignment="1">
      <alignment horizontal="center" vertical="center"/>
    </xf>
    <xf numFmtId="0" fontId="35" fillId="109" borderId="11" xfId="0" applyFont="1" applyFill="1" applyBorder="1" applyAlignment="1">
      <alignment horizontal="center" vertical="center"/>
    </xf>
    <xf numFmtId="0" fontId="244" fillId="0" borderId="23" xfId="0" applyFont="1" applyBorder="1" applyAlignment="1">
      <alignment horizontal="center" vertical="center" wrapText="1"/>
    </xf>
    <xf numFmtId="0" fontId="35" fillId="109" borderId="16" xfId="0" applyFont="1" applyFill="1" applyBorder="1" applyAlignment="1">
      <alignment horizontal="center" vertical="center"/>
    </xf>
    <xf numFmtId="0" fontId="35" fillId="5" borderId="11" xfId="0" applyFont="1" applyFill="1" applyBorder="1" applyAlignment="1">
      <alignment horizontal="center" vertical="center" wrapText="1"/>
    </xf>
    <xf numFmtId="0" fontId="35" fillId="109" borderId="23" xfId="0" applyFont="1" applyFill="1" applyBorder="1" applyAlignment="1">
      <alignment horizontal="center" vertical="center"/>
    </xf>
    <xf numFmtId="0" fontId="35" fillId="109" borderId="8" xfId="0" applyFont="1" applyFill="1" applyBorder="1" applyAlignment="1">
      <alignment horizontal="center" vertical="center"/>
    </xf>
    <xf numFmtId="0" fontId="35" fillId="109" borderId="28" xfId="0" applyFont="1" applyFill="1" applyBorder="1" applyAlignment="1">
      <alignment horizontal="center" vertical="center"/>
    </xf>
    <xf numFmtId="0" fontId="244" fillId="0" borderId="14" xfId="0" applyFont="1" applyBorder="1" applyAlignment="1">
      <alignment horizontal="center" vertical="center" wrapText="1"/>
    </xf>
    <xf numFmtId="0" fontId="35" fillId="5" borderId="103" xfId="0" applyFont="1" applyFill="1" applyBorder="1" applyAlignment="1">
      <alignment horizontal="center" vertical="center" wrapText="1"/>
    </xf>
    <xf numFmtId="0" fontId="35" fillId="109" borderId="19" xfId="0" applyFont="1" applyFill="1" applyBorder="1" applyAlignment="1">
      <alignment horizontal="center" vertical="center"/>
    </xf>
    <xf numFmtId="0" fontId="35" fillId="4" borderId="14" xfId="0" applyFont="1" applyFill="1" applyBorder="1" applyAlignment="1">
      <alignment horizontal="center" vertical="center"/>
    </xf>
    <xf numFmtId="0" fontId="35" fillId="109" borderId="103" xfId="0" applyFont="1" applyFill="1" applyBorder="1" applyAlignment="1">
      <alignment horizontal="center" vertical="center"/>
    </xf>
    <xf numFmtId="0" fontId="244" fillId="0" borderId="11" xfId="0" applyFont="1" applyBorder="1" applyAlignment="1">
      <alignment horizontal="center" vertical="center" wrapText="1"/>
    </xf>
    <xf numFmtId="0" fontId="35" fillId="5" borderId="23" xfId="0" applyFont="1" applyFill="1" applyBorder="1" applyAlignment="1">
      <alignment horizontal="center" vertical="center" wrapText="1"/>
    </xf>
    <xf numFmtId="0" fontId="35" fillId="4" borderId="30" xfId="0" applyFont="1" applyFill="1" applyBorder="1" applyAlignment="1">
      <alignment horizontal="center" vertical="center"/>
    </xf>
    <xf numFmtId="0" fontId="35" fillId="6" borderId="103" xfId="0" applyFont="1" applyFill="1" applyBorder="1" applyAlignment="1">
      <alignment horizontal="center" vertical="center" wrapText="1"/>
    </xf>
    <xf numFmtId="0" fontId="35" fillId="4" borderId="103" xfId="0" applyFont="1" applyFill="1" applyBorder="1" applyAlignment="1">
      <alignment horizontal="center" vertical="center"/>
    </xf>
    <xf numFmtId="0" fontId="35" fillId="4" borderId="9" xfId="0" applyFont="1" applyFill="1" applyBorder="1" applyAlignment="1">
      <alignment horizontal="center" vertical="center"/>
    </xf>
    <xf numFmtId="0" fontId="244" fillId="19" borderId="10" xfId="0" applyFont="1" applyFill="1" applyBorder="1" applyAlignment="1">
      <alignment horizontal="center" vertical="center"/>
    </xf>
    <xf numFmtId="0" fontId="12" fillId="2" borderId="19" xfId="0" applyFont="1" applyFill="1" applyBorder="1" applyAlignment="1">
      <alignment horizontal="center" vertical="center"/>
    </xf>
    <xf numFmtId="0" fontId="12" fillId="0" borderId="102" xfId="0" applyFont="1" applyBorder="1" applyAlignment="1">
      <alignment horizontal="center" vertical="center"/>
    </xf>
    <xf numFmtId="0" fontId="12" fillId="2" borderId="9" xfId="0" applyFont="1" applyFill="1" applyBorder="1" applyAlignment="1">
      <alignment horizontal="center" vertical="center"/>
    </xf>
    <xf numFmtId="0" fontId="11" fillId="0" borderId="114" xfId="0" applyFont="1" applyBorder="1" applyAlignment="1">
      <alignment horizontal="center" vertical="center"/>
    </xf>
    <xf numFmtId="0" fontId="123" fillId="2" borderId="9" xfId="0" applyFont="1" applyFill="1" applyBorder="1" applyAlignment="1">
      <alignment horizontal="center" vertical="center" wrapText="1"/>
    </xf>
    <xf numFmtId="0" fontId="12" fillId="0" borderId="40" xfId="0" applyFont="1" applyBorder="1" applyAlignment="1">
      <alignment horizontal="center" vertical="center"/>
    </xf>
    <xf numFmtId="0" fontId="123" fillId="2" borderId="28" xfId="0" applyFont="1" applyFill="1" applyBorder="1" applyAlignment="1">
      <alignment horizontal="center" vertical="center" wrapText="1"/>
    </xf>
    <xf numFmtId="0" fontId="49" fillId="0" borderId="119" xfId="0" applyFont="1" applyBorder="1" applyAlignment="1">
      <alignment horizontal="center" vertical="center" wrapText="1"/>
    </xf>
    <xf numFmtId="0" fontId="161" fillId="4" borderId="25" xfId="0" applyFont="1" applyFill="1" applyBorder="1" applyAlignment="1">
      <alignment horizontal="right" vertical="center"/>
    </xf>
    <xf numFmtId="0" fontId="161" fillId="0" borderId="9" xfId="0" applyFont="1" applyBorder="1" applyAlignment="1">
      <alignment horizontal="right" vertical="center"/>
    </xf>
    <xf numFmtId="0" fontId="209" fillId="80" borderId="118" xfId="0" applyFont="1" applyFill="1" applyBorder="1" applyAlignment="1">
      <alignment horizontal="center" vertical="center"/>
    </xf>
    <xf numFmtId="0" fontId="209" fillId="80" borderId="31" xfId="0" applyFont="1" applyFill="1" applyBorder="1" applyAlignment="1">
      <alignment horizontal="center" vertical="center"/>
    </xf>
    <xf numFmtId="0" fontId="209" fillId="43" borderId="4" xfId="0" applyFont="1" applyFill="1" applyBorder="1" applyAlignment="1">
      <alignment horizontal="center" vertical="center"/>
    </xf>
    <xf numFmtId="0" fontId="209" fillId="43" borderId="7" xfId="0" applyFont="1" applyFill="1" applyBorder="1" applyAlignment="1">
      <alignment horizontal="center" vertical="center"/>
    </xf>
    <xf numFmtId="0" fontId="138" fillId="113" borderId="107" xfId="0" applyFont="1" applyFill="1" applyBorder="1" applyAlignment="1">
      <alignment horizontal="center" vertical="center"/>
    </xf>
    <xf numFmtId="0" fontId="138" fillId="113" borderId="7" xfId="0" applyFont="1" applyFill="1" applyBorder="1" applyAlignment="1">
      <alignment horizontal="center" vertical="center"/>
    </xf>
    <xf numFmtId="0" fontId="138" fillId="113" borderId="20" xfId="0" applyFont="1" applyFill="1" applyBorder="1" applyAlignment="1">
      <alignment horizontal="center" vertical="center"/>
    </xf>
    <xf numFmtId="0" fontId="138" fillId="106" borderId="107" xfId="0" applyFont="1" applyFill="1" applyBorder="1" applyAlignment="1">
      <alignment horizontal="center" vertical="center"/>
    </xf>
    <xf numFmtId="0" fontId="138" fillId="106" borderId="20" xfId="0" applyFont="1" applyFill="1" applyBorder="1" applyAlignment="1">
      <alignment horizontal="center" vertical="center"/>
    </xf>
    <xf numFmtId="0" fontId="138" fillId="102" borderId="107" xfId="0" applyFont="1" applyFill="1" applyBorder="1" applyAlignment="1">
      <alignment horizontal="center" vertical="center"/>
    </xf>
    <xf numFmtId="0" fontId="138" fillId="102" borderId="7" xfId="0" applyFont="1" applyFill="1" applyBorder="1" applyAlignment="1">
      <alignment horizontal="center" vertical="center"/>
    </xf>
    <xf numFmtId="0" fontId="138" fillId="102" borderId="20" xfId="0" applyFont="1" applyFill="1" applyBorder="1" applyAlignment="1">
      <alignment horizontal="center" vertical="center"/>
    </xf>
    <xf numFmtId="0" fontId="138" fillId="80" borderId="117" xfId="0" applyFont="1" applyFill="1" applyBorder="1" applyAlignment="1">
      <alignment horizontal="center" vertical="center"/>
    </xf>
    <xf numFmtId="0" fontId="209" fillId="80" borderId="226" xfId="0" applyFont="1" applyFill="1" applyBorder="1" applyAlignment="1">
      <alignment horizontal="center" vertical="center"/>
    </xf>
    <xf numFmtId="0" fontId="209" fillId="80" borderId="35" xfId="0" applyFont="1" applyFill="1" applyBorder="1" applyAlignment="1">
      <alignment horizontal="center" vertical="center"/>
    </xf>
    <xf numFmtId="0" fontId="192" fillId="19" borderId="8" xfId="0" applyFont="1" applyFill="1" applyBorder="1" applyAlignment="1">
      <alignment horizontal="center" vertical="center"/>
    </xf>
    <xf numFmtId="0" fontId="192" fillId="19" borderId="29" xfId="0" applyFont="1" applyFill="1" applyBorder="1" applyAlignment="1">
      <alignment horizontal="center" vertical="center"/>
    </xf>
    <xf numFmtId="0" fontId="132" fillId="8" borderId="5" xfId="0" applyFont="1" applyFill="1" applyBorder="1" applyAlignment="1">
      <alignment horizontal="center" vertical="center"/>
    </xf>
    <xf numFmtId="0" fontId="131" fillId="5" borderId="63" xfId="0" applyFont="1" applyFill="1" applyBorder="1" applyAlignment="1">
      <alignment horizontal="center" vertical="center" wrapText="1"/>
    </xf>
    <xf numFmtId="0" fontId="180" fillId="6" borderId="41" xfId="0" applyFont="1" applyFill="1" applyBorder="1" applyAlignment="1">
      <alignment horizontal="center" vertical="center" wrapText="1"/>
    </xf>
    <xf numFmtId="0" fontId="219" fillId="19" borderId="26" xfId="0" applyFont="1" applyFill="1" applyBorder="1" applyAlignment="1">
      <alignment horizontal="center" vertical="center"/>
    </xf>
    <xf numFmtId="0" fontId="131" fillId="4" borderId="40" xfId="0" applyFont="1" applyFill="1" applyBorder="1" applyAlignment="1">
      <alignment horizontal="center" vertical="center" wrapText="1"/>
    </xf>
    <xf numFmtId="0" fontId="140" fillId="19" borderId="10" xfId="0" applyFont="1" applyFill="1" applyBorder="1" applyAlignment="1">
      <alignment horizontal="center" vertical="center"/>
    </xf>
    <xf numFmtId="0" fontId="133" fillId="4" borderId="43" xfId="0" applyFont="1" applyFill="1" applyBorder="1" applyAlignment="1">
      <alignment horizontal="center" vertical="center"/>
    </xf>
    <xf numFmtId="0" fontId="140" fillId="19" borderId="30" xfId="0" applyFont="1" applyFill="1" applyBorder="1" applyAlignment="1">
      <alignment horizontal="center" vertical="center"/>
    </xf>
    <xf numFmtId="0" fontId="133" fillId="4" borderId="42" xfId="0" applyFont="1" applyFill="1" applyBorder="1" applyAlignment="1">
      <alignment horizontal="center" vertical="center"/>
    </xf>
    <xf numFmtId="0" fontId="180" fillId="5" borderId="32" xfId="0" applyFont="1" applyFill="1" applyBorder="1" applyAlignment="1">
      <alignment horizontal="center" vertical="center" wrapText="1"/>
    </xf>
    <xf numFmtId="0" fontId="132" fillId="8" borderId="102" xfId="0" applyFont="1" applyFill="1" applyBorder="1" applyAlignment="1">
      <alignment horizontal="center" vertical="center"/>
    </xf>
    <xf numFmtId="0" fontId="122" fillId="19" borderId="14" xfId="0" applyFont="1" applyFill="1" applyBorder="1" applyAlignment="1">
      <alignment horizontal="center" vertical="center"/>
    </xf>
    <xf numFmtId="0" fontId="122" fillId="19" borderId="8" xfId="0" applyFont="1" applyFill="1" applyBorder="1" applyAlignment="1">
      <alignment horizontal="center" vertical="center"/>
    </xf>
    <xf numFmtId="0" fontId="192" fillId="19" borderId="10" xfId="0" applyFont="1" applyFill="1" applyBorder="1" applyAlignment="1">
      <alignment horizontal="center" vertical="center"/>
    </xf>
    <xf numFmtId="0" fontId="122" fillId="19" borderId="40" xfId="0" applyFont="1" applyFill="1" applyBorder="1" applyAlignment="1">
      <alignment horizontal="center" vertical="center"/>
    </xf>
    <xf numFmtId="0" fontId="122" fillId="19" borderId="41" xfId="0" applyFont="1" applyFill="1" applyBorder="1" applyAlignment="1">
      <alignment horizontal="center" vertical="center"/>
    </xf>
    <xf numFmtId="0" fontId="192" fillId="19" borderId="30" xfId="0" applyFont="1" applyFill="1" applyBorder="1" applyAlignment="1">
      <alignment horizontal="center" vertical="center"/>
    </xf>
    <xf numFmtId="0" fontId="188" fillId="19" borderId="32" xfId="0" applyFont="1" applyFill="1" applyBorder="1" applyAlignment="1">
      <alignment horizontal="center" vertical="center"/>
    </xf>
    <xf numFmtId="0" fontId="188" fillId="19" borderId="41" xfId="0" applyFont="1" applyFill="1" applyBorder="1" applyAlignment="1">
      <alignment horizontal="center" vertical="center"/>
    </xf>
    <xf numFmtId="0" fontId="222" fillId="2" borderId="4" xfId="0" applyFont="1" applyFill="1" applyBorder="1" applyAlignment="1">
      <alignment horizontal="center" vertical="center"/>
    </xf>
    <xf numFmtId="0" fontId="131" fillId="112" borderId="24" xfId="0" applyFont="1" applyFill="1" applyBorder="1" applyAlignment="1">
      <alignment horizontal="center" vertical="center" wrapText="1"/>
    </xf>
    <xf numFmtId="0" fontId="131" fillId="99" borderId="25" xfId="0" applyFont="1" applyFill="1" applyBorder="1" applyAlignment="1">
      <alignment horizontal="center" vertical="center" wrapText="1"/>
    </xf>
    <xf numFmtId="0" fontId="131" fillId="99" borderId="42" xfId="0" applyFont="1" applyFill="1" applyBorder="1" applyAlignment="1">
      <alignment horizontal="center" vertical="center" wrapText="1"/>
    </xf>
    <xf numFmtId="0" fontId="133" fillId="2" borderId="32" xfId="0" applyFont="1" applyFill="1" applyBorder="1" applyAlignment="1">
      <alignment horizontal="center" vertical="center" wrapText="1"/>
    </xf>
    <xf numFmtId="0" fontId="131" fillId="2" borderId="25" xfId="0" applyFont="1" applyFill="1" applyBorder="1" applyAlignment="1">
      <alignment horizontal="center" vertical="center" wrapText="1"/>
    </xf>
    <xf numFmtId="0" fontId="131" fillId="2" borderId="26" xfId="0" applyFont="1" applyFill="1" applyBorder="1" applyAlignment="1">
      <alignment horizontal="center" vertical="center" wrapText="1"/>
    </xf>
    <xf numFmtId="0" fontId="133" fillId="2" borderId="25" xfId="0" applyFont="1" applyFill="1" applyBorder="1" applyAlignment="1">
      <alignment horizontal="center" vertical="center" wrapText="1"/>
    </xf>
    <xf numFmtId="0" fontId="180" fillId="2" borderId="25" xfId="0" applyFont="1" applyFill="1" applyBorder="1" applyAlignment="1">
      <alignment horizontal="center" vertical="center" wrapText="1"/>
    </xf>
    <xf numFmtId="0" fontId="133" fillId="2" borderId="26" xfId="0" applyFont="1" applyFill="1" applyBorder="1" applyAlignment="1">
      <alignment horizontal="center" vertical="center" wrapText="1"/>
    </xf>
    <xf numFmtId="0" fontId="180" fillId="2" borderId="32" xfId="0" applyFont="1" applyFill="1" applyBorder="1" applyAlignment="1">
      <alignment horizontal="center" vertical="center" wrapText="1"/>
    </xf>
    <xf numFmtId="0" fontId="133" fillId="2" borderId="24" xfId="0" applyFont="1" applyFill="1" applyBorder="1" applyAlignment="1">
      <alignment horizontal="center" vertical="center" wrapText="1"/>
    </xf>
    <xf numFmtId="0" fontId="224" fillId="0" borderId="20" xfId="0" applyFont="1" applyBorder="1" applyAlignment="1">
      <alignment horizontal="center" vertical="center"/>
    </xf>
    <xf numFmtId="0" fontId="138" fillId="112" borderId="16" xfId="0" applyFont="1" applyFill="1" applyBorder="1" applyAlignment="1">
      <alignment horizontal="center" vertical="center" wrapText="1"/>
    </xf>
    <xf numFmtId="0" fontId="138" fillId="99" borderId="11" xfId="0" applyFont="1" applyFill="1" applyBorder="1" applyAlignment="1">
      <alignment horizontal="center" vertical="center" wrapText="1"/>
    </xf>
    <xf numFmtId="0" fontId="138" fillId="99" borderId="18" xfId="0" applyFont="1" applyFill="1" applyBorder="1" applyAlignment="1">
      <alignment horizontal="center" vertical="center" wrapText="1"/>
    </xf>
    <xf numFmtId="0" fontId="138" fillId="2" borderId="23" xfId="0" applyFont="1" applyFill="1" applyBorder="1" applyAlignment="1">
      <alignment horizontal="center" vertical="center" wrapText="1"/>
    </xf>
    <xf numFmtId="0" fontId="140" fillId="2" borderId="111" xfId="0" applyFont="1" applyFill="1" applyBorder="1" applyAlignment="1">
      <alignment horizontal="center" vertical="center" wrapText="1"/>
    </xf>
    <xf numFmtId="0" fontId="122" fillId="2" borderId="111" xfId="0" applyFont="1" applyFill="1" applyBorder="1" applyAlignment="1">
      <alignment horizontal="center" vertical="center" wrapText="1"/>
    </xf>
    <xf numFmtId="0" fontId="188" fillId="8" borderId="42" xfId="0" applyFont="1" applyFill="1" applyBorder="1" applyAlignment="1">
      <alignment horizontal="center" vertical="center"/>
    </xf>
    <xf numFmtId="0" fontId="133" fillId="99" borderId="32" xfId="0" applyFont="1" applyFill="1" applyBorder="1" applyAlignment="1">
      <alignment horizontal="center" vertical="center" wrapText="1"/>
    </xf>
    <xf numFmtId="0" fontId="138" fillId="99" borderId="111" xfId="0" applyFont="1" applyFill="1" applyBorder="1" applyAlignment="1">
      <alignment horizontal="center" vertical="center" wrapText="1"/>
    </xf>
    <xf numFmtId="0" fontId="133" fillId="22" borderId="25" xfId="0" applyFont="1" applyFill="1" applyBorder="1" applyAlignment="1">
      <alignment horizontal="center" vertical="center" wrapText="1"/>
    </xf>
    <xf numFmtId="0" fontId="138" fillId="22" borderId="11" xfId="0" applyFont="1" applyFill="1" applyBorder="1" applyAlignment="1">
      <alignment horizontal="center" vertical="center" wrapText="1"/>
    </xf>
    <xf numFmtId="0" fontId="132" fillId="19" borderId="32" xfId="0" applyFont="1" applyFill="1" applyBorder="1" applyAlignment="1">
      <alignment horizontal="center" vertical="center"/>
    </xf>
    <xf numFmtId="0" fontId="245" fillId="19" borderId="8" xfId="0" applyFont="1" applyFill="1" applyBorder="1" applyAlignment="1">
      <alignment horizontal="center" vertical="center"/>
    </xf>
    <xf numFmtId="0" fontId="231" fillId="0" borderId="8" xfId="0" applyFont="1" applyBorder="1" applyAlignment="1">
      <alignment horizontal="center" vertical="center" wrapText="1"/>
    </xf>
    <xf numFmtId="0" fontId="231" fillId="0" borderId="10" xfId="0" applyFont="1" applyBorder="1" applyAlignment="1">
      <alignment horizontal="center" vertical="center" wrapText="1"/>
    </xf>
    <xf numFmtId="0" fontId="131" fillId="76" borderId="32" xfId="0" applyFont="1" applyFill="1" applyBorder="1" applyAlignment="1">
      <alignment horizontal="center" vertical="center" wrapText="1"/>
    </xf>
    <xf numFmtId="0" fontId="138" fillId="76" borderId="111" xfId="0" applyFont="1" applyFill="1" applyBorder="1" applyAlignment="1">
      <alignment horizontal="center" vertical="center" wrapText="1"/>
    </xf>
    <xf numFmtId="0" fontId="10" fillId="2" borderId="0" xfId="0" applyFont="1" applyFill="1" applyAlignment="1">
      <alignment horizontal="center" vertical="center"/>
    </xf>
    <xf numFmtId="0" fontId="8" fillId="0" borderId="32" xfId="0" applyFont="1" applyBorder="1" applyAlignment="1">
      <alignment horizontal="center" vertical="center" wrapText="1"/>
    </xf>
    <xf numFmtId="0" fontId="11" fillId="0" borderId="42" xfId="0" applyFont="1" applyBorder="1" applyAlignment="1">
      <alignment horizontal="center" vertical="center"/>
    </xf>
    <xf numFmtId="0" fontId="11" fillId="35" borderId="8" xfId="0" applyFont="1" applyFill="1" applyBorder="1" applyAlignment="1">
      <alignment horizontal="center" vertical="center"/>
    </xf>
    <xf numFmtId="0" fontId="128" fillId="0" borderId="107" xfId="0" applyFont="1" applyBorder="1" applyAlignment="1">
      <alignment horizontal="center" vertical="center" wrapText="1"/>
    </xf>
    <xf numFmtId="0" fontId="128" fillId="0" borderId="7" xfId="0" applyFont="1" applyBorder="1" applyAlignment="1">
      <alignment horizontal="center" vertical="center" wrapText="1"/>
    </xf>
    <xf numFmtId="0" fontId="246" fillId="0" borderId="7" xfId="0" applyFont="1" applyBorder="1" applyAlignment="1">
      <alignment horizontal="center" vertical="center" wrapText="1"/>
    </xf>
    <xf numFmtId="0" fontId="246" fillId="0" borderId="27" xfId="0" applyFont="1" applyBorder="1" applyAlignment="1">
      <alignment horizontal="center" vertical="center" wrapText="1"/>
    </xf>
    <xf numFmtId="0" fontId="138" fillId="2" borderId="111" xfId="0" applyFont="1" applyFill="1" applyBorder="1" applyAlignment="1">
      <alignment horizontal="center" vertical="center" wrapText="1"/>
    </xf>
    <xf numFmtId="0" fontId="140" fillId="2" borderId="11" xfId="0" applyFont="1" applyFill="1" applyBorder="1" applyAlignment="1">
      <alignment horizontal="center" vertical="center" wrapText="1"/>
    </xf>
    <xf numFmtId="0" fontId="130" fillId="2" borderId="23" xfId="0" applyFont="1" applyFill="1" applyBorder="1" applyAlignment="1">
      <alignment horizontal="center" vertical="center" wrapText="1"/>
    </xf>
    <xf numFmtId="0" fontId="134" fillId="35" borderId="10" xfId="0" applyFont="1" applyFill="1" applyBorder="1" applyAlignment="1">
      <alignment horizontal="center" vertical="center"/>
    </xf>
    <xf numFmtId="0" fontId="30" fillId="19" borderId="9" xfId="0" applyFont="1" applyFill="1" applyBorder="1" applyAlignment="1">
      <alignment horizontal="center" vertical="center"/>
    </xf>
    <xf numFmtId="0" fontId="29" fillId="19" borderId="42" xfId="0" applyFont="1" applyFill="1" applyBorder="1" applyAlignment="1">
      <alignment horizontal="center" vertical="center"/>
    </xf>
    <xf numFmtId="0" fontId="29" fillId="19" borderId="12" xfId="0" applyFont="1" applyFill="1" applyBorder="1" applyAlignment="1">
      <alignment horizontal="center" vertical="center"/>
    </xf>
    <xf numFmtId="0" fontId="29" fillId="19" borderId="43" xfId="0" applyFont="1" applyFill="1" applyBorder="1" applyAlignment="1">
      <alignment horizontal="center" vertical="center"/>
    </xf>
    <xf numFmtId="0" fontId="134" fillId="35" borderId="40" xfId="0" applyFont="1" applyFill="1" applyBorder="1" applyAlignment="1">
      <alignment horizontal="center" vertical="center"/>
    </xf>
    <xf numFmtId="0" fontId="13" fillId="16" borderId="102" xfId="0" applyFont="1" applyFill="1" applyBorder="1" applyAlignment="1">
      <alignment horizontal="center" vertical="center"/>
    </xf>
    <xf numFmtId="0" fontId="134" fillId="114" borderId="8" xfId="0" applyFont="1" applyFill="1" applyBorder="1" applyAlignment="1">
      <alignment horizontal="center" vertical="center"/>
    </xf>
    <xf numFmtId="0" fontId="134" fillId="114" borderId="10" xfId="0" applyFont="1" applyFill="1" applyBorder="1" applyAlignment="1">
      <alignment horizontal="center" vertical="center"/>
    </xf>
    <xf numFmtId="0" fontId="12" fillId="114" borderId="30" xfId="0" applyFont="1" applyFill="1" applyBorder="1" applyAlignment="1">
      <alignment horizontal="center" vertical="center"/>
    </xf>
    <xf numFmtId="0" fontId="138" fillId="99" borderId="41" xfId="0" applyFont="1" applyFill="1" applyBorder="1" applyAlignment="1">
      <alignment horizontal="center" vertical="center" wrapText="1"/>
    </xf>
    <xf numFmtId="0" fontId="48" fillId="80" borderId="4" xfId="0" applyFont="1" applyFill="1" applyBorder="1" applyAlignment="1">
      <alignment horizontal="center" vertical="center"/>
    </xf>
    <xf numFmtId="0" fontId="48" fillId="80" borderId="7" xfId="0" applyFont="1" applyFill="1" applyBorder="1" applyAlignment="1">
      <alignment horizontal="center" vertical="center"/>
    </xf>
    <xf numFmtId="0" fontId="31" fillId="80" borderId="7" xfId="0" applyFont="1" applyFill="1" applyBorder="1" applyAlignment="1">
      <alignment horizontal="center" vertical="center"/>
    </xf>
    <xf numFmtId="0" fontId="31" fillId="80" borderId="27" xfId="0" applyFont="1" applyFill="1" applyBorder="1" applyAlignment="1">
      <alignment horizontal="center" vertical="center"/>
    </xf>
    <xf numFmtId="0" fontId="31" fillId="79" borderId="107" xfId="0" applyFont="1" applyFill="1" applyBorder="1" applyAlignment="1">
      <alignment horizontal="center" vertical="center"/>
    </xf>
    <xf numFmtId="0" fontId="31" fillId="79" borderId="7" xfId="0" applyFont="1" applyFill="1" applyBorder="1" applyAlignment="1">
      <alignment horizontal="center" vertical="center"/>
    </xf>
    <xf numFmtId="0" fontId="31" fillId="79" borderId="20" xfId="0" applyFont="1" applyFill="1" applyBorder="1" applyAlignment="1">
      <alignment horizontal="center" vertical="center"/>
    </xf>
    <xf numFmtId="0" fontId="31" fillId="43" borderId="4" xfId="0" applyFont="1" applyFill="1" applyBorder="1" applyAlignment="1">
      <alignment horizontal="center" vertical="center"/>
    </xf>
    <xf numFmtId="0" fontId="31" fillId="43" borderId="7" xfId="0" applyFont="1" applyFill="1" applyBorder="1" applyAlignment="1">
      <alignment horizontal="center" vertical="center"/>
    </xf>
    <xf numFmtId="0" fontId="31" fillId="43" borderId="27" xfId="0" applyFont="1" applyFill="1" applyBorder="1" applyAlignment="1">
      <alignment horizontal="center" vertical="center"/>
    </xf>
    <xf numFmtId="0" fontId="31" fillId="96" borderId="107" xfId="0" applyFont="1" applyFill="1" applyBorder="1" applyAlignment="1">
      <alignment horizontal="center" vertical="center"/>
    </xf>
    <xf numFmtId="0" fontId="31" fillId="96" borderId="20" xfId="0" applyFont="1" applyFill="1" applyBorder="1" applyAlignment="1">
      <alignment horizontal="center" vertical="center"/>
    </xf>
    <xf numFmtId="0" fontId="31" fillId="94" borderId="4" xfId="0" applyFont="1" applyFill="1" applyBorder="1" applyAlignment="1">
      <alignment horizontal="center" vertical="center"/>
    </xf>
    <xf numFmtId="0" fontId="31" fillId="94" borderId="27" xfId="0" applyFont="1" applyFill="1" applyBorder="1" applyAlignment="1">
      <alignment horizontal="center" vertical="center"/>
    </xf>
    <xf numFmtId="0" fontId="31" fillId="101" borderId="107" xfId="0" applyFont="1" applyFill="1" applyBorder="1" applyAlignment="1">
      <alignment horizontal="center" vertical="center"/>
    </xf>
    <xf numFmtId="0" fontId="31" fillId="101" borderId="20" xfId="0" applyFont="1" applyFill="1" applyBorder="1" applyAlignment="1">
      <alignment horizontal="center" vertical="center"/>
    </xf>
    <xf numFmtId="0" fontId="31" fillId="79" borderId="4" xfId="0" applyFont="1" applyFill="1" applyBorder="1" applyAlignment="1">
      <alignment horizontal="center" vertical="center"/>
    </xf>
    <xf numFmtId="0" fontId="48" fillId="79" borderId="33" xfId="0" applyFont="1" applyFill="1" applyBorder="1" applyAlignment="1">
      <alignment horizontal="center" vertical="center"/>
    </xf>
    <xf numFmtId="0" fontId="48" fillId="79" borderId="7" xfId="0" applyFont="1" applyFill="1" applyBorder="1" applyAlignment="1">
      <alignment horizontal="center" vertical="center"/>
    </xf>
    <xf numFmtId="0" fontId="48" fillId="79" borderId="107" xfId="0" applyFont="1" applyFill="1" applyBorder="1" applyAlignment="1">
      <alignment horizontal="center" vertical="center"/>
    </xf>
    <xf numFmtId="0" fontId="48" fillId="79" borderId="27" xfId="0" applyFont="1" applyFill="1" applyBorder="1" applyAlignment="1">
      <alignment horizontal="center" vertical="center"/>
    </xf>
    <xf numFmtId="0" fontId="134" fillId="43" borderId="41" xfId="0" applyFont="1" applyFill="1" applyBorder="1" applyAlignment="1">
      <alignment horizontal="center" vertical="center"/>
    </xf>
    <xf numFmtId="0" fontId="150" fillId="21" borderId="25" xfId="0" applyFont="1" applyFill="1" applyBorder="1" applyAlignment="1">
      <alignment horizontal="center" vertical="center"/>
    </xf>
    <xf numFmtId="0" fontId="150" fillId="21" borderId="8" xfId="0" applyFont="1" applyFill="1" applyBorder="1" applyAlignment="1">
      <alignment horizontal="center" vertical="center"/>
    </xf>
    <xf numFmtId="0" fontId="133" fillId="99" borderId="26" xfId="0" applyFont="1" applyFill="1" applyBorder="1" applyAlignment="1">
      <alignment horizontal="center" vertical="center" wrapText="1"/>
    </xf>
    <xf numFmtId="0" fontId="180" fillId="99" borderId="32" xfId="0" applyFont="1" applyFill="1" applyBorder="1" applyAlignment="1">
      <alignment horizontal="center" vertical="center" wrapText="1"/>
    </xf>
    <xf numFmtId="0" fontId="138" fillId="99" borderId="23" xfId="0" applyFont="1" applyFill="1" applyBorder="1" applyAlignment="1">
      <alignment horizontal="center" vertical="center" wrapText="1"/>
    </xf>
    <xf numFmtId="0" fontId="122" fillId="99" borderId="111" xfId="0" applyFont="1" applyFill="1" applyBorder="1" applyAlignment="1">
      <alignment horizontal="center" vertical="center" wrapText="1"/>
    </xf>
    <xf numFmtId="0" fontId="224" fillId="2" borderId="20" xfId="0" applyFont="1" applyFill="1" applyBorder="1" applyAlignment="1">
      <alignment horizontal="center" vertical="center"/>
    </xf>
    <xf numFmtId="0" fontId="133" fillId="99" borderId="25" xfId="0" applyFont="1" applyFill="1" applyBorder="1" applyAlignment="1">
      <alignment horizontal="center" vertical="center" wrapText="1"/>
    </xf>
    <xf numFmtId="0" fontId="140" fillId="99" borderId="11" xfId="0" applyFont="1" applyFill="1" applyBorder="1" applyAlignment="1">
      <alignment horizontal="center" vertical="center" wrapText="1"/>
    </xf>
    <xf numFmtId="0" fontId="131" fillId="99" borderId="26" xfId="0" applyFont="1" applyFill="1" applyBorder="1" applyAlignment="1">
      <alignment horizontal="center" vertical="center" wrapText="1"/>
    </xf>
    <xf numFmtId="0" fontId="130" fillId="99" borderId="23" xfId="0" applyFont="1" applyFill="1" applyBorder="1" applyAlignment="1">
      <alignment horizontal="center" vertical="center" wrapText="1"/>
    </xf>
    <xf numFmtId="0" fontId="11" fillId="0" borderId="154" xfId="0" applyFont="1" applyBorder="1" applyAlignment="1">
      <alignment horizontal="center" vertical="center"/>
    </xf>
    <xf numFmtId="0" fontId="11" fillId="4" borderId="11" xfId="0" applyFont="1" applyFill="1" applyBorder="1" applyAlignment="1">
      <alignment horizontal="center" vertical="center" wrapText="1"/>
    </xf>
    <xf numFmtId="0" fontId="11" fillId="62" borderId="8" xfId="0" applyFont="1" applyFill="1" applyBorder="1" applyAlignment="1">
      <alignment horizontal="center" vertical="center" wrapText="1"/>
    </xf>
    <xf numFmtId="0" fontId="0" fillId="52" borderId="0" xfId="0" applyFill="1">
      <alignment vertical="center"/>
    </xf>
    <xf numFmtId="0" fontId="11" fillId="0" borderId="4" xfId="0" applyFont="1" applyBorder="1" applyAlignment="1">
      <alignment horizontal="center" vertical="center"/>
    </xf>
    <xf numFmtId="0" fontId="11" fillId="0" borderId="17" xfId="0" applyFont="1" applyBorder="1" applyAlignment="1">
      <alignment horizontal="center" vertical="center"/>
    </xf>
    <xf numFmtId="0" fontId="49" fillId="0" borderId="7"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14" xfId="0" applyFont="1" applyBorder="1" applyAlignment="1">
      <alignment horizontal="center" vertical="center" wrapText="1"/>
    </xf>
    <xf numFmtId="0" fontId="11" fillId="0" borderId="7" xfId="0" applyFont="1" applyBorder="1" applyAlignment="1">
      <alignment horizontal="center" vertical="center"/>
    </xf>
    <xf numFmtId="0" fontId="49" fillId="0" borderId="134" xfId="0" applyFont="1" applyBorder="1" applyAlignment="1">
      <alignment horizontal="center" vertical="center" wrapText="1"/>
    </xf>
    <xf numFmtId="0" fontId="49" fillId="0" borderId="27" xfId="0" applyFont="1" applyBorder="1" applyAlignment="1">
      <alignment horizontal="center" vertical="center" wrapText="1"/>
    </xf>
    <xf numFmtId="0" fontId="11" fillId="0" borderId="62" xfId="0" applyFont="1" applyBorder="1" applyAlignment="1">
      <alignment horizontal="center" vertical="center"/>
    </xf>
    <xf numFmtId="0" fontId="10" fillId="20" borderId="0" xfId="0" applyFont="1" applyFill="1" applyAlignment="1">
      <alignment horizontal="right" vertical="center" wrapText="1"/>
    </xf>
    <xf numFmtId="0" fontId="41" fillId="8" borderId="0" xfId="0" applyFont="1" applyFill="1" applyAlignment="1">
      <alignment horizontal="right" vertical="center"/>
    </xf>
    <xf numFmtId="0" fontId="114" fillId="0" borderId="1" xfId="0" applyFont="1" applyBorder="1">
      <alignment vertical="center"/>
    </xf>
    <xf numFmtId="0" fontId="166" fillId="2" borderId="4" xfId="0" applyFont="1" applyFill="1" applyBorder="1" applyAlignment="1">
      <alignment horizontal="center" vertical="center"/>
    </xf>
    <xf numFmtId="0" fontId="226" fillId="2" borderId="32" xfId="0" applyFont="1" applyFill="1" applyBorder="1" applyAlignment="1">
      <alignment horizontal="center" vertical="center" wrapText="1"/>
    </xf>
    <xf numFmtId="0" fontId="45" fillId="2" borderId="25" xfId="0" applyFont="1" applyFill="1" applyBorder="1" applyAlignment="1">
      <alignment horizontal="center" vertical="center" wrapText="1"/>
    </xf>
    <xf numFmtId="0" fontId="226" fillId="2" borderId="25" xfId="0" applyFont="1" applyFill="1" applyBorder="1" applyAlignment="1">
      <alignment horizontal="center" vertical="center" wrapText="1"/>
    </xf>
    <xf numFmtId="0" fontId="226" fillId="2" borderId="24" xfId="0" applyFont="1" applyFill="1" applyBorder="1" applyAlignment="1">
      <alignment horizontal="center" vertical="center" wrapText="1"/>
    </xf>
    <xf numFmtId="0" fontId="45" fillId="2" borderId="42" xfId="0" applyFont="1" applyFill="1" applyBorder="1" applyAlignment="1">
      <alignment horizontal="center" vertical="center" wrapText="1"/>
    </xf>
    <xf numFmtId="0" fontId="226" fillId="2" borderId="26" xfId="0" applyFont="1" applyFill="1" applyBorder="1" applyAlignment="1">
      <alignment horizontal="center" vertical="center" wrapText="1"/>
    </xf>
    <xf numFmtId="0" fontId="227" fillId="2" borderId="25" xfId="0" applyFont="1" applyFill="1" applyBorder="1" applyAlignment="1">
      <alignment horizontal="center" vertical="center" wrapText="1"/>
    </xf>
    <xf numFmtId="0" fontId="45" fillId="2" borderId="26" xfId="0" applyFont="1" applyFill="1" applyBorder="1" applyAlignment="1">
      <alignment horizontal="center" vertical="center" wrapText="1"/>
    </xf>
    <xf numFmtId="0" fontId="45" fillId="2" borderId="24" xfId="0" applyFont="1" applyFill="1" applyBorder="1" applyAlignment="1">
      <alignment horizontal="center" vertical="center" wrapText="1"/>
    </xf>
    <xf numFmtId="0" fontId="27" fillId="0" borderId="20" xfId="0" applyFont="1" applyBorder="1" applyAlignment="1">
      <alignment horizontal="center" vertical="center"/>
    </xf>
    <xf numFmtId="0" fontId="40" fillId="2" borderId="41" xfId="0" applyFont="1" applyFill="1" applyBorder="1" applyAlignment="1">
      <alignment horizontal="center" vertical="center" wrapText="1"/>
    </xf>
    <xf numFmtId="0" fontId="40" fillId="2" borderId="11" xfId="0" applyFont="1" applyFill="1" applyBorder="1" applyAlignment="1">
      <alignment horizontal="center" vertical="center" wrapText="1"/>
    </xf>
    <xf numFmtId="0" fontId="40" fillId="2" borderId="18" xfId="0" applyFont="1" applyFill="1" applyBorder="1" applyAlignment="1">
      <alignment horizontal="center" vertical="center" wrapText="1"/>
    </xf>
    <xf numFmtId="0" fontId="2" fillId="2" borderId="29" xfId="0" applyFont="1" applyFill="1" applyBorder="1" applyAlignment="1">
      <alignment horizontal="center" vertical="center" wrapText="1"/>
    </xf>
    <xf numFmtId="0" fontId="46" fillId="2" borderId="29" xfId="0" applyFont="1" applyFill="1" applyBorder="1" applyAlignment="1">
      <alignment horizontal="center" vertical="center" wrapText="1"/>
    </xf>
    <xf numFmtId="0" fontId="46" fillId="2" borderId="30" xfId="0" applyFont="1" applyFill="1" applyBorder="1" applyAlignment="1">
      <alignment horizontal="center" vertical="center" wrapText="1"/>
    </xf>
    <xf numFmtId="0" fontId="113" fillId="2" borderId="29" xfId="0" applyFont="1" applyFill="1" applyBorder="1" applyAlignment="1">
      <alignment horizontal="center" vertical="center" wrapText="1"/>
    </xf>
    <xf numFmtId="0" fontId="40" fillId="2" borderId="28" xfId="0" applyFont="1" applyFill="1" applyBorder="1" applyAlignment="1">
      <alignment horizontal="center" vertical="center" wrapText="1"/>
    </xf>
    <xf numFmtId="0" fontId="40" fillId="2" borderId="30" xfId="0" applyFont="1" applyFill="1" applyBorder="1" applyAlignment="1">
      <alignment horizontal="center" vertical="center" wrapText="1"/>
    </xf>
    <xf numFmtId="0" fontId="40" fillId="2" borderId="16"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46" fillId="2" borderId="11" xfId="0" applyFont="1" applyFill="1" applyBorder="1" applyAlignment="1">
      <alignment horizontal="center" vertical="center" wrapText="1"/>
    </xf>
    <xf numFmtId="0" fontId="46" fillId="2" borderId="23" xfId="0" applyFont="1" applyFill="1" applyBorder="1" applyAlignment="1">
      <alignment horizontal="center" vertical="center" wrapText="1"/>
    </xf>
    <xf numFmtId="0" fontId="45" fillId="0" borderId="16" xfId="0" applyFont="1" applyBorder="1" applyAlignment="1">
      <alignment horizontal="center" vertical="center"/>
    </xf>
    <xf numFmtId="0" fontId="45" fillId="0" borderId="11" xfId="0" applyFont="1" applyBorder="1" applyAlignment="1">
      <alignment horizontal="center" vertical="center"/>
    </xf>
    <xf numFmtId="0" fontId="226" fillId="4" borderId="11" xfId="0" applyFont="1" applyFill="1" applyBorder="1" applyAlignment="1">
      <alignment horizontal="center" vertical="center"/>
    </xf>
    <xf numFmtId="0" fontId="45" fillId="0" borderId="23" xfId="0" applyFont="1" applyBorder="1" applyAlignment="1">
      <alignment horizontal="center" vertical="center"/>
    </xf>
    <xf numFmtId="0" fontId="115" fillId="19" borderId="25" xfId="0" applyFont="1" applyFill="1" applyBorder="1" applyAlignment="1">
      <alignment horizontal="center" vertical="center"/>
    </xf>
    <xf numFmtId="0" fontId="115" fillId="19" borderId="26" xfId="0" applyFont="1" applyFill="1" applyBorder="1" applyAlignment="1">
      <alignment horizontal="center" vertical="center"/>
    </xf>
    <xf numFmtId="0" fontId="227" fillId="0" borderId="25" xfId="0" applyFont="1" applyBorder="1" applyAlignment="1">
      <alignment horizontal="center" vertical="center"/>
    </xf>
    <xf numFmtId="0" fontId="45" fillId="0" borderId="32" xfId="0" applyFont="1" applyBorder="1" applyAlignment="1">
      <alignment horizontal="center" vertical="center"/>
    </xf>
    <xf numFmtId="0" fontId="226" fillId="0" borderId="25" xfId="0" applyFont="1" applyBorder="1" applyAlignment="1">
      <alignment horizontal="center" vertical="center"/>
    </xf>
    <xf numFmtId="0" fontId="115" fillId="19" borderId="8" xfId="0" applyFont="1" applyFill="1" applyBorder="1" applyAlignment="1">
      <alignment horizontal="center" vertical="center"/>
    </xf>
    <xf numFmtId="0" fontId="227" fillId="0" borderId="8" xfId="0" applyFont="1" applyBorder="1" applyAlignment="1">
      <alignment horizontal="center" vertical="center"/>
    </xf>
    <xf numFmtId="0" fontId="226" fillId="4" borderId="9" xfId="0" applyFont="1" applyFill="1" applyBorder="1" applyAlignment="1">
      <alignment horizontal="center" vertical="center"/>
    </xf>
    <xf numFmtId="0" fontId="226" fillId="0" borderId="8" xfId="0" applyFont="1" applyBorder="1" applyAlignment="1">
      <alignment horizontal="center" vertical="center"/>
    </xf>
    <xf numFmtId="0" fontId="115" fillId="19" borderId="29" xfId="0" applyFont="1" applyFill="1" applyBorder="1" applyAlignment="1">
      <alignment horizontal="center" vertical="center"/>
    </xf>
    <xf numFmtId="0" fontId="227" fillId="0" borderId="29" xfId="0" applyFont="1" applyBorder="1" applyAlignment="1">
      <alignment horizontal="center" vertical="center"/>
    </xf>
    <xf numFmtId="0" fontId="45" fillId="0" borderId="41" xfId="0" applyFont="1" applyBorder="1" applyAlignment="1">
      <alignment horizontal="center" vertical="center"/>
    </xf>
    <xf numFmtId="0" fontId="226" fillId="0" borderId="29" xfId="0" applyFont="1" applyBorder="1" applyAlignment="1">
      <alignment horizontal="center" vertical="center"/>
    </xf>
    <xf numFmtId="0" fontId="45" fillId="5" borderId="11" xfId="0" applyFont="1" applyFill="1" applyBorder="1" applyAlignment="1">
      <alignment horizontal="center" vertical="center" wrapText="1"/>
    </xf>
    <xf numFmtId="0" fontId="115" fillId="19" borderId="42" xfId="0" applyFont="1" applyFill="1" applyBorder="1" applyAlignment="1">
      <alignment horizontal="center" vertical="center"/>
    </xf>
    <xf numFmtId="0" fontId="227" fillId="6" borderId="25" xfId="0" applyFont="1" applyFill="1" applyBorder="1" applyAlignment="1">
      <alignment horizontal="center" vertical="center" wrapText="1"/>
    </xf>
    <xf numFmtId="0" fontId="115" fillId="19" borderId="12" xfId="0" applyFont="1" applyFill="1" applyBorder="1" applyAlignment="1">
      <alignment horizontal="center" vertical="center"/>
    </xf>
    <xf numFmtId="0" fontId="115" fillId="19" borderId="43" xfId="0" applyFont="1" applyFill="1" applyBorder="1" applyAlignment="1">
      <alignment horizontal="center" vertical="center"/>
    </xf>
    <xf numFmtId="0" fontId="47" fillId="8" borderId="19" xfId="0" applyFont="1" applyFill="1" applyBorder="1" applyAlignment="1">
      <alignment horizontal="center" vertical="center"/>
    </xf>
    <xf numFmtId="0" fontId="46" fillId="0" borderId="54" xfId="0" applyFont="1" applyBorder="1" applyAlignment="1">
      <alignment horizontal="center" vertical="center" wrapText="1"/>
    </xf>
    <xf numFmtId="0" fontId="45" fillId="0" borderId="102" xfId="0" applyFont="1" applyBorder="1" applyAlignment="1">
      <alignment horizontal="center" vertical="center"/>
    </xf>
    <xf numFmtId="0" fontId="45" fillId="0" borderId="14" xfId="0" applyFont="1" applyBorder="1" applyAlignment="1">
      <alignment horizontal="center" vertical="center"/>
    </xf>
    <xf numFmtId="0" fontId="226" fillId="0" borderId="14" xfId="0" applyFont="1" applyBorder="1" applyAlignment="1">
      <alignment horizontal="center" vertical="center"/>
    </xf>
    <xf numFmtId="0" fontId="45" fillId="0" borderId="103" xfId="0" applyFont="1" applyBorder="1" applyAlignment="1">
      <alignment horizontal="center" vertical="center"/>
    </xf>
    <xf numFmtId="0" fontId="115" fillId="19" borderId="10" xfId="0" applyFont="1" applyFill="1" applyBorder="1" applyAlignment="1">
      <alignment horizontal="center" vertical="center"/>
    </xf>
    <xf numFmtId="0" fontId="116" fillId="19" borderId="8" xfId="0" applyFont="1" applyFill="1" applyBorder="1" applyAlignment="1">
      <alignment horizontal="center" vertical="center"/>
    </xf>
    <xf numFmtId="0" fontId="113" fillId="19" borderId="8" xfId="0" applyFont="1" applyFill="1" applyBorder="1" applyAlignment="1">
      <alignment horizontal="center" vertical="center"/>
    </xf>
    <xf numFmtId="0" fontId="115" fillId="19" borderId="30" xfId="0" applyFont="1" applyFill="1" applyBorder="1" applyAlignment="1">
      <alignment horizontal="center" vertical="center"/>
    </xf>
    <xf numFmtId="0" fontId="34" fillId="17" borderId="40" xfId="0" applyFont="1" applyFill="1" applyBorder="1" applyAlignment="1">
      <alignment horizontal="center" vertical="center" wrapText="1"/>
    </xf>
    <xf numFmtId="0" fontId="226" fillId="99" borderId="32" xfId="0" applyFont="1" applyFill="1" applyBorder="1" applyAlignment="1">
      <alignment horizontal="center" vertical="center" wrapText="1"/>
    </xf>
    <xf numFmtId="0" fontId="40" fillId="99" borderId="41" xfId="0" applyFont="1" applyFill="1" applyBorder="1" applyAlignment="1">
      <alignment horizontal="center" vertical="center" wrapText="1"/>
    </xf>
    <xf numFmtId="0" fontId="226" fillId="10" borderId="8" xfId="0" applyFont="1" applyFill="1" applyBorder="1" applyAlignment="1">
      <alignment horizontal="center" vertical="center"/>
    </xf>
    <xf numFmtId="0" fontId="47" fillId="19" borderId="25" xfId="0" applyFont="1" applyFill="1" applyBorder="1" applyAlignment="1">
      <alignment horizontal="center" vertical="center"/>
    </xf>
    <xf numFmtId="0" fontId="45" fillId="99" borderId="25" xfId="0" applyFont="1" applyFill="1" applyBorder="1" applyAlignment="1">
      <alignment horizontal="center" vertical="center" wrapText="1"/>
    </xf>
    <xf numFmtId="0" fontId="40" fillId="99" borderId="29" xfId="0" applyFont="1" applyFill="1" applyBorder="1" applyAlignment="1">
      <alignment horizontal="center" vertical="center" wrapText="1"/>
    </xf>
    <xf numFmtId="0" fontId="47" fillId="115" borderId="8" xfId="0" applyFont="1" applyFill="1" applyBorder="1" applyAlignment="1">
      <alignment horizontal="center" vertical="center"/>
    </xf>
    <xf numFmtId="0" fontId="226" fillId="99" borderId="24" xfId="0" applyFont="1" applyFill="1" applyBorder="1" applyAlignment="1">
      <alignment horizontal="center" vertical="center" wrapText="1"/>
    </xf>
    <xf numFmtId="0" fontId="2" fillId="99" borderId="16" xfId="0" applyFont="1" applyFill="1" applyBorder="1" applyAlignment="1">
      <alignment horizontal="center" vertical="center" wrapText="1"/>
    </xf>
    <xf numFmtId="0" fontId="247" fillId="43" borderId="4" xfId="0" applyFont="1" applyFill="1" applyBorder="1" applyAlignment="1">
      <alignment horizontal="center" vertical="center"/>
    </xf>
    <xf numFmtId="0" fontId="247" fillId="43" borderId="7" xfId="0" applyFont="1" applyFill="1" applyBorder="1" applyAlignment="1">
      <alignment horizontal="center" vertical="center"/>
    </xf>
    <xf numFmtId="0" fontId="248" fillId="43" borderId="7" xfId="0" applyFont="1" applyFill="1" applyBorder="1" applyAlignment="1">
      <alignment horizontal="center" vertical="center"/>
    </xf>
    <xf numFmtId="0" fontId="248" fillId="43" borderId="27" xfId="0" applyFont="1" applyFill="1" applyBorder="1" applyAlignment="1">
      <alignment horizontal="center" vertical="center"/>
    </xf>
    <xf numFmtId="0" fontId="248" fillId="94" borderId="4" xfId="0" applyFont="1" applyFill="1" applyBorder="1" applyAlignment="1">
      <alignment horizontal="center" vertical="center"/>
    </xf>
    <xf numFmtId="0" fontId="248" fillId="94" borderId="7" xfId="0" applyFont="1" applyFill="1" applyBorder="1" applyAlignment="1">
      <alignment horizontal="center" vertical="center"/>
    </xf>
    <xf numFmtId="0" fontId="248" fillId="94" borderId="27" xfId="0" applyFont="1" applyFill="1" applyBorder="1" applyAlignment="1">
      <alignment horizontal="center" vertical="center"/>
    </xf>
    <xf numFmtId="0" fontId="248" fillId="106" borderId="107" xfId="0" applyFont="1" applyFill="1" applyBorder="1" applyAlignment="1">
      <alignment horizontal="center" vertical="center"/>
    </xf>
    <xf numFmtId="0" fontId="248" fillId="106" borderId="20" xfId="0" applyFont="1" applyFill="1" applyBorder="1" applyAlignment="1">
      <alignment horizontal="center" vertical="center"/>
    </xf>
    <xf numFmtId="0" fontId="248" fillId="102" borderId="4" xfId="0" applyFont="1" applyFill="1" applyBorder="1" applyAlignment="1">
      <alignment horizontal="center" vertical="center"/>
    </xf>
    <xf numFmtId="0" fontId="248" fillId="102" borderId="7" xfId="0" applyFont="1" applyFill="1" applyBorder="1" applyAlignment="1">
      <alignment horizontal="center" vertical="center"/>
    </xf>
    <xf numFmtId="0" fontId="248" fillId="102" borderId="27" xfId="0" applyFont="1" applyFill="1" applyBorder="1" applyAlignment="1">
      <alignment horizontal="center" vertical="center"/>
    </xf>
    <xf numFmtId="0" fontId="248" fillId="69" borderId="107" xfId="0" applyFont="1" applyFill="1" applyBorder="1" applyAlignment="1">
      <alignment horizontal="center" vertical="center"/>
    </xf>
    <xf numFmtId="0" fontId="248" fillId="69" borderId="7" xfId="0" applyFont="1" applyFill="1" applyBorder="1" applyAlignment="1">
      <alignment horizontal="center" vertical="center"/>
    </xf>
    <xf numFmtId="0" fontId="248" fillId="69" borderId="20" xfId="0" applyFont="1" applyFill="1" applyBorder="1" applyAlignment="1">
      <alignment horizontal="center" vertical="center"/>
    </xf>
    <xf numFmtId="0" fontId="248" fillId="79" borderId="4" xfId="0" applyFont="1" applyFill="1" applyBorder="1" applyAlignment="1">
      <alignment horizontal="center" vertical="center"/>
    </xf>
    <xf numFmtId="0" fontId="247" fillId="79" borderId="33" xfId="0" applyFont="1" applyFill="1" applyBorder="1" applyAlignment="1">
      <alignment horizontal="center" vertical="center"/>
    </xf>
    <xf numFmtId="0" fontId="247" fillId="79" borderId="7" xfId="0" applyFont="1" applyFill="1" applyBorder="1" applyAlignment="1">
      <alignment horizontal="center" vertical="center"/>
    </xf>
    <xf numFmtId="0" fontId="247" fillId="79" borderId="107" xfId="0" applyFont="1" applyFill="1" applyBorder="1" applyAlignment="1">
      <alignment horizontal="center" vertical="center"/>
    </xf>
    <xf numFmtId="0" fontId="247" fillId="79" borderId="27" xfId="0" applyFont="1" applyFill="1" applyBorder="1" applyAlignment="1">
      <alignment horizontal="center" vertical="center"/>
    </xf>
    <xf numFmtId="0" fontId="248" fillId="95" borderId="107" xfId="0" applyFont="1" applyFill="1" applyBorder="1" applyAlignment="1">
      <alignment horizontal="center" vertical="center"/>
    </xf>
    <xf numFmtId="0" fontId="248" fillId="95" borderId="7" xfId="0" applyFont="1" applyFill="1" applyBorder="1" applyAlignment="1">
      <alignment horizontal="center" vertical="center"/>
    </xf>
    <xf numFmtId="0" fontId="248" fillId="95" borderId="20" xfId="0" applyFont="1" applyFill="1" applyBorder="1" applyAlignment="1">
      <alignment horizontal="center" vertical="center"/>
    </xf>
    <xf numFmtId="0" fontId="226" fillId="99" borderId="25" xfId="0" applyFont="1" applyFill="1" applyBorder="1" applyAlignment="1">
      <alignment horizontal="center" vertical="center" wrapText="1"/>
    </xf>
    <xf numFmtId="0" fontId="2" fillId="99" borderId="29" xfId="0" applyFont="1" applyFill="1" applyBorder="1" applyAlignment="1">
      <alignment horizontal="center" vertical="center" wrapText="1"/>
    </xf>
    <xf numFmtId="0" fontId="226" fillId="102" borderId="32" xfId="0" applyFont="1" applyFill="1" applyBorder="1" applyAlignment="1">
      <alignment horizontal="center" vertical="center" wrapText="1"/>
    </xf>
    <xf numFmtId="0" fontId="40" fillId="102" borderId="41" xfId="0" applyFont="1" applyFill="1" applyBorder="1" applyAlignment="1">
      <alignment horizontal="center" vertical="center" wrapText="1"/>
    </xf>
    <xf numFmtId="0" fontId="227" fillId="4" borderId="8" xfId="0" applyFont="1" applyFill="1" applyBorder="1" applyAlignment="1">
      <alignment horizontal="center" vertical="center"/>
    </xf>
    <xf numFmtId="0" fontId="46" fillId="2" borderId="25" xfId="0" applyFont="1" applyFill="1" applyBorder="1" applyAlignment="1">
      <alignment horizontal="center" vertical="center" wrapText="1"/>
    </xf>
    <xf numFmtId="176" fontId="41" fillId="0" borderId="0" xfId="0" applyNumberFormat="1" applyFont="1">
      <alignment vertical="center"/>
    </xf>
    <xf numFmtId="0" fontId="45" fillId="11" borderId="25" xfId="0" applyFont="1" applyFill="1" applyBorder="1" applyAlignment="1">
      <alignment horizontal="center" vertical="center" wrapText="1"/>
    </xf>
    <xf numFmtId="0" fontId="40" fillId="11" borderId="29" xfId="0" applyFont="1" applyFill="1" applyBorder="1" applyAlignment="1">
      <alignment horizontal="center" vertical="center" wrapText="1"/>
    </xf>
    <xf numFmtId="0" fontId="0" fillId="4" borderId="0" xfId="0" applyFill="1">
      <alignment vertical="center"/>
    </xf>
    <xf numFmtId="0" fontId="249" fillId="0" borderId="2" xfId="0" applyFont="1" applyBorder="1">
      <alignment vertical="center"/>
    </xf>
    <xf numFmtId="0" fontId="39" fillId="2" borderId="105" xfId="0" applyFont="1" applyFill="1" applyBorder="1" applyAlignment="1">
      <alignment horizontal="center" vertical="center" wrapText="1"/>
    </xf>
    <xf numFmtId="0" fontId="35" fillId="2" borderId="106" xfId="0" applyFont="1" applyFill="1" applyBorder="1" applyAlignment="1">
      <alignment horizontal="center" vertical="center" wrapText="1"/>
    </xf>
    <xf numFmtId="0" fontId="38" fillId="2" borderId="105" xfId="0" applyFont="1" applyFill="1" applyBorder="1" applyAlignment="1">
      <alignment horizontal="center" vertical="center" wrapText="1"/>
    </xf>
    <xf numFmtId="0" fontId="39" fillId="2" borderId="60" xfId="0" applyFont="1" applyFill="1" applyBorder="1" applyAlignment="1">
      <alignment horizontal="center" vertical="center" wrapText="1"/>
    </xf>
    <xf numFmtId="0" fontId="35" fillId="2" borderId="60" xfId="0" applyFont="1" applyFill="1" applyBorder="1" applyAlignment="1">
      <alignment horizontal="center" vertical="center" wrapText="1"/>
    </xf>
    <xf numFmtId="0" fontId="39" fillId="2" borderId="64" xfId="0" applyFont="1" applyFill="1" applyBorder="1" applyAlignment="1">
      <alignment horizontal="center" vertical="center" wrapText="1"/>
    </xf>
    <xf numFmtId="0" fontId="35" fillId="2" borderId="63"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35" fillId="2" borderId="64" xfId="0" applyFont="1" applyFill="1" applyBorder="1" applyAlignment="1">
      <alignment horizontal="center" vertical="center" wrapText="1"/>
    </xf>
    <xf numFmtId="0" fontId="35" fillId="2" borderId="105" xfId="0" applyFont="1" applyFill="1" applyBorder="1" applyAlignment="1">
      <alignment horizontal="center" vertical="center" wrapText="1"/>
    </xf>
    <xf numFmtId="0" fontId="39" fillId="2" borderId="106" xfId="0" applyFont="1" applyFill="1" applyBorder="1" applyAlignment="1">
      <alignment horizontal="center" vertical="center" wrapText="1"/>
    </xf>
    <xf numFmtId="0" fontId="36" fillId="2" borderId="105" xfId="0" applyFont="1" applyFill="1" applyBorder="1" applyAlignment="1">
      <alignment horizontal="center" vertical="center" wrapText="1"/>
    </xf>
    <xf numFmtId="0" fontId="36" fillId="2" borderId="106" xfId="0" applyFont="1" applyFill="1" applyBorder="1" applyAlignment="1">
      <alignment horizontal="center" vertical="center" wrapText="1"/>
    </xf>
    <xf numFmtId="0" fontId="37" fillId="2" borderId="105" xfId="0" applyFont="1" applyFill="1" applyBorder="1" applyAlignment="1">
      <alignment horizontal="center" vertical="center" wrapText="1"/>
    </xf>
    <xf numFmtId="0" fontId="36" fillId="2" borderId="60" xfId="0" applyFont="1" applyFill="1" applyBorder="1" applyAlignment="1">
      <alignment horizontal="center" vertical="center" wrapText="1"/>
    </xf>
    <xf numFmtId="0" fontId="34" fillId="2" borderId="60" xfId="0" applyFont="1" applyFill="1" applyBorder="1" applyAlignment="1">
      <alignment horizontal="center" vertical="center" wrapText="1"/>
    </xf>
    <xf numFmtId="0" fontId="34" fillId="2" borderId="64" xfId="0" applyFont="1" applyFill="1" applyBorder="1" applyAlignment="1">
      <alignment horizontal="center" vertical="center" wrapText="1"/>
    </xf>
    <xf numFmtId="0" fontId="34" fillId="0" borderId="60" xfId="0" applyFont="1" applyBorder="1" applyAlignment="1">
      <alignment horizontal="center" vertical="center" wrapText="1"/>
    </xf>
    <xf numFmtId="0" fontId="36" fillId="0" borderId="60" xfId="0" applyFont="1" applyBorder="1" applyAlignment="1">
      <alignment horizontal="center" vertical="center" wrapText="1"/>
    </xf>
    <xf numFmtId="0" fontId="33" fillId="0" borderId="106" xfId="0" applyFont="1" applyBorder="1" applyAlignment="1">
      <alignment horizontal="center" vertical="center" wrapText="1"/>
    </xf>
    <xf numFmtId="0" fontId="34" fillId="0" borderId="63" xfId="0" applyFont="1" applyBorder="1" applyAlignment="1">
      <alignment horizontal="center" vertical="center" wrapText="1"/>
    </xf>
    <xf numFmtId="0" fontId="37" fillId="0" borderId="60" xfId="0" applyFont="1" applyBorder="1" applyAlignment="1">
      <alignment horizontal="center" vertical="center" wrapText="1"/>
    </xf>
    <xf numFmtId="0" fontId="34" fillId="0" borderId="105" xfId="0" applyFont="1" applyBorder="1" applyAlignment="1">
      <alignment horizontal="center" vertical="center" wrapText="1"/>
    </xf>
    <xf numFmtId="0" fontId="36" fillId="0" borderId="106" xfId="0" applyFont="1" applyBorder="1" applyAlignment="1">
      <alignment horizontal="center" vertical="center" wrapText="1"/>
    </xf>
    <xf numFmtId="0" fontId="55" fillId="0" borderId="63" xfId="0" applyFont="1" applyBorder="1" applyAlignment="1">
      <alignment horizontal="center" vertical="center"/>
    </xf>
    <xf numFmtId="0" fontId="55" fillId="0" borderId="60" xfId="0" applyFont="1" applyBorder="1" applyAlignment="1">
      <alignment horizontal="center" vertical="center"/>
    </xf>
    <xf numFmtId="0" fontId="90" fillId="4" borderId="60" xfId="0" applyFont="1" applyFill="1" applyBorder="1" applyAlignment="1">
      <alignment horizontal="center" vertical="center"/>
    </xf>
    <xf numFmtId="0" fontId="55" fillId="0" borderId="106" xfId="0" applyFont="1" applyBorder="1" applyAlignment="1">
      <alignment horizontal="center" vertical="center"/>
    </xf>
    <xf numFmtId="0" fontId="37" fillId="0" borderId="4" xfId="0" applyFont="1" applyBorder="1" applyAlignment="1">
      <alignment horizontal="center" vertical="center" wrapText="1"/>
    </xf>
    <xf numFmtId="0" fontId="38" fillId="6" borderId="32" xfId="0" applyFont="1" applyFill="1" applyBorder="1" applyAlignment="1">
      <alignment horizontal="center" vertical="center" wrapText="1"/>
    </xf>
    <xf numFmtId="0" fontId="35" fillId="5" borderId="14" xfId="0" applyFont="1" applyFill="1" applyBorder="1" applyAlignment="1">
      <alignment horizontal="center" vertical="center" wrapText="1"/>
    </xf>
    <xf numFmtId="0" fontId="35" fillId="0" borderId="32" xfId="0" applyFont="1" applyBorder="1" applyAlignment="1">
      <alignment horizontal="center" vertical="center"/>
    </xf>
    <xf numFmtId="0" fontId="39" fillId="4" borderId="40" xfId="0" applyFont="1" applyFill="1" applyBorder="1" applyAlignment="1">
      <alignment horizontal="center" vertical="center"/>
    </xf>
    <xf numFmtId="0" fontId="32" fillId="35" borderId="40" xfId="0" applyFont="1" applyFill="1" applyBorder="1" applyAlignment="1">
      <alignment horizontal="center" vertical="center"/>
    </xf>
    <xf numFmtId="0" fontId="38" fillId="5" borderId="8" xfId="0" applyFont="1" applyFill="1" applyBorder="1" applyAlignment="1">
      <alignment horizontal="center" vertical="center" wrapText="1"/>
    </xf>
    <xf numFmtId="0" fontId="35" fillId="0" borderId="40" xfId="0" applyFont="1" applyBorder="1" applyAlignment="1">
      <alignment horizontal="center" vertical="center"/>
    </xf>
    <xf numFmtId="0" fontId="35" fillId="0" borderId="8" xfId="0" applyFont="1" applyBorder="1" applyAlignment="1">
      <alignment horizontal="center" vertical="center"/>
    </xf>
    <xf numFmtId="0" fontId="39" fillId="0" borderId="8" xfId="0" applyFont="1" applyBorder="1" applyAlignment="1">
      <alignment horizontal="center" vertical="center"/>
    </xf>
    <xf numFmtId="0" fontId="39" fillId="4" borderId="30" xfId="0" applyFont="1" applyFill="1" applyBorder="1" applyAlignment="1">
      <alignment horizontal="center" vertical="center"/>
    </xf>
    <xf numFmtId="0" fontId="38" fillId="5" borderId="111" xfId="0" applyFont="1" applyFill="1" applyBorder="1" applyAlignment="1">
      <alignment horizontal="center" vertical="center" wrapText="1"/>
    </xf>
    <xf numFmtId="0" fontId="38" fillId="6" borderId="41" xfId="0" applyFont="1" applyFill="1" applyBorder="1" applyAlignment="1">
      <alignment horizontal="center" vertical="center" wrapText="1"/>
    </xf>
    <xf numFmtId="0" fontId="32" fillId="35" borderId="41" xfId="0" applyFont="1" applyFill="1" applyBorder="1" applyAlignment="1">
      <alignment horizontal="center" vertical="center"/>
    </xf>
    <xf numFmtId="0" fontId="32" fillId="35" borderId="29" xfId="0" applyFont="1" applyFill="1" applyBorder="1" applyAlignment="1">
      <alignment horizontal="center" vertical="center"/>
    </xf>
    <xf numFmtId="0" fontId="32" fillId="35" borderId="28" xfId="0" applyFont="1" applyFill="1" applyBorder="1" applyAlignment="1">
      <alignment horizontal="center" vertical="center"/>
    </xf>
    <xf numFmtId="0" fontId="35" fillId="0" borderId="111" xfId="0" applyFont="1" applyBorder="1" applyAlignment="1">
      <alignment horizontal="center" vertical="center"/>
    </xf>
    <xf numFmtId="0" fontId="35" fillId="0" borderId="11" xfId="0" applyFont="1" applyBorder="1" applyAlignment="1">
      <alignment horizontal="center" vertical="center"/>
    </xf>
    <xf numFmtId="0" fontId="39" fillId="0" borderId="11" xfId="0" applyFont="1" applyBorder="1" applyAlignment="1">
      <alignment horizontal="center" vertical="center"/>
    </xf>
    <xf numFmtId="0" fontId="38" fillId="5" borderId="32" xfId="0" applyFont="1" applyFill="1" applyBorder="1" applyAlignment="1">
      <alignment horizontal="center" vertical="center" wrapText="1"/>
    </xf>
    <xf numFmtId="0" fontId="32" fillId="35" borderId="24" xfId="0" applyFont="1" applyFill="1" applyBorder="1" applyAlignment="1">
      <alignment horizontal="center" vertical="center"/>
    </xf>
    <xf numFmtId="0" fontId="109" fillId="19" borderId="8" xfId="0" applyFont="1" applyFill="1" applyBorder="1" applyAlignment="1">
      <alignment horizontal="center" vertical="center"/>
    </xf>
    <xf numFmtId="0" fontId="38" fillId="5" borderId="41" xfId="0" applyFont="1" applyFill="1" applyBorder="1" applyAlignment="1">
      <alignment horizontal="center" vertical="center" wrapText="1"/>
    </xf>
    <xf numFmtId="0" fontId="35" fillId="0" borderId="41" xfId="0" applyFont="1" applyBorder="1" applyAlignment="1">
      <alignment horizontal="center" vertical="center"/>
    </xf>
    <xf numFmtId="0" fontId="35" fillId="0" borderId="29" xfId="0" applyFont="1" applyBorder="1" applyAlignment="1">
      <alignment horizontal="center" vertical="center"/>
    </xf>
    <xf numFmtId="0" fontId="109" fillId="19" borderId="10" xfId="0" applyFont="1" applyFill="1" applyBorder="1" applyAlignment="1">
      <alignment horizontal="center" vertical="center"/>
    </xf>
    <xf numFmtId="0" fontId="109" fillId="19" borderId="29" xfId="0" applyFont="1" applyFill="1" applyBorder="1" applyAlignment="1">
      <alignment horizontal="center" vertical="center"/>
    </xf>
    <xf numFmtId="0" fontId="38" fillId="5" borderId="29" xfId="0" applyFont="1" applyFill="1" applyBorder="1" applyAlignment="1">
      <alignment horizontal="center" vertical="center" wrapText="1"/>
    </xf>
    <xf numFmtId="0" fontId="39" fillId="4" borderId="103" xfId="0" applyFont="1" applyFill="1" applyBorder="1" applyAlignment="1">
      <alignment horizontal="center" vertical="center"/>
    </xf>
    <xf numFmtId="0" fontId="35" fillId="6" borderId="102" xfId="0" applyFont="1" applyFill="1" applyBorder="1" applyAlignment="1">
      <alignment horizontal="center" vertical="center" wrapText="1"/>
    </xf>
    <xf numFmtId="0" fontId="37" fillId="0" borderId="14" xfId="0" applyFont="1" applyBorder="1" applyAlignment="1">
      <alignment horizontal="center" vertical="center" wrapText="1"/>
    </xf>
    <xf numFmtId="0" fontId="109" fillId="19" borderId="14" xfId="0" applyFont="1" applyFill="1" applyBorder="1" applyAlignment="1">
      <alignment horizontal="center" vertical="center"/>
    </xf>
    <xf numFmtId="0" fontId="39" fillId="4" borderId="14" xfId="0" applyFont="1" applyFill="1" applyBorder="1" applyAlignment="1">
      <alignment horizontal="center" vertical="center"/>
    </xf>
    <xf numFmtId="0" fontId="34" fillId="0" borderId="111" xfId="0" applyFont="1" applyBorder="1" applyAlignment="1">
      <alignment horizontal="center" vertical="center" wrapText="1"/>
    </xf>
    <xf numFmtId="0" fontId="32" fillId="8" borderId="23" xfId="0" applyFont="1" applyFill="1" applyBorder="1" applyAlignment="1">
      <alignment horizontal="center" vertical="center"/>
    </xf>
    <xf numFmtId="0" fontId="32" fillId="8" borderId="11" xfId="0" applyFont="1" applyFill="1" applyBorder="1" applyAlignment="1">
      <alignment horizontal="center" vertical="center"/>
    </xf>
    <xf numFmtId="0" fontId="34" fillId="0" borderId="23" xfId="0" applyFont="1" applyBorder="1" applyAlignment="1">
      <alignment horizontal="center" vertical="center" wrapText="1"/>
    </xf>
    <xf numFmtId="0" fontId="35" fillId="6" borderId="111" xfId="0" applyFont="1" applyFill="1" applyBorder="1" applyAlignment="1">
      <alignment horizontal="center" vertical="center" wrapText="1"/>
    </xf>
    <xf numFmtId="0" fontId="109" fillId="19" borderId="11" xfId="0" applyFont="1" applyFill="1" applyBorder="1" applyAlignment="1">
      <alignment horizontal="center" vertical="center"/>
    </xf>
    <xf numFmtId="0" fontId="32" fillId="8" borderId="111" xfId="0" applyFont="1" applyFill="1" applyBorder="1" applyAlignment="1">
      <alignment horizontal="center" vertical="center"/>
    </xf>
    <xf numFmtId="0" fontId="39" fillId="4" borderId="11" xfId="0" applyFont="1" applyFill="1" applyBorder="1" applyAlignment="1">
      <alignment horizontal="center" vertical="center"/>
    </xf>
    <xf numFmtId="0" fontId="32" fillId="8" borderId="16" xfId="0" applyFont="1" applyFill="1" applyBorder="1" applyAlignment="1">
      <alignment horizontal="center" vertical="center"/>
    </xf>
    <xf numFmtId="0" fontId="32" fillId="35" borderId="25" xfId="0" applyFont="1" applyFill="1" applyBorder="1" applyAlignment="1">
      <alignment horizontal="center" vertical="center"/>
    </xf>
    <xf numFmtId="0" fontId="109" fillId="19" borderId="25" xfId="0" applyFont="1" applyFill="1" applyBorder="1" applyAlignment="1">
      <alignment horizontal="center" vertical="center"/>
    </xf>
    <xf numFmtId="0" fontId="35" fillId="35" borderId="29" xfId="0" applyFont="1" applyFill="1" applyBorder="1" applyAlignment="1">
      <alignment horizontal="center" vertical="center" wrapText="1"/>
    </xf>
    <xf numFmtId="0" fontId="38" fillId="5" borderId="102" xfId="0" applyFont="1" applyFill="1" applyBorder="1" applyAlignment="1">
      <alignment horizontal="center" vertical="center" wrapText="1"/>
    </xf>
    <xf numFmtId="0" fontId="38" fillId="6" borderId="14" xfId="0" applyFont="1" applyFill="1" applyBorder="1" applyAlignment="1">
      <alignment horizontal="center" vertical="center" wrapText="1"/>
    </xf>
    <xf numFmtId="0" fontId="35" fillId="5" borderId="54" xfId="0" applyFont="1" applyFill="1" applyBorder="1" applyAlignment="1">
      <alignment horizontal="center" vertical="center" wrapText="1"/>
    </xf>
    <xf numFmtId="0" fontId="39" fillId="4" borderId="32" xfId="0" applyFont="1" applyFill="1" applyBorder="1" applyAlignment="1">
      <alignment horizontal="center" vertical="center"/>
    </xf>
    <xf numFmtId="0" fontId="35" fillId="10" borderId="14" xfId="0" applyFont="1" applyFill="1" applyBorder="1" applyAlignment="1">
      <alignment horizontal="center" vertical="center" wrapText="1"/>
    </xf>
    <xf numFmtId="0" fontId="38" fillId="6" borderId="11" xfId="0" applyFont="1" applyFill="1" applyBorder="1" applyAlignment="1">
      <alignment horizontal="center" vertical="center" wrapText="1"/>
    </xf>
    <xf numFmtId="0" fontId="35" fillId="5" borderId="18" xfId="0" applyFont="1" applyFill="1" applyBorder="1" applyAlignment="1">
      <alignment horizontal="center" vertical="center" wrapText="1"/>
    </xf>
    <xf numFmtId="0" fontId="39" fillId="4" borderId="41" xfId="0" applyFont="1" applyFill="1" applyBorder="1" applyAlignment="1">
      <alignment horizontal="center" vertical="center"/>
    </xf>
    <xf numFmtId="0" fontId="37" fillId="19" borderId="32" xfId="0" applyFont="1" applyFill="1" applyBorder="1" applyAlignment="1">
      <alignment horizontal="center" vertical="center"/>
    </xf>
    <xf numFmtId="0" fontId="37" fillId="19" borderId="8" xfId="0" applyFont="1" applyFill="1" applyBorder="1" applyAlignment="1">
      <alignment horizontal="center" vertical="center"/>
    </xf>
    <xf numFmtId="0" fontId="32" fillId="35" borderId="8" xfId="0" applyFont="1" applyFill="1" applyBorder="1" applyAlignment="1">
      <alignment horizontal="center" vertical="center"/>
    </xf>
    <xf numFmtId="0" fontId="37" fillId="19" borderId="9" xfId="0" applyFont="1" applyFill="1" applyBorder="1" applyAlignment="1">
      <alignment horizontal="center" vertical="center"/>
    </xf>
    <xf numFmtId="0" fontId="37" fillId="19" borderId="40" xfId="0" applyFont="1" applyFill="1" applyBorder="1" applyAlignment="1">
      <alignment horizontal="center" vertical="center"/>
    </xf>
    <xf numFmtId="0" fontId="109" fillId="19" borderId="12" xfId="0" applyFont="1" applyFill="1" applyBorder="1" applyAlignment="1">
      <alignment horizontal="center" vertical="center"/>
    </xf>
    <xf numFmtId="0" fontId="37" fillId="19" borderId="28" xfId="0" applyFont="1" applyFill="1" applyBorder="1" applyAlignment="1">
      <alignment horizontal="center" vertical="center"/>
    </xf>
    <xf numFmtId="0" fontId="109" fillId="19" borderId="30" xfId="0" applyFont="1" applyFill="1" applyBorder="1" applyAlignment="1">
      <alignment horizontal="center" vertical="center"/>
    </xf>
    <xf numFmtId="0" fontId="109" fillId="19" borderId="43" xfId="0" applyFont="1" applyFill="1" applyBorder="1" applyAlignment="1">
      <alignment horizontal="center" vertical="center"/>
    </xf>
    <xf numFmtId="0" fontId="35" fillId="0" borderId="102" xfId="0" applyFont="1" applyBorder="1" applyAlignment="1">
      <alignment horizontal="center" vertical="center"/>
    </xf>
    <xf numFmtId="0" fontId="62" fillId="0" borderId="102" xfId="0" applyFont="1" applyBorder="1" applyAlignment="1">
      <alignment horizontal="center" vertical="center" wrapText="1"/>
    </xf>
    <xf numFmtId="0" fontId="35" fillId="0" borderId="14" xfId="0" applyFont="1" applyBorder="1" applyAlignment="1">
      <alignment horizontal="center" vertical="center"/>
    </xf>
    <xf numFmtId="0" fontId="35" fillId="0" borderId="54" xfId="0" applyFont="1" applyBorder="1" applyAlignment="1">
      <alignment horizontal="center" vertical="center"/>
    </xf>
    <xf numFmtId="0" fontId="38" fillId="0" borderId="102" xfId="0" applyFont="1" applyBorder="1" applyAlignment="1">
      <alignment horizontal="center" vertical="center"/>
    </xf>
    <xf numFmtId="0" fontId="56" fillId="0" borderId="14" xfId="0" applyFont="1" applyBorder="1" applyAlignment="1">
      <alignment horizontal="center" vertical="center" wrapText="1"/>
    </xf>
    <xf numFmtId="0" fontId="39" fillId="0" borderId="14" xfId="0" applyFont="1" applyBorder="1" applyAlignment="1">
      <alignment horizontal="center" vertical="center"/>
    </xf>
    <xf numFmtId="0" fontId="35" fillId="0" borderId="19" xfId="0" applyFont="1" applyBorder="1" applyAlignment="1">
      <alignment horizontal="center" vertical="center"/>
    </xf>
    <xf numFmtId="0" fontId="62" fillId="0" borderId="14" xfId="0" applyFont="1" applyBorder="1" applyAlignment="1">
      <alignment horizontal="center" vertical="center" wrapText="1"/>
    </xf>
    <xf numFmtId="0" fontId="249" fillId="0" borderId="25" xfId="0" applyFont="1" applyBorder="1" applyAlignment="1">
      <alignment horizontal="center" vertical="center" wrapText="1"/>
    </xf>
    <xf numFmtId="0" fontId="35" fillId="0" borderId="42" xfId="0" applyFont="1" applyBorder="1" applyAlignment="1">
      <alignment horizontal="center" vertical="center"/>
    </xf>
    <xf numFmtId="0" fontId="62" fillId="0" borderId="40" xfId="0" applyFont="1" applyBorder="1" applyAlignment="1">
      <alignment horizontal="center" vertical="center" wrapText="1"/>
    </xf>
    <xf numFmtId="0" fontId="35" fillId="0" borderId="12" xfId="0" applyFont="1" applyBorder="1" applyAlignment="1">
      <alignment horizontal="center" vertical="center"/>
    </xf>
    <xf numFmtId="0" fontId="38" fillId="0" borderId="40" xfId="0" applyFont="1" applyBorder="1" applyAlignment="1">
      <alignment horizontal="center" vertical="center"/>
    </xf>
    <xf numFmtId="0" fontId="249" fillId="0" borderId="8" xfId="0" applyFont="1" applyBorder="1" applyAlignment="1">
      <alignment horizontal="center" vertical="center" wrapText="1"/>
    </xf>
    <xf numFmtId="0" fontId="35" fillId="0" borderId="9" xfId="0" applyFont="1" applyBorder="1" applyAlignment="1">
      <alignment horizontal="center" vertical="center"/>
    </xf>
    <xf numFmtId="0" fontId="38" fillId="0" borderId="8" xfId="0" applyFont="1" applyBorder="1" applyAlignment="1">
      <alignment horizontal="center" vertical="center"/>
    </xf>
    <xf numFmtId="0" fontId="35" fillId="35" borderId="8" xfId="0" applyFont="1" applyFill="1" applyBorder="1" applyAlignment="1">
      <alignment horizontal="center" vertical="center"/>
    </xf>
    <xf numFmtId="0" fontId="38" fillId="0" borderId="41" xfId="0" applyFont="1" applyBorder="1" applyAlignment="1">
      <alignment horizontal="center" vertical="center"/>
    </xf>
    <xf numFmtId="0" fontId="62" fillId="0" borderId="41" xfId="0" applyFont="1" applyBorder="1" applyAlignment="1">
      <alignment horizontal="center" vertical="center" wrapText="1"/>
    </xf>
    <xf numFmtId="0" fontId="249" fillId="0" borderId="29" xfId="0" applyFont="1" applyBorder="1" applyAlignment="1">
      <alignment horizontal="center" vertical="center" wrapText="1"/>
    </xf>
    <xf numFmtId="0" fontId="38" fillId="0" borderId="29" xfId="0" applyFont="1" applyBorder="1" applyAlignment="1">
      <alignment horizontal="center" vertical="center"/>
    </xf>
    <xf numFmtId="0" fontId="35" fillId="0" borderId="43" xfId="0" applyFont="1" applyBorder="1" applyAlignment="1">
      <alignment horizontal="center" vertical="center"/>
    </xf>
    <xf numFmtId="0" fontId="107" fillId="4" borderId="14" xfId="0" applyFont="1" applyFill="1" applyBorder="1" applyAlignment="1">
      <alignment horizontal="right" vertical="center"/>
    </xf>
    <xf numFmtId="0" fontId="61" fillId="4" borderId="14" xfId="0" applyFont="1" applyFill="1" applyBorder="1" applyAlignment="1">
      <alignment horizontal="right" vertical="center"/>
    </xf>
    <xf numFmtId="0" fontId="35" fillId="0" borderId="0" xfId="0" applyFont="1" applyAlignment="1">
      <alignment horizontal="center" vertical="center"/>
    </xf>
    <xf numFmtId="0" fontId="39" fillId="0" borderId="0" xfId="0" applyFont="1" applyAlignment="1">
      <alignment horizontal="center" vertical="center"/>
    </xf>
    <xf numFmtId="0" fontId="90" fillId="20" borderId="8" xfId="0" applyFont="1" applyFill="1" applyBorder="1" applyAlignment="1">
      <alignment horizontal="right" vertical="center" wrapText="1"/>
    </xf>
    <xf numFmtId="0" fontId="250" fillId="20" borderId="8" xfId="0" applyFont="1" applyFill="1" applyBorder="1" applyAlignment="1">
      <alignment horizontal="right" vertical="center" wrapText="1"/>
    </xf>
    <xf numFmtId="0" fontId="90" fillId="20" borderId="9" xfId="0" applyFont="1" applyFill="1" applyBorder="1" applyAlignment="1">
      <alignment horizontal="right" vertical="center" wrapText="1"/>
    </xf>
    <xf numFmtId="0" fontId="57" fillId="20" borderId="8" xfId="0" applyFont="1" applyFill="1" applyBorder="1" applyAlignment="1">
      <alignment horizontal="right" vertical="center" wrapText="1"/>
    </xf>
    <xf numFmtId="0" fontId="90" fillId="20" borderId="0" xfId="0" applyFont="1" applyFill="1" applyAlignment="1">
      <alignment horizontal="right" vertical="center" wrapText="1"/>
    </xf>
    <xf numFmtId="0" fontId="107" fillId="0" borderId="9" xfId="0" applyFont="1" applyBorder="1" applyAlignment="1">
      <alignment horizontal="right" vertical="center"/>
    </xf>
    <xf numFmtId="0" fontId="61" fillId="0" borderId="8" xfId="0" applyFont="1" applyBorder="1" applyAlignment="1">
      <alignment horizontal="right" vertical="center"/>
    </xf>
    <xf numFmtId="0" fontId="107" fillId="0" borderId="8" xfId="0" applyFont="1" applyBorder="1" applyAlignment="1">
      <alignment horizontal="right" vertical="center"/>
    </xf>
    <xf numFmtId="0" fontId="61" fillId="0" borderId="9" xfId="0" applyFont="1" applyBorder="1" applyAlignment="1">
      <alignment horizontal="right" vertical="center"/>
    </xf>
    <xf numFmtId="0" fontId="107" fillId="0" borderId="0" xfId="0" applyFont="1" applyAlignment="1">
      <alignment horizontal="right" vertical="center"/>
    </xf>
    <xf numFmtId="0" fontId="53" fillId="0" borderId="0" xfId="0" applyFont="1">
      <alignment vertical="center"/>
    </xf>
    <xf numFmtId="0" fontId="107" fillId="8" borderId="8" xfId="0" applyFont="1" applyFill="1" applyBorder="1" applyAlignment="1">
      <alignment horizontal="right" vertical="center"/>
    </xf>
    <xf numFmtId="0" fontId="61" fillId="8" borderId="8" xfId="0" applyFont="1" applyFill="1" applyBorder="1" applyAlignment="1">
      <alignment horizontal="right" vertical="center"/>
    </xf>
    <xf numFmtId="0" fontId="107" fillId="8" borderId="9" xfId="0" applyFont="1" applyFill="1" applyBorder="1" applyAlignment="1">
      <alignment horizontal="right" vertical="center"/>
    </xf>
    <xf numFmtId="0" fontId="53" fillId="8" borderId="8" xfId="0" applyFont="1" applyFill="1" applyBorder="1" applyAlignment="1">
      <alignment horizontal="right" vertical="center"/>
    </xf>
    <xf numFmtId="0" fontId="107" fillId="8" borderId="0" xfId="0" applyFont="1" applyFill="1" applyAlignment="1">
      <alignment horizontal="right" vertical="center"/>
    </xf>
    <xf numFmtId="0" fontId="53" fillId="0" borderId="8" xfId="0" applyFont="1" applyBorder="1" applyAlignment="1">
      <alignment horizontal="right" vertical="center"/>
    </xf>
    <xf numFmtId="0" fontId="249" fillId="0" borderId="8" xfId="0" applyFont="1" applyBorder="1" applyAlignment="1">
      <alignment horizontal="right" vertical="center"/>
    </xf>
    <xf numFmtId="0" fontId="62" fillId="0" borderId="8" xfId="0" applyFont="1" applyBorder="1" applyAlignment="1">
      <alignment horizontal="right" vertical="center"/>
    </xf>
    <xf numFmtId="0" fontId="249" fillId="0" borderId="9" xfId="0" applyFont="1" applyBorder="1" applyAlignment="1">
      <alignment horizontal="right" vertical="center"/>
    </xf>
    <xf numFmtId="0" fontId="54" fillId="0" borderId="8" xfId="0" applyFont="1" applyBorder="1" applyAlignment="1">
      <alignment horizontal="right" vertical="center"/>
    </xf>
    <xf numFmtId="0" fontId="249" fillId="0" borderId="0" xfId="0" applyFont="1" applyAlignment="1">
      <alignment horizontal="right" vertical="center"/>
    </xf>
    <xf numFmtId="0" fontId="107" fillId="0" borderId="29" xfId="0" applyFont="1" applyBorder="1">
      <alignment vertical="center"/>
    </xf>
    <xf numFmtId="0" fontId="61" fillId="0" borderId="29" xfId="0" applyFont="1" applyBorder="1">
      <alignment vertical="center"/>
    </xf>
    <xf numFmtId="0" fontId="107" fillId="0" borderId="28" xfId="0" applyFont="1" applyBorder="1">
      <alignment vertical="center"/>
    </xf>
    <xf numFmtId="0" fontId="53" fillId="0" borderId="29" xfId="0" applyFont="1" applyBorder="1">
      <alignment vertical="center"/>
    </xf>
    <xf numFmtId="0" fontId="61" fillId="0" borderId="0" xfId="0" applyFont="1">
      <alignment vertical="center"/>
    </xf>
    <xf numFmtId="0" fontId="251" fillId="2" borderId="1" xfId="0" applyFont="1" applyFill="1" applyBorder="1" applyAlignment="1">
      <alignment horizontal="center" vertical="center"/>
    </xf>
    <xf numFmtId="0" fontId="71" fillId="0" borderId="1" xfId="0" applyFont="1" applyBorder="1" applyAlignment="1">
      <alignment horizontal="center" vertical="center"/>
    </xf>
    <xf numFmtId="0" fontId="251" fillId="0" borderId="107" xfId="0" applyFont="1" applyBorder="1" applyAlignment="1">
      <alignment horizontal="center" vertical="center" wrapText="1"/>
    </xf>
    <xf numFmtId="0" fontId="251" fillId="0" borderId="7" xfId="0" applyFont="1" applyBorder="1" applyAlignment="1">
      <alignment horizontal="center" vertical="center" wrapText="1"/>
    </xf>
    <xf numFmtId="0" fontId="251" fillId="0" borderId="27" xfId="0" applyFont="1" applyBorder="1" applyAlignment="1">
      <alignment horizontal="center" vertical="center" wrapText="1"/>
    </xf>
    <xf numFmtId="0" fontId="69" fillId="102" borderId="4" xfId="0" applyFont="1" applyFill="1" applyBorder="1" applyAlignment="1">
      <alignment horizontal="center" vertical="center"/>
    </xf>
    <xf numFmtId="0" fontId="69" fillId="102" borderId="7" xfId="0" applyFont="1" applyFill="1" applyBorder="1" applyAlignment="1">
      <alignment horizontal="center" vertical="center"/>
    </xf>
    <xf numFmtId="0" fontId="36" fillId="102" borderId="7" xfId="0" applyFont="1" applyFill="1" applyBorder="1" applyAlignment="1">
      <alignment horizontal="center" vertical="center"/>
    </xf>
    <xf numFmtId="0" fontId="36" fillId="102" borderId="27" xfId="0" applyFont="1" applyFill="1" applyBorder="1" applyAlignment="1">
      <alignment horizontal="center" vertical="center"/>
    </xf>
    <xf numFmtId="0" fontId="36" fillId="106" borderId="107" xfId="0" applyFont="1" applyFill="1" applyBorder="1" applyAlignment="1">
      <alignment horizontal="center" vertical="center"/>
    </xf>
    <xf numFmtId="0" fontId="36" fillId="106" borderId="7" xfId="0" applyFont="1" applyFill="1" applyBorder="1" applyAlignment="1">
      <alignment horizontal="center" vertical="center"/>
    </xf>
    <xf numFmtId="0" fontId="36" fillId="106" borderId="20" xfId="0" applyFont="1" applyFill="1" applyBorder="1" applyAlignment="1">
      <alignment horizontal="center" vertical="center"/>
    </xf>
    <xf numFmtId="0" fontId="36" fillId="97" borderId="4" xfId="0" applyFont="1" applyFill="1" applyBorder="1" applyAlignment="1">
      <alignment horizontal="center" vertical="center"/>
    </xf>
    <xf numFmtId="0" fontId="36" fillId="97" borderId="7" xfId="0" applyFont="1" applyFill="1" applyBorder="1" applyAlignment="1">
      <alignment horizontal="center" vertical="center"/>
    </xf>
    <xf numFmtId="0" fontId="36" fillId="97" borderId="27" xfId="0" applyFont="1" applyFill="1" applyBorder="1" applyAlignment="1">
      <alignment horizontal="center" vertical="center"/>
    </xf>
    <xf numFmtId="0" fontId="36" fillId="79" borderId="107" xfId="0" applyFont="1" applyFill="1" applyBorder="1" applyAlignment="1">
      <alignment horizontal="center" vertical="center"/>
    </xf>
    <xf numFmtId="0" fontId="36" fillId="79" borderId="20" xfId="0" applyFont="1" applyFill="1" applyBorder="1" applyAlignment="1">
      <alignment horizontal="center" vertical="center"/>
    </xf>
    <xf numFmtId="0" fontId="36" fillId="76" borderId="27" xfId="0" applyFont="1" applyFill="1" applyBorder="1" applyAlignment="1">
      <alignment horizontal="center" vertical="center"/>
    </xf>
    <xf numFmtId="0" fontId="36" fillId="101" borderId="107" xfId="0" applyFont="1" applyFill="1" applyBorder="1" applyAlignment="1">
      <alignment horizontal="center" vertical="center"/>
    </xf>
    <xf numFmtId="0" fontId="36" fillId="101" borderId="7" xfId="0" applyFont="1" applyFill="1" applyBorder="1" applyAlignment="1">
      <alignment horizontal="center" vertical="center"/>
    </xf>
    <xf numFmtId="0" fontId="36" fillId="101" borderId="20" xfId="0" applyFont="1" applyFill="1" applyBorder="1" applyAlignment="1">
      <alignment horizontal="center" vertical="center"/>
    </xf>
    <xf numFmtId="0" fontId="36" fillId="33" borderId="4" xfId="0" applyFont="1" applyFill="1" applyBorder="1" applyAlignment="1">
      <alignment horizontal="center" vertical="center"/>
    </xf>
    <xf numFmtId="0" fontId="69" fillId="33" borderId="33" xfId="0" applyFont="1" applyFill="1" applyBorder="1" applyAlignment="1">
      <alignment horizontal="center" vertical="center"/>
    </xf>
    <xf numFmtId="0" fontId="69" fillId="33" borderId="7" xfId="0" applyFont="1" applyFill="1" applyBorder="1" applyAlignment="1">
      <alignment horizontal="center" vertical="center"/>
    </xf>
    <xf numFmtId="0" fontId="69" fillId="33" borderId="107" xfId="0" applyFont="1" applyFill="1" applyBorder="1" applyAlignment="1">
      <alignment horizontal="center" vertical="center"/>
    </xf>
    <xf numFmtId="0" fontId="69" fillId="33" borderId="27" xfId="0" applyFont="1" applyFill="1" applyBorder="1" applyAlignment="1">
      <alignment horizontal="center" vertical="center"/>
    </xf>
    <xf numFmtId="0" fontId="32" fillId="19" borderId="29" xfId="0" applyFont="1" applyFill="1" applyBorder="1" applyAlignment="1">
      <alignment horizontal="center" vertical="center"/>
    </xf>
    <xf numFmtId="0" fontId="109" fillId="19" borderId="103" xfId="0" applyFont="1" applyFill="1" applyBorder="1" applyAlignment="1">
      <alignment horizontal="center" vertical="center"/>
    </xf>
    <xf numFmtId="0" fontId="252" fillId="8" borderId="132" xfId="0" applyFont="1" applyFill="1" applyBorder="1" applyAlignment="1">
      <alignment horizontal="center" vertical="center"/>
    </xf>
    <xf numFmtId="0" fontId="253" fillId="0" borderId="133" xfId="0" applyFont="1" applyBorder="1" applyAlignment="1">
      <alignment horizontal="center" vertical="center" wrapText="1"/>
    </xf>
    <xf numFmtId="0" fontId="253" fillId="0" borderId="163" xfId="0" applyFont="1" applyBorder="1" applyAlignment="1">
      <alignment horizontal="center" vertical="center" wrapText="1"/>
    </xf>
    <xf numFmtId="0" fontId="252" fillId="8" borderId="133" xfId="0" applyFont="1" applyFill="1" applyBorder="1" applyAlignment="1">
      <alignment horizontal="center" vertical="center"/>
    </xf>
    <xf numFmtId="0" fontId="254" fillId="5" borderId="133" xfId="0" applyFont="1" applyFill="1" applyBorder="1" applyAlignment="1">
      <alignment horizontal="center" vertical="center" wrapText="1"/>
    </xf>
    <xf numFmtId="0" fontId="255" fillId="4" borderId="133" xfId="0" applyFont="1" applyFill="1" applyBorder="1" applyAlignment="1">
      <alignment horizontal="center" vertical="center"/>
    </xf>
    <xf numFmtId="0" fontId="253" fillId="0" borderId="132" xfId="0" applyFont="1" applyBorder="1" applyAlignment="1">
      <alignment horizontal="center" vertical="center" wrapText="1"/>
    </xf>
    <xf numFmtId="0" fontId="254" fillId="6" borderId="142" xfId="0" applyFont="1" applyFill="1" applyBorder="1" applyAlignment="1">
      <alignment horizontal="center" vertical="center" wrapText="1"/>
    </xf>
    <xf numFmtId="0" fontId="254" fillId="6" borderId="132" xfId="0" applyFont="1" applyFill="1" applyBorder="1" applyAlignment="1">
      <alignment horizontal="center" vertical="center" wrapText="1"/>
    </xf>
    <xf numFmtId="0" fontId="11" fillId="35" borderId="25" xfId="0" applyFont="1" applyFill="1" applyBorder="1" applyAlignment="1">
      <alignment horizontal="center" vertical="center"/>
    </xf>
    <xf numFmtId="0" fontId="11" fillId="35" borderId="26" xfId="0" applyFont="1" applyFill="1" applyBorder="1" applyAlignment="1">
      <alignment horizontal="center" vertical="center"/>
    </xf>
    <xf numFmtId="0" fontId="123" fillId="0" borderId="19" xfId="0" applyFont="1" applyBorder="1" applyAlignment="1">
      <alignment horizontal="center" vertical="center" wrapText="1"/>
    </xf>
    <xf numFmtId="0" fontId="123" fillId="0" borderId="14" xfId="0" applyFont="1" applyBorder="1" applyAlignment="1">
      <alignment horizontal="center" vertical="center" wrapText="1"/>
    </xf>
    <xf numFmtId="0" fontId="123" fillId="0" borderId="9" xfId="0" applyFont="1" applyBorder="1" applyAlignment="1">
      <alignment horizontal="center" vertical="center" wrapText="1"/>
    </xf>
    <xf numFmtId="0" fontId="12" fillId="0" borderId="9" xfId="0" applyFont="1" applyBorder="1" applyAlignment="1">
      <alignment horizontal="center" vertical="center"/>
    </xf>
    <xf numFmtId="0" fontId="12" fillId="0" borderId="28" xfId="0" applyFont="1" applyBorder="1" applyAlignment="1">
      <alignment horizontal="center" vertical="center"/>
    </xf>
    <xf numFmtId="0" fontId="11" fillId="2" borderId="105" xfId="0" applyFont="1" applyFill="1" applyBorder="1" applyAlignment="1">
      <alignment horizontal="center" vertical="center" wrapText="1"/>
    </xf>
    <xf numFmtId="0" fontId="12" fillId="2" borderId="60" xfId="0" applyFont="1" applyFill="1" applyBorder="1" applyAlignment="1">
      <alignment horizontal="center" vertical="center" wrapText="1"/>
    </xf>
    <xf numFmtId="0" fontId="11" fillId="2" borderId="106" xfId="0" applyFont="1" applyFill="1" applyBorder="1" applyAlignment="1">
      <alignment horizontal="center" vertical="center" wrapText="1"/>
    </xf>
    <xf numFmtId="0" fontId="12" fillId="2" borderId="106" xfId="0" applyFont="1" applyFill="1" applyBorder="1" applyAlignment="1">
      <alignment horizontal="center" vertical="center" wrapText="1"/>
    </xf>
    <xf numFmtId="0" fontId="12" fillId="2" borderId="63" xfId="0" applyFont="1" applyFill="1" applyBorder="1" applyAlignment="1">
      <alignment horizontal="center" vertical="center" wrapText="1"/>
    </xf>
    <xf numFmtId="0" fontId="129" fillId="0" borderId="105" xfId="0" applyFont="1" applyBorder="1" applyAlignment="1">
      <alignment horizontal="center" vertical="center" wrapText="1"/>
    </xf>
    <xf numFmtId="0" fontId="31" fillId="0" borderId="64" xfId="0" applyFont="1" applyBorder="1" applyAlignment="1">
      <alignment horizontal="center" vertical="center" wrapText="1"/>
    </xf>
    <xf numFmtId="0" fontId="31" fillId="0" borderId="106" xfId="0" applyFont="1" applyBorder="1" applyAlignment="1">
      <alignment horizontal="center" vertical="center" wrapText="1"/>
    </xf>
    <xf numFmtId="0" fontId="146" fillId="2" borderId="105" xfId="0" applyFont="1" applyFill="1" applyBorder="1" applyAlignment="1">
      <alignment horizontal="center" vertical="center" wrapText="1"/>
    </xf>
    <xf numFmtId="0" fontId="129" fillId="2" borderId="60" xfId="0" applyFont="1" applyFill="1" applyBorder="1" applyAlignment="1">
      <alignment horizontal="center" vertical="center" wrapText="1"/>
    </xf>
    <xf numFmtId="0" fontId="134" fillId="35" borderId="32" xfId="0" applyFont="1" applyFill="1" applyBorder="1" applyAlignment="1">
      <alignment horizontal="center" vertical="center"/>
    </xf>
    <xf numFmtId="0" fontId="198" fillId="35" borderId="25" xfId="0" applyFont="1" applyFill="1" applyBorder="1" applyAlignment="1">
      <alignment horizontal="center" vertical="center"/>
    </xf>
    <xf numFmtId="0" fontId="134" fillId="35" borderId="12" xfId="0" applyFont="1" applyFill="1" applyBorder="1" applyAlignment="1">
      <alignment horizontal="center" vertical="center"/>
    </xf>
    <xf numFmtId="0" fontId="32" fillId="116" borderId="14" xfId="0" applyFont="1" applyFill="1" applyBorder="1" applyAlignment="1">
      <alignment horizontal="center" vertical="center"/>
    </xf>
    <xf numFmtId="0" fontId="12" fillId="19" borderId="25" xfId="0" applyFont="1" applyFill="1" applyBorder="1" applyAlignment="1">
      <alignment horizontal="center" vertical="center"/>
    </xf>
    <xf numFmtId="0" fontId="254" fillId="5" borderId="8" xfId="0" applyFont="1" applyFill="1" applyBorder="1" applyAlignment="1">
      <alignment horizontal="center" vertical="center" wrapText="1"/>
    </xf>
    <xf numFmtId="0" fontId="34" fillId="0" borderId="133" xfId="0" applyFont="1" applyBorder="1" applyAlignment="1">
      <alignment horizontal="center" vertical="center" wrapText="1"/>
    </xf>
    <xf numFmtId="0" fontId="35" fillId="5" borderId="163" xfId="0" applyFont="1" applyFill="1" applyBorder="1" applyAlignment="1">
      <alignment horizontal="center" vertical="center" wrapText="1"/>
    </xf>
    <xf numFmtId="0" fontId="179" fillId="6" borderId="25" xfId="0" applyFont="1" applyFill="1" applyBorder="1" applyAlignment="1">
      <alignment horizontal="center" vertical="center" wrapText="1"/>
    </xf>
    <xf numFmtId="0" fontId="203" fillId="8" borderId="8" xfId="0" applyFont="1" applyFill="1" applyBorder="1" applyAlignment="1">
      <alignment horizontal="center" vertical="center"/>
    </xf>
    <xf numFmtId="0" fontId="134" fillId="22" borderId="54" xfId="0" applyFont="1" applyFill="1" applyBorder="1" applyAlignment="1">
      <alignment horizontal="center" vertical="center"/>
    </xf>
    <xf numFmtId="0" fontId="133" fillId="2" borderId="105" xfId="0" applyFont="1" applyFill="1" applyBorder="1" applyAlignment="1">
      <alignment horizontal="center" vertical="center" wrapText="1"/>
    </xf>
    <xf numFmtId="0" fontId="133" fillId="2" borderId="106" xfId="0" applyFont="1" applyFill="1" applyBorder="1" applyAlignment="1">
      <alignment horizontal="center" vertical="center" wrapText="1"/>
    </xf>
    <xf numFmtId="0" fontId="131" fillId="2" borderId="105" xfId="0" applyFont="1" applyFill="1" applyBorder="1" applyAlignment="1">
      <alignment horizontal="center" vertical="center" wrapText="1"/>
    </xf>
    <xf numFmtId="0" fontId="131" fillId="2" borderId="60" xfId="0" applyFont="1" applyFill="1" applyBorder="1" applyAlignment="1">
      <alignment horizontal="center" vertical="center" wrapText="1"/>
    </xf>
    <xf numFmtId="0" fontId="133" fillId="2" borderId="60" xfId="0" applyFont="1" applyFill="1" applyBorder="1" applyAlignment="1">
      <alignment horizontal="center" vertical="center" wrapText="1"/>
    </xf>
    <xf numFmtId="0" fontId="180" fillId="2" borderId="60" xfId="0" applyFont="1" applyFill="1" applyBorder="1" applyAlignment="1">
      <alignment horizontal="center" vertical="center" wrapText="1"/>
    </xf>
    <xf numFmtId="0" fontId="131" fillId="2" borderId="106" xfId="0" applyFont="1" applyFill="1" applyBorder="1" applyAlignment="1">
      <alignment horizontal="center" vertical="center" wrapText="1"/>
    </xf>
    <xf numFmtId="0" fontId="140" fillId="0" borderId="105" xfId="0" applyFont="1" applyBorder="1" applyAlignment="1">
      <alignment horizontal="center" vertical="center" wrapText="1"/>
    </xf>
    <xf numFmtId="0" fontId="138" fillId="0" borderId="106" xfId="0" applyFont="1" applyBorder="1" applyAlignment="1">
      <alignment horizontal="center" vertical="center" wrapText="1"/>
    </xf>
    <xf numFmtId="0" fontId="140" fillId="2" borderId="105" xfId="0" applyFont="1" applyFill="1" applyBorder="1" applyAlignment="1">
      <alignment horizontal="center" vertical="center" wrapText="1"/>
    </xf>
    <xf numFmtId="0" fontId="130" fillId="2" borderId="60" xfId="0" applyFont="1" applyFill="1" applyBorder="1" applyAlignment="1">
      <alignment horizontal="center" vertical="center" wrapText="1"/>
    </xf>
    <xf numFmtId="0" fontId="122" fillId="0" borderId="60" xfId="0" applyFont="1" applyBorder="1" applyAlignment="1">
      <alignment horizontal="center" vertical="center" wrapText="1"/>
    </xf>
    <xf numFmtId="0" fontId="140" fillId="0" borderId="60" xfId="0" applyFont="1" applyBorder="1" applyAlignment="1">
      <alignment horizontal="center" vertical="center" wrapText="1"/>
    </xf>
    <xf numFmtId="0" fontId="192" fillId="19" borderId="25" xfId="0" applyFont="1" applyFill="1" applyBorder="1" applyAlignment="1">
      <alignment horizontal="center" vertical="center"/>
    </xf>
    <xf numFmtId="0" fontId="132" fillId="35" borderId="40" xfId="0" applyFont="1" applyFill="1" applyBorder="1" applyAlignment="1">
      <alignment horizontal="center" vertical="center"/>
    </xf>
    <xf numFmtId="0" fontId="132" fillId="19" borderId="25" xfId="0" applyFont="1" applyFill="1" applyBorder="1" applyAlignment="1">
      <alignment horizontal="center" vertical="center"/>
    </xf>
    <xf numFmtId="0" fontId="122" fillId="2" borderId="25" xfId="0" applyFont="1" applyFill="1" applyBorder="1" applyAlignment="1">
      <alignment horizontal="center" vertical="center" wrapText="1"/>
    </xf>
    <xf numFmtId="0" fontId="133" fillId="19" borderId="25" xfId="0" applyFont="1" applyFill="1" applyBorder="1" applyAlignment="1">
      <alignment horizontal="center" vertical="center"/>
    </xf>
    <xf numFmtId="0" fontId="192" fillId="19" borderId="40" xfId="0" applyFont="1" applyFill="1" applyBorder="1" applyAlignment="1">
      <alignment horizontal="center" vertical="center"/>
    </xf>
    <xf numFmtId="0" fontId="152" fillId="22" borderId="29" xfId="0" applyFont="1" applyFill="1" applyBorder="1" applyAlignment="1">
      <alignment horizontal="center" vertical="center" wrapText="1"/>
    </xf>
    <xf numFmtId="0" fontId="192" fillId="19" borderId="41" xfId="0" applyFont="1" applyFill="1" applyBorder="1" applyAlignment="1">
      <alignment horizontal="center" vertical="center"/>
    </xf>
    <xf numFmtId="0" fontId="132" fillId="8" borderId="111" xfId="0" applyFont="1" applyFill="1" applyBorder="1" applyAlignment="1">
      <alignment horizontal="center" vertical="center"/>
    </xf>
    <xf numFmtId="0" fontId="131" fillId="6" borderId="23" xfId="0" applyFont="1" applyFill="1" applyBorder="1" applyAlignment="1">
      <alignment horizontal="center" vertical="center" wrapText="1"/>
    </xf>
    <xf numFmtId="0" fontId="192" fillId="19" borderId="12" xfId="0" applyFont="1" applyFill="1" applyBorder="1" applyAlignment="1">
      <alignment horizontal="center" vertical="center"/>
    </xf>
    <xf numFmtId="0" fontId="132" fillId="35" borderId="8" xfId="0" applyFont="1" applyFill="1" applyBorder="1" applyAlignment="1">
      <alignment horizontal="center" vertical="center"/>
    </xf>
    <xf numFmtId="0" fontId="223" fillId="19" borderId="8" xfId="0" applyFont="1" applyFill="1" applyBorder="1" applyAlignment="1">
      <alignment horizontal="center" vertical="center"/>
    </xf>
    <xf numFmtId="0" fontId="209" fillId="101" borderId="4" xfId="0" applyFont="1" applyFill="1" applyBorder="1" applyAlignment="1">
      <alignment horizontal="center" vertical="center"/>
    </xf>
    <xf numFmtId="0" fontId="209" fillId="101" borderId="7" xfId="0" applyFont="1" applyFill="1" applyBorder="1" applyAlignment="1">
      <alignment horizontal="center" vertical="center"/>
    </xf>
    <xf numFmtId="0" fontId="138" fillId="101" borderId="7" xfId="0" applyFont="1" applyFill="1" applyBorder="1" applyAlignment="1">
      <alignment horizontal="center" vertical="center"/>
    </xf>
    <xf numFmtId="0" fontId="138" fillId="101" borderId="27" xfId="0" applyFont="1" applyFill="1" applyBorder="1" applyAlignment="1">
      <alignment horizontal="center" vertical="center"/>
    </xf>
    <xf numFmtId="0" fontId="138" fillId="76" borderId="107" xfId="0" applyFont="1" applyFill="1" applyBorder="1" applyAlignment="1">
      <alignment horizontal="center" vertical="center"/>
    </xf>
    <xf numFmtId="0" fontId="138" fillId="76" borderId="7" xfId="0" applyFont="1" applyFill="1" applyBorder="1" applyAlignment="1">
      <alignment horizontal="center" vertical="center"/>
    </xf>
    <xf numFmtId="0" fontId="138" fillId="76" borderId="20" xfId="0" applyFont="1" applyFill="1" applyBorder="1" applyAlignment="1">
      <alignment horizontal="center" vertical="center"/>
    </xf>
    <xf numFmtId="0" fontId="138" fillId="97" borderId="107" xfId="0" applyFont="1" applyFill="1" applyBorder="1" applyAlignment="1">
      <alignment horizontal="center" vertical="center"/>
    </xf>
    <xf numFmtId="0" fontId="138" fillId="97" borderId="20" xfId="0" applyFont="1" applyFill="1" applyBorder="1" applyAlignment="1">
      <alignment horizontal="center" vertical="center"/>
    </xf>
    <xf numFmtId="0" fontId="138" fillId="106" borderId="4" xfId="0" applyFont="1" applyFill="1" applyBorder="1" applyAlignment="1">
      <alignment horizontal="center" vertical="center"/>
    </xf>
    <xf numFmtId="0" fontId="138" fillId="106" borderId="7" xfId="0" applyFont="1" applyFill="1" applyBorder="1" applyAlignment="1">
      <alignment horizontal="center" vertical="center"/>
    </xf>
    <xf numFmtId="0" fontId="138" fillId="106" borderId="27" xfId="0" applyFont="1" applyFill="1" applyBorder="1" applyAlignment="1">
      <alignment horizontal="center" vertical="center"/>
    </xf>
    <xf numFmtId="0" fontId="138" fillId="80" borderId="4" xfId="0" applyFont="1" applyFill="1" applyBorder="1" applyAlignment="1">
      <alignment horizontal="center" vertical="center"/>
    </xf>
    <xf numFmtId="0" fontId="209" fillId="80" borderId="33" xfId="0" applyFont="1" applyFill="1" applyBorder="1" applyAlignment="1">
      <alignment horizontal="center" vertical="center"/>
    </xf>
    <xf numFmtId="0" fontId="209" fillId="80" borderId="7" xfId="0" applyFont="1" applyFill="1" applyBorder="1" applyAlignment="1">
      <alignment horizontal="center" vertical="center"/>
    </xf>
    <xf numFmtId="0" fontId="209" fillId="80" borderId="107" xfId="0" applyFont="1" applyFill="1" applyBorder="1" applyAlignment="1">
      <alignment horizontal="center" vertical="center"/>
    </xf>
    <xf numFmtId="0" fontId="209" fillId="80" borderId="27" xfId="0" applyFont="1" applyFill="1" applyBorder="1" applyAlignment="1">
      <alignment horizontal="center" vertical="center"/>
    </xf>
    <xf numFmtId="0" fontId="188" fillId="22" borderId="8" xfId="0" applyFont="1" applyFill="1" applyBorder="1" applyAlignment="1">
      <alignment horizontal="center" vertical="center"/>
    </xf>
    <xf numFmtId="0" fontId="223" fillId="19" borderId="10" xfId="0" applyFont="1" applyFill="1" applyBorder="1" applyAlignment="1">
      <alignment horizontal="center" vertical="center"/>
    </xf>
    <xf numFmtId="0" fontId="180" fillId="8" borderId="32" xfId="0" applyFont="1" applyFill="1" applyBorder="1" applyAlignment="1">
      <alignment horizontal="center" vertical="center"/>
    </xf>
    <xf numFmtId="0" fontId="180" fillId="5" borderId="26" xfId="0" applyFont="1" applyFill="1" applyBorder="1" applyAlignment="1">
      <alignment horizontal="center" vertical="center" wrapText="1"/>
    </xf>
    <xf numFmtId="0" fontId="180" fillId="8" borderId="25" xfId="0" applyFont="1" applyFill="1" applyBorder="1" applyAlignment="1">
      <alignment horizontal="center" vertical="center"/>
    </xf>
    <xf numFmtId="0" fontId="122" fillId="19" borderId="32" xfId="0" applyFont="1" applyFill="1" applyBorder="1" applyAlignment="1">
      <alignment horizontal="center" vertical="center"/>
    </xf>
    <xf numFmtId="0" fontId="132" fillId="15" borderId="40" xfId="0" applyFont="1" applyFill="1" applyBorder="1" applyAlignment="1">
      <alignment horizontal="center" vertical="center"/>
    </xf>
    <xf numFmtId="0" fontId="132" fillId="22" borderId="40" xfId="0" applyFont="1" applyFill="1" applyBorder="1" applyAlignment="1">
      <alignment horizontal="center" vertical="center"/>
    </xf>
    <xf numFmtId="0" fontId="179" fillId="102" borderId="8" xfId="0" applyFont="1" applyFill="1" applyBorder="1" applyAlignment="1">
      <alignment horizontal="center" vertical="center" wrapText="1"/>
    </xf>
    <xf numFmtId="0" fontId="123" fillId="0" borderId="102" xfId="0" applyFont="1" applyBorder="1" applyAlignment="1">
      <alignment horizontal="center" vertical="center" wrapText="1"/>
    </xf>
    <xf numFmtId="0" fontId="8" fillId="0" borderId="102" xfId="0" applyFont="1" applyBorder="1" applyAlignment="1">
      <alignment horizontal="center" vertical="center" wrapText="1"/>
    </xf>
    <xf numFmtId="0" fontId="12" fillId="0" borderId="41" xfId="0" applyFont="1" applyBorder="1" applyAlignment="1">
      <alignment horizontal="center" vertical="center"/>
    </xf>
    <xf numFmtId="0" fontId="11" fillId="2" borderId="60" xfId="0" applyFont="1" applyFill="1" applyBorder="1" applyAlignment="1">
      <alignment horizontal="center" vertical="center" wrapText="1"/>
    </xf>
    <xf numFmtId="0" fontId="12" fillId="2" borderId="64" xfId="0" applyFont="1" applyFill="1" applyBorder="1" applyAlignment="1">
      <alignment horizontal="center" vertical="center" wrapText="1"/>
    </xf>
    <xf numFmtId="0" fontId="12" fillId="2" borderId="105" xfId="0" applyFont="1" applyFill="1" applyBorder="1" applyAlignment="1">
      <alignment horizontal="center" vertical="center" wrapText="1"/>
    </xf>
    <xf numFmtId="0" fontId="146" fillId="0" borderId="32" xfId="0" applyFont="1" applyBorder="1" applyAlignment="1">
      <alignment horizontal="center" vertical="center" wrapText="1"/>
    </xf>
    <xf numFmtId="0" fontId="146" fillId="2" borderId="25" xfId="0" applyFont="1" applyFill="1" applyBorder="1" applyAlignment="1">
      <alignment horizontal="center" vertical="center" wrapText="1"/>
    </xf>
    <xf numFmtId="0" fontId="146" fillId="0" borderId="25" xfId="0" applyFont="1" applyBorder="1" applyAlignment="1">
      <alignment horizontal="center" vertical="center" wrapText="1"/>
    </xf>
    <xf numFmtId="0" fontId="146" fillId="0" borderId="26" xfId="0" applyFont="1" applyBorder="1" applyAlignment="1">
      <alignment horizontal="center" vertical="center" wrapText="1"/>
    </xf>
    <xf numFmtId="0" fontId="146" fillId="0" borderId="24" xfId="0" applyFont="1" applyBorder="1" applyAlignment="1">
      <alignment horizontal="center" vertical="center" wrapText="1"/>
    </xf>
    <xf numFmtId="0" fontId="146" fillId="0" borderId="42" xfId="0" applyFont="1" applyBorder="1" applyAlignment="1">
      <alignment horizontal="center" vertical="center" wrapText="1"/>
    </xf>
    <xf numFmtId="0" fontId="146" fillId="2" borderId="26" xfId="0" applyFont="1" applyFill="1" applyBorder="1" applyAlignment="1">
      <alignment horizontal="center" vertical="center" wrapText="1"/>
    </xf>
    <xf numFmtId="0" fontId="129" fillId="2" borderId="24" xfId="0" applyFont="1" applyFill="1" applyBorder="1" applyAlignment="1">
      <alignment horizontal="center" vertical="center" wrapText="1"/>
    </xf>
    <xf numFmtId="0" fontId="134" fillId="15" borderId="29" xfId="0" applyFont="1" applyFill="1" applyBorder="1" applyAlignment="1">
      <alignment horizontal="center" vertical="center"/>
    </xf>
    <xf numFmtId="0" fontId="48" fillId="102" borderId="4" xfId="0" applyFont="1" applyFill="1" applyBorder="1" applyAlignment="1">
      <alignment horizontal="center" vertical="center"/>
    </xf>
    <xf numFmtId="0" fontId="48" fillId="102" borderId="7" xfId="0" applyFont="1" applyFill="1" applyBorder="1" applyAlignment="1">
      <alignment horizontal="center" vertical="center"/>
    </xf>
    <xf numFmtId="0" fontId="31" fillId="116" borderId="107" xfId="0" applyFont="1" applyFill="1" applyBorder="1" applyAlignment="1">
      <alignment horizontal="center" vertical="center"/>
    </xf>
    <xf numFmtId="0" fontId="31" fillId="116" borderId="7" xfId="0" applyFont="1" applyFill="1" applyBorder="1" applyAlignment="1">
      <alignment horizontal="center" vertical="center"/>
    </xf>
    <xf numFmtId="0" fontId="31" fillId="116" borderId="20" xfId="0" applyFont="1" applyFill="1" applyBorder="1" applyAlignment="1">
      <alignment horizontal="center" vertical="center"/>
    </xf>
    <xf numFmtId="0" fontId="31" fillId="80" borderId="4" xfId="0" applyFont="1" applyFill="1" applyBorder="1" applyAlignment="1">
      <alignment horizontal="center" vertical="center"/>
    </xf>
    <xf numFmtId="0" fontId="31" fillId="106" borderId="107" xfId="0" applyFont="1" applyFill="1" applyBorder="1" applyAlignment="1">
      <alignment horizontal="center" vertical="center"/>
    </xf>
    <xf numFmtId="0" fontId="31" fillId="106" borderId="20" xfId="0" applyFont="1" applyFill="1" applyBorder="1" applyAlignment="1">
      <alignment horizontal="center" vertical="center"/>
    </xf>
    <xf numFmtId="0" fontId="31" fillId="76" borderId="4" xfId="0" applyFont="1" applyFill="1" applyBorder="1" applyAlignment="1">
      <alignment horizontal="center" vertical="center"/>
    </xf>
    <xf numFmtId="0" fontId="31" fillId="76" borderId="7" xfId="0" applyFont="1" applyFill="1" applyBorder="1" applyAlignment="1">
      <alignment horizontal="center" vertical="center"/>
    </xf>
    <xf numFmtId="0" fontId="31" fillId="76" borderId="27" xfId="0" applyFont="1" applyFill="1" applyBorder="1" applyAlignment="1">
      <alignment horizontal="center" vertical="center"/>
    </xf>
    <xf numFmtId="0" fontId="31" fillId="79" borderId="27" xfId="0" applyFont="1" applyFill="1" applyBorder="1" applyAlignment="1">
      <alignment horizontal="center" vertical="center"/>
    </xf>
    <xf numFmtId="0" fontId="48" fillId="101" borderId="33" xfId="0" applyFont="1" applyFill="1" applyBorder="1" applyAlignment="1">
      <alignment horizontal="center" vertical="center"/>
    </xf>
    <xf numFmtId="0" fontId="48" fillId="101" borderId="7" xfId="0" applyFont="1" applyFill="1" applyBorder="1" applyAlignment="1">
      <alignment horizontal="center" vertical="center"/>
    </xf>
    <xf numFmtId="0" fontId="48" fillId="101" borderId="107" xfId="0" applyFont="1" applyFill="1" applyBorder="1" applyAlignment="1">
      <alignment horizontal="center" vertical="center"/>
    </xf>
    <xf numFmtId="0" fontId="48" fillId="101" borderId="27" xfId="0" applyFont="1" applyFill="1" applyBorder="1" applyAlignment="1">
      <alignment horizontal="center" vertical="center"/>
    </xf>
    <xf numFmtId="0" fontId="29" fillId="2" borderId="10" xfId="0" applyFont="1" applyFill="1" applyBorder="1" applyAlignment="1">
      <alignment horizontal="center" vertical="center"/>
    </xf>
    <xf numFmtId="0" fontId="11" fillId="15" borderId="25" xfId="0" applyFont="1" applyFill="1" applyBorder="1" applyAlignment="1">
      <alignment horizontal="center" vertical="center" wrapText="1"/>
    </xf>
    <xf numFmtId="0" fontId="11" fillId="14" borderId="8" xfId="0" applyFont="1" applyFill="1" applyBorder="1" applyAlignment="1">
      <alignment horizontal="center" vertical="center" wrapText="1"/>
    </xf>
    <xf numFmtId="0" fontId="11" fillId="14" borderId="40" xfId="0" applyFont="1" applyFill="1" applyBorder="1" applyAlignment="1">
      <alignment horizontal="center" vertical="center" wrapText="1"/>
    </xf>
    <xf numFmtId="0" fontId="12" fillId="21" borderId="9" xfId="0" applyFont="1" applyFill="1" applyBorder="1" applyAlignment="1">
      <alignment horizontal="center" vertical="center"/>
    </xf>
    <xf numFmtId="0" fontId="134" fillId="99" borderId="8" xfId="0" applyFont="1" applyFill="1" applyBorder="1" applyAlignment="1">
      <alignment horizontal="center" vertical="center"/>
    </xf>
    <xf numFmtId="0" fontId="132" fillId="19" borderId="29" xfId="0" applyFont="1" applyFill="1" applyBorder="1" applyAlignment="1">
      <alignment horizontal="center" vertical="center"/>
    </xf>
    <xf numFmtId="0" fontId="132" fillId="19" borderId="24" xfId="0" applyFont="1" applyFill="1" applyBorder="1" applyAlignment="1">
      <alignment horizontal="center" vertical="center"/>
    </xf>
    <xf numFmtId="0" fontId="132" fillId="19" borderId="14" xfId="0" applyFont="1" applyFill="1" applyBorder="1" applyAlignment="1">
      <alignment horizontal="center" vertical="center"/>
    </xf>
    <xf numFmtId="0" fontId="129" fillId="0" borderId="154" xfId="0" applyFont="1" applyBorder="1" applyAlignment="1">
      <alignment horizontal="center" vertical="center" wrapText="1"/>
    </xf>
    <xf numFmtId="0" fontId="11" fillId="6" borderId="17" xfId="0" applyFont="1" applyFill="1" applyBorder="1" applyAlignment="1">
      <alignment horizontal="center" vertical="center" wrapText="1"/>
    </xf>
    <xf numFmtId="0" fontId="132" fillId="19" borderId="19" xfId="0" applyFont="1" applyFill="1" applyBorder="1" applyAlignment="1">
      <alignment horizontal="center" vertical="center"/>
    </xf>
    <xf numFmtId="0" fontId="198" fillId="8" borderId="40" xfId="0" applyFont="1" applyFill="1" applyBorder="1" applyAlignment="1">
      <alignment horizontal="center" vertical="center"/>
    </xf>
    <xf numFmtId="0" fontId="132" fillId="2" borderId="25" xfId="0" applyFont="1" applyFill="1" applyBorder="1" applyAlignment="1">
      <alignment horizontal="center" vertical="center"/>
    </xf>
    <xf numFmtId="0" fontId="10" fillId="2" borderId="0" xfId="0" applyFont="1" applyFill="1" applyAlignment="1">
      <alignment horizontal="center" vertical="center" wrapText="1"/>
    </xf>
    <xf numFmtId="0" fontId="10" fillId="4" borderId="0" xfId="0" applyFont="1" applyFill="1" applyAlignment="1">
      <alignment horizontal="center" vertical="center"/>
    </xf>
    <xf numFmtId="0" fontId="51" fillId="0" borderId="38" xfId="0" applyFont="1" applyBorder="1" applyAlignment="1">
      <alignment horizontal="center" vertical="center"/>
    </xf>
    <xf numFmtId="0" fontId="12" fillId="2" borderId="32"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2" fillId="2" borderId="26"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42" xfId="0" applyFont="1" applyFill="1" applyBorder="1" applyAlignment="1">
      <alignment horizontal="center" vertical="center" wrapText="1"/>
    </xf>
    <xf numFmtId="0" fontId="12" fillId="2" borderId="117" xfId="0" applyFont="1" applyFill="1" applyBorder="1" applyAlignment="1">
      <alignment horizontal="center" vertical="center" wrapText="1"/>
    </xf>
    <xf numFmtId="0" fontId="146" fillId="0" borderId="36" xfId="0" applyFont="1" applyBorder="1" applyAlignment="1">
      <alignment horizontal="center" vertical="center" wrapText="1"/>
    </xf>
    <xf numFmtId="0" fontId="31" fillId="0" borderId="61" xfId="0" applyFont="1" applyBorder="1" applyAlignment="1">
      <alignment horizontal="center" vertical="center" wrapText="1"/>
    </xf>
    <xf numFmtId="0" fontId="146" fillId="2" borderId="62" xfId="0" applyFont="1" applyFill="1" applyBorder="1" applyAlignment="1">
      <alignment horizontal="center" vertical="center" wrapText="1"/>
    </xf>
    <xf numFmtId="0" fontId="129" fillId="2" borderId="36" xfId="0" applyFont="1" applyFill="1" applyBorder="1" applyAlignment="1">
      <alignment horizontal="center" vertical="center" wrapText="1"/>
    </xf>
    <xf numFmtId="0" fontId="129" fillId="2" borderId="61" xfId="0" applyFont="1" applyFill="1" applyBorder="1" applyAlignment="1">
      <alignment horizontal="center" vertical="center" wrapText="1"/>
    </xf>
    <xf numFmtId="0" fontId="146" fillId="0" borderId="61" xfId="0" applyFont="1" applyBorder="1" applyAlignment="1">
      <alignment horizontal="center" vertical="center" wrapText="1"/>
    </xf>
    <xf numFmtId="0" fontId="146" fillId="0" borderId="62" xfId="0" applyFont="1" applyBorder="1" applyAlignment="1">
      <alignment horizontal="center" vertical="center" wrapText="1"/>
    </xf>
    <xf numFmtId="0" fontId="129" fillId="2" borderId="122" xfId="0" applyFont="1" applyFill="1" applyBorder="1" applyAlignment="1">
      <alignment horizontal="center" vertical="center" wrapText="1"/>
    </xf>
    <xf numFmtId="0" fontId="146" fillId="2" borderId="61" xfId="0" applyFont="1" applyFill="1" applyBorder="1" applyAlignment="1">
      <alignment horizontal="center" vertical="center" wrapText="1"/>
    </xf>
    <xf numFmtId="0" fontId="129" fillId="2" borderId="123" xfId="0" applyFont="1" applyFill="1" applyBorder="1" applyAlignment="1">
      <alignment horizontal="center" vertical="center" wrapText="1"/>
    </xf>
    <xf numFmtId="0" fontId="129" fillId="2" borderId="62" xfId="0" applyFont="1" applyFill="1" applyBorder="1" applyAlignment="1">
      <alignment horizontal="center" vertical="center" wrapText="1"/>
    </xf>
    <xf numFmtId="0" fontId="129" fillId="2" borderId="226" xfId="0" applyFont="1" applyFill="1" applyBorder="1" applyAlignment="1">
      <alignment horizontal="center" vertical="center" wrapText="1"/>
    </xf>
    <xf numFmtId="0" fontId="129" fillId="2" borderId="22" xfId="0" applyFont="1" applyFill="1" applyBorder="1" applyAlignment="1">
      <alignment horizontal="center" vertical="center" wrapText="1"/>
    </xf>
    <xf numFmtId="0" fontId="146" fillId="0" borderId="15" xfId="0" applyFont="1" applyBorder="1" applyAlignment="1">
      <alignment horizontal="center" vertical="center" wrapText="1"/>
    </xf>
    <xf numFmtId="0" fontId="31" fillId="0" borderId="15" xfId="0" applyFont="1" applyBorder="1" applyAlignment="1">
      <alignment horizontal="center" vertical="center" wrapText="1"/>
    </xf>
    <xf numFmtId="0" fontId="146" fillId="2" borderId="15" xfId="0" applyFont="1" applyFill="1" applyBorder="1" applyAlignment="1">
      <alignment horizontal="center" vertical="center" wrapText="1"/>
    </xf>
    <xf numFmtId="0" fontId="129" fillId="2" borderId="15" xfId="0" applyFont="1" applyFill="1" applyBorder="1" applyAlignment="1">
      <alignment horizontal="center" vertical="center" wrapText="1"/>
    </xf>
    <xf numFmtId="0" fontId="134" fillId="22" borderId="111" xfId="0" applyFont="1" applyFill="1" applyBorder="1" applyAlignment="1">
      <alignment horizontal="center" vertical="center"/>
    </xf>
    <xf numFmtId="0" fontId="129" fillId="0" borderId="119" xfId="0" applyFont="1" applyBorder="1" applyAlignment="1">
      <alignment horizontal="center" vertical="center" wrapText="1"/>
    </xf>
    <xf numFmtId="0" fontId="11" fillId="35" borderId="25" xfId="0" applyFont="1" applyFill="1" applyBorder="1" applyAlignment="1">
      <alignment horizontal="center" vertical="center" wrapText="1"/>
    </xf>
    <xf numFmtId="0" fontId="12" fillId="35" borderId="8" xfId="0" applyFont="1" applyFill="1" applyBorder="1" applyAlignment="1">
      <alignment horizontal="center" vertical="center"/>
    </xf>
    <xf numFmtId="0" fontId="11" fillId="5" borderId="119" xfId="0" applyFont="1" applyFill="1" applyBorder="1" applyAlignment="1">
      <alignment horizontal="center" vertical="center" wrapText="1"/>
    </xf>
    <xf numFmtId="0" fontId="11" fillId="6" borderId="6" xfId="0" applyFont="1" applyFill="1" applyBorder="1" applyAlignment="1">
      <alignment horizontal="center" vertical="center" wrapText="1"/>
    </xf>
    <xf numFmtId="0" fontId="134" fillId="35" borderId="102" xfId="0" applyFont="1" applyFill="1" applyBorder="1" applyAlignment="1">
      <alignment horizontal="center" vertical="center"/>
    </xf>
    <xf numFmtId="0" fontId="129" fillId="0" borderId="150" xfId="0" applyFont="1" applyBorder="1" applyAlignment="1">
      <alignment horizontal="center" vertical="center" wrapText="1"/>
    </xf>
    <xf numFmtId="0" fontId="11" fillId="35" borderId="8" xfId="0" applyFont="1" applyFill="1" applyBorder="1" applyAlignment="1">
      <alignment horizontal="center" vertical="center" wrapText="1"/>
    </xf>
    <xf numFmtId="0" fontId="29" fillId="19" borderId="114" xfId="0" applyFont="1" applyFill="1" applyBorder="1" applyAlignment="1">
      <alignment horizontal="center" vertical="center"/>
    </xf>
    <xf numFmtId="0" fontId="134" fillId="35" borderId="111" xfId="0" applyFont="1" applyFill="1" applyBorder="1" applyAlignment="1">
      <alignment horizontal="center" vertical="center"/>
    </xf>
    <xf numFmtId="0" fontId="29" fillId="19" borderId="227" xfId="0" applyFont="1" applyFill="1" applyBorder="1" applyAlignment="1">
      <alignment horizontal="center" vertical="center"/>
    </xf>
    <xf numFmtId="0" fontId="134" fillId="27" borderId="25" xfId="0" applyFont="1" applyFill="1" applyBorder="1" applyAlignment="1">
      <alignment horizontal="center" vertical="center"/>
    </xf>
    <xf numFmtId="0" fontId="48" fillId="61" borderId="7" xfId="0" applyFont="1" applyFill="1" applyBorder="1" applyAlignment="1">
      <alignment horizontal="center" vertical="center"/>
    </xf>
    <xf numFmtId="0" fontId="31" fillId="61" borderId="7" xfId="0" applyFont="1" applyFill="1" applyBorder="1" applyAlignment="1">
      <alignment horizontal="center" vertical="center"/>
    </xf>
    <xf numFmtId="0" fontId="31" fillId="61" borderId="27" xfId="0" applyFont="1" applyFill="1" applyBorder="1" applyAlignment="1">
      <alignment horizontal="center" vertical="center"/>
    </xf>
    <xf numFmtId="0" fontId="31" fillId="20" borderId="107" xfId="0" applyFont="1" applyFill="1" applyBorder="1" applyAlignment="1">
      <alignment horizontal="center" vertical="center"/>
    </xf>
    <xf numFmtId="0" fontId="31" fillId="20" borderId="20" xfId="0" applyFont="1" applyFill="1" applyBorder="1" applyAlignment="1">
      <alignment horizontal="center" vertical="center"/>
    </xf>
    <xf numFmtId="0" fontId="31" fillId="26" borderId="4" xfId="0" applyFont="1" applyFill="1" applyBorder="1" applyAlignment="1">
      <alignment horizontal="center" vertical="center"/>
    </xf>
    <xf numFmtId="0" fontId="31" fillId="26" borderId="7" xfId="0" applyFont="1" applyFill="1" applyBorder="1" applyAlignment="1">
      <alignment horizontal="center" vertical="center"/>
    </xf>
    <xf numFmtId="0" fontId="31" fillId="26" borderId="27" xfId="0" applyFont="1" applyFill="1" applyBorder="1" applyAlignment="1">
      <alignment horizontal="center" vertical="center"/>
    </xf>
    <xf numFmtId="0" fontId="31" fillId="9" borderId="4" xfId="0" applyFont="1" applyFill="1" applyBorder="1" applyAlignment="1">
      <alignment horizontal="center" vertical="center"/>
    </xf>
    <xf numFmtId="0" fontId="31" fillId="9" borderId="7" xfId="0" applyFont="1" applyFill="1" applyBorder="1" applyAlignment="1">
      <alignment horizontal="center" vertical="center"/>
    </xf>
    <xf numFmtId="0" fontId="31" fillId="9" borderId="27" xfId="0" applyFont="1" applyFill="1" applyBorder="1" applyAlignment="1">
      <alignment horizontal="center" vertical="center"/>
    </xf>
    <xf numFmtId="0" fontId="31" fillId="76" borderId="107" xfId="0" applyFont="1" applyFill="1" applyBorder="1" applyAlignment="1">
      <alignment horizontal="center" vertical="center"/>
    </xf>
    <xf numFmtId="0" fontId="48" fillId="76" borderId="33" xfId="0" applyFont="1" applyFill="1" applyBorder="1" applyAlignment="1">
      <alignment horizontal="center" vertical="center"/>
    </xf>
    <xf numFmtId="0" fontId="48" fillId="76" borderId="7" xfId="0" applyFont="1" applyFill="1" applyBorder="1" applyAlignment="1">
      <alignment horizontal="center" vertical="center"/>
    </xf>
    <xf numFmtId="0" fontId="48" fillId="76" borderId="107" xfId="0" applyFont="1" applyFill="1" applyBorder="1" applyAlignment="1">
      <alignment horizontal="center" vertical="center"/>
    </xf>
    <xf numFmtId="0" fontId="48" fillId="76" borderId="27" xfId="0" applyFont="1" applyFill="1" applyBorder="1" applyAlignment="1">
      <alignment horizontal="center" vertical="center"/>
    </xf>
    <xf numFmtId="0" fontId="199" fillId="35" borderId="25" xfId="0" applyFont="1" applyFill="1" applyBorder="1" applyAlignment="1">
      <alignment horizontal="center" vertical="center" wrapText="1"/>
    </xf>
    <xf numFmtId="0" fontId="31" fillId="45" borderId="107" xfId="0" applyFont="1" applyFill="1" applyBorder="1" applyAlignment="1">
      <alignment horizontal="center" vertical="center"/>
    </xf>
    <xf numFmtId="0" fontId="31" fillId="45" borderId="20" xfId="0" applyFont="1" applyFill="1" applyBorder="1" applyAlignment="1">
      <alignment horizontal="center" vertical="center"/>
    </xf>
    <xf numFmtId="0" fontId="12" fillId="21" borderId="25" xfId="0" applyFont="1" applyFill="1" applyBorder="1" applyAlignment="1">
      <alignment horizontal="center" vertical="center"/>
    </xf>
    <xf numFmtId="0" fontId="12" fillId="21" borderId="8" xfId="0" applyFont="1" applyFill="1" applyBorder="1" applyAlignment="1">
      <alignment horizontal="center" vertical="center"/>
    </xf>
    <xf numFmtId="0" fontId="256" fillId="0" borderId="0" xfId="0" applyFont="1">
      <alignment vertical="center"/>
    </xf>
    <xf numFmtId="0" fontId="186" fillId="0" borderId="61" xfId="0" applyFont="1" applyBorder="1" applyAlignment="1">
      <alignment horizontal="center" vertical="center" wrapText="1"/>
    </xf>
    <xf numFmtId="0" fontId="6" fillId="54" borderId="60" xfId="0" applyFont="1" applyFill="1" applyBorder="1" applyAlignment="1">
      <alignment horizontal="center" vertical="center"/>
    </xf>
    <xf numFmtId="0" fontId="6" fillId="54" borderId="0" xfId="0" applyFont="1" applyFill="1" applyAlignment="1">
      <alignment horizontal="center" vertical="center"/>
    </xf>
    <xf numFmtId="0" fontId="238" fillId="0" borderId="8" xfId="0" applyFont="1" applyBorder="1" applyAlignment="1">
      <alignment horizontal="center" vertical="center" wrapText="1"/>
    </xf>
    <xf numFmtId="0" fontId="256" fillId="121" borderId="0" xfId="0" applyFont="1" applyFill="1">
      <alignment vertical="center"/>
    </xf>
    <xf numFmtId="0" fontId="186" fillId="0" borderId="35" xfId="0" applyFont="1" applyBorder="1" applyAlignment="1">
      <alignment horizontal="center" vertical="center" wrapText="1"/>
    </xf>
    <xf numFmtId="0" fontId="186" fillId="0" borderId="42" xfId="0" applyFont="1" applyBorder="1" applyAlignment="1">
      <alignment horizontal="center" vertical="center" wrapText="1"/>
    </xf>
    <xf numFmtId="0" fontId="238" fillId="0" borderId="102" xfId="0" applyFont="1" applyBorder="1" applyAlignment="1">
      <alignment horizontal="center" vertical="center" wrapText="1"/>
    </xf>
    <xf numFmtId="0" fontId="186" fillId="0" borderId="150" xfId="0" applyFont="1" applyBorder="1" applyAlignment="1">
      <alignment horizontal="center" vertical="center" wrapText="1"/>
    </xf>
    <xf numFmtId="0" fontId="186" fillId="0" borderId="54" xfId="0" applyFont="1" applyBorder="1" applyAlignment="1">
      <alignment horizontal="center" vertical="center" wrapText="1"/>
    </xf>
    <xf numFmtId="0" fontId="186" fillId="0" borderId="25" xfId="0" applyFont="1" applyBorder="1" applyAlignment="1">
      <alignment horizontal="center" vertical="center" wrapText="1"/>
    </xf>
    <xf numFmtId="0" fontId="186" fillId="0" borderId="32" xfId="0" applyFont="1" applyBorder="1" applyAlignment="1">
      <alignment horizontal="center" vertical="center" wrapText="1"/>
    </xf>
    <xf numFmtId="0" fontId="186" fillId="0" borderId="41" xfId="0" applyFont="1" applyBorder="1" applyAlignment="1">
      <alignment horizontal="center" vertical="center" wrapText="1"/>
    </xf>
    <xf numFmtId="0" fontId="11" fillId="0" borderId="31" xfId="0" applyFont="1" applyBorder="1" applyAlignment="1">
      <alignment horizontal="center" vertical="center"/>
    </xf>
    <xf numFmtId="0" fontId="150" fillId="0" borderId="54" xfId="0" applyFont="1" applyBorder="1" applyAlignment="1">
      <alignment horizontal="center" vertical="center"/>
    </xf>
    <xf numFmtId="0" fontId="11" fillId="0" borderId="118" xfId="0" applyFont="1" applyBorder="1" applyAlignment="1">
      <alignment horizontal="center" vertical="center"/>
    </xf>
    <xf numFmtId="0" fontId="150" fillId="0" borderId="12" xfId="0" applyFont="1" applyBorder="1" applyAlignment="1">
      <alignment horizontal="center" vertical="center"/>
    </xf>
    <xf numFmtId="0" fontId="201" fillId="0" borderId="43" xfId="0" applyFont="1" applyBorder="1" applyAlignment="1">
      <alignment horizontal="center" vertical="center" wrapText="1"/>
    </xf>
    <xf numFmtId="0" fontId="11" fillId="0" borderId="119" xfId="0" applyFont="1" applyBorder="1" applyAlignment="1">
      <alignment horizontal="center" vertical="center"/>
    </xf>
    <xf numFmtId="0" fontId="186" fillId="0" borderId="62" xfId="0" applyFont="1" applyBorder="1" applyAlignment="1">
      <alignment horizontal="center" vertical="center" wrapText="1"/>
    </xf>
    <xf numFmtId="0" fontId="13" fillId="54" borderId="107" xfId="0" applyFont="1" applyFill="1" applyBorder="1" applyAlignment="1">
      <alignment horizontal="center" vertical="center"/>
    </xf>
    <xf numFmtId="0" fontId="185" fillId="54" borderId="14" xfId="0" applyFont="1" applyFill="1" applyBorder="1" applyAlignment="1">
      <alignment horizontal="right" vertical="center"/>
    </xf>
    <xf numFmtId="0" fontId="258" fillId="54" borderId="14" xfId="0" applyFont="1" applyFill="1" applyBorder="1" applyAlignment="1">
      <alignment horizontal="right" vertical="center"/>
    </xf>
    <xf numFmtId="0" fontId="183" fillId="58" borderId="0" xfId="0" applyFont="1" applyFill="1" applyAlignment="1">
      <alignment horizontal="center" vertical="center"/>
    </xf>
    <xf numFmtId="0" fontId="13" fillId="56" borderId="7" xfId="0" applyFont="1" applyFill="1" applyBorder="1" applyAlignment="1">
      <alignment horizontal="center" vertical="center" wrapText="1"/>
    </xf>
    <xf numFmtId="0" fontId="6" fillId="122" borderId="8" xfId="0" applyFont="1" applyFill="1" applyBorder="1" applyAlignment="1">
      <alignment horizontal="right" vertical="center" wrapText="1"/>
    </xf>
    <xf numFmtId="0" fontId="14" fillId="122" borderId="8" xfId="0" applyFont="1" applyFill="1" applyBorder="1" applyAlignment="1">
      <alignment horizontal="right" vertical="center" wrapText="1"/>
    </xf>
    <xf numFmtId="0" fontId="185" fillId="0" borderId="9" xfId="0" applyFont="1" applyBorder="1" applyAlignment="1">
      <alignment horizontal="right" vertical="center"/>
    </xf>
    <xf numFmtId="0" fontId="258" fillId="0" borderId="9" xfId="0" applyFont="1" applyBorder="1" applyAlignment="1">
      <alignment horizontal="right" vertical="center"/>
    </xf>
    <xf numFmtId="0" fontId="185" fillId="0" borderId="8" xfId="0" applyFont="1" applyBorder="1" applyAlignment="1">
      <alignment horizontal="right" vertical="center"/>
    </xf>
    <xf numFmtId="0" fontId="258" fillId="0" borderId="8" xfId="0" applyFont="1" applyBorder="1" applyAlignment="1">
      <alignment horizontal="right" vertical="center"/>
    </xf>
    <xf numFmtId="0" fontId="183" fillId="0" borderId="0" xfId="0" applyFont="1">
      <alignment vertical="center"/>
    </xf>
    <xf numFmtId="0" fontId="13" fillId="118" borderId="7" xfId="0" applyFont="1" applyFill="1" applyBorder="1" applyAlignment="1">
      <alignment horizontal="center" vertical="center"/>
    </xf>
    <xf numFmtId="0" fontId="185" fillId="118" borderId="8" xfId="0" applyFont="1" applyFill="1" applyBorder="1" applyAlignment="1">
      <alignment horizontal="right" vertical="center"/>
    </xf>
    <xf numFmtId="0" fontId="184" fillId="58" borderId="7" xfId="0" applyFont="1" applyFill="1" applyBorder="1" applyAlignment="1">
      <alignment horizontal="center" vertical="center"/>
    </xf>
    <xf numFmtId="0" fontId="184" fillId="123" borderId="7" xfId="0" applyFont="1" applyFill="1" applyBorder="1" applyAlignment="1">
      <alignment horizontal="center" vertical="center" wrapText="1"/>
    </xf>
    <xf numFmtId="0" fontId="186" fillId="60" borderId="7" xfId="0" applyFont="1" applyFill="1" applyBorder="1" applyAlignment="1">
      <alignment horizontal="center" vertical="center"/>
    </xf>
    <xf numFmtId="0" fontId="238" fillId="0" borderId="8" xfId="0" applyFont="1" applyBorder="1" applyAlignment="1">
      <alignment horizontal="right" vertical="center"/>
    </xf>
    <xf numFmtId="0" fontId="185" fillId="0" borderId="0" xfId="0" applyFont="1">
      <alignment vertical="center"/>
    </xf>
    <xf numFmtId="0" fontId="185" fillId="0" borderId="7" xfId="0" applyFont="1" applyBorder="1" applyAlignment="1">
      <alignment horizontal="center" vertical="center"/>
    </xf>
    <xf numFmtId="0" fontId="6" fillId="119" borderId="7" xfId="0" applyFont="1" applyFill="1" applyBorder="1" applyAlignment="1">
      <alignment horizontal="center" vertical="center" wrapText="1"/>
    </xf>
    <xf numFmtId="0" fontId="186" fillId="60" borderId="27" xfId="0" applyFont="1" applyFill="1" applyBorder="1" applyAlignment="1">
      <alignment horizontal="center" vertical="center"/>
    </xf>
    <xf numFmtId="0" fontId="256" fillId="0" borderId="29" xfId="0" applyFont="1" applyBorder="1">
      <alignment vertical="center"/>
    </xf>
    <xf numFmtId="0" fontId="259" fillId="0" borderId="29" xfId="0" applyFont="1" applyBorder="1">
      <alignment vertical="center"/>
    </xf>
    <xf numFmtId="0" fontId="260" fillId="0" borderId="1" xfId="0" applyFont="1" applyBorder="1">
      <alignment vertical="center"/>
    </xf>
    <xf numFmtId="0" fontId="198" fillId="8" borderId="29" xfId="0" applyFont="1" applyFill="1" applyBorder="1" applyAlignment="1">
      <alignment horizontal="center" vertical="center" wrapText="1"/>
    </xf>
    <xf numFmtId="0" fontId="261" fillId="58" borderId="4" xfId="0" applyFont="1" applyFill="1" applyBorder="1" applyAlignment="1">
      <alignment horizontal="center" vertical="center"/>
    </xf>
    <xf numFmtId="0" fontId="131" fillId="58" borderId="32" xfId="0" applyFont="1" applyFill="1" applyBorder="1" applyAlignment="1">
      <alignment horizontal="center" vertical="center" wrapText="1"/>
    </xf>
    <xf numFmtId="0" fontId="131" fillId="58" borderId="25" xfId="0" applyFont="1" applyFill="1" applyBorder="1" applyAlignment="1">
      <alignment horizontal="center" vertical="center" wrapText="1"/>
    </xf>
    <xf numFmtId="0" fontId="131" fillId="58" borderId="42" xfId="0" applyFont="1" applyFill="1" applyBorder="1" applyAlignment="1">
      <alignment horizontal="center" vertical="center" wrapText="1"/>
    </xf>
    <xf numFmtId="0" fontId="131" fillId="58" borderId="117" xfId="0" applyFont="1" applyFill="1" applyBorder="1" applyAlignment="1">
      <alignment horizontal="center" vertical="center" wrapText="1"/>
    </xf>
    <xf numFmtId="0" fontId="131" fillId="58" borderId="26" xfId="0" applyFont="1" applyFill="1" applyBorder="1" applyAlignment="1">
      <alignment horizontal="center" vertical="center" wrapText="1"/>
    </xf>
    <xf numFmtId="0" fontId="131" fillId="58" borderId="24" xfId="0" applyFont="1" applyFill="1" applyBorder="1" applyAlignment="1">
      <alignment horizontal="center" vertical="center" wrapText="1"/>
    </xf>
    <xf numFmtId="0" fontId="132" fillId="58" borderId="42" xfId="0" applyFont="1" applyFill="1" applyBorder="1" applyAlignment="1">
      <alignment horizontal="center" vertical="center" wrapText="1"/>
    </xf>
    <xf numFmtId="0" fontId="180" fillId="58" borderId="32" xfId="0" applyFont="1" applyFill="1" applyBorder="1" applyAlignment="1">
      <alignment horizontal="center" vertical="center" wrapText="1"/>
    </xf>
    <xf numFmtId="0" fontId="180" fillId="58" borderId="25" xfId="0" applyFont="1" applyFill="1" applyBorder="1" applyAlignment="1">
      <alignment horizontal="center" vertical="center" wrapText="1"/>
    </xf>
    <xf numFmtId="0" fontId="131" fillId="58" borderId="6" xfId="0" applyFont="1" applyFill="1" applyBorder="1" applyAlignment="1">
      <alignment horizontal="center" vertical="center" wrapText="1"/>
    </xf>
    <xf numFmtId="0" fontId="155" fillId="58" borderId="25" xfId="0" applyFont="1" applyFill="1" applyBorder="1" applyAlignment="1">
      <alignment horizontal="center" vertical="center" wrapText="1"/>
    </xf>
    <xf numFmtId="0" fontId="155" fillId="58" borderId="26" xfId="0" applyFont="1" applyFill="1" applyBorder="1" applyAlignment="1">
      <alignment horizontal="center" vertical="center" wrapText="1"/>
    </xf>
    <xf numFmtId="0" fontId="261" fillId="0" borderId="38" xfId="0" applyFont="1" applyBorder="1" applyAlignment="1">
      <alignment horizontal="center" vertical="center"/>
    </xf>
    <xf numFmtId="0" fontId="261" fillId="58" borderId="36" xfId="0" applyFont="1" applyFill="1" applyBorder="1" applyAlignment="1">
      <alignment horizontal="center" vertical="center" wrapText="1"/>
    </xf>
    <xf numFmtId="0" fontId="261" fillId="0" borderId="61" xfId="0" applyFont="1" applyBorder="1" applyAlignment="1">
      <alignment horizontal="center" vertical="center" wrapText="1"/>
    </xf>
    <xf numFmtId="0" fontId="262" fillId="0" borderId="61" xfId="0" applyFont="1" applyBorder="1" applyAlignment="1">
      <alignment horizontal="center" vertical="center" wrapText="1"/>
    </xf>
    <xf numFmtId="0" fontId="261" fillId="58" borderId="123" xfId="0" applyFont="1" applyFill="1" applyBorder="1" applyAlignment="1">
      <alignment horizontal="center" vertical="center" wrapText="1"/>
    </xf>
    <xf numFmtId="0" fontId="261" fillId="58" borderId="35" xfId="0" applyFont="1" applyFill="1" applyBorder="1" applyAlignment="1">
      <alignment horizontal="center" vertical="center" wrapText="1"/>
    </xf>
    <xf numFmtId="0" fontId="261" fillId="58" borderId="41" xfId="0" applyFont="1" applyFill="1" applyBorder="1" applyAlignment="1">
      <alignment horizontal="center" vertical="center" wrapText="1"/>
    </xf>
    <xf numFmtId="0" fontId="261" fillId="0" borderId="29" xfId="0" applyFont="1" applyBorder="1" applyAlignment="1">
      <alignment horizontal="center" vertical="center" wrapText="1"/>
    </xf>
    <xf numFmtId="0" fontId="262" fillId="0" borderId="29" xfId="0" applyFont="1" applyBorder="1" applyAlignment="1">
      <alignment horizontal="center" vertical="center" wrapText="1"/>
    </xf>
    <xf numFmtId="0" fontId="261" fillId="58" borderId="29" xfId="0" applyFont="1" applyFill="1" applyBorder="1" applyAlignment="1">
      <alignment horizontal="center" vertical="center" wrapText="1"/>
    </xf>
    <xf numFmtId="0" fontId="261" fillId="58" borderId="30" xfId="0" applyFont="1" applyFill="1" applyBorder="1" applyAlignment="1">
      <alignment horizontal="center" vertical="center" wrapText="1"/>
    </xf>
    <xf numFmtId="0" fontId="262" fillId="0" borderId="28" xfId="0" applyFont="1" applyBorder="1" applyAlignment="1">
      <alignment horizontal="center" vertical="center" wrapText="1"/>
    </xf>
    <xf numFmtId="0" fontId="262" fillId="0" borderId="43" xfId="0" applyFont="1" applyBorder="1" applyAlignment="1">
      <alignment horizontal="center" vertical="center" wrapText="1"/>
    </xf>
    <xf numFmtId="0" fontId="263" fillId="0" borderId="41" xfId="0" applyFont="1" applyBorder="1" applyAlignment="1">
      <alignment horizontal="center" vertical="center" wrapText="1"/>
    </xf>
    <xf numFmtId="0" fontId="263" fillId="58" borderId="29" xfId="0" applyFont="1" applyFill="1" applyBorder="1" applyAlignment="1">
      <alignment horizontal="center" vertical="center" wrapText="1"/>
    </xf>
    <xf numFmtId="0" fontId="262" fillId="0" borderId="41" xfId="0" applyFont="1" applyBorder="1" applyAlignment="1">
      <alignment horizontal="center" vertical="center" wrapText="1"/>
    </xf>
    <xf numFmtId="0" fontId="243" fillId="58" borderId="29" xfId="0" applyFont="1" applyFill="1" applyBorder="1" applyAlignment="1">
      <alignment horizontal="center" vertical="center" wrapText="1"/>
    </xf>
    <xf numFmtId="0" fontId="242" fillId="0" borderId="30" xfId="0" applyFont="1" applyBorder="1" applyAlignment="1">
      <alignment horizontal="center" vertical="center" wrapText="1"/>
    </xf>
    <xf numFmtId="0" fontId="262" fillId="102" borderId="107" xfId="0" applyFont="1" applyFill="1" applyBorder="1" applyAlignment="1">
      <alignment horizontal="center" vertical="center"/>
    </xf>
    <xf numFmtId="0" fontId="132" fillId="126" borderId="25" xfId="0" applyFont="1" applyFill="1" applyBorder="1" applyAlignment="1">
      <alignment horizontal="center" vertical="center"/>
    </xf>
    <xf numFmtId="0" fontId="132" fillId="126" borderId="42" xfId="0" applyFont="1" applyFill="1" applyBorder="1" applyAlignment="1">
      <alignment horizontal="center" vertical="center"/>
    </xf>
    <xf numFmtId="0" fontId="132" fillId="126" borderId="117" xfId="0" applyFont="1" applyFill="1" applyBorder="1" applyAlignment="1">
      <alignment horizontal="center" vertical="center"/>
    </xf>
    <xf numFmtId="0" fontId="132" fillId="126" borderId="32" xfId="0" applyFont="1" applyFill="1" applyBorder="1" applyAlignment="1">
      <alignment horizontal="center" vertical="center"/>
    </xf>
    <xf numFmtId="0" fontId="132" fillId="126" borderId="26" xfId="0" applyFont="1" applyFill="1" applyBorder="1" applyAlignment="1">
      <alignment horizontal="center" vertical="center"/>
    </xf>
    <xf numFmtId="0" fontId="132" fillId="126" borderId="24" xfId="0" applyFont="1" applyFill="1" applyBorder="1" applyAlignment="1">
      <alignment horizontal="center" vertical="center"/>
    </xf>
    <xf numFmtId="0" fontId="132" fillId="126" borderId="6" xfId="0" applyFont="1" applyFill="1" applyBorder="1" applyAlignment="1">
      <alignment horizontal="center" vertical="center"/>
    </xf>
    <xf numFmtId="0" fontId="142" fillId="0" borderId="25" xfId="0" applyFont="1" applyBorder="1" applyAlignment="1">
      <alignment horizontal="center" vertical="center"/>
    </xf>
    <xf numFmtId="0" fontId="142" fillId="0" borderId="26" xfId="0" applyFont="1" applyBorder="1" applyAlignment="1">
      <alignment horizontal="center" vertical="center"/>
    </xf>
    <xf numFmtId="0" fontId="262" fillId="102" borderId="7" xfId="0" applyFont="1" applyFill="1" applyBorder="1" applyAlignment="1">
      <alignment horizontal="center" vertical="center"/>
    </xf>
    <xf numFmtId="0" fontId="132" fillId="118" borderId="40" xfId="0" applyFont="1" applyFill="1" applyBorder="1" applyAlignment="1">
      <alignment horizontal="center" vertical="center"/>
    </xf>
    <xf numFmtId="0" fontId="132" fillId="118" borderId="8" xfId="0" applyFont="1" applyFill="1" applyBorder="1" applyAlignment="1">
      <alignment horizontal="center" vertical="center"/>
    </xf>
    <xf numFmtId="0" fontId="131" fillId="56" borderId="8" xfId="0" applyFont="1" applyFill="1" applyBorder="1" applyAlignment="1">
      <alignment horizontal="center" vertical="center" wrapText="1"/>
    </xf>
    <xf numFmtId="0" fontId="131" fillId="54" borderId="8" xfId="0" applyFont="1" applyFill="1" applyBorder="1" applyAlignment="1">
      <alignment horizontal="center" vertical="center"/>
    </xf>
    <xf numFmtId="0" fontId="261" fillId="0" borderId="12" xfId="0" applyFont="1" applyBorder="1" applyAlignment="1">
      <alignment horizontal="center" vertical="center" wrapText="1"/>
    </xf>
    <xf numFmtId="0" fontId="261" fillId="0" borderId="118" xfId="0" applyFont="1" applyBorder="1" applyAlignment="1">
      <alignment horizontal="center" vertical="center" wrapText="1"/>
    </xf>
    <xf numFmtId="0" fontId="261" fillId="0" borderId="102" xfId="0" applyFont="1" applyBorder="1" applyAlignment="1">
      <alignment horizontal="center" vertical="center" wrapText="1"/>
    </xf>
    <xf numFmtId="0" fontId="131" fillId="56" borderId="14" xfId="0" applyFont="1" applyFill="1" applyBorder="1" applyAlignment="1">
      <alignment horizontal="center" vertical="center" wrapText="1"/>
    </xf>
    <xf numFmtId="0" fontId="132" fillId="118" borderId="14" xfId="0" applyFont="1" applyFill="1" applyBorder="1" applyAlignment="1">
      <alignment horizontal="center" vertical="center"/>
    </xf>
    <xf numFmtId="0" fontId="261" fillId="0" borderId="10" xfId="0" applyFont="1" applyBorder="1" applyAlignment="1">
      <alignment horizontal="center" vertical="center" wrapText="1"/>
    </xf>
    <xf numFmtId="0" fontId="132" fillId="118" borderId="9" xfId="0" applyFont="1" applyFill="1" applyBorder="1" applyAlignment="1">
      <alignment horizontal="center" vertical="center"/>
    </xf>
    <xf numFmtId="0" fontId="131" fillId="56" borderId="12" xfId="0" applyFont="1" applyFill="1" applyBorder="1" applyAlignment="1">
      <alignment horizontal="center" vertical="center" wrapText="1"/>
    </xf>
    <xf numFmtId="0" fontId="131" fillId="119" borderId="8" xfId="0" applyFont="1" applyFill="1" applyBorder="1" applyAlignment="1">
      <alignment horizontal="center" vertical="center" wrapText="1"/>
    </xf>
    <xf numFmtId="0" fontId="261" fillId="0" borderId="8" xfId="0" applyFont="1" applyBorder="1" applyAlignment="1">
      <alignment horizontal="center" vertical="center" wrapText="1"/>
    </xf>
    <xf numFmtId="0" fontId="180" fillId="119" borderId="40" xfId="0" applyFont="1" applyFill="1" applyBorder="1" applyAlignment="1">
      <alignment horizontal="center" vertical="center" wrapText="1"/>
    </xf>
    <xf numFmtId="0" fontId="180" fillId="119" borderId="8" xfId="0" applyFont="1" applyFill="1" applyBorder="1" applyAlignment="1">
      <alignment horizontal="center" vertical="center" wrapText="1"/>
    </xf>
    <xf numFmtId="0" fontId="263" fillId="0" borderId="8" xfId="0" applyFont="1" applyBorder="1" applyAlignment="1">
      <alignment horizontal="center" vertical="center" wrapText="1"/>
    </xf>
    <xf numFmtId="0" fontId="264" fillId="120" borderId="8" xfId="0" applyFont="1" applyFill="1" applyBorder="1" applyAlignment="1">
      <alignment horizontal="center" vertical="center"/>
    </xf>
    <xf numFmtId="0" fontId="261" fillId="0" borderId="114" xfId="0" applyFont="1" applyBorder="1" applyAlignment="1">
      <alignment horizontal="center" vertical="center" wrapText="1"/>
    </xf>
    <xf numFmtId="0" fontId="131" fillId="125" borderId="8" xfId="0" applyFont="1" applyFill="1" applyBorder="1" applyAlignment="1">
      <alignment horizontal="center" vertical="center" wrapText="1"/>
    </xf>
    <xf numFmtId="0" fontId="131" fillId="119" borderId="40" xfId="0" applyFont="1" applyFill="1" applyBorder="1" applyAlignment="1">
      <alignment horizontal="center" vertical="center" wrapText="1"/>
    </xf>
    <xf numFmtId="0" fontId="155" fillId="119" borderId="8" xfId="0" applyFont="1" applyFill="1" applyBorder="1" applyAlignment="1">
      <alignment horizontal="center" vertical="center" wrapText="1"/>
    </xf>
    <xf numFmtId="0" fontId="142" fillId="118" borderId="8" xfId="0" applyFont="1" applyFill="1" applyBorder="1" applyAlignment="1">
      <alignment horizontal="center" vertical="center"/>
    </xf>
    <xf numFmtId="0" fontId="265" fillId="120" borderId="8" xfId="0" applyFont="1" applyFill="1" applyBorder="1" applyAlignment="1">
      <alignment horizontal="center" vertical="center"/>
    </xf>
    <xf numFmtId="0" fontId="243" fillId="0" borderId="10" xfId="0" applyFont="1" applyBorder="1" applyAlignment="1">
      <alignment horizontal="center" vertical="center" wrapText="1"/>
    </xf>
    <xf numFmtId="0" fontId="262" fillId="102" borderId="27" xfId="0" applyFont="1" applyFill="1" applyBorder="1" applyAlignment="1">
      <alignment horizontal="center" vertical="center"/>
    </xf>
    <xf numFmtId="0" fontId="131" fillId="54" borderId="41" xfId="0" applyFont="1" applyFill="1" applyBorder="1" applyAlignment="1">
      <alignment horizontal="center" vertical="center"/>
    </xf>
    <xf numFmtId="0" fontId="132" fillId="118" borderId="29" xfId="0" applyFont="1" applyFill="1" applyBorder="1" applyAlignment="1">
      <alignment horizontal="center" vertical="center"/>
    </xf>
    <xf numFmtId="0" fontId="132" fillId="125" borderId="29" xfId="0" applyFont="1" applyFill="1" applyBorder="1" applyAlignment="1">
      <alignment horizontal="center" vertical="center"/>
    </xf>
    <xf numFmtId="0" fontId="131" fillId="56" borderId="29" xfId="0" applyFont="1" applyFill="1" applyBorder="1" applyAlignment="1">
      <alignment horizontal="center" vertical="center" wrapText="1"/>
    </xf>
    <xf numFmtId="0" fontId="131" fillId="56" borderId="43" xfId="0" applyFont="1" applyFill="1" applyBorder="1" applyAlignment="1">
      <alignment horizontal="center" vertical="center" wrapText="1"/>
    </xf>
    <xf numFmtId="0" fontId="261" fillId="0" borderId="35" xfId="0" applyFont="1" applyBorder="1" applyAlignment="1">
      <alignment horizontal="center" vertical="center" wrapText="1"/>
    </xf>
    <xf numFmtId="0" fontId="131" fillId="119" borderId="41" xfId="0" applyFont="1" applyFill="1" applyBorder="1" applyAlignment="1">
      <alignment horizontal="center" vertical="center" wrapText="1"/>
    </xf>
    <xf numFmtId="0" fontId="131" fillId="119" borderId="29" xfId="0" applyFont="1" applyFill="1" applyBorder="1" applyAlignment="1">
      <alignment horizontal="center" vertical="center" wrapText="1"/>
    </xf>
    <xf numFmtId="0" fontId="261" fillId="0" borderId="30" xfId="0" applyFont="1" applyBorder="1" applyAlignment="1">
      <alignment horizontal="center" vertical="center" wrapText="1"/>
    </xf>
    <xf numFmtId="0" fontId="131" fillId="54" borderId="28" xfId="0" applyFont="1" applyFill="1" applyBorder="1" applyAlignment="1">
      <alignment horizontal="center" vertical="center"/>
    </xf>
    <xf numFmtId="0" fontId="131" fillId="54" borderId="29" xfId="0" applyFont="1" applyFill="1" applyBorder="1" applyAlignment="1">
      <alignment horizontal="center" vertical="center"/>
    </xf>
    <xf numFmtId="0" fontId="261" fillId="0" borderId="43" xfId="0" applyFont="1" applyBorder="1" applyAlignment="1">
      <alignment horizontal="center" vertical="center" wrapText="1"/>
    </xf>
    <xf numFmtId="0" fontId="180" fillId="119" borderId="41" xfId="0" applyFont="1" applyFill="1" applyBorder="1" applyAlignment="1">
      <alignment horizontal="center" vertical="center" wrapText="1"/>
    </xf>
    <xf numFmtId="0" fontId="180" fillId="119" borderId="29" xfId="0" applyFont="1" applyFill="1" applyBorder="1" applyAlignment="1">
      <alignment horizontal="center" vertical="center" wrapText="1"/>
    </xf>
    <xf numFmtId="0" fontId="263" fillId="0" borderId="29" xfId="0" applyFont="1" applyBorder="1" applyAlignment="1">
      <alignment horizontal="center" vertical="center" wrapText="1"/>
    </xf>
    <xf numFmtId="0" fontId="264" fillId="120" borderId="29" xfId="0" applyFont="1" applyFill="1" applyBorder="1" applyAlignment="1">
      <alignment horizontal="center" vertical="center"/>
    </xf>
    <xf numFmtId="0" fontId="261" fillId="0" borderId="119" xfId="0" applyFont="1" applyBorder="1" applyAlignment="1">
      <alignment horizontal="center" vertical="center" wrapText="1"/>
    </xf>
    <xf numFmtId="0" fontId="132" fillId="118" borderId="28" xfId="0" applyFont="1" applyFill="1" applyBorder="1" applyAlignment="1">
      <alignment horizontal="center" vertical="center"/>
    </xf>
    <xf numFmtId="0" fontId="132" fillId="118" borderId="41" xfId="0" applyFont="1" applyFill="1" applyBorder="1" applyAlignment="1">
      <alignment horizontal="center" vertical="center"/>
    </xf>
    <xf numFmtId="0" fontId="142" fillId="118" borderId="29" xfId="0" applyFont="1" applyFill="1" applyBorder="1" applyAlignment="1">
      <alignment horizontal="center" vertical="center"/>
    </xf>
    <xf numFmtId="0" fontId="243" fillId="0" borderId="30" xfId="0" applyFont="1" applyBorder="1" applyAlignment="1">
      <alignment horizontal="center" vertical="center" wrapText="1"/>
    </xf>
    <xf numFmtId="0" fontId="262" fillId="95" borderId="107" xfId="0" applyFont="1" applyFill="1" applyBorder="1" applyAlignment="1">
      <alignment horizontal="center" vertical="center"/>
    </xf>
    <xf numFmtId="0" fontId="132" fillId="118" borderId="32" xfId="0" applyFont="1" applyFill="1" applyBorder="1" applyAlignment="1">
      <alignment horizontal="center" vertical="center"/>
    </xf>
    <xf numFmtId="0" fontId="132" fillId="118" borderId="25" xfId="0" applyFont="1" applyFill="1" applyBorder="1" applyAlignment="1">
      <alignment horizontal="center" vertical="center"/>
    </xf>
    <xf numFmtId="0" fontId="131" fillId="54" borderId="25" xfId="0" applyFont="1" applyFill="1" applyBorder="1" applyAlignment="1">
      <alignment horizontal="center" vertical="center"/>
    </xf>
    <xf numFmtId="0" fontId="131" fillId="56" borderId="25" xfId="0" applyFont="1" applyFill="1" applyBorder="1" applyAlignment="1">
      <alignment horizontal="center" vertical="center" wrapText="1"/>
    </xf>
    <xf numFmtId="0" fontId="261" fillId="0" borderId="42" xfId="0" applyFont="1" applyBorder="1" applyAlignment="1">
      <alignment horizontal="center" vertical="center" wrapText="1"/>
    </xf>
    <xf numFmtId="0" fontId="261" fillId="0" borderId="31" xfId="0" applyFont="1" applyBorder="1" applyAlignment="1">
      <alignment horizontal="center" vertical="center" wrapText="1"/>
    </xf>
    <xf numFmtId="0" fontId="132" fillId="118" borderId="102" xfId="0" applyFont="1" applyFill="1" applyBorder="1" applyAlignment="1">
      <alignment horizontal="center" vertical="center"/>
    </xf>
    <xf numFmtId="0" fontId="261" fillId="0" borderId="14" xfId="0" applyFont="1" applyBorder="1" applyAlignment="1">
      <alignment horizontal="center" vertical="center" wrapText="1"/>
    </xf>
    <xf numFmtId="0" fontId="131" fillId="119" borderId="14" xfId="0" applyFont="1" applyFill="1" applyBorder="1" applyAlignment="1">
      <alignment horizontal="center" vertical="center" wrapText="1"/>
    </xf>
    <xf numFmtId="0" fontId="131" fillId="56" borderId="103" xfId="0" applyFont="1" applyFill="1" applyBorder="1" applyAlignment="1">
      <alignment horizontal="center" vertical="center" wrapText="1"/>
    </xf>
    <xf numFmtId="0" fontId="131" fillId="54" borderId="14" xfId="0" applyFont="1" applyFill="1" applyBorder="1" applyAlignment="1">
      <alignment horizontal="center" vertical="center" wrapText="1"/>
    </xf>
    <xf numFmtId="0" fontId="131" fillId="119" borderId="54" xfId="0" applyFont="1" applyFill="1" applyBorder="1" applyAlignment="1">
      <alignment horizontal="center" vertical="center" wrapText="1"/>
    </xf>
    <xf numFmtId="0" fontId="263" fillId="0" borderId="102" xfId="0" applyFont="1" applyBorder="1" applyAlignment="1">
      <alignment horizontal="center" vertical="center" wrapText="1"/>
    </xf>
    <xf numFmtId="0" fontId="263" fillId="0" borderId="14" xfId="0" applyFont="1" applyBorder="1" applyAlignment="1">
      <alignment horizontal="center" vertical="center" wrapText="1"/>
    </xf>
    <xf numFmtId="0" fontId="261" fillId="0" borderId="150" xfId="0" applyFont="1" applyBorder="1" applyAlignment="1">
      <alignment horizontal="center" vertical="center" wrapText="1"/>
    </xf>
    <xf numFmtId="0" fontId="261" fillId="0" borderId="9" xfId="0" applyFont="1" applyBorder="1" applyAlignment="1">
      <alignment horizontal="center" vertical="center" wrapText="1"/>
    </xf>
    <xf numFmtId="0" fontId="261" fillId="0" borderId="54" xfId="0" applyFont="1" applyBorder="1" applyAlignment="1">
      <alignment horizontal="center" vertical="center" wrapText="1"/>
    </xf>
    <xf numFmtId="0" fontId="131" fillId="54" borderId="102" xfId="0" applyFont="1" applyFill="1" applyBorder="1" applyAlignment="1">
      <alignment horizontal="center" vertical="center"/>
    </xf>
    <xf numFmtId="0" fontId="142" fillId="118" borderId="14" xfId="0" applyFont="1" applyFill="1" applyBorder="1" applyAlignment="1">
      <alignment horizontal="center" vertical="center"/>
    </xf>
    <xf numFmtId="0" fontId="243" fillId="0" borderId="103" xfId="0" applyFont="1" applyBorder="1" applyAlignment="1">
      <alignment horizontal="center" vertical="center" wrapText="1"/>
    </xf>
    <xf numFmtId="0" fontId="262" fillId="95" borderId="7" xfId="0" applyFont="1" applyFill="1" applyBorder="1" applyAlignment="1">
      <alignment horizontal="center" vertical="center"/>
    </xf>
    <xf numFmtId="0" fontId="131" fillId="54" borderId="40" xfId="0" applyFont="1" applyFill="1" applyBorder="1" applyAlignment="1">
      <alignment horizontal="center" vertical="center" wrapText="1"/>
    </xf>
    <xf numFmtId="0" fontId="131" fillId="56" borderId="10" xfId="0" applyFont="1" applyFill="1" applyBorder="1" applyAlignment="1">
      <alignment horizontal="center" vertical="center" wrapText="1"/>
    </xf>
    <xf numFmtId="0" fontId="131" fillId="119" borderId="12" xfId="0" applyFont="1" applyFill="1" applyBorder="1" applyAlignment="1">
      <alignment horizontal="center" vertical="center" wrapText="1"/>
    </xf>
    <xf numFmtId="0" fontId="263" fillId="0" borderId="40" xfId="0" applyFont="1" applyBorder="1" applyAlignment="1">
      <alignment horizontal="center" vertical="center" wrapText="1"/>
    </xf>
    <xf numFmtId="0" fontId="262" fillId="95" borderId="20" xfId="0" applyFont="1" applyFill="1" applyBorder="1" applyAlignment="1">
      <alignment horizontal="center" vertical="center"/>
    </xf>
    <xf numFmtId="0" fontId="131" fillId="56" borderId="41" xfId="0" applyFont="1" applyFill="1" applyBorder="1" applyAlignment="1">
      <alignment horizontal="center" vertical="center" wrapText="1"/>
    </xf>
    <xf numFmtId="0" fontId="261" fillId="0" borderId="219" xfId="0" applyFont="1" applyBorder="1" applyAlignment="1">
      <alignment horizontal="center" vertical="center" wrapText="1"/>
    </xf>
    <xf numFmtId="0" fontId="132" fillId="118" borderId="111" xfId="0" applyFont="1" applyFill="1" applyBorder="1" applyAlignment="1">
      <alignment horizontal="center" vertical="center"/>
    </xf>
    <xf numFmtId="0" fontId="131" fillId="54" borderId="11" xfId="0" applyFont="1" applyFill="1" applyBorder="1" applyAlignment="1">
      <alignment horizontal="center" vertical="center"/>
    </xf>
    <xf numFmtId="0" fontId="131" fillId="119" borderId="11" xfId="0" applyFont="1" applyFill="1" applyBorder="1" applyAlignment="1">
      <alignment horizontal="center" vertical="center" wrapText="1"/>
    </xf>
    <xf numFmtId="0" fontId="261" fillId="0" borderId="11" xfId="0" applyFont="1" applyBorder="1" applyAlignment="1">
      <alignment horizontal="center" vertical="center" wrapText="1"/>
    </xf>
    <xf numFmtId="0" fontId="131" fillId="56" borderId="23" xfId="0" applyFont="1" applyFill="1" applyBorder="1" applyAlignment="1">
      <alignment horizontal="center" vertical="center" wrapText="1"/>
    </xf>
    <xf numFmtId="0" fontId="132" fillId="118" borderId="16" xfId="0" applyFont="1" applyFill="1" applyBorder="1" applyAlignment="1">
      <alignment horizontal="center" vertical="center"/>
    </xf>
    <xf numFmtId="0" fontId="132" fillId="118" borderId="11" xfId="0" applyFont="1" applyFill="1" applyBorder="1" applyAlignment="1">
      <alignment horizontal="center" vertical="center"/>
    </xf>
    <xf numFmtId="0" fontId="131" fillId="56" borderId="11" xfId="0" applyFont="1" applyFill="1" applyBorder="1" applyAlignment="1">
      <alignment horizontal="center" vertical="center" wrapText="1"/>
    </xf>
    <xf numFmtId="0" fontId="131" fillId="119" borderId="18" xfId="0" applyFont="1" applyFill="1" applyBorder="1" applyAlignment="1">
      <alignment horizontal="center" vertical="center" wrapText="1"/>
    </xf>
    <xf numFmtId="0" fontId="263" fillId="0" borderId="111" xfId="0" applyFont="1" applyBorder="1" applyAlignment="1">
      <alignment horizontal="center" vertical="center" wrapText="1"/>
    </xf>
    <xf numFmtId="0" fontId="180" fillId="56" borderId="11" xfId="0" applyFont="1" applyFill="1" applyBorder="1" applyAlignment="1">
      <alignment horizontal="center" vertical="center" wrapText="1"/>
    </xf>
    <xf numFmtId="0" fontId="263" fillId="0" borderId="11" xfId="0" applyFont="1" applyBorder="1" applyAlignment="1">
      <alignment horizontal="center" vertical="center" wrapText="1"/>
    </xf>
    <xf numFmtId="0" fontId="261" fillId="0" borderId="227" xfId="0" applyFont="1" applyBorder="1" applyAlignment="1">
      <alignment horizontal="center" vertical="center" wrapText="1"/>
    </xf>
    <xf numFmtId="0" fontId="261" fillId="0" borderId="16" xfId="0" applyFont="1" applyBorder="1" applyAlignment="1">
      <alignment horizontal="center" vertical="center" wrapText="1"/>
    </xf>
    <xf numFmtId="0" fontId="261" fillId="0" borderId="18" xfId="0" applyFont="1" applyBorder="1" applyAlignment="1">
      <alignment horizontal="center" vertical="center" wrapText="1"/>
    </xf>
    <xf numFmtId="0" fontId="131" fillId="119" borderId="111" xfId="0" applyFont="1" applyFill="1" applyBorder="1" applyAlignment="1">
      <alignment horizontal="center" vertical="center" wrapText="1"/>
    </xf>
    <xf numFmtId="0" fontId="155" fillId="119" borderId="11" xfId="0" applyFont="1" applyFill="1" applyBorder="1" applyAlignment="1">
      <alignment horizontal="center" vertical="center" wrapText="1"/>
    </xf>
    <xf numFmtId="0" fontId="243" fillId="0" borderId="11" xfId="0" applyFont="1" applyBorder="1" applyAlignment="1">
      <alignment horizontal="center" vertical="center" wrapText="1"/>
    </xf>
    <xf numFmtId="0" fontId="142" fillId="118" borderId="11" xfId="0" applyFont="1" applyFill="1" applyBorder="1" applyAlignment="1">
      <alignment horizontal="center" vertical="center"/>
    </xf>
    <xf numFmtId="0" fontId="265" fillId="120" borderId="11" xfId="0" applyFont="1" applyFill="1" applyBorder="1" applyAlignment="1">
      <alignment horizontal="center" vertical="center"/>
    </xf>
    <xf numFmtId="0" fontId="243" fillId="0" borderId="23" xfId="0" applyFont="1" applyBorder="1" applyAlignment="1">
      <alignment horizontal="center" vertical="center" wrapText="1"/>
    </xf>
    <xf numFmtId="0" fontId="262" fillId="76" borderId="4" xfId="0" applyFont="1" applyFill="1" applyBorder="1" applyAlignment="1">
      <alignment horizontal="center" vertical="center"/>
    </xf>
    <xf numFmtId="0" fontId="131" fillId="119" borderId="32" xfId="0" applyFont="1" applyFill="1" applyBorder="1" applyAlignment="1">
      <alignment horizontal="center" vertical="center" wrapText="1"/>
    </xf>
    <xf numFmtId="0" fontId="261" fillId="0" borderId="25" xfId="0" applyFont="1" applyBorder="1" applyAlignment="1">
      <alignment horizontal="center" vertical="center" wrapText="1"/>
    </xf>
    <xf numFmtId="0" fontId="131" fillId="125" borderId="25" xfId="0" applyFont="1" applyFill="1" applyBorder="1" applyAlignment="1">
      <alignment horizontal="center" vertical="center" wrapText="1"/>
    </xf>
    <xf numFmtId="0" fontId="131" fillId="56" borderId="117" xfId="0" applyFont="1" applyFill="1" applyBorder="1" applyAlignment="1">
      <alignment horizontal="center" vertical="center" wrapText="1"/>
    </xf>
    <xf numFmtId="0" fontId="261" fillId="0" borderId="32" xfId="0" applyFont="1" applyBorder="1" applyAlignment="1">
      <alignment horizontal="center" vertical="center" wrapText="1"/>
    </xf>
    <xf numFmtId="0" fontId="264" fillId="120" borderId="25" xfId="0" applyFont="1" applyFill="1" applyBorder="1" applyAlignment="1">
      <alignment horizontal="center" vertical="center"/>
    </xf>
    <xf numFmtId="0" fontId="261" fillId="0" borderId="26" xfId="0" applyFont="1" applyBorder="1" applyAlignment="1">
      <alignment horizontal="center" vertical="center" wrapText="1"/>
    </xf>
    <xf numFmtId="0" fontId="132" fillId="118" borderId="24" xfId="0" applyFont="1" applyFill="1" applyBorder="1" applyAlignment="1">
      <alignment horizontal="center" vertical="center"/>
    </xf>
    <xf numFmtId="0" fontId="131" fillId="119" borderId="25" xfId="0" applyFont="1" applyFill="1" applyBorder="1" applyAlignment="1">
      <alignment horizontal="center" vertical="center" wrapText="1"/>
    </xf>
    <xf numFmtId="0" fontId="263" fillId="0" borderId="32" xfId="0" applyFont="1" applyBorder="1" applyAlignment="1">
      <alignment horizontal="center" vertical="center" wrapText="1"/>
    </xf>
    <xf numFmtId="0" fontId="263" fillId="0" borderId="25" xfId="0" applyFont="1" applyBorder="1" applyAlignment="1">
      <alignment horizontal="center" vertical="center" wrapText="1"/>
    </xf>
    <xf numFmtId="0" fontId="180" fillId="119" borderId="25" xfId="0" applyFont="1" applyFill="1" applyBorder="1" applyAlignment="1">
      <alignment horizontal="center" vertical="center" wrapText="1"/>
    </xf>
    <xf numFmtId="0" fontId="131" fillId="56" borderId="6" xfId="0" applyFont="1" applyFill="1" applyBorder="1" applyAlignment="1">
      <alignment horizontal="center" vertical="center" wrapText="1"/>
    </xf>
    <xf numFmtId="0" fontId="131" fillId="54" borderId="24" xfId="0" applyFont="1" applyFill="1" applyBorder="1" applyAlignment="1">
      <alignment horizontal="center" vertical="center"/>
    </xf>
    <xf numFmtId="0" fontId="131" fillId="119" borderId="42" xfId="0" applyFont="1" applyFill="1" applyBorder="1" applyAlignment="1">
      <alignment horizontal="center" vertical="center" wrapText="1"/>
    </xf>
    <xf numFmtId="0" fontId="142" fillId="118" borderId="25" xfId="0" applyFont="1" applyFill="1" applyBorder="1" applyAlignment="1">
      <alignment horizontal="center" vertical="center"/>
    </xf>
    <xf numFmtId="0" fontId="155" fillId="56" borderId="25" xfId="0" applyFont="1" applyFill="1" applyBorder="1" applyAlignment="1">
      <alignment horizontal="center" vertical="center" wrapText="1"/>
    </xf>
    <xf numFmtId="0" fontId="243" fillId="0" borderId="26" xfId="0" applyFont="1" applyBorder="1" applyAlignment="1">
      <alignment horizontal="center" vertical="center" wrapText="1"/>
    </xf>
    <xf numFmtId="0" fontId="262" fillId="76" borderId="7" xfId="0" applyFont="1" applyFill="1" applyBorder="1" applyAlignment="1">
      <alignment horizontal="center" vertical="center"/>
    </xf>
    <xf numFmtId="0" fontId="131" fillId="56" borderId="118" xfId="0" applyFont="1" applyFill="1" applyBorder="1" applyAlignment="1">
      <alignment horizontal="center" vertical="center" wrapText="1"/>
    </xf>
    <xf numFmtId="0" fontId="132" fillId="125" borderId="8" xfId="0" applyFont="1" applyFill="1" applyBorder="1" applyAlignment="1">
      <alignment horizontal="center" vertical="center"/>
    </xf>
    <xf numFmtId="0" fontId="131" fillId="56" borderId="114" xfId="0" applyFont="1" applyFill="1" applyBorder="1" applyAlignment="1">
      <alignment horizontal="center" vertical="center" wrapText="1"/>
    </xf>
    <xf numFmtId="0" fontId="261" fillId="0" borderId="40" xfId="0" applyFont="1" applyBorder="1" applyAlignment="1">
      <alignment horizontal="center" vertical="center" wrapText="1"/>
    </xf>
    <xf numFmtId="0" fontId="155" fillId="56" borderId="8" xfId="0" applyFont="1" applyFill="1" applyBorder="1" applyAlignment="1">
      <alignment horizontal="center" vertical="center" wrapText="1"/>
    </xf>
    <xf numFmtId="0" fontId="262" fillId="76" borderId="27" xfId="0" applyFont="1" applyFill="1" applyBorder="1" applyAlignment="1">
      <alignment horizontal="center" vertical="center"/>
    </xf>
    <xf numFmtId="0" fontId="131" fillId="56" borderId="35" xfId="0" applyFont="1" applyFill="1" applyBorder="1" applyAlignment="1">
      <alignment horizontal="center" vertical="center" wrapText="1"/>
    </xf>
    <xf numFmtId="0" fontId="180" fillId="56" borderId="41" xfId="0" applyFont="1" applyFill="1" applyBorder="1" applyAlignment="1">
      <alignment horizontal="center" vertical="center" wrapText="1"/>
    </xf>
    <xf numFmtId="0" fontId="131" fillId="56" borderId="119" xfId="0" applyFont="1" applyFill="1" applyBorder="1" applyAlignment="1">
      <alignment horizontal="center" vertical="center" wrapText="1"/>
    </xf>
    <xf numFmtId="0" fontId="131" fillId="119" borderId="43" xfId="0" applyFont="1" applyFill="1" applyBorder="1" applyAlignment="1">
      <alignment horizontal="center" vertical="center" wrapText="1"/>
    </xf>
    <xf numFmtId="0" fontId="261" fillId="0" borderId="41" xfId="0" applyFont="1" applyBorder="1" applyAlignment="1">
      <alignment horizontal="center" vertical="center" wrapText="1"/>
    </xf>
    <xf numFmtId="0" fontId="155" fillId="56" borderId="29" xfId="0" applyFont="1" applyFill="1" applyBorder="1" applyAlignment="1">
      <alignment horizontal="center" vertical="center" wrapText="1"/>
    </xf>
    <xf numFmtId="0" fontId="262" fillId="97" borderId="107" xfId="0" applyFont="1" applyFill="1" applyBorder="1" applyAlignment="1">
      <alignment horizontal="center" vertical="center"/>
    </xf>
    <xf numFmtId="0" fontId="131" fillId="56" borderId="42" xfId="0" applyFont="1" applyFill="1" applyBorder="1" applyAlignment="1">
      <alignment horizontal="center" vertical="center" wrapText="1"/>
    </xf>
    <xf numFmtId="0" fontId="131" fillId="119" borderId="103" xfId="0" applyFont="1" applyFill="1" applyBorder="1" applyAlignment="1">
      <alignment horizontal="center" vertical="center" wrapText="1"/>
    </xf>
    <xf numFmtId="0" fontId="131" fillId="119" borderId="19" xfId="0" applyFont="1" applyFill="1" applyBorder="1" applyAlignment="1">
      <alignment horizontal="center" vertical="center" wrapText="1"/>
    </xf>
    <xf numFmtId="0" fontId="132" fillId="125" borderId="14" xfId="0" applyFont="1" applyFill="1" applyBorder="1" applyAlignment="1">
      <alignment horizontal="center" vertical="center"/>
    </xf>
    <xf numFmtId="0" fontId="263" fillId="120" borderId="40" xfId="0" applyFont="1" applyFill="1" applyBorder="1" applyAlignment="1">
      <alignment horizontal="center" vertical="center"/>
    </xf>
    <xf numFmtId="0" fontId="180" fillId="56" borderId="14" xfId="0" applyFont="1" applyFill="1" applyBorder="1" applyAlignment="1">
      <alignment horizontal="center" vertical="center" wrapText="1"/>
    </xf>
    <xf numFmtId="0" fontId="155" fillId="119" borderId="14" xfId="0" applyFont="1" applyFill="1" applyBorder="1" applyAlignment="1">
      <alignment horizontal="center" vertical="center" wrapText="1"/>
    </xf>
    <xf numFmtId="0" fontId="155" fillId="56" borderId="103" xfId="0" applyFont="1" applyFill="1" applyBorder="1" applyAlignment="1">
      <alignment horizontal="center" vertical="center" wrapText="1"/>
    </xf>
    <xf numFmtId="0" fontId="131" fillId="54" borderId="40" xfId="0" applyFont="1" applyFill="1" applyBorder="1" applyAlignment="1">
      <alignment horizontal="center" vertical="center"/>
    </xf>
    <xf numFmtId="0" fontId="180" fillId="56" borderId="8" xfId="0" applyFont="1" applyFill="1" applyBorder="1" applyAlignment="1">
      <alignment horizontal="center" vertical="center" wrapText="1"/>
    </xf>
    <xf numFmtId="0" fontId="131" fillId="56" borderId="9" xfId="0" applyFont="1" applyFill="1" applyBorder="1" applyAlignment="1">
      <alignment horizontal="center" vertical="center" wrapText="1"/>
    </xf>
    <xf numFmtId="0" fontId="155" fillId="56" borderId="10" xfId="0" applyFont="1" applyFill="1" applyBorder="1" applyAlignment="1">
      <alignment horizontal="center" vertical="center" wrapText="1"/>
    </xf>
    <xf numFmtId="0" fontId="262" fillId="97" borderId="20" xfId="0" applyFont="1" applyFill="1" applyBorder="1" applyAlignment="1">
      <alignment horizontal="center" vertical="center"/>
    </xf>
    <xf numFmtId="0" fontId="132" fillId="35" borderId="29" xfId="0" applyFont="1" applyFill="1" applyBorder="1" applyAlignment="1">
      <alignment horizontal="center" vertical="center"/>
    </xf>
    <xf numFmtId="0" fontId="131" fillId="54" borderId="111" xfId="0" applyFont="1" applyFill="1" applyBorder="1" applyAlignment="1">
      <alignment horizontal="center" vertical="center"/>
    </xf>
    <xf numFmtId="0" fontId="131" fillId="119" borderId="23" xfId="0" applyFont="1" applyFill="1" applyBorder="1" applyAlignment="1">
      <alignment horizontal="center" vertical="center" wrapText="1"/>
    </xf>
    <xf numFmtId="0" fontId="131" fillId="119" borderId="16" xfId="0" applyFont="1" applyFill="1" applyBorder="1" applyAlignment="1">
      <alignment horizontal="center" vertical="center" wrapText="1"/>
    </xf>
    <xf numFmtId="0" fontId="131" fillId="56" borderId="16" xfId="0" applyFont="1" applyFill="1" applyBorder="1" applyAlignment="1">
      <alignment horizontal="center" vertical="center" wrapText="1"/>
    </xf>
    <xf numFmtId="0" fontId="155" fillId="56" borderId="23" xfId="0" applyFont="1" applyFill="1" applyBorder="1" applyAlignment="1">
      <alignment horizontal="center" vertical="center" wrapText="1"/>
    </xf>
    <xf numFmtId="0" fontId="262" fillId="116" borderId="4" xfId="0" applyFont="1" applyFill="1" applyBorder="1" applyAlignment="1">
      <alignment horizontal="center" vertical="center"/>
    </xf>
    <xf numFmtId="0" fontId="261" fillId="0" borderId="117" xfId="0" applyFont="1" applyBorder="1" applyAlignment="1">
      <alignment horizontal="center" vertical="center" wrapText="1"/>
    </xf>
    <xf numFmtId="0" fontId="131" fillId="56" borderId="32" xfId="0" applyFont="1" applyFill="1" applyBorder="1" applyAlignment="1">
      <alignment horizontal="center" vertical="center" wrapText="1"/>
    </xf>
    <xf numFmtId="0" fontId="180" fillId="56" borderId="25" xfId="0" applyFont="1" applyFill="1" applyBorder="1" applyAlignment="1">
      <alignment horizontal="center" vertical="center" wrapText="1"/>
    </xf>
    <xf numFmtId="0" fontId="131" fillId="119" borderId="6" xfId="0" applyFont="1" applyFill="1" applyBorder="1" applyAlignment="1">
      <alignment horizontal="center" vertical="center" wrapText="1"/>
    </xf>
    <xf numFmtId="0" fontId="131" fillId="119" borderId="24" xfId="0" applyFont="1" applyFill="1" applyBorder="1" applyAlignment="1">
      <alignment horizontal="center" vertical="center" wrapText="1"/>
    </xf>
    <xf numFmtId="0" fontId="243" fillId="0" borderId="25" xfId="0" applyFont="1" applyBorder="1" applyAlignment="1">
      <alignment horizontal="center" vertical="center" wrapText="1"/>
    </xf>
    <xf numFmtId="0" fontId="155" fillId="119" borderId="25" xfId="0" applyFont="1" applyFill="1" applyBorder="1" applyAlignment="1">
      <alignment horizontal="center" vertical="center" wrapText="1"/>
    </xf>
    <xf numFmtId="0" fontId="262" fillId="116" borderId="7" xfId="0" applyFont="1" applyFill="1" applyBorder="1" applyAlignment="1">
      <alignment horizontal="center" vertical="center"/>
    </xf>
    <xf numFmtId="0" fontId="131" fillId="56" borderId="40" xfId="0" applyFont="1" applyFill="1" applyBorder="1" applyAlignment="1">
      <alignment horizontal="center" vertical="center" wrapText="1"/>
    </xf>
    <xf numFmtId="0" fontId="131" fillId="119" borderId="10" xfId="0" applyFont="1" applyFill="1" applyBorder="1" applyAlignment="1">
      <alignment horizontal="center" vertical="center" wrapText="1"/>
    </xf>
    <xf numFmtId="0" fontId="131" fillId="119" borderId="9" xfId="0" applyFont="1" applyFill="1" applyBorder="1" applyAlignment="1">
      <alignment horizontal="center" vertical="center" wrapText="1"/>
    </xf>
    <xf numFmtId="0" fontId="131" fillId="119" borderId="114" xfId="0" applyFont="1" applyFill="1" applyBorder="1" applyAlignment="1">
      <alignment horizontal="center" vertical="center" wrapText="1"/>
    </xf>
    <xf numFmtId="0" fontId="262" fillId="116" borderId="27" xfId="0" applyFont="1" applyFill="1" applyBorder="1" applyAlignment="1">
      <alignment horizontal="center" vertical="center"/>
    </xf>
    <xf numFmtId="0" fontId="131" fillId="119" borderId="119" xfId="0" applyFont="1" applyFill="1" applyBorder="1" applyAlignment="1">
      <alignment horizontal="center" vertical="center" wrapText="1"/>
    </xf>
    <xf numFmtId="0" fontId="131" fillId="119" borderId="28" xfId="0" applyFont="1" applyFill="1" applyBorder="1" applyAlignment="1">
      <alignment horizontal="center" vertical="center" wrapText="1"/>
    </xf>
    <xf numFmtId="0" fontId="155" fillId="119" borderId="29" xfId="0" applyFont="1" applyFill="1" applyBorder="1" applyAlignment="1">
      <alignment horizontal="center" vertical="center" wrapText="1"/>
    </xf>
    <xf numFmtId="0" fontId="262" fillId="80" borderId="4" xfId="0" applyFont="1" applyFill="1" applyBorder="1" applyAlignment="1">
      <alignment horizontal="center" vertical="center"/>
    </xf>
    <xf numFmtId="0" fontId="131" fillId="119" borderId="31" xfId="0" applyFont="1" applyFill="1" applyBorder="1" applyAlignment="1">
      <alignment horizontal="center" vertical="center" wrapText="1"/>
    </xf>
    <xf numFmtId="0" fontId="264" fillId="120" borderId="14" xfId="0" applyFont="1" applyFill="1" applyBorder="1" applyAlignment="1">
      <alignment horizontal="center" vertical="center"/>
    </xf>
    <xf numFmtId="0" fontId="261" fillId="0" borderId="103" xfId="0" applyFont="1" applyBorder="1" applyAlignment="1">
      <alignment horizontal="center" vertical="center" wrapText="1"/>
    </xf>
    <xf numFmtId="0" fontId="131" fillId="54" borderId="19" xfId="0" applyFont="1" applyFill="1" applyBorder="1" applyAlignment="1">
      <alignment horizontal="center" vertical="center" wrapText="1"/>
    </xf>
    <xf numFmtId="0" fontId="180" fillId="56" borderId="102" xfId="0" applyFont="1" applyFill="1" applyBorder="1" applyAlignment="1">
      <alignment horizontal="center" vertical="center" wrapText="1"/>
    </xf>
    <xf numFmtId="0" fontId="132" fillId="118" borderId="19" xfId="0" applyFont="1" applyFill="1" applyBorder="1" applyAlignment="1">
      <alignment horizontal="center" vertical="center"/>
    </xf>
    <xf numFmtId="0" fontId="131" fillId="54" borderId="14" xfId="0" applyFont="1" applyFill="1" applyBorder="1" applyAlignment="1">
      <alignment horizontal="center" vertical="center"/>
    </xf>
    <xf numFmtId="0" fontId="131" fillId="56" borderId="54" xfId="0" applyFont="1" applyFill="1" applyBorder="1" applyAlignment="1">
      <alignment horizontal="center" vertical="center" wrapText="1"/>
    </xf>
    <xf numFmtId="0" fontId="155" fillId="119" borderId="103" xfId="0" applyFont="1" applyFill="1" applyBorder="1" applyAlignment="1">
      <alignment horizontal="center" vertical="center" wrapText="1"/>
    </xf>
    <xf numFmtId="0" fontId="262" fillId="80" borderId="7" xfId="0" applyFont="1" applyFill="1" applyBorder="1" applyAlignment="1">
      <alignment horizontal="center" vertical="center"/>
    </xf>
    <xf numFmtId="0" fontId="131" fillId="119" borderId="118" xfId="0" applyFont="1" applyFill="1" applyBorder="1" applyAlignment="1">
      <alignment horizontal="center" vertical="center" wrapText="1"/>
    </xf>
    <xf numFmtId="0" fontId="180" fillId="56" borderId="40" xfId="0" applyFont="1" applyFill="1" applyBorder="1" applyAlignment="1">
      <alignment horizontal="center" vertical="center" wrapText="1"/>
    </xf>
    <xf numFmtId="0" fontId="155" fillId="119" borderId="10" xfId="0" applyFont="1" applyFill="1" applyBorder="1" applyAlignment="1">
      <alignment horizontal="center" vertical="center" wrapText="1"/>
    </xf>
    <xf numFmtId="0" fontId="262" fillId="80" borderId="27" xfId="0" applyFont="1" applyFill="1" applyBorder="1" applyAlignment="1">
      <alignment horizontal="center" vertical="center"/>
    </xf>
    <xf numFmtId="0" fontId="131" fillId="119" borderId="219" xfId="0" applyFont="1" applyFill="1" applyBorder="1" applyAlignment="1">
      <alignment horizontal="center" vertical="center" wrapText="1"/>
    </xf>
    <xf numFmtId="0" fontId="261" fillId="0" borderId="111" xfId="0" applyFont="1" applyBorder="1" applyAlignment="1">
      <alignment horizontal="center" vertical="center" wrapText="1"/>
    </xf>
    <xf numFmtId="0" fontId="264" fillId="120" borderId="11" xfId="0" applyFont="1" applyFill="1" applyBorder="1" applyAlignment="1">
      <alignment horizontal="center" vertical="center"/>
    </xf>
    <xf numFmtId="0" fontId="261" fillId="0" borderId="23" xfId="0" applyFont="1" applyBorder="1" applyAlignment="1">
      <alignment horizontal="center" vertical="center" wrapText="1"/>
    </xf>
    <xf numFmtId="0" fontId="131" fillId="56" borderId="18" xfId="0" applyFont="1" applyFill="1" applyBorder="1" applyAlignment="1">
      <alignment horizontal="center" vertical="center" wrapText="1"/>
    </xf>
    <xf numFmtId="0" fontId="155" fillId="119" borderId="23" xfId="0" applyFont="1" applyFill="1" applyBorder="1" applyAlignment="1">
      <alignment horizontal="center" vertical="center" wrapText="1"/>
    </xf>
    <xf numFmtId="0" fontId="262" fillId="79" borderId="107" xfId="0" applyFont="1" applyFill="1" applyBorder="1" applyAlignment="1">
      <alignment horizontal="center" vertical="center"/>
    </xf>
    <xf numFmtId="0" fontId="132" fillId="125" borderId="25" xfId="0" applyFont="1" applyFill="1" applyBorder="1" applyAlignment="1">
      <alignment horizontal="center" vertical="center"/>
    </xf>
    <xf numFmtId="0" fontId="263" fillId="120" borderId="25" xfId="0" applyFont="1" applyFill="1" applyBorder="1" applyAlignment="1">
      <alignment horizontal="center" vertical="center"/>
    </xf>
    <xf numFmtId="0" fontId="261" fillId="0" borderId="6" xfId="0" applyFont="1" applyBorder="1" applyAlignment="1">
      <alignment horizontal="center" vertical="center" wrapText="1"/>
    </xf>
    <xf numFmtId="0" fontId="262" fillId="79" borderId="33" xfId="0" applyFont="1" applyFill="1" applyBorder="1" applyAlignment="1">
      <alignment horizontal="center" vertical="center"/>
    </xf>
    <xf numFmtId="0" fontId="262" fillId="79" borderId="7" xfId="0" applyFont="1" applyFill="1" applyBorder="1" applyAlignment="1">
      <alignment horizontal="center" vertical="center"/>
    </xf>
    <xf numFmtId="0" fontId="264" fillId="120" borderId="10" xfId="0" applyFont="1" applyFill="1" applyBorder="1" applyAlignment="1">
      <alignment horizontal="center" vertical="center"/>
    </xf>
    <xf numFmtId="0" fontId="263" fillId="120" borderId="8" xfId="0" applyFont="1" applyFill="1" applyBorder="1" applyAlignment="1">
      <alignment horizontal="center" vertical="center"/>
    </xf>
    <xf numFmtId="0" fontId="262" fillId="124" borderId="107" xfId="0" applyFont="1" applyFill="1" applyBorder="1" applyAlignment="1">
      <alignment horizontal="center" vertical="center"/>
    </xf>
    <xf numFmtId="0" fontId="131" fillId="54" borderId="9" xfId="0" applyFont="1" applyFill="1" applyBorder="1" applyAlignment="1">
      <alignment horizontal="center" vertical="center"/>
    </xf>
    <xf numFmtId="0" fontId="262" fillId="124" borderId="7" xfId="0" applyFont="1" applyFill="1" applyBorder="1" applyAlignment="1">
      <alignment horizontal="center" vertical="center"/>
    </xf>
    <xf numFmtId="0" fontId="264" fillId="120" borderId="12" xfId="0" applyFont="1" applyFill="1" applyBorder="1" applyAlignment="1">
      <alignment horizontal="center" vertical="center"/>
    </xf>
    <xf numFmtId="0" fontId="265" fillId="120" borderId="10" xfId="0" applyFont="1" applyFill="1" applyBorder="1" applyAlignment="1">
      <alignment horizontal="center" vertical="center"/>
    </xf>
    <xf numFmtId="0" fontId="264" fillId="120" borderId="118" xfId="0" applyFont="1" applyFill="1" applyBorder="1" applyAlignment="1">
      <alignment horizontal="center" vertical="center"/>
    </xf>
    <xf numFmtId="0" fontId="264" fillId="120" borderId="114" xfId="0" applyFont="1" applyFill="1" applyBorder="1" applyAlignment="1">
      <alignment horizontal="center" vertical="center"/>
    </xf>
    <xf numFmtId="0" fontId="262" fillId="79" borderId="27" xfId="0" applyFont="1" applyFill="1" applyBorder="1" applyAlignment="1">
      <alignment horizontal="center" vertical="center"/>
    </xf>
    <xf numFmtId="0" fontId="264" fillId="120" borderId="35" xfId="0" applyFont="1" applyFill="1" applyBorder="1" applyAlignment="1">
      <alignment horizontal="center" vertical="center"/>
    </xf>
    <xf numFmtId="0" fontId="263" fillId="120" borderId="29" xfId="0" applyFont="1" applyFill="1" applyBorder="1" applyAlignment="1">
      <alignment horizontal="center" vertical="center"/>
    </xf>
    <xf numFmtId="0" fontId="264" fillId="120" borderId="119" xfId="0" applyFont="1" applyFill="1" applyBorder="1" applyAlignment="1">
      <alignment horizontal="center" vertical="center"/>
    </xf>
    <xf numFmtId="0" fontId="262" fillId="0" borderId="119" xfId="0" applyFont="1" applyBorder="1" applyAlignment="1">
      <alignment horizontal="center" vertical="center" wrapText="1"/>
    </xf>
    <xf numFmtId="0" fontId="132" fillId="125" borderId="9" xfId="0" applyFont="1" applyFill="1" applyBorder="1" applyAlignment="1">
      <alignment horizontal="center" vertical="center"/>
    </xf>
    <xf numFmtId="0" fontId="131" fillId="54" borderId="29" xfId="0" applyFont="1" applyFill="1" applyBorder="1" applyAlignment="1">
      <alignment horizontal="center" vertical="center" wrapText="1"/>
    </xf>
    <xf numFmtId="0" fontId="132" fillId="125" borderId="40" xfId="0" applyFont="1" applyFill="1" applyBorder="1" applyAlignment="1">
      <alignment horizontal="center" vertical="center"/>
    </xf>
    <xf numFmtId="0" fontId="132" fillId="54" borderId="14" xfId="0" applyFont="1" applyFill="1" applyBorder="1" applyAlignment="1">
      <alignment horizontal="center" vertical="center"/>
    </xf>
    <xf numFmtId="0" fontId="131" fillId="127" borderId="25" xfId="0" applyFont="1" applyFill="1" applyBorder="1" applyAlignment="1">
      <alignment horizontal="center" vertical="center"/>
    </xf>
    <xf numFmtId="0" fontId="131" fillId="54" borderId="8" xfId="0" applyFont="1" applyFill="1" applyBorder="1" applyAlignment="1">
      <alignment horizontal="center" vertical="center" wrapText="1"/>
    </xf>
    <xf numFmtId="0" fontId="188" fillId="125" borderId="8" xfId="0" applyFont="1" applyFill="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15" fillId="2" borderId="33" xfId="0" applyFont="1" applyFill="1" applyBorder="1" applyAlignment="1">
      <alignment horizontal="left" vertical="center" wrapText="1"/>
    </xf>
    <xf numFmtId="0" fontId="17" fillId="2" borderId="0" xfId="0" applyFont="1" applyFill="1" applyAlignment="1">
      <alignment horizontal="left" vertical="center" wrapText="1"/>
    </xf>
    <xf numFmtId="0" fontId="17" fillId="2" borderId="34" xfId="0" applyFont="1" applyFill="1" applyBorder="1" applyAlignment="1">
      <alignment horizontal="left" vertical="center" wrapText="1"/>
    </xf>
    <xf numFmtId="0" fontId="17" fillId="2" borderId="38" xfId="0" applyFont="1" applyFill="1" applyBorder="1" applyAlignment="1">
      <alignment horizontal="left" vertical="center" wrapText="1"/>
    </xf>
    <xf numFmtId="0" fontId="17" fillId="2" borderId="37" xfId="0" applyFont="1" applyFill="1" applyBorder="1" applyAlignment="1">
      <alignment horizontal="left" vertical="center" wrapText="1"/>
    </xf>
    <xf numFmtId="0" fontId="17" fillId="2" borderId="39" xfId="0" applyFont="1" applyFill="1" applyBorder="1" applyAlignment="1">
      <alignment horizontal="left" vertical="center" wrapText="1"/>
    </xf>
    <xf numFmtId="0" fontId="40" fillId="0" borderId="1" xfId="0" applyFont="1" applyBorder="1" applyAlignment="1">
      <alignment horizontal="center" vertical="center"/>
    </xf>
    <xf numFmtId="0" fontId="40" fillId="0" borderId="2" xfId="0" applyFont="1" applyBorder="1" applyAlignment="1">
      <alignment horizontal="center" vertical="center"/>
    </xf>
    <xf numFmtId="0" fontId="6" fillId="0" borderId="32"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33" fillId="0" borderId="1" xfId="0" applyFont="1" applyBorder="1" applyAlignment="1">
      <alignment horizontal="center" vertical="center"/>
    </xf>
    <xf numFmtId="0" fontId="33" fillId="0" borderId="2" xfId="0" applyFont="1" applyBorder="1" applyAlignment="1">
      <alignment horizontal="center" vertical="center"/>
    </xf>
    <xf numFmtId="0" fontId="6" fillId="0" borderId="105" xfId="0" applyFont="1" applyBorder="1" applyAlignment="1">
      <alignment horizontal="center" vertical="center"/>
    </xf>
    <xf numFmtId="0" fontId="6" fillId="0" borderId="60" xfId="0" applyFont="1" applyBorder="1" applyAlignment="1">
      <alignment horizontal="center" vertical="center"/>
    </xf>
    <xf numFmtId="0" fontId="6" fillId="0" borderId="106" xfId="0" applyFont="1" applyBorder="1" applyAlignment="1">
      <alignment horizontal="center" vertical="center"/>
    </xf>
    <xf numFmtId="0" fontId="6" fillId="0" borderId="63" xfId="0" applyFont="1" applyBorder="1" applyAlignment="1">
      <alignment horizontal="center" vertical="center"/>
    </xf>
    <xf numFmtId="0" fontId="15" fillId="2" borderId="0" xfId="0" applyFont="1" applyFill="1" applyAlignment="1">
      <alignment horizontal="left" vertical="center" wrapText="1"/>
    </xf>
    <xf numFmtId="0" fontId="103" fillId="0" borderId="1" xfId="0" applyFont="1" applyBorder="1" applyAlignment="1">
      <alignment horizontal="center" vertical="center"/>
    </xf>
    <xf numFmtId="0" fontId="103" fillId="0" borderId="2" xfId="0" applyFont="1" applyBorder="1" applyAlignment="1">
      <alignment horizontal="center" vertical="center"/>
    </xf>
    <xf numFmtId="0" fontId="98" fillId="0" borderId="105" xfId="0" applyFont="1" applyBorder="1" applyAlignment="1">
      <alignment horizontal="center" vertical="center"/>
    </xf>
    <xf numFmtId="0" fontId="98" fillId="0" borderId="60" xfId="0" applyFont="1" applyBorder="1" applyAlignment="1">
      <alignment horizontal="center" vertical="center"/>
    </xf>
    <xf numFmtId="0" fontId="98" fillId="0" borderId="106" xfId="0" applyFont="1" applyBorder="1" applyAlignment="1">
      <alignment horizontal="center" vertical="center"/>
    </xf>
    <xf numFmtId="0" fontId="2" fillId="0" borderId="110" xfId="0" applyFont="1" applyBorder="1" applyAlignment="1">
      <alignment horizontal="center" vertical="center"/>
    </xf>
    <xf numFmtId="0" fontId="2" fillId="0" borderId="115" xfId="0" applyFont="1" applyBorder="1" applyAlignment="1">
      <alignment horizontal="center" vertical="center"/>
    </xf>
    <xf numFmtId="0" fontId="2" fillId="0" borderId="116" xfId="0" applyFont="1" applyBorder="1" applyAlignment="1">
      <alignment horizontal="center" vertical="center"/>
    </xf>
    <xf numFmtId="0" fontId="2" fillId="29" borderId="110" xfId="1" applyFont="1" applyBorder="1" applyAlignment="1">
      <alignment horizontal="center" vertical="center"/>
    </xf>
    <xf numFmtId="0" fontId="2" fillId="29" borderId="115" xfId="1" applyFont="1" applyBorder="1" applyAlignment="1">
      <alignment horizontal="center" vertical="center"/>
    </xf>
    <xf numFmtId="0" fontId="2" fillId="29" borderId="116" xfId="1" applyFont="1" applyBorder="1" applyAlignment="1">
      <alignment horizontal="center" vertical="center"/>
    </xf>
    <xf numFmtId="0" fontId="9" fillId="0" borderId="15" xfId="0" applyFont="1" applyBorder="1" applyAlignment="1">
      <alignment horizontal="center" vertical="center" wrapText="1"/>
    </xf>
    <xf numFmtId="0" fontId="9" fillId="0" borderId="61" xfId="0" applyFont="1" applyBorder="1" applyAlignment="1">
      <alignment horizontal="center" vertical="center" wrapText="1"/>
    </xf>
    <xf numFmtId="0" fontId="2" fillId="2" borderId="152" xfId="0" applyFont="1" applyFill="1" applyBorder="1" applyAlignment="1">
      <alignment horizontal="center" vertical="center"/>
    </xf>
    <xf numFmtId="0" fontId="2" fillId="2" borderId="115" xfId="0" applyFont="1" applyFill="1" applyBorder="1" applyAlignment="1">
      <alignment horizontal="center" vertical="center"/>
    </xf>
    <xf numFmtId="0" fontId="2" fillId="2" borderId="153" xfId="0" applyFont="1" applyFill="1" applyBorder="1" applyAlignment="1">
      <alignment horizontal="center" vertical="center"/>
    </xf>
    <xf numFmtId="0" fontId="66" fillId="0" borderId="105" xfId="0" applyFont="1" applyBorder="1" applyAlignment="1">
      <alignment horizontal="center" vertical="center"/>
    </xf>
    <xf numFmtId="0" fontId="66" fillId="0" borderId="60" xfId="0" applyFont="1" applyBorder="1" applyAlignment="1">
      <alignment horizontal="center" vertical="center"/>
    </xf>
    <xf numFmtId="0" fontId="66" fillId="0" borderId="106" xfId="0" applyFont="1" applyBorder="1" applyAlignment="1">
      <alignment horizontal="center" vertical="center"/>
    </xf>
    <xf numFmtId="0" fontId="4" fillId="2" borderId="136" xfId="0" applyFont="1" applyFill="1" applyBorder="1" applyAlignment="1">
      <alignment horizontal="center" vertical="center" wrapText="1"/>
    </xf>
    <xf numFmtId="0" fontId="4" fillId="2" borderId="149" xfId="0" applyFont="1" applyFill="1" applyBorder="1" applyAlignment="1">
      <alignment horizontal="center" vertical="center" wrapText="1"/>
    </xf>
    <xf numFmtId="0" fontId="9" fillId="31" borderId="148" xfId="0" applyFont="1" applyFill="1" applyBorder="1" applyAlignment="1">
      <alignment horizontal="center" vertical="center" wrapText="1"/>
    </xf>
    <xf numFmtId="0" fontId="9" fillId="31" borderId="36" xfId="0" applyFont="1" applyFill="1" applyBorder="1" applyAlignment="1">
      <alignment horizontal="center" vertical="center" wrapText="1"/>
    </xf>
    <xf numFmtId="0" fontId="9" fillId="14" borderId="15" xfId="0" applyFont="1" applyFill="1" applyBorder="1" applyAlignment="1">
      <alignment horizontal="center" vertical="center" wrapText="1"/>
    </xf>
    <xf numFmtId="0" fontId="9" fillId="14" borderId="61" xfId="0" applyFont="1" applyFill="1" applyBorder="1" applyAlignment="1">
      <alignment horizontal="center" vertical="center" wrapText="1"/>
    </xf>
    <xf numFmtId="0" fontId="9" fillId="31" borderId="15" xfId="0" applyFont="1" applyFill="1" applyBorder="1" applyAlignment="1">
      <alignment horizontal="center" vertical="center" wrapText="1"/>
    </xf>
    <xf numFmtId="0" fontId="9" fillId="31" borderId="61" xfId="0" applyFont="1" applyFill="1" applyBorder="1" applyAlignment="1">
      <alignment horizontal="center" vertical="center" wrapText="1"/>
    </xf>
    <xf numFmtId="0" fontId="9" fillId="0" borderId="59" xfId="0" applyFont="1" applyBorder="1" applyAlignment="1">
      <alignment horizontal="center" vertical="center" wrapText="1"/>
    </xf>
    <xf numFmtId="0" fontId="9" fillId="0" borderId="62" xfId="0" applyFont="1" applyBorder="1" applyAlignment="1">
      <alignment horizontal="center" vertical="center" wrapText="1"/>
    </xf>
    <xf numFmtId="0" fontId="5" fillId="14" borderId="15" xfId="0" applyFont="1" applyFill="1" applyBorder="1" applyAlignment="1">
      <alignment horizontal="center" vertical="center" wrapText="1"/>
    </xf>
    <xf numFmtId="0" fontId="5" fillId="14" borderId="61" xfId="0" applyFont="1" applyFill="1" applyBorder="1" applyAlignment="1">
      <alignment horizontal="center" vertical="center" wrapText="1"/>
    </xf>
    <xf numFmtId="0" fontId="15" fillId="2" borderId="1" xfId="0" applyFont="1" applyFill="1" applyBorder="1" applyAlignment="1">
      <alignment horizontal="left" vertical="center" wrapText="1"/>
    </xf>
    <xf numFmtId="0" fontId="17" fillId="2" borderId="2" xfId="0" applyFont="1" applyFill="1" applyBorder="1" applyAlignment="1">
      <alignment horizontal="left" vertical="center" wrapText="1"/>
    </xf>
    <xf numFmtId="0" fontId="17" fillId="2" borderId="3" xfId="0" applyFont="1" applyFill="1" applyBorder="1" applyAlignment="1">
      <alignment horizontal="left" vertical="center" wrapText="1"/>
    </xf>
    <xf numFmtId="0" fontId="5" fillId="0" borderId="15" xfId="0" applyFont="1" applyBorder="1" applyAlignment="1">
      <alignment horizontal="center" vertical="center" wrapText="1"/>
    </xf>
    <xf numFmtId="0" fontId="5" fillId="0" borderId="61" xfId="0" applyFont="1" applyBorder="1" applyAlignment="1">
      <alignment horizontal="center" vertical="center" wrapText="1"/>
    </xf>
    <xf numFmtId="0" fontId="23" fillId="0" borderId="60" xfId="0" applyFont="1" applyBorder="1" applyAlignment="1">
      <alignment horizontal="center" vertical="center"/>
    </xf>
    <xf numFmtId="0" fontId="23" fillId="0" borderId="61" xfId="0" applyFont="1" applyBorder="1" applyAlignment="1">
      <alignment horizontal="center" vertical="center"/>
    </xf>
    <xf numFmtId="0" fontId="9" fillId="0" borderId="60" xfId="0" applyFont="1" applyBorder="1" applyAlignment="1">
      <alignment horizontal="center" vertical="center" wrapText="1"/>
    </xf>
    <xf numFmtId="0" fontId="9" fillId="0" borderId="106" xfId="0" applyFont="1" applyBorder="1" applyAlignment="1">
      <alignment horizontal="center" vertical="center" wrapText="1"/>
    </xf>
    <xf numFmtId="0" fontId="1" fillId="0" borderId="15" xfId="0" applyFont="1" applyBorder="1" applyAlignment="1">
      <alignment horizontal="center" vertical="center"/>
    </xf>
    <xf numFmtId="0" fontId="1" fillId="0" borderId="61" xfId="0" applyFont="1" applyBorder="1" applyAlignment="1">
      <alignment horizontal="center" vertical="center"/>
    </xf>
    <xf numFmtId="0" fontId="122" fillId="0" borderId="60" xfId="0" applyFont="1" applyBorder="1" applyAlignment="1">
      <alignment horizontal="center" vertical="center"/>
    </xf>
    <xf numFmtId="0" fontId="0" fillId="0" borderId="61" xfId="0" applyBorder="1" applyAlignment="1">
      <alignment horizontal="center" vertical="center"/>
    </xf>
    <xf numFmtId="11" fontId="2" fillId="0" borderId="12" xfId="0" applyNumberFormat="1" applyFont="1" applyBorder="1" applyAlignment="1">
      <alignment horizontal="center" vertical="center"/>
    </xf>
    <xf numFmtId="11" fontId="2" fillId="0" borderId="17" xfId="0" applyNumberFormat="1" applyFont="1" applyBorder="1" applyAlignment="1">
      <alignment horizontal="center" vertical="center"/>
    </xf>
    <xf numFmtId="11" fontId="2" fillId="0" borderId="9" xfId="0" applyNumberFormat="1" applyFont="1" applyBorder="1" applyAlignment="1">
      <alignment horizontal="center" vertical="center"/>
    </xf>
    <xf numFmtId="0" fontId="9" fillId="0" borderId="105" xfId="0" applyFont="1" applyBorder="1" applyAlignment="1">
      <alignment horizontal="center" vertical="center" wrapText="1"/>
    </xf>
    <xf numFmtId="0" fontId="9" fillId="0" borderId="36" xfId="0" applyFont="1" applyBorder="1" applyAlignment="1">
      <alignment horizontal="center" vertical="center" wrapText="1"/>
    </xf>
    <xf numFmtId="0" fontId="0" fillId="0" borderId="60" xfId="0" applyBorder="1" applyAlignment="1">
      <alignment horizontal="center" vertical="center"/>
    </xf>
    <xf numFmtId="0" fontId="137" fillId="2" borderId="1" xfId="0" applyFont="1" applyFill="1" applyBorder="1" applyAlignment="1">
      <alignment horizontal="left" vertical="center" wrapText="1"/>
    </xf>
    <xf numFmtId="0" fontId="137" fillId="2" borderId="2" xfId="0" applyFont="1" applyFill="1" applyBorder="1" applyAlignment="1">
      <alignment horizontal="left" vertical="center" wrapText="1"/>
    </xf>
    <xf numFmtId="0" fontId="137" fillId="2" borderId="3" xfId="0" applyFont="1" applyFill="1" applyBorder="1" applyAlignment="1">
      <alignment horizontal="left" vertical="center" wrapText="1"/>
    </xf>
    <xf numFmtId="0" fontId="137" fillId="2" borderId="38" xfId="0" applyFont="1" applyFill="1" applyBorder="1" applyAlignment="1">
      <alignment horizontal="left" vertical="center" wrapText="1"/>
    </xf>
    <xf numFmtId="0" fontId="137" fillId="2" borderId="37" xfId="0" applyFont="1" applyFill="1" applyBorder="1" applyAlignment="1">
      <alignment horizontal="left" vertical="center" wrapText="1"/>
    </xf>
    <xf numFmtId="0" fontId="137" fillId="2" borderId="39" xfId="0" applyFont="1" applyFill="1" applyBorder="1" applyAlignment="1">
      <alignment horizontal="left" vertical="center" wrapText="1"/>
    </xf>
    <xf numFmtId="0" fontId="8" fillId="0" borderId="60" xfId="0" applyFont="1" applyBorder="1" applyAlignment="1">
      <alignment horizontal="center" vertical="center"/>
    </xf>
    <xf numFmtId="0" fontId="8" fillId="0" borderId="61" xfId="0" applyFont="1" applyBorder="1" applyAlignment="1">
      <alignment horizontal="center" vertical="center"/>
    </xf>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123" fillId="0" borderId="60" xfId="0" applyFont="1" applyBorder="1" applyAlignment="1">
      <alignment horizontal="center" vertical="center"/>
    </xf>
    <xf numFmtId="0" fontId="123" fillId="0" borderId="61" xfId="0" applyFont="1" applyBorder="1" applyAlignment="1">
      <alignment horizontal="center" vertical="center"/>
    </xf>
    <xf numFmtId="0" fontId="6" fillId="0" borderId="110" xfId="0" applyFont="1" applyBorder="1" applyAlignment="1">
      <alignment horizontal="center" vertical="center"/>
    </xf>
    <xf numFmtId="0" fontId="6" fillId="0" borderId="115" xfId="0" applyFont="1" applyBorder="1" applyAlignment="1">
      <alignment horizontal="center" vertical="center"/>
    </xf>
    <xf numFmtId="0" fontId="6" fillId="0" borderId="116" xfId="0" applyFont="1" applyBorder="1" applyAlignment="1">
      <alignment horizontal="center" vertical="center"/>
    </xf>
    <xf numFmtId="0" fontId="9" fillId="0" borderId="25" xfId="0" applyFont="1" applyBorder="1" applyAlignment="1">
      <alignment horizontal="center" vertical="center" wrapText="1"/>
    </xf>
    <xf numFmtId="0" fontId="9" fillId="0" borderId="29" xfId="0" applyFont="1" applyBorder="1" applyAlignment="1">
      <alignment horizontal="center" vertical="center" wrapText="1"/>
    </xf>
    <xf numFmtId="0" fontId="9" fillId="0" borderId="26" xfId="0" applyFont="1" applyBorder="1" applyAlignment="1">
      <alignment horizontal="center" vertical="center" wrapText="1"/>
    </xf>
    <xf numFmtId="0" fontId="9" fillId="0" borderId="30" xfId="0" applyFont="1" applyBorder="1" applyAlignment="1">
      <alignment horizontal="center" vertical="center" wrapText="1"/>
    </xf>
    <xf numFmtId="0" fontId="123" fillId="0" borderId="25" xfId="0" applyFont="1" applyBorder="1" applyAlignment="1">
      <alignment horizontal="center" vertical="center" wrapText="1"/>
    </xf>
    <xf numFmtId="0" fontId="123" fillId="0" borderId="29" xfId="0" applyFont="1" applyBorder="1" applyAlignment="1">
      <alignment horizontal="center" vertical="center" wrapText="1"/>
    </xf>
    <xf numFmtId="0" fontId="4" fillId="2" borderId="1"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9" fillId="0" borderId="32" xfId="0" applyFont="1" applyBorder="1" applyAlignment="1">
      <alignment horizontal="center" vertical="center" wrapText="1"/>
    </xf>
    <xf numFmtId="0" fontId="9" fillId="0" borderId="41" xfId="0" applyFont="1" applyBorder="1" applyAlignment="1">
      <alignment horizontal="center" vertical="center" wrapText="1"/>
    </xf>
    <xf numFmtId="0" fontId="143" fillId="0" borderId="14" xfId="0" applyFont="1" applyBorder="1" applyAlignment="1">
      <alignment horizontal="center" vertical="center" textRotation="255" wrapText="1"/>
    </xf>
    <xf numFmtId="0" fontId="143" fillId="0" borderId="29" xfId="0" applyFont="1" applyBorder="1" applyAlignment="1">
      <alignment horizontal="center" vertical="center" textRotation="255" wrapText="1"/>
    </xf>
    <xf numFmtId="0" fontId="18" fillId="2" borderId="1" xfId="0" applyFont="1" applyFill="1" applyBorder="1" applyAlignment="1">
      <alignment horizontal="center" vertical="center" wrapText="1"/>
    </xf>
    <xf numFmtId="0" fontId="18" fillId="2" borderId="38" xfId="0" applyFont="1" applyFill="1" applyBorder="1" applyAlignment="1">
      <alignment horizontal="center" vertical="center" wrapText="1"/>
    </xf>
    <xf numFmtId="0" fontId="21" fillId="0" borderId="102" xfId="0" applyFont="1" applyBorder="1" applyAlignment="1">
      <alignment horizontal="center" vertical="center" textRotation="255" wrapText="1"/>
    </xf>
    <xf numFmtId="0" fontId="21" fillId="0" borderId="41" xfId="0" applyFont="1" applyBorder="1" applyAlignment="1">
      <alignment horizontal="center" vertical="center" textRotation="255" wrapText="1"/>
    </xf>
    <xf numFmtId="0" fontId="21" fillId="0" borderId="14" xfId="0" applyFont="1" applyBorder="1" applyAlignment="1">
      <alignment horizontal="center" vertical="center" textRotation="255" wrapText="1"/>
    </xf>
    <xf numFmtId="0" fontId="21" fillId="0" borderId="29" xfId="0" applyFont="1" applyBorder="1" applyAlignment="1">
      <alignment horizontal="center" vertical="center" textRotation="255" wrapText="1"/>
    </xf>
    <xf numFmtId="0" fontId="21" fillId="0" borderId="14" xfId="0" applyFont="1" applyBorder="1" applyAlignment="1">
      <alignment horizontal="center" vertical="center" textRotation="255"/>
    </xf>
    <xf numFmtId="0" fontId="21" fillId="0" borderId="29" xfId="0" applyFont="1" applyBorder="1" applyAlignment="1">
      <alignment horizontal="center" vertical="center" textRotation="255"/>
    </xf>
    <xf numFmtId="0" fontId="20" fillId="0" borderId="14" xfId="0" applyFont="1" applyBorder="1" applyAlignment="1">
      <alignment horizontal="center" vertical="center" textRotation="255"/>
    </xf>
    <xf numFmtId="0" fontId="20" fillId="0" borderId="29" xfId="0" applyFont="1" applyBorder="1" applyAlignment="1">
      <alignment horizontal="center" vertical="center" textRotation="255"/>
    </xf>
    <xf numFmtId="0" fontId="21" fillId="2" borderId="14" xfId="0" applyFont="1" applyFill="1" applyBorder="1" applyAlignment="1">
      <alignment horizontal="center" vertical="center" textRotation="255" wrapText="1"/>
    </xf>
    <xf numFmtId="0" fontId="21" fillId="2" borderId="29" xfId="0" applyFont="1" applyFill="1" applyBorder="1" applyAlignment="1">
      <alignment horizontal="center" vertical="center" textRotation="255" wrapText="1"/>
    </xf>
    <xf numFmtId="0" fontId="19" fillId="0" borderId="14" xfId="0" applyFont="1" applyBorder="1" applyAlignment="1">
      <alignment horizontal="center" vertical="center" textRotation="255"/>
    </xf>
    <xf numFmtId="0" fontId="19" fillId="0" borderId="29" xfId="0" applyFont="1" applyBorder="1" applyAlignment="1">
      <alignment horizontal="center" vertical="center" textRotation="255"/>
    </xf>
    <xf numFmtId="0" fontId="126" fillId="2" borderId="2" xfId="0" applyFont="1" applyFill="1" applyBorder="1" applyAlignment="1">
      <alignment horizontal="left" vertical="center" wrapText="1"/>
    </xf>
    <xf numFmtId="0" fontId="126" fillId="2" borderId="3" xfId="0" applyFont="1" applyFill="1" applyBorder="1" applyAlignment="1">
      <alignment horizontal="left" vertical="center" wrapText="1"/>
    </xf>
    <xf numFmtId="0" fontId="126" fillId="2" borderId="37" xfId="0" applyFont="1" applyFill="1" applyBorder="1" applyAlignment="1">
      <alignment horizontal="left" vertical="center" wrapText="1"/>
    </xf>
    <xf numFmtId="0" fontId="126" fillId="2" borderId="39" xfId="0" applyFont="1" applyFill="1" applyBorder="1" applyAlignment="1">
      <alignment horizontal="left" vertical="center" wrapText="1"/>
    </xf>
    <xf numFmtId="0" fontId="21" fillId="0" borderId="103" xfId="0" applyFont="1" applyBorder="1" applyAlignment="1">
      <alignment horizontal="center" vertical="center" textRotation="255" wrapText="1"/>
    </xf>
    <xf numFmtId="0" fontId="21" fillId="0" borderId="30" xfId="0" applyFont="1" applyBorder="1" applyAlignment="1">
      <alignment horizontal="center" vertical="center" textRotation="255" wrapText="1"/>
    </xf>
    <xf numFmtId="0" fontId="127" fillId="20" borderId="110" xfId="0" applyFont="1" applyFill="1" applyBorder="1" applyAlignment="1">
      <alignment horizontal="center" vertical="center"/>
    </xf>
    <xf numFmtId="0" fontId="127" fillId="20" borderId="115" xfId="0" applyFont="1" applyFill="1" applyBorder="1" applyAlignment="1">
      <alignment horizontal="center" vertical="center"/>
    </xf>
    <xf numFmtId="0" fontId="127" fillId="20" borderId="116" xfId="0" applyFont="1" applyFill="1" applyBorder="1" applyAlignment="1">
      <alignment horizontal="center" vertical="center"/>
    </xf>
    <xf numFmtId="0" fontId="15" fillId="2" borderId="2" xfId="0" applyFont="1" applyFill="1" applyBorder="1" applyAlignment="1">
      <alignment horizontal="left" vertical="center" wrapText="1"/>
    </xf>
    <xf numFmtId="0" fontId="15" fillId="2" borderId="3" xfId="0" applyFont="1" applyFill="1" applyBorder="1" applyAlignment="1">
      <alignment horizontal="left" vertical="center" wrapText="1"/>
    </xf>
    <xf numFmtId="0" fontId="15" fillId="2" borderId="38" xfId="0" applyFont="1" applyFill="1" applyBorder="1" applyAlignment="1">
      <alignment horizontal="left" vertical="center" wrapText="1"/>
    </xf>
    <xf numFmtId="0" fontId="15" fillId="2" borderId="37" xfId="0" applyFont="1" applyFill="1" applyBorder="1" applyAlignment="1">
      <alignment horizontal="left" vertical="center" wrapText="1"/>
    </xf>
    <xf numFmtId="0" fontId="15" fillId="2" borderId="39" xfId="0" applyFont="1" applyFill="1" applyBorder="1" applyAlignment="1">
      <alignment horizontal="left" vertical="center" wrapText="1"/>
    </xf>
    <xf numFmtId="0" fontId="5" fillId="0" borderId="60" xfId="0" applyFont="1" applyBorder="1" applyAlignment="1">
      <alignment horizontal="center" vertical="center" wrapText="1"/>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41" fillId="0" borderId="60" xfId="0" applyFont="1" applyBorder="1" applyAlignment="1">
      <alignment horizontal="center" vertical="center" wrapText="1"/>
    </xf>
    <xf numFmtId="0" fontId="41" fillId="0" borderId="61" xfId="0" applyFont="1" applyBorder="1" applyAlignment="1">
      <alignment horizontal="center" vertical="center" wrapText="1"/>
    </xf>
    <xf numFmtId="0" fontId="21" fillId="0" borderId="14" xfId="0" applyFont="1" applyBorder="1" applyAlignment="1">
      <alignment horizontal="center" vertical="center" wrapText="1"/>
    </xf>
    <xf numFmtId="0" fontId="21" fillId="0" borderId="29" xfId="0" applyFont="1" applyBorder="1" applyAlignment="1">
      <alignment horizontal="center" vertical="center" wrapText="1"/>
    </xf>
    <xf numFmtId="0" fontId="21" fillId="0" borderId="103" xfId="0" applyFont="1" applyBorder="1" applyAlignment="1">
      <alignment horizontal="center" vertical="center" wrapText="1"/>
    </xf>
    <xf numFmtId="0" fontId="21" fillId="0" borderId="30" xfId="0" applyFont="1" applyBorder="1" applyAlignment="1">
      <alignment horizontal="center" vertical="center" wrapText="1"/>
    </xf>
    <xf numFmtId="0" fontId="15" fillId="17" borderId="0" xfId="0" applyFont="1" applyFill="1" applyAlignment="1">
      <alignment horizontal="left" vertical="center" wrapText="1"/>
    </xf>
    <xf numFmtId="0" fontId="15" fillId="17" borderId="34" xfId="0" applyFont="1" applyFill="1" applyBorder="1" applyAlignment="1">
      <alignment horizontal="left" vertical="center" wrapText="1"/>
    </xf>
    <xf numFmtId="0" fontId="15" fillId="17" borderId="37" xfId="0" applyFont="1" applyFill="1" applyBorder="1" applyAlignment="1">
      <alignment horizontal="left" vertical="center" wrapText="1"/>
    </xf>
    <xf numFmtId="0" fontId="15" fillId="17" borderId="39" xfId="0" applyFont="1" applyFill="1" applyBorder="1" applyAlignment="1">
      <alignment horizontal="left" vertical="center" wrapText="1"/>
    </xf>
    <xf numFmtId="0" fontId="20" fillId="0" borderId="14" xfId="0" applyFont="1" applyBorder="1" applyAlignment="1">
      <alignment horizontal="center" vertical="center" wrapText="1"/>
    </xf>
    <xf numFmtId="0" fontId="20" fillId="0" borderId="29" xfId="0" applyFont="1" applyBorder="1" applyAlignment="1">
      <alignment horizontal="center" vertical="center" wrapText="1"/>
    </xf>
    <xf numFmtId="0" fontId="18" fillId="2" borderId="33" xfId="0" applyFont="1" applyFill="1" applyBorder="1" applyAlignment="1">
      <alignment horizontal="center" vertical="center" wrapText="1"/>
    </xf>
    <xf numFmtId="0" fontId="21" fillId="0" borderId="102" xfId="0" applyFont="1" applyBorder="1" applyAlignment="1">
      <alignment horizontal="center" vertical="center" wrapText="1"/>
    </xf>
    <xf numFmtId="0" fontId="21" fillId="0" borderId="41" xfId="0" applyFont="1" applyBorder="1" applyAlignment="1">
      <alignment horizontal="center" vertical="center" wrapText="1"/>
    </xf>
    <xf numFmtId="0" fontId="4" fillId="2" borderId="33" xfId="0" applyFont="1" applyFill="1" applyBorder="1" applyAlignment="1">
      <alignment horizontal="center" vertical="center" wrapText="1"/>
    </xf>
    <xf numFmtId="0" fontId="9" fillId="0" borderId="14" xfId="0" applyFont="1" applyBorder="1" applyAlignment="1">
      <alignment horizontal="center" vertical="center" wrapText="1"/>
    </xf>
    <xf numFmtId="0" fontId="9" fillId="0" borderId="103" xfId="0" applyFont="1" applyBorder="1" applyAlignment="1">
      <alignment horizontal="center" vertical="center" wrapText="1"/>
    </xf>
    <xf numFmtId="0" fontId="23" fillId="0" borderId="14" xfId="0" applyFont="1" applyBorder="1" applyAlignment="1">
      <alignment horizontal="center" vertical="center" wrapText="1"/>
    </xf>
    <xf numFmtId="0" fontId="23" fillId="0" borderId="11" xfId="0" applyFont="1" applyBorder="1" applyAlignment="1">
      <alignment horizontal="center" vertical="center" wrapText="1"/>
    </xf>
    <xf numFmtId="0" fontId="106" fillId="0" borderId="14" xfId="0" applyFont="1" applyBorder="1" applyAlignment="1">
      <alignment horizontal="center" vertical="center" wrapText="1"/>
    </xf>
    <xf numFmtId="0" fontId="106" fillId="0" borderId="11" xfId="0" applyFont="1" applyBorder="1" applyAlignment="1">
      <alignment horizontal="center" vertical="center" wrapText="1"/>
    </xf>
    <xf numFmtId="0" fontId="106" fillId="0" borderId="103" xfId="0" applyFont="1" applyBorder="1" applyAlignment="1">
      <alignment horizontal="center" vertical="center" wrapText="1"/>
    </xf>
    <xf numFmtId="0" fontId="106" fillId="0" borderId="23" xfId="0" applyFont="1" applyBorder="1" applyAlignment="1">
      <alignment horizontal="center" vertical="center" wrapText="1"/>
    </xf>
    <xf numFmtId="0" fontId="0" fillId="0" borderId="14" xfId="0" applyBorder="1" applyAlignment="1">
      <alignment horizontal="center" vertical="center" wrapText="1"/>
    </xf>
    <xf numFmtId="0" fontId="152" fillId="0" borderId="11" xfId="0" applyFont="1" applyBorder="1" applyAlignment="1">
      <alignment horizontal="center" vertical="center" wrapText="1"/>
    </xf>
    <xf numFmtId="0" fontId="106" fillId="0" borderId="102" xfId="0" applyFont="1" applyBorder="1" applyAlignment="1">
      <alignment horizontal="center" vertical="center" wrapText="1"/>
    </xf>
    <xf numFmtId="0" fontId="106" fillId="0" borderId="111" xfId="0" applyFont="1" applyBorder="1" applyAlignment="1">
      <alignment horizontal="center" vertical="center" wrapText="1"/>
    </xf>
    <xf numFmtId="0" fontId="5" fillId="0" borderId="14" xfId="0" applyFont="1" applyBorder="1" applyAlignment="1">
      <alignment horizontal="center" vertical="center" wrapText="1"/>
    </xf>
    <xf numFmtId="0" fontId="41" fillId="0" borderId="14" xfId="0" applyFont="1" applyBorder="1" applyAlignment="1">
      <alignment horizontal="center" vertical="center" wrapText="1"/>
    </xf>
    <xf numFmtId="0" fontId="5" fillId="0" borderId="29" xfId="0" applyFont="1" applyBorder="1" applyAlignment="1">
      <alignment horizontal="center" vertical="center" wrapText="1"/>
    </xf>
    <xf numFmtId="0" fontId="4" fillId="0" borderId="33" xfId="0" applyFont="1" applyBorder="1" applyAlignment="1">
      <alignment horizontal="center" vertical="center" wrapText="1"/>
    </xf>
    <xf numFmtId="0" fontId="4" fillId="0" borderId="38" xfId="0" applyFont="1" applyBorder="1" applyAlignment="1">
      <alignment horizontal="center" vertical="center" wrapText="1"/>
    </xf>
    <xf numFmtId="0" fontId="9" fillId="0" borderId="102"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26" xfId="0" applyFont="1" applyBorder="1" applyAlignment="1">
      <alignment horizontal="center" vertical="center" wrapText="1"/>
    </xf>
    <xf numFmtId="0" fontId="20" fillId="0" borderId="25" xfId="0" applyFont="1" applyBorder="1" applyAlignment="1">
      <alignment horizontal="center" vertical="center" wrapText="1"/>
    </xf>
    <xf numFmtId="0" fontId="40" fillId="0" borderId="110" xfId="0" applyFont="1" applyBorder="1" applyAlignment="1">
      <alignment horizontal="center" vertical="center"/>
    </xf>
    <xf numFmtId="0" fontId="40" fillId="0" borderId="115" xfId="0" applyFont="1" applyBorder="1" applyAlignment="1">
      <alignment horizontal="center" vertical="center"/>
    </xf>
    <xf numFmtId="0" fontId="40" fillId="0" borderId="116" xfId="0" applyFont="1" applyBorder="1" applyAlignment="1">
      <alignment horizontal="center" vertical="center"/>
    </xf>
    <xf numFmtId="0" fontId="31" fillId="45" borderId="110" xfId="0" applyFont="1" applyFill="1" applyBorder="1" applyAlignment="1">
      <alignment horizontal="center" vertical="center"/>
    </xf>
    <xf numFmtId="0" fontId="40" fillId="45" borderId="115" xfId="0" applyFont="1" applyFill="1" applyBorder="1" applyAlignment="1">
      <alignment horizontal="center" vertical="center"/>
    </xf>
    <xf numFmtId="0" fontId="40" fillId="45" borderId="116" xfId="0" applyFont="1" applyFill="1" applyBorder="1" applyAlignment="1">
      <alignment horizontal="center" vertical="center"/>
    </xf>
    <xf numFmtId="0" fontId="40" fillId="33" borderId="110" xfId="0" applyFont="1" applyFill="1" applyBorder="1" applyAlignment="1">
      <alignment horizontal="center" vertical="center"/>
    </xf>
    <xf numFmtId="0" fontId="40" fillId="33" borderId="115" xfId="0" applyFont="1" applyFill="1" applyBorder="1" applyAlignment="1">
      <alignment horizontal="center" vertical="center"/>
    </xf>
    <xf numFmtId="0" fontId="40" fillId="33" borderId="116" xfId="0" applyFont="1" applyFill="1" applyBorder="1" applyAlignment="1">
      <alignment horizontal="center" vertical="center"/>
    </xf>
    <xf numFmtId="0" fontId="138" fillId="61" borderId="110" xfId="0" applyFont="1" applyFill="1" applyBorder="1" applyAlignment="1">
      <alignment horizontal="center" vertical="center"/>
    </xf>
    <xf numFmtId="0" fontId="138" fillId="61" borderId="115" xfId="0" applyFont="1" applyFill="1" applyBorder="1" applyAlignment="1">
      <alignment horizontal="center" vertical="center"/>
    </xf>
    <xf numFmtId="0" fontId="138" fillId="61" borderId="116" xfId="0" applyFont="1" applyFill="1" applyBorder="1" applyAlignment="1">
      <alignment horizontal="center" vertical="center"/>
    </xf>
    <xf numFmtId="0" fontId="40" fillId="43" borderId="110" xfId="0" applyFont="1" applyFill="1" applyBorder="1" applyAlignment="1">
      <alignment horizontal="center" vertical="center"/>
    </xf>
    <xf numFmtId="0" fontId="40" fillId="43" borderId="115" xfId="0" applyFont="1" applyFill="1" applyBorder="1" applyAlignment="1">
      <alignment horizontal="center" vertical="center"/>
    </xf>
    <xf numFmtId="0" fontId="6" fillId="0" borderId="142"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40" fillId="0" borderId="3" xfId="0" applyFont="1" applyBorder="1" applyAlignment="1">
      <alignment horizontal="center" vertical="center"/>
    </xf>
    <xf numFmtId="0" fontId="6" fillId="0" borderId="24" xfId="0" applyFont="1" applyBorder="1" applyAlignment="1">
      <alignment horizontal="center" vertical="center"/>
    </xf>
    <xf numFmtId="0" fontId="168" fillId="0" borderId="1" xfId="0" applyFont="1" applyBorder="1" applyAlignment="1">
      <alignment horizontal="center" vertical="center"/>
    </xf>
    <xf numFmtId="0" fontId="220" fillId="0" borderId="1" xfId="0" applyFont="1" applyBorder="1" applyAlignment="1">
      <alignment horizontal="center" vertical="center"/>
    </xf>
    <xf numFmtId="0" fontId="220" fillId="0" borderId="2" xfId="0" applyFont="1" applyBorder="1" applyAlignment="1">
      <alignment horizontal="center" vertical="center"/>
    </xf>
    <xf numFmtId="0" fontId="220" fillId="0" borderId="3" xfId="0" applyFont="1" applyBorder="1" applyAlignment="1">
      <alignment horizontal="center" vertical="center"/>
    </xf>
    <xf numFmtId="0" fontId="40" fillId="0" borderId="0" xfId="0" applyFont="1" applyAlignment="1">
      <alignment horizontal="center" vertical="center"/>
    </xf>
    <xf numFmtId="0" fontId="55" fillId="0" borderId="24" xfId="0" applyFont="1" applyBorder="1" applyAlignment="1">
      <alignment horizontal="center" vertical="center"/>
    </xf>
    <xf numFmtId="0" fontId="55" fillId="0" borderId="25" xfId="0" applyFont="1" applyBorder="1" applyAlignment="1">
      <alignment horizontal="center" vertical="center"/>
    </xf>
    <xf numFmtId="0" fontId="55" fillId="0" borderId="26" xfId="0" applyFont="1" applyBorder="1" applyAlignment="1">
      <alignment horizontal="center" vertical="center"/>
    </xf>
    <xf numFmtId="0" fontId="0" fillId="0" borderId="110" xfId="0" applyBorder="1" applyAlignment="1">
      <alignment horizontal="center" vertical="center"/>
    </xf>
    <xf numFmtId="0" fontId="0" fillId="0" borderId="115" xfId="0" applyBorder="1" applyAlignment="1">
      <alignment horizontal="center" vertical="center"/>
    </xf>
    <xf numFmtId="0" fontId="0" fillId="0" borderId="116" xfId="0" applyBorder="1" applyAlignment="1">
      <alignment horizontal="center" vertical="center"/>
    </xf>
    <xf numFmtId="0" fontId="140" fillId="0" borderId="110" xfId="0" applyFont="1" applyBorder="1" applyAlignment="1">
      <alignment horizontal="center" vertical="center"/>
    </xf>
    <xf numFmtId="0" fontId="0" fillId="0" borderId="115" xfId="0" applyBorder="1">
      <alignment vertical="center"/>
    </xf>
    <xf numFmtId="0" fontId="0" fillId="0" borderId="116" xfId="0" applyBorder="1">
      <alignment vertical="center"/>
    </xf>
    <xf numFmtId="0" fontId="230" fillId="0" borderId="0" xfId="0" applyFont="1" applyAlignment="1">
      <alignment horizontal="center" vertical="center"/>
    </xf>
    <xf numFmtId="0" fontId="0" fillId="46" borderId="142" xfId="0" applyFill="1" applyBorder="1" applyAlignment="1">
      <alignment horizontal="center" vertical="center"/>
    </xf>
    <xf numFmtId="0" fontId="0" fillId="46" borderId="115" xfId="0" applyFill="1" applyBorder="1" applyAlignment="1">
      <alignment horizontal="center" vertical="center"/>
    </xf>
    <xf numFmtId="0" fontId="0" fillId="0" borderId="105" xfId="0" applyBorder="1" applyAlignment="1">
      <alignment horizontal="center" vertical="center"/>
    </xf>
    <xf numFmtId="0" fontId="0" fillId="0" borderId="106" xfId="0" applyBorder="1" applyAlignment="1">
      <alignment horizontal="center" vertical="center"/>
    </xf>
    <xf numFmtId="0" fontId="0" fillId="46" borderId="2" xfId="0" applyFill="1" applyBorder="1" applyAlignment="1">
      <alignment horizontal="center" vertical="center"/>
    </xf>
    <xf numFmtId="0" fontId="0" fillId="46" borderId="63" xfId="0" applyFill="1" applyBorder="1" applyAlignment="1">
      <alignment horizontal="center" vertical="center"/>
    </xf>
    <xf numFmtId="0" fontId="6" fillId="0" borderId="64" xfId="0" applyFont="1" applyBorder="1" applyAlignment="1">
      <alignment horizontal="center" vertical="center"/>
    </xf>
    <xf numFmtId="0" fontId="6" fillId="0" borderId="154" xfId="0" applyFont="1" applyBorder="1" applyAlignment="1">
      <alignment horizontal="center" vertical="center"/>
    </xf>
    <xf numFmtId="0" fontId="6" fillId="0" borderId="150" xfId="0" applyFont="1" applyBorder="1" applyAlignment="1">
      <alignment horizontal="center" vertical="center"/>
    </xf>
    <xf numFmtId="0" fontId="230" fillId="0" borderId="37" xfId="0" applyFont="1" applyBorder="1" applyAlignment="1">
      <alignment horizontal="center" vertical="center"/>
    </xf>
    <xf numFmtId="0" fontId="0" fillId="46" borderId="105" xfId="0" applyFill="1" applyBorder="1" applyAlignment="1">
      <alignment horizontal="center" vertical="center"/>
    </xf>
    <xf numFmtId="0" fontId="0" fillId="46" borderId="60" xfId="0" applyFill="1" applyBorder="1" applyAlignment="1">
      <alignment horizontal="center" vertical="center"/>
    </xf>
    <xf numFmtId="0" fontId="0" fillId="46" borderId="106" xfId="0" applyFill="1" applyBorder="1" applyAlignment="1">
      <alignment horizontal="center" vertical="center"/>
    </xf>
    <xf numFmtId="0" fontId="140" fillId="94" borderId="110" xfId="0" applyFont="1" applyFill="1" applyBorder="1" applyAlignment="1">
      <alignment horizontal="center" vertical="center"/>
    </xf>
    <xf numFmtId="0" fontId="140" fillId="94" borderId="115" xfId="0" applyFont="1" applyFill="1" applyBorder="1" applyAlignment="1">
      <alignment horizontal="center" vertical="center"/>
    </xf>
    <xf numFmtId="0" fontId="0" fillId="46" borderId="110" xfId="0" applyFill="1" applyBorder="1" applyAlignment="1">
      <alignment horizontal="center" vertical="center"/>
    </xf>
    <xf numFmtId="0" fontId="219" fillId="46" borderId="110" xfId="0" applyFont="1" applyFill="1" applyBorder="1" applyAlignment="1">
      <alignment horizontal="center" vertical="center"/>
    </xf>
    <xf numFmtId="0" fontId="219" fillId="46" borderId="115" xfId="0" applyFont="1" applyFill="1" applyBorder="1" applyAlignment="1">
      <alignment horizontal="center" vertical="center"/>
    </xf>
    <xf numFmtId="0" fontId="219" fillId="46" borderId="116" xfId="0" applyFont="1" applyFill="1" applyBorder="1" applyAlignment="1">
      <alignment horizontal="center" vertical="center"/>
    </xf>
    <xf numFmtId="0" fontId="219" fillId="2" borderId="115" xfId="0" applyFont="1" applyFill="1" applyBorder="1" applyAlignment="1">
      <alignment horizontal="center" vertical="center"/>
    </xf>
    <xf numFmtId="0" fontId="219" fillId="2" borderId="2" xfId="0" applyFont="1" applyFill="1" applyBorder="1" applyAlignment="1">
      <alignment horizontal="center" vertical="center"/>
    </xf>
    <xf numFmtId="0" fontId="219" fillId="2" borderId="3" xfId="0" applyFont="1" applyFill="1" applyBorder="1" applyAlignment="1">
      <alignment horizontal="center" vertical="center"/>
    </xf>
    <xf numFmtId="0" fontId="219" fillId="46" borderId="1" xfId="0" applyFont="1" applyFill="1" applyBorder="1" applyAlignment="1">
      <alignment horizontal="center" vertical="center"/>
    </xf>
    <xf numFmtId="0" fontId="219" fillId="46" borderId="2" xfId="0" applyFont="1" applyFill="1" applyBorder="1" applyAlignment="1">
      <alignment horizontal="center" vertical="center"/>
    </xf>
    <xf numFmtId="0" fontId="11" fillId="0" borderId="1" xfId="0" applyFont="1" applyBorder="1" applyAlignment="1">
      <alignment horizontal="center" vertical="center"/>
    </xf>
    <xf numFmtId="0" fontId="11" fillId="0" borderId="154" xfId="0" applyFont="1" applyBorder="1" applyAlignment="1">
      <alignment horizontal="center" vertical="center"/>
    </xf>
    <xf numFmtId="0" fontId="0" fillId="46" borderId="32" xfId="0" applyFill="1" applyBorder="1" applyAlignment="1">
      <alignment horizontal="center" vertical="center"/>
    </xf>
    <xf numFmtId="0" fontId="0" fillId="46" borderId="25" xfId="0" applyFill="1" applyBorder="1" applyAlignment="1">
      <alignment horizontal="center" vertical="center"/>
    </xf>
    <xf numFmtId="0" fontId="0" fillId="2" borderId="60" xfId="0" applyFill="1" applyBorder="1" applyAlignment="1">
      <alignment horizontal="center" vertical="center"/>
    </xf>
    <xf numFmtId="0" fontId="6" fillId="0" borderId="9"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236" fillId="0" borderId="37" xfId="0" applyFont="1" applyBorder="1" applyAlignment="1">
      <alignment horizontal="center" vertical="center"/>
    </xf>
    <xf numFmtId="0" fontId="236" fillId="0" borderId="0" xfId="0" applyFont="1" applyAlignment="1">
      <alignment horizontal="center" vertical="center"/>
    </xf>
    <xf numFmtId="0" fontId="219" fillId="108" borderId="60" xfId="0" applyFont="1" applyFill="1" applyBorder="1" applyAlignment="1">
      <alignment horizontal="center" vertical="center"/>
    </xf>
    <xf numFmtId="0" fontId="0" fillId="46" borderId="143" xfId="0" applyFill="1" applyBorder="1" applyAlignment="1">
      <alignment horizontal="center" vertical="center"/>
    </xf>
    <xf numFmtId="0" fontId="0" fillId="2" borderId="64" xfId="0" applyFill="1" applyBorder="1" applyAlignment="1">
      <alignment horizontal="center" vertical="center"/>
    </xf>
    <xf numFmtId="0" fontId="0" fillId="2" borderId="2" xfId="0" applyFill="1" applyBorder="1" applyAlignment="1">
      <alignment horizontal="center" vertical="center"/>
    </xf>
    <xf numFmtId="0" fontId="0" fillId="46" borderId="1" xfId="0" applyFill="1" applyBorder="1" applyAlignment="1">
      <alignment horizontal="center" vertical="center"/>
    </xf>
    <xf numFmtId="0" fontId="0" fillId="46" borderId="3" xfId="0" applyFill="1" applyBorder="1" applyAlignment="1">
      <alignment horizontal="center" vertical="center"/>
    </xf>
    <xf numFmtId="0" fontId="33" fillId="0" borderId="63" xfId="0" applyFont="1" applyBorder="1" applyAlignment="1">
      <alignment horizontal="center" vertical="center"/>
    </xf>
    <xf numFmtId="0" fontId="2" fillId="0" borderId="7" xfId="0" applyFont="1" applyBorder="1" applyAlignment="1">
      <alignment horizontal="center" vertical="center" wrapText="1"/>
    </xf>
    <xf numFmtId="0" fontId="2" fillId="0" borderId="17" xfId="0" applyFont="1" applyBorder="1" applyAlignment="1">
      <alignment horizontal="center" vertical="center" wrapText="1"/>
    </xf>
    <xf numFmtId="0" fontId="114" fillId="46" borderId="110" xfId="0" applyFont="1" applyFill="1" applyBorder="1" applyAlignment="1">
      <alignment horizontal="center" vertical="center"/>
    </xf>
    <xf numFmtId="0" fontId="114" fillId="46" borderId="115" xfId="0" applyFont="1" applyFill="1" applyBorder="1" applyAlignment="1">
      <alignment horizontal="center" vertical="center"/>
    </xf>
    <xf numFmtId="0" fontId="114" fillId="0" borderId="2" xfId="0" applyFont="1" applyBorder="1" applyAlignment="1">
      <alignment horizontal="center" vertical="center"/>
    </xf>
    <xf numFmtId="0" fontId="114" fillId="0" borderId="63" xfId="0" applyFont="1" applyBorder="1" applyAlignment="1">
      <alignment horizontal="center" vertical="center"/>
    </xf>
    <xf numFmtId="0" fontId="114" fillId="46" borderId="142" xfId="0" applyFont="1" applyFill="1" applyBorder="1" applyAlignment="1">
      <alignment horizontal="center" vertical="center"/>
    </xf>
    <xf numFmtId="0" fontId="45" fillId="0" borderId="2" xfId="0" applyFont="1" applyBorder="1" applyAlignment="1">
      <alignment horizontal="center" vertical="center"/>
    </xf>
    <xf numFmtId="0" fontId="45" fillId="0" borderId="3" xfId="0" applyFont="1" applyBorder="1" applyAlignment="1">
      <alignment horizontal="center" vertical="center"/>
    </xf>
    <xf numFmtId="0" fontId="45" fillId="0" borderId="154" xfId="0" applyFont="1" applyBorder="1" applyAlignment="1">
      <alignment horizontal="center" vertical="center"/>
    </xf>
    <xf numFmtId="0" fontId="45" fillId="0" borderId="150" xfId="0" applyFont="1" applyBorder="1" applyAlignment="1">
      <alignment horizontal="center" vertical="center"/>
    </xf>
    <xf numFmtId="0" fontId="107" fillId="46" borderId="64" xfId="0" applyFont="1" applyFill="1" applyBorder="1" applyAlignment="1">
      <alignment horizontal="center" vertical="center"/>
    </xf>
    <xf numFmtId="0" fontId="107" fillId="46" borderId="2" xfId="0" applyFont="1" applyFill="1" applyBorder="1" applyAlignment="1">
      <alignment horizontal="center" vertical="center"/>
    </xf>
    <xf numFmtId="0" fontId="55" fillId="0" borderId="2" xfId="0" applyFont="1" applyBorder="1" applyAlignment="1">
      <alignment horizontal="center" vertical="center"/>
    </xf>
    <xf numFmtId="0" fontId="55" fillId="0" borderId="3" xfId="0" applyFont="1" applyBorder="1" applyAlignment="1">
      <alignment horizontal="center" vertical="center"/>
    </xf>
    <xf numFmtId="0" fontId="55" fillId="0" borderId="0" xfId="0" applyFont="1" applyAlignment="1">
      <alignment horizontal="center" vertical="center"/>
    </xf>
    <xf numFmtId="0" fontId="55" fillId="0" borderId="34" xfId="0" applyFont="1" applyBorder="1" applyAlignment="1">
      <alignment horizontal="center" vertical="center"/>
    </xf>
    <xf numFmtId="0" fontId="107" fillId="0" borderId="2" xfId="0" applyFont="1" applyBorder="1" applyAlignment="1">
      <alignment horizontal="center" vertical="center"/>
    </xf>
    <xf numFmtId="0" fontId="107" fillId="0" borderId="63" xfId="0" applyFont="1" applyBorder="1" applyAlignment="1">
      <alignment horizontal="center" vertical="center"/>
    </xf>
    <xf numFmtId="0" fontId="219" fillId="46" borderId="143" xfId="0" applyFont="1" applyFill="1" applyBorder="1" applyAlignment="1">
      <alignment horizontal="center" vertical="center"/>
    </xf>
    <xf numFmtId="0" fontId="219" fillId="0" borderId="64" xfId="0" applyFont="1" applyBorder="1" applyAlignment="1">
      <alignment horizontal="center" vertical="center"/>
    </xf>
    <xf numFmtId="0" fontId="219" fillId="0" borderId="2" xfId="0" applyFont="1" applyBorder="1" applyAlignment="1">
      <alignment horizontal="center" vertical="center"/>
    </xf>
    <xf numFmtId="0" fontId="6" fillId="0" borderId="0" xfId="0" applyFont="1" applyAlignment="1">
      <alignment horizontal="center" vertical="center"/>
    </xf>
    <xf numFmtId="0" fontId="6" fillId="0" borderId="34" xfId="0" applyFont="1" applyBorder="1" applyAlignment="1">
      <alignment horizontal="center" vertical="center"/>
    </xf>
    <xf numFmtId="0" fontId="0" fillId="0" borderId="64" xfId="0" applyBorder="1" applyAlignment="1">
      <alignment horizontal="center" vertical="center"/>
    </xf>
    <xf numFmtId="0" fontId="0" fillId="0" borderId="2" xfId="0" applyBorder="1" applyAlignment="1">
      <alignment horizontal="center" vertical="center"/>
    </xf>
    <xf numFmtId="0" fontId="0" fillId="0" borderId="33" xfId="0" applyBorder="1" applyAlignment="1">
      <alignment horizontal="center" vertical="center"/>
    </xf>
    <xf numFmtId="0" fontId="0" fillId="0" borderId="0" xfId="0" applyAlignment="1">
      <alignment horizontal="center" vertical="center"/>
    </xf>
    <xf numFmtId="0" fontId="140" fillId="0" borderId="64" xfId="0" applyFont="1" applyBorder="1" applyAlignment="1">
      <alignment horizontal="center" vertical="center"/>
    </xf>
    <xf numFmtId="0" fontId="140" fillId="0" borderId="2" xfId="0" applyFont="1" applyBorder="1" applyAlignment="1">
      <alignment horizontal="center" vertical="center"/>
    </xf>
    <xf numFmtId="0" fontId="260" fillId="0" borderId="115" xfId="0" applyFont="1" applyBorder="1" applyAlignment="1">
      <alignment horizontal="center" vertical="center"/>
    </xf>
    <xf numFmtId="0" fontId="260" fillId="0" borderId="116" xfId="0" applyFont="1" applyBorder="1" applyAlignment="1">
      <alignment horizontal="center" vertical="center"/>
    </xf>
    <xf numFmtId="0" fontId="260" fillId="31" borderId="2" xfId="0" applyFont="1" applyFill="1" applyBorder="1" applyAlignment="1">
      <alignment horizontal="center" vertical="center"/>
    </xf>
    <xf numFmtId="0" fontId="256" fillId="117" borderId="2" xfId="0" applyFont="1" applyFill="1" applyBorder="1" applyAlignment="1">
      <alignment horizontal="center" vertical="center"/>
    </xf>
  </cellXfs>
  <cellStyles count="3">
    <cellStyle name="계산" xfId="2" builtinId="22"/>
    <cellStyle name="보통" xfId="1" builtinId="28"/>
    <cellStyle name="표준" xfId="0" builtinId="0"/>
  </cellStyles>
  <dxfs count="29534">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4B184"/>
        </patternFill>
      </fill>
    </dxf>
    <dxf>
      <fill>
        <patternFill>
          <bgColor rgb="FFF4B184"/>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8CBAC"/>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BFBFBF"/>
        </patternFill>
      </fill>
    </dxf>
    <dxf>
      <fill>
        <patternFill>
          <bgColor rgb="FFA5A5A5"/>
        </patternFill>
      </fill>
    </dxf>
    <dxf>
      <fill>
        <patternFill>
          <bgColor rgb="FFBFBFBF"/>
        </patternFill>
      </fill>
    </dxf>
    <dxf>
      <fill>
        <patternFill>
          <bgColor rgb="FFF4B184"/>
        </patternFill>
      </fill>
    </dxf>
    <dxf>
      <fill>
        <patternFill>
          <bgColor rgb="FFF8CBAC"/>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BFBFBF"/>
        </patternFill>
      </fill>
    </dxf>
    <dxf>
      <fill>
        <patternFill>
          <bgColor rgb="FFA5A5A5"/>
        </patternFill>
      </fill>
    </dxf>
    <dxf>
      <fill>
        <patternFill>
          <bgColor rgb="FFBFBFBF"/>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s>
  <tableStyles count="0" defaultTableStyle="TableStyleMedium2" defaultPivotStyle="PivotStyleLight16"/>
  <colors>
    <mruColors>
      <color rgb="FFF7923F"/>
      <color rgb="FFCCCCFF"/>
      <color rgb="FFCCFF99"/>
      <color rgb="FFFF9999"/>
      <color rgb="FF99FFCC"/>
      <color rgb="FFFFFF99"/>
      <color rgb="FF99CCFF"/>
      <color rgb="FFFFCCFF"/>
      <color rgb="FF9966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1.xml"/><Relationship Id="rId21" Type="http://schemas.openxmlformats.org/officeDocument/2006/relationships/worksheet" Target="worksheets/sheet21.xml"/><Relationship Id="rId42" Type="http://schemas.openxmlformats.org/officeDocument/2006/relationships/worksheet" Target="worksheets/sheet40.xml"/><Relationship Id="rId47" Type="http://schemas.openxmlformats.org/officeDocument/2006/relationships/worksheet" Target="worksheets/sheet45.xml"/><Relationship Id="rId63" Type="http://schemas.openxmlformats.org/officeDocument/2006/relationships/worksheet" Target="worksheets/sheet61.xml"/><Relationship Id="rId68" Type="http://schemas.openxmlformats.org/officeDocument/2006/relationships/worksheet" Target="worksheets/sheet66.xml"/><Relationship Id="rId84" Type="http://schemas.openxmlformats.org/officeDocument/2006/relationships/styles" Target="style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1.xml"/><Relationship Id="rId37" Type="http://schemas.openxmlformats.org/officeDocument/2006/relationships/worksheet" Target="worksheets/sheet36.xml"/><Relationship Id="rId53" Type="http://schemas.openxmlformats.org/officeDocument/2006/relationships/worksheet" Target="worksheets/sheet51.xml"/><Relationship Id="rId58" Type="http://schemas.openxmlformats.org/officeDocument/2006/relationships/worksheet" Target="worksheets/sheet56.xml"/><Relationship Id="rId74" Type="http://schemas.openxmlformats.org/officeDocument/2006/relationships/worksheet" Target="worksheets/sheet72.xml"/><Relationship Id="rId79" Type="http://schemas.openxmlformats.org/officeDocument/2006/relationships/worksheet" Target="worksheets/sheet77.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worksheet" Target="worksheets/sheet41.xml"/><Relationship Id="rId48" Type="http://schemas.openxmlformats.org/officeDocument/2006/relationships/worksheet" Target="worksheets/sheet46.xml"/><Relationship Id="rId56" Type="http://schemas.openxmlformats.org/officeDocument/2006/relationships/worksheet" Target="worksheets/sheet54.xml"/><Relationship Id="rId64" Type="http://schemas.openxmlformats.org/officeDocument/2006/relationships/worksheet" Target="worksheets/sheet62.xml"/><Relationship Id="rId69" Type="http://schemas.openxmlformats.org/officeDocument/2006/relationships/worksheet" Target="worksheets/sheet67.xml"/><Relationship Id="rId77" Type="http://schemas.openxmlformats.org/officeDocument/2006/relationships/worksheet" Target="worksheets/sheet75.xml"/><Relationship Id="rId8" Type="http://schemas.openxmlformats.org/officeDocument/2006/relationships/worksheet" Target="worksheets/sheet8.xml"/><Relationship Id="rId51" Type="http://schemas.openxmlformats.org/officeDocument/2006/relationships/worksheet" Target="worksheets/sheet49.xml"/><Relationship Id="rId72" Type="http://schemas.openxmlformats.org/officeDocument/2006/relationships/worksheet" Target="worksheets/sheet70.xml"/><Relationship Id="rId80" Type="http://schemas.openxmlformats.org/officeDocument/2006/relationships/worksheet" Target="worksheets/sheet78.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2.xml"/><Relationship Id="rId38" Type="http://schemas.openxmlformats.org/officeDocument/2006/relationships/chartsheet" Target="chartsheets/sheet2.xml"/><Relationship Id="rId46" Type="http://schemas.openxmlformats.org/officeDocument/2006/relationships/worksheet" Target="worksheets/sheet44.xml"/><Relationship Id="rId59" Type="http://schemas.openxmlformats.org/officeDocument/2006/relationships/worksheet" Target="worksheets/sheet57.xml"/><Relationship Id="rId67" Type="http://schemas.openxmlformats.org/officeDocument/2006/relationships/worksheet" Target="worksheets/sheet65.xml"/><Relationship Id="rId20" Type="http://schemas.openxmlformats.org/officeDocument/2006/relationships/worksheet" Target="worksheets/sheet20.xml"/><Relationship Id="rId41" Type="http://schemas.openxmlformats.org/officeDocument/2006/relationships/worksheet" Target="worksheets/sheet39.xml"/><Relationship Id="rId54" Type="http://schemas.openxmlformats.org/officeDocument/2006/relationships/worksheet" Target="worksheets/sheet52.xml"/><Relationship Id="rId62" Type="http://schemas.openxmlformats.org/officeDocument/2006/relationships/worksheet" Target="worksheets/sheet60.xml"/><Relationship Id="rId70" Type="http://schemas.openxmlformats.org/officeDocument/2006/relationships/worksheet" Target="worksheets/sheet68.xml"/><Relationship Id="rId75" Type="http://schemas.openxmlformats.org/officeDocument/2006/relationships/worksheet" Target="worksheets/sheet73.xml"/><Relationship Id="rId8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36" Type="http://schemas.openxmlformats.org/officeDocument/2006/relationships/worksheet" Target="worksheets/sheet35.xml"/><Relationship Id="rId49" Type="http://schemas.openxmlformats.org/officeDocument/2006/relationships/worksheet" Target="worksheets/sheet47.xml"/><Relationship Id="rId57" Type="http://schemas.openxmlformats.org/officeDocument/2006/relationships/worksheet" Target="worksheets/sheet55.xml"/><Relationship Id="rId10" Type="http://schemas.openxmlformats.org/officeDocument/2006/relationships/worksheet" Target="worksheets/sheet10.xml"/><Relationship Id="rId31" Type="http://schemas.openxmlformats.org/officeDocument/2006/relationships/worksheet" Target="worksheets/sheet30.xml"/><Relationship Id="rId44" Type="http://schemas.openxmlformats.org/officeDocument/2006/relationships/worksheet" Target="worksheets/sheet42.xml"/><Relationship Id="rId52" Type="http://schemas.openxmlformats.org/officeDocument/2006/relationships/worksheet" Target="worksheets/sheet50.xml"/><Relationship Id="rId60" Type="http://schemas.openxmlformats.org/officeDocument/2006/relationships/worksheet" Target="worksheets/sheet58.xml"/><Relationship Id="rId65" Type="http://schemas.openxmlformats.org/officeDocument/2006/relationships/worksheet" Target="worksheets/sheet63.xml"/><Relationship Id="rId73" Type="http://schemas.openxmlformats.org/officeDocument/2006/relationships/worksheet" Target="worksheets/sheet71.xml"/><Relationship Id="rId78" Type="http://schemas.openxmlformats.org/officeDocument/2006/relationships/worksheet" Target="worksheets/sheet76.xml"/><Relationship Id="rId81" Type="http://schemas.openxmlformats.org/officeDocument/2006/relationships/externalLink" Target="externalLinks/externalLink1.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7.xml"/><Relationship Id="rId34" Type="http://schemas.openxmlformats.org/officeDocument/2006/relationships/worksheet" Target="worksheets/sheet33.xml"/><Relationship Id="rId50" Type="http://schemas.openxmlformats.org/officeDocument/2006/relationships/worksheet" Target="worksheets/sheet48.xml"/><Relationship Id="rId55" Type="http://schemas.openxmlformats.org/officeDocument/2006/relationships/worksheet" Target="worksheets/sheet53.xml"/><Relationship Id="rId76" Type="http://schemas.openxmlformats.org/officeDocument/2006/relationships/worksheet" Target="worksheets/sheet74.xml"/><Relationship Id="rId7" Type="http://schemas.openxmlformats.org/officeDocument/2006/relationships/worksheet" Target="worksheets/sheet7.xml"/><Relationship Id="rId71" Type="http://schemas.openxmlformats.org/officeDocument/2006/relationships/worksheet" Target="worksheets/sheet69.xml"/><Relationship Id="rId2" Type="http://schemas.openxmlformats.org/officeDocument/2006/relationships/worksheet" Target="worksheets/sheet2.xml"/><Relationship Id="rId29" Type="http://schemas.openxmlformats.org/officeDocument/2006/relationships/worksheet" Target="worksheets/sheet28.xml"/><Relationship Id="rId24" Type="http://schemas.openxmlformats.org/officeDocument/2006/relationships/worksheet" Target="worksheets/sheet24.xml"/><Relationship Id="rId40" Type="http://schemas.openxmlformats.org/officeDocument/2006/relationships/worksheet" Target="worksheets/sheet38.xml"/><Relationship Id="rId45" Type="http://schemas.openxmlformats.org/officeDocument/2006/relationships/worksheet" Target="worksheets/sheet43.xml"/><Relationship Id="rId66" Type="http://schemas.openxmlformats.org/officeDocument/2006/relationships/worksheet" Target="worksheets/sheet64.xml"/><Relationship Id="rId61" Type="http://schemas.openxmlformats.org/officeDocument/2006/relationships/worksheet" Target="worksheets/sheet59.xml"/><Relationship Id="rId82" Type="http://schemas.openxmlformats.org/officeDocument/2006/relationships/externalLink" Target="externalLinks/externalLink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'22-01월'!$B$1</c:f>
              <c:strCache>
                <c:ptCount val="1"/>
                <c:pt idx="0">
                  <c:v>2022년 1월 근무표</c:v>
                </c:pt>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'22-01월'!$B$2:$B$42</c:f>
              <c:numCache>
                <c:formatCode>General</c:formatCode>
                <c:ptCount val="41"/>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4</c:v>
                </c:pt>
                <c:pt idx="35">
                  <c:v>1</c:v>
                </c:pt>
                <c:pt idx="36">
                  <c:v>2</c:v>
                </c:pt>
                <c:pt idx="37">
                  <c:v>2</c:v>
                </c:pt>
                <c:pt idx="38">
                  <c:v>1</c:v>
                </c:pt>
                <c:pt idx="39">
                  <c:v>1</c:v>
                </c:pt>
                <c:pt idx="40">
                  <c:v>3</c:v>
                </c:pt>
              </c:numCache>
            </c:numRef>
          </c:val>
          <c:extLst>
            <c:ext xmlns:c16="http://schemas.microsoft.com/office/drawing/2014/chart" uri="{C3380CC4-5D6E-409C-BE32-E72D297353CC}">
              <c16:uniqueId val="{00000000-3A75-44AB-B83C-F39870767E4B}"/>
            </c:ext>
          </c:extLst>
        </c:ser>
        <c:ser>
          <c:idx val="1"/>
          <c:order val="1"/>
          <c:tx>
            <c:strRef>
              <c:f>'22-01월'!$C$1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'22-01월'!$C$2:$C$42</c:f>
              <c:numCache>
                <c:formatCode>General</c:formatCode>
                <c:ptCount val="41"/>
                <c:pt idx="0">
                  <c:v>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0</c:v>
                </c:pt>
                <c:pt idx="32">
                  <c:v>3</c:v>
                </c:pt>
                <c:pt idx="33">
                  <c:v>2</c:v>
                </c:pt>
                <c:pt idx="34">
                  <c:v>2</c:v>
                </c:pt>
                <c:pt idx="35">
                  <c:v>0</c:v>
                </c:pt>
                <c:pt idx="36">
                  <c:v>2</c:v>
                </c:pt>
                <c:pt idx="37">
                  <c:v>2</c:v>
                </c:pt>
                <c:pt idx="38">
                  <c:v>1</c:v>
                </c:pt>
                <c:pt idx="39">
                  <c:v>2</c:v>
                </c:pt>
                <c:pt idx="40">
                  <c:v>3</c:v>
                </c:pt>
              </c:numCache>
            </c:numRef>
          </c:val>
          <c:extLst>
            <c:ext xmlns:c16="http://schemas.microsoft.com/office/drawing/2014/chart" uri="{C3380CC4-5D6E-409C-BE32-E72D297353CC}">
              <c16:uniqueId val="{00000001-3A75-44AB-B83C-F39870767E4B}"/>
            </c:ext>
          </c:extLst>
        </c:ser>
        <c:ser>
          <c:idx val="2"/>
          <c:order val="2"/>
          <c:tx>
            <c:strRef>
              <c:f>'22-01월'!$D$1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'22-01월'!$D$2:$D$42</c:f>
              <c:numCache>
                <c:formatCode>General</c:formatCode>
                <c:ptCount val="41"/>
                <c:pt idx="0">
                  <c:v>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8</c:v>
                </c:pt>
                <c:pt idx="32">
                  <c:v>9</c:v>
                </c:pt>
                <c:pt idx="33">
                  <c:v>4</c:v>
                </c:pt>
                <c:pt idx="34">
                  <c:v>0</c:v>
                </c:pt>
                <c:pt idx="35">
                  <c:v>4</c:v>
                </c:pt>
                <c:pt idx="36">
                  <c:v>1</c:v>
                </c:pt>
                <c:pt idx="37">
                  <c:v>7</c:v>
                </c:pt>
                <c:pt idx="38">
                  <c:v>3</c:v>
                </c:pt>
                <c:pt idx="39">
                  <c:v>4</c:v>
                </c:pt>
                <c:pt idx="40">
                  <c:v>10</c:v>
                </c:pt>
              </c:numCache>
            </c:numRef>
          </c:val>
          <c:extLst>
            <c:ext xmlns:c16="http://schemas.microsoft.com/office/drawing/2014/chart" uri="{C3380CC4-5D6E-409C-BE32-E72D297353CC}">
              <c16:uniqueId val="{00000002-3A75-44AB-B83C-F39870767E4B}"/>
            </c:ext>
          </c:extLst>
        </c:ser>
        <c:ser>
          <c:idx val="3"/>
          <c:order val="3"/>
          <c:tx>
            <c:strRef>
              <c:f>'22-01월'!$E$1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'22-01월'!$E$2:$E$42</c:f>
              <c:numCache>
                <c:formatCode>General</c:formatCode>
                <c:ptCount val="41"/>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8</c:v>
                </c:pt>
                <c:pt idx="32">
                  <c:v>10</c:v>
                </c:pt>
                <c:pt idx="33">
                  <c:v>5</c:v>
                </c:pt>
                <c:pt idx="34">
                  <c:v>0</c:v>
                </c:pt>
                <c:pt idx="35">
                  <c:v>3</c:v>
                </c:pt>
                <c:pt idx="36">
                  <c:v>1</c:v>
                </c:pt>
                <c:pt idx="37">
                  <c:v>7</c:v>
                </c:pt>
                <c:pt idx="38">
                  <c:v>4</c:v>
                </c:pt>
                <c:pt idx="39">
                  <c:v>5</c:v>
                </c:pt>
                <c:pt idx="40">
                  <c:v>11</c:v>
                </c:pt>
              </c:numCache>
            </c:numRef>
          </c:val>
          <c:extLst>
            <c:ext xmlns:c16="http://schemas.microsoft.com/office/drawing/2014/chart" uri="{C3380CC4-5D6E-409C-BE32-E72D297353CC}">
              <c16:uniqueId val="{00000003-3A75-44AB-B83C-F39870767E4B}"/>
            </c:ext>
          </c:extLst>
        </c:ser>
        <c:ser>
          <c:idx val="4"/>
          <c:order val="4"/>
          <c:tx>
            <c:strRef>
              <c:f>'22-01월'!$F$1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'22-01월'!$F$2:$F$42</c:f>
              <c:numCache>
                <c:formatCode>General</c:formatCode>
                <c:ptCount val="41"/>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8</c:v>
                </c:pt>
                <c:pt idx="32">
                  <c:v>9</c:v>
                </c:pt>
                <c:pt idx="33">
                  <c:v>4</c:v>
                </c:pt>
                <c:pt idx="34">
                  <c:v>0</c:v>
                </c:pt>
                <c:pt idx="35">
                  <c:v>3</c:v>
                </c:pt>
                <c:pt idx="36">
                  <c:v>1</c:v>
                </c:pt>
                <c:pt idx="37">
                  <c:v>7</c:v>
                </c:pt>
                <c:pt idx="38">
                  <c:v>4</c:v>
                </c:pt>
                <c:pt idx="39">
                  <c:v>4</c:v>
                </c:pt>
                <c:pt idx="40">
                  <c:v>11</c:v>
                </c:pt>
              </c:numCache>
            </c:numRef>
          </c:val>
          <c:extLst>
            <c:ext xmlns:c16="http://schemas.microsoft.com/office/drawing/2014/chart" uri="{C3380CC4-5D6E-409C-BE32-E72D297353CC}">
              <c16:uniqueId val="{00000004-3A75-44AB-B83C-F39870767E4B}"/>
            </c:ext>
          </c:extLst>
        </c:ser>
        <c:ser>
          <c:idx val="5"/>
          <c:order val="5"/>
          <c:tx>
            <c:strRef>
              <c:f>'22-01월'!$G$1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'22-01월'!$G$2:$G$42</c:f>
              <c:numCache>
                <c:formatCode>General</c:formatCode>
                <c:ptCount val="41"/>
                <c:pt idx="0">
                  <c:v>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10</c:v>
                </c:pt>
                <c:pt idx="33">
                  <c:v>3</c:v>
                </c:pt>
                <c:pt idx="34">
                  <c:v>0</c:v>
                </c:pt>
                <c:pt idx="35">
                  <c:v>4</c:v>
                </c:pt>
                <c:pt idx="36">
                  <c:v>2</c:v>
                </c:pt>
                <c:pt idx="37">
                  <c:v>6</c:v>
                </c:pt>
                <c:pt idx="38">
                  <c:v>4</c:v>
                </c:pt>
                <c:pt idx="39">
                  <c:v>3</c:v>
                </c:pt>
                <c:pt idx="40">
                  <c:v>10</c:v>
                </c:pt>
              </c:numCache>
            </c:numRef>
          </c:val>
          <c:extLst>
            <c:ext xmlns:c16="http://schemas.microsoft.com/office/drawing/2014/chart" uri="{C3380CC4-5D6E-409C-BE32-E72D297353CC}">
              <c16:uniqueId val="{00000005-3A75-44AB-B83C-F39870767E4B}"/>
            </c:ext>
          </c:extLst>
        </c:ser>
        <c:ser>
          <c:idx val="6"/>
          <c:order val="6"/>
          <c:tx>
            <c:strRef>
              <c:f>'22-01월'!$H$1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'22-01월'!$H$2:$H$42</c:f>
              <c:numCache>
                <c:formatCode>General</c:formatCode>
                <c:ptCount val="41"/>
                <c:pt idx="0">
                  <c:v>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4</c:v>
                </c:pt>
                <c:pt idx="32">
                  <c:v>8</c:v>
                </c:pt>
                <c:pt idx="33">
                  <c:v>2</c:v>
                </c:pt>
                <c:pt idx="34">
                  <c:v>0</c:v>
                </c:pt>
                <c:pt idx="35">
                  <c:v>3</c:v>
                </c:pt>
                <c:pt idx="36">
                  <c:v>2</c:v>
                </c:pt>
                <c:pt idx="37">
                  <c:v>4</c:v>
                </c:pt>
                <c:pt idx="38">
                  <c:v>3</c:v>
                </c:pt>
                <c:pt idx="39">
                  <c:v>1</c:v>
                </c:pt>
                <c:pt idx="40">
                  <c:v>7</c:v>
                </c:pt>
              </c:numCache>
            </c:numRef>
          </c:val>
          <c:extLst>
            <c:ext xmlns:c16="http://schemas.microsoft.com/office/drawing/2014/chart" uri="{C3380CC4-5D6E-409C-BE32-E72D297353CC}">
              <c16:uniqueId val="{00000006-3A75-44AB-B83C-F39870767E4B}"/>
            </c:ext>
          </c:extLst>
        </c:ser>
        <c:ser>
          <c:idx val="7"/>
          <c:order val="7"/>
          <c:tx>
            <c:strRef>
              <c:f>'22-01월'!$I$1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'22-01월'!$I$2:$I$42</c:f>
              <c:numCache>
                <c:formatCode>General</c:formatCode>
                <c:ptCount val="41"/>
                <c:pt idx="0">
                  <c:v>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2</c:v>
                </c:pt>
                <c:pt idx="34">
                  <c:v>2</c:v>
                </c:pt>
                <c:pt idx="35">
                  <c:v>0</c:v>
                </c:pt>
                <c:pt idx="36">
                  <c:v>1</c:v>
                </c:pt>
                <c:pt idx="37">
                  <c:v>2</c:v>
                </c:pt>
                <c:pt idx="38">
                  <c:v>1</c:v>
                </c:pt>
                <c:pt idx="39">
                  <c:v>1</c:v>
                </c:pt>
                <c:pt idx="40">
                  <c:v>3</c:v>
                </c:pt>
              </c:numCache>
            </c:numRef>
          </c:val>
          <c:extLst>
            <c:ext xmlns:c16="http://schemas.microsoft.com/office/drawing/2014/chart" uri="{C3380CC4-5D6E-409C-BE32-E72D297353CC}">
              <c16:uniqueId val="{00000007-3A75-44AB-B83C-F39870767E4B}"/>
            </c:ext>
          </c:extLst>
        </c:ser>
        <c:ser>
          <c:idx val="8"/>
          <c:order val="8"/>
          <c:tx>
            <c:strRef>
              <c:f>'22-01월'!$J$1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'22-01월'!$J$2:$J$42</c:f>
              <c:numCache>
                <c:formatCode>General</c:formatCode>
                <c:ptCount val="41"/>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2</c:v>
                </c:pt>
                <c:pt idx="30">
                  <c:v>1</c:v>
                </c:pt>
                <c:pt idx="31">
                  <c:v>0</c:v>
                </c:pt>
                <c:pt idx="32">
                  <c:v>2</c:v>
                </c:pt>
                <c:pt idx="33">
                  <c:v>1</c:v>
                </c:pt>
                <c:pt idx="34">
                  <c:v>2</c:v>
                </c:pt>
                <c:pt idx="35">
                  <c:v>0</c:v>
                </c:pt>
                <c:pt idx="36">
                  <c:v>1</c:v>
                </c:pt>
                <c:pt idx="37">
                  <c:v>1</c:v>
                </c:pt>
                <c:pt idx="38">
                  <c:v>1</c:v>
                </c:pt>
                <c:pt idx="39">
                  <c:v>1</c:v>
                </c:pt>
                <c:pt idx="40">
                  <c:v>2</c:v>
                </c:pt>
              </c:numCache>
            </c:numRef>
          </c:val>
          <c:extLst>
            <c:ext xmlns:c16="http://schemas.microsoft.com/office/drawing/2014/chart" uri="{C3380CC4-5D6E-409C-BE32-E72D297353CC}">
              <c16:uniqueId val="{00000008-3A75-44AB-B83C-F39870767E4B}"/>
            </c:ext>
          </c:extLst>
        </c:ser>
        <c:ser>
          <c:idx val="9"/>
          <c:order val="9"/>
          <c:tx>
            <c:strRef>
              <c:f>'22-01월'!$K$1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'22-01월'!$K$2:$K$42</c:f>
              <c:numCache>
                <c:formatCode>General</c:formatCode>
                <c:ptCount val="41"/>
                <c:pt idx="0">
                  <c:v>10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4</c:v>
                </c:pt>
                <c:pt idx="32">
                  <c:v>11</c:v>
                </c:pt>
                <c:pt idx="33">
                  <c:v>4</c:v>
                </c:pt>
                <c:pt idx="34">
                  <c:v>0</c:v>
                </c:pt>
                <c:pt idx="35">
                  <c:v>3</c:v>
                </c:pt>
                <c:pt idx="36">
                  <c:v>2</c:v>
                </c:pt>
                <c:pt idx="37">
                  <c:v>5</c:v>
                </c:pt>
                <c:pt idx="38">
                  <c:v>2</c:v>
                </c:pt>
                <c:pt idx="39">
                  <c:v>4</c:v>
                </c:pt>
                <c:pt idx="40">
                  <c:v>7</c:v>
                </c:pt>
              </c:numCache>
            </c:numRef>
          </c:val>
          <c:extLst>
            <c:ext xmlns:c16="http://schemas.microsoft.com/office/drawing/2014/chart" uri="{C3380CC4-5D6E-409C-BE32-E72D297353CC}">
              <c16:uniqueId val="{00000009-3A75-44AB-B83C-F39870767E4B}"/>
            </c:ext>
          </c:extLst>
        </c:ser>
        <c:ser>
          <c:idx val="10"/>
          <c:order val="10"/>
          <c:tx>
            <c:strRef>
              <c:f>'22-01월'!$L$1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'22-01월'!$L$2:$L$42</c:f>
              <c:numCache>
                <c:formatCode>General</c:formatCode>
                <c:ptCount val="41"/>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5</c:v>
                </c:pt>
                <c:pt idx="32">
                  <c:v>8</c:v>
                </c:pt>
                <c:pt idx="33">
                  <c:v>4</c:v>
                </c:pt>
                <c:pt idx="34">
                  <c:v>0</c:v>
                </c:pt>
                <c:pt idx="35">
                  <c:v>2</c:v>
                </c:pt>
                <c:pt idx="36">
                  <c:v>2</c:v>
                </c:pt>
                <c:pt idx="37">
                  <c:v>4</c:v>
                </c:pt>
                <c:pt idx="38">
                  <c:v>3</c:v>
                </c:pt>
                <c:pt idx="39">
                  <c:v>4</c:v>
                </c:pt>
                <c:pt idx="40">
                  <c:v>7</c:v>
                </c:pt>
              </c:numCache>
            </c:numRef>
          </c:val>
          <c:extLst>
            <c:ext xmlns:c16="http://schemas.microsoft.com/office/drawing/2014/chart" uri="{C3380CC4-5D6E-409C-BE32-E72D297353CC}">
              <c16:uniqueId val="{0000000A-3A75-44AB-B83C-F39870767E4B}"/>
            </c:ext>
          </c:extLst>
        </c:ser>
        <c:ser>
          <c:idx val="11"/>
          <c:order val="11"/>
          <c:tx>
            <c:strRef>
              <c:f>'22-01월'!$M$1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'22-01월'!$M$2:$M$42</c:f>
              <c:numCache>
                <c:formatCode>General</c:formatCode>
                <c:ptCount val="41"/>
                <c:pt idx="0">
                  <c:v>12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7</c:v>
                </c:pt>
                <c:pt idx="32">
                  <c:v>11</c:v>
                </c:pt>
                <c:pt idx="33">
                  <c:v>5</c:v>
                </c:pt>
                <c:pt idx="34">
                  <c:v>0</c:v>
                </c:pt>
                <c:pt idx="35">
                  <c:v>4</c:v>
                </c:pt>
                <c:pt idx="36">
                  <c:v>1</c:v>
                </c:pt>
                <c:pt idx="37">
                  <c:v>7</c:v>
                </c:pt>
                <c:pt idx="38">
                  <c:v>6</c:v>
                </c:pt>
                <c:pt idx="39">
                  <c:v>5</c:v>
                </c:pt>
                <c:pt idx="40">
                  <c:v>13</c:v>
                </c:pt>
              </c:numCache>
            </c:numRef>
          </c:val>
          <c:extLst>
            <c:ext xmlns:c16="http://schemas.microsoft.com/office/drawing/2014/chart" uri="{C3380CC4-5D6E-409C-BE32-E72D297353CC}">
              <c16:uniqueId val="{0000000B-3A75-44AB-B83C-F39870767E4B}"/>
            </c:ext>
          </c:extLst>
        </c:ser>
        <c:ser>
          <c:idx val="12"/>
          <c:order val="12"/>
          <c:tx>
            <c:strRef>
              <c:f>'22-01월'!$N$1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'22-01월'!$N$2:$N$42</c:f>
              <c:numCache>
                <c:formatCode>General</c:formatCode>
                <c:ptCount val="41"/>
                <c:pt idx="0">
                  <c:v>13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3</c:v>
                </c:pt>
                <c:pt idx="31">
                  <c:v>5</c:v>
                </c:pt>
                <c:pt idx="32">
                  <c:v>10</c:v>
                </c:pt>
                <c:pt idx="33">
                  <c:v>2</c:v>
                </c:pt>
                <c:pt idx="34">
                  <c:v>0</c:v>
                </c:pt>
                <c:pt idx="35">
                  <c:v>5</c:v>
                </c:pt>
                <c:pt idx="36">
                  <c:v>2</c:v>
                </c:pt>
                <c:pt idx="37">
                  <c:v>5</c:v>
                </c:pt>
                <c:pt idx="38">
                  <c:v>4</c:v>
                </c:pt>
                <c:pt idx="39">
                  <c:v>3</c:v>
                </c:pt>
                <c:pt idx="40">
                  <c:v>9</c:v>
                </c:pt>
              </c:numCache>
            </c:numRef>
          </c:val>
          <c:extLst>
            <c:ext xmlns:c16="http://schemas.microsoft.com/office/drawing/2014/chart" uri="{C3380CC4-5D6E-409C-BE32-E72D297353CC}">
              <c16:uniqueId val="{0000000C-3A75-44AB-B83C-F39870767E4B}"/>
            </c:ext>
          </c:extLst>
        </c:ser>
        <c:ser>
          <c:idx val="13"/>
          <c:order val="13"/>
          <c:tx>
            <c:strRef>
              <c:f>'22-01월'!$O$1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'22-01월'!$O$2:$O$42</c:f>
              <c:numCache>
                <c:formatCode>General</c:formatCode>
                <c:ptCount val="41"/>
                <c:pt idx="0">
                  <c:v>14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6</c:v>
                </c:pt>
                <c:pt idx="32">
                  <c:v>10</c:v>
                </c:pt>
                <c:pt idx="33">
                  <c:v>4</c:v>
                </c:pt>
                <c:pt idx="34">
                  <c:v>0</c:v>
                </c:pt>
                <c:pt idx="35">
                  <c:v>3</c:v>
                </c:pt>
                <c:pt idx="36">
                  <c:v>2</c:v>
                </c:pt>
                <c:pt idx="37">
                  <c:v>7</c:v>
                </c:pt>
                <c:pt idx="38">
                  <c:v>4</c:v>
                </c:pt>
                <c:pt idx="39">
                  <c:v>4</c:v>
                </c:pt>
                <c:pt idx="40">
                  <c:v>11</c:v>
                </c:pt>
              </c:numCache>
            </c:numRef>
          </c:val>
          <c:extLst>
            <c:ext xmlns:c16="http://schemas.microsoft.com/office/drawing/2014/chart" uri="{C3380CC4-5D6E-409C-BE32-E72D297353CC}">
              <c16:uniqueId val="{0000000D-3A75-44AB-B83C-F39870767E4B}"/>
            </c:ext>
          </c:extLst>
        </c:ser>
        <c:ser>
          <c:idx val="14"/>
          <c:order val="14"/>
          <c:tx>
            <c:strRef>
              <c:f>'22-01월'!$P$1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'22-01월'!$P$2:$P$42</c:f>
              <c:numCache>
                <c:formatCode>General</c:formatCode>
                <c:ptCount val="41"/>
                <c:pt idx="0">
                  <c:v>15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1</c:v>
                </c:pt>
                <c:pt idx="32">
                  <c:v>3</c:v>
                </c:pt>
                <c:pt idx="33">
                  <c:v>1</c:v>
                </c:pt>
                <c:pt idx="34">
                  <c:v>2</c:v>
                </c:pt>
                <c:pt idx="35">
                  <c:v>2</c:v>
                </c:pt>
                <c:pt idx="36">
                  <c:v>1</c:v>
                </c:pt>
                <c:pt idx="37">
                  <c:v>2</c:v>
                </c:pt>
                <c:pt idx="38">
                  <c:v>1</c:v>
                </c:pt>
                <c:pt idx="39">
                  <c:v>1</c:v>
                </c:pt>
                <c:pt idx="40">
                  <c:v>3</c:v>
                </c:pt>
              </c:numCache>
            </c:numRef>
          </c:val>
          <c:extLst>
            <c:ext xmlns:c16="http://schemas.microsoft.com/office/drawing/2014/chart" uri="{C3380CC4-5D6E-409C-BE32-E72D297353CC}">
              <c16:uniqueId val="{0000000E-3A75-44AB-B83C-F39870767E4B}"/>
            </c:ext>
          </c:extLst>
        </c:ser>
        <c:ser>
          <c:idx val="15"/>
          <c:order val="15"/>
          <c:tx>
            <c:strRef>
              <c:f>'22-01월'!$Q$1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'22-01월'!$Q$2:$Q$42</c:f>
              <c:numCache>
                <c:formatCode>General</c:formatCode>
                <c:ptCount val="41"/>
                <c:pt idx="0">
                  <c:v>16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4</c:v>
                </c:pt>
                <c:pt idx="33">
                  <c:v>1</c:v>
                </c:pt>
                <c:pt idx="34">
                  <c:v>2</c:v>
                </c:pt>
                <c:pt idx="35">
                  <c:v>2</c:v>
                </c:pt>
                <c:pt idx="36">
                  <c:v>1</c:v>
                </c:pt>
                <c:pt idx="37">
                  <c:v>2</c:v>
                </c:pt>
                <c:pt idx="38">
                  <c:v>1</c:v>
                </c:pt>
                <c:pt idx="39">
                  <c:v>1</c:v>
                </c:pt>
                <c:pt idx="40">
                  <c:v>3</c:v>
                </c:pt>
              </c:numCache>
            </c:numRef>
          </c:val>
          <c:extLst>
            <c:ext xmlns:c16="http://schemas.microsoft.com/office/drawing/2014/chart" uri="{C3380CC4-5D6E-409C-BE32-E72D297353CC}">
              <c16:uniqueId val="{0000000F-3A75-44AB-B83C-F39870767E4B}"/>
            </c:ext>
          </c:extLst>
        </c:ser>
        <c:ser>
          <c:idx val="16"/>
          <c:order val="16"/>
          <c:tx>
            <c:strRef>
              <c:f>'22-01월'!$R$1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'22-01월'!$R$2:$R$42</c:f>
              <c:numCache>
                <c:formatCode>General</c:formatCode>
                <c:ptCount val="41"/>
                <c:pt idx="0">
                  <c:v>17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6</c:v>
                </c:pt>
                <c:pt idx="32">
                  <c:v>11</c:v>
                </c:pt>
                <c:pt idx="33">
                  <c:v>5</c:v>
                </c:pt>
                <c:pt idx="34">
                  <c:v>0</c:v>
                </c:pt>
                <c:pt idx="35">
                  <c:v>3</c:v>
                </c:pt>
                <c:pt idx="36">
                  <c:v>1</c:v>
                </c:pt>
                <c:pt idx="37">
                  <c:v>7</c:v>
                </c:pt>
                <c:pt idx="38">
                  <c:v>2</c:v>
                </c:pt>
                <c:pt idx="39">
                  <c:v>5</c:v>
                </c:pt>
                <c:pt idx="40">
                  <c:v>9</c:v>
                </c:pt>
              </c:numCache>
            </c:numRef>
          </c:val>
          <c:extLst>
            <c:ext xmlns:c16="http://schemas.microsoft.com/office/drawing/2014/chart" uri="{C3380CC4-5D6E-409C-BE32-E72D297353CC}">
              <c16:uniqueId val="{00000010-3A75-44AB-B83C-F39870767E4B}"/>
            </c:ext>
          </c:extLst>
        </c:ser>
        <c:ser>
          <c:idx val="17"/>
          <c:order val="17"/>
          <c:tx>
            <c:strRef>
              <c:f>'22-01월'!$S$1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'22-01월'!$S$2:$S$42</c:f>
              <c:numCache>
                <c:formatCode>General</c:formatCode>
                <c:ptCount val="41"/>
                <c:pt idx="0">
                  <c:v>18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6</c:v>
                </c:pt>
                <c:pt idx="32">
                  <c:v>9</c:v>
                </c:pt>
                <c:pt idx="33">
                  <c:v>4</c:v>
                </c:pt>
                <c:pt idx="34">
                  <c:v>0</c:v>
                </c:pt>
                <c:pt idx="35">
                  <c:v>2</c:v>
                </c:pt>
                <c:pt idx="36">
                  <c:v>1</c:v>
                </c:pt>
                <c:pt idx="37">
                  <c:v>6</c:v>
                </c:pt>
                <c:pt idx="38">
                  <c:v>3</c:v>
                </c:pt>
                <c:pt idx="39">
                  <c:v>4</c:v>
                </c:pt>
                <c:pt idx="40">
                  <c:v>9</c:v>
                </c:pt>
              </c:numCache>
            </c:numRef>
          </c:val>
          <c:extLst>
            <c:ext xmlns:c16="http://schemas.microsoft.com/office/drawing/2014/chart" uri="{C3380CC4-5D6E-409C-BE32-E72D297353CC}">
              <c16:uniqueId val="{00000011-3A75-44AB-B83C-F39870767E4B}"/>
            </c:ext>
          </c:extLst>
        </c:ser>
        <c:ser>
          <c:idx val="18"/>
          <c:order val="18"/>
          <c:tx>
            <c:strRef>
              <c:f>'22-01월'!$T$1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'22-01월'!$T$2:$T$42</c:f>
              <c:numCache>
                <c:formatCode>General</c:formatCode>
                <c:ptCount val="41"/>
                <c:pt idx="0">
                  <c:v>19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9</c:v>
                </c:pt>
                <c:pt idx="33">
                  <c:v>5</c:v>
                </c:pt>
                <c:pt idx="34">
                  <c:v>0</c:v>
                </c:pt>
                <c:pt idx="35">
                  <c:v>3</c:v>
                </c:pt>
                <c:pt idx="36">
                  <c:v>2</c:v>
                </c:pt>
                <c:pt idx="37">
                  <c:v>7</c:v>
                </c:pt>
                <c:pt idx="38">
                  <c:v>3</c:v>
                </c:pt>
                <c:pt idx="39">
                  <c:v>5</c:v>
                </c:pt>
                <c:pt idx="40">
                  <c:v>10</c:v>
                </c:pt>
              </c:numCache>
            </c:numRef>
          </c:val>
          <c:extLst>
            <c:ext xmlns:c16="http://schemas.microsoft.com/office/drawing/2014/chart" uri="{C3380CC4-5D6E-409C-BE32-E72D297353CC}">
              <c16:uniqueId val="{00000012-3A75-44AB-B83C-F39870767E4B}"/>
            </c:ext>
          </c:extLst>
        </c:ser>
        <c:ser>
          <c:idx val="19"/>
          <c:order val="19"/>
          <c:tx>
            <c:strRef>
              <c:f>'22-01월'!$U$1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'22-01월'!$U$2:$U$42</c:f>
              <c:numCache>
                <c:formatCode>General</c:formatCode>
                <c:ptCount val="41"/>
                <c:pt idx="0">
                  <c:v>20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4</c:v>
                </c:pt>
                <c:pt idx="29">
                  <c:v>3</c:v>
                </c:pt>
                <c:pt idx="30">
                  <c:v>2</c:v>
                </c:pt>
                <c:pt idx="31">
                  <c:v>7</c:v>
                </c:pt>
                <c:pt idx="32">
                  <c:v>9</c:v>
                </c:pt>
                <c:pt idx="33">
                  <c:v>4</c:v>
                </c:pt>
                <c:pt idx="34">
                  <c:v>0</c:v>
                </c:pt>
                <c:pt idx="35">
                  <c:v>4</c:v>
                </c:pt>
                <c:pt idx="36">
                  <c:v>2</c:v>
                </c:pt>
                <c:pt idx="37">
                  <c:v>6</c:v>
                </c:pt>
                <c:pt idx="38">
                  <c:v>3</c:v>
                </c:pt>
                <c:pt idx="39">
                  <c:v>4</c:v>
                </c:pt>
                <c:pt idx="40">
                  <c:v>9</c:v>
                </c:pt>
              </c:numCache>
            </c:numRef>
          </c:val>
          <c:extLst>
            <c:ext xmlns:c16="http://schemas.microsoft.com/office/drawing/2014/chart" uri="{C3380CC4-5D6E-409C-BE32-E72D297353CC}">
              <c16:uniqueId val="{00000013-3A75-44AB-B83C-F39870767E4B}"/>
            </c:ext>
          </c:extLst>
        </c:ser>
        <c:ser>
          <c:idx val="20"/>
          <c:order val="20"/>
          <c:tx>
            <c:strRef>
              <c:f>'22-01월'!$V$1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'22-01월'!$V$2:$V$42</c:f>
              <c:numCache>
                <c:formatCode>General</c:formatCode>
                <c:ptCount val="41"/>
                <c:pt idx="0">
                  <c:v>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2</c:v>
                </c:pt>
                <c:pt idx="29">
                  <c:v>3</c:v>
                </c:pt>
                <c:pt idx="30">
                  <c:v>2</c:v>
                </c:pt>
                <c:pt idx="31">
                  <c:v>4</c:v>
                </c:pt>
                <c:pt idx="32">
                  <c:v>8</c:v>
                </c:pt>
                <c:pt idx="33">
                  <c:v>3</c:v>
                </c:pt>
                <c:pt idx="34">
                  <c:v>0</c:v>
                </c:pt>
                <c:pt idx="35">
                  <c:v>2</c:v>
                </c:pt>
                <c:pt idx="36">
                  <c:v>1</c:v>
                </c:pt>
                <c:pt idx="37">
                  <c:v>4</c:v>
                </c:pt>
                <c:pt idx="38">
                  <c:v>2</c:v>
                </c:pt>
                <c:pt idx="39">
                  <c:v>3</c:v>
                </c:pt>
                <c:pt idx="40">
                  <c:v>6</c:v>
                </c:pt>
              </c:numCache>
            </c:numRef>
          </c:val>
          <c:extLst>
            <c:ext xmlns:c16="http://schemas.microsoft.com/office/drawing/2014/chart" uri="{C3380CC4-5D6E-409C-BE32-E72D297353CC}">
              <c16:uniqueId val="{00000014-3A75-44AB-B83C-F39870767E4B}"/>
            </c:ext>
          </c:extLst>
        </c:ser>
        <c:ser>
          <c:idx val="21"/>
          <c:order val="21"/>
          <c:tx>
            <c:strRef>
              <c:f>'22-01월'!$W$1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'22-01월'!$W$2:$W$42</c:f>
              <c:numCache>
                <c:formatCode>General</c:formatCode>
                <c:ptCount val="41"/>
                <c:pt idx="0">
                  <c:v>22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0</c:v>
                </c:pt>
                <c:pt idx="32">
                  <c:v>3</c:v>
                </c:pt>
                <c:pt idx="33">
                  <c:v>1</c:v>
                </c:pt>
                <c:pt idx="34">
                  <c:v>3</c:v>
                </c:pt>
                <c:pt idx="35">
                  <c:v>0</c:v>
                </c:pt>
                <c:pt idx="36">
                  <c:v>1</c:v>
                </c:pt>
                <c:pt idx="37">
                  <c:v>2</c:v>
                </c:pt>
                <c:pt idx="38">
                  <c:v>1</c:v>
                </c:pt>
                <c:pt idx="39">
                  <c:v>1</c:v>
                </c:pt>
                <c:pt idx="40">
                  <c:v>3</c:v>
                </c:pt>
              </c:numCache>
            </c:numRef>
          </c:val>
          <c:extLst>
            <c:ext xmlns:c16="http://schemas.microsoft.com/office/drawing/2014/chart" uri="{C3380CC4-5D6E-409C-BE32-E72D297353CC}">
              <c16:uniqueId val="{00000015-3A75-44AB-B83C-F39870767E4B}"/>
            </c:ext>
          </c:extLst>
        </c:ser>
        <c:ser>
          <c:idx val="22"/>
          <c:order val="22"/>
          <c:tx>
            <c:strRef>
              <c:f>'22-01월'!$X$1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'22-01월'!$X$2:$X$42</c:f>
              <c:numCache>
                <c:formatCode>General</c:formatCode>
                <c:ptCount val="41"/>
                <c:pt idx="0">
                  <c:v>23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1</c:v>
                </c:pt>
                <c:pt idx="37">
                  <c:v>2</c:v>
                </c:pt>
                <c:pt idx="38">
                  <c:v>1</c:v>
                </c:pt>
                <c:pt idx="39">
                  <c:v>1</c:v>
                </c:pt>
                <c:pt idx="40">
                  <c:v>3</c:v>
                </c:pt>
              </c:numCache>
            </c:numRef>
          </c:val>
          <c:extLst>
            <c:ext xmlns:c16="http://schemas.microsoft.com/office/drawing/2014/chart" uri="{C3380CC4-5D6E-409C-BE32-E72D297353CC}">
              <c16:uniqueId val="{00000016-3A75-44AB-B83C-F39870767E4B}"/>
            </c:ext>
          </c:extLst>
        </c:ser>
        <c:ser>
          <c:idx val="23"/>
          <c:order val="23"/>
          <c:tx>
            <c:strRef>
              <c:f>'22-01월'!$Y$1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'22-01월'!$Y$2:$Y$42</c:f>
              <c:numCache>
                <c:formatCode>General</c:formatCode>
                <c:ptCount val="41"/>
                <c:pt idx="0">
                  <c:v>24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3</c:v>
                </c:pt>
                <c:pt idx="30">
                  <c:v>0</c:v>
                </c:pt>
                <c:pt idx="31">
                  <c:v>6</c:v>
                </c:pt>
                <c:pt idx="32">
                  <c:v>9</c:v>
                </c:pt>
                <c:pt idx="33">
                  <c:v>3</c:v>
                </c:pt>
                <c:pt idx="34">
                  <c:v>0</c:v>
                </c:pt>
                <c:pt idx="35">
                  <c:v>2</c:v>
                </c:pt>
                <c:pt idx="36">
                  <c:v>2</c:v>
                </c:pt>
                <c:pt idx="37">
                  <c:v>5</c:v>
                </c:pt>
                <c:pt idx="38">
                  <c:v>3</c:v>
                </c:pt>
                <c:pt idx="39">
                  <c:v>3</c:v>
                </c:pt>
                <c:pt idx="40">
                  <c:v>8</c:v>
                </c:pt>
              </c:numCache>
            </c:numRef>
          </c:val>
          <c:extLst>
            <c:ext xmlns:c16="http://schemas.microsoft.com/office/drawing/2014/chart" uri="{C3380CC4-5D6E-409C-BE32-E72D297353CC}">
              <c16:uniqueId val="{00000017-3A75-44AB-B83C-F39870767E4B}"/>
            </c:ext>
          </c:extLst>
        </c:ser>
        <c:ser>
          <c:idx val="24"/>
          <c:order val="24"/>
          <c:tx>
            <c:strRef>
              <c:f>'22-01월'!$Z$1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'22-01월'!$Z$2:$Z$42</c:f>
              <c:numCache>
                <c:formatCode>General</c:formatCode>
                <c:ptCount val="41"/>
                <c:pt idx="0">
                  <c:v>25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3</c:v>
                </c:pt>
                <c:pt idx="31">
                  <c:v>5</c:v>
                </c:pt>
                <c:pt idx="32">
                  <c:v>9</c:v>
                </c:pt>
                <c:pt idx="33">
                  <c:v>2</c:v>
                </c:pt>
                <c:pt idx="34">
                  <c:v>0</c:v>
                </c:pt>
                <c:pt idx="35">
                  <c:v>2</c:v>
                </c:pt>
                <c:pt idx="36">
                  <c:v>1</c:v>
                </c:pt>
                <c:pt idx="37">
                  <c:v>4</c:v>
                </c:pt>
                <c:pt idx="38">
                  <c:v>4</c:v>
                </c:pt>
                <c:pt idx="39">
                  <c:v>2</c:v>
                </c:pt>
                <c:pt idx="40">
                  <c:v>8</c:v>
                </c:pt>
              </c:numCache>
            </c:numRef>
          </c:val>
          <c:extLst>
            <c:ext xmlns:c16="http://schemas.microsoft.com/office/drawing/2014/chart" uri="{C3380CC4-5D6E-409C-BE32-E72D297353CC}">
              <c16:uniqueId val="{00000018-3A75-44AB-B83C-F39870767E4B}"/>
            </c:ext>
          </c:extLst>
        </c:ser>
        <c:ser>
          <c:idx val="25"/>
          <c:order val="25"/>
          <c:tx>
            <c:strRef>
              <c:f>'22-01월'!$AA$1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'22-01월'!$AA$2:$AA$42</c:f>
              <c:numCache>
                <c:formatCode>General</c:formatCode>
                <c:ptCount val="41"/>
                <c:pt idx="0">
                  <c:v>26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3</c:v>
                </c:pt>
                <c:pt idx="30">
                  <c:v>1</c:v>
                </c:pt>
                <c:pt idx="31">
                  <c:v>9</c:v>
                </c:pt>
                <c:pt idx="32">
                  <c:v>9</c:v>
                </c:pt>
                <c:pt idx="33">
                  <c:v>4</c:v>
                </c:pt>
                <c:pt idx="34">
                  <c:v>0</c:v>
                </c:pt>
                <c:pt idx="35">
                  <c:v>4</c:v>
                </c:pt>
                <c:pt idx="36">
                  <c:v>1</c:v>
                </c:pt>
                <c:pt idx="37">
                  <c:v>7</c:v>
                </c:pt>
                <c:pt idx="38">
                  <c:v>4</c:v>
                </c:pt>
                <c:pt idx="39">
                  <c:v>5</c:v>
                </c:pt>
                <c:pt idx="40">
                  <c:v>11</c:v>
                </c:pt>
              </c:numCache>
            </c:numRef>
          </c:val>
          <c:extLst>
            <c:ext xmlns:c16="http://schemas.microsoft.com/office/drawing/2014/chart" uri="{C3380CC4-5D6E-409C-BE32-E72D297353CC}">
              <c16:uniqueId val="{00000019-3A75-44AB-B83C-F39870767E4B}"/>
            </c:ext>
          </c:extLst>
        </c:ser>
        <c:ser>
          <c:idx val="26"/>
          <c:order val="26"/>
          <c:tx>
            <c:strRef>
              <c:f>'22-01월'!$AB$1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'22-01월'!$AB$2:$AB$42</c:f>
              <c:numCache>
                <c:formatCode>General</c:formatCode>
                <c:ptCount val="41"/>
                <c:pt idx="0">
                  <c:v>27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8</c:v>
                </c:pt>
                <c:pt idx="33">
                  <c:v>4</c:v>
                </c:pt>
                <c:pt idx="34">
                  <c:v>0</c:v>
                </c:pt>
                <c:pt idx="35">
                  <c:v>3</c:v>
                </c:pt>
                <c:pt idx="36">
                  <c:v>1</c:v>
                </c:pt>
                <c:pt idx="37">
                  <c:v>6</c:v>
                </c:pt>
                <c:pt idx="38">
                  <c:v>4</c:v>
                </c:pt>
                <c:pt idx="39">
                  <c:v>4</c:v>
                </c:pt>
                <c:pt idx="40">
                  <c:v>10</c:v>
                </c:pt>
              </c:numCache>
            </c:numRef>
          </c:val>
          <c:extLst>
            <c:ext xmlns:c16="http://schemas.microsoft.com/office/drawing/2014/chart" uri="{C3380CC4-5D6E-409C-BE32-E72D297353CC}">
              <c16:uniqueId val="{0000001A-3A75-44AB-B83C-F39870767E4B}"/>
            </c:ext>
          </c:extLst>
        </c:ser>
        <c:ser>
          <c:idx val="27"/>
          <c:order val="27"/>
          <c:tx>
            <c:strRef>
              <c:f>'22-01월'!$AC$1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'22-01월'!$AC$2:$AC$42</c:f>
              <c:numCache>
                <c:formatCode>General</c:formatCode>
                <c:ptCount val="41"/>
                <c:pt idx="0">
                  <c:v>28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7">
                  <c:v>0</c:v>
                </c:pt>
                <c:pt idx="28">
                  <c:v>3</c:v>
                </c:pt>
                <c:pt idx="29">
                  <c:v>4</c:v>
                </c:pt>
                <c:pt idx="30">
                  <c:v>2</c:v>
                </c:pt>
                <c:pt idx="31">
                  <c:v>3</c:v>
                </c:pt>
                <c:pt idx="32">
                  <c:v>7</c:v>
                </c:pt>
                <c:pt idx="33">
                  <c:v>2</c:v>
                </c:pt>
                <c:pt idx="34">
                  <c:v>0</c:v>
                </c:pt>
                <c:pt idx="35">
                  <c:v>2</c:v>
                </c:pt>
                <c:pt idx="36">
                  <c:v>1</c:v>
                </c:pt>
                <c:pt idx="37">
                  <c:v>4</c:v>
                </c:pt>
                <c:pt idx="38">
                  <c:v>2</c:v>
                </c:pt>
                <c:pt idx="39">
                  <c:v>2</c:v>
                </c:pt>
                <c:pt idx="40">
                  <c:v>6</c:v>
                </c:pt>
              </c:numCache>
            </c:numRef>
          </c:val>
          <c:extLst>
            <c:ext xmlns:c16="http://schemas.microsoft.com/office/drawing/2014/chart" uri="{C3380CC4-5D6E-409C-BE32-E72D297353CC}">
              <c16:uniqueId val="{0000001B-3A75-44AB-B83C-F39870767E4B}"/>
            </c:ext>
          </c:extLst>
        </c:ser>
        <c:ser>
          <c:idx val="28"/>
          <c:order val="28"/>
          <c:tx>
            <c:strRef>
              <c:f>'22-01월'!$AD$1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'22-01월'!$AD$2:$AD$42</c:f>
              <c:numCache>
                <c:formatCode>General</c:formatCode>
                <c:ptCount val="41"/>
                <c:pt idx="0">
                  <c:v>29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1</c:v>
                </c:pt>
                <c:pt idx="37">
                  <c:v>2</c:v>
                </c:pt>
                <c:pt idx="38">
                  <c:v>1</c:v>
                </c:pt>
                <c:pt idx="39">
                  <c:v>1</c:v>
                </c:pt>
                <c:pt idx="40">
                  <c:v>3</c:v>
                </c:pt>
              </c:numCache>
            </c:numRef>
          </c:val>
          <c:extLst>
            <c:ext xmlns:c16="http://schemas.microsoft.com/office/drawing/2014/chart" uri="{C3380CC4-5D6E-409C-BE32-E72D297353CC}">
              <c16:uniqueId val="{0000001C-3A75-44AB-B83C-F39870767E4B}"/>
            </c:ext>
          </c:extLst>
        </c:ser>
        <c:ser>
          <c:idx val="29"/>
          <c:order val="29"/>
          <c:tx>
            <c:strRef>
              <c:f>'22-01월'!$AE$1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'22-01월'!$AE$2:$AE$42</c:f>
              <c:numCache>
                <c:formatCode>General</c:formatCode>
                <c:ptCount val="41"/>
                <c:pt idx="0">
                  <c:v>30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2</c:v>
                </c:pt>
                <c:pt idx="37">
                  <c:v>2</c:v>
                </c:pt>
                <c:pt idx="38">
                  <c:v>1</c:v>
                </c:pt>
                <c:pt idx="39">
                  <c:v>1</c:v>
                </c:pt>
                <c:pt idx="40">
                  <c:v>3</c:v>
                </c:pt>
              </c:numCache>
            </c:numRef>
          </c:val>
          <c:extLst>
            <c:ext xmlns:c16="http://schemas.microsoft.com/office/drawing/2014/chart" uri="{C3380CC4-5D6E-409C-BE32-E72D297353CC}">
              <c16:uniqueId val="{0000001D-3A75-44AB-B83C-F39870767E4B}"/>
            </c:ext>
          </c:extLst>
        </c:ser>
        <c:ser>
          <c:idx val="30"/>
          <c:order val="30"/>
          <c:tx>
            <c:strRef>
              <c:f>'22-01월'!$AF$1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'22-01월'!$AF$2:$AF$42</c:f>
              <c:numCache>
                <c:formatCode>General</c:formatCode>
                <c:ptCount val="41"/>
                <c:pt idx="0">
                  <c:v>31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5</c:v>
                </c:pt>
                <c:pt idx="17">
                  <c:v>0</c:v>
                </c:pt>
                <c:pt idx="18">
                  <c:v>0</c:v>
                </c:pt>
                <c:pt idx="19">
                  <c:v>0</c:v>
                </c:pt>
                <c:pt idx="20">
                  <c:v>0</c:v>
                </c:pt>
                <c:pt idx="21">
                  <c:v>0</c:v>
                </c:pt>
                <c:pt idx="22">
                  <c:v>0</c:v>
                </c:pt>
                <c:pt idx="23">
                  <c:v>0</c:v>
                </c:pt>
                <c:pt idx="24">
                  <c:v>0</c:v>
                </c:pt>
                <c:pt idx="25">
                  <c:v>0</c:v>
                </c:pt>
                <c:pt idx="26">
                  <c:v>0</c:v>
                </c:pt>
                <c:pt idx="27">
                  <c:v>0</c:v>
                </c:pt>
                <c:pt idx="28">
                  <c:v>0</c:v>
                </c:pt>
                <c:pt idx="29">
                  <c:v>2</c:v>
                </c:pt>
                <c:pt idx="30">
                  <c:v>1</c:v>
                </c:pt>
                <c:pt idx="31">
                  <c:v>0</c:v>
                </c:pt>
                <c:pt idx="32">
                  <c:v>2</c:v>
                </c:pt>
                <c:pt idx="33">
                  <c:v>0</c:v>
                </c:pt>
                <c:pt idx="34">
                  <c:v>3</c:v>
                </c:pt>
                <c:pt idx="35">
                  <c:v>2</c:v>
                </c:pt>
                <c:pt idx="36">
                  <c:v>1</c:v>
                </c:pt>
                <c:pt idx="37">
                  <c:v>1</c:v>
                </c:pt>
                <c:pt idx="38">
                  <c:v>0</c:v>
                </c:pt>
                <c:pt idx="39">
                  <c:v>1</c:v>
                </c:pt>
                <c:pt idx="40">
                  <c:v>1</c:v>
                </c:pt>
              </c:numCache>
            </c:numRef>
          </c:val>
          <c:extLst>
            <c:ext xmlns:c16="http://schemas.microsoft.com/office/drawing/2014/chart" uri="{C3380CC4-5D6E-409C-BE32-E72D297353CC}">
              <c16:uniqueId val="{0000001E-3A75-44AB-B83C-F39870767E4B}"/>
            </c:ext>
          </c:extLst>
        </c:ser>
        <c:ser>
          <c:idx val="31"/>
          <c:order val="31"/>
          <c:tx>
            <c:strRef>
              <c:f>'22-01월'!$AG$1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'22-01월'!$AG$2:$AG$42</c:f>
              <c:numCache>
                <c:formatCode>General</c:formatCode>
                <c:ptCount val="41"/>
                <c:pt idx="0">
                  <c:v>0</c:v>
                </c:pt>
                <c:pt idx="1">
                  <c:v>0</c:v>
                </c:pt>
                <c:pt idx="2">
                  <c:v>12</c:v>
                </c:pt>
                <c:pt idx="3">
                  <c:v>10</c:v>
                </c:pt>
                <c:pt idx="4">
                  <c:v>8</c:v>
                </c:pt>
                <c:pt idx="5">
                  <c:v>10</c:v>
                </c:pt>
                <c:pt idx="6">
                  <c:v>12</c:v>
                </c:pt>
                <c:pt idx="7">
                  <c:v>9</c:v>
                </c:pt>
                <c:pt idx="8">
                  <c:v>10</c:v>
                </c:pt>
                <c:pt idx="9">
                  <c:v>8</c:v>
                </c:pt>
                <c:pt idx="10">
                  <c:v>8</c:v>
                </c:pt>
                <c:pt idx="11">
                  <c:v>12</c:v>
                </c:pt>
                <c:pt idx="12">
                  <c:v>8</c:v>
                </c:pt>
                <c:pt idx="13">
                  <c:v>11</c:v>
                </c:pt>
                <c:pt idx="14">
                  <c:v>13</c:v>
                </c:pt>
                <c:pt idx="15">
                  <c:v>10</c:v>
                </c:pt>
                <c:pt idx="16">
                  <c:v>11</c:v>
                </c:pt>
                <c:pt idx="17">
                  <c:v>9</c:v>
                </c:pt>
                <c:pt idx="18">
                  <c:v>10</c:v>
                </c:pt>
                <c:pt idx="19">
                  <c:v>19</c:v>
                </c:pt>
                <c:pt idx="20">
                  <c:v>14</c:v>
                </c:pt>
                <c:pt idx="21">
                  <c:v>15</c:v>
                </c:pt>
                <c:pt idx="22">
                  <c:v>15</c:v>
                </c:pt>
                <c:pt idx="23">
                  <c:v>15</c:v>
                </c:pt>
                <c:pt idx="24">
                  <c:v>18</c:v>
                </c:pt>
                <c:pt idx="25">
                  <c:v>14</c:v>
                </c:pt>
                <c:pt idx="26">
                  <c:v>18</c:v>
                </c:pt>
                <c:pt idx="27">
                  <c:v>14</c:v>
                </c:pt>
              </c:numCache>
            </c:numRef>
          </c:val>
          <c:extLst>
            <c:ext xmlns:c16="http://schemas.microsoft.com/office/drawing/2014/chart" uri="{C3380CC4-5D6E-409C-BE32-E72D297353CC}">
              <c16:uniqueId val="{0000001F-3A75-44AB-B83C-F39870767E4B}"/>
            </c:ext>
          </c:extLst>
        </c:ser>
        <c:ser>
          <c:idx val="32"/>
          <c:order val="32"/>
          <c:tx>
            <c:strRef>
              <c:f>'22-01월'!$AH$1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'22-01월'!$AH$2:$AH$42</c:f>
              <c:numCache>
                <c:formatCode>General</c:formatCode>
                <c:ptCount val="41"/>
                <c:pt idx="1">
                  <c:v>0</c:v>
                </c:pt>
                <c:pt idx="2">
                  <c:v>5</c:v>
                </c:pt>
                <c:pt idx="3">
                  <c:v>6</c:v>
                </c:pt>
                <c:pt idx="4">
                  <c:v>5</c:v>
                </c:pt>
                <c:pt idx="5">
                  <c:v>5</c:v>
                </c:pt>
                <c:pt idx="6">
                  <c:v>5</c:v>
                </c:pt>
                <c:pt idx="7">
                  <c:v>5</c:v>
                </c:pt>
                <c:pt idx="8">
                  <c:v>6</c:v>
                </c:pt>
                <c:pt idx="9">
                  <c:v>6</c:v>
                </c:pt>
                <c:pt idx="10">
                  <c:v>8</c:v>
                </c:pt>
                <c:pt idx="11">
                  <c:v>5</c:v>
                </c:pt>
                <c:pt idx="12">
                  <c:v>6</c:v>
                </c:pt>
                <c:pt idx="13">
                  <c:v>5</c:v>
                </c:pt>
                <c:pt idx="14">
                  <c:v>5</c:v>
                </c:pt>
                <c:pt idx="15">
                  <c:v>5</c:v>
                </c:pt>
                <c:pt idx="16">
                  <c:v>6</c:v>
                </c:pt>
                <c:pt idx="17">
                  <c:v>6</c:v>
                </c:pt>
                <c:pt idx="18">
                  <c:v>4</c:v>
                </c:pt>
                <c:pt idx="19">
                  <c:v>0</c:v>
                </c:pt>
                <c:pt idx="20">
                  <c:v>4</c:v>
                </c:pt>
                <c:pt idx="21">
                  <c:v>3</c:v>
                </c:pt>
                <c:pt idx="22">
                  <c:v>3</c:v>
                </c:pt>
                <c:pt idx="23">
                  <c:v>3</c:v>
                </c:pt>
                <c:pt idx="24">
                  <c:v>0</c:v>
                </c:pt>
                <c:pt idx="25">
                  <c:v>4</c:v>
                </c:pt>
                <c:pt idx="26">
                  <c:v>0</c:v>
                </c:pt>
                <c:pt idx="27">
                  <c:v>3</c:v>
                </c:pt>
              </c:numCache>
            </c:numRef>
          </c:val>
          <c:extLst>
            <c:ext xmlns:c16="http://schemas.microsoft.com/office/drawing/2014/chart" uri="{C3380CC4-5D6E-409C-BE32-E72D297353CC}">
              <c16:uniqueId val="{00000020-3A75-44AB-B83C-F39870767E4B}"/>
            </c:ext>
          </c:extLst>
        </c:ser>
        <c:ser>
          <c:idx val="33"/>
          <c:order val="33"/>
          <c:tx>
            <c:strRef>
              <c:f>'22-01월'!$AI$1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'22-01월'!$AI$2:$AI$42</c:f>
              <c:numCache>
                <c:formatCode>General</c:formatCode>
                <c:ptCount val="41"/>
                <c:pt idx="1">
                  <c:v>0</c:v>
                </c:pt>
                <c:pt idx="2">
                  <c:v>6</c:v>
                </c:pt>
                <c:pt idx="3">
                  <c:v>5</c:v>
                </c:pt>
                <c:pt idx="4">
                  <c:v>7</c:v>
                </c:pt>
                <c:pt idx="5">
                  <c:v>5</c:v>
                </c:pt>
                <c:pt idx="6">
                  <c:v>4</c:v>
                </c:pt>
                <c:pt idx="7">
                  <c:v>7</c:v>
                </c:pt>
                <c:pt idx="8">
                  <c:v>5</c:v>
                </c:pt>
                <c:pt idx="9">
                  <c:v>5</c:v>
                </c:pt>
                <c:pt idx="10">
                  <c:v>7</c:v>
                </c:pt>
                <c:pt idx="11">
                  <c:v>6</c:v>
                </c:pt>
                <c:pt idx="12">
                  <c:v>7</c:v>
                </c:pt>
                <c:pt idx="13">
                  <c:v>5</c:v>
                </c:pt>
                <c:pt idx="14">
                  <c:v>4</c:v>
                </c:pt>
                <c:pt idx="15">
                  <c:v>6</c:v>
                </c:pt>
                <c:pt idx="16">
                  <c:v>5</c:v>
                </c:pt>
                <c:pt idx="17">
                  <c:v>5</c:v>
                </c:pt>
                <c:pt idx="18">
                  <c:v>6</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1-3A75-44AB-B83C-F39870767E4B}"/>
            </c:ext>
          </c:extLst>
        </c:ser>
        <c:ser>
          <c:idx val="34"/>
          <c:order val="34"/>
          <c:tx>
            <c:strRef>
              <c:f>'22-01월'!$AJ$1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'22-01월'!$AJ$2:$AJ$42</c:f>
              <c:numCache>
                <c:formatCode>General</c:formatCode>
                <c:ptCount val="41"/>
                <c:pt idx="1">
                  <c:v>0</c:v>
                </c:pt>
                <c:pt idx="2">
                  <c:v>10</c:v>
                </c:pt>
                <c:pt idx="3">
                  <c:v>11</c:v>
                </c:pt>
                <c:pt idx="4">
                  <c:v>10</c:v>
                </c:pt>
                <c:pt idx="5">
                  <c:v>10</c:v>
                </c:pt>
                <c:pt idx="6">
                  <c:v>10</c:v>
                </c:pt>
                <c:pt idx="7">
                  <c:v>10</c:v>
                </c:pt>
                <c:pt idx="8">
                  <c:v>9</c:v>
                </c:pt>
                <c:pt idx="9">
                  <c:v>11</c:v>
                </c:pt>
                <c:pt idx="10">
                  <c:v>8</c:v>
                </c:pt>
                <c:pt idx="11">
                  <c:v>10</c:v>
                </c:pt>
                <c:pt idx="12">
                  <c:v>9</c:v>
                </c:pt>
                <c:pt idx="13">
                  <c:v>9</c:v>
                </c:pt>
                <c:pt idx="14">
                  <c:v>9</c:v>
                </c:pt>
                <c:pt idx="15">
                  <c:v>9</c:v>
                </c:pt>
                <c:pt idx="16">
                  <c:v>9</c:v>
                </c:pt>
                <c:pt idx="17">
                  <c:v>10</c:v>
                </c:pt>
                <c:pt idx="18">
                  <c:v>10</c:v>
                </c:pt>
                <c:pt idx="19">
                  <c:v>9</c:v>
                </c:pt>
                <c:pt idx="20">
                  <c:v>10</c:v>
                </c:pt>
                <c:pt idx="21">
                  <c:v>11</c:v>
                </c:pt>
                <c:pt idx="22">
                  <c:v>11</c:v>
                </c:pt>
                <c:pt idx="23">
                  <c:v>11</c:v>
                </c:pt>
                <c:pt idx="24">
                  <c:v>11</c:v>
                </c:pt>
                <c:pt idx="25">
                  <c:v>11</c:v>
                </c:pt>
                <c:pt idx="26">
                  <c:v>11</c:v>
                </c:pt>
                <c:pt idx="27">
                  <c:v>10</c:v>
                </c:pt>
              </c:numCache>
            </c:numRef>
          </c:val>
          <c:extLst>
            <c:ext xmlns:c16="http://schemas.microsoft.com/office/drawing/2014/chart" uri="{C3380CC4-5D6E-409C-BE32-E72D297353CC}">
              <c16:uniqueId val="{00000022-3A75-44AB-B83C-F39870767E4B}"/>
            </c:ext>
          </c:extLst>
        </c:ser>
        <c:ser>
          <c:idx val="35"/>
          <c:order val="35"/>
          <c:tx>
            <c:strRef>
              <c:f>'22-01월'!$AK$1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'22-01월'!$AK$2:$AK$42</c:f>
              <c:numCache>
                <c:formatCode>General</c:formatCode>
                <c:ptCount val="41"/>
                <c:pt idx="1">
                  <c:v>0</c:v>
                </c:pt>
                <c:pt idx="2">
                  <c:v>0</c:v>
                </c:pt>
                <c:pt idx="3">
                  <c:v>1</c:v>
                </c:pt>
                <c:pt idx="4">
                  <c:v>1</c:v>
                </c:pt>
                <c:pt idx="5">
                  <c:v>1</c:v>
                </c:pt>
                <c:pt idx="6">
                  <c:v>0</c:v>
                </c:pt>
                <c:pt idx="7">
                  <c:v>0</c:v>
                </c:pt>
                <c:pt idx="8">
                  <c:v>1</c:v>
                </c:pt>
                <c:pt idx="9">
                  <c:v>1</c:v>
                </c:pt>
                <c:pt idx="10">
                  <c:v>0</c:v>
                </c:pt>
                <c:pt idx="11">
                  <c:v>0</c:v>
                </c:pt>
                <c:pt idx="12">
                  <c:v>1</c:v>
                </c:pt>
                <c:pt idx="13">
                  <c:v>1</c:v>
                </c:pt>
                <c:pt idx="14">
                  <c:v>0</c:v>
                </c:pt>
                <c:pt idx="15">
                  <c:v>1</c:v>
                </c:pt>
                <c:pt idx="16">
                  <c:v>0</c:v>
                </c:pt>
                <c:pt idx="17">
                  <c:v>1</c:v>
                </c:pt>
                <c:pt idx="18">
                  <c:v>1</c:v>
                </c:pt>
                <c:pt idx="19">
                  <c:v>3</c:v>
                </c:pt>
                <c:pt idx="20">
                  <c:v>3</c:v>
                </c:pt>
                <c:pt idx="21">
                  <c:v>2</c:v>
                </c:pt>
                <c:pt idx="22">
                  <c:v>2</c:v>
                </c:pt>
                <c:pt idx="23">
                  <c:v>2</c:v>
                </c:pt>
                <c:pt idx="24">
                  <c:v>2</c:v>
                </c:pt>
                <c:pt idx="25">
                  <c:v>2</c:v>
                </c:pt>
                <c:pt idx="26">
                  <c:v>2</c:v>
                </c:pt>
                <c:pt idx="27">
                  <c:v>4</c:v>
                </c:pt>
              </c:numCache>
            </c:numRef>
          </c:val>
          <c:extLst>
            <c:ext xmlns:c16="http://schemas.microsoft.com/office/drawing/2014/chart" uri="{C3380CC4-5D6E-409C-BE32-E72D297353CC}">
              <c16:uniqueId val="{00000023-3A75-44AB-B83C-F39870767E4B}"/>
            </c:ext>
          </c:extLst>
        </c:ser>
        <c:ser>
          <c:idx val="36"/>
          <c:order val="36"/>
          <c:tx>
            <c:strRef>
              <c:f>'22-01월'!$AL$1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'22-01월'!$AL$2:$AL$42</c:f>
              <c:numCache>
                <c:formatCode>General</c:formatCode>
                <c:ptCount val="4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4-3A75-44AB-B83C-F39870767E4B}"/>
            </c:ext>
          </c:extLst>
        </c:ser>
        <c:ser>
          <c:idx val="37"/>
          <c:order val="37"/>
          <c:tx>
            <c:strRef>
              <c:f>'22-01월'!$AM$1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'22-01월'!$AM$2:$AM$42</c:f>
              <c:numCache>
                <c:formatCode>General</c:formatCode>
                <c:ptCount val="41"/>
                <c:pt idx="1">
                  <c:v>0</c:v>
                </c:pt>
                <c:pt idx="2">
                  <c:v>3</c:v>
                </c:pt>
                <c:pt idx="3">
                  <c:v>2</c:v>
                </c:pt>
                <c:pt idx="4">
                  <c:v>3</c:v>
                </c:pt>
                <c:pt idx="5">
                  <c:v>2</c:v>
                </c:pt>
                <c:pt idx="6">
                  <c:v>2</c:v>
                </c:pt>
                <c:pt idx="7">
                  <c:v>3</c:v>
                </c:pt>
                <c:pt idx="8">
                  <c:v>2</c:v>
                </c:pt>
                <c:pt idx="9">
                  <c:v>3</c:v>
                </c:pt>
                <c:pt idx="10">
                  <c:v>3</c:v>
                </c:pt>
                <c:pt idx="11">
                  <c:v>3</c:v>
                </c:pt>
                <c:pt idx="12">
                  <c:v>2</c:v>
                </c:pt>
                <c:pt idx="13">
                  <c:v>3</c:v>
                </c:pt>
                <c:pt idx="14">
                  <c:v>3</c:v>
                </c:pt>
                <c:pt idx="15">
                  <c:v>2</c:v>
                </c:pt>
                <c:pt idx="16">
                  <c:v>3</c:v>
                </c:pt>
                <c:pt idx="17">
                  <c:v>2</c:v>
                </c:pt>
                <c:pt idx="18">
                  <c:v>2</c:v>
                </c:pt>
                <c:pt idx="19">
                  <c:v>0</c:v>
                </c:pt>
                <c:pt idx="20">
                  <c:v>3</c:v>
                </c:pt>
                <c:pt idx="21">
                  <c:v>2</c:v>
                </c:pt>
                <c:pt idx="22">
                  <c:v>2</c:v>
                </c:pt>
                <c:pt idx="23">
                  <c:v>2</c:v>
                </c:pt>
                <c:pt idx="24">
                  <c:v>2</c:v>
                </c:pt>
                <c:pt idx="25">
                  <c:v>2</c:v>
                </c:pt>
                <c:pt idx="26">
                  <c:v>2</c:v>
                </c:pt>
                <c:pt idx="27">
                  <c:v>2</c:v>
                </c:pt>
              </c:numCache>
            </c:numRef>
          </c:val>
          <c:extLst>
            <c:ext xmlns:c16="http://schemas.microsoft.com/office/drawing/2014/chart" uri="{C3380CC4-5D6E-409C-BE32-E72D297353CC}">
              <c16:uniqueId val="{00000025-3A75-44AB-B83C-F39870767E4B}"/>
            </c:ext>
          </c:extLst>
        </c:ser>
        <c:ser>
          <c:idx val="38"/>
          <c:order val="38"/>
          <c:tx>
            <c:strRef>
              <c:f>'22-01월'!$AN$1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'22-01월'!$AN$2:$AN$42</c:f>
              <c:numCache>
                <c:formatCode>General</c:formatCode>
                <c:ptCount val="41"/>
                <c:pt idx="1">
                  <c:v>0</c:v>
                </c:pt>
                <c:pt idx="2">
                  <c:v>20</c:v>
                </c:pt>
                <c:pt idx="3">
                  <c:v>23</c:v>
                </c:pt>
                <c:pt idx="4">
                  <c:v>27</c:v>
                </c:pt>
                <c:pt idx="5">
                  <c:v>23</c:v>
                </c:pt>
                <c:pt idx="6">
                  <c:v>20</c:v>
                </c:pt>
                <c:pt idx="7">
                  <c:v>26</c:v>
                </c:pt>
                <c:pt idx="8">
                  <c:v>25</c:v>
                </c:pt>
                <c:pt idx="9">
                  <c:v>25</c:v>
                </c:pt>
                <c:pt idx="10">
                  <c:v>32</c:v>
                </c:pt>
                <c:pt idx="11">
                  <c:v>24</c:v>
                </c:pt>
                <c:pt idx="12">
                  <c:v>29</c:v>
                </c:pt>
                <c:pt idx="13">
                  <c:v>23</c:v>
                </c:pt>
                <c:pt idx="14">
                  <c:v>20</c:v>
                </c:pt>
                <c:pt idx="15">
                  <c:v>25</c:v>
                </c:pt>
                <c:pt idx="16">
                  <c:v>24</c:v>
                </c:pt>
                <c:pt idx="17">
                  <c:v>25</c:v>
                </c:pt>
                <c:pt idx="18">
                  <c:v>23</c:v>
                </c:pt>
                <c:pt idx="19">
                  <c:v>3</c:v>
                </c:pt>
                <c:pt idx="20">
                  <c:v>11</c:v>
                </c:pt>
                <c:pt idx="21">
                  <c:v>8</c:v>
                </c:pt>
                <c:pt idx="22">
                  <c:v>8</c:v>
                </c:pt>
                <c:pt idx="23">
                  <c:v>8</c:v>
                </c:pt>
                <c:pt idx="24">
                  <c:v>2</c:v>
                </c:pt>
                <c:pt idx="25">
                  <c:v>10</c:v>
                </c:pt>
                <c:pt idx="26">
                  <c:v>2</c:v>
                </c:pt>
                <c:pt idx="27">
                  <c:v>10</c:v>
                </c:pt>
              </c:numCache>
            </c:numRef>
          </c:val>
          <c:extLst>
            <c:ext xmlns:c16="http://schemas.microsoft.com/office/drawing/2014/chart" uri="{C3380CC4-5D6E-409C-BE32-E72D297353CC}">
              <c16:uniqueId val="{00000026-3A75-44AB-B83C-F39870767E4B}"/>
            </c:ext>
          </c:extLst>
        </c:ser>
        <c:dLbls>
          <c:showLegendKey val="0"/>
          <c:showVal val="0"/>
          <c:showCatName val="0"/>
          <c:showSerName val="0"/>
          <c:showPercent val="0"/>
          <c:showBubbleSize val="0"/>
        </c:dLbls>
        <c:gapWidth val="150"/>
        <c:axId val="112709632"/>
        <c:axId val="112711168"/>
      </c:barChart>
      <c:catAx>
        <c:axId val="112709632"/>
        <c:scaling>
          <c:orientation val="minMax"/>
        </c:scaling>
        <c:delete val="0"/>
        <c:axPos val="b"/>
        <c:numFmt formatCode="General" sourceLinked="0"/>
        <c:majorTickMark val="out"/>
        <c:minorTickMark val="none"/>
        <c:tickLblPos val="nextTo"/>
        <c:crossAx val="112711168"/>
        <c:crosses val="autoZero"/>
        <c:auto val="1"/>
        <c:lblAlgn val="ctr"/>
        <c:lblOffset val="100"/>
        <c:noMultiLvlLbl val="0"/>
      </c:catAx>
      <c:valAx>
        <c:axId val="112711168"/>
        <c:scaling>
          <c:orientation val="minMax"/>
        </c:scaling>
        <c:delete val="0"/>
        <c:axPos val="l"/>
        <c:majorGridlines/>
        <c:numFmt formatCode="General" sourceLinked="1"/>
        <c:majorTickMark val="out"/>
        <c:minorTickMark val="none"/>
        <c:tickLblPos val="nextTo"/>
        <c:crossAx val="112709632"/>
        <c:crosses val="autoZero"/>
        <c:crossBetween val="between"/>
      </c:valAx>
    </c:plotArea>
    <c:legend>
      <c:legendPos val="r"/>
      <c:overlay val="0"/>
    </c:legend>
    <c:plotVisOnly val="1"/>
    <c:dispBlanksAs val="gap"/>
    <c:showDLblsOverMax val="0"/>
  </c:char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'22년11월'!$A$2</c:f>
              <c:strCache>
                <c:ptCount val="1"/>
                <c:pt idx="0">
                  <c:v>날짜</c:v>
                </c:pt>
              </c:strCache>
            </c:strRef>
          </c:tx>
          <c:invertIfNegative val="0"/>
          <c:cat>
            <c:strRef>
              <c:f>'22년11월'!$B$1:$AN$1</c:f>
              <c:strCache>
                <c:ptCount val="1"/>
                <c:pt idx="0">
                  <c:v>2022년 11월 근무표</c:v>
                </c:pt>
              </c:strCache>
            </c:strRef>
          </c:cat>
          <c:val>
            <c:numRef>
              <c:f>'22년11월'!$B$2:$AN$2</c:f>
              <c:numCache>
                <c:formatCode>General</c:formatCode>
                <c:ptCount val="3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0</c:v>
                </c:pt>
              </c:numCache>
            </c:numRef>
          </c:val>
          <c:extLst>
            <c:ext xmlns:c16="http://schemas.microsoft.com/office/drawing/2014/chart" uri="{C3380CC4-5D6E-409C-BE32-E72D297353CC}">
              <c16:uniqueId val="{00000000-D755-4BE8-B10F-64C0DBEBF7B8}"/>
            </c:ext>
          </c:extLst>
        </c:ser>
        <c:ser>
          <c:idx val="1"/>
          <c:order val="1"/>
          <c:tx>
            <c:strRef>
              <c:f>'22년11월'!$A$3</c:f>
              <c:strCache>
                <c:ptCount val="1"/>
                <c:pt idx="0">
                  <c:v>요일</c:v>
                </c:pt>
              </c:strCache>
            </c:strRef>
          </c:tx>
          <c:invertIfNegative val="0"/>
          <c:cat>
            <c:strRef>
              <c:f>'22년11월'!$B$1:$AN$1</c:f>
              <c:strCache>
                <c:ptCount val="1"/>
                <c:pt idx="0">
                  <c:v>2022년 11월 근무표</c:v>
                </c:pt>
              </c:strCache>
            </c:strRef>
          </c:cat>
          <c:val>
            <c:numRef>
              <c:f>'22년11월'!$B$3:$AN$3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1-D755-4BE8-B10F-64C0DBEBF7B8}"/>
            </c:ext>
          </c:extLst>
        </c:ser>
        <c:ser>
          <c:idx val="2"/>
          <c:order val="2"/>
          <c:tx>
            <c:strRef>
              <c:f>'22년11월'!$A$4</c:f>
              <c:strCache>
                <c:ptCount val="1"/>
                <c:pt idx="0">
                  <c:v>이정숙</c:v>
                </c:pt>
              </c:strCache>
            </c:strRef>
          </c:tx>
          <c:invertIfNegative val="0"/>
          <c:cat>
            <c:strRef>
              <c:f>'22년11월'!$B$1:$AN$1</c:f>
              <c:strCache>
                <c:ptCount val="1"/>
                <c:pt idx="0">
                  <c:v>2022년 11월 근무표</c:v>
                </c:pt>
              </c:strCache>
            </c:strRef>
          </c:cat>
          <c:val>
            <c:numRef>
              <c:f>'22년11월'!$B$4:$AN$4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6</c:v>
                </c:pt>
                <c:pt idx="32">
                  <c:v>5</c:v>
                </c:pt>
                <c:pt idx="33">
                  <c:v>8</c:v>
                </c:pt>
                <c:pt idx="34">
                  <c:v>0</c:v>
                </c:pt>
                <c:pt idx="37">
                  <c:v>3</c:v>
                </c:pt>
                <c:pt idx="38">
                  <c:v>24</c:v>
                </c:pt>
              </c:numCache>
            </c:numRef>
          </c:val>
          <c:extLst>
            <c:ext xmlns:c16="http://schemas.microsoft.com/office/drawing/2014/chart" uri="{C3380CC4-5D6E-409C-BE32-E72D297353CC}">
              <c16:uniqueId val="{00000002-D755-4BE8-B10F-64C0DBEBF7B8}"/>
            </c:ext>
          </c:extLst>
        </c:ser>
        <c:ser>
          <c:idx val="3"/>
          <c:order val="3"/>
          <c:tx>
            <c:strRef>
              <c:f>'22년11월'!$A$5</c:f>
              <c:strCache>
                <c:ptCount val="1"/>
                <c:pt idx="0">
                  <c:v>김은우</c:v>
                </c:pt>
              </c:strCache>
            </c:strRef>
          </c:tx>
          <c:invertIfNegative val="0"/>
          <c:cat>
            <c:strRef>
              <c:f>'22년11월'!$B$1:$AN$1</c:f>
              <c:strCache>
                <c:ptCount val="1"/>
                <c:pt idx="0">
                  <c:v>2022년 11월 근무표</c:v>
                </c:pt>
              </c:strCache>
            </c:strRef>
          </c:cat>
          <c:val>
            <c:numRef>
              <c:f>'22년11월'!$B$5:$AN$5</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7</c:v>
                </c:pt>
                <c:pt idx="32">
                  <c:v>5</c:v>
                </c:pt>
                <c:pt idx="33">
                  <c:v>9</c:v>
                </c:pt>
                <c:pt idx="34">
                  <c:v>0</c:v>
                </c:pt>
                <c:pt idx="37">
                  <c:v>3</c:v>
                </c:pt>
                <c:pt idx="38">
                  <c:v>26</c:v>
                </c:pt>
              </c:numCache>
            </c:numRef>
          </c:val>
          <c:extLst>
            <c:ext xmlns:c16="http://schemas.microsoft.com/office/drawing/2014/chart" uri="{C3380CC4-5D6E-409C-BE32-E72D297353CC}">
              <c16:uniqueId val="{00000003-D755-4BE8-B10F-64C0DBEBF7B8}"/>
            </c:ext>
          </c:extLst>
        </c:ser>
        <c:ser>
          <c:idx val="4"/>
          <c:order val="4"/>
          <c:tx>
            <c:strRef>
              <c:f>'22년11월'!$A$6</c:f>
              <c:strCache>
                <c:ptCount val="1"/>
                <c:pt idx="0">
                  <c:v>온정현</c:v>
                </c:pt>
              </c:strCache>
            </c:strRef>
          </c:tx>
          <c:invertIfNegative val="0"/>
          <c:cat>
            <c:strRef>
              <c:f>'22년11월'!$B$1:$AN$1</c:f>
              <c:strCache>
                <c:ptCount val="1"/>
                <c:pt idx="0">
                  <c:v>2022년 11월 근무표</c:v>
                </c:pt>
              </c:strCache>
            </c:strRef>
          </c:cat>
          <c:val>
            <c:numRef>
              <c:f>'22년11월'!$B$6:$AN$6</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7</c:v>
                </c:pt>
                <c:pt idx="32">
                  <c:v>5</c:v>
                </c:pt>
                <c:pt idx="33">
                  <c:v>9</c:v>
                </c:pt>
                <c:pt idx="34">
                  <c:v>0</c:v>
                </c:pt>
                <c:pt idx="37">
                  <c:v>2</c:v>
                </c:pt>
                <c:pt idx="38">
                  <c:v>26</c:v>
                </c:pt>
              </c:numCache>
            </c:numRef>
          </c:val>
          <c:extLst>
            <c:ext xmlns:c16="http://schemas.microsoft.com/office/drawing/2014/chart" uri="{C3380CC4-5D6E-409C-BE32-E72D297353CC}">
              <c16:uniqueId val="{00000004-D755-4BE8-B10F-64C0DBEBF7B8}"/>
            </c:ext>
          </c:extLst>
        </c:ser>
        <c:ser>
          <c:idx val="5"/>
          <c:order val="5"/>
          <c:tx>
            <c:strRef>
              <c:f>'22년11월'!$A$7</c:f>
              <c:strCache>
                <c:ptCount val="1"/>
                <c:pt idx="0">
                  <c:v>윤서연</c:v>
                </c:pt>
              </c:strCache>
            </c:strRef>
          </c:tx>
          <c:invertIfNegative val="0"/>
          <c:cat>
            <c:strRef>
              <c:f>'22년11월'!$B$1:$AN$1</c:f>
              <c:strCache>
                <c:ptCount val="1"/>
                <c:pt idx="0">
                  <c:v>2022년 11월 근무표</c:v>
                </c:pt>
              </c:strCache>
            </c:strRef>
          </c:cat>
          <c:val>
            <c:numRef>
              <c:f>'22년11월'!$B$7:$AN$7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4</c:v>
                </c:pt>
                <c:pt idx="32">
                  <c:v>3</c:v>
                </c:pt>
                <c:pt idx="33">
                  <c:v>9</c:v>
                </c:pt>
                <c:pt idx="34">
                  <c:v>0</c:v>
                </c:pt>
                <c:pt idx="37">
                  <c:v>2</c:v>
                </c:pt>
                <c:pt idx="38">
                  <c:v>16</c:v>
                </c:pt>
              </c:numCache>
            </c:numRef>
          </c:val>
          <c:extLst>
            <c:ext xmlns:c16="http://schemas.microsoft.com/office/drawing/2014/chart" uri="{C3380CC4-5D6E-409C-BE32-E72D297353CC}">
              <c16:uniqueId val="{00000005-D755-4BE8-B10F-64C0DBEBF7B8}"/>
            </c:ext>
          </c:extLst>
        </c:ser>
        <c:ser>
          <c:idx val="6"/>
          <c:order val="6"/>
          <c:tx>
            <c:strRef>
              <c:f>'22년11월'!$A$8</c:f>
              <c:strCache>
                <c:ptCount val="1"/>
                <c:pt idx="0">
                  <c:v>유재도</c:v>
                </c:pt>
              </c:strCache>
            </c:strRef>
          </c:tx>
          <c:invertIfNegative val="0"/>
          <c:cat>
            <c:strRef>
              <c:f>'22년11월'!$B$1:$AN$1</c:f>
              <c:strCache>
                <c:ptCount val="1"/>
                <c:pt idx="0">
                  <c:v>2022년 11월 근무표</c:v>
                </c:pt>
              </c:strCache>
            </c:strRef>
          </c:cat>
          <c:val>
            <c:numRef>
              <c:f>'22년11월'!$B$8:$AN$8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5</c:v>
                </c:pt>
                <c:pt idx="33">
                  <c:v>9</c:v>
                </c:pt>
                <c:pt idx="34">
                  <c:v>0</c:v>
                </c:pt>
                <c:pt idx="37">
                  <c:v>3</c:v>
                </c:pt>
                <c:pt idx="38">
                  <c:v>22</c:v>
                </c:pt>
              </c:numCache>
            </c:numRef>
          </c:val>
          <c:extLst>
            <c:ext xmlns:c16="http://schemas.microsoft.com/office/drawing/2014/chart" uri="{C3380CC4-5D6E-409C-BE32-E72D297353CC}">
              <c16:uniqueId val="{00000006-D755-4BE8-B10F-64C0DBEBF7B8}"/>
            </c:ext>
          </c:extLst>
        </c:ser>
        <c:ser>
          <c:idx val="7"/>
          <c:order val="7"/>
          <c:tx>
            <c:strRef>
              <c:f>'22년11월'!$A$9</c:f>
              <c:strCache>
                <c:ptCount val="1"/>
                <c:pt idx="0">
                  <c:v>이용욱</c:v>
                </c:pt>
              </c:strCache>
            </c:strRef>
          </c:tx>
          <c:invertIfNegative val="0"/>
          <c:cat>
            <c:strRef>
              <c:f>'22년11월'!$B$1:$AN$1</c:f>
              <c:strCache>
                <c:ptCount val="1"/>
                <c:pt idx="0">
                  <c:v>2022년 11월 근무표</c:v>
                </c:pt>
              </c:strCache>
            </c:strRef>
          </c:cat>
          <c:val>
            <c:numRef>
              <c:f>'22년11월'!$B$9:$AN$9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4</c:v>
                </c:pt>
                <c:pt idx="32">
                  <c:v>5</c:v>
                </c:pt>
                <c:pt idx="33">
                  <c:v>8</c:v>
                </c:pt>
                <c:pt idx="34">
                  <c:v>0</c:v>
                </c:pt>
                <c:pt idx="37">
                  <c:v>3</c:v>
                </c:pt>
                <c:pt idx="38">
                  <c:v>20</c:v>
                </c:pt>
              </c:numCache>
            </c:numRef>
          </c:val>
          <c:extLst>
            <c:ext xmlns:c16="http://schemas.microsoft.com/office/drawing/2014/chart" uri="{C3380CC4-5D6E-409C-BE32-E72D297353CC}">
              <c16:uniqueId val="{00000007-D755-4BE8-B10F-64C0DBEBF7B8}"/>
            </c:ext>
          </c:extLst>
        </c:ser>
        <c:ser>
          <c:idx val="8"/>
          <c:order val="8"/>
          <c:tx>
            <c:strRef>
              <c:f>'22년11월'!$A$10</c:f>
              <c:strCache>
                <c:ptCount val="1"/>
                <c:pt idx="0">
                  <c:v>이완재</c:v>
                </c:pt>
              </c:strCache>
            </c:strRef>
          </c:tx>
          <c:invertIfNegative val="0"/>
          <c:cat>
            <c:strRef>
              <c:f>'22년11월'!$B$1:$AN$1</c:f>
              <c:strCache>
                <c:ptCount val="1"/>
                <c:pt idx="0">
                  <c:v>2022년 11월 근무표</c:v>
                </c:pt>
              </c:strCache>
            </c:strRef>
          </c:cat>
          <c:val>
            <c:numRef>
              <c:f>'22년11월'!$B$10:$AN$10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c:v>
                </c:pt>
                <c:pt idx="31">
                  <c:v>6</c:v>
                </c:pt>
                <c:pt idx="32">
                  <c:v>5</c:v>
                </c:pt>
                <c:pt idx="33">
                  <c:v>8</c:v>
                </c:pt>
                <c:pt idx="34">
                  <c:v>0</c:v>
                </c:pt>
                <c:pt idx="37">
                  <c:v>3</c:v>
                </c:pt>
                <c:pt idx="38">
                  <c:v>24</c:v>
                </c:pt>
              </c:numCache>
            </c:numRef>
          </c:val>
          <c:extLst>
            <c:ext xmlns:c16="http://schemas.microsoft.com/office/drawing/2014/chart" uri="{C3380CC4-5D6E-409C-BE32-E72D297353CC}">
              <c16:uniqueId val="{00000008-D755-4BE8-B10F-64C0DBEBF7B8}"/>
            </c:ext>
          </c:extLst>
        </c:ser>
        <c:ser>
          <c:idx val="9"/>
          <c:order val="9"/>
          <c:tx>
            <c:strRef>
              <c:f>'22년11월'!$A$11</c:f>
              <c:strCache>
                <c:ptCount val="1"/>
                <c:pt idx="0">
                  <c:v>이의찬</c:v>
                </c:pt>
              </c:strCache>
            </c:strRef>
          </c:tx>
          <c:invertIfNegative val="0"/>
          <c:cat>
            <c:strRef>
              <c:f>'22년11월'!$B$1:$AN$1</c:f>
              <c:strCache>
                <c:ptCount val="1"/>
                <c:pt idx="0">
                  <c:v>2022년 11월 근무표</c:v>
                </c:pt>
              </c:strCache>
            </c:strRef>
          </c:cat>
          <c:val>
            <c:numRef>
              <c:f>'22년11월'!$B$11:$AN$11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5</c:v>
                </c:pt>
                <c:pt idx="31">
                  <c:v>7</c:v>
                </c:pt>
                <c:pt idx="32">
                  <c:v>7</c:v>
                </c:pt>
                <c:pt idx="33">
                  <c:v>8</c:v>
                </c:pt>
                <c:pt idx="34">
                  <c:v>0</c:v>
                </c:pt>
                <c:pt idx="37">
                  <c:v>3</c:v>
                </c:pt>
                <c:pt idx="38">
                  <c:v>30</c:v>
                </c:pt>
              </c:numCache>
            </c:numRef>
          </c:val>
          <c:extLst>
            <c:ext xmlns:c16="http://schemas.microsoft.com/office/drawing/2014/chart" uri="{C3380CC4-5D6E-409C-BE32-E72D297353CC}">
              <c16:uniqueId val="{00000009-D755-4BE8-B10F-64C0DBEBF7B8}"/>
            </c:ext>
          </c:extLst>
        </c:ser>
        <c:ser>
          <c:idx val="10"/>
          <c:order val="10"/>
          <c:tx>
            <c:strRef>
              <c:f>'22년11월'!$A$12</c:f>
              <c:strCache>
                <c:ptCount val="1"/>
                <c:pt idx="0">
                  <c:v>이용빈</c:v>
                </c:pt>
              </c:strCache>
            </c:strRef>
          </c:tx>
          <c:invertIfNegative val="0"/>
          <c:cat>
            <c:strRef>
              <c:f>'22년11월'!$B$1:$AN$1</c:f>
              <c:strCache>
                <c:ptCount val="1"/>
                <c:pt idx="0">
                  <c:v>2022년 11월 근무표</c:v>
                </c:pt>
              </c:strCache>
            </c:strRef>
          </c:cat>
          <c:val>
            <c:numRef>
              <c:f>'22년11월'!$B$12:$AN$12</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c:v>
                </c:pt>
                <c:pt idx="31">
                  <c:v>6</c:v>
                </c:pt>
                <c:pt idx="32">
                  <c:v>7</c:v>
                </c:pt>
                <c:pt idx="33">
                  <c:v>9</c:v>
                </c:pt>
                <c:pt idx="34">
                  <c:v>0</c:v>
                </c:pt>
                <c:pt idx="37">
                  <c:v>2</c:v>
                </c:pt>
                <c:pt idx="38">
                  <c:v>28</c:v>
                </c:pt>
              </c:numCache>
            </c:numRef>
          </c:val>
          <c:extLst>
            <c:ext xmlns:c16="http://schemas.microsoft.com/office/drawing/2014/chart" uri="{C3380CC4-5D6E-409C-BE32-E72D297353CC}">
              <c16:uniqueId val="{0000000A-D755-4BE8-B10F-64C0DBEBF7B8}"/>
            </c:ext>
          </c:extLst>
        </c:ser>
        <c:ser>
          <c:idx val="11"/>
          <c:order val="11"/>
          <c:tx>
            <c:strRef>
              <c:f>'22년11월'!$A$13</c:f>
              <c:strCache>
                <c:ptCount val="1"/>
                <c:pt idx="0">
                  <c:v>이상무</c:v>
                </c:pt>
              </c:strCache>
            </c:strRef>
          </c:tx>
          <c:invertIfNegative val="0"/>
          <c:cat>
            <c:strRef>
              <c:f>'22년11월'!$B$1:$AN$1</c:f>
              <c:strCache>
                <c:ptCount val="1"/>
                <c:pt idx="0">
                  <c:v>2022년 11월 근무표</c:v>
                </c:pt>
              </c:strCache>
            </c:strRef>
          </c:cat>
          <c:val>
            <c:numRef>
              <c:f>'22년11월'!$B$13:$AN$13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7</c:v>
                </c:pt>
                <c:pt idx="33">
                  <c:v>9</c:v>
                </c:pt>
                <c:pt idx="34">
                  <c:v>0</c:v>
                </c:pt>
                <c:pt idx="37">
                  <c:v>2</c:v>
                </c:pt>
                <c:pt idx="38">
                  <c:v>26</c:v>
                </c:pt>
              </c:numCache>
            </c:numRef>
          </c:val>
          <c:extLst>
            <c:ext xmlns:c16="http://schemas.microsoft.com/office/drawing/2014/chart" uri="{C3380CC4-5D6E-409C-BE32-E72D297353CC}">
              <c16:uniqueId val="{0000000B-D755-4BE8-B10F-64C0DBEBF7B8}"/>
            </c:ext>
          </c:extLst>
        </c:ser>
        <c:ser>
          <c:idx val="12"/>
          <c:order val="12"/>
          <c:tx>
            <c:strRef>
              <c:f>'22년11월'!$A$14</c:f>
              <c:strCache>
                <c:ptCount val="1"/>
                <c:pt idx="0">
                  <c:v>정희석</c:v>
                </c:pt>
              </c:strCache>
            </c:strRef>
          </c:tx>
          <c:invertIfNegative val="0"/>
          <c:cat>
            <c:strRef>
              <c:f>'22년11월'!$B$1:$AN$1</c:f>
              <c:strCache>
                <c:ptCount val="1"/>
                <c:pt idx="0">
                  <c:v>2022년 11월 근무표</c:v>
                </c:pt>
              </c:strCache>
            </c:strRef>
          </c:cat>
          <c:val>
            <c:numRef>
              <c:f>'22년11월'!$B$14:$AN$14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6</c:v>
                </c:pt>
                <c:pt idx="33">
                  <c:v>7</c:v>
                </c:pt>
                <c:pt idx="34">
                  <c:v>0</c:v>
                </c:pt>
                <c:pt idx="37">
                  <c:v>3</c:v>
                </c:pt>
                <c:pt idx="38">
                  <c:v>24</c:v>
                </c:pt>
              </c:numCache>
            </c:numRef>
          </c:val>
          <c:extLst>
            <c:ext xmlns:c16="http://schemas.microsoft.com/office/drawing/2014/chart" uri="{C3380CC4-5D6E-409C-BE32-E72D297353CC}">
              <c16:uniqueId val="{0000000C-D755-4BE8-B10F-64C0DBEBF7B8}"/>
            </c:ext>
          </c:extLst>
        </c:ser>
        <c:ser>
          <c:idx val="13"/>
          <c:order val="13"/>
          <c:tx>
            <c:strRef>
              <c:f>'22년11월'!$A$15</c:f>
              <c:strCache>
                <c:ptCount val="1"/>
                <c:pt idx="0">
                  <c:v>생활복지사1</c:v>
                </c:pt>
              </c:strCache>
            </c:strRef>
          </c:tx>
          <c:invertIfNegative val="0"/>
          <c:cat>
            <c:strRef>
              <c:f>'22년11월'!$B$1:$AN$1</c:f>
              <c:strCache>
                <c:ptCount val="1"/>
                <c:pt idx="0">
                  <c:v>2022년 11월 근무표</c:v>
                </c:pt>
              </c:strCache>
            </c:strRef>
          </c:cat>
          <c:val>
            <c:numRef>
              <c:f>'22년11월'!$B$15:$AN$15</c:f>
              <c:numCache>
                <c:formatCode>General</c:formatCode>
                <c:ptCount val="39"/>
                <c:pt idx="30">
                  <c:v>0</c:v>
                </c:pt>
                <c:pt idx="31">
                  <c:v>0</c:v>
                </c:pt>
                <c:pt idx="32">
                  <c:v>0</c:v>
                </c:pt>
                <c:pt idx="33">
                  <c:v>0</c:v>
                </c:pt>
                <c:pt idx="34">
                  <c:v>0</c:v>
                </c:pt>
                <c:pt idx="37">
                  <c:v>0</c:v>
                </c:pt>
                <c:pt idx="38">
                  <c:v>2</c:v>
                </c:pt>
              </c:numCache>
            </c:numRef>
          </c:val>
          <c:extLst>
            <c:ext xmlns:c16="http://schemas.microsoft.com/office/drawing/2014/chart" uri="{C3380CC4-5D6E-409C-BE32-E72D297353CC}">
              <c16:uniqueId val="{0000000D-D755-4BE8-B10F-64C0DBEBF7B8}"/>
            </c:ext>
          </c:extLst>
        </c:ser>
        <c:ser>
          <c:idx val="14"/>
          <c:order val="14"/>
          <c:tx>
            <c:strRef>
              <c:f>'22년11월'!$A$16</c:f>
              <c:strCache>
                <c:ptCount val="1"/>
                <c:pt idx="0">
                  <c:v>생활복지사2</c:v>
                </c:pt>
              </c:strCache>
            </c:strRef>
          </c:tx>
          <c:invertIfNegative val="0"/>
          <c:cat>
            <c:strRef>
              <c:f>'22년11월'!$B$1:$AN$1</c:f>
              <c:strCache>
                <c:ptCount val="1"/>
                <c:pt idx="0">
                  <c:v>2022년 11월 근무표</c:v>
                </c:pt>
              </c:strCache>
            </c:strRef>
          </c:cat>
          <c:val>
            <c:numRef>
              <c:f>'22년11월'!$B$16:$AN$16</c:f>
            </c:numRef>
          </c:val>
          <c:extLst>
            <c:ext xmlns:c16="http://schemas.microsoft.com/office/drawing/2014/chart" uri="{C3380CC4-5D6E-409C-BE32-E72D297353CC}">
              <c16:uniqueId val="{0000000E-D755-4BE8-B10F-64C0DBEBF7B8}"/>
            </c:ext>
          </c:extLst>
        </c:ser>
        <c:ser>
          <c:idx val="15"/>
          <c:order val="15"/>
          <c:tx>
            <c:strRef>
              <c:f>'22년11월'!$A$17</c:f>
              <c:strCache>
                <c:ptCount val="1"/>
                <c:pt idx="0">
                  <c:v>박은경</c:v>
                </c:pt>
              </c:strCache>
            </c:strRef>
          </c:tx>
          <c:invertIfNegative val="0"/>
          <c:cat>
            <c:strRef>
              <c:f>'22년11월'!$B$1:$AN$1</c:f>
              <c:strCache>
                <c:ptCount val="1"/>
                <c:pt idx="0">
                  <c:v>2022년 11월 근무표</c:v>
                </c:pt>
              </c:strCache>
            </c:strRef>
          </c:cat>
          <c:val>
            <c:numRef>
              <c:f>'22년11월'!$B$17:$AN$17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c:v>
                </c:pt>
                <c:pt idx="31">
                  <c:v>5</c:v>
                </c:pt>
                <c:pt idx="32">
                  <c:v>4</c:v>
                </c:pt>
                <c:pt idx="33">
                  <c:v>8</c:v>
                </c:pt>
                <c:pt idx="34">
                  <c:v>0</c:v>
                </c:pt>
                <c:pt idx="37">
                  <c:v>3</c:v>
                </c:pt>
                <c:pt idx="38">
                  <c:v>20</c:v>
                </c:pt>
              </c:numCache>
            </c:numRef>
          </c:val>
          <c:extLst>
            <c:ext xmlns:c16="http://schemas.microsoft.com/office/drawing/2014/chart" uri="{C3380CC4-5D6E-409C-BE32-E72D297353CC}">
              <c16:uniqueId val="{0000000F-D755-4BE8-B10F-64C0DBEBF7B8}"/>
            </c:ext>
          </c:extLst>
        </c:ser>
        <c:ser>
          <c:idx val="16"/>
          <c:order val="16"/>
          <c:tx>
            <c:strRef>
              <c:f>'22년11월'!$A$18</c:f>
              <c:strCache>
                <c:ptCount val="1"/>
                <c:pt idx="0">
                  <c:v>이옥선</c:v>
                </c:pt>
              </c:strCache>
            </c:strRef>
          </c:tx>
          <c:invertIfNegative val="0"/>
          <c:cat>
            <c:strRef>
              <c:f>'22년11월'!$B$1:$AN$1</c:f>
              <c:strCache>
                <c:ptCount val="1"/>
                <c:pt idx="0">
                  <c:v>2022년 11월 근무표</c:v>
                </c:pt>
              </c:strCache>
            </c:strRef>
          </c:cat>
          <c:val>
            <c:numRef>
              <c:f>'22년11월'!$B$18:$AN$18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c:v>
                </c:pt>
                <c:pt idx="31">
                  <c:v>4</c:v>
                </c:pt>
                <c:pt idx="32">
                  <c:v>6</c:v>
                </c:pt>
                <c:pt idx="33">
                  <c:v>8</c:v>
                </c:pt>
                <c:pt idx="34">
                  <c:v>0</c:v>
                </c:pt>
                <c:pt idx="37">
                  <c:v>2</c:v>
                </c:pt>
                <c:pt idx="38">
                  <c:v>22</c:v>
                </c:pt>
              </c:numCache>
            </c:numRef>
          </c:val>
          <c:extLst>
            <c:ext xmlns:c16="http://schemas.microsoft.com/office/drawing/2014/chart" uri="{C3380CC4-5D6E-409C-BE32-E72D297353CC}">
              <c16:uniqueId val="{00000010-D755-4BE8-B10F-64C0DBEBF7B8}"/>
            </c:ext>
          </c:extLst>
        </c:ser>
        <c:ser>
          <c:idx val="17"/>
          <c:order val="17"/>
          <c:tx>
            <c:strRef>
              <c:f>'22년11월'!$A$19</c:f>
              <c:strCache>
                <c:ptCount val="1"/>
                <c:pt idx="0">
                  <c:v>박영미</c:v>
                </c:pt>
              </c:strCache>
            </c:strRef>
          </c:tx>
          <c:invertIfNegative val="0"/>
          <c:cat>
            <c:strRef>
              <c:f>'22년11월'!$B$1:$AN$1</c:f>
              <c:strCache>
                <c:ptCount val="1"/>
                <c:pt idx="0">
                  <c:v>2022년 11월 근무표</c:v>
                </c:pt>
              </c:strCache>
            </c:strRef>
          </c:cat>
          <c:val>
            <c:numRef>
              <c:f>'22년11월'!$B$19:$AN$19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c:v>
                </c:pt>
                <c:pt idx="31">
                  <c:v>5</c:v>
                </c:pt>
                <c:pt idx="32">
                  <c:v>6</c:v>
                </c:pt>
                <c:pt idx="33">
                  <c:v>9</c:v>
                </c:pt>
                <c:pt idx="34">
                  <c:v>0</c:v>
                </c:pt>
                <c:pt idx="37">
                  <c:v>3</c:v>
                </c:pt>
                <c:pt idx="38">
                  <c:v>24</c:v>
                </c:pt>
              </c:numCache>
            </c:numRef>
          </c:val>
          <c:extLst>
            <c:ext xmlns:c16="http://schemas.microsoft.com/office/drawing/2014/chart" uri="{C3380CC4-5D6E-409C-BE32-E72D297353CC}">
              <c16:uniqueId val="{00000011-D755-4BE8-B10F-64C0DBEBF7B8}"/>
            </c:ext>
          </c:extLst>
        </c:ser>
        <c:ser>
          <c:idx val="18"/>
          <c:order val="18"/>
          <c:tx>
            <c:strRef>
              <c:f>'22년11월'!$A$20</c:f>
              <c:strCache>
                <c:ptCount val="1"/>
                <c:pt idx="0">
                  <c:v>이청희</c:v>
                </c:pt>
              </c:strCache>
            </c:strRef>
          </c:tx>
          <c:invertIfNegative val="0"/>
          <c:cat>
            <c:strRef>
              <c:f>'22년11월'!$B$1:$AN$1</c:f>
              <c:strCache>
                <c:ptCount val="1"/>
                <c:pt idx="0">
                  <c:v>2022년 11월 근무표</c:v>
                </c:pt>
              </c:strCache>
            </c:strRef>
          </c:cat>
          <c:val>
            <c:numRef>
              <c:f>'22년11월'!$B$20:$AN$20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5</c:v>
                </c:pt>
                <c:pt idx="33">
                  <c:v>9</c:v>
                </c:pt>
                <c:pt idx="34">
                  <c:v>0</c:v>
                </c:pt>
                <c:pt idx="37">
                  <c:v>2</c:v>
                </c:pt>
                <c:pt idx="38">
                  <c:v>22</c:v>
                </c:pt>
              </c:numCache>
            </c:numRef>
          </c:val>
          <c:extLst>
            <c:ext xmlns:c16="http://schemas.microsoft.com/office/drawing/2014/chart" uri="{C3380CC4-5D6E-409C-BE32-E72D297353CC}">
              <c16:uniqueId val="{00000012-D755-4BE8-B10F-64C0DBEBF7B8}"/>
            </c:ext>
          </c:extLst>
        </c:ser>
        <c:ser>
          <c:idx val="19"/>
          <c:order val="19"/>
          <c:tx>
            <c:strRef>
              <c:f>'22년11월'!$A$21</c:f>
              <c:strCache>
                <c:ptCount val="1"/>
                <c:pt idx="0">
                  <c:v>양구열</c:v>
                </c:pt>
              </c:strCache>
            </c:strRef>
          </c:tx>
          <c:invertIfNegative val="0"/>
          <c:cat>
            <c:strRef>
              <c:f>'22년11월'!$B$1:$AN$1</c:f>
              <c:strCache>
                <c:ptCount val="1"/>
                <c:pt idx="0">
                  <c:v>2022년 11월 근무표</c:v>
                </c:pt>
              </c:strCache>
            </c:strRef>
          </c:cat>
          <c:val>
            <c:numRef>
              <c:f>'22년11월'!$B$21:$AN$21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12</c:v>
                </c:pt>
                <c:pt idx="31">
                  <c:v>6</c:v>
                </c:pt>
                <c:pt idx="32">
                  <c:v>4</c:v>
                </c:pt>
                <c:pt idx="33">
                  <c:v>8</c:v>
                </c:pt>
                <c:pt idx="34">
                  <c:v>0</c:v>
                </c:pt>
                <c:pt idx="37">
                  <c:v>3</c:v>
                </c:pt>
                <c:pt idx="38">
                  <c:v>22</c:v>
                </c:pt>
              </c:numCache>
            </c:numRef>
          </c:val>
          <c:extLst>
            <c:ext xmlns:c16="http://schemas.microsoft.com/office/drawing/2014/chart" uri="{C3380CC4-5D6E-409C-BE32-E72D297353CC}">
              <c16:uniqueId val="{00000013-D755-4BE8-B10F-64C0DBEBF7B8}"/>
            </c:ext>
          </c:extLst>
        </c:ser>
        <c:ser>
          <c:idx val="20"/>
          <c:order val="20"/>
          <c:tx>
            <c:strRef>
              <c:f>'22년11월'!$A$22</c:f>
              <c:strCache>
                <c:ptCount val="1"/>
                <c:pt idx="0">
                  <c:v>조성애</c:v>
                </c:pt>
              </c:strCache>
            </c:strRef>
          </c:tx>
          <c:invertIfNegative val="0"/>
          <c:cat>
            <c:strRef>
              <c:f>'22년11월'!$B$1:$AN$1</c:f>
              <c:strCache>
                <c:ptCount val="1"/>
                <c:pt idx="0">
                  <c:v>2022년 11월 근무표</c:v>
                </c:pt>
              </c:strCache>
            </c:strRef>
          </c:cat>
          <c:val>
            <c:numRef>
              <c:f>'22년11월'!$B$22:$AN$22</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12</c:v>
                </c:pt>
                <c:pt idx="31">
                  <c:v>5</c:v>
                </c:pt>
                <c:pt idx="32">
                  <c:v>5</c:v>
                </c:pt>
                <c:pt idx="33">
                  <c:v>8</c:v>
                </c:pt>
                <c:pt idx="34">
                  <c:v>0</c:v>
                </c:pt>
                <c:pt idx="37">
                  <c:v>2</c:v>
                </c:pt>
                <c:pt idx="38">
                  <c:v>22</c:v>
                </c:pt>
              </c:numCache>
            </c:numRef>
          </c:val>
          <c:extLst>
            <c:ext xmlns:c16="http://schemas.microsoft.com/office/drawing/2014/chart" uri="{C3380CC4-5D6E-409C-BE32-E72D297353CC}">
              <c16:uniqueId val="{00000014-D755-4BE8-B10F-64C0DBEBF7B8}"/>
            </c:ext>
          </c:extLst>
        </c:ser>
        <c:ser>
          <c:idx val="21"/>
          <c:order val="21"/>
          <c:tx>
            <c:strRef>
              <c:f>'22년11월'!$A$23</c:f>
              <c:strCache>
                <c:ptCount val="1"/>
                <c:pt idx="0">
                  <c:v>박금주</c:v>
                </c:pt>
              </c:strCache>
            </c:strRef>
          </c:tx>
          <c:invertIfNegative val="0"/>
          <c:cat>
            <c:strRef>
              <c:f>'22년11월'!$B$1:$AN$1</c:f>
              <c:strCache>
                <c:ptCount val="1"/>
                <c:pt idx="0">
                  <c:v>2022년 11월 근무표</c:v>
                </c:pt>
              </c:strCache>
            </c:strRef>
          </c:cat>
          <c:val>
            <c:numRef>
              <c:f>'22년11월'!$B$23:$AN$23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0</c:v>
                </c:pt>
                <c:pt idx="32">
                  <c:v>0</c:v>
                </c:pt>
                <c:pt idx="33">
                  <c:v>8</c:v>
                </c:pt>
                <c:pt idx="34">
                  <c:v>0</c:v>
                </c:pt>
                <c:pt idx="37">
                  <c:v>0</c:v>
                </c:pt>
                <c:pt idx="38">
                  <c:v>2</c:v>
                </c:pt>
              </c:numCache>
            </c:numRef>
          </c:val>
          <c:extLst>
            <c:ext xmlns:c16="http://schemas.microsoft.com/office/drawing/2014/chart" uri="{C3380CC4-5D6E-409C-BE32-E72D297353CC}">
              <c16:uniqueId val="{00000015-D755-4BE8-B10F-64C0DBEBF7B8}"/>
            </c:ext>
          </c:extLst>
        </c:ser>
        <c:ser>
          <c:idx val="22"/>
          <c:order val="22"/>
          <c:tx>
            <c:strRef>
              <c:f>'22년11월'!$A$24</c:f>
              <c:strCache>
                <c:ptCount val="1"/>
                <c:pt idx="0">
                  <c:v>김은미</c:v>
                </c:pt>
              </c:strCache>
            </c:strRef>
          </c:tx>
          <c:invertIfNegative val="0"/>
          <c:cat>
            <c:strRef>
              <c:f>'22년11월'!$B$1:$AN$1</c:f>
              <c:strCache>
                <c:ptCount val="1"/>
                <c:pt idx="0">
                  <c:v>2022년 11월 근무표</c:v>
                </c:pt>
              </c:strCache>
            </c:strRef>
          </c:cat>
          <c:val>
            <c:numRef>
              <c:f>'22년11월'!$B$24:$AN$24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3</c:v>
                </c:pt>
                <c:pt idx="38">
                  <c:v>8</c:v>
                </c:pt>
              </c:numCache>
            </c:numRef>
          </c:val>
          <c:extLst>
            <c:ext xmlns:c16="http://schemas.microsoft.com/office/drawing/2014/chart" uri="{C3380CC4-5D6E-409C-BE32-E72D297353CC}">
              <c16:uniqueId val="{00000016-D755-4BE8-B10F-64C0DBEBF7B8}"/>
            </c:ext>
          </c:extLst>
        </c:ser>
        <c:ser>
          <c:idx val="23"/>
          <c:order val="23"/>
          <c:tx>
            <c:strRef>
              <c:f>'22년11월'!$A$25</c:f>
              <c:strCache>
                <c:ptCount val="1"/>
                <c:pt idx="0">
                  <c:v>맹주훈</c:v>
                </c:pt>
              </c:strCache>
            </c:strRef>
          </c:tx>
          <c:invertIfNegative val="0"/>
          <c:cat>
            <c:strRef>
              <c:f>'22년11월'!$B$1:$AN$1</c:f>
              <c:strCache>
                <c:ptCount val="1"/>
                <c:pt idx="0">
                  <c:v>2022년 11월 근무표</c:v>
                </c:pt>
              </c:strCache>
            </c:strRef>
          </c:cat>
          <c:val>
            <c:numRef>
              <c:f>'22년11월'!$B$25:$AN$25</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3</c:v>
                </c:pt>
                <c:pt idx="38">
                  <c:v>8</c:v>
                </c:pt>
              </c:numCache>
            </c:numRef>
          </c:val>
          <c:extLst>
            <c:ext xmlns:c16="http://schemas.microsoft.com/office/drawing/2014/chart" uri="{C3380CC4-5D6E-409C-BE32-E72D297353CC}">
              <c16:uniqueId val="{00000017-D755-4BE8-B10F-64C0DBEBF7B8}"/>
            </c:ext>
          </c:extLst>
        </c:ser>
        <c:ser>
          <c:idx val="24"/>
          <c:order val="24"/>
          <c:tx>
            <c:strRef>
              <c:f>'22년11월'!$A$26</c:f>
              <c:strCache>
                <c:ptCount val="1"/>
                <c:pt idx="0">
                  <c:v>민향기</c:v>
                </c:pt>
              </c:strCache>
            </c:strRef>
          </c:tx>
          <c:invertIfNegative val="0"/>
          <c:cat>
            <c:strRef>
              <c:f>'22년11월'!$B$1:$AN$1</c:f>
              <c:strCache>
                <c:ptCount val="1"/>
                <c:pt idx="0">
                  <c:v>2022년 11월 근무표</c:v>
                </c:pt>
              </c:strCache>
            </c:strRef>
          </c:cat>
          <c:val>
            <c:numRef>
              <c:f>'22년11월'!$B$26:$AN$26</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9</c:v>
                </c:pt>
                <c:pt idx="34">
                  <c:v>0</c:v>
                </c:pt>
                <c:pt idx="37">
                  <c:v>2</c:v>
                </c:pt>
                <c:pt idx="38">
                  <c:v>10</c:v>
                </c:pt>
              </c:numCache>
            </c:numRef>
          </c:val>
          <c:extLst>
            <c:ext xmlns:c16="http://schemas.microsoft.com/office/drawing/2014/chart" uri="{C3380CC4-5D6E-409C-BE32-E72D297353CC}">
              <c16:uniqueId val="{00000018-D755-4BE8-B10F-64C0DBEBF7B8}"/>
            </c:ext>
          </c:extLst>
        </c:ser>
        <c:ser>
          <c:idx val="25"/>
          <c:order val="25"/>
          <c:tx>
            <c:strRef>
              <c:f>'22년11월'!$A$27</c:f>
              <c:strCache>
                <c:ptCount val="1"/>
                <c:pt idx="0">
                  <c:v>오해순</c:v>
                </c:pt>
              </c:strCache>
            </c:strRef>
          </c:tx>
          <c:invertIfNegative val="0"/>
          <c:cat>
            <c:strRef>
              <c:f>'22년11월'!$B$1:$AN$1</c:f>
              <c:strCache>
                <c:ptCount val="1"/>
                <c:pt idx="0">
                  <c:v>2022년 11월 근무표</c:v>
                </c:pt>
              </c:strCache>
            </c:strRef>
          </c:cat>
          <c:val>
            <c:numRef>
              <c:f>'22년11월'!$B$27:$AN$27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2</c:v>
                </c:pt>
                <c:pt idx="38">
                  <c:v>8</c:v>
                </c:pt>
              </c:numCache>
            </c:numRef>
          </c:val>
          <c:extLst>
            <c:ext xmlns:c16="http://schemas.microsoft.com/office/drawing/2014/chart" uri="{C3380CC4-5D6E-409C-BE32-E72D297353CC}">
              <c16:uniqueId val="{00000019-D755-4BE8-B10F-64C0DBEBF7B8}"/>
            </c:ext>
          </c:extLst>
        </c:ser>
        <c:ser>
          <c:idx val="26"/>
          <c:order val="26"/>
          <c:tx>
            <c:strRef>
              <c:f>'22년11월'!$A$28</c:f>
              <c:strCache>
                <c:ptCount val="1"/>
                <c:pt idx="0">
                  <c:v>김기연</c:v>
                </c:pt>
              </c:strCache>
            </c:strRef>
          </c:tx>
          <c:invertIfNegative val="0"/>
          <c:cat>
            <c:strRef>
              <c:f>'22년11월'!$B$1:$AN$1</c:f>
              <c:strCache>
                <c:ptCount val="1"/>
                <c:pt idx="0">
                  <c:v>2022년 11월 근무표</c:v>
                </c:pt>
              </c:strCache>
            </c:strRef>
          </c:cat>
          <c:val>
            <c:numRef>
              <c:f>'22년11월'!$B$28:$AN$28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22</c:v>
                </c:pt>
                <c:pt idx="31">
                  <c:v>0</c:v>
                </c:pt>
                <c:pt idx="32">
                  <c:v>0</c:v>
                </c:pt>
                <c:pt idx="33">
                  <c:v>8</c:v>
                </c:pt>
                <c:pt idx="34">
                  <c:v>0</c:v>
                </c:pt>
                <c:pt idx="37">
                  <c:v>3</c:v>
                </c:pt>
                <c:pt idx="38">
                  <c:v>2</c:v>
                </c:pt>
              </c:numCache>
            </c:numRef>
          </c:val>
          <c:extLst>
            <c:ext xmlns:c16="http://schemas.microsoft.com/office/drawing/2014/chart" uri="{C3380CC4-5D6E-409C-BE32-E72D297353CC}">
              <c16:uniqueId val="{0000001A-D755-4BE8-B10F-64C0DBEBF7B8}"/>
            </c:ext>
          </c:extLst>
        </c:ser>
        <c:ser>
          <c:idx val="27"/>
          <c:order val="27"/>
          <c:tx>
            <c:strRef>
              <c:f>'22년11월'!$A$29</c:f>
              <c:strCache>
                <c:ptCount val="1"/>
                <c:pt idx="0">
                  <c:v>윤선혜</c:v>
                </c:pt>
              </c:strCache>
            </c:strRef>
          </c:tx>
          <c:invertIfNegative val="0"/>
          <c:cat>
            <c:strRef>
              <c:f>'22년11월'!$B$1:$AN$1</c:f>
              <c:strCache>
                <c:ptCount val="1"/>
                <c:pt idx="0">
                  <c:v>2022년 11월 근무표</c:v>
                </c:pt>
              </c:strCache>
            </c:strRef>
          </c:cat>
          <c:val>
            <c:numRef>
              <c:f>'22년11월'!$B$29:$AN$29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8</c:v>
                </c:pt>
                <c:pt idx="34">
                  <c:v>0</c:v>
                </c:pt>
                <c:pt idx="37">
                  <c:v>3</c:v>
                </c:pt>
                <c:pt idx="38">
                  <c:v>10</c:v>
                </c:pt>
              </c:numCache>
            </c:numRef>
          </c:val>
          <c:extLst>
            <c:ext xmlns:c16="http://schemas.microsoft.com/office/drawing/2014/chart" uri="{C3380CC4-5D6E-409C-BE32-E72D297353CC}">
              <c16:uniqueId val="{0000001B-D755-4BE8-B10F-64C0DBEBF7B8}"/>
            </c:ext>
          </c:extLst>
        </c:ser>
        <c:ser>
          <c:idx val="28"/>
          <c:order val="28"/>
          <c:tx>
            <c:strRef>
              <c:f>'22년11월'!$A$30</c:f>
              <c:strCache>
                <c:ptCount val="1"/>
                <c:pt idx="0">
                  <c:v>정소희</c:v>
                </c:pt>
              </c:strCache>
            </c:strRef>
          </c:tx>
          <c:invertIfNegative val="0"/>
          <c:cat>
            <c:strRef>
              <c:f>'22년11월'!$B$1:$AN$1</c:f>
              <c:strCache>
                <c:ptCount val="1"/>
                <c:pt idx="0">
                  <c:v>2022년 11월 근무표</c:v>
                </c:pt>
              </c:strCache>
            </c:strRef>
          </c:cat>
          <c:val>
            <c:numRef>
              <c:f>'22년11월'!$B$30:$AN$30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0</c:v>
                </c:pt>
                <c:pt idx="32">
                  <c:v>0</c:v>
                </c:pt>
                <c:pt idx="33">
                  <c:v>8</c:v>
                </c:pt>
                <c:pt idx="34">
                  <c:v>0</c:v>
                </c:pt>
                <c:pt idx="37">
                  <c:v>4</c:v>
                </c:pt>
                <c:pt idx="38">
                  <c:v>2</c:v>
                </c:pt>
              </c:numCache>
            </c:numRef>
          </c:val>
          <c:extLst>
            <c:ext xmlns:c16="http://schemas.microsoft.com/office/drawing/2014/chart" uri="{C3380CC4-5D6E-409C-BE32-E72D297353CC}">
              <c16:uniqueId val="{0000001C-D755-4BE8-B10F-64C0DBEBF7B8}"/>
            </c:ext>
          </c:extLst>
        </c:ser>
        <c:ser>
          <c:idx val="29"/>
          <c:order val="29"/>
          <c:tx>
            <c:strRef>
              <c:f>'22년11월'!$A$31</c:f>
              <c:strCache>
                <c:ptCount val="1"/>
                <c:pt idx="0">
                  <c:v>이우용</c:v>
                </c:pt>
              </c:strCache>
            </c:strRef>
          </c:tx>
          <c:invertIfNegative val="0"/>
          <c:cat>
            <c:strRef>
              <c:f>'22년11월'!$B$1:$AN$1</c:f>
              <c:strCache>
                <c:ptCount val="1"/>
                <c:pt idx="0">
                  <c:v>2022년 11월 근무표</c:v>
                </c:pt>
              </c:strCache>
            </c:strRef>
          </c:cat>
          <c:val>
            <c:numRef>
              <c:f>'22년11월'!$B$31:$AN$31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8</c:v>
                </c:pt>
                <c:pt idx="34">
                  <c:v>0</c:v>
                </c:pt>
                <c:pt idx="37">
                  <c:v>2</c:v>
                </c:pt>
                <c:pt idx="38">
                  <c:v>10</c:v>
                </c:pt>
              </c:numCache>
            </c:numRef>
          </c:val>
          <c:extLst>
            <c:ext xmlns:c16="http://schemas.microsoft.com/office/drawing/2014/chart" uri="{C3380CC4-5D6E-409C-BE32-E72D297353CC}">
              <c16:uniqueId val="{0000001D-D755-4BE8-B10F-64C0DBEBF7B8}"/>
            </c:ext>
          </c:extLst>
        </c:ser>
        <c:dLbls>
          <c:showLegendKey val="0"/>
          <c:showVal val="0"/>
          <c:showCatName val="0"/>
          <c:showSerName val="0"/>
          <c:showPercent val="0"/>
          <c:showBubbleSize val="0"/>
        </c:dLbls>
        <c:gapWidth val="150"/>
        <c:axId val="100691328"/>
        <c:axId val="100709504"/>
      </c:barChart>
      <c:catAx>
        <c:axId val="100691328"/>
        <c:scaling>
          <c:orientation val="minMax"/>
        </c:scaling>
        <c:delete val="0"/>
        <c:axPos val="b"/>
        <c:numFmt formatCode="General" sourceLinked="0"/>
        <c:majorTickMark val="out"/>
        <c:minorTickMark val="none"/>
        <c:tickLblPos val="nextTo"/>
        <c:crossAx val="100709504"/>
        <c:crosses val="autoZero"/>
        <c:auto val="1"/>
        <c:lblAlgn val="ctr"/>
        <c:lblOffset val="100"/>
        <c:noMultiLvlLbl val="0"/>
      </c:catAx>
      <c:valAx>
        <c:axId val="100709504"/>
        <c:scaling>
          <c:orientation val="minMax"/>
        </c:scaling>
        <c:delete val="0"/>
        <c:axPos val="l"/>
        <c:majorGridlines/>
        <c:numFmt formatCode="General" sourceLinked="1"/>
        <c:majorTickMark val="out"/>
        <c:minorTickMark val="none"/>
        <c:tickLblPos val="nextTo"/>
        <c:crossAx val="100691328"/>
        <c:crosses val="autoZero"/>
        <c:crossBetween val="between"/>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26"/>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38"/>
  <sheetViews>
    <sheetView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9305925" cy="6076950"/>
    <xdr:graphicFrame macro="">
      <xdr:nvGraphicFramePr>
        <xdr:cNvPr id="2" name="차트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9408" cy="6074276"/>
    <xdr:graphicFrame macro="">
      <xdr:nvGraphicFramePr>
        <xdr:cNvPr id="2" name="차트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iso\Desktop\ColorCount\ColorCount.xlam" TargetMode="External"/><Relationship Id="rId1" Type="http://schemas.openxmlformats.org/officeDocument/2006/relationships/externalLinkPath" Target="file:///\\server\&#51648;&#50896;&#54016;%20&#44277;&#50976;%20&#54028;&#51068;\Users\Miso\Desktop\ColorCount\ColorCount.xla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iso\Desktop\ColorCount\ColorCount.xlam" TargetMode="External"/><Relationship Id="rId1" Type="http://schemas.openxmlformats.org/officeDocument/2006/relationships/externalLinkPath" Target="/Users/Miso/Desktop/ColorCount/ColorCount.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Master"/>
      <sheetName val="ColorCount"/>
    </sheetNames>
    <definedNames>
      <definedName name="ColorCount"/>
    </defined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Master"/>
      <sheetName val="ColorCount"/>
    </sheetNames>
    <definedNames>
      <definedName name="ColorCount"/>
    </definedNames>
    <sheetDataSet>
      <sheetData sheetId="0" refreshError="1"/>
      <sheetData sheetId="1"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6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38"/>
  <sheetViews>
    <sheetView zoomScale="85" zoomScaleNormal="85" workbookViewId="0">
      <selection activeCell="O22" sqref="O22"/>
    </sheetView>
  </sheetViews>
  <sheetFormatPr defaultRowHeight="16.5"/>
  <cols>
    <col min="1" max="1" width="10.75" style="41" customWidth="1"/>
    <col min="2" max="2" width="5.125" style="44" customWidth="1"/>
    <col min="3" max="5" width="5.125" style="4" customWidth="1"/>
    <col min="6" max="9" width="5.125" style="43" customWidth="1"/>
    <col min="10" max="11" width="5.125" style="4" customWidth="1"/>
    <col min="12" max="12" width="6.75" style="4" customWidth="1"/>
    <col min="13" max="16" width="6.75" style="43" customWidth="1"/>
    <col min="17" max="19" width="6.75" style="4" customWidth="1"/>
    <col min="20" max="20" width="0.25" style="43" customWidth="1"/>
    <col min="21" max="23" width="4.5" style="43" customWidth="1"/>
    <col min="24" max="25" width="4.5" style="4" customWidth="1"/>
    <col min="26" max="26" width="4.5" style="44" customWidth="1"/>
    <col min="27" max="32" width="4.5" style="43" customWidth="1"/>
    <col min="33" max="33" width="3.25" style="45" customWidth="1"/>
    <col min="34" max="34" width="2.5" style="45" bestFit="1" customWidth="1"/>
    <col min="35" max="35" width="3.25" style="45" customWidth="1"/>
    <col min="36" max="36" width="3.75" style="45" bestFit="1" customWidth="1"/>
    <col min="37" max="37" width="8.125" style="4" bestFit="1" customWidth="1"/>
    <col min="38" max="38" width="3.75" style="45" bestFit="1" customWidth="1"/>
  </cols>
  <sheetData>
    <row r="1" spans="1:38" ht="16.5" customHeight="1" thickBot="1">
      <c r="A1" s="1"/>
      <c r="B1" s="6139" t="s">
        <v>57</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L1" s="5"/>
    </row>
    <row r="2" spans="1:38">
      <c r="A2" s="6" t="s">
        <v>0</v>
      </c>
      <c r="B2" s="67">
        <v>1</v>
      </c>
      <c r="C2" s="68">
        <v>2</v>
      </c>
      <c r="D2" s="69">
        <v>3</v>
      </c>
      <c r="E2" s="70">
        <v>4</v>
      </c>
      <c r="F2" s="192">
        <v>5</v>
      </c>
      <c r="G2" s="198">
        <v>6</v>
      </c>
      <c r="H2" s="68">
        <v>7</v>
      </c>
      <c r="I2" s="68">
        <v>8</v>
      </c>
      <c r="J2" s="68">
        <v>9</v>
      </c>
      <c r="K2" s="69">
        <v>10</v>
      </c>
      <c r="L2" s="328">
        <v>11</v>
      </c>
      <c r="M2" s="329">
        <v>12</v>
      </c>
      <c r="N2" s="323">
        <v>13</v>
      </c>
      <c r="O2" s="68">
        <v>14</v>
      </c>
      <c r="P2" s="68">
        <v>15</v>
      </c>
      <c r="Q2" s="68">
        <v>16</v>
      </c>
      <c r="R2" s="69">
        <v>17</v>
      </c>
      <c r="S2" s="328">
        <v>18</v>
      </c>
      <c r="T2" s="329">
        <v>19</v>
      </c>
      <c r="U2" s="323">
        <v>20</v>
      </c>
      <c r="V2" s="68">
        <v>21</v>
      </c>
      <c r="W2" s="68">
        <v>22</v>
      </c>
      <c r="X2" s="69">
        <v>23</v>
      </c>
      <c r="Y2" s="412">
        <v>24</v>
      </c>
      <c r="Z2" s="413">
        <v>25</v>
      </c>
      <c r="AA2" s="414">
        <v>26</v>
      </c>
      <c r="AB2" s="415">
        <v>27</v>
      </c>
      <c r="AC2" s="323">
        <v>28</v>
      </c>
      <c r="AD2" s="68">
        <v>29</v>
      </c>
      <c r="AE2" s="68">
        <v>30</v>
      </c>
      <c r="AF2" s="71">
        <v>31</v>
      </c>
      <c r="AG2" s="6141" t="s">
        <v>1</v>
      </c>
      <c r="AH2" s="6141"/>
      <c r="AI2" s="6141"/>
      <c r="AJ2" s="6141"/>
      <c r="AK2" s="6141"/>
      <c r="AL2" s="6142"/>
    </row>
    <row r="3" spans="1:38">
      <c r="A3" s="10" t="s">
        <v>7</v>
      </c>
      <c r="B3" s="72" t="s">
        <v>8</v>
      </c>
      <c r="C3" s="73" t="s">
        <v>9</v>
      </c>
      <c r="D3" s="74" t="s">
        <v>10</v>
      </c>
      <c r="E3" s="75" t="s">
        <v>11</v>
      </c>
      <c r="F3" s="193" t="s">
        <v>12</v>
      </c>
      <c r="G3" s="199" t="s">
        <v>13</v>
      </c>
      <c r="H3" s="76" t="s">
        <v>14</v>
      </c>
      <c r="I3" s="73" t="s">
        <v>8</v>
      </c>
      <c r="J3" s="73" t="s">
        <v>9</v>
      </c>
      <c r="K3" s="74" t="s">
        <v>10</v>
      </c>
      <c r="L3" s="330" t="s">
        <v>11</v>
      </c>
      <c r="M3" s="331" t="s">
        <v>12</v>
      </c>
      <c r="N3" s="324" t="s">
        <v>13</v>
      </c>
      <c r="O3" s="73" t="s">
        <v>14</v>
      </c>
      <c r="P3" s="73" t="s">
        <v>8</v>
      </c>
      <c r="Q3" s="77" t="s">
        <v>9</v>
      </c>
      <c r="R3" s="74" t="s">
        <v>10</v>
      </c>
      <c r="S3" s="330" t="s">
        <v>11</v>
      </c>
      <c r="T3" s="331" t="s">
        <v>12</v>
      </c>
      <c r="U3" s="324" t="s">
        <v>13</v>
      </c>
      <c r="V3" s="73" t="s">
        <v>60</v>
      </c>
      <c r="W3" s="73" t="s">
        <v>8</v>
      </c>
      <c r="X3" s="74" t="s">
        <v>9</v>
      </c>
      <c r="Y3" s="382" t="s">
        <v>10</v>
      </c>
      <c r="Z3" s="206" t="s">
        <v>11</v>
      </c>
      <c r="AA3" s="78" t="s">
        <v>12</v>
      </c>
      <c r="AB3" s="383" t="s">
        <v>13</v>
      </c>
      <c r="AC3" s="324" t="s">
        <v>60</v>
      </c>
      <c r="AD3" s="73" t="s">
        <v>8</v>
      </c>
      <c r="AE3" s="73" t="s">
        <v>9</v>
      </c>
      <c r="AF3" s="79" t="s">
        <v>10</v>
      </c>
      <c r="AG3" s="7" t="s">
        <v>2</v>
      </c>
      <c r="AH3" s="8" t="s">
        <v>3</v>
      </c>
      <c r="AI3" s="8" t="s">
        <v>4</v>
      </c>
      <c r="AJ3" s="8" t="s">
        <v>5</v>
      </c>
      <c r="AK3" s="11" t="s">
        <v>15</v>
      </c>
      <c r="AL3" s="9" t="s">
        <v>6</v>
      </c>
    </row>
    <row r="4" spans="1:38" ht="19.5" customHeight="1" thickBot="1">
      <c r="A4" s="53" t="s">
        <v>36</v>
      </c>
      <c r="B4" s="80" t="s">
        <v>3</v>
      </c>
      <c r="C4" s="81" t="s">
        <v>34</v>
      </c>
      <c r="D4" s="82" t="s">
        <v>34</v>
      </c>
      <c r="E4" s="83" t="s">
        <v>18</v>
      </c>
      <c r="F4" s="127" t="s">
        <v>4</v>
      </c>
      <c r="G4" s="130" t="s">
        <v>4</v>
      </c>
      <c r="H4" s="85" t="s">
        <v>33</v>
      </c>
      <c r="I4" s="86" t="s">
        <v>55</v>
      </c>
      <c r="J4" s="87" t="s">
        <v>54</v>
      </c>
      <c r="K4" s="88" t="s">
        <v>3</v>
      </c>
      <c r="L4" s="332" t="s">
        <v>18</v>
      </c>
      <c r="M4" s="333" t="s">
        <v>3</v>
      </c>
      <c r="N4" s="89" t="s">
        <v>2</v>
      </c>
      <c r="O4" s="90" t="s">
        <v>18</v>
      </c>
      <c r="P4" s="90" t="s">
        <v>18</v>
      </c>
      <c r="Q4" s="90" t="s">
        <v>18</v>
      </c>
      <c r="R4" s="91" t="s">
        <v>2</v>
      </c>
      <c r="S4" s="339" t="s">
        <v>3</v>
      </c>
      <c r="T4" s="364" t="s">
        <v>5</v>
      </c>
      <c r="U4" s="113" t="s">
        <v>5</v>
      </c>
      <c r="V4" s="93" t="s">
        <v>69</v>
      </c>
      <c r="W4" s="93" t="s">
        <v>4</v>
      </c>
      <c r="X4" s="94" t="s">
        <v>4</v>
      </c>
      <c r="Y4" s="384" t="s">
        <v>4</v>
      </c>
      <c r="Z4" s="207" t="s">
        <v>4</v>
      </c>
      <c r="AA4" s="95" t="s">
        <v>62</v>
      </c>
      <c r="AB4" s="385" t="s">
        <v>62</v>
      </c>
      <c r="AC4" s="379" t="s">
        <v>62</v>
      </c>
      <c r="AD4" s="97" t="s">
        <v>62</v>
      </c>
      <c r="AE4" s="98" t="s">
        <v>3</v>
      </c>
      <c r="AF4" s="99" t="s">
        <v>62</v>
      </c>
      <c r="AG4" s="12">
        <f>COUNTIF(B4:AF4,AG$3)</f>
        <v>4</v>
      </c>
      <c r="AH4" s="13">
        <f>COUNTIF(B4:AF4,AH$3)</f>
        <v>6</v>
      </c>
      <c r="AI4" s="13">
        <f>COUNTIF(B4:AF4,AI$3)</f>
        <v>8</v>
      </c>
      <c r="AJ4" s="13">
        <f>COUNTIF(B4:AF4,AJ$3)</f>
        <v>13</v>
      </c>
      <c r="AK4" s="49" t="e">
        <f ca="1">cntColor(B4:AF4,$AK$3)</f>
        <v>#NAME?</v>
      </c>
      <c r="AL4" s="14">
        <f>(AH4+AI4)*2+2</f>
        <v>30</v>
      </c>
    </row>
    <row r="5" spans="1:38" ht="19.5" customHeight="1" thickBot="1">
      <c r="A5" s="54" t="s">
        <v>37</v>
      </c>
      <c r="B5" s="80" t="s">
        <v>3</v>
      </c>
      <c r="C5" s="97" t="s">
        <v>62</v>
      </c>
      <c r="D5" s="100" t="s">
        <v>62</v>
      </c>
      <c r="E5" s="83" t="s">
        <v>62</v>
      </c>
      <c r="F5" s="127" t="s">
        <v>4</v>
      </c>
      <c r="G5" s="200" t="s">
        <v>4</v>
      </c>
      <c r="H5" s="101" t="s">
        <v>62</v>
      </c>
      <c r="I5" s="102" t="s">
        <v>64</v>
      </c>
      <c r="J5" s="103" t="s">
        <v>72</v>
      </c>
      <c r="K5" s="88" t="s">
        <v>3</v>
      </c>
      <c r="L5" s="332" t="s">
        <v>62</v>
      </c>
      <c r="M5" s="333" t="s">
        <v>3</v>
      </c>
      <c r="N5" s="89" t="s">
        <v>74</v>
      </c>
      <c r="O5" s="104" t="s">
        <v>4</v>
      </c>
      <c r="P5" s="104" t="s">
        <v>4</v>
      </c>
      <c r="Q5" s="104" t="s">
        <v>69</v>
      </c>
      <c r="R5" s="354" t="s">
        <v>62</v>
      </c>
      <c r="S5" s="339" t="s">
        <v>3</v>
      </c>
      <c r="T5" s="364" t="s">
        <v>5</v>
      </c>
      <c r="U5" s="113" t="s">
        <v>5</v>
      </c>
      <c r="V5" s="87" t="s">
        <v>2</v>
      </c>
      <c r="W5" s="87" t="s">
        <v>2</v>
      </c>
      <c r="X5" s="94" t="s">
        <v>4</v>
      </c>
      <c r="Y5" s="384" t="s">
        <v>4</v>
      </c>
      <c r="Z5" s="207" t="s">
        <v>4</v>
      </c>
      <c r="AA5" s="106" t="s">
        <v>62</v>
      </c>
      <c r="AB5" s="385" t="s">
        <v>62</v>
      </c>
      <c r="AC5" s="379" t="s">
        <v>62</v>
      </c>
      <c r="AD5" s="97" t="s">
        <v>62</v>
      </c>
      <c r="AE5" s="98" t="s">
        <v>3</v>
      </c>
      <c r="AF5" s="99" t="s">
        <v>62</v>
      </c>
      <c r="AG5" s="7">
        <f t="shared" ref="AG5:AG24" si="0">COUNTIF(B5:AF5,AG$3)</f>
        <v>3</v>
      </c>
      <c r="AH5" s="13">
        <f t="shared" ref="AH5:AH24" si="1">COUNTIF(B5:AF5,AH$3)</f>
        <v>5</v>
      </c>
      <c r="AI5" s="8">
        <f t="shared" ref="AI5:AI24" si="2">COUNTIF(B5:AF5,AI$3)</f>
        <v>8</v>
      </c>
      <c r="AJ5" s="8">
        <f t="shared" ref="AJ5:AJ24" si="3">COUNTIF(B5:AF5,AJ$3)</f>
        <v>13</v>
      </c>
      <c r="AK5" s="49" t="e">
        <f t="shared" ref="AK5:AK24" ca="1" si="4">cntColor(B5:AF5,$AK$3)</f>
        <v>#NAME?</v>
      </c>
      <c r="AL5" s="9">
        <f t="shared" ref="AL5:AL24" si="5">(AH5+AI5)*2+2</f>
        <v>28</v>
      </c>
    </row>
    <row r="6" spans="1:38" ht="19.5" customHeight="1" thickBot="1">
      <c r="A6" s="53" t="s">
        <v>38</v>
      </c>
      <c r="B6" s="80" t="s">
        <v>3</v>
      </c>
      <c r="C6" s="97" t="s">
        <v>62</v>
      </c>
      <c r="D6" s="100" t="s">
        <v>62</v>
      </c>
      <c r="E6" s="83" t="s">
        <v>62</v>
      </c>
      <c r="F6" s="194" t="s">
        <v>4</v>
      </c>
      <c r="G6" s="130" t="s">
        <v>4</v>
      </c>
      <c r="H6" s="107" t="s">
        <v>62</v>
      </c>
      <c r="I6" s="87" t="s">
        <v>68</v>
      </c>
      <c r="J6" s="108" t="s">
        <v>67</v>
      </c>
      <c r="K6" s="109" t="s">
        <v>2</v>
      </c>
      <c r="L6" s="334" t="s">
        <v>62</v>
      </c>
      <c r="M6" s="333" t="s">
        <v>3</v>
      </c>
      <c r="N6" s="89" t="s">
        <v>2</v>
      </c>
      <c r="O6" s="104" t="s">
        <v>4</v>
      </c>
      <c r="P6" s="104" t="s">
        <v>4</v>
      </c>
      <c r="Q6" s="110" t="s">
        <v>62</v>
      </c>
      <c r="R6" s="91" t="s">
        <v>2</v>
      </c>
      <c r="S6" s="365" t="s">
        <v>3</v>
      </c>
      <c r="T6" s="364" t="s">
        <v>5</v>
      </c>
      <c r="U6" s="113" t="s">
        <v>5</v>
      </c>
      <c r="V6" s="111" t="s">
        <v>62</v>
      </c>
      <c r="W6" s="98" t="s">
        <v>3</v>
      </c>
      <c r="X6" s="94" t="s">
        <v>4</v>
      </c>
      <c r="Y6" s="384" t="s">
        <v>4</v>
      </c>
      <c r="Z6" s="208" t="s">
        <v>4</v>
      </c>
      <c r="AA6" s="112" t="s">
        <v>63</v>
      </c>
      <c r="AB6" s="386" t="s">
        <v>62</v>
      </c>
      <c r="AC6" s="379" t="s">
        <v>62</v>
      </c>
      <c r="AD6" s="97" t="s">
        <v>62</v>
      </c>
      <c r="AE6" s="87" t="s">
        <v>2</v>
      </c>
      <c r="AF6" s="99" t="s">
        <v>62</v>
      </c>
      <c r="AG6" s="12">
        <f t="shared" si="0"/>
        <v>5</v>
      </c>
      <c r="AH6" s="13">
        <f t="shared" si="1"/>
        <v>5</v>
      </c>
      <c r="AI6" s="13">
        <f t="shared" si="2"/>
        <v>8</v>
      </c>
      <c r="AJ6" s="13">
        <f t="shared" si="3"/>
        <v>13</v>
      </c>
      <c r="AK6" s="49" t="e">
        <f t="shared" ca="1" si="4"/>
        <v>#NAME?</v>
      </c>
      <c r="AL6" s="14">
        <f t="shared" si="5"/>
        <v>28</v>
      </c>
    </row>
    <row r="7" spans="1:38" ht="19.5" customHeight="1" thickBot="1">
      <c r="A7" s="53" t="s">
        <v>75</v>
      </c>
      <c r="B7" s="96"/>
      <c r="C7" s="113"/>
      <c r="D7" s="114"/>
      <c r="E7" s="115"/>
      <c r="F7" s="195"/>
      <c r="G7" s="201"/>
      <c r="H7" s="116"/>
      <c r="I7" s="116"/>
      <c r="J7" s="105"/>
      <c r="K7" s="182"/>
      <c r="L7" s="335" t="s">
        <v>62</v>
      </c>
      <c r="M7" s="336" t="s">
        <v>62</v>
      </c>
      <c r="N7" s="103" t="s">
        <v>2</v>
      </c>
      <c r="O7" s="105" t="s">
        <v>2</v>
      </c>
      <c r="P7" s="105" t="s">
        <v>2</v>
      </c>
      <c r="Q7" s="105" t="s">
        <v>2</v>
      </c>
      <c r="R7" s="91" t="s">
        <v>73</v>
      </c>
      <c r="S7" s="335" t="s">
        <v>62</v>
      </c>
      <c r="T7" s="336" t="s">
        <v>62</v>
      </c>
      <c r="U7" s="103" t="s">
        <v>2</v>
      </c>
      <c r="V7" s="105" t="s">
        <v>2</v>
      </c>
      <c r="W7" s="105" t="s">
        <v>2</v>
      </c>
      <c r="X7" s="182" t="s">
        <v>2</v>
      </c>
      <c r="Y7" s="387" t="s">
        <v>62</v>
      </c>
      <c r="Z7" s="197" t="s">
        <v>62</v>
      </c>
      <c r="AA7" s="204" t="s">
        <v>62</v>
      </c>
      <c r="AB7" s="388" t="s">
        <v>62</v>
      </c>
      <c r="AC7" s="103" t="s">
        <v>2</v>
      </c>
      <c r="AD7" s="380" t="s">
        <v>54</v>
      </c>
      <c r="AE7" s="105" t="s">
        <v>2</v>
      </c>
      <c r="AF7" s="125" t="s">
        <v>2</v>
      </c>
      <c r="AG7" s="7">
        <f t="shared" si="0"/>
        <v>12</v>
      </c>
      <c r="AH7" s="13">
        <f t="shared" si="1"/>
        <v>1</v>
      </c>
      <c r="AI7" s="8">
        <f t="shared" si="2"/>
        <v>0</v>
      </c>
      <c r="AJ7" s="8">
        <f t="shared" si="3"/>
        <v>8</v>
      </c>
      <c r="AK7" s="49" t="e">
        <f t="shared" ca="1" si="4"/>
        <v>#NAME?</v>
      </c>
      <c r="AL7" s="9">
        <f t="shared" si="5"/>
        <v>4</v>
      </c>
    </row>
    <row r="8" spans="1:38" ht="19.5" customHeight="1">
      <c r="A8" s="54" t="s">
        <v>39</v>
      </c>
      <c r="B8" s="118" t="s">
        <v>62</v>
      </c>
      <c r="C8" s="87" t="s">
        <v>2</v>
      </c>
      <c r="D8" s="109" t="s">
        <v>2</v>
      </c>
      <c r="E8" s="83" t="s">
        <v>62</v>
      </c>
      <c r="F8" s="196" t="s">
        <v>3</v>
      </c>
      <c r="G8" s="138" t="s">
        <v>2</v>
      </c>
      <c r="H8" s="119" t="s">
        <v>4</v>
      </c>
      <c r="I8" s="119" t="s">
        <v>4</v>
      </c>
      <c r="J8" s="211" t="s">
        <v>4</v>
      </c>
      <c r="K8" s="100" t="s">
        <v>16</v>
      </c>
      <c r="L8" s="337" t="s">
        <v>3</v>
      </c>
      <c r="M8" s="338" t="s">
        <v>62</v>
      </c>
      <c r="N8" s="117" t="s">
        <v>62</v>
      </c>
      <c r="O8" s="87" t="s">
        <v>2</v>
      </c>
      <c r="P8" s="98" t="s">
        <v>3</v>
      </c>
      <c r="Q8" s="119" t="s">
        <v>4</v>
      </c>
      <c r="R8" s="205" t="s">
        <v>5</v>
      </c>
      <c r="S8" s="366" t="s">
        <v>5</v>
      </c>
      <c r="T8" s="364" t="s">
        <v>5</v>
      </c>
      <c r="U8" s="325" t="s">
        <v>59</v>
      </c>
      <c r="V8" s="190" t="s">
        <v>59</v>
      </c>
      <c r="W8" s="190" t="s">
        <v>59</v>
      </c>
      <c r="X8" s="182" t="s">
        <v>2</v>
      </c>
      <c r="Y8" s="389" t="s">
        <v>62</v>
      </c>
      <c r="Z8" s="209" t="s">
        <v>62</v>
      </c>
      <c r="AA8" s="124" t="s">
        <v>4</v>
      </c>
      <c r="AB8" s="390" t="s">
        <v>4</v>
      </c>
      <c r="AC8" s="117" t="s">
        <v>62</v>
      </c>
      <c r="AD8" s="98" t="s">
        <v>3</v>
      </c>
      <c r="AE8" s="105" t="s">
        <v>2</v>
      </c>
      <c r="AF8" s="125" t="s">
        <v>2</v>
      </c>
      <c r="AG8" s="7">
        <f t="shared" si="0"/>
        <v>7</v>
      </c>
      <c r="AH8" s="13">
        <f t="shared" si="1"/>
        <v>4</v>
      </c>
      <c r="AI8" s="8">
        <f t="shared" si="2"/>
        <v>6</v>
      </c>
      <c r="AJ8" s="8">
        <f t="shared" si="3"/>
        <v>11</v>
      </c>
      <c r="AK8" s="49" t="e">
        <f t="shared" ca="1" si="4"/>
        <v>#NAME?</v>
      </c>
      <c r="AL8" s="9">
        <f t="shared" si="5"/>
        <v>22</v>
      </c>
    </row>
    <row r="9" spans="1:38" ht="19.5" customHeight="1" thickBot="1">
      <c r="A9" s="53" t="s">
        <v>40</v>
      </c>
      <c r="B9" s="118" t="s">
        <v>62</v>
      </c>
      <c r="C9" s="87" t="s">
        <v>2</v>
      </c>
      <c r="D9" s="88" t="s">
        <v>3</v>
      </c>
      <c r="E9" s="83" t="s">
        <v>62</v>
      </c>
      <c r="F9" s="88" t="s">
        <v>3</v>
      </c>
      <c r="G9" s="202" t="s">
        <v>2</v>
      </c>
      <c r="H9" s="104" t="s">
        <v>4</v>
      </c>
      <c r="I9" s="126" t="s">
        <v>4</v>
      </c>
      <c r="J9" s="120" t="s">
        <v>62</v>
      </c>
      <c r="K9" s="91" t="s">
        <v>2</v>
      </c>
      <c r="L9" s="339" t="s">
        <v>3</v>
      </c>
      <c r="M9" s="338" t="s">
        <v>62</v>
      </c>
      <c r="N9" s="117" t="s">
        <v>62</v>
      </c>
      <c r="O9" s="105" t="s">
        <v>2</v>
      </c>
      <c r="P9" s="98" t="s">
        <v>3</v>
      </c>
      <c r="Q9" s="104" t="s">
        <v>4</v>
      </c>
      <c r="R9" s="127" t="s">
        <v>4</v>
      </c>
      <c r="S9" s="340" t="s">
        <v>4</v>
      </c>
      <c r="T9" s="364" t="s">
        <v>5</v>
      </c>
      <c r="U9" s="361" t="s">
        <v>66</v>
      </c>
      <c r="V9" s="87" t="s">
        <v>2</v>
      </c>
      <c r="W9" s="97" t="s">
        <v>62</v>
      </c>
      <c r="X9" s="133" t="s">
        <v>62</v>
      </c>
      <c r="Y9" s="389" t="s">
        <v>62</v>
      </c>
      <c r="Z9" s="209" t="s">
        <v>16</v>
      </c>
      <c r="AA9" s="129" t="s">
        <v>4</v>
      </c>
      <c r="AB9" s="391" t="s">
        <v>18</v>
      </c>
      <c r="AC9" s="380" t="s">
        <v>54</v>
      </c>
      <c r="AD9" s="105" t="s">
        <v>2</v>
      </c>
      <c r="AE9" s="105" t="s">
        <v>2</v>
      </c>
      <c r="AF9" s="131" t="s">
        <v>2</v>
      </c>
      <c r="AG9" s="12">
        <f t="shared" si="0"/>
        <v>8</v>
      </c>
      <c r="AH9" s="13">
        <f t="shared" si="1"/>
        <v>5</v>
      </c>
      <c r="AI9" s="13">
        <f t="shared" si="2"/>
        <v>6</v>
      </c>
      <c r="AJ9" s="13">
        <f t="shared" si="3"/>
        <v>11</v>
      </c>
      <c r="AK9" s="49" t="e">
        <f t="shared" ca="1" si="4"/>
        <v>#NAME?</v>
      </c>
      <c r="AL9" s="14">
        <f t="shared" si="5"/>
        <v>24</v>
      </c>
    </row>
    <row r="10" spans="1:38" ht="19.5" customHeight="1" thickBot="1">
      <c r="A10" s="53" t="s">
        <v>41</v>
      </c>
      <c r="B10" s="132" t="s">
        <v>4</v>
      </c>
      <c r="C10" s="120" t="s">
        <v>62</v>
      </c>
      <c r="D10" s="133" t="s">
        <v>62</v>
      </c>
      <c r="E10" s="92" t="s">
        <v>3</v>
      </c>
      <c r="F10" s="100" t="s">
        <v>62</v>
      </c>
      <c r="G10" s="140" t="s">
        <v>62</v>
      </c>
      <c r="H10" s="103" t="s">
        <v>2</v>
      </c>
      <c r="I10" s="134" t="s">
        <v>63</v>
      </c>
      <c r="J10" s="84" t="s">
        <v>4</v>
      </c>
      <c r="K10" s="127" t="s">
        <v>4</v>
      </c>
      <c r="L10" s="340" t="s">
        <v>4</v>
      </c>
      <c r="M10" s="338" t="s">
        <v>62</v>
      </c>
      <c r="N10" s="325" t="s">
        <v>76</v>
      </c>
      <c r="O10" s="189" t="s">
        <v>15</v>
      </c>
      <c r="P10" s="87" t="s">
        <v>64</v>
      </c>
      <c r="Q10" s="87" t="s">
        <v>2</v>
      </c>
      <c r="R10" s="100" t="s">
        <v>62</v>
      </c>
      <c r="S10" s="332" t="s">
        <v>62</v>
      </c>
      <c r="T10" s="367" t="s">
        <v>4</v>
      </c>
      <c r="U10" s="362" t="s">
        <v>4</v>
      </c>
      <c r="V10" s="135" t="s">
        <v>5</v>
      </c>
      <c r="W10" s="97" t="s">
        <v>62</v>
      </c>
      <c r="X10" s="88" t="s">
        <v>3</v>
      </c>
      <c r="Y10" s="387" t="s">
        <v>62</v>
      </c>
      <c r="Z10" s="209" t="s">
        <v>62</v>
      </c>
      <c r="AA10" s="88" t="s">
        <v>3</v>
      </c>
      <c r="AB10" s="392" t="s">
        <v>3</v>
      </c>
      <c r="AC10" s="84" t="s">
        <v>4</v>
      </c>
      <c r="AD10" s="104" t="s">
        <v>4</v>
      </c>
      <c r="AE10" s="120" t="s">
        <v>62</v>
      </c>
      <c r="AF10" s="131" t="s">
        <v>2</v>
      </c>
      <c r="AG10" s="12">
        <f t="shared" si="0"/>
        <v>5</v>
      </c>
      <c r="AH10" s="13">
        <f t="shared" si="1"/>
        <v>4</v>
      </c>
      <c r="AI10" s="13">
        <f t="shared" si="2"/>
        <v>9</v>
      </c>
      <c r="AJ10" s="13">
        <f t="shared" si="3"/>
        <v>12</v>
      </c>
      <c r="AK10" s="49" t="e">
        <f t="shared" ca="1" si="4"/>
        <v>#NAME?</v>
      </c>
      <c r="AL10" s="14">
        <f t="shared" si="5"/>
        <v>28</v>
      </c>
    </row>
    <row r="11" spans="1:38" ht="19.5" customHeight="1" thickBot="1">
      <c r="A11" s="53" t="s">
        <v>42</v>
      </c>
      <c r="B11" s="132" t="s">
        <v>4</v>
      </c>
      <c r="C11" s="120" t="s">
        <v>62</v>
      </c>
      <c r="D11" s="133" t="s">
        <v>62</v>
      </c>
      <c r="E11" s="92" t="s">
        <v>3</v>
      </c>
      <c r="F11" s="100" t="s">
        <v>62</v>
      </c>
      <c r="G11" s="140" t="s">
        <v>62</v>
      </c>
      <c r="H11" s="98" t="s">
        <v>3</v>
      </c>
      <c r="I11" s="87" t="s">
        <v>2</v>
      </c>
      <c r="J11" s="120" t="s">
        <v>16</v>
      </c>
      <c r="K11" s="127" t="s">
        <v>4</v>
      </c>
      <c r="L11" s="340" t="s">
        <v>4</v>
      </c>
      <c r="M11" s="338" t="s">
        <v>62</v>
      </c>
      <c r="N11" s="189" t="s">
        <v>15</v>
      </c>
      <c r="O11" s="202" t="s">
        <v>3</v>
      </c>
      <c r="P11" s="105" t="s">
        <v>2</v>
      </c>
      <c r="Q11" s="87" t="s">
        <v>2</v>
      </c>
      <c r="R11" s="100" t="s">
        <v>62</v>
      </c>
      <c r="S11" s="368" t="s">
        <v>4</v>
      </c>
      <c r="T11" s="367" t="s">
        <v>4</v>
      </c>
      <c r="U11" s="362" t="s">
        <v>4</v>
      </c>
      <c r="V11" s="135" t="s">
        <v>5</v>
      </c>
      <c r="W11" s="97" t="s">
        <v>62</v>
      </c>
      <c r="X11" s="133" t="s">
        <v>62</v>
      </c>
      <c r="Y11" s="393" t="s">
        <v>3</v>
      </c>
      <c r="Z11" s="209" t="s">
        <v>16</v>
      </c>
      <c r="AA11" s="88" t="s">
        <v>3</v>
      </c>
      <c r="AB11" s="394" t="s">
        <v>4</v>
      </c>
      <c r="AC11" s="84" t="s">
        <v>4</v>
      </c>
      <c r="AD11" s="104" t="s">
        <v>4</v>
      </c>
      <c r="AE11" s="120" t="s">
        <v>62</v>
      </c>
      <c r="AF11" s="137" t="s">
        <v>3</v>
      </c>
      <c r="AG11" s="12">
        <f t="shared" si="0"/>
        <v>4</v>
      </c>
      <c r="AH11" s="13">
        <f t="shared" si="1"/>
        <v>6</v>
      </c>
      <c r="AI11" s="13">
        <f t="shared" si="2"/>
        <v>9</v>
      </c>
      <c r="AJ11" s="13">
        <f t="shared" si="3"/>
        <v>12</v>
      </c>
      <c r="AK11" s="49" t="e">
        <f t="shared" ca="1" si="4"/>
        <v>#NAME?</v>
      </c>
      <c r="AL11" s="14">
        <f t="shared" si="5"/>
        <v>32</v>
      </c>
    </row>
    <row r="12" spans="1:38" ht="19.5" customHeight="1" thickBot="1">
      <c r="A12" s="54" t="s">
        <v>43</v>
      </c>
      <c r="B12" s="132" t="s">
        <v>4</v>
      </c>
      <c r="C12" s="120" t="s">
        <v>62</v>
      </c>
      <c r="D12" s="133" t="s">
        <v>62</v>
      </c>
      <c r="E12" s="92" t="s">
        <v>3</v>
      </c>
      <c r="F12" s="100" t="s">
        <v>62</v>
      </c>
      <c r="G12" s="140" t="s">
        <v>62</v>
      </c>
      <c r="H12" s="98" t="s">
        <v>3</v>
      </c>
      <c r="I12" s="87" t="s">
        <v>2</v>
      </c>
      <c r="J12" s="104" t="s">
        <v>4</v>
      </c>
      <c r="K12" s="127" t="s">
        <v>4</v>
      </c>
      <c r="L12" s="340" t="s">
        <v>4</v>
      </c>
      <c r="M12" s="338" t="s">
        <v>62</v>
      </c>
      <c r="N12" s="122" t="s">
        <v>3</v>
      </c>
      <c r="O12" s="190" t="s">
        <v>59</v>
      </c>
      <c r="P12" s="190" t="s">
        <v>66</v>
      </c>
      <c r="Q12" s="120" t="s">
        <v>62</v>
      </c>
      <c r="R12" s="355" t="s">
        <v>62</v>
      </c>
      <c r="S12" s="369" t="s">
        <v>63</v>
      </c>
      <c r="T12" s="370" t="s">
        <v>4</v>
      </c>
      <c r="U12" s="362" t="s">
        <v>4</v>
      </c>
      <c r="V12" s="135" t="s">
        <v>5</v>
      </c>
      <c r="W12" s="97" t="s">
        <v>62</v>
      </c>
      <c r="X12" s="91" t="s">
        <v>2</v>
      </c>
      <c r="Y12" s="387" t="s">
        <v>62</v>
      </c>
      <c r="Z12" s="209" t="s">
        <v>62</v>
      </c>
      <c r="AA12" s="88" t="s">
        <v>3</v>
      </c>
      <c r="AB12" s="395" t="s">
        <v>104</v>
      </c>
      <c r="AC12" s="84" t="s">
        <v>4</v>
      </c>
      <c r="AD12" s="104" t="s">
        <v>4</v>
      </c>
      <c r="AE12" s="120" t="s">
        <v>62</v>
      </c>
      <c r="AF12" s="137" t="s">
        <v>3</v>
      </c>
      <c r="AG12" s="7">
        <f t="shared" si="0"/>
        <v>3</v>
      </c>
      <c r="AH12" s="13">
        <f t="shared" si="1"/>
        <v>5</v>
      </c>
      <c r="AI12" s="8">
        <f t="shared" si="2"/>
        <v>9</v>
      </c>
      <c r="AJ12" s="8">
        <f t="shared" si="3"/>
        <v>12</v>
      </c>
      <c r="AK12" s="49" t="e">
        <f t="shared" ca="1" si="4"/>
        <v>#NAME?</v>
      </c>
      <c r="AL12" s="9">
        <f t="shared" si="5"/>
        <v>30</v>
      </c>
    </row>
    <row r="13" spans="1:38" ht="19.5" customHeight="1" thickBot="1">
      <c r="A13" s="53" t="s">
        <v>44</v>
      </c>
      <c r="B13" s="118" t="s">
        <v>62</v>
      </c>
      <c r="C13" s="104" t="s">
        <v>4</v>
      </c>
      <c r="D13" s="127" t="s">
        <v>4</v>
      </c>
      <c r="E13" s="128" t="s">
        <v>4</v>
      </c>
      <c r="F13" s="100" t="s">
        <v>62</v>
      </c>
      <c r="G13" s="80" t="s">
        <v>3</v>
      </c>
      <c r="H13" s="87" t="s">
        <v>2</v>
      </c>
      <c r="I13" s="103" t="s">
        <v>2</v>
      </c>
      <c r="J13" s="103" t="s">
        <v>2</v>
      </c>
      <c r="K13" s="100" t="s">
        <v>62</v>
      </c>
      <c r="L13" s="332" t="s">
        <v>62</v>
      </c>
      <c r="M13" s="341" t="s">
        <v>4</v>
      </c>
      <c r="N13" s="84" t="s">
        <v>4</v>
      </c>
      <c r="O13" s="84" t="s">
        <v>4</v>
      </c>
      <c r="P13" s="84" t="s">
        <v>4</v>
      </c>
      <c r="Q13" s="120" t="s">
        <v>18</v>
      </c>
      <c r="R13" s="356" t="s">
        <v>63</v>
      </c>
      <c r="S13" s="351" t="s">
        <v>62</v>
      </c>
      <c r="T13" s="333" t="s">
        <v>3</v>
      </c>
      <c r="U13" s="89" t="s">
        <v>3</v>
      </c>
      <c r="V13" s="98" t="s">
        <v>3</v>
      </c>
      <c r="W13" s="182" t="s">
        <v>2</v>
      </c>
      <c r="X13" s="205" t="s">
        <v>5</v>
      </c>
      <c r="Y13" s="387" t="s">
        <v>62</v>
      </c>
      <c r="Z13" s="122" t="s">
        <v>103</v>
      </c>
      <c r="AA13" s="95" t="s">
        <v>62</v>
      </c>
      <c r="AB13" s="396" t="s">
        <v>63</v>
      </c>
      <c r="AC13" s="381" t="s">
        <v>62</v>
      </c>
      <c r="AD13" s="97" t="s">
        <v>62</v>
      </c>
      <c r="AE13" s="104" t="s">
        <v>4</v>
      </c>
      <c r="AF13" s="139" t="s">
        <v>4</v>
      </c>
      <c r="AG13" s="12">
        <f t="shared" si="0"/>
        <v>4</v>
      </c>
      <c r="AH13" s="13">
        <f t="shared" si="1"/>
        <v>5</v>
      </c>
      <c r="AI13" s="13">
        <f t="shared" si="2"/>
        <v>11</v>
      </c>
      <c r="AJ13" s="13">
        <f t="shared" si="3"/>
        <v>11</v>
      </c>
      <c r="AK13" s="49" t="e">
        <f t="shared" ca="1" si="4"/>
        <v>#NAME?</v>
      </c>
      <c r="AL13" s="14">
        <f t="shared" si="5"/>
        <v>34</v>
      </c>
    </row>
    <row r="14" spans="1:38" ht="19.5" customHeight="1">
      <c r="A14" s="55" t="s">
        <v>45</v>
      </c>
      <c r="B14" s="118" t="s">
        <v>62</v>
      </c>
      <c r="C14" s="104" t="s">
        <v>4</v>
      </c>
      <c r="D14" s="127" t="s">
        <v>4</v>
      </c>
      <c r="E14" s="128" t="s">
        <v>4</v>
      </c>
      <c r="F14" s="100" t="s">
        <v>62</v>
      </c>
      <c r="G14" s="80" t="s">
        <v>3</v>
      </c>
      <c r="H14" s="103" t="s">
        <v>2</v>
      </c>
      <c r="I14" s="103" t="s">
        <v>2</v>
      </c>
      <c r="J14" s="87" t="s">
        <v>2</v>
      </c>
      <c r="K14" s="100" t="s">
        <v>62</v>
      </c>
      <c r="L14" s="332" t="s">
        <v>62</v>
      </c>
      <c r="M14" s="341" t="s">
        <v>4</v>
      </c>
      <c r="N14" s="84" t="s">
        <v>4</v>
      </c>
      <c r="O14" s="120" t="s">
        <v>62</v>
      </c>
      <c r="P14" s="98" t="s">
        <v>3</v>
      </c>
      <c r="Q14" s="87" t="s">
        <v>2</v>
      </c>
      <c r="R14" s="357" t="s">
        <v>59</v>
      </c>
      <c r="S14" s="332" t="s">
        <v>62</v>
      </c>
      <c r="T14" s="333" t="s">
        <v>3</v>
      </c>
      <c r="U14" s="89" t="s">
        <v>71</v>
      </c>
      <c r="V14" s="93" t="s">
        <v>4</v>
      </c>
      <c r="W14" s="93" t="s">
        <v>4</v>
      </c>
      <c r="X14" s="205" t="s">
        <v>5</v>
      </c>
      <c r="Y14" s="387" t="s">
        <v>62</v>
      </c>
      <c r="Z14" s="136" t="s">
        <v>16</v>
      </c>
      <c r="AA14" s="95" t="s">
        <v>62</v>
      </c>
      <c r="AB14" s="397" t="s">
        <v>62</v>
      </c>
      <c r="AC14" s="122" t="s">
        <v>68</v>
      </c>
      <c r="AD14" s="212" t="s">
        <v>3</v>
      </c>
      <c r="AE14" s="104" t="s">
        <v>4</v>
      </c>
      <c r="AF14" s="139" t="s">
        <v>4</v>
      </c>
      <c r="AG14" s="7">
        <f t="shared" si="0"/>
        <v>4</v>
      </c>
      <c r="AH14" s="13">
        <f t="shared" si="1"/>
        <v>5</v>
      </c>
      <c r="AI14" s="8">
        <f t="shared" si="2"/>
        <v>9</v>
      </c>
      <c r="AJ14" s="8">
        <f t="shared" si="3"/>
        <v>11</v>
      </c>
      <c r="AK14" s="49" t="e">
        <f t="shared" ca="1" si="4"/>
        <v>#NAME?</v>
      </c>
      <c r="AL14" s="9">
        <f t="shared" si="5"/>
        <v>30</v>
      </c>
    </row>
    <row r="15" spans="1:38" ht="19.5" customHeight="1" thickBot="1">
      <c r="A15" s="55" t="s">
        <v>46</v>
      </c>
      <c r="B15" s="141" t="s">
        <v>62</v>
      </c>
      <c r="C15" s="142" t="s">
        <v>4</v>
      </c>
      <c r="D15" s="143" t="s">
        <v>4</v>
      </c>
      <c r="E15" s="144" t="s">
        <v>4</v>
      </c>
      <c r="F15" s="147" t="s">
        <v>62</v>
      </c>
      <c r="G15" s="203" t="s">
        <v>3</v>
      </c>
      <c r="H15" s="87" t="s">
        <v>2</v>
      </c>
      <c r="I15" s="146" t="s">
        <v>2</v>
      </c>
      <c r="J15" s="210" t="s">
        <v>65</v>
      </c>
      <c r="K15" s="147" t="s">
        <v>62</v>
      </c>
      <c r="L15" s="342" t="s">
        <v>62</v>
      </c>
      <c r="M15" s="343" t="s">
        <v>4</v>
      </c>
      <c r="N15" s="326" t="s">
        <v>4</v>
      </c>
      <c r="O15" s="148" t="s">
        <v>62</v>
      </c>
      <c r="P15" s="146" t="s">
        <v>2</v>
      </c>
      <c r="Q15" s="149" t="s">
        <v>3</v>
      </c>
      <c r="R15" s="358" t="s">
        <v>4</v>
      </c>
      <c r="S15" s="342" t="s">
        <v>62</v>
      </c>
      <c r="T15" s="371" t="s">
        <v>3</v>
      </c>
      <c r="U15" s="363" t="s">
        <v>2</v>
      </c>
      <c r="V15" s="150" t="s">
        <v>4</v>
      </c>
      <c r="W15" s="150" t="s">
        <v>4</v>
      </c>
      <c r="X15" s="376" t="s">
        <v>5</v>
      </c>
      <c r="Y15" s="398" t="s">
        <v>62</v>
      </c>
      <c r="Z15" s="145" t="s">
        <v>3</v>
      </c>
      <c r="AA15" s="151" t="s">
        <v>62</v>
      </c>
      <c r="AB15" s="399" t="s">
        <v>62</v>
      </c>
      <c r="AC15" s="145" t="s">
        <v>68</v>
      </c>
      <c r="AD15" s="152" t="s">
        <v>62</v>
      </c>
      <c r="AE15" s="142" t="s">
        <v>4</v>
      </c>
      <c r="AF15" s="153" t="s">
        <v>4</v>
      </c>
      <c r="AG15" s="7">
        <f t="shared" si="0"/>
        <v>4</v>
      </c>
      <c r="AH15" s="13">
        <f t="shared" si="1"/>
        <v>5</v>
      </c>
      <c r="AI15" s="8">
        <f t="shared" si="2"/>
        <v>10</v>
      </c>
      <c r="AJ15" s="8">
        <f t="shared" si="3"/>
        <v>11</v>
      </c>
      <c r="AK15" s="49" t="e">
        <f t="shared" ca="1" si="4"/>
        <v>#NAME?</v>
      </c>
      <c r="AL15" s="9">
        <f t="shared" si="5"/>
        <v>32</v>
      </c>
    </row>
    <row r="16" spans="1:38" s="64" customFormat="1" ht="10.5" customHeight="1" thickBot="1">
      <c r="A16" s="66"/>
      <c r="B16" s="154"/>
      <c r="C16" s="155"/>
      <c r="D16" s="156"/>
      <c r="E16" s="157"/>
      <c r="F16" s="158"/>
      <c r="G16" s="159"/>
      <c r="H16" s="160"/>
      <c r="I16" s="160"/>
      <c r="J16" s="160"/>
      <c r="K16" s="161"/>
      <c r="L16" s="344"/>
      <c r="M16" s="345"/>
      <c r="N16" s="160"/>
      <c r="O16" s="155"/>
      <c r="P16" s="155"/>
      <c r="Q16" s="155"/>
      <c r="R16" s="156"/>
      <c r="S16" s="344"/>
      <c r="T16" s="345"/>
      <c r="U16" s="160"/>
      <c r="V16" s="155"/>
      <c r="W16" s="162"/>
      <c r="X16" s="377"/>
      <c r="Y16" s="400"/>
      <c r="Z16" s="157"/>
      <c r="AA16" s="163"/>
      <c r="AB16" s="401"/>
      <c r="AC16" s="159"/>
      <c r="AD16" s="162"/>
      <c r="AE16" s="155"/>
      <c r="AF16" s="164"/>
      <c r="AG16" s="59">
        <f t="shared" si="0"/>
        <v>0</v>
      </c>
      <c r="AH16" s="60">
        <f t="shared" si="1"/>
        <v>0</v>
      </c>
      <c r="AI16" s="61">
        <f t="shared" si="2"/>
        <v>0</v>
      </c>
      <c r="AJ16" s="61">
        <f t="shared" si="3"/>
        <v>0</v>
      </c>
      <c r="AK16" s="62" t="e">
        <f t="shared" ca="1" si="4"/>
        <v>#NAME?</v>
      </c>
      <c r="AL16" s="63">
        <f t="shared" si="5"/>
        <v>2</v>
      </c>
    </row>
    <row r="17" spans="1:38" ht="20.25" customHeight="1">
      <c r="A17" s="56" t="s">
        <v>47</v>
      </c>
      <c r="B17" s="165" t="s">
        <v>62</v>
      </c>
      <c r="C17" s="166" t="s">
        <v>62</v>
      </c>
      <c r="D17" s="167" t="s">
        <v>3</v>
      </c>
      <c r="E17" s="168" t="s">
        <v>2</v>
      </c>
      <c r="F17" s="169" t="s">
        <v>62</v>
      </c>
      <c r="G17" s="170" t="s">
        <v>2</v>
      </c>
      <c r="H17" s="171" t="s">
        <v>2</v>
      </c>
      <c r="I17" s="172" t="s">
        <v>3</v>
      </c>
      <c r="J17" s="98" t="s">
        <v>3</v>
      </c>
      <c r="K17" s="173" t="s">
        <v>56</v>
      </c>
      <c r="L17" s="346" t="s">
        <v>62</v>
      </c>
      <c r="M17" s="347" t="s">
        <v>62</v>
      </c>
      <c r="N17" s="189" t="s">
        <v>61</v>
      </c>
      <c r="O17" s="175" t="s">
        <v>2</v>
      </c>
      <c r="P17" s="176" t="s">
        <v>2</v>
      </c>
      <c r="Q17" s="176" t="s">
        <v>2</v>
      </c>
      <c r="R17" s="177" t="s">
        <v>2</v>
      </c>
      <c r="S17" s="346" t="s">
        <v>62</v>
      </c>
      <c r="T17" s="347" t="s">
        <v>62</v>
      </c>
      <c r="U17" s="174" t="s">
        <v>3</v>
      </c>
      <c r="V17" s="176" t="s">
        <v>2</v>
      </c>
      <c r="W17" s="172" t="s">
        <v>3</v>
      </c>
      <c r="X17" s="378" t="s">
        <v>62</v>
      </c>
      <c r="Y17" s="402" t="s">
        <v>62</v>
      </c>
      <c r="Z17" s="178" t="s">
        <v>62</v>
      </c>
      <c r="AA17" s="173" t="s">
        <v>2</v>
      </c>
      <c r="AB17" s="403" t="s">
        <v>62</v>
      </c>
      <c r="AC17" s="189" t="s">
        <v>70</v>
      </c>
      <c r="AD17" s="191" t="s">
        <v>2</v>
      </c>
      <c r="AE17" s="176" t="s">
        <v>2</v>
      </c>
      <c r="AF17" s="179" t="s">
        <v>2</v>
      </c>
      <c r="AG17" s="15">
        <f t="shared" si="0"/>
        <v>14</v>
      </c>
      <c r="AH17" s="16">
        <f t="shared" si="1"/>
        <v>5</v>
      </c>
      <c r="AI17" s="17">
        <f t="shared" si="2"/>
        <v>0</v>
      </c>
      <c r="AJ17" s="17">
        <f t="shared" si="3"/>
        <v>11</v>
      </c>
      <c r="AK17" s="49" t="e">
        <f t="shared" ca="1" si="4"/>
        <v>#NAME?</v>
      </c>
      <c r="AL17" s="18">
        <f t="shared" si="5"/>
        <v>12</v>
      </c>
    </row>
    <row r="18" spans="1:38" ht="20.25" customHeight="1" thickBot="1">
      <c r="A18" s="57" t="s">
        <v>48</v>
      </c>
      <c r="B18" s="118" t="s">
        <v>62</v>
      </c>
      <c r="C18" s="103" t="s">
        <v>2</v>
      </c>
      <c r="D18" s="88" t="s">
        <v>3</v>
      </c>
      <c r="E18" s="83" t="s">
        <v>62</v>
      </c>
      <c r="F18" s="180" t="s">
        <v>62</v>
      </c>
      <c r="G18" s="89" t="s">
        <v>2</v>
      </c>
      <c r="H18" s="103" t="s">
        <v>2</v>
      </c>
      <c r="I18" s="98" t="s">
        <v>3</v>
      </c>
      <c r="J18" s="103" t="s">
        <v>2</v>
      </c>
      <c r="K18" s="115" t="s">
        <v>62</v>
      </c>
      <c r="L18" s="332" t="s">
        <v>62</v>
      </c>
      <c r="M18" s="348" t="s">
        <v>2</v>
      </c>
      <c r="N18" s="181" t="s">
        <v>2</v>
      </c>
      <c r="O18" s="98" t="s">
        <v>3</v>
      </c>
      <c r="P18" s="181" t="s">
        <v>2</v>
      </c>
      <c r="Q18" s="187" t="s">
        <v>58</v>
      </c>
      <c r="R18" s="359" t="s">
        <v>58</v>
      </c>
      <c r="S18" s="372" t="s">
        <v>62</v>
      </c>
      <c r="T18" s="338" t="s">
        <v>62</v>
      </c>
      <c r="U18" s="103" t="s">
        <v>2</v>
      </c>
      <c r="V18" s="87" t="s">
        <v>2</v>
      </c>
      <c r="W18" s="89" t="s">
        <v>15</v>
      </c>
      <c r="X18" s="88" t="s">
        <v>3</v>
      </c>
      <c r="Y18" s="404" t="s">
        <v>2</v>
      </c>
      <c r="Z18" s="212" t="s">
        <v>3</v>
      </c>
      <c r="AA18" s="95" t="s">
        <v>62</v>
      </c>
      <c r="AB18" s="388" t="s">
        <v>62</v>
      </c>
      <c r="AC18" s="379" t="s">
        <v>62</v>
      </c>
      <c r="AD18" s="136" t="s">
        <v>16</v>
      </c>
      <c r="AE18" s="87" t="s">
        <v>2</v>
      </c>
      <c r="AF18" s="125" t="s">
        <v>2</v>
      </c>
      <c r="AG18" s="7">
        <f t="shared" si="0"/>
        <v>13</v>
      </c>
      <c r="AH18" s="13">
        <f t="shared" si="1"/>
        <v>5</v>
      </c>
      <c r="AI18" s="8">
        <f t="shared" si="2"/>
        <v>0</v>
      </c>
      <c r="AJ18" s="8">
        <f t="shared" si="3"/>
        <v>11</v>
      </c>
      <c r="AK18" s="49" t="e">
        <f t="shared" ca="1" si="4"/>
        <v>#NAME?</v>
      </c>
      <c r="AL18" s="9">
        <f t="shared" si="5"/>
        <v>12</v>
      </c>
    </row>
    <row r="19" spans="1:38" ht="20.25" customHeight="1" thickBot="1">
      <c r="A19" s="57" t="s">
        <v>49</v>
      </c>
      <c r="B19" s="118" t="s">
        <v>62</v>
      </c>
      <c r="C19" s="87" t="s">
        <v>2</v>
      </c>
      <c r="D19" s="100" t="s">
        <v>62</v>
      </c>
      <c r="E19" s="115" t="s">
        <v>62</v>
      </c>
      <c r="F19" s="183" t="s">
        <v>3</v>
      </c>
      <c r="G19" s="103" t="s">
        <v>2</v>
      </c>
      <c r="H19" s="103" t="s">
        <v>2</v>
      </c>
      <c r="I19" s="103" t="s">
        <v>2</v>
      </c>
      <c r="J19" s="87" t="s">
        <v>2</v>
      </c>
      <c r="K19" s="109" t="s">
        <v>2</v>
      </c>
      <c r="L19" s="332" t="s">
        <v>62</v>
      </c>
      <c r="M19" s="338" t="s">
        <v>62</v>
      </c>
      <c r="N19" s="184" t="s">
        <v>2</v>
      </c>
      <c r="O19" s="98" t="s">
        <v>3</v>
      </c>
      <c r="P19" s="105" t="s">
        <v>2</v>
      </c>
      <c r="Q19" s="98" t="s">
        <v>3</v>
      </c>
      <c r="R19" s="360" t="s">
        <v>16</v>
      </c>
      <c r="S19" s="332" t="s">
        <v>62</v>
      </c>
      <c r="T19" s="373" t="s">
        <v>2</v>
      </c>
      <c r="U19" s="103" t="s">
        <v>2</v>
      </c>
      <c r="V19" s="105" t="s">
        <v>2</v>
      </c>
      <c r="W19" s="98" t="s">
        <v>3</v>
      </c>
      <c r="X19" s="88" t="s">
        <v>3</v>
      </c>
      <c r="Y19" s="405" t="s">
        <v>62</v>
      </c>
      <c r="Z19" s="123" t="s">
        <v>62</v>
      </c>
      <c r="AA19" s="95" t="s">
        <v>62</v>
      </c>
      <c r="AB19" s="392" t="s">
        <v>3</v>
      </c>
      <c r="AC19" s="89" t="s">
        <v>2</v>
      </c>
      <c r="AD19" s="105" t="s">
        <v>2</v>
      </c>
      <c r="AE19" s="111" t="s">
        <v>62</v>
      </c>
      <c r="AF19" s="125" t="s">
        <v>2</v>
      </c>
      <c r="AG19" s="7">
        <f t="shared" si="0"/>
        <v>14</v>
      </c>
      <c r="AH19" s="13">
        <f t="shared" si="1"/>
        <v>6</v>
      </c>
      <c r="AI19" s="8">
        <f t="shared" si="2"/>
        <v>0</v>
      </c>
      <c r="AJ19" s="8">
        <f t="shared" si="3"/>
        <v>11</v>
      </c>
      <c r="AK19" s="49" t="e">
        <f t="shared" ca="1" si="4"/>
        <v>#NAME?</v>
      </c>
      <c r="AL19" s="9">
        <f t="shared" si="5"/>
        <v>14</v>
      </c>
    </row>
    <row r="20" spans="1:38" ht="20.25" customHeight="1">
      <c r="A20" s="57" t="s">
        <v>50</v>
      </c>
      <c r="B20" s="118" t="s">
        <v>62</v>
      </c>
      <c r="C20" s="103" t="s">
        <v>2</v>
      </c>
      <c r="D20" s="91" t="s">
        <v>2</v>
      </c>
      <c r="E20" s="83" t="s">
        <v>62</v>
      </c>
      <c r="F20" s="185" t="s">
        <v>62</v>
      </c>
      <c r="G20" s="103" t="s">
        <v>2</v>
      </c>
      <c r="H20" s="105" t="s">
        <v>2</v>
      </c>
      <c r="I20" s="103" t="s">
        <v>2</v>
      </c>
      <c r="J20" s="190" t="s">
        <v>56</v>
      </c>
      <c r="K20" s="88" t="s">
        <v>3</v>
      </c>
      <c r="L20" s="332" t="s">
        <v>62</v>
      </c>
      <c r="M20" s="338" t="s">
        <v>62</v>
      </c>
      <c r="N20" s="184" t="s">
        <v>2</v>
      </c>
      <c r="O20" s="105" t="s">
        <v>2</v>
      </c>
      <c r="P20" s="105" t="s">
        <v>2</v>
      </c>
      <c r="Q20" s="105" t="s">
        <v>2</v>
      </c>
      <c r="R20" s="88" t="s">
        <v>3</v>
      </c>
      <c r="S20" s="332" t="s">
        <v>62</v>
      </c>
      <c r="T20" s="338" t="s">
        <v>62</v>
      </c>
      <c r="U20" s="103" t="s">
        <v>2</v>
      </c>
      <c r="V20" s="98" t="s">
        <v>3</v>
      </c>
      <c r="W20" s="105" t="s">
        <v>2</v>
      </c>
      <c r="X20" s="360" t="s">
        <v>34</v>
      </c>
      <c r="Y20" s="405" t="s">
        <v>62</v>
      </c>
      <c r="Z20" s="186" t="s">
        <v>2</v>
      </c>
      <c r="AA20" s="95" t="s">
        <v>62</v>
      </c>
      <c r="AB20" s="388" t="s">
        <v>62</v>
      </c>
      <c r="AC20" s="325" t="s">
        <v>55</v>
      </c>
      <c r="AD20" s="202" t="s">
        <v>3</v>
      </c>
      <c r="AE20" s="380" t="s">
        <v>54</v>
      </c>
      <c r="AF20" s="125" t="s">
        <v>2</v>
      </c>
      <c r="AG20" s="7">
        <f t="shared" si="0"/>
        <v>15</v>
      </c>
      <c r="AH20" s="13">
        <f t="shared" si="1"/>
        <v>5</v>
      </c>
      <c r="AI20" s="8">
        <f t="shared" si="2"/>
        <v>0</v>
      </c>
      <c r="AJ20" s="8">
        <f t="shared" si="3"/>
        <v>11</v>
      </c>
      <c r="AK20" s="49" t="e">
        <f t="shared" ca="1" si="4"/>
        <v>#NAME?</v>
      </c>
      <c r="AL20" s="9">
        <f t="shared" si="5"/>
        <v>12</v>
      </c>
    </row>
    <row r="21" spans="1:38" ht="20.25" customHeight="1" thickBot="1">
      <c r="A21" s="57" t="s">
        <v>51</v>
      </c>
      <c r="B21" s="118" t="s">
        <v>62</v>
      </c>
      <c r="C21" s="98" t="s">
        <v>3</v>
      </c>
      <c r="D21" s="91" t="s">
        <v>2</v>
      </c>
      <c r="E21" s="83" t="s">
        <v>62</v>
      </c>
      <c r="F21" s="121" t="s">
        <v>62</v>
      </c>
      <c r="G21" s="103" t="s">
        <v>2</v>
      </c>
      <c r="H21" s="98" t="s">
        <v>3</v>
      </c>
      <c r="I21" s="103" t="s">
        <v>2</v>
      </c>
      <c r="J21" s="98" t="s">
        <v>3</v>
      </c>
      <c r="K21" s="91" t="s">
        <v>2</v>
      </c>
      <c r="L21" s="334" t="s">
        <v>62</v>
      </c>
      <c r="M21" s="338" t="s">
        <v>62</v>
      </c>
      <c r="N21" s="103" t="s">
        <v>2</v>
      </c>
      <c r="O21" s="187" t="s">
        <v>58</v>
      </c>
      <c r="P21" s="121" t="s">
        <v>62</v>
      </c>
      <c r="Q21" s="105" t="s">
        <v>2</v>
      </c>
      <c r="R21" s="88" t="s">
        <v>3</v>
      </c>
      <c r="S21" s="374" t="s">
        <v>2</v>
      </c>
      <c r="T21" s="338" t="s">
        <v>62</v>
      </c>
      <c r="U21" s="103" t="s">
        <v>2</v>
      </c>
      <c r="V21" s="105" t="s">
        <v>2</v>
      </c>
      <c r="W21" s="105" t="s">
        <v>2</v>
      </c>
      <c r="X21" s="91" t="s">
        <v>2</v>
      </c>
      <c r="Y21" s="406" t="s">
        <v>3</v>
      </c>
      <c r="Z21" s="123" t="s">
        <v>62</v>
      </c>
      <c r="AA21" s="95" t="s">
        <v>62</v>
      </c>
      <c r="AB21" s="388" t="s">
        <v>62</v>
      </c>
      <c r="AC21" s="379" t="s">
        <v>62</v>
      </c>
      <c r="AD21" s="87" t="s">
        <v>2</v>
      </c>
      <c r="AE21" s="105" t="s">
        <v>2</v>
      </c>
      <c r="AF21" s="137" t="s">
        <v>3</v>
      </c>
      <c r="AG21" s="7">
        <f t="shared" si="0"/>
        <v>13</v>
      </c>
      <c r="AH21" s="13">
        <f t="shared" si="1"/>
        <v>6</v>
      </c>
      <c r="AI21" s="8">
        <f t="shared" si="2"/>
        <v>0</v>
      </c>
      <c r="AJ21" s="8">
        <f t="shared" si="3"/>
        <v>11</v>
      </c>
      <c r="AK21" s="49" t="e">
        <f t="shared" ca="1" si="4"/>
        <v>#NAME?</v>
      </c>
      <c r="AL21" s="9">
        <f t="shared" si="5"/>
        <v>14</v>
      </c>
    </row>
    <row r="22" spans="1:38" ht="20.25" customHeight="1" thickBot="1">
      <c r="A22" s="58" t="s">
        <v>52</v>
      </c>
      <c r="B22" s="118" t="s">
        <v>62</v>
      </c>
      <c r="C22" s="98" t="s">
        <v>3</v>
      </c>
      <c r="D22" s="91" t="s">
        <v>2</v>
      </c>
      <c r="E22" s="83" t="s">
        <v>62</v>
      </c>
      <c r="F22" s="121" t="s">
        <v>62</v>
      </c>
      <c r="G22" s="103" t="s">
        <v>2</v>
      </c>
      <c r="H22" s="103" t="s">
        <v>2</v>
      </c>
      <c r="I22" s="120" t="s">
        <v>62</v>
      </c>
      <c r="J22" s="103" t="s">
        <v>2</v>
      </c>
      <c r="K22" s="91" t="s">
        <v>2</v>
      </c>
      <c r="L22" s="349" t="s">
        <v>3</v>
      </c>
      <c r="M22" s="350" t="s">
        <v>62</v>
      </c>
      <c r="N22" s="103" t="s">
        <v>2</v>
      </c>
      <c r="O22" s="105" t="s">
        <v>2</v>
      </c>
      <c r="P22" s="187" t="s">
        <v>58</v>
      </c>
      <c r="Q22" s="98" t="s">
        <v>3</v>
      </c>
      <c r="R22" s="88" t="s">
        <v>3</v>
      </c>
      <c r="S22" s="332" t="s">
        <v>62</v>
      </c>
      <c r="T22" s="338" t="s">
        <v>62</v>
      </c>
      <c r="U22" s="103" t="s">
        <v>2</v>
      </c>
      <c r="V22" s="103" t="s">
        <v>2</v>
      </c>
      <c r="W22" s="87" t="s">
        <v>2</v>
      </c>
      <c r="X22" s="133" t="s">
        <v>62</v>
      </c>
      <c r="Y22" s="405" t="s">
        <v>62</v>
      </c>
      <c r="Z22" s="123" t="s">
        <v>62</v>
      </c>
      <c r="AA22" s="95" t="s">
        <v>62</v>
      </c>
      <c r="AB22" s="392" t="s">
        <v>3</v>
      </c>
      <c r="AC22" s="89" t="s">
        <v>2</v>
      </c>
      <c r="AD22" s="380" t="s">
        <v>54</v>
      </c>
      <c r="AE22" s="105" t="s">
        <v>2</v>
      </c>
      <c r="AF22" s="188" t="s">
        <v>62</v>
      </c>
      <c r="AG22" s="12">
        <f t="shared" si="0"/>
        <v>12</v>
      </c>
      <c r="AH22" s="13">
        <f t="shared" si="1"/>
        <v>6</v>
      </c>
      <c r="AI22" s="13">
        <f t="shared" si="2"/>
        <v>0</v>
      </c>
      <c r="AJ22" s="13">
        <f t="shared" si="3"/>
        <v>12</v>
      </c>
      <c r="AK22" s="49" t="e">
        <f t="shared" ca="1" si="4"/>
        <v>#NAME?</v>
      </c>
      <c r="AL22" s="14">
        <f t="shared" si="5"/>
        <v>14</v>
      </c>
    </row>
    <row r="23" spans="1:38" ht="20.25" customHeight="1">
      <c r="A23" s="57" t="s">
        <v>53</v>
      </c>
      <c r="B23" s="118" t="s">
        <v>62</v>
      </c>
      <c r="C23" s="98" t="s">
        <v>3</v>
      </c>
      <c r="D23" s="109" t="s">
        <v>2</v>
      </c>
      <c r="E23" s="83" t="s">
        <v>62</v>
      </c>
      <c r="F23" s="121" t="s">
        <v>62</v>
      </c>
      <c r="G23" s="103" t="s">
        <v>2</v>
      </c>
      <c r="H23" s="87" t="s">
        <v>2</v>
      </c>
      <c r="I23" s="103" t="s">
        <v>2</v>
      </c>
      <c r="J23" s="103" t="s">
        <v>2</v>
      </c>
      <c r="K23" s="109" t="s">
        <v>2</v>
      </c>
      <c r="L23" s="351" t="s">
        <v>62</v>
      </c>
      <c r="M23" s="338" t="s">
        <v>62</v>
      </c>
      <c r="N23" s="122" t="s">
        <v>3</v>
      </c>
      <c r="O23" s="103" t="s">
        <v>2</v>
      </c>
      <c r="P23" s="87" t="s">
        <v>2</v>
      </c>
      <c r="Q23" s="105" t="s">
        <v>2</v>
      </c>
      <c r="R23" s="357" t="s">
        <v>2</v>
      </c>
      <c r="S23" s="332" t="s">
        <v>62</v>
      </c>
      <c r="T23" s="375" t="s">
        <v>16</v>
      </c>
      <c r="U23" s="103" t="s">
        <v>2</v>
      </c>
      <c r="V23" s="103" t="s">
        <v>2</v>
      </c>
      <c r="W23" s="105" t="s">
        <v>2</v>
      </c>
      <c r="X23" s="91" t="s">
        <v>2</v>
      </c>
      <c r="Y23" s="406" t="s">
        <v>3</v>
      </c>
      <c r="Z23" s="123" t="s">
        <v>62</v>
      </c>
      <c r="AA23" s="95" t="s">
        <v>62</v>
      </c>
      <c r="AB23" s="388" t="s">
        <v>62</v>
      </c>
      <c r="AC23" s="379" t="s">
        <v>62</v>
      </c>
      <c r="AD23" s="89" t="s">
        <v>2</v>
      </c>
      <c r="AE23" s="190" t="s">
        <v>59</v>
      </c>
      <c r="AF23" s="125" t="s">
        <v>2</v>
      </c>
      <c r="AG23" s="7">
        <f t="shared" si="0"/>
        <v>16</v>
      </c>
      <c r="AH23" s="13">
        <f t="shared" si="1"/>
        <v>3</v>
      </c>
      <c r="AI23" s="8">
        <f t="shared" si="2"/>
        <v>0</v>
      </c>
      <c r="AJ23" s="8">
        <f t="shared" si="3"/>
        <v>11</v>
      </c>
      <c r="AK23" s="49" t="e">
        <f t="shared" ca="1" si="4"/>
        <v>#NAME?</v>
      </c>
      <c r="AL23" s="9">
        <f t="shared" si="5"/>
        <v>8</v>
      </c>
    </row>
    <row r="24" spans="1:38" ht="20.25" customHeight="1" thickBot="1">
      <c r="A24" s="254" t="s">
        <v>102</v>
      </c>
      <c r="B24" s="51"/>
      <c r="C24" s="52"/>
      <c r="D24" s="52"/>
      <c r="E24" s="52"/>
      <c r="F24" s="52"/>
      <c r="G24" s="52"/>
      <c r="H24" s="52"/>
      <c r="I24" s="52"/>
      <c r="J24" s="52"/>
      <c r="K24" s="65"/>
      <c r="L24" s="352"/>
      <c r="M24" s="353"/>
      <c r="N24" s="327"/>
      <c r="O24" s="52"/>
      <c r="P24" s="52"/>
      <c r="Q24" s="52"/>
      <c r="R24" s="65"/>
      <c r="S24" s="352"/>
      <c r="T24" s="353"/>
      <c r="U24" s="103" t="s">
        <v>2</v>
      </c>
      <c r="V24" s="103" t="s">
        <v>2</v>
      </c>
      <c r="W24" s="103" t="s">
        <v>2</v>
      </c>
      <c r="X24" s="103" t="s">
        <v>2</v>
      </c>
      <c r="Y24" s="387" t="s">
        <v>16</v>
      </c>
      <c r="Z24" s="197" t="s">
        <v>16</v>
      </c>
      <c r="AA24" s="204" t="s">
        <v>16</v>
      </c>
      <c r="AB24" s="388" t="s">
        <v>16</v>
      </c>
      <c r="AC24" s="103" t="s">
        <v>2</v>
      </c>
      <c r="AD24" s="103" t="s">
        <v>2</v>
      </c>
      <c r="AE24" s="103" t="s">
        <v>2</v>
      </c>
      <c r="AF24" s="103" t="s">
        <v>2</v>
      </c>
      <c r="AG24" s="19">
        <f t="shared" si="0"/>
        <v>8</v>
      </c>
      <c r="AH24" s="20">
        <f t="shared" si="1"/>
        <v>0</v>
      </c>
      <c r="AI24" s="21">
        <f t="shared" si="2"/>
        <v>0</v>
      </c>
      <c r="AJ24" s="21">
        <f t="shared" si="3"/>
        <v>4</v>
      </c>
      <c r="AK24" s="49" t="e">
        <f t="shared" ca="1" si="4"/>
        <v>#NAME?</v>
      </c>
      <c r="AL24" s="22">
        <f t="shared" si="5"/>
        <v>2</v>
      </c>
    </row>
    <row r="25" spans="1:38" ht="52.5" customHeight="1">
      <c r="A25" s="23" t="s">
        <v>20</v>
      </c>
      <c r="B25" s="24" t="s">
        <v>18</v>
      </c>
      <c r="C25" s="25"/>
      <c r="D25" s="25"/>
      <c r="E25" s="26" t="s">
        <v>21</v>
      </c>
      <c r="F25" s="25"/>
      <c r="G25" s="25"/>
      <c r="H25" s="25"/>
      <c r="I25" s="26" t="s">
        <v>18</v>
      </c>
      <c r="J25" s="25"/>
      <c r="K25" s="25"/>
      <c r="L25" s="26" t="s">
        <v>22</v>
      </c>
      <c r="M25" s="25"/>
      <c r="N25" s="25"/>
      <c r="O25" s="25"/>
      <c r="P25" s="26" t="s">
        <v>18</v>
      </c>
      <c r="Q25" s="25"/>
      <c r="R25" s="25"/>
      <c r="S25" s="26" t="s">
        <v>19</v>
      </c>
      <c r="T25" s="25"/>
      <c r="U25" s="25"/>
      <c r="V25" s="25"/>
      <c r="W25" s="26" t="s">
        <v>18</v>
      </c>
      <c r="X25" s="25"/>
      <c r="Y25" s="25"/>
      <c r="Z25" s="26" t="s">
        <v>23</v>
      </c>
      <c r="AA25" s="25"/>
      <c r="AB25" s="27"/>
      <c r="AC25" s="27"/>
      <c r="AD25" s="26" t="s">
        <v>18</v>
      </c>
      <c r="AE25" s="25"/>
      <c r="AF25" s="28"/>
      <c r="AG25" s="6143" t="s">
        <v>35</v>
      </c>
      <c r="AH25" s="6144"/>
      <c r="AI25" s="6144"/>
      <c r="AJ25" s="6144"/>
      <c r="AK25" s="6144"/>
      <c r="AL25" s="6145"/>
    </row>
    <row r="26" spans="1:38" ht="52.5" customHeight="1" thickBot="1">
      <c r="A26" s="29" t="s">
        <v>24</v>
      </c>
      <c r="B26" s="30"/>
      <c r="C26" s="31"/>
      <c r="D26" s="32" t="s">
        <v>17</v>
      </c>
      <c r="E26" s="32" t="s">
        <v>17</v>
      </c>
      <c r="F26" s="32" t="s">
        <v>25</v>
      </c>
      <c r="G26" s="31"/>
      <c r="H26" s="31"/>
      <c r="I26" s="31"/>
      <c r="J26" s="31"/>
      <c r="K26" s="32" t="s">
        <v>17</v>
      </c>
      <c r="L26" s="32" t="s">
        <v>17</v>
      </c>
      <c r="M26" s="32" t="s">
        <v>26</v>
      </c>
      <c r="N26" s="31"/>
      <c r="O26" s="31"/>
      <c r="P26" s="31"/>
      <c r="Q26" s="31"/>
      <c r="R26" s="32" t="s">
        <v>17</v>
      </c>
      <c r="S26" s="32" t="s">
        <v>17</v>
      </c>
      <c r="T26" s="32" t="s">
        <v>27</v>
      </c>
      <c r="U26" s="33"/>
      <c r="V26" s="31"/>
      <c r="W26" s="33"/>
      <c r="X26" s="31"/>
      <c r="Y26" s="32" t="s">
        <v>17</v>
      </c>
      <c r="Z26" s="32" t="s">
        <v>17</v>
      </c>
      <c r="AA26" s="34" t="s">
        <v>28</v>
      </c>
      <c r="AB26" s="33"/>
      <c r="AC26" s="31"/>
      <c r="AD26" s="33"/>
      <c r="AE26" s="31"/>
      <c r="AF26" s="35" t="s">
        <v>16</v>
      </c>
      <c r="AG26" s="6146"/>
      <c r="AH26" s="6147"/>
      <c r="AI26" s="6147"/>
      <c r="AJ26" s="6147"/>
      <c r="AK26" s="6147"/>
      <c r="AL26" s="6148"/>
    </row>
    <row r="27" spans="1:38">
      <c r="A27" s="36"/>
      <c r="B27" s="37"/>
      <c r="C27" s="38"/>
      <c r="D27" s="38"/>
      <c r="E27" s="38"/>
      <c r="F27" s="39"/>
      <c r="G27" s="39"/>
      <c r="H27" s="39"/>
      <c r="I27" s="39"/>
      <c r="J27" s="38"/>
      <c r="K27" s="38"/>
      <c r="L27" s="38"/>
      <c r="M27" s="39"/>
      <c r="N27" s="39"/>
      <c r="O27" s="39"/>
      <c r="P27" s="39"/>
      <c r="Q27" s="38"/>
      <c r="R27" s="38"/>
      <c r="S27" s="38"/>
      <c r="T27" s="39"/>
      <c r="U27" s="39"/>
      <c r="V27" s="39"/>
      <c r="W27" s="39"/>
      <c r="X27" s="38"/>
      <c r="Y27" s="38"/>
      <c r="Z27" s="37"/>
      <c r="AA27" s="39"/>
      <c r="AB27" s="39"/>
      <c r="AC27" s="39"/>
      <c r="AD27" s="39"/>
      <c r="AE27" s="39"/>
      <c r="AF27" s="39"/>
      <c r="AG27" s="40"/>
      <c r="AH27" s="40"/>
      <c r="AI27" s="40"/>
      <c r="AJ27" s="40"/>
      <c r="AK27" s="38"/>
      <c r="AL27" s="40"/>
    </row>
    <row r="28" spans="1:38">
      <c r="B28" s="42"/>
      <c r="AG28"/>
      <c r="AH28"/>
      <c r="AI28"/>
      <c r="AJ28"/>
    </row>
    <row r="29" spans="1:38" hidden="1">
      <c r="B29" s="50" t="e">
        <f ca="1">cntColor(B4:B23,$AK$3)</f>
        <v>#NAME?</v>
      </c>
      <c r="C29" s="44" t="e">
        <f t="shared" ref="C29:AF29" ca="1" si="6">cntColor(C4:C23,$AK$3)</f>
        <v>#NAME?</v>
      </c>
      <c r="D29" s="44" t="e">
        <f t="shared" ca="1" si="6"/>
        <v>#NAME?</v>
      </c>
      <c r="E29" s="50" t="e">
        <f t="shared" ca="1" si="6"/>
        <v>#NAME?</v>
      </c>
      <c r="F29" s="50" t="e">
        <f t="shared" ca="1" si="6"/>
        <v>#NAME?</v>
      </c>
      <c r="G29" s="44" t="e">
        <f t="shared" ca="1" si="6"/>
        <v>#NAME?</v>
      </c>
      <c r="H29" s="44" t="e">
        <f t="shared" ca="1" si="6"/>
        <v>#NAME?</v>
      </c>
      <c r="I29" s="44" t="e">
        <f t="shared" ca="1" si="6"/>
        <v>#NAME?</v>
      </c>
      <c r="J29" s="44" t="e">
        <f t="shared" ca="1" si="6"/>
        <v>#NAME?</v>
      </c>
      <c r="K29" s="44" t="e">
        <f t="shared" ca="1" si="6"/>
        <v>#NAME?</v>
      </c>
      <c r="L29" s="50" t="e">
        <f t="shared" ca="1" si="6"/>
        <v>#NAME?</v>
      </c>
      <c r="M29" s="50" t="e">
        <f t="shared" ca="1" si="6"/>
        <v>#NAME?</v>
      </c>
      <c r="N29" s="44" t="e">
        <f t="shared" ca="1" si="6"/>
        <v>#NAME?</v>
      </c>
      <c r="O29" s="44" t="e">
        <f t="shared" ca="1" si="6"/>
        <v>#NAME?</v>
      </c>
      <c r="P29" s="44" t="e">
        <f t="shared" ca="1" si="6"/>
        <v>#NAME?</v>
      </c>
      <c r="Q29" s="44" t="e">
        <f t="shared" ca="1" si="6"/>
        <v>#NAME?</v>
      </c>
      <c r="R29" s="44" t="e">
        <f t="shared" ca="1" si="6"/>
        <v>#NAME?</v>
      </c>
      <c r="S29" s="50" t="e">
        <f t="shared" ca="1" si="6"/>
        <v>#NAME?</v>
      </c>
      <c r="T29" s="50" t="e">
        <f t="shared" ca="1" si="6"/>
        <v>#NAME?</v>
      </c>
      <c r="U29" s="44" t="e">
        <f t="shared" ca="1" si="6"/>
        <v>#NAME?</v>
      </c>
      <c r="V29" s="44" t="e">
        <f t="shared" ca="1" si="6"/>
        <v>#NAME?</v>
      </c>
      <c r="W29" s="44" t="e">
        <f t="shared" ca="1" si="6"/>
        <v>#NAME?</v>
      </c>
      <c r="X29" s="44" t="e">
        <f t="shared" ca="1" si="6"/>
        <v>#NAME?</v>
      </c>
      <c r="Y29" s="50" t="e">
        <f t="shared" ca="1" si="6"/>
        <v>#NAME?</v>
      </c>
      <c r="Z29" s="50" t="e">
        <f t="shared" ca="1" si="6"/>
        <v>#NAME?</v>
      </c>
      <c r="AA29" s="50" t="e">
        <f t="shared" ca="1" si="6"/>
        <v>#NAME?</v>
      </c>
      <c r="AB29" s="50" t="e">
        <f t="shared" ca="1" si="6"/>
        <v>#NAME?</v>
      </c>
      <c r="AC29" s="44" t="e">
        <f t="shared" ca="1" si="6"/>
        <v>#NAME?</v>
      </c>
      <c r="AD29" s="44" t="e">
        <f t="shared" ca="1" si="6"/>
        <v>#NAME?</v>
      </c>
      <c r="AE29" s="44" t="e">
        <f t="shared" ca="1" si="6"/>
        <v>#NAME?</v>
      </c>
      <c r="AF29" s="44" t="e">
        <f t="shared" ca="1" si="6"/>
        <v>#NAME?</v>
      </c>
      <c r="AG29" s="4"/>
    </row>
    <row r="30" spans="1:38">
      <c r="B30" s="46">
        <f>COUNTIF(B4:B23,$AH$3)</f>
        <v>3</v>
      </c>
      <c r="C30" s="46">
        <f t="shared" ref="C30:AF30" si="7">COUNTIF(C4:C23,$AH$3)</f>
        <v>3</v>
      </c>
      <c r="D30" s="46">
        <f t="shared" si="7"/>
        <v>3</v>
      </c>
      <c r="E30" s="46">
        <f t="shared" si="7"/>
        <v>3</v>
      </c>
      <c r="F30" s="46">
        <f t="shared" si="7"/>
        <v>3</v>
      </c>
      <c r="G30" s="46">
        <f t="shared" si="7"/>
        <v>3</v>
      </c>
      <c r="H30" s="46">
        <f t="shared" si="7"/>
        <v>3</v>
      </c>
      <c r="I30" s="46">
        <f t="shared" si="7"/>
        <v>3</v>
      </c>
      <c r="J30" s="46">
        <f t="shared" si="7"/>
        <v>3</v>
      </c>
      <c r="K30" s="46">
        <f t="shared" si="7"/>
        <v>3</v>
      </c>
      <c r="L30" s="46">
        <f t="shared" si="7"/>
        <v>3</v>
      </c>
      <c r="M30" s="46">
        <f t="shared" si="7"/>
        <v>3</v>
      </c>
      <c r="N30" s="46">
        <f t="shared" si="7"/>
        <v>2</v>
      </c>
      <c r="O30" s="46">
        <f t="shared" si="7"/>
        <v>3</v>
      </c>
      <c r="P30" s="46">
        <f t="shared" si="7"/>
        <v>3</v>
      </c>
      <c r="Q30" s="46">
        <f t="shared" si="7"/>
        <v>3</v>
      </c>
      <c r="R30" s="46">
        <f t="shared" si="7"/>
        <v>3</v>
      </c>
      <c r="S30" s="46">
        <f t="shared" si="7"/>
        <v>3</v>
      </c>
      <c r="T30" s="46">
        <f t="shared" si="7"/>
        <v>3</v>
      </c>
      <c r="U30" s="46">
        <f t="shared" si="7"/>
        <v>2</v>
      </c>
      <c r="V30" s="46">
        <f t="shared" si="7"/>
        <v>2</v>
      </c>
      <c r="W30" s="46">
        <f t="shared" si="7"/>
        <v>3</v>
      </c>
      <c r="X30" s="46">
        <f t="shared" si="7"/>
        <v>3</v>
      </c>
      <c r="Y30" s="46">
        <f t="shared" si="7"/>
        <v>3</v>
      </c>
      <c r="Z30" s="46">
        <f t="shared" si="7"/>
        <v>3</v>
      </c>
      <c r="AA30" s="46">
        <f t="shared" si="7"/>
        <v>3</v>
      </c>
      <c r="AB30" s="46">
        <f t="shared" si="7"/>
        <v>3</v>
      </c>
      <c r="AC30" s="46">
        <f t="shared" si="7"/>
        <v>3</v>
      </c>
      <c r="AD30" s="46">
        <f t="shared" si="7"/>
        <v>5</v>
      </c>
      <c r="AE30" s="46">
        <f t="shared" si="7"/>
        <v>3</v>
      </c>
      <c r="AF30" s="46">
        <f t="shared" si="7"/>
        <v>3</v>
      </c>
    </row>
    <row r="31" spans="1:38">
      <c r="A31" s="4"/>
      <c r="H31" s="4"/>
      <c r="I31" s="4"/>
      <c r="O31" s="4"/>
      <c r="P31" s="4"/>
      <c r="V31" s="4"/>
      <c r="W31" s="4"/>
      <c r="AC31" s="4"/>
      <c r="AD31" s="4"/>
      <c r="AE31" s="4"/>
      <c r="AF31" s="4"/>
      <c r="AG31" s="4"/>
      <c r="AH31" s="4"/>
      <c r="AI31" s="4"/>
      <c r="AJ31" s="4"/>
      <c r="AL31" s="4"/>
    </row>
    <row r="33" spans="1:31">
      <c r="B33" s="44" t="s">
        <v>29</v>
      </c>
    </row>
    <row r="34" spans="1:31">
      <c r="C34" s="4" t="s">
        <v>30</v>
      </c>
    </row>
    <row r="35" spans="1:31">
      <c r="C35" s="4" t="s">
        <v>31</v>
      </c>
    </row>
    <row r="36" spans="1:31">
      <c r="C36" s="4" t="s">
        <v>32</v>
      </c>
    </row>
    <row r="37" spans="1:31">
      <c r="A37" s="47" t="s">
        <v>3</v>
      </c>
      <c r="B37" s="44">
        <f t="shared" ref="B37:AE37" si="8">COUNTIF(B4:B24,$LL$3)</f>
        <v>0</v>
      </c>
      <c r="C37" s="43">
        <f t="shared" si="8"/>
        <v>0</v>
      </c>
      <c r="D37" s="43">
        <f t="shared" si="8"/>
        <v>0</v>
      </c>
      <c r="E37" s="43">
        <f t="shared" si="8"/>
        <v>0</v>
      </c>
      <c r="F37" s="43">
        <f t="shared" si="8"/>
        <v>0</v>
      </c>
      <c r="G37" s="43">
        <f t="shared" si="8"/>
        <v>0</v>
      </c>
      <c r="H37" s="43">
        <f t="shared" si="8"/>
        <v>0</v>
      </c>
      <c r="I37" s="43">
        <f t="shared" si="8"/>
        <v>0</v>
      </c>
      <c r="J37" s="43">
        <f t="shared" si="8"/>
        <v>0</v>
      </c>
      <c r="K37" s="43">
        <f t="shared" si="8"/>
        <v>0</v>
      </c>
      <c r="L37" s="43">
        <f t="shared" si="8"/>
        <v>0</v>
      </c>
      <c r="M37" s="43">
        <f t="shared" si="8"/>
        <v>0</v>
      </c>
      <c r="N37" s="43">
        <f t="shared" si="8"/>
        <v>0</v>
      </c>
      <c r="O37" s="43">
        <f t="shared" si="8"/>
        <v>0</v>
      </c>
      <c r="P37" s="43">
        <f t="shared" si="8"/>
        <v>0</v>
      </c>
      <c r="Q37" s="43">
        <f t="shared" si="8"/>
        <v>0</v>
      </c>
      <c r="R37" s="43">
        <f t="shared" si="8"/>
        <v>0</v>
      </c>
      <c r="S37" s="43">
        <f t="shared" si="8"/>
        <v>0</v>
      </c>
      <c r="T37" s="43">
        <f t="shared" si="8"/>
        <v>0</v>
      </c>
      <c r="U37" s="43">
        <f t="shared" si="8"/>
        <v>0</v>
      </c>
      <c r="V37" s="43">
        <f t="shared" si="8"/>
        <v>0</v>
      </c>
      <c r="W37" s="43">
        <f t="shared" si="8"/>
        <v>0</v>
      </c>
      <c r="X37" s="43">
        <f t="shared" si="8"/>
        <v>0</v>
      </c>
      <c r="Y37" s="43">
        <f t="shared" si="8"/>
        <v>0</v>
      </c>
      <c r="Z37" s="44">
        <f t="shared" si="8"/>
        <v>0</v>
      </c>
      <c r="AA37" s="43">
        <f t="shared" si="8"/>
        <v>0</v>
      </c>
      <c r="AB37" s="43">
        <f t="shared" si="8"/>
        <v>0</v>
      </c>
      <c r="AC37" s="43">
        <f t="shared" si="8"/>
        <v>0</v>
      </c>
      <c r="AD37" s="43">
        <f t="shared" si="8"/>
        <v>0</v>
      </c>
      <c r="AE37" s="43">
        <f t="shared" si="8"/>
        <v>0</v>
      </c>
    </row>
    <row r="38" spans="1:31" ht="17.25" thickBot="1">
      <c r="A38" s="48" t="s">
        <v>2</v>
      </c>
      <c r="B38" s="44" t="e">
        <f ca="1">cntColor(B4:B24,$KD$3)</f>
        <v>#NAME?</v>
      </c>
      <c r="C38" s="43" t="e">
        <f t="shared" ref="C38:AE38" ca="1" si="9">cntColor(C4:C24,$KD$3)</f>
        <v>#NAME?</v>
      </c>
      <c r="D38" s="43" t="e">
        <f t="shared" ca="1" si="9"/>
        <v>#NAME?</v>
      </c>
      <c r="E38" s="43" t="e">
        <f t="shared" ca="1" si="9"/>
        <v>#NAME?</v>
      </c>
      <c r="F38" s="43" t="e">
        <f t="shared" ca="1" si="9"/>
        <v>#NAME?</v>
      </c>
      <c r="G38" s="43" t="e">
        <f t="shared" ca="1" si="9"/>
        <v>#NAME?</v>
      </c>
      <c r="H38" s="43" t="e">
        <f t="shared" ca="1" si="9"/>
        <v>#NAME?</v>
      </c>
      <c r="I38" s="43" t="e">
        <f t="shared" ca="1" si="9"/>
        <v>#NAME?</v>
      </c>
      <c r="J38" s="43" t="e">
        <f t="shared" ca="1" si="9"/>
        <v>#NAME?</v>
      </c>
      <c r="K38" s="43" t="e">
        <f t="shared" ca="1" si="9"/>
        <v>#NAME?</v>
      </c>
      <c r="L38" s="43" t="e">
        <f t="shared" ca="1" si="9"/>
        <v>#NAME?</v>
      </c>
      <c r="M38" s="43" t="e">
        <f t="shared" ca="1" si="9"/>
        <v>#NAME?</v>
      </c>
      <c r="N38" s="43" t="e">
        <f t="shared" ca="1" si="9"/>
        <v>#NAME?</v>
      </c>
      <c r="O38" s="43" t="e">
        <f t="shared" ca="1" si="9"/>
        <v>#NAME?</v>
      </c>
      <c r="P38" s="43" t="e">
        <f t="shared" ca="1" si="9"/>
        <v>#NAME?</v>
      </c>
      <c r="Q38" s="43" t="e">
        <f t="shared" ca="1" si="9"/>
        <v>#NAME?</v>
      </c>
      <c r="R38" s="43" t="e">
        <f t="shared" ca="1" si="9"/>
        <v>#NAME?</v>
      </c>
      <c r="S38" s="43" t="e">
        <f t="shared" ca="1" si="9"/>
        <v>#NAME?</v>
      </c>
      <c r="T38" s="43" t="e">
        <f t="shared" ca="1" si="9"/>
        <v>#NAME?</v>
      </c>
      <c r="U38" s="43" t="e">
        <f t="shared" ca="1" si="9"/>
        <v>#NAME?</v>
      </c>
      <c r="V38" s="43" t="e">
        <f t="shared" ca="1" si="9"/>
        <v>#NAME?</v>
      </c>
      <c r="W38" s="43" t="e">
        <f t="shared" ca="1" si="9"/>
        <v>#NAME?</v>
      </c>
      <c r="X38" s="43" t="e">
        <f t="shared" ca="1" si="9"/>
        <v>#NAME?</v>
      </c>
      <c r="Y38" s="43" t="e">
        <f t="shared" ca="1" si="9"/>
        <v>#NAME?</v>
      </c>
      <c r="Z38" s="44" t="e">
        <f t="shared" ca="1" si="9"/>
        <v>#NAME?</v>
      </c>
      <c r="AA38" s="43" t="e">
        <f t="shared" ca="1" si="9"/>
        <v>#NAME?</v>
      </c>
      <c r="AB38" s="43" t="e">
        <f t="shared" ca="1" si="9"/>
        <v>#NAME?</v>
      </c>
      <c r="AC38" s="43" t="e">
        <f t="shared" ca="1" si="9"/>
        <v>#NAME?</v>
      </c>
      <c r="AD38" s="43" t="e">
        <f t="shared" ca="1" si="9"/>
        <v>#NAME?</v>
      </c>
      <c r="AE38" s="43" t="e">
        <f t="shared" ca="1" si="9"/>
        <v>#NAME?</v>
      </c>
    </row>
  </sheetData>
  <mergeCells count="3">
    <mergeCell ref="B1:AE1"/>
    <mergeCell ref="AG2:AL2"/>
    <mergeCell ref="AG25:AL26"/>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J27"/>
  <sheetViews>
    <sheetView topLeftCell="A4" zoomScale="70" zoomScaleNormal="70" zoomScalePageLayoutView="115" workbookViewId="0">
      <selection activeCell="O22" sqref="O22"/>
    </sheetView>
  </sheetViews>
  <sheetFormatPr defaultRowHeight="16.5"/>
  <cols>
    <col min="1" max="1" width="12.75" customWidth="1"/>
    <col min="2" max="30" width="6.75" customWidth="1"/>
    <col min="31" max="34" width="3.25" customWidth="1"/>
    <col min="35" max="35" width="3.25" hidden="1" customWidth="1"/>
    <col min="36" max="36" width="3.25" customWidth="1"/>
  </cols>
  <sheetData>
    <row r="1" spans="1:36" ht="20.25" customHeight="1" thickBot="1">
      <c r="A1" s="1"/>
      <c r="B1" s="6149" t="s">
        <v>77</v>
      </c>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3"/>
      <c r="AF1" s="3"/>
      <c r="AG1" s="3"/>
      <c r="AH1" s="3"/>
      <c r="AI1" s="4"/>
      <c r="AJ1" s="5"/>
    </row>
    <row r="2" spans="1:36" ht="25.5" customHeight="1" thickBot="1">
      <c r="A2" s="6" t="s">
        <v>0</v>
      </c>
      <c r="B2" s="425">
        <v>1</v>
      </c>
      <c r="C2" s="426">
        <v>2</v>
      </c>
      <c r="D2" s="427">
        <v>3</v>
      </c>
      <c r="E2" s="428">
        <v>4</v>
      </c>
      <c r="F2" s="428">
        <v>5</v>
      </c>
      <c r="G2" s="428">
        <v>6</v>
      </c>
      <c r="H2" s="429">
        <v>7</v>
      </c>
      <c r="I2" s="425">
        <v>8</v>
      </c>
      <c r="J2" s="426">
        <v>9</v>
      </c>
      <c r="K2" s="427">
        <v>10</v>
      </c>
      <c r="L2" s="428">
        <v>11</v>
      </c>
      <c r="M2" s="428">
        <v>12</v>
      </c>
      <c r="N2" s="428">
        <v>13</v>
      </c>
      <c r="O2" s="429">
        <v>14</v>
      </c>
      <c r="P2" s="425">
        <v>15</v>
      </c>
      <c r="Q2" s="426">
        <v>16</v>
      </c>
      <c r="R2" s="427">
        <v>17</v>
      </c>
      <c r="S2" s="428">
        <v>18</v>
      </c>
      <c r="T2" s="428">
        <v>19</v>
      </c>
      <c r="U2" s="428">
        <v>20</v>
      </c>
      <c r="V2" s="429">
        <v>21</v>
      </c>
      <c r="W2" s="425">
        <v>22</v>
      </c>
      <c r="X2" s="426">
        <v>23</v>
      </c>
      <c r="Y2" s="427">
        <v>24</v>
      </c>
      <c r="Z2" s="428" t="s">
        <v>114</v>
      </c>
      <c r="AA2" s="469">
        <v>26</v>
      </c>
      <c r="AB2" s="469">
        <v>27</v>
      </c>
      <c r="AC2" s="429">
        <v>28</v>
      </c>
      <c r="AD2" s="311">
        <v>29</v>
      </c>
      <c r="AE2" s="6141" t="s">
        <v>1</v>
      </c>
      <c r="AF2" s="6141"/>
      <c r="AG2" s="6141"/>
      <c r="AH2" s="6141"/>
      <c r="AI2" s="6141"/>
      <c r="AJ2" s="6142"/>
    </row>
    <row r="3" spans="1:36" ht="24.75" hidden="1" customHeight="1" thickBot="1">
      <c r="A3" s="299"/>
      <c r="B3" s="301"/>
      <c r="C3" s="302"/>
      <c r="D3" s="300"/>
      <c r="E3" s="213"/>
      <c r="F3" s="213"/>
      <c r="G3" s="213"/>
      <c r="H3" s="306"/>
      <c r="I3" s="301"/>
      <c r="J3" s="302"/>
      <c r="K3" s="300"/>
      <c r="L3" s="213"/>
      <c r="M3" s="213"/>
      <c r="N3" s="213"/>
      <c r="O3" s="213"/>
      <c r="P3" s="213"/>
      <c r="Q3" s="213"/>
      <c r="R3" s="213"/>
      <c r="S3" s="213"/>
      <c r="T3" s="213"/>
      <c r="U3" s="213"/>
      <c r="V3" s="306"/>
      <c r="W3" s="301"/>
      <c r="X3" s="302"/>
      <c r="Y3" s="300"/>
      <c r="Z3" s="213"/>
      <c r="AA3" s="213"/>
      <c r="AB3" s="213"/>
      <c r="AC3" s="306"/>
      <c r="AD3" s="312"/>
      <c r="AE3" s="214" t="s">
        <v>2</v>
      </c>
      <c r="AF3" s="215" t="s">
        <v>3</v>
      </c>
      <c r="AG3" s="215" t="s">
        <v>4</v>
      </c>
      <c r="AH3" s="215" t="s">
        <v>5</v>
      </c>
      <c r="AI3" s="216"/>
      <c r="AJ3" s="217" t="s">
        <v>6</v>
      </c>
    </row>
    <row r="4" spans="1:36" ht="24" customHeight="1">
      <c r="A4" s="251" t="s">
        <v>80</v>
      </c>
      <c r="B4" s="280" t="s">
        <v>11</v>
      </c>
      <c r="C4" s="281" t="s">
        <v>12</v>
      </c>
      <c r="D4" s="255" t="s">
        <v>13</v>
      </c>
      <c r="E4" s="230" t="s">
        <v>14</v>
      </c>
      <c r="F4" s="230" t="s">
        <v>8</v>
      </c>
      <c r="G4" s="230" t="s">
        <v>9</v>
      </c>
      <c r="H4" s="265" t="s">
        <v>10</v>
      </c>
      <c r="I4" s="280" t="s">
        <v>11</v>
      </c>
      <c r="J4" s="281" t="s">
        <v>12</v>
      </c>
      <c r="K4" s="255" t="s">
        <v>13</v>
      </c>
      <c r="L4" s="230" t="s">
        <v>14</v>
      </c>
      <c r="M4" s="230" t="s">
        <v>8</v>
      </c>
      <c r="N4" s="230" t="s">
        <v>9</v>
      </c>
      <c r="O4" s="265" t="s">
        <v>10</v>
      </c>
      <c r="P4" s="280" t="s">
        <v>11</v>
      </c>
      <c r="Q4" s="281" t="s">
        <v>12</v>
      </c>
      <c r="R4" s="255" t="s">
        <v>13</v>
      </c>
      <c r="S4" s="230" t="s">
        <v>101</v>
      </c>
      <c r="T4" s="230" t="s">
        <v>8</v>
      </c>
      <c r="U4" s="230" t="s">
        <v>9</v>
      </c>
      <c r="V4" s="265" t="s">
        <v>10</v>
      </c>
      <c r="W4" s="280" t="s">
        <v>11</v>
      </c>
      <c r="X4" s="281" t="s">
        <v>12</v>
      </c>
      <c r="Y4" s="255" t="s">
        <v>13</v>
      </c>
      <c r="Z4" s="230" t="s">
        <v>101</v>
      </c>
      <c r="AA4" s="230" t="s">
        <v>8</v>
      </c>
      <c r="AB4" s="230" t="s">
        <v>9</v>
      </c>
      <c r="AC4" s="265" t="s">
        <v>10</v>
      </c>
      <c r="AD4" s="313" t="s">
        <v>11</v>
      </c>
      <c r="AE4" s="15" t="s">
        <v>2</v>
      </c>
      <c r="AF4" s="17" t="s">
        <v>3</v>
      </c>
      <c r="AG4" s="17" t="s">
        <v>4</v>
      </c>
      <c r="AH4" s="17" t="s">
        <v>5</v>
      </c>
      <c r="AI4" s="218" t="s">
        <v>15</v>
      </c>
      <c r="AJ4" s="18" t="s">
        <v>6</v>
      </c>
    </row>
    <row r="5" spans="1:36" ht="21.75" customHeight="1">
      <c r="A5" s="53" t="s">
        <v>81</v>
      </c>
      <c r="B5" s="285" t="s">
        <v>16</v>
      </c>
      <c r="C5" s="286" t="s">
        <v>4</v>
      </c>
      <c r="D5" s="256" t="s">
        <v>4</v>
      </c>
      <c r="E5" s="233" t="s">
        <v>16</v>
      </c>
      <c r="F5" s="234" t="s">
        <v>3</v>
      </c>
      <c r="G5" s="235" t="s">
        <v>2</v>
      </c>
      <c r="H5" s="266" t="s">
        <v>3</v>
      </c>
      <c r="I5" s="287" t="s">
        <v>16</v>
      </c>
      <c r="J5" s="288" t="s">
        <v>3</v>
      </c>
      <c r="K5" s="258" t="s">
        <v>2</v>
      </c>
      <c r="L5" s="232" t="s">
        <v>4</v>
      </c>
      <c r="M5" s="232" t="s">
        <v>4</v>
      </c>
      <c r="N5" s="233" t="s">
        <v>16</v>
      </c>
      <c r="O5" s="267" t="s">
        <v>2</v>
      </c>
      <c r="P5" s="282" t="s">
        <v>3</v>
      </c>
      <c r="Q5" s="283" t="s">
        <v>16</v>
      </c>
      <c r="R5" s="259" t="s">
        <v>16</v>
      </c>
      <c r="S5" s="236" t="s">
        <v>2</v>
      </c>
      <c r="T5" s="235" t="s">
        <v>2</v>
      </c>
      <c r="U5" s="233" t="s">
        <v>16</v>
      </c>
      <c r="V5" s="407" t="s">
        <v>2</v>
      </c>
      <c r="W5" s="408" t="s">
        <v>3</v>
      </c>
      <c r="X5" s="283" t="s">
        <v>16</v>
      </c>
      <c r="Y5" s="233" t="s">
        <v>16</v>
      </c>
      <c r="Z5" s="236" t="s">
        <v>2</v>
      </c>
      <c r="AA5" s="236" t="s">
        <v>2</v>
      </c>
      <c r="AB5" s="409" t="s">
        <v>4</v>
      </c>
      <c r="AC5" s="409" t="s">
        <v>4</v>
      </c>
      <c r="AD5" s="409" t="s">
        <v>4</v>
      </c>
      <c r="AE5" s="7">
        <f t="shared" ref="AE5:AE25" si="0">COUNTIF(B5:AD5,AE$4)</f>
        <v>8</v>
      </c>
      <c r="AF5" s="8">
        <f t="shared" ref="AF5:AF25" si="1">COUNTIF(B5:AD5,AF$4)</f>
        <v>5</v>
      </c>
      <c r="AG5" s="8">
        <f t="shared" ref="AG5:AG25" si="2">COUNTIF(B5:AD5,AG$4)</f>
        <v>7</v>
      </c>
      <c r="AH5" s="8">
        <f t="shared" ref="AH5:AH25" si="3">COUNTIF(B5:AD5,AH$4)</f>
        <v>9</v>
      </c>
      <c r="AI5" s="219" t="e">
        <f ca="1">cntColor(B5:AD5,$BQ$3)</f>
        <v>#NAME?</v>
      </c>
      <c r="AJ5" s="9">
        <f>(AF5+AG5)*2+2</f>
        <v>26</v>
      </c>
    </row>
    <row r="6" spans="1:36" ht="21.75" customHeight="1">
      <c r="A6" s="54" t="s">
        <v>82</v>
      </c>
      <c r="B6" s="285" t="s">
        <v>16</v>
      </c>
      <c r="C6" s="286" t="s">
        <v>4</v>
      </c>
      <c r="D6" s="256" t="s">
        <v>4</v>
      </c>
      <c r="E6" s="233" t="s">
        <v>16</v>
      </c>
      <c r="F6" s="234" t="s">
        <v>3</v>
      </c>
      <c r="G6" s="235" t="s">
        <v>108</v>
      </c>
      <c r="H6" s="266" t="s">
        <v>3</v>
      </c>
      <c r="I6" s="287" t="s">
        <v>16</v>
      </c>
      <c r="J6" s="288" t="s">
        <v>3</v>
      </c>
      <c r="K6" s="258" t="s">
        <v>2</v>
      </c>
      <c r="L6" s="232" t="s">
        <v>4</v>
      </c>
      <c r="M6" s="232" t="s">
        <v>4</v>
      </c>
      <c r="N6" s="233" t="s">
        <v>16</v>
      </c>
      <c r="O6" s="268" t="s">
        <v>2</v>
      </c>
      <c r="P6" s="282" t="s">
        <v>3</v>
      </c>
      <c r="Q6" s="283" t="s">
        <v>16</v>
      </c>
      <c r="R6" s="259" t="s">
        <v>16</v>
      </c>
      <c r="S6" s="236" t="s">
        <v>2</v>
      </c>
      <c r="T6" s="236" t="s">
        <v>2</v>
      </c>
      <c r="U6" s="232" t="s">
        <v>4</v>
      </c>
      <c r="V6" s="269" t="s">
        <v>4</v>
      </c>
      <c r="W6" s="284" t="s">
        <v>4</v>
      </c>
      <c r="X6" s="283" t="s">
        <v>16</v>
      </c>
      <c r="Y6" s="257" t="s">
        <v>2</v>
      </c>
      <c r="Z6" s="236" t="s">
        <v>2</v>
      </c>
      <c r="AA6" s="424" t="s">
        <v>59</v>
      </c>
      <c r="AB6" s="234" t="s">
        <v>3</v>
      </c>
      <c r="AC6" s="270" t="s">
        <v>16</v>
      </c>
      <c r="AD6" s="314" t="s">
        <v>16</v>
      </c>
      <c r="AE6" s="7">
        <f t="shared" si="0"/>
        <v>6</v>
      </c>
      <c r="AF6" s="8">
        <f t="shared" si="1"/>
        <v>5</v>
      </c>
      <c r="AG6" s="8">
        <f t="shared" si="2"/>
        <v>7</v>
      </c>
      <c r="AH6" s="8">
        <f t="shared" si="3"/>
        <v>9</v>
      </c>
      <c r="AI6" s="220" t="e">
        <f t="shared" ref="AI6:AI25" ca="1" si="4">cntColor(B6:AD6,$BQ$3)</f>
        <v>#NAME?</v>
      </c>
      <c r="AJ6" s="9">
        <f t="shared" ref="AJ6:AJ17" si="5">(AF6+AG6)*2+2</f>
        <v>26</v>
      </c>
    </row>
    <row r="7" spans="1:36" ht="21.75" customHeight="1">
      <c r="A7" s="53" t="s">
        <v>83</v>
      </c>
      <c r="B7" s="285" t="s">
        <v>16</v>
      </c>
      <c r="C7" s="286" t="s">
        <v>4</v>
      </c>
      <c r="D7" s="256" t="s">
        <v>4</v>
      </c>
      <c r="E7" s="233" t="s">
        <v>16</v>
      </c>
      <c r="F7" s="236" t="s">
        <v>2</v>
      </c>
      <c r="G7" s="234" t="s">
        <v>3</v>
      </c>
      <c r="H7" s="267" t="s">
        <v>2</v>
      </c>
      <c r="I7" s="287" t="s">
        <v>16</v>
      </c>
      <c r="J7" s="288" t="s">
        <v>3</v>
      </c>
      <c r="K7" s="258" t="s">
        <v>2</v>
      </c>
      <c r="L7" s="232" t="s">
        <v>4</v>
      </c>
      <c r="M7" s="232" t="s">
        <v>4</v>
      </c>
      <c r="N7" s="233" t="s">
        <v>16</v>
      </c>
      <c r="O7" s="268" t="s">
        <v>2</v>
      </c>
      <c r="P7" s="282" t="s">
        <v>3</v>
      </c>
      <c r="Q7" s="283" t="s">
        <v>16</v>
      </c>
      <c r="R7" s="259" t="s">
        <v>16</v>
      </c>
      <c r="S7" s="424" t="s">
        <v>107</v>
      </c>
      <c r="T7" s="424" t="s">
        <v>107</v>
      </c>
      <c r="U7" s="232" t="s">
        <v>4</v>
      </c>
      <c r="V7" s="269" t="s">
        <v>4</v>
      </c>
      <c r="W7" s="284" t="s">
        <v>4</v>
      </c>
      <c r="X7" s="283" t="s">
        <v>16</v>
      </c>
      <c r="Y7" s="260" t="s">
        <v>3</v>
      </c>
      <c r="Z7" s="235" t="s">
        <v>2</v>
      </c>
      <c r="AA7" s="236" t="s">
        <v>2</v>
      </c>
      <c r="AB7" s="236" t="s">
        <v>2</v>
      </c>
      <c r="AC7" s="270" t="s">
        <v>16</v>
      </c>
      <c r="AD7" s="314" t="s">
        <v>16</v>
      </c>
      <c r="AE7" s="7">
        <f t="shared" si="0"/>
        <v>7</v>
      </c>
      <c r="AF7" s="8">
        <f t="shared" si="1"/>
        <v>4</v>
      </c>
      <c r="AG7" s="8">
        <f t="shared" si="2"/>
        <v>7</v>
      </c>
      <c r="AH7" s="8">
        <f t="shared" si="3"/>
        <v>9</v>
      </c>
      <c r="AI7" s="221" t="e">
        <f t="shared" ca="1" si="4"/>
        <v>#NAME?</v>
      </c>
      <c r="AJ7" s="9">
        <f t="shared" si="5"/>
        <v>24</v>
      </c>
    </row>
    <row r="8" spans="1:36" ht="21.75" customHeight="1">
      <c r="A8" s="53" t="s">
        <v>84</v>
      </c>
      <c r="B8" s="287" t="s">
        <v>16</v>
      </c>
      <c r="C8" s="288" t="s">
        <v>3</v>
      </c>
      <c r="D8" s="257" t="s">
        <v>2</v>
      </c>
      <c r="E8" s="232" t="s">
        <v>4</v>
      </c>
      <c r="F8" s="232" t="s">
        <v>4</v>
      </c>
      <c r="G8" s="233" t="s">
        <v>16</v>
      </c>
      <c r="H8" s="267" t="s">
        <v>2</v>
      </c>
      <c r="I8" s="282" t="s">
        <v>3</v>
      </c>
      <c r="J8" s="283" t="s">
        <v>16</v>
      </c>
      <c r="K8" s="259" t="s">
        <v>16</v>
      </c>
      <c r="L8" s="235" t="s">
        <v>2</v>
      </c>
      <c r="M8" s="236" t="s">
        <v>2</v>
      </c>
      <c r="N8" s="232" t="s">
        <v>4</v>
      </c>
      <c r="O8" s="269" t="s">
        <v>4</v>
      </c>
      <c r="P8" s="284" t="s">
        <v>4</v>
      </c>
      <c r="Q8" s="283" t="s">
        <v>16</v>
      </c>
      <c r="R8" s="258" t="s">
        <v>2</v>
      </c>
      <c r="S8" s="234" t="s">
        <v>3</v>
      </c>
      <c r="T8" s="236" t="s">
        <v>2</v>
      </c>
      <c r="U8" s="236" t="s">
        <v>2</v>
      </c>
      <c r="V8" s="270" t="s">
        <v>16</v>
      </c>
      <c r="W8" s="285" t="s">
        <v>16</v>
      </c>
      <c r="X8" s="286" t="s">
        <v>4</v>
      </c>
      <c r="Y8" s="256" t="s">
        <v>4</v>
      </c>
      <c r="Z8" s="233" t="s">
        <v>16</v>
      </c>
      <c r="AA8" s="234" t="s">
        <v>3</v>
      </c>
      <c r="AB8" s="235" t="s">
        <v>2</v>
      </c>
      <c r="AC8" s="266" t="s">
        <v>3</v>
      </c>
      <c r="AD8" s="315" t="s">
        <v>16</v>
      </c>
      <c r="AE8" s="7">
        <f t="shared" si="0"/>
        <v>8</v>
      </c>
      <c r="AF8" s="8">
        <f t="shared" si="1"/>
        <v>5</v>
      </c>
      <c r="AG8" s="8">
        <f t="shared" si="2"/>
        <v>7</v>
      </c>
      <c r="AH8" s="8">
        <f t="shared" si="3"/>
        <v>9</v>
      </c>
      <c r="AI8" s="219" t="e">
        <f t="shared" ca="1" si="4"/>
        <v>#NAME?</v>
      </c>
      <c r="AJ8" s="9">
        <f t="shared" si="5"/>
        <v>26</v>
      </c>
    </row>
    <row r="9" spans="1:36" ht="21.75" customHeight="1">
      <c r="A9" s="54" t="s">
        <v>85</v>
      </c>
      <c r="B9" s="287" t="s">
        <v>16</v>
      </c>
      <c r="C9" s="288" t="s">
        <v>3</v>
      </c>
      <c r="D9" s="257" t="s">
        <v>2</v>
      </c>
      <c r="E9" s="232" t="s">
        <v>4</v>
      </c>
      <c r="F9" s="232" t="s">
        <v>4</v>
      </c>
      <c r="G9" s="233" t="s">
        <v>16</v>
      </c>
      <c r="H9" s="267" t="s">
        <v>2</v>
      </c>
      <c r="I9" s="282" t="s">
        <v>3</v>
      </c>
      <c r="J9" s="283" t="s">
        <v>16</v>
      </c>
      <c r="K9" s="283" t="s">
        <v>16</v>
      </c>
      <c r="L9" s="235" t="s">
        <v>2</v>
      </c>
      <c r="M9" s="236" t="s">
        <v>2</v>
      </c>
      <c r="N9" s="232" t="s">
        <v>4</v>
      </c>
      <c r="O9" s="269" t="s">
        <v>4</v>
      </c>
      <c r="P9" s="416" t="s">
        <v>16</v>
      </c>
      <c r="Q9" s="417" t="s">
        <v>3</v>
      </c>
      <c r="R9" s="260" t="s">
        <v>3</v>
      </c>
      <c r="S9" s="236" t="s">
        <v>2</v>
      </c>
      <c r="T9" s="236" t="s">
        <v>2</v>
      </c>
      <c r="U9" s="234" t="s">
        <v>3</v>
      </c>
      <c r="V9" s="270" t="s">
        <v>16</v>
      </c>
      <c r="W9" s="285" t="s">
        <v>16</v>
      </c>
      <c r="X9" s="286" t="s">
        <v>4</v>
      </c>
      <c r="Y9" s="256" t="s">
        <v>4</v>
      </c>
      <c r="Z9" s="233" t="s">
        <v>16</v>
      </c>
      <c r="AA9" s="235" t="s">
        <v>2</v>
      </c>
      <c r="AB9" s="236" t="s">
        <v>2</v>
      </c>
      <c r="AC9" s="266" t="s">
        <v>3</v>
      </c>
      <c r="AD9" s="315" t="s">
        <v>16</v>
      </c>
      <c r="AE9" s="7">
        <f t="shared" si="0"/>
        <v>8</v>
      </c>
      <c r="AF9" s="8">
        <f t="shared" si="1"/>
        <v>6</v>
      </c>
      <c r="AG9" s="8">
        <f t="shared" si="2"/>
        <v>6</v>
      </c>
      <c r="AH9" s="8">
        <f t="shared" si="3"/>
        <v>9</v>
      </c>
      <c r="AI9" s="219" t="e">
        <f t="shared" ca="1" si="4"/>
        <v>#NAME?</v>
      </c>
      <c r="AJ9" s="9">
        <f t="shared" si="5"/>
        <v>26</v>
      </c>
    </row>
    <row r="10" spans="1:36" ht="21.75" customHeight="1">
      <c r="A10" s="53" t="s">
        <v>86</v>
      </c>
      <c r="B10" s="287" t="s">
        <v>16</v>
      </c>
      <c r="C10" s="416" t="s">
        <v>106</v>
      </c>
      <c r="D10" s="411" t="s">
        <v>59</v>
      </c>
      <c r="E10" s="232" t="s">
        <v>4</v>
      </c>
      <c r="F10" s="232" t="s">
        <v>4</v>
      </c>
      <c r="G10" s="233" t="s">
        <v>16</v>
      </c>
      <c r="H10" s="423" t="s">
        <v>103</v>
      </c>
      <c r="I10" s="282" t="s">
        <v>3</v>
      </c>
      <c r="J10" s="283" t="s">
        <v>16</v>
      </c>
      <c r="K10" s="259" t="s">
        <v>16</v>
      </c>
      <c r="L10" s="235" t="s">
        <v>2</v>
      </c>
      <c r="M10" s="236" t="s">
        <v>2</v>
      </c>
      <c r="N10" s="232" t="s">
        <v>4</v>
      </c>
      <c r="O10" s="269" t="s">
        <v>4</v>
      </c>
      <c r="P10" s="284" t="s">
        <v>4</v>
      </c>
      <c r="Q10" s="283" t="s">
        <v>16</v>
      </c>
      <c r="R10" s="260" t="s">
        <v>3</v>
      </c>
      <c r="S10" s="235" t="s">
        <v>113</v>
      </c>
      <c r="T10" s="236" t="s">
        <v>2</v>
      </c>
      <c r="U10" s="236" t="s">
        <v>2</v>
      </c>
      <c r="V10" s="408" t="s">
        <v>3</v>
      </c>
      <c r="W10" s="285" t="s">
        <v>16</v>
      </c>
      <c r="X10" s="286" t="s">
        <v>4</v>
      </c>
      <c r="Y10" s="256" t="s">
        <v>4</v>
      </c>
      <c r="Z10" s="233" t="s">
        <v>16</v>
      </c>
      <c r="AA10" s="408" t="s">
        <v>112</v>
      </c>
      <c r="AB10" s="234" t="s">
        <v>121</v>
      </c>
      <c r="AC10" s="266" t="s">
        <v>3</v>
      </c>
      <c r="AD10" s="315" t="s">
        <v>16</v>
      </c>
      <c r="AE10" s="7">
        <f t="shared" si="0"/>
        <v>4</v>
      </c>
      <c r="AF10" s="8">
        <f t="shared" si="1"/>
        <v>6</v>
      </c>
      <c r="AG10" s="8">
        <f t="shared" si="2"/>
        <v>7</v>
      </c>
      <c r="AH10" s="8">
        <f t="shared" si="3"/>
        <v>9</v>
      </c>
      <c r="AI10" s="221" t="e">
        <f t="shared" ca="1" si="4"/>
        <v>#NAME?</v>
      </c>
      <c r="AJ10" s="9">
        <f t="shared" si="5"/>
        <v>28</v>
      </c>
    </row>
    <row r="11" spans="1:36" ht="21.75" customHeight="1">
      <c r="A11" s="53" t="s">
        <v>87</v>
      </c>
      <c r="B11" s="282" t="s">
        <v>3</v>
      </c>
      <c r="C11" s="283" t="s">
        <v>16</v>
      </c>
      <c r="D11" s="259" t="s">
        <v>16</v>
      </c>
      <c r="E11" s="236" t="s">
        <v>2</v>
      </c>
      <c r="F11" s="235" t="s">
        <v>2</v>
      </c>
      <c r="G11" s="232" t="s">
        <v>4</v>
      </c>
      <c r="H11" s="269" t="s">
        <v>4</v>
      </c>
      <c r="I11" s="284" t="s">
        <v>4</v>
      </c>
      <c r="J11" s="283" t="s">
        <v>16</v>
      </c>
      <c r="K11" s="260" t="s">
        <v>3</v>
      </c>
      <c r="L11" s="236" t="s">
        <v>2</v>
      </c>
      <c r="M11" s="236" t="s">
        <v>2</v>
      </c>
      <c r="N11" s="236" t="s">
        <v>2</v>
      </c>
      <c r="O11" s="270" t="s">
        <v>16</v>
      </c>
      <c r="P11" s="285" t="s">
        <v>16</v>
      </c>
      <c r="Q11" s="286" t="s">
        <v>4</v>
      </c>
      <c r="R11" s="256" t="s">
        <v>4</v>
      </c>
      <c r="S11" s="233" t="s">
        <v>16</v>
      </c>
      <c r="T11" s="234" t="s">
        <v>3</v>
      </c>
      <c r="U11" s="424" t="s">
        <v>59</v>
      </c>
      <c r="V11" s="408" t="s">
        <v>112</v>
      </c>
      <c r="W11" s="287" t="s">
        <v>16</v>
      </c>
      <c r="X11" s="288" t="s">
        <v>3</v>
      </c>
      <c r="Y11" s="257" t="s">
        <v>2</v>
      </c>
      <c r="Z11" s="232" t="s">
        <v>4</v>
      </c>
      <c r="AA11" s="232" t="s">
        <v>4</v>
      </c>
      <c r="AB11" s="233" t="s">
        <v>16</v>
      </c>
      <c r="AC11" s="268" t="s">
        <v>2</v>
      </c>
      <c r="AD11" s="316" t="s">
        <v>3</v>
      </c>
      <c r="AE11" s="7">
        <f t="shared" si="0"/>
        <v>7</v>
      </c>
      <c r="AF11" s="8">
        <f t="shared" si="1"/>
        <v>5</v>
      </c>
      <c r="AG11" s="8">
        <f t="shared" si="2"/>
        <v>7</v>
      </c>
      <c r="AH11" s="8">
        <f t="shared" si="3"/>
        <v>8</v>
      </c>
      <c r="AI11" s="220" t="e">
        <f t="shared" ca="1" si="4"/>
        <v>#NAME?</v>
      </c>
      <c r="AJ11" s="9">
        <f t="shared" si="5"/>
        <v>26</v>
      </c>
    </row>
    <row r="12" spans="1:36" ht="21.75" customHeight="1">
      <c r="A12" s="53" t="s">
        <v>88</v>
      </c>
      <c r="B12" s="282" t="s">
        <v>3</v>
      </c>
      <c r="C12" s="408" t="s">
        <v>103</v>
      </c>
      <c r="D12" s="259" t="s">
        <v>16</v>
      </c>
      <c r="E12" s="236" t="s">
        <v>2</v>
      </c>
      <c r="F12" s="236" t="s">
        <v>2</v>
      </c>
      <c r="G12" s="232" t="s">
        <v>4</v>
      </c>
      <c r="H12" s="269" t="s">
        <v>4</v>
      </c>
      <c r="I12" s="284" t="s">
        <v>4</v>
      </c>
      <c r="J12" s="283" t="s">
        <v>16</v>
      </c>
      <c r="K12" s="257" t="s">
        <v>2</v>
      </c>
      <c r="L12" s="236" t="s">
        <v>2</v>
      </c>
      <c r="M12" s="235" t="s">
        <v>2</v>
      </c>
      <c r="N12" s="236" t="s">
        <v>2</v>
      </c>
      <c r="O12" s="270" t="s">
        <v>16</v>
      </c>
      <c r="P12" s="285" t="s">
        <v>16</v>
      </c>
      <c r="Q12" s="286" t="s">
        <v>4</v>
      </c>
      <c r="R12" s="256" t="s">
        <v>4</v>
      </c>
      <c r="S12" s="233" t="s">
        <v>16</v>
      </c>
      <c r="T12" s="236" t="s">
        <v>2</v>
      </c>
      <c r="U12" s="235" t="s">
        <v>2</v>
      </c>
      <c r="V12" s="416" t="s">
        <v>16</v>
      </c>
      <c r="W12" s="287" t="s">
        <v>16</v>
      </c>
      <c r="X12" s="288" t="s">
        <v>3</v>
      </c>
      <c r="Y12" s="258" t="s">
        <v>2</v>
      </c>
      <c r="Z12" s="232" t="s">
        <v>4</v>
      </c>
      <c r="AA12" s="232" t="s">
        <v>4</v>
      </c>
      <c r="AB12" s="233" t="s">
        <v>16</v>
      </c>
      <c r="AC12" s="267" t="s">
        <v>2</v>
      </c>
      <c r="AD12" s="316" t="s">
        <v>3</v>
      </c>
      <c r="AE12" s="7">
        <f t="shared" si="0"/>
        <v>10</v>
      </c>
      <c r="AF12" s="8">
        <f t="shared" si="1"/>
        <v>4</v>
      </c>
      <c r="AG12" s="8">
        <f t="shared" si="2"/>
        <v>7</v>
      </c>
      <c r="AH12" s="8">
        <f t="shared" si="3"/>
        <v>8</v>
      </c>
      <c r="AI12" s="220" t="e">
        <f t="shared" ca="1" si="4"/>
        <v>#NAME?</v>
      </c>
      <c r="AJ12" s="9">
        <f t="shared" si="5"/>
        <v>24</v>
      </c>
    </row>
    <row r="13" spans="1:36" ht="21.75" customHeight="1">
      <c r="A13" s="54" t="s">
        <v>89</v>
      </c>
      <c r="B13" s="282" t="s">
        <v>3</v>
      </c>
      <c r="C13" s="283" t="s">
        <v>16</v>
      </c>
      <c r="D13" s="259" t="s">
        <v>16</v>
      </c>
      <c r="E13" s="236" t="s">
        <v>2</v>
      </c>
      <c r="F13" s="236" t="s">
        <v>2</v>
      </c>
      <c r="G13" s="232" t="s">
        <v>4</v>
      </c>
      <c r="H13" s="269" t="s">
        <v>4</v>
      </c>
      <c r="I13" s="284" t="s">
        <v>4</v>
      </c>
      <c r="J13" s="283" t="s">
        <v>16</v>
      </c>
      <c r="K13" s="257" t="s">
        <v>2</v>
      </c>
      <c r="L13" s="241" t="s">
        <v>3</v>
      </c>
      <c r="M13" s="235" t="s">
        <v>2</v>
      </c>
      <c r="N13" s="236" t="s">
        <v>2</v>
      </c>
      <c r="O13" s="270" t="s">
        <v>16</v>
      </c>
      <c r="P13" s="285" t="s">
        <v>16</v>
      </c>
      <c r="Q13" s="286" t="s">
        <v>4</v>
      </c>
      <c r="R13" s="256" t="s">
        <v>4</v>
      </c>
      <c r="S13" s="233" t="s">
        <v>16</v>
      </c>
      <c r="T13" s="424" t="s">
        <v>107</v>
      </c>
      <c r="U13" s="235" t="s">
        <v>2</v>
      </c>
      <c r="V13" s="424" t="s">
        <v>59</v>
      </c>
      <c r="W13" s="287" t="s">
        <v>16</v>
      </c>
      <c r="X13" s="288" t="s">
        <v>3</v>
      </c>
      <c r="Y13" s="258" t="s">
        <v>2</v>
      </c>
      <c r="Z13" s="232" t="s">
        <v>4</v>
      </c>
      <c r="AA13" s="232" t="s">
        <v>4</v>
      </c>
      <c r="AB13" s="233" t="s">
        <v>16</v>
      </c>
      <c r="AC13" s="267" t="s">
        <v>2</v>
      </c>
      <c r="AD13" s="316" t="s">
        <v>3</v>
      </c>
      <c r="AE13" s="7">
        <f t="shared" si="0"/>
        <v>8</v>
      </c>
      <c r="AF13" s="8">
        <f t="shared" si="1"/>
        <v>4</v>
      </c>
      <c r="AG13" s="8">
        <f t="shared" si="2"/>
        <v>7</v>
      </c>
      <c r="AH13" s="8">
        <f t="shared" si="3"/>
        <v>8</v>
      </c>
      <c r="AI13" s="219" t="e">
        <f t="shared" ca="1" si="4"/>
        <v>#NAME?</v>
      </c>
      <c r="AJ13" s="9">
        <f t="shared" si="5"/>
        <v>24</v>
      </c>
    </row>
    <row r="14" spans="1:36" ht="21.75" customHeight="1">
      <c r="A14" s="53" t="s">
        <v>90</v>
      </c>
      <c r="B14" s="284" t="s">
        <v>4</v>
      </c>
      <c r="C14" s="283" t="s">
        <v>16</v>
      </c>
      <c r="D14" s="260" t="s">
        <v>3</v>
      </c>
      <c r="E14" s="235" t="s">
        <v>2</v>
      </c>
      <c r="F14" s="236" t="s">
        <v>2</v>
      </c>
      <c r="G14" s="236" t="s">
        <v>2</v>
      </c>
      <c r="H14" s="270" t="s">
        <v>16</v>
      </c>
      <c r="I14" s="285" t="s">
        <v>16</v>
      </c>
      <c r="J14" s="286" t="s">
        <v>4</v>
      </c>
      <c r="K14" s="256" t="s">
        <v>4</v>
      </c>
      <c r="L14" s="233" t="s">
        <v>16</v>
      </c>
      <c r="M14" s="234" t="s">
        <v>3</v>
      </c>
      <c r="N14" s="236" t="s">
        <v>2</v>
      </c>
      <c r="O14" s="266" t="s">
        <v>3</v>
      </c>
      <c r="P14" s="287" t="s">
        <v>16</v>
      </c>
      <c r="Q14" s="288" t="s">
        <v>3</v>
      </c>
      <c r="R14" s="257" t="s">
        <v>2</v>
      </c>
      <c r="S14" s="232" t="s">
        <v>4</v>
      </c>
      <c r="T14" s="232" t="s">
        <v>4</v>
      </c>
      <c r="U14" s="409" t="s">
        <v>4</v>
      </c>
      <c r="V14" s="409" t="s">
        <v>4</v>
      </c>
      <c r="W14" s="409" t="s">
        <v>4</v>
      </c>
      <c r="X14" s="283" t="s">
        <v>16</v>
      </c>
      <c r="Y14" s="257" t="s">
        <v>2</v>
      </c>
      <c r="Z14" s="235" t="s">
        <v>2</v>
      </c>
      <c r="AA14" s="236" t="s">
        <v>2</v>
      </c>
      <c r="AB14" s="410" t="s">
        <v>2</v>
      </c>
      <c r="AC14" s="233" t="s">
        <v>16</v>
      </c>
      <c r="AD14" s="233" t="s">
        <v>16</v>
      </c>
      <c r="AE14" s="7">
        <f t="shared" si="0"/>
        <v>9</v>
      </c>
      <c r="AF14" s="8">
        <f t="shared" si="1"/>
        <v>4</v>
      </c>
      <c r="AG14" s="8">
        <f t="shared" si="2"/>
        <v>8</v>
      </c>
      <c r="AH14" s="8">
        <f t="shared" si="3"/>
        <v>8</v>
      </c>
      <c r="AI14" s="219" t="e">
        <f t="shared" ca="1" si="4"/>
        <v>#NAME?</v>
      </c>
      <c r="AJ14" s="9">
        <f t="shared" si="5"/>
        <v>26</v>
      </c>
    </row>
    <row r="15" spans="1:36" ht="21.75" customHeight="1">
      <c r="A15" s="55" t="s">
        <v>91</v>
      </c>
      <c r="B15" s="284" t="s">
        <v>4</v>
      </c>
      <c r="C15" s="283" t="s">
        <v>16</v>
      </c>
      <c r="D15" s="260" t="s">
        <v>3</v>
      </c>
      <c r="E15" s="235" t="s">
        <v>2</v>
      </c>
      <c r="F15" s="411" t="s">
        <v>59</v>
      </c>
      <c r="G15" s="411" t="s">
        <v>59</v>
      </c>
      <c r="H15" s="270" t="s">
        <v>16</v>
      </c>
      <c r="I15" s="285" t="s">
        <v>16</v>
      </c>
      <c r="J15" s="286" t="s">
        <v>4</v>
      </c>
      <c r="K15" s="256" t="s">
        <v>4</v>
      </c>
      <c r="L15" s="233" t="s">
        <v>16</v>
      </c>
      <c r="M15" s="234" t="s">
        <v>3</v>
      </c>
      <c r="N15" s="235" t="s">
        <v>2</v>
      </c>
      <c r="O15" s="267" t="s">
        <v>2</v>
      </c>
      <c r="P15" s="287" t="s">
        <v>16</v>
      </c>
      <c r="Q15" s="288" t="s">
        <v>3</v>
      </c>
      <c r="R15" s="258" t="s">
        <v>2</v>
      </c>
      <c r="S15" s="232" t="s">
        <v>4</v>
      </c>
      <c r="T15" s="232" t="s">
        <v>4</v>
      </c>
      <c r="U15" s="233" t="s">
        <v>16</v>
      </c>
      <c r="V15" s="268" t="s">
        <v>2</v>
      </c>
      <c r="W15" s="282" t="s">
        <v>3</v>
      </c>
      <c r="X15" s="283" t="s">
        <v>16</v>
      </c>
      <c r="Y15" s="259" t="s">
        <v>16</v>
      </c>
      <c r="Z15" s="236" t="s">
        <v>2</v>
      </c>
      <c r="AA15" s="236" t="s">
        <v>2</v>
      </c>
      <c r="AB15" s="232" t="s">
        <v>4</v>
      </c>
      <c r="AC15" s="269" t="s">
        <v>4</v>
      </c>
      <c r="AD15" s="317" t="s">
        <v>4</v>
      </c>
      <c r="AE15" s="7">
        <f t="shared" si="0"/>
        <v>7</v>
      </c>
      <c r="AF15" s="8">
        <f t="shared" si="1"/>
        <v>4</v>
      </c>
      <c r="AG15" s="8">
        <f t="shared" si="2"/>
        <v>8</v>
      </c>
      <c r="AH15" s="8">
        <f t="shared" si="3"/>
        <v>8</v>
      </c>
      <c r="AI15" s="219" t="e">
        <f t="shared" ca="1" si="4"/>
        <v>#NAME?</v>
      </c>
      <c r="AJ15" s="9">
        <f t="shared" si="5"/>
        <v>26</v>
      </c>
    </row>
    <row r="16" spans="1:36" ht="21.75" customHeight="1" thickBot="1">
      <c r="A16" s="252" t="s">
        <v>92</v>
      </c>
      <c r="B16" s="303" t="s">
        <v>4</v>
      </c>
      <c r="C16" s="304" t="s">
        <v>16</v>
      </c>
      <c r="D16" s="261" t="s">
        <v>3</v>
      </c>
      <c r="E16" s="245" t="s">
        <v>2</v>
      </c>
      <c r="F16" s="411" t="s">
        <v>59</v>
      </c>
      <c r="G16" s="246" t="s">
        <v>2</v>
      </c>
      <c r="H16" s="271" t="s">
        <v>16</v>
      </c>
      <c r="I16" s="296" t="s">
        <v>16</v>
      </c>
      <c r="J16" s="286" t="s">
        <v>4</v>
      </c>
      <c r="K16" s="256" t="s">
        <v>4</v>
      </c>
      <c r="L16" s="233" t="s">
        <v>16</v>
      </c>
      <c r="M16" s="244" t="s">
        <v>3</v>
      </c>
      <c r="N16" s="245" t="s">
        <v>2</v>
      </c>
      <c r="O16" s="276" t="s">
        <v>2</v>
      </c>
      <c r="P16" s="418" t="s">
        <v>4</v>
      </c>
      <c r="Q16" s="411" t="s">
        <v>16</v>
      </c>
      <c r="R16" s="278" t="s">
        <v>2</v>
      </c>
      <c r="S16" s="242" t="s">
        <v>4</v>
      </c>
      <c r="T16" s="242" t="s">
        <v>4</v>
      </c>
      <c r="U16" s="243" t="s">
        <v>16</v>
      </c>
      <c r="V16" s="307" t="s">
        <v>2</v>
      </c>
      <c r="W16" s="309" t="s">
        <v>3</v>
      </c>
      <c r="X16" s="304" t="s">
        <v>16</v>
      </c>
      <c r="Y16" s="308" t="s">
        <v>16</v>
      </c>
      <c r="Z16" s="236" t="s">
        <v>2</v>
      </c>
      <c r="AA16" s="246" t="s">
        <v>2</v>
      </c>
      <c r="AB16" s="242" t="s">
        <v>4</v>
      </c>
      <c r="AC16" s="310" t="s">
        <v>4</v>
      </c>
      <c r="AD16" s="318" t="s">
        <v>4</v>
      </c>
      <c r="AE16" s="7">
        <f t="shared" si="0"/>
        <v>8</v>
      </c>
      <c r="AF16" s="8">
        <f t="shared" si="1"/>
        <v>3</v>
      </c>
      <c r="AG16" s="8">
        <f t="shared" si="2"/>
        <v>9</v>
      </c>
      <c r="AH16" s="8">
        <f t="shared" si="3"/>
        <v>8</v>
      </c>
      <c r="AI16" s="219" t="e">
        <f t="shared" ca="1" si="4"/>
        <v>#NAME?</v>
      </c>
      <c r="AJ16" s="9">
        <f t="shared" si="5"/>
        <v>26</v>
      </c>
    </row>
    <row r="17" spans="1:36" ht="21.75" customHeight="1" thickBot="1">
      <c r="A17" s="253"/>
      <c r="B17" s="305"/>
      <c r="C17" s="290"/>
      <c r="D17" s="262"/>
      <c r="E17" s="247"/>
      <c r="F17" s="247"/>
      <c r="G17" s="247"/>
      <c r="H17" s="272"/>
      <c r="I17" s="289"/>
      <c r="J17" s="290"/>
      <c r="K17" s="262"/>
      <c r="L17" s="247"/>
      <c r="M17" s="247"/>
      <c r="N17" s="247"/>
      <c r="O17" s="272"/>
      <c r="P17" s="289"/>
      <c r="Q17" s="290"/>
      <c r="R17" s="262"/>
      <c r="S17" s="247"/>
      <c r="T17" s="247"/>
      <c r="U17" s="247"/>
      <c r="V17" s="272"/>
      <c r="W17" s="289"/>
      <c r="X17" s="290"/>
      <c r="Y17" s="262"/>
      <c r="Z17" s="247"/>
      <c r="AA17" s="247"/>
      <c r="AB17" s="247"/>
      <c r="AC17" s="272"/>
      <c r="AD17" s="319"/>
      <c r="AE17" s="222">
        <f t="shared" si="0"/>
        <v>0</v>
      </c>
      <c r="AF17" s="215">
        <f t="shared" si="1"/>
        <v>0</v>
      </c>
      <c r="AG17" s="215">
        <f t="shared" si="2"/>
        <v>0</v>
      </c>
      <c r="AH17" s="215">
        <f t="shared" si="3"/>
        <v>0</v>
      </c>
      <c r="AI17" s="219" t="e">
        <f t="shared" ca="1" si="4"/>
        <v>#NAME?</v>
      </c>
      <c r="AJ17" s="217">
        <f t="shared" si="5"/>
        <v>2</v>
      </c>
    </row>
    <row r="18" spans="1:36" ht="21.75" customHeight="1">
      <c r="A18" s="56" t="s">
        <v>93</v>
      </c>
      <c r="B18" s="291" t="s">
        <v>16</v>
      </c>
      <c r="C18" s="292" t="s">
        <v>16</v>
      </c>
      <c r="D18" s="263" t="s">
        <v>2</v>
      </c>
      <c r="E18" s="249" t="s">
        <v>3</v>
      </c>
      <c r="F18" s="250" t="s">
        <v>2</v>
      </c>
      <c r="G18" s="237" t="s">
        <v>2</v>
      </c>
      <c r="H18" s="273" t="s">
        <v>2</v>
      </c>
      <c r="I18" s="291" t="s">
        <v>16</v>
      </c>
      <c r="J18" s="292" t="s">
        <v>16</v>
      </c>
      <c r="K18" s="263" t="s">
        <v>2</v>
      </c>
      <c r="L18" s="249" t="s">
        <v>3</v>
      </c>
      <c r="M18" s="237" t="s">
        <v>2</v>
      </c>
      <c r="N18" s="237" t="s">
        <v>2</v>
      </c>
      <c r="O18" s="273" t="s">
        <v>2</v>
      </c>
      <c r="P18" s="291" t="s">
        <v>16</v>
      </c>
      <c r="Q18" s="419" t="s">
        <v>15</v>
      </c>
      <c r="R18" s="279" t="s">
        <v>3</v>
      </c>
      <c r="S18" s="250" t="s">
        <v>2</v>
      </c>
      <c r="T18" s="248" t="s">
        <v>16</v>
      </c>
      <c r="U18" s="237" t="s">
        <v>2</v>
      </c>
      <c r="V18" s="273" t="s">
        <v>2</v>
      </c>
      <c r="W18" s="421" t="s">
        <v>16</v>
      </c>
      <c r="X18" s="292" t="s">
        <v>16</v>
      </c>
      <c r="Y18" s="258" t="s">
        <v>2</v>
      </c>
      <c r="Z18" s="250" t="s">
        <v>2</v>
      </c>
      <c r="AA18" s="408" t="s">
        <v>3</v>
      </c>
      <c r="AB18" s="237" t="s">
        <v>2</v>
      </c>
      <c r="AC18" s="273" t="s">
        <v>2</v>
      </c>
      <c r="AD18" s="320" t="s">
        <v>16</v>
      </c>
      <c r="AE18" s="15">
        <f t="shared" si="0"/>
        <v>16</v>
      </c>
      <c r="AF18" s="17">
        <f t="shared" si="1"/>
        <v>4</v>
      </c>
      <c r="AG18" s="17">
        <f t="shared" si="2"/>
        <v>0</v>
      </c>
      <c r="AH18" s="17">
        <f t="shared" si="3"/>
        <v>9</v>
      </c>
      <c r="AI18" s="219" t="e">
        <f t="shared" ca="1" si="4"/>
        <v>#NAME?</v>
      </c>
      <c r="AJ18" s="18">
        <f t="shared" ref="AJ18:AJ25" si="6">(AF18+AG18)*2</f>
        <v>8</v>
      </c>
    </row>
    <row r="19" spans="1:36" ht="21.75" customHeight="1">
      <c r="A19" s="57" t="s">
        <v>94</v>
      </c>
      <c r="B19" s="285" t="s">
        <v>16</v>
      </c>
      <c r="C19" s="293" t="s">
        <v>16</v>
      </c>
      <c r="D19" s="258" t="s">
        <v>2</v>
      </c>
      <c r="E19" s="236" t="s">
        <v>2</v>
      </c>
      <c r="F19" s="236" t="s">
        <v>2</v>
      </c>
      <c r="G19" s="234" t="s">
        <v>3</v>
      </c>
      <c r="H19" s="268" t="s">
        <v>2</v>
      </c>
      <c r="I19" s="285" t="s">
        <v>16</v>
      </c>
      <c r="J19" s="293" t="s">
        <v>16</v>
      </c>
      <c r="K19" s="260" t="s">
        <v>3</v>
      </c>
      <c r="L19" s="236" t="s">
        <v>2</v>
      </c>
      <c r="M19" s="236" t="s">
        <v>2</v>
      </c>
      <c r="N19" s="236" t="s">
        <v>2</v>
      </c>
      <c r="O19" s="266" t="s">
        <v>3</v>
      </c>
      <c r="P19" s="285" t="s">
        <v>16</v>
      </c>
      <c r="Q19" s="293" t="s">
        <v>16</v>
      </c>
      <c r="R19" s="424" t="s">
        <v>59</v>
      </c>
      <c r="S19" s="274" t="s">
        <v>16</v>
      </c>
      <c r="T19" s="235" t="s">
        <v>2</v>
      </c>
      <c r="U19" s="236" t="s">
        <v>2</v>
      </c>
      <c r="V19" s="267" t="s">
        <v>2</v>
      </c>
      <c r="W19" s="285" t="s">
        <v>16</v>
      </c>
      <c r="X19" s="297" t="s">
        <v>2</v>
      </c>
      <c r="Y19" s="260" t="s">
        <v>3</v>
      </c>
      <c r="Z19" s="416" t="s">
        <v>16</v>
      </c>
      <c r="AA19" s="235" t="s">
        <v>2</v>
      </c>
      <c r="AB19" s="267" t="s">
        <v>2</v>
      </c>
      <c r="AC19" s="267" t="s">
        <v>2</v>
      </c>
      <c r="AD19" s="314" t="s">
        <v>16</v>
      </c>
      <c r="AE19" s="7">
        <f t="shared" si="0"/>
        <v>14</v>
      </c>
      <c r="AF19" s="8">
        <f t="shared" si="1"/>
        <v>4</v>
      </c>
      <c r="AG19" s="8">
        <f t="shared" si="2"/>
        <v>0</v>
      </c>
      <c r="AH19" s="8">
        <f t="shared" si="3"/>
        <v>10</v>
      </c>
      <c r="AI19" s="221" t="e">
        <f t="shared" ca="1" si="4"/>
        <v>#NAME?</v>
      </c>
      <c r="AJ19" s="9">
        <f t="shared" si="6"/>
        <v>8</v>
      </c>
    </row>
    <row r="20" spans="1:36" ht="21.75" customHeight="1">
      <c r="A20" s="57" t="s">
        <v>95</v>
      </c>
      <c r="B20" s="294" t="s">
        <v>2</v>
      </c>
      <c r="C20" s="293" t="s">
        <v>16</v>
      </c>
      <c r="D20" s="259" t="s">
        <v>16</v>
      </c>
      <c r="E20" s="236" t="s">
        <v>2</v>
      </c>
      <c r="F20" s="234" t="s">
        <v>3</v>
      </c>
      <c r="G20" s="235" t="s">
        <v>2</v>
      </c>
      <c r="H20" s="267" t="s">
        <v>2</v>
      </c>
      <c r="I20" s="285" t="s">
        <v>16</v>
      </c>
      <c r="J20" s="293" t="s">
        <v>109</v>
      </c>
      <c r="K20" s="260" t="s">
        <v>3</v>
      </c>
      <c r="L20" s="236" t="s">
        <v>2</v>
      </c>
      <c r="M20" s="233" t="s">
        <v>16</v>
      </c>
      <c r="N20" s="236" t="s">
        <v>2</v>
      </c>
      <c r="O20" s="267" t="s">
        <v>2</v>
      </c>
      <c r="P20" s="258" t="s">
        <v>2</v>
      </c>
      <c r="Q20" s="293" t="s">
        <v>16</v>
      </c>
      <c r="R20" s="257" t="s">
        <v>2</v>
      </c>
      <c r="S20" s="234" t="s">
        <v>3</v>
      </c>
      <c r="T20" s="267" t="s">
        <v>2</v>
      </c>
      <c r="U20" s="236" t="s">
        <v>2</v>
      </c>
      <c r="V20" s="267" t="s">
        <v>2</v>
      </c>
      <c r="W20" s="285" t="s">
        <v>16</v>
      </c>
      <c r="X20" s="293" t="s">
        <v>16</v>
      </c>
      <c r="Y20" s="416" t="s">
        <v>16</v>
      </c>
      <c r="Z20" s="236" t="s">
        <v>2</v>
      </c>
      <c r="AA20" s="236" t="s">
        <v>2</v>
      </c>
      <c r="AB20" s="260" t="s">
        <v>3</v>
      </c>
      <c r="AC20" s="236" t="s">
        <v>2</v>
      </c>
      <c r="AD20" s="314" t="s">
        <v>16</v>
      </c>
      <c r="AE20" s="7">
        <f t="shared" si="0"/>
        <v>15</v>
      </c>
      <c r="AF20" s="8">
        <f t="shared" si="1"/>
        <v>4</v>
      </c>
      <c r="AG20" s="8">
        <f t="shared" si="2"/>
        <v>0</v>
      </c>
      <c r="AH20" s="8">
        <f t="shared" si="3"/>
        <v>9</v>
      </c>
      <c r="AI20" s="219" t="e">
        <f t="shared" ca="1" si="4"/>
        <v>#NAME?</v>
      </c>
      <c r="AJ20" s="9">
        <f t="shared" si="6"/>
        <v>8</v>
      </c>
    </row>
    <row r="21" spans="1:36" ht="21.75" customHeight="1">
      <c r="A21" s="57" t="s">
        <v>96</v>
      </c>
      <c r="B21" s="285" t="s">
        <v>16</v>
      </c>
      <c r="C21" s="293" t="s">
        <v>16</v>
      </c>
      <c r="D21" s="258" t="s">
        <v>2</v>
      </c>
      <c r="E21" s="236" t="s">
        <v>2</v>
      </c>
      <c r="F21" s="235" t="s">
        <v>2</v>
      </c>
      <c r="G21" s="234" t="s">
        <v>3</v>
      </c>
      <c r="H21" s="274" t="s">
        <v>16</v>
      </c>
      <c r="I21" s="285" t="s">
        <v>16</v>
      </c>
      <c r="J21" s="297" t="s">
        <v>2</v>
      </c>
      <c r="K21" s="258" t="s">
        <v>2</v>
      </c>
      <c r="L21" s="236" t="s">
        <v>2</v>
      </c>
      <c r="M21" s="236" t="s">
        <v>2</v>
      </c>
      <c r="N21" s="236" t="s">
        <v>2</v>
      </c>
      <c r="O21" s="268" t="s">
        <v>111</v>
      </c>
      <c r="P21" s="285" t="s">
        <v>16</v>
      </c>
      <c r="Q21" s="293" t="s">
        <v>16</v>
      </c>
      <c r="R21" s="258" t="s">
        <v>2</v>
      </c>
      <c r="S21" s="236" t="s">
        <v>2</v>
      </c>
      <c r="T21" s="234" t="s">
        <v>3</v>
      </c>
      <c r="U21" s="236" t="s">
        <v>2</v>
      </c>
      <c r="V21" s="267" t="s">
        <v>2</v>
      </c>
      <c r="W21" s="285" t="s">
        <v>16</v>
      </c>
      <c r="X21" s="293" t="s">
        <v>16</v>
      </c>
      <c r="Y21" s="258" t="s">
        <v>2</v>
      </c>
      <c r="Z21" s="234" t="s">
        <v>3</v>
      </c>
      <c r="AA21" s="236" t="s">
        <v>2</v>
      </c>
      <c r="AB21" s="268" t="s">
        <v>2</v>
      </c>
      <c r="AC21" s="236" t="s">
        <v>2</v>
      </c>
      <c r="AD21" s="314" t="s">
        <v>16</v>
      </c>
      <c r="AE21" s="7">
        <f t="shared" si="0"/>
        <v>16</v>
      </c>
      <c r="AF21" s="8">
        <f t="shared" si="1"/>
        <v>4</v>
      </c>
      <c r="AG21" s="8">
        <f t="shared" si="2"/>
        <v>0</v>
      </c>
      <c r="AH21" s="8">
        <f t="shared" si="3"/>
        <v>9</v>
      </c>
      <c r="AI21" s="219" t="e">
        <f t="shared" ca="1" si="4"/>
        <v>#NAME?</v>
      </c>
      <c r="AJ21" s="9">
        <f t="shared" si="6"/>
        <v>8</v>
      </c>
    </row>
    <row r="22" spans="1:36" ht="21.75" customHeight="1">
      <c r="A22" s="57" t="s">
        <v>97</v>
      </c>
      <c r="B22" s="285" t="s">
        <v>16</v>
      </c>
      <c r="C22" s="293" t="s">
        <v>16</v>
      </c>
      <c r="D22" s="235" t="s">
        <v>2</v>
      </c>
      <c r="E22" s="234" t="s">
        <v>3</v>
      </c>
      <c r="F22" s="236" t="s">
        <v>2</v>
      </c>
      <c r="G22" s="274" t="s">
        <v>16</v>
      </c>
      <c r="H22" s="267" t="s">
        <v>2</v>
      </c>
      <c r="I22" s="294" t="s">
        <v>2</v>
      </c>
      <c r="J22" s="293" t="s">
        <v>16</v>
      </c>
      <c r="K22" s="258" t="s">
        <v>2</v>
      </c>
      <c r="L22" s="236" t="s">
        <v>2</v>
      </c>
      <c r="M22" s="236" t="s">
        <v>2</v>
      </c>
      <c r="N22" s="234" t="s">
        <v>3</v>
      </c>
      <c r="O22" s="424" t="s">
        <v>59</v>
      </c>
      <c r="P22" s="285" t="s">
        <v>16</v>
      </c>
      <c r="Q22" s="293" t="s">
        <v>16</v>
      </c>
      <c r="R22" s="258" t="s">
        <v>2</v>
      </c>
      <c r="S22" s="236" t="s">
        <v>2</v>
      </c>
      <c r="T22" s="235" t="s">
        <v>2</v>
      </c>
      <c r="U22" s="235" t="s">
        <v>2</v>
      </c>
      <c r="V22" s="266" t="s">
        <v>3</v>
      </c>
      <c r="W22" s="285" t="s">
        <v>16</v>
      </c>
      <c r="X22" s="293" t="s">
        <v>16</v>
      </c>
      <c r="Y22" s="408" t="s">
        <v>3</v>
      </c>
      <c r="Z22" s="234" t="s">
        <v>3</v>
      </c>
      <c r="AA22" s="236" t="s">
        <v>2</v>
      </c>
      <c r="AB22" s="236" t="s">
        <v>2</v>
      </c>
      <c r="AC22" s="267" t="s">
        <v>2</v>
      </c>
      <c r="AD22" s="314" t="s">
        <v>16</v>
      </c>
      <c r="AE22" s="7">
        <f t="shared" si="0"/>
        <v>14</v>
      </c>
      <c r="AF22" s="8">
        <f t="shared" si="1"/>
        <v>5</v>
      </c>
      <c r="AG22" s="8">
        <f t="shared" si="2"/>
        <v>0</v>
      </c>
      <c r="AH22" s="8">
        <f t="shared" si="3"/>
        <v>9</v>
      </c>
      <c r="AI22" s="219" t="e">
        <f t="shared" ca="1" si="4"/>
        <v>#NAME?</v>
      </c>
      <c r="AJ22" s="9">
        <f t="shared" si="6"/>
        <v>10</v>
      </c>
    </row>
    <row r="23" spans="1:36" ht="21.75" customHeight="1">
      <c r="A23" s="58" t="s">
        <v>98</v>
      </c>
      <c r="B23" s="285" t="s">
        <v>16</v>
      </c>
      <c r="C23" s="297" t="s">
        <v>2</v>
      </c>
      <c r="D23" s="258" t="s">
        <v>2</v>
      </c>
      <c r="E23" s="234" t="s">
        <v>3</v>
      </c>
      <c r="F23" s="236" t="s">
        <v>2</v>
      </c>
      <c r="G23" s="236" t="s">
        <v>2</v>
      </c>
      <c r="H23" s="268" t="s">
        <v>2</v>
      </c>
      <c r="I23" s="285" t="s">
        <v>16</v>
      </c>
      <c r="J23" s="293" t="s">
        <v>16</v>
      </c>
      <c r="K23" s="258" t="s">
        <v>2</v>
      </c>
      <c r="L23" s="236" t="s">
        <v>2</v>
      </c>
      <c r="M23" s="236" t="s">
        <v>2</v>
      </c>
      <c r="N23" s="234" t="s">
        <v>3</v>
      </c>
      <c r="O23" s="267" t="s">
        <v>2</v>
      </c>
      <c r="P23" s="285" t="s">
        <v>16</v>
      </c>
      <c r="Q23" s="293" t="s">
        <v>16</v>
      </c>
      <c r="R23" s="258" t="s">
        <v>2</v>
      </c>
      <c r="S23" s="236" t="s">
        <v>2</v>
      </c>
      <c r="T23" s="236" t="s">
        <v>2</v>
      </c>
      <c r="U23" s="234" t="s">
        <v>3</v>
      </c>
      <c r="V23" s="411" t="s">
        <v>16</v>
      </c>
      <c r="W23" s="285" t="s">
        <v>16</v>
      </c>
      <c r="X23" s="293" t="s">
        <v>16</v>
      </c>
      <c r="Y23" s="258" t="s">
        <v>2</v>
      </c>
      <c r="Z23" s="234" t="s">
        <v>3</v>
      </c>
      <c r="AA23" s="231" t="s">
        <v>16</v>
      </c>
      <c r="AB23" s="235" t="s">
        <v>2</v>
      </c>
      <c r="AC23" s="267" t="s">
        <v>2</v>
      </c>
      <c r="AD23" s="321" t="s">
        <v>2</v>
      </c>
      <c r="AE23" s="7">
        <f t="shared" si="0"/>
        <v>16</v>
      </c>
      <c r="AF23" s="8">
        <f t="shared" si="1"/>
        <v>4</v>
      </c>
      <c r="AG23" s="8">
        <f t="shared" si="2"/>
        <v>0</v>
      </c>
      <c r="AH23" s="8">
        <f t="shared" si="3"/>
        <v>9</v>
      </c>
      <c r="AI23" s="221" t="e">
        <f t="shared" ca="1" si="4"/>
        <v>#NAME?</v>
      </c>
      <c r="AJ23" s="9">
        <f t="shared" si="6"/>
        <v>8</v>
      </c>
    </row>
    <row r="24" spans="1:36" ht="21.75" customHeight="1" thickBot="1">
      <c r="A24" s="57" t="s">
        <v>99</v>
      </c>
      <c r="B24" s="285" t="s">
        <v>16</v>
      </c>
      <c r="C24" s="293" t="s">
        <v>16</v>
      </c>
      <c r="D24" s="258" t="s">
        <v>2</v>
      </c>
      <c r="E24" s="236" t="s">
        <v>2</v>
      </c>
      <c r="F24" s="236" t="s">
        <v>2</v>
      </c>
      <c r="G24" s="236" t="s">
        <v>2</v>
      </c>
      <c r="H24" s="407" t="s">
        <v>2</v>
      </c>
      <c r="I24" s="285" t="s">
        <v>16</v>
      </c>
      <c r="J24" s="293" t="s">
        <v>16</v>
      </c>
      <c r="K24" s="257" t="s">
        <v>2</v>
      </c>
      <c r="L24" s="424" t="s">
        <v>59</v>
      </c>
      <c r="M24" s="235" t="s">
        <v>2</v>
      </c>
      <c r="N24" s="234" t="s">
        <v>3</v>
      </c>
      <c r="O24" s="258" t="s">
        <v>2</v>
      </c>
      <c r="P24" s="285" t="s">
        <v>16</v>
      </c>
      <c r="Q24" s="293" t="s">
        <v>16</v>
      </c>
      <c r="R24" s="257" t="s">
        <v>2</v>
      </c>
      <c r="S24" s="275" t="s">
        <v>2</v>
      </c>
      <c r="T24" s="408" t="s">
        <v>3</v>
      </c>
      <c r="U24" s="234" t="s">
        <v>3</v>
      </c>
      <c r="V24" s="267" t="s">
        <v>2</v>
      </c>
      <c r="W24" s="285" t="s">
        <v>16</v>
      </c>
      <c r="X24" s="293" t="s">
        <v>16</v>
      </c>
      <c r="Y24" s="258" t="s">
        <v>2</v>
      </c>
      <c r="Z24" s="236" t="s">
        <v>2</v>
      </c>
      <c r="AA24" s="238" t="s">
        <v>2</v>
      </c>
      <c r="AB24" s="238" t="s">
        <v>2</v>
      </c>
      <c r="AC24" s="235" t="s">
        <v>2</v>
      </c>
      <c r="AD24" s="314" t="s">
        <v>16</v>
      </c>
      <c r="AE24" s="7">
        <f t="shared" si="0"/>
        <v>16</v>
      </c>
      <c r="AF24" s="8">
        <f t="shared" si="1"/>
        <v>3</v>
      </c>
      <c r="AG24" s="8">
        <f t="shared" si="2"/>
        <v>0</v>
      </c>
      <c r="AH24" s="8">
        <f t="shared" si="3"/>
        <v>9</v>
      </c>
      <c r="AI24" s="221" t="e">
        <f t="shared" ca="1" si="4"/>
        <v>#NAME?</v>
      </c>
      <c r="AJ24" s="9">
        <f t="shared" si="6"/>
        <v>6</v>
      </c>
    </row>
    <row r="25" spans="1:36" ht="21.75" customHeight="1" thickBot="1">
      <c r="A25" s="254" t="s">
        <v>100</v>
      </c>
      <c r="B25" s="295" t="s">
        <v>16</v>
      </c>
      <c r="C25" s="298" t="s">
        <v>16</v>
      </c>
      <c r="D25" s="264" t="s">
        <v>2</v>
      </c>
      <c r="E25" s="238" t="s">
        <v>2</v>
      </c>
      <c r="F25" s="238" t="s">
        <v>2</v>
      </c>
      <c r="G25" s="238" t="s">
        <v>2</v>
      </c>
      <c r="H25" s="275" t="s">
        <v>2</v>
      </c>
      <c r="I25" s="295" t="s">
        <v>16</v>
      </c>
      <c r="J25" s="298" t="s">
        <v>16</v>
      </c>
      <c r="K25" s="264" t="s">
        <v>2</v>
      </c>
      <c r="L25" s="239" t="s">
        <v>3</v>
      </c>
      <c r="M25" s="238" t="s">
        <v>2</v>
      </c>
      <c r="N25" s="240" t="s">
        <v>2</v>
      </c>
      <c r="O25" s="277" t="s">
        <v>16</v>
      </c>
      <c r="P25" s="295" t="s">
        <v>16</v>
      </c>
      <c r="Q25" s="422" t="s">
        <v>105</v>
      </c>
      <c r="R25" s="264" t="s">
        <v>2</v>
      </c>
      <c r="S25" s="408" t="s">
        <v>3</v>
      </c>
      <c r="T25" s="236" t="s">
        <v>2</v>
      </c>
      <c r="U25" s="238" t="s">
        <v>2</v>
      </c>
      <c r="V25" s="275" t="s">
        <v>2</v>
      </c>
      <c r="W25" s="420" t="s">
        <v>15</v>
      </c>
      <c r="X25" s="298" t="s">
        <v>16</v>
      </c>
      <c r="Y25" s="264" t="s">
        <v>2</v>
      </c>
      <c r="Z25" s="238" t="s">
        <v>2</v>
      </c>
      <c r="AA25" s="238" t="s">
        <v>2</v>
      </c>
      <c r="AB25" s="239" t="s">
        <v>120</v>
      </c>
      <c r="AC25" s="424" t="s">
        <v>116</v>
      </c>
      <c r="AD25" s="322" t="s">
        <v>16</v>
      </c>
      <c r="AE25" s="19">
        <f t="shared" si="0"/>
        <v>17</v>
      </c>
      <c r="AF25" s="21">
        <f t="shared" si="1"/>
        <v>2</v>
      </c>
      <c r="AG25" s="21">
        <f t="shared" si="2"/>
        <v>0</v>
      </c>
      <c r="AH25" s="21">
        <f t="shared" si="3"/>
        <v>9</v>
      </c>
      <c r="AI25" s="223" t="e">
        <f t="shared" ca="1" si="4"/>
        <v>#NAME?</v>
      </c>
      <c r="AJ25" s="22">
        <f t="shared" si="6"/>
        <v>4</v>
      </c>
    </row>
    <row r="26" spans="1:36" ht="40.5" customHeight="1" thickBot="1">
      <c r="A26" s="23" t="s">
        <v>20</v>
      </c>
      <c r="B26" s="224" t="s">
        <v>25</v>
      </c>
      <c r="C26" s="25"/>
      <c r="D26" s="25"/>
      <c r="E26" s="25"/>
      <c r="F26" s="25"/>
      <c r="G26" s="25"/>
      <c r="H26" s="25"/>
      <c r="I26" s="225" t="s">
        <v>26</v>
      </c>
      <c r="J26" s="25"/>
      <c r="K26" s="25"/>
      <c r="L26" s="25"/>
      <c r="M26" s="25"/>
      <c r="N26" s="25"/>
      <c r="O26" s="25"/>
      <c r="P26" s="225" t="s">
        <v>110</v>
      </c>
      <c r="Q26" s="25"/>
      <c r="R26" s="25"/>
      <c r="S26" s="25"/>
      <c r="T26" s="25"/>
      <c r="U26" s="25"/>
      <c r="V26" s="25"/>
      <c r="W26" s="227" t="s">
        <v>78</v>
      </c>
      <c r="X26" s="25"/>
      <c r="Y26" s="25"/>
      <c r="Z26" s="25"/>
      <c r="AA26" s="25"/>
      <c r="AB26" s="25"/>
      <c r="AC26" s="25"/>
      <c r="AD26" s="226" t="s">
        <v>22</v>
      </c>
      <c r="AE26" s="6143" t="s">
        <v>79</v>
      </c>
      <c r="AF26" s="6144"/>
      <c r="AG26" s="6144"/>
      <c r="AH26" s="6144"/>
      <c r="AI26" s="6144"/>
      <c r="AJ26" s="6145"/>
    </row>
    <row r="27" spans="1:36" ht="27.75" thickBot="1">
      <c r="A27" s="29" t="s">
        <v>24</v>
      </c>
      <c r="B27" s="30"/>
      <c r="C27" s="227" t="s">
        <v>22</v>
      </c>
      <c r="D27" s="228"/>
      <c r="E27" s="228"/>
      <c r="F27" s="228"/>
      <c r="G27" s="228"/>
      <c r="H27" s="228"/>
      <c r="I27" s="228"/>
      <c r="J27" s="227" t="s">
        <v>23</v>
      </c>
      <c r="K27" s="228"/>
      <c r="L27" s="228"/>
      <c r="M27" s="228"/>
      <c r="N27" s="228"/>
      <c r="O27" s="228"/>
      <c r="P27" s="228"/>
      <c r="Q27" s="227" t="s">
        <v>21</v>
      </c>
      <c r="R27" s="228"/>
      <c r="S27" s="228"/>
      <c r="T27" s="228"/>
      <c r="U27" s="228"/>
      <c r="V27" s="228"/>
      <c r="W27" s="228"/>
      <c r="X27" s="227" t="s">
        <v>19</v>
      </c>
      <c r="Y27" s="228"/>
      <c r="Z27" s="228"/>
      <c r="AA27" s="228"/>
      <c r="AB27" s="228"/>
      <c r="AC27" s="228"/>
      <c r="AD27" s="229"/>
      <c r="AE27" s="6146"/>
      <c r="AF27" s="6147"/>
      <c r="AG27" s="6147"/>
      <c r="AH27" s="6147"/>
      <c r="AI27" s="6147"/>
      <c r="AJ27" s="6148"/>
    </row>
  </sheetData>
  <mergeCells count="3">
    <mergeCell ref="B1:AD1"/>
    <mergeCell ref="AE2:AJ2"/>
    <mergeCell ref="AE26:AJ27"/>
  </mergeCells>
  <phoneticPr fontId="3" type="noConversion"/>
  <pageMargins left="0.70866141732283472" right="0.70866141732283472" top="0.74803149606299213" bottom="0.74803149606299213" header="0.31496062992125984" footer="0.31496062992125984"/>
  <pageSetup paperSize="9"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U24"/>
  <sheetViews>
    <sheetView topLeftCell="A7" zoomScale="90" zoomScaleNormal="90" workbookViewId="0">
      <selection activeCell="O22" sqref="O22"/>
    </sheetView>
  </sheetViews>
  <sheetFormatPr defaultRowHeight="16.5"/>
  <cols>
    <col min="1" max="1" width="10.75" customWidth="1"/>
    <col min="2" max="32" width="5.25" customWidth="1"/>
    <col min="33" max="33" width="3.625" bestFit="1" customWidth="1"/>
    <col min="34" max="35" width="2.75" bestFit="1" customWidth="1"/>
    <col min="36" max="36" width="3.75" bestFit="1" customWidth="1"/>
    <col min="37" max="37" width="4" bestFit="1" customWidth="1"/>
    <col min="38" max="38" width="6.125" customWidth="1"/>
    <col min="39" max="45" width="3.25" customWidth="1"/>
    <col min="46" max="46" width="2.75" customWidth="1"/>
    <col min="47" max="68" width="3.25" customWidth="1"/>
    <col min="69" max="69" width="3.625" bestFit="1" customWidth="1"/>
    <col min="70" max="71" width="2.75" bestFit="1" customWidth="1"/>
    <col min="72" max="72" width="3" customWidth="1"/>
    <col min="73" max="73" width="3.25" customWidth="1"/>
  </cols>
  <sheetData>
    <row r="1" spans="1:73" ht="21" thickBot="1">
      <c r="A1" s="1"/>
      <c r="B1" s="6139" t="s">
        <v>119</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K1" s="5"/>
      <c r="AL1" s="1"/>
      <c r="AM1" s="6139" t="s">
        <v>115</v>
      </c>
      <c r="AN1" s="6140"/>
      <c r="AO1" s="6140"/>
      <c r="AP1" s="6140"/>
      <c r="AQ1" s="6140"/>
      <c r="AR1" s="6140"/>
      <c r="AS1" s="6140"/>
      <c r="AT1" s="6140"/>
      <c r="AU1" s="6140"/>
      <c r="AV1" s="6140"/>
      <c r="AW1" s="6140"/>
      <c r="AX1" s="6140"/>
      <c r="AY1" s="6140"/>
      <c r="AZ1" s="6140"/>
      <c r="BA1" s="6140"/>
      <c r="BB1" s="6140"/>
      <c r="BC1" s="6140"/>
      <c r="BD1" s="6140"/>
      <c r="BE1" s="6140"/>
      <c r="BF1" s="6140"/>
      <c r="BG1" s="6140"/>
      <c r="BH1" s="6140"/>
      <c r="BI1" s="6140"/>
      <c r="BJ1" s="6140"/>
      <c r="BK1" s="6140"/>
      <c r="BL1" s="6140"/>
      <c r="BM1" s="6140"/>
      <c r="BN1" s="6140"/>
      <c r="BO1" s="6140"/>
      <c r="BP1" s="6140"/>
      <c r="BQ1" s="3"/>
      <c r="BR1" s="3"/>
      <c r="BS1" s="3"/>
      <c r="BT1" s="3"/>
      <c r="BU1" s="5"/>
    </row>
    <row r="2" spans="1:73" ht="18" thickBot="1">
      <c r="A2" s="470" t="s">
        <v>0</v>
      </c>
      <c r="B2" s="543">
        <v>1</v>
      </c>
      <c r="C2" s="473">
        <v>2</v>
      </c>
      <c r="D2" s="473">
        <v>3</v>
      </c>
      <c r="E2" s="473">
        <v>4</v>
      </c>
      <c r="F2" s="473">
        <v>5</v>
      </c>
      <c r="G2" s="474">
        <v>6</v>
      </c>
      <c r="H2" s="539">
        <v>7</v>
      </c>
      <c r="I2" s="540">
        <v>8</v>
      </c>
      <c r="J2" s="512">
        <v>9</v>
      </c>
      <c r="K2" s="473">
        <v>10</v>
      </c>
      <c r="L2" s="473">
        <v>11</v>
      </c>
      <c r="M2" s="473">
        <v>12</v>
      </c>
      <c r="N2" s="554">
        <v>13</v>
      </c>
      <c r="O2" s="539">
        <v>14</v>
      </c>
      <c r="P2" s="540">
        <v>15</v>
      </c>
      <c r="Q2" s="552">
        <v>16</v>
      </c>
      <c r="R2" s="473">
        <v>17</v>
      </c>
      <c r="S2" s="553">
        <v>18</v>
      </c>
      <c r="T2" s="473">
        <v>19</v>
      </c>
      <c r="U2" s="474">
        <v>20</v>
      </c>
      <c r="V2" s="539">
        <v>21</v>
      </c>
      <c r="W2" s="540">
        <v>22</v>
      </c>
      <c r="X2" s="512">
        <v>23</v>
      </c>
      <c r="Y2" s="473">
        <v>24</v>
      </c>
      <c r="Z2" s="473">
        <v>25</v>
      </c>
      <c r="AA2" s="473">
        <v>26</v>
      </c>
      <c r="AB2" s="474">
        <v>27</v>
      </c>
      <c r="AC2" s="539">
        <v>28</v>
      </c>
      <c r="AD2" s="540">
        <v>29</v>
      </c>
      <c r="AE2" s="512">
        <v>30</v>
      </c>
      <c r="AF2" s="474">
        <v>31</v>
      </c>
      <c r="AG2" s="6151" t="s">
        <v>1</v>
      </c>
      <c r="AH2" s="6152"/>
      <c r="AI2" s="6152"/>
      <c r="AJ2" s="6152"/>
      <c r="AK2" s="6153"/>
      <c r="AL2" s="6" t="s">
        <v>0</v>
      </c>
      <c r="AM2" s="430">
        <v>1</v>
      </c>
      <c r="AN2" s="431">
        <v>2</v>
      </c>
      <c r="AO2" s="431">
        <v>3</v>
      </c>
      <c r="AP2" s="431">
        <v>4</v>
      </c>
      <c r="AQ2" s="431">
        <v>5</v>
      </c>
      <c r="AR2" s="431">
        <v>6</v>
      </c>
      <c r="AS2" s="431">
        <v>7</v>
      </c>
      <c r="AT2" s="431">
        <v>8</v>
      </c>
      <c r="AU2" s="431">
        <v>9</v>
      </c>
      <c r="AV2" s="431">
        <v>10</v>
      </c>
      <c r="AW2" s="431">
        <v>11</v>
      </c>
      <c r="AX2" s="431">
        <v>12</v>
      </c>
      <c r="AY2" s="431">
        <v>13</v>
      </c>
      <c r="AZ2" s="431">
        <v>14</v>
      </c>
      <c r="BA2" s="431">
        <v>15</v>
      </c>
      <c r="BB2" s="431">
        <v>16</v>
      </c>
      <c r="BC2" s="431">
        <v>17</v>
      </c>
      <c r="BD2" s="431">
        <v>18</v>
      </c>
      <c r="BE2" s="431">
        <v>19</v>
      </c>
      <c r="BF2" s="431">
        <v>20</v>
      </c>
      <c r="BG2" s="431">
        <v>21</v>
      </c>
      <c r="BH2" s="431">
        <v>22</v>
      </c>
      <c r="BI2" s="431">
        <v>23</v>
      </c>
      <c r="BJ2" s="431">
        <v>24</v>
      </c>
      <c r="BK2" s="431">
        <v>25</v>
      </c>
      <c r="BL2" s="431">
        <v>26</v>
      </c>
      <c r="BM2" s="431">
        <v>27</v>
      </c>
      <c r="BN2" s="431">
        <v>28</v>
      </c>
      <c r="BO2" s="431">
        <v>29</v>
      </c>
      <c r="BP2" s="431">
        <v>30</v>
      </c>
      <c r="BQ2" s="6151" t="s">
        <v>1</v>
      </c>
      <c r="BR2" s="6152"/>
      <c r="BS2" s="6152"/>
      <c r="BT2" s="6152"/>
      <c r="BU2" s="6153"/>
    </row>
    <row r="3" spans="1:73" ht="17.25">
      <c r="A3" s="471" t="s">
        <v>7</v>
      </c>
      <c r="B3" s="544" t="s">
        <v>12</v>
      </c>
      <c r="C3" s="475" t="s">
        <v>13</v>
      </c>
      <c r="D3" s="475" t="s">
        <v>14</v>
      </c>
      <c r="E3" s="475" t="s">
        <v>8</v>
      </c>
      <c r="F3" s="475" t="s">
        <v>9</v>
      </c>
      <c r="G3" s="503" t="s">
        <v>10</v>
      </c>
      <c r="H3" s="541" t="s">
        <v>11</v>
      </c>
      <c r="I3" s="542" t="s">
        <v>12</v>
      </c>
      <c r="J3" s="513" t="s">
        <v>13</v>
      </c>
      <c r="K3" s="475" t="s">
        <v>14</v>
      </c>
      <c r="L3" s="475" t="s">
        <v>8</v>
      </c>
      <c r="M3" s="475" t="s">
        <v>9</v>
      </c>
      <c r="N3" s="503" t="s">
        <v>10</v>
      </c>
      <c r="O3" s="541" t="s">
        <v>11</v>
      </c>
      <c r="P3" s="542" t="s">
        <v>12</v>
      </c>
      <c r="Q3" s="513" t="s">
        <v>13</v>
      </c>
      <c r="R3" s="475" t="s">
        <v>142</v>
      </c>
      <c r="S3" s="475" t="s">
        <v>8</v>
      </c>
      <c r="T3" s="475" t="s">
        <v>9</v>
      </c>
      <c r="U3" s="503" t="s">
        <v>10</v>
      </c>
      <c r="V3" s="541" t="s">
        <v>11</v>
      </c>
      <c r="W3" s="542" t="s">
        <v>12</v>
      </c>
      <c r="X3" s="513" t="s">
        <v>13</v>
      </c>
      <c r="Y3" s="556" t="s">
        <v>142</v>
      </c>
      <c r="Z3" s="475" t="s">
        <v>8</v>
      </c>
      <c r="AA3" s="475" t="s">
        <v>9</v>
      </c>
      <c r="AB3" s="503" t="s">
        <v>10</v>
      </c>
      <c r="AC3" s="541" t="s">
        <v>11</v>
      </c>
      <c r="AD3" s="542" t="s">
        <v>12</v>
      </c>
      <c r="AE3" s="513" t="s">
        <v>13</v>
      </c>
      <c r="AF3" s="476" t="s">
        <v>142</v>
      </c>
      <c r="AG3" s="7" t="s">
        <v>2</v>
      </c>
      <c r="AH3" s="8" t="s">
        <v>3</v>
      </c>
      <c r="AI3" s="8" t="s">
        <v>4</v>
      </c>
      <c r="AJ3" s="8" t="s">
        <v>5</v>
      </c>
      <c r="AK3" s="9" t="s">
        <v>6</v>
      </c>
      <c r="AL3" s="432" t="s">
        <v>7</v>
      </c>
      <c r="AM3" s="435" t="s">
        <v>8</v>
      </c>
      <c r="AN3" s="433" t="s">
        <v>9</v>
      </c>
      <c r="AO3" s="433" t="s">
        <v>10</v>
      </c>
      <c r="AP3" s="434" t="s">
        <v>11</v>
      </c>
      <c r="AQ3" s="434" t="s">
        <v>12</v>
      </c>
      <c r="AR3" s="433" t="s">
        <v>13</v>
      </c>
      <c r="AS3" s="433" t="s">
        <v>14</v>
      </c>
      <c r="AT3" s="433" t="s">
        <v>8</v>
      </c>
      <c r="AU3" s="433" t="s">
        <v>9</v>
      </c>
      <c r="AV3" s="433" t="s">
        <v>10</v>
      </c>
      <c r="AW3" s="434" t="s">
        <v>11</v>
      </c>
      <c r="AX3" s="434" t="s">
        <v>12</v>
      </c>
      <c r="AY3" s="433" t="s">
        <v>13</v>
      </c>
      <c r="AZ3" s="433" t="s">
        <v>60</v>
      </c>
      <c r="BA3" s="433" t="s">
        <v>8</v>
      </c>
      <c r="BB3" s="433" t="s">
        <v>9</v>
      </c>
      <c r="BC3" s="433" t="s">
        <v>10</v>
      </c>
      <c r="BD3" s="434" t="s">
        <v>11</v>
      </c>
      <c r="BE3" s="434" t="s">
        <v>12</v>
      </c>
      <c r="BF3" s="431" t="s">
        <v>13</v>
      </c>
      <c r="BG3" s="433" t="s">
        <v>60</v>
      </c>
      <c r="BH3" s="433" t="s">
        <v>8</v>
      </c>
      <c r="BI3" s="433" t="s">
        <v>9</v>
      </c>
      <c r="BJ3" s="433" t="s">
        <v>10</v>
      </c>
      <c r="BK3" s="434" t="s">
        <v>11</v>
      </c>
      <c r="BL3" s="434" t="s">
        <v>12</v>
      </c>
      <c r="BM3" s="431" t="s">
        <v>13</v>
      </c>
      <c r="BN3" s="433" t="s">
        <v>60</v>
      </c>
      <c r="BO3" s="433" t="s">
        <v>8</v>
      </c>
      <c r="BP3" s="433" t="s">
        <v>9</v>
      </c>
      <c r="BQ3" s="7" t="s">
        <v>2</v>
      </c>
      <c r="BR3" s="8" t="s">
        <v>3</v>
      </c>
      <c r="BS3" s="8" t="s">
        <v>4</v>
      </c>
      <c r="BT3" s="8" t="s">
        <v>5</v>
      </c>
      <c r="BU3" s="9" t="s">
        <v>6</v>
      </c>
    </row>
    <row r="4" spans="1:73" ht="20.25">
      <c r="A4" s="53" t="s">
        <v>123</v>
      </c>
      <c r="B4" s="477" t="s">
        <v>4</v>
      </c>
      <c r="C4" s="478" t="s">
        <v>4</v>
      </c>
      <c r="D4" s="479" t="s">
        <v>16</v>
      </c>
      <c r="E4" s="480" t="s">
        <v>3</v>
      </c>
      <c r="F4" s="481" t="s">
        <v>2</v>
      </c>
      <c r="G4" s="504" t="s">
        <v>2</v>
      </c>
      <c r="H4" s="523" t="s">
        <v>16</v>
      </c>
      <c r="I4" s="524" t="s">
        <v>3</v>
      </c>
      <c r="J4" s="514" t="s">
        <v>2</v>
      </c>
      <c r="K4" s="478" t="s">
        <v>4</v>
      </c>
      <c r="L4" s="478" t="s">
        <v>4</v>
      </c>
      <c r="M4" s="479" t="s">
        <v>16</v>
      </c>
      <c r="N4" s="506" t="s">
        <v>2</v>
      </c>
      <c r="O4" s="525" t="s">
        <v>3</v>
      </c>
      <c r="P4" s="526" t="s">
        <v>16</v>
      </c>
      <c r="Q4" s="516" t="s">
        <v>16</v>
      </c>
      <c r="R4" s="482" t="s">
        <v>2</v>
      </c>
      <c r="S4" s="481" t="s">
        <v>148</v>
      </c>
      <c r="T4" s="478" t="s">
        <v>4</v>
      </c>
      <c r="U4" s="508" t="s">
        <v>4</v>
      </c>
      <c r="V4" s="527" t="s">
        <v>4</v>
      </c>
      <c r="W4" s="526" t="s">
        <v>16</v>
      </c>
      <c r="X4" s="517" t="s">
        <v>3</v>
      </c>
      <c r="Y4" s="481" t="s">
        <v>2</v>
      </c>
      <c r="Z4" s="507" t="s">
        <v>149</v>
      </c>
      <c r="AA4" s="480" t="s">
        <v>3</v>
      </c>
      <c r="AB4" s="509" t="s">
        <v>16</v>
      </c>
      <c r="AC4" s="523" t="s">
        <v>16</v>
      </c>
      <c r="AD4" s="529" t="s">
        <v>4</v>
      </c>
      <c r="AE4" s="518" t="s">
        <v>4</v>
      </c>
      <c r="AF4" s="483" t="s">
        <v>16</v>
      </c>
      <c r="AG4" s="12">
        <f>COUNTIF(B4:AF4,AG$3)</f>
        <v>7</v>
      </c>
      <c r="AH4" s="13">
        <f>COUNTIF(B4:AF4,AH$3)</f>
        <v>5</v>
      </c>
      <c r="AI4" s="13">
        <f>COUNTIF(B4:AF4,AI$3)</f>
        <v>9</v>
      </c>
      <c r="AJ4" s="13">
        <f>COUNTIF(B4:AF4,AJ$3)</f>
        <v>9</v>
      </c>
      <c r="AK4" s="14">
        <f t="shared" ref="AK4:AK22" si="0">(AH4+AI4)*2+2</f>
        <v>30</v>
      </c>
      <c r="AL4" s="436" t="s">
        <v>36</v>
      </c>
      <c r="AM4" s="443" t="s">
        <v>2</v>
      </c>
      <c r="AN4" s="441" t="s">
        <v>2</v>
      </c>
      <c r="AO4" s="440" t="s">
        <v>3</v>
      </c>
      <c r="AP4" s="439" t="s">
        <v>16</v>
      </c>
      <c r="AQ4" s="440" t="s">
        <v>3</v>
      </c>
      <c r="AR4" s="442" t="s">
        <v>2</v>
      </c>
      <c r="AS4" s="438" t="s">
        <v>4</v>
      </c>
      <c r="AT4" s="438" t="s">
        <v>4</v>
      </c>
      <c r="AU4" s="439" t="s">
        <v>16</v>
      </c>
      <c r="AV4" s="441" t="s">
        <v>2</v>
      </c>
      <c r="AW4" s="440" t="s">
        <v>3</v>
      </c>
      <c r="AX4" s="439" t="s">
        <v>16</v>
      </c>
      <c r="AY4" s="439" t="s">
        <v>16</v>
      </c>
      <c r="AZ4" s="441" t="s">
        <v>2</v>
      </c>
      <c r="BA4" s="442" t="s">
        <v>2</v>
      </c>
      <c r="BB4" s="438" t="s">
        <v>4</v>
      </c>
      <c r="BC4" s="438" t="s">
        <v>4</v>
      </c>
      <c r="BD4" s="438" t="s">
        <v>4</v>
      </c>
      <c r="BE4" s="439" t="s">
        <v>16</v>
      </c>
      <c r="BF4" s="442" t="s">
        <v>2</v>
      </c>
      <c r="BG4" s="440" t="s">
        <v>3</v>
      </c>
      <c r="BH4" s="441" t="s">
        <v>2</v>
      </c>
      <c r="BI4" s="442" t="s">
        <v>2</v>
      </c>
      <c r="BJ4" s="439" t="s">
        <v>16</v>
      </c>
      <c r="BK4" s="439" t="s">
        <v>16</v>
      </c>
      <c r="BL4" s="438" t="s">
        <v>4</v>
      </c>
      <c r="BM4" s="438" t="s">
        <v>4</v>
      </c>
      <c r="BN4" s="439" t="s">
        <v>16</v>
      </c>
      <c r="BO4" s="440" t="s">
        <v>3</v>
      </c>
      <c r="BP4" s="442" t="s">
        <v>2</v>
      </c>
      <c r="BQ4" s="12">
        <f t="shared" ref="BQ4:BQ22" si="1">COUNTIF(AM4:BP4,BQ$3)</f>
        <v>10</v>
      </c>
      <c r="BR4" s="13">
        <f t="shared" ref="BR4:BR22" si="2">COUNTIF(AM4:BP4,BR$3)</f>
        <v>5</v>
      </c>
      <c r="BS4" s="13">
        <f t="shared" ref="BS4:BS22" si="3">COUNTIF(AM4:BP4,BS$3)</f>
        <v>7</v>
      </c>
      <c r="BT4" s="13">
        <f t="shared" ref="BT4:BT22" si="4">COUNTIF(AM4:BP4,BT$3)</f>
        <v>8</v>
      </c>
      <c r="BU4" s="14">
        <f>(BR4+BS4)*2+2</f>
        <v>26</v>
      </c>
    </row>
    <row r="5" spans="1:73" ht="20.25">
      <c r="A5" s="54" t="s">
        <v>124</v>
      </c>
      <c r="B5" s="477" t="s">
        <v>4</v>
      </c>
      <c r="C5" s="478" t="s">
        <v>4</v>
      </c>
      <c r="D5" s="479" t="s">
        <v>16</v>
      </c>
      <c r="E5" s="482" t="s">
        <v>2</v>
      </c>
      <c r="F5" s="480" t="s">
        <v>3</v>
      </c>
      <c r="G5" s="504" t="s">
        <v>2</v>
      </c>
      <c r="H5" s="523" t="s">
        <v>16</v>
      </c>
      <c r="I5" s="524" t="s">
        <v>3</v>
      </c>
      <c r="J5" s="515" t="s">
        <v>2</v>
      </c>
      <c r="K5" s="478" t="s">
        <v>4</v>
      </c>
      <c r="L5" s="478" t="s">
        <v>4</v>
      </c>
      <c r="M5" s="479" t="s">
        <v>16</v>
      </c>
      <c r="N5" s="506" t="s">
        <v>2</v>
      </c>
      <c r="O5" s="525" t="s">
        <v>3</v>
      </c>
      <c r="P5" s="526" t="s">
        <v>16</v>
      </c>
      <c r="Q5" s="516" t="s">
        <v>16</v>
      </c>
      <c r="R5" s="482" t="s">
        <v>2</v>
      </c>
      <c r="S5" s="482" t="s">
        <v>2</v>
      </c>
      <c r="T5" s="478" t="s">
        <v>4</v>
      </c>
      <c r="U5" s="508" t="s">
        <v>4</v>
      </c>
      <c r="V5" s="527" t="s">
        <v>4</v>
      </c>
      <c r="W5" s="526" t="s">
        <v>16</v>
      </c>
      <c r="X5" s="515" t="s">
        <v>2</v>
      </c>
      <c r="Y5" s="480" t="s">
        <v>3</v>
      </c>
      <c r="Z5" s="482" t="s">
        <v>2</v>
      </c>
      <c r="AA5" s="480" t="s">
        <v>3</v>
      </c>
      <c r="AB5" s="509" t="s">
        <v>16</v>
      </c>
      <c r="AC5" s="523" t="s">
        <v>16</v>
      </c>
      <c r="AD5" s="529" t="s">
        <v>4</v>
      </c>
      <c r="AE5" s="518" t="s">
        <v>4</v>
      </c>
      <c r="AF5" s="483" t="s">
        <v>16</v>
      </c>
      <c r="AG5" s="7">
        <f t="shared" ref="AG5:AG22" si="5">COUNTIF(B5:AF5,AG$3)</f>
        <v>8</v>
      </c>
      <c r="AH5" s="13">
        <f t="shared" ref="AH5:AH22" si="6">COUNTIF(B5:AF5,AH$3)</f>
        <v>5</v>
      </c>
      <c r="AI5" s="8">
        <f t="shared" ref="AI5:AI22" si="7">COUNTIF(B5:AF5,AI$3)</f>
        <v>9</v>
      </c>
      <c r="AJ5" s="8">
        <f t="shared" ref="AJ5:AJ22" si="8">COUNTIF(B5:AF5,AJ$3)</f>
        <v>9</v>
      </c>
      <c r="AK5" s="9">
        <f t="shared" si="0"/>
        <v>30</v>
      </c>
      <c r="AL5" s="444" t="s">
        <v>37</v>
      </c>
      <c r="AM5" s="443" t="s">
        <v>2</v>
      </c>
      <c r="AN5" s="440" t="s">
        <v>3</v>
      </c>
      <c r="AO5" s="442" t="s">
        <v>2</v>
      </c>
      <c r="AP5" s="439" t="s">
        <v>16</v>
      </c>
      <c r="AQ5" s="440" t="s">
        <v>3</v>
      </c>
      <c r="AR5" s="441" t="s">
        <v>2</v>
      </c>
      <c r="AS5" s="438" t="s">
        <v>4</v>
      </c>
      <c r="AT5" s="438" t="s">
        <v>4</v>
      </c>
      <c r="AU5" s="439" t="s">
        <v>16</v>
      </c>
      <c r="AV5" s="441" t="s">
        <v>2</v>
      </c>
      <c r="AW5" s="440" t="s">
        <v>3</v>
      </c>
      <c r="AX5" s="439" t="s">
        <v>16</v>
      </c>
      <c r="AY5" s="439" t="s">
        <v>16</v>
      </c>
      <c r="AZ5" s="442" t="s">
        <v>2</v>
      </c>
      <c r="BA5" s="442" t="s">
        <v>2</v>
      </c>
      <c r="BB5" s="438" t="s">
        <v>4</v>
      </c>
      <c r="BC5" s="438" t="s">
        <v>4</v>
      </c>
      <c r="BD5" s="438" t="s">
        <v>4</v>
      </c>
      <c r="BE5" s="439" t="s">
        <v>16</v>
      </c>
      <c r="BF5" s="442" t="s">
        <v>2</v>
      </c>
      <c r="BG5" s="440" t="s">
        <v>3</v>
      </c>
      <c r="BH5" s="441" t="s">
        <v>2</v>
      </c>
      <c r="BI5" s="442" t="s">
        <v>2</v>
      </c>
      <c r="BJ5" s="439" t="s">
        <v>16</v>
      </c>
      <c r="BK5" s="439" t="s">
        <v>16</v>
      </c>
      <c r="BL5" s="438" t="s">
        <v>4</v>
      </c>
      <c r="BM5" s="438" t="s">
        <v>4</v>
      </c>
      <c r="BN5" s="439" t="s">
        <v>16</v>
      </c>
      <c r="BO5" s="440" t="s">
        <v>3</v>
      </c>
      <c r="BP5" s="441" t="s">
        <v>2</v>
      </c>
      <c r="BQ5" s="7">
        <f t="shared" si="1"/>
        <v>10</v>
      </c>
      <c r="BR5" s="13">
        <f t="shared" si="2"/>
        <v>5</v>
      </c>
      <c r="BS5" s="8">
        <f t="shared" si="3"/>
        <v>7</v>
      </c>
      <c r="BT5" s="8">
        <f t="shared" si="4"/>
        <v>8</v>
      </c>
      <c r="BU5" s="9">
        <f t="shared" ref="BU5:BU22" si="9">(BR5+BS5)*2+2</f>
        <v>26</v>
      </c>
    </row>
    <row r="6" spans="1:73" ht="20.25">
      <c r="A6" s="53" t="s">
        <v>125</v>
      </c>
      <c r="B6" s="484" t="s">
        <v>117</v>
      </c>
      <c r="C6" s="484" t="s">
        <v>117</v>
      </c>
      <c r="D6" s="484" t="s">
        <v>117</v>
      </c>
      <c r="E6" s="484" t="s">
        <v>117</v>
      </c>
      <c r="F6" s="484" t="s">
        <v>117</v>
      </c>
      <c r="G6" s="505" t="s">
        <v>118</v>
      </c>
      <c r="H6" s="523" t="s">
        <v>16</v>
      </c>
      <c r="I6" s="523" t="s">
        <v>16</v>
      </c>
      <c r="J6" s="514" t="s">
        <v>2</v>
      </c>
      <c r="K6" s="514" t="s">
        <v>2</v>
      </c>
      <c r="L6" s="514" t="s">
        <v>2</v>
      </c>
      <c r="M6" s="479" t="s">
        <v>16</v>
      </c>
      <c r="N6" s="506" t="s">
        <v>2</v>
      </c>
      <c r="O6" s="525" t="s">
        <v>3</v>
      </c>
      <c r="P6" s="507" t="s">
        <v>146</v>
      </c>
      <c r="Q6" s="516" t="s">
        <v>16</v>
      </c>
      <c r="R6" s="551" t="s">
        <v>4</v>
      </c>
      <c r="S6" s="551" t="s">
        <v>4</v>
      </c>
      <c r="T6" s="478" t="s">
        <v>4</v>
      </c>
      <c r="U6" s="508" t="s">
        <v>4</v>
      </c>
      <c r="V6" s="527" t="s">
        <v>4</v>
      </c>
      <c r="W6" s="526" t="s">
        <v>16</v>
      </c>
      <c r="X6" s="517" t="s">
        <v>3</v>
      </c>
      <c r="Y6" s="482" t="s">
        <v>2</v>
      </c>
      <c r="Z6" s="481" t="s">
        <v>2</v>
      </c>
      <c r="AA6" s="480" t="s">
        <v>3</v>
      </c>
      <c r="AB6" s="520" t="s">
        <v>15</v>
      </c>
      <c r="AC6" s="523" t="s">
        <v>16</v>
      </c>
      <c r="AD6" s="529" t="s">
        <v>4</v>
      </c>
      <c r="AE6" s="518" t="s">
        <v>4</v>
      </c>
      <c r="AF6" s="483" t="s">
        <v>16</v>
      </c>
      <c r="AG6" s="12">
        <f t="shared" si="5"/>
        <v>8</v>
      </c>
      <c r="AH6" s="13">
        <f t="shared" si="6"/>
        <v>3</v>
      </c>
      <c r="AI6" s="13">
        <f t="shared" si="7"/>
        <v>7</v>
      </c>
      <c r="AJ6" s="13">
        <f t="shared" si="8"/>
        <v>7</v>
      </c>
      <c r="AK6" s="14">
        <f t="shared" si="0"/>
        <v>22</v>
      </c>
      <c r="AL6" s="436" t="s">
        <v>38</v>
      </c>
      <c r="AM6" s="443" t="s">
        <v>2</v>
      </c>
      <c r="AN6" s="441" t="s">
        <v>2</v>
      </c>
      <c r="AO6" s="440" t="s">
        <v>3</v>
      </c>
      <c r="AP6" s="439" t="s">
        <v>16</v>
      </c>
      <c r="AQ6" s="440" t="s">
        <v>3</v>
      </c>
      <c r="AR6" s="442" t="s">
        <v>2</v>
      </c>
      <c r="AS6" s="438" t="s">
        <v>4</v>
      </c>
      <c r="AT6" s="438" t="s">
        <v>4</v>
      </c>
      <c r="AU6" s="439" t="s">
        <v>16</v>
      </c>
      <c r="AV6" s="441" t="s">
        <v>2</v>
      </c>
      <c r="AW6" s="440" t="s">
        <v>3</v>
      </c>
      <c r="AX6" s="439" t="s">
        <v>16</v>
      </c>
      <c r="AY6" s="439" t="s">
        <v>16</v>
      </c>
      <c r="AZ6" s="442" t="s">
        <v>2</v>
      </c>
      <c r="BA6" s="440" t="s">
        <v>3</v>
      </c>
      <c r="BB6" s="438" t="s">
        <v>4</v>
      </c>
      <c r="BC6" s="438" t="s">
        <v>4</v>
      </c>
      <c r="BD6" s="438" t="s">
        <v>4</v>
      </c>
      <c r="BE6" s="439" t="s">
        <v>16</v>
      </c>
      <c r="BF6" s="442" t="s">
        <v>2</v>
      </c>
      <c r="BG6" s="442" t="s">
        <v>2</v>
      </c>
      <c r="BH6" s="442" t="s">
        <v>2</v>
      </c>
      <c r="BI6" s="441" t="s">
        <v>2</v>
      </c>
      <c r="BJ6" s="439" t="s">
        <v>16</v>
      </c>
      <c r="BK6" s="439" t="s">
        <v>16</v>
      </c>
      <c r="BL6" s="438" t="s">
        <v>4</v>
      </c>
      <c r="BM6" s="438" t="s">
        <v>4</v>
      </c>
      <c r="BN6" s="439" t="s">
        <v>16</v>
      </c>
      <c r="BO6" s="440" t="s">
        <v>3</v>
      </c>
      <c r="BP6" s="442" t="s">
        <v>2</v>
      </c>
      <c r="BQ6" s="12">
        <f t="shared" si="1"/>
        <v>10</v>
      </c>
      <c r="BR6" s="13">
        <f t="shared" si="2"/>
        <v>5</v>
      </c>
      <c r="BS6" s="13">
        <f t="shared" si="3"/>
        <v>7</v>
      </c>
      <c r="BT6" s="13">
        <f t="shared" si="4"/>
        <v>8</v>
      </c>
      <c r="BU6" s="14">
        <f t="shared" si="9"/>
        <v>26</v>
      </c>
    </row>
    <row r="7" spans="1:73" ht="21" thickBot="1">
      <c r="A7" s="54" t="s">
        <v>126</v>
      </c>
      <c r="B7" s="548" t="s">
        <v>16</v>
      </c>
      <c r="C7" s="547" t="s">
        <v>16</v>
      </c>
      <c r="D7" s="547" t="s">
        <v>16</v>
      </c>
      <c r="E7" s="482" t="s">
        <v>2</v>
      </c>
      <c r="F7" s="482" t="s">
        <v>2</v>
      </c>
      <c r="G7" s="506" t="s">
        <v>2</v>
      </c>
      <c r="H7" s="516" t="s">
        <v>16</v>
      </c>
      <c r="I7" s="526" t="s">
        <v>16</v>
      </c>
      <c r="J7" s="514" t="s">
        <v>2</v>
      </c>
      <c r="K7" s="482" t="s">
        <v>2</v>
      </c>
      <c r="L7" s="481" t="s">
        <v>2</v>
      </c>
      <c r="M7" s="507" t="s">
        <v>15</v>
      </c>
      <c r="N7" s="507" t="s">
        <v>15</v>
      </c>
      <c r="O7" s="533" t="s">
        <v>16</v>
      </c>
      <c r="P7" s="551" t="s">
        <v>4</v>
      </c>
      <c r="Q7" s="551" t="s">
        <v>4</v>
      </c>
      <c r="R7" s="516" t="s">
        <v>16</v>
      </c>
      <c r="S7" s="482" t="s">
        <v>2</v>
      </c>
      <c r="T7" s="482" t="s">
        <v>2</v>
      </c>
      <c r="U7" s="514" t="s">
        <v>148</v>
      </c>
      <c r="V7" s="507" t="s">
        <v>145</v>
      </c>
      <c r="W7" s="529" t="s">
        <v>4</v>
      </c>
      <c r="X7" s="518" t="s">
        <v>4</v>
      </c>
      <c r="Y7" s="479" t="s">
        <v>16</v>
      </c>
      <c r="Z7" s="480" t="s">
        <v>3</v>
      </c>
      <c r="AA7" s="481" t="s">
        <v>2</v>
      </c>
      <c r="AB7" s="504" t="s">
        <v>2</v>
      </c>
      <c r="AC7" s="523" t="s">
        <v>16</v>
      </c>
      <c r="AD7" s="524" t="s">
        <v>3</v>
      </c>
      <c r="AE7" s="515" t="s">
        <v>2</v>
      </c>
      <c r="AF7" s="485" t="s">
        <v>4</v>
      </c>
      <c r="AG7" s="7">
        <f t="shared" si="5"/>
        <v>14</v>
      </c>
      <c r="AH7" s="13">
        <f t="shared" si="6"/>
        <v>3</v>
      </c>
      <c r="AI7" s="8">
        <f t="shared" si="7"/>
        <v>5</v>
      </c>
      <c r="AJ7" s="8">
        <f t="shared" si="8"/>
        <v>9</v>
      </c>
      <c r="AK7" s="9">
        <f t="shared" si="0"/>
        <v>18</v>
      </c>
      <c r="AL7" s="444" t="s">
        <v>75</v>
      </c>
      <c r="AM7" s="437" t="s">
        <v>4</v>
      </c>
      <c r="AN7" s="439" t="s">
        <v>16</v>
      </c>
      <c r="AO7" s="441" t="s">
        <v>2</v>
      </c>
      <c r="AP7" s="440" t="s">
        <v>3</v>
      </c>
      <c r="AQ7" s="439" t="s">
        <v>16</v>
      </c>
      <c r="AR7" s="439" t="s">
        <v>16</v>
      </c>
      <c r="AS7" s="440" t="s">
        <v>3</v>
      </c>
      <c r="AT7" s="442" t="s">
        <v>2</v>
      </c>
      <c r="AU7" s="438" t="s">
        <v>4</v>
      </c>
      <c r="AV7" s="438" t="s">
        <v>4</v>
      </c>
      <c r="AW7" s="438" t="s">
        <v>4</v>
      </c>
      <c r="AX7" s="439" t="s">
        <v>16</v>
      </c>
      <c r="AY7" s="440" t="s">
        <v>3</v>
      </c>
      <c r="AZ7" s="442" t="s">
        <v>2</v>
      </c>
      <c r="BA7" s="442" t="s">
        <v>2</v>
      </c>
      <c r="BB7" s="442" t="s">
        <v>2</v>
      </c>
      <c r="BC7" s="439" t="s">
        <v>16</v>
      </c>
      <c r="BD7" s="439" t="s">
        <v>16</v>
      </c>
      <c r="BE7" s="438" t="s">
        <v>4</v>
      </c>
      <c r="BF7" s="438" t="s">
        <v>4</v>
      </c>
      <c r="BG7" s="439" t="s">
        <v>16</v>
      </c>
      <c r="BH7" s="440" t="s">
        <v>3</v>
      </c>
      <c r="BI7" s="441" t="s">
        <v>2</v>
      </c>
      <c r="BJ7" s="442" t="s">
        <v>2</v>
      </c>
      <c r="BK7" s="439" t="s">
        <v>16</v>
      </c>
      <c r="BL7" s="440" t="s">
        <v>3</v>
      </c>
      <c r="BM7" s="441" t="s">
        <v>2</v>
      </c>
      <c r="BN7" s="438" t="s">
        <v>4</v>
      </c>
      <c r="BO7" s="438" t="s">
        <v>4</v>
      </c>
      <c r="BP7" s="438" t="s">
        <v>4</v>
      </c>
      <c r="BQ7" s="7">
        <f t="shared" si="1"/>
        <v>8</v>
      </c>
      <c r="BR7" s="13">
        <f t="shared" si="2"/>
        <v>5</v>
      </c>
      <c r="BS7" s="8">
        <f t="shared" si="3"/>
        <v>9</v>
      </c>
      <c r="BT7" s="8">
        <f t="shared" si="4"/>
        <v>8</v>
      </c>
      <c r="BU7" s="9">
        <f t="shared" si="9"/>
        <v>30</v>
      </c>
    </row>
    <row r="8" spans="1:73" ht="20.25">
      <c r="A8" s="54" t="s">
        <v>127</v>
      </c>
      <c r="B8" s="486" t="s">
        <v>3</v>
      </c>
      <c r="C8" s="482" t="s">
        <v>2</v>
      </c>
      <c r="D8" s="478" t="s">
        <v>4</v>
      </c>
      <c r="E8" s="478" t="s">
        <v>4</v>
      </c>
      <c r="F8" s="479" t="s">
        <v>16</v>
      </c>
      <c r="G8" s="506" t="s">
        <v>2</v>
      </c>
      <c r="H8" s="525" t="s">
        <v>3</v>
      </c>
      <c r="I8" s="526" t="s">
        <v>16</v>
      </c>
      <c r="J8" s="516" t="s">
        <v>16</v>
      </c>
      <c r="K8" s="482" t="s">
        <v>2</v>
      </c>
      <c r="L8" s="481" t="s">
        <v>2</v>
      </c>
      <c r="M8" s="478" t="s">
        <v>4</v>
      </c>
      <c r="N8" s="508" t="s">
        <v>4</v>
      </c>
      <c r="O8" s="527" t="s">
        <v>4</v>
      </c>
      <c r="P8" s="526" t="s">
        <v>16</v>
      </c>
      <c r="Q8" s="514" t="s">
        <v>2</v>
      </c>
      <c r="R8" s="480" t="s">
        <v>3</v>
      </c>
      <c r="S8" s="482" t="s">
        <v>2</v>
      </c>
      <c r="T8" s="482" t="s">
        <v>2</v>
      </c>
      <c r="U8" s="509" t="s">
        <v>16</v>
      </c>
      <c r="V8" s="523" t="s">
        <v>16</v>
      </c>
      <c r="W8" s="529" t="s">
        <v>4</v>
      </c>
      <c r="X8" s="518" t="s">
        <v>4</v>
      </c>
      <c r="Y8" s="479" t="s">
        <v>16</v>
      </c>
      <c r="Z8" s="480" t="s">
        <v>3</v>
      </c>
      <c r="AA8" s="481" t="s">
        <v>2</v>
      </c>
      <c r="AB8" s="504" t="s">
        <v>2</v>
      </c>
      <c r="AC8" s="523" t="s">
        <v>16</v>
      </c>
      <c r="AD8" s="524" t="s">
        <v>3</v>
      </c>
      <c r="AE8" s="515" t="s">
        <v>2</v>
      </c>
      <c r="AF8" s="485" t="s">
        <v>4</v>
      </c>
      <c r="AG8" s="7">
        <f t="shared" si="5"/>
        <v>10</v>
      </c>
      <c r="AH8" s="13">
        <f t="shared" si="6"/>
        <v>5</v>
      </c>
      <c r="AI8" s="8">
        <f t="shared" si="7"/>
        <v>8</v>
      </c>
      <c r="AJ8" s="8">
        <f t="shared" si="8"/>
        <v>8</v>
      </c>
      <c r="AK8" s="9">
        <f t="shared" si="0"/>
        <v>28</v>
      </c>
      <c r="AL8" s="444" t="s">
        <v>39</v>
      </c>
      <c r="AM8" s="437" t="s">
        <v>4</v>
      </c>
      <c r="AN8" s="439" t="s">
        <v>16</v>
      </c>
      <c r="AO8" s="441" t="s">
        <v>2</v>
      </c>
      <c r="AP8" s="440" t="s">
        <v>3</v>
      </c>
      <c r="AQ8" s="439" t="s">
        <v>16</v>
      </c>
      <c r="AR8" s="439" t="s">
        <v>16</v>
      </c>
      <c r="AS8" s="440" t="s">
        <v>3</v>
      </c>
      <c r="AT8" s="442" t="s">
        <v>2</v>
      </c>
      <c r="AU8" s="438" t="s">
        <v>4</v>
      </c>
      <c r="AV8" s="438" t="s">
        <v>4</v>
      </c>
      <c r="AW8" s="438" t="s">
        <v>4</v>
      </c>
      <c r="AX8" s="439" t="s">
        <v>16</v>
      </c>
      <c r="AY8" s="440" t="s">
        <v>3</v>
      </c>
      <c r="AZ8" s="441" t="s">
        <v>2</v>
      </c>
      <c r="BA8" s="442" t="s">
        <v>2</v>
      </c>
      <c r="BB8" s="442" t="s">
        <v>2</v>
      </c>
      <c r="BC8" s="439" t="s">
        <v>16</v>
      </c>
      <c r="BD8" s="439" t="s">
        <v>16</v>
      </c>
      <c r="BE8" s="438" t="s">
        <v>4</v>
      </c>
      <c r="BF8" s="438" t="s">
        <v>4</v>
      </c>
      <c r="BG8" s="439" t="s">
        <v>16</v>
      </c>
      <c r="BH8" s="440" t="s">
        <v>3</v>
      </c>
      <c r="BI8" s="441" t="s">
        <v>2</v>
      </c>
      <c r="BJ8" s="442" t="s">
        <v>2</v>
      </c>
      <c r="BK8" s="439" t="s">
        <v>16</v>
      </c>
      <c r="BL8" s="440" t="s">
        <v>3</v>
      </c>
      <c r="BM8" s="442" t="s">
        <v>2</v>
      </c>
      <c r="BN8" s="438" t="s">
        <v>4</v>
      </c>
      <c r="BO8" s="438" t="s">
        <v>4</v>
      </c>
      <c r="BP8" s="438" t="s">
        <v>4</v>
      </c>
      <c r="BQ8" s="7">
        <f t="shared" si="1"/>
        <v>8</v>
      </c>
      <c r="BR8" s="13">
        <f t="shared" si="2"/>
        <v>5</v>
      </c>
      <c r="BS8" s="8">
        <f t="shared" si="3"/>
        <v>9</v>
      </c>
      <c r="BT8" s="8">
        <f t="shared" si="4"/>
        <v>8</v>
      </c>
      <c r="BU8" s="9">
        <f t="shared" si="9"/>
        <v>30</v>
      </c>
    </row>
    <row r="9" spans="1:73" ht="20.25">
      <c r="A9" s="53" t="s">
        <v>128</v>
      </c>
      <c r="B9" s="486" t="s">
        <v>3</v>
      </c>
      <c r="C9" s="481" t="s">
        <v>2</v>
      </c>
      <c r="D9" s="478" t="s">
        <v>4</v>
      </c>
      <c r="E9" s="478" t="s">
        <v>4</v>
      </c>
      <c r="F9" s="479" t="s">
        <v>16</v>
      </c>
      <c r="G9" s="507" t="s">
        <v>3</v>
      </c>
      <c r="H9" s="507" t="s">
        <v>3</v>
      </c>
      <c r="I9" s="526" t="s">
        <v>16</v>
      </c>
      <c r="J9" s="516" t="s">
        <v>16</v>
      </c>
      <c r="K9" s="482" t="s">
        <v>2</v>
      </c>
      <c r="L9" s="482" t="s">
        <v>2</v>
      </c>
      <c r="M9" s="478" t="s">
        <v>4</v>
      </c>
      <c r="N9" s="508" t="s">
        <v>4</v>
      </c>
      <c r="O9" s="527" t="s">
        <v>4</v>
      </c>
      <c r="P9" s="526" t="s">
        <v>16</v>
      </c>
      <c r="Q9" s="515" t="s">
        <v>2</v>
      </c>
      <c r="R9" s="480" t="s">
        <v>3</v>
      </c>
      <c r="S9" s="482" t="s">
        <v>2</v>
      </c>
      <c r="T9" s="482" t="s">
        <v>2</v>
      </c>
      <c r="U9" s="509" t="s">
        <v>16</v>
      </c>
      <c r="V9" s="523" t="s">
        <v>16</v>
      </c>
      <c r="W9" s="529" t="s">
        <v>4</v>
      </c>
      <c r="X9" s="518" t="s">
        <v>4</v>
      </c>
      <c r="Y9" s="479" t="s">
        <v>16</v>
      </c>
      <c r="Z9" s="480" t="s">
        <v>3</v>
      </c>
      <c r="AA9" s="481" t="s">
        <v>2</v>
      </c>
      <c r="AB9" s="504" t="s">
        <v>2</v>
      </c>
      <c r="AC9" s="523" t="s">
        <v>16</v>
      </c>
      <c r="AD9" s="524" t="s">
        <v>3</v>
      </c>
      <c r="AE9" s="528" t="s">
        <v>54</v>
      </c>
      <c r="AF9" s="485" t="s">
        <v>4</v>
      </c>
      <c r="AG9" s="12">
        <f t="shared" si="5"/>
        <v>8</v>
      </c>
      <c r="AH9" s="13">
        <f t="shared" si="6"/>
        <v>7</v>
      </c>
      <c r="AI9" s="13">
        <f t="shared" si="7"/>
        <v>8</v>
      </c>
      <c r="AJ9" s="13">
        <f t="shared" si="8"/>
        <v>8</v>
      </c>
      <c r="AK9" s="14">
        <f t="shared" si="0"/>
        <v>32</v>
      </c>
      <c r="AL9" s="436" t="s">
        <v>40</v>
      </c>
      <c r="AM9" s="437" t="s">
        <v>4</v>
      </c>
      <c r="AN9" s="439" t="s">
        <v>16</v>
      </c>
      <c r="AO9" s="441" t="s">
        <v>2</v>
      </c>
      <c r="AP9" s="440" t="s">
        <v>3</v>
      </c>
      <c r="AQ9" s="439" t="s">
        <v>16</v>
      </c>
      <c r="AR9" s="439" t="s">
        <v>16</v>
      </c>
      <c r="AS9" s="440" t="s">
        <v>3</v>
      </c>
      <c r="AT9" s="442" t="s">
        <v>2</v>
      </c>
      <c r="AU9" s="438" t="s">
        <v>4</v>
      </c>
      <c r="AV9" s="438" t="s">
        <v>4</v>
      </c>
      <c r="AW9" s="438" t="s">
        <v>4</v>
      </c>
      <c r="AX9" s="439" t="s">
        <v>16</v>
      </c>
      <c r="AY9" s="440" t="s">
        <v>3</v>
      </c>
      <c r="AZ9" s="441" t="s">
        <v>2</v>
      </c>
      <c r="BA9" s="442" t="s">
        <v>2</v>
      </c>
      <c r="BB9" s="442" t="s">
        <v>2</v>
      </c>
      <c r="BC9" s="439" t="s">
        <v>16</v>
      </c>
      <c r="BD9" s="439" t="s">
        <v>16</v>
      </c>
      <c r="BE9" s="438" t="s">
        <v>4</v>
      </c>
      <c r="BF9" s="438" t="s">
        <v>4</v>
      </c>
      <c r="BG9" s="439" t="s">
        <v>16</v>
      </c>
      <c r="BH9" s="441" t="s">
        <v>2</v>
      </c>
      <c r="BI9" s="440" t="s">
        <v>3</v>
      </c>
      <c r="BJ9" s="442" t="s">
        <v>2</v>
      </c>
      <c r="BK9" s="439" t="s">
        <v>16</v>
      </c>
      <c r="BL9" s="440" t="s">
        <v>3</v>
      </c>
      <c r="BM9" s="442" t="s">
        <v>2</v>
      </c>
      <c r="BN9" s="438" t="s">
        <v>4</v>
      </c>
      <c r="BO9" s="438" t="s">
        <v>4</v>
      </c>
      <c r="BP9" s="438" t="s">
        <v>4</v>
      </c>
      <c r="BQ9" s="12">
        <f t="shared" si="1"/>
        <v>8</v>
      </c>
      <c r="BR9" s="13">
        <f t="shared" si="2"/>
        <v>5</v>
      </c>
      <c r="BS9" s="13">
        <f t="shared" si="3"/>
        <v>9</v>
      </c>
      <c r="BT9" s="13">
        <f t="shared" si="4"/>
        <v>8</v>
      </c>
      <c r="BU9" s="14">
        <f t="shared" si="9"/>
        <v>30</v>
      </c>
    </row>
    <row r="10" spans="1:73" ht="20.25">
      <c r="A10" s="53" t="s">
        <v>129</v>
      </c>
      <c r="B10" s="487" t="s">
        <v>16</v>
      </c>
      <c r="C10" s="479" t="s">
        <v>16</v>
      </c>
      <c r="D10" s="480" t="s">
        <v>3</v>
      </c>
      <c r="E10" s="482" t="s">
        <v>2</v>
      </c>
      <c r="F10" s="478" t="s">
        <v>4</v>
      </c>
      <c r="G10" s="508" t="s">
        <v>4</v>
      </c>
      <c r="H10" s="527" t="s">
        <v>4</v>
      </c>
      <c r="I10" s="526" t="s">
        <v>16</v>
      </c>
      <c r="J10" s="515" t="s">
        <v>2</v>
      </c>
      <c r="K10" s="480" t="s">
        <v>3</v>
      </c>
      <c r="L10" s="481" t="s">
        <v>2</v>
      </c>
      <c r="M10" s="551" t="s">
        <v>4</v>
      </c>
      <c r="N10" s="551" t="s">
        <v>4</v>
      </c>
      <c r="O10" s="551" t="s">
        <v>4</v>
      </c>
      <c r="P10" s="479" t="s">
        <v>16</v>
      </c>
      <c r="Q10" s="479" t="s">
        <v>16</v>
      </c>
      <c r="R10" s="479" t="s">
        <v>16</v>
      </c>
      <c r="S10" s="480" t="s">
        <v>3</v>
      </c>
      <c r="T10" s="481" t="s">
        <v>2</v>
      </c>
      <c r="U10" s="504" t="s">
        <v>2</v>
      </c>
      <c r="V10" s="523" t="s">
        <v>16</v>
      </c>
      <c r="W10" s="524" t="s">
        <v>3</v>
      </c>
      <c r="X10" s="514" t="s">
        <v>2</v>
      </c>
      <c r="Y10" s="478" t="s">
        <v>4</v>
      </c>
      <c r="Z10" s="478" t="s">
        <v>4</v>
      </c>
      <c r="AA10" s="479" t="s">
        <v>16</v>
      </c>
      <c r="AB10" s="506" t="s">
        <v>2</v>
      </c>
      <c r="AC10" s="525" t="s">
        <v>3</v>
      </c>
      <c r="AD10" s="526" t="s">
        <v>16</v>
      </c>
      <c r="AE10" s="516" t="s">
        <v>16</v>
      </c>
      <c r="AF10" s="507" t="s">
        <v>59</v>
      </c>
      <c r="AG10" s="12">
        <f t="shared" si="5"/>
        <v>7</v>
      </c>
      <c r="AH10" s="13">
        <f t="shared" si="6"/>
        <v>5</v>
      </c>
      <c r="AI10" s="13">
        <f t="shared" si="7"/>
        <v>8</v>
      </c>
      <c r="AJ10" s="13">
        <f t="shared" si="8"/>
        <v>10</v>
      </c>
      <c r="AK10" s="14">
        <f t="shared" si="0"/>
        <v>28</v>
      </c>
      <c r="AL10" s="436" t="s">
        <v>41</v>
      </c>
      <c r="AM10" s="445" t="s">
        <v>3</v>
      </c>
      <c r="AN10" s="438" t="s">
        <v>4</v>
      </c>
      <c r="AO10" s="438" t="s">
        <v>4</v>
      </c>
      <c r="AP10" s="438" t="s">
        <v>4</v>
      </c>
      <c r="AQ10" s="439" t="s">
        <v>16</v>
      </c>
      <c r="AR10" s="442" t="s">
        <v>2</v>
      </c>
      <c r="AS10" s="441" t="s">
        <v>2</v>
      </c>
      <c r="AT10" s="440" t="s">
        <v>3</v>
      </c>
      <c r="AU10" s="442" t="s">
        <v>2</v>
      </c>
      <c r="AV10" s="439" t="s">
        <v>16</v>
      </c>
      <c r="AW10" s="439" t="s">
        <v>16</v>
      </c>
      <c r="AX10" s="438" t="s">
        <v>4</v>
      </c>
      <c r="AY10" s="438" t="s">
        <v>4</v>
      </c>
      <c r="AZ10" s="439" t="s">
        <v>16</v>
      </c>
      <c r="BA10" s="441" t="s">
        <v>2</v>
      </c>
      <c r="BB10" s="442" t="s">
        <v>2</v>
      </c>
      <c r="BC10" s="440" t="s">
        <v>3</v>
      </c>
      <c r="BD10" s="439" t="s">
        <v>16</v>
      </c>
      <c r="BE10" s="440" t="s">
        <v>3</v>
      </c>
      <c r="BF10" s="442" t="s">
        <v>2</v>
      </c>
      <c r="BG10" s="438" t="s">
        <v>4</v>
      </c>
      <c r="BH10" s="438" t="s">
        <v>4</v>
      </c>
      <c r="BI10" s="439" t="s">
        <v>16</v>
      </c>
      <c r="BJ10" s="442" t="s">
        <v>2</v>
      </c>
      <c r="BK10" s="440" t="s">
        <v>3</v>
      </c>
      <c r="BL10" s="439" t="s">
        <v>16</v>
      </c>
      <c r="BM10" s="441" t="s">
        <v>2</v>
      </c>
      <c r="BN10" s="442" t="s">
        <v>2</v>
      </c>
      <c r="BO10" s="439" t="s">
        <v>16</v>
      </c>
      <c r="BP10" s="439" t="s">
        <v>16</v>
      </c>
      <c r="BQ10" s="12">
        <f t="shared" si="1"/>
        <v>9</v>
      </c>
      <c r="BR10" s="13">
        <f t="shared" si="2"/>
        <v>5</v>
      </c>
      <c r="BS10" s="13">
        <f t="shared" si="3"/>
        <v>7</v>
      </c>
      <c r="BT10" s="13">
        <f t="shared" si="4"/>
        <v>9</v>
      </c>
      <c r="BU10" s="14">
        <f t="shared" si="9"/>
        <v>26</v>
      </c>
    </row>
    <row r="11" spans="1:73" ht="20.25">
      <c r="A11" s="53" t="s">
        <v>130</v>
      </c>
      <c r="B11" s="545" t="s">
        <v>4</v>
      </c>
      <c r="C11" s="546" t="s">
        <v>4</v>
      </c>
      <c r="D11" s="547" t="s">
        <v>16</v>
      </c>
      <c r="E11" s="547" t="s">
        <v>16</v>
      </c>
      <c r="F11" s="478" t="s">
        <v>4</v>
      </c>
      <c r="G11" s="508" t="s">
        <v>4</v>
      </c>
      <c r="H11" s="527" t="s">
        <v>4</v>
      </c>
      <c r="I11" s="526" t="s">
        <v>16</v>
      </c>
      <c r="J11" s="517" t="s">
        <v>3</v>
      </c>
      <c r="K11" s="481" t="s">
        <v>2</v>
      </c>
      <c r="L11" s="482" t="s">
        <v>2</v>
      </c>
      <c r="M11" s="480" t="s">
        <v>3</v>
      </c>
      <c r="N11" s="509" t="s">
        <v>16</v>
      </c>
      <c r="O11" s="523" t="s">
        <v>16</v>
      </c>
      <c r="P11" s="518" t="s">
        <v>4</v>
      </c>
      <c r="Q11" s="518" t="s">
        <v>4</v>
      </c>
      <c r="R11" s="479" t="s">
        <v>16</v>
      </c>
      <c r="S11" s="481" t="s">
        <v>2</v>
      </c>
      <c r="T11" s="482" t="s">
        <v>2</v>
      </c>
      <c r="U11" s="510" t="s">
        <v>3</v>
      </c>
      <c r="V11" s="523" t="s">
        <v>16</v>
      </c>
      <c r="W11" s="524" t="s">
        <v>3</v>
      </c>
      <c r="X11" s="514" t="s">
        <v>2</v>
      </c>
      <c r="Y11" s="478" t="s">
        <v>4</v>
      </c>
      <c r="Z11" s="478" t="s">
        <v>4</v>
      </c>
      <c r="AA11" s="479" t="s">
        <v>16</v>
      </c>
      <c r="AB11" s="507" t="s">
        <v>149</v>
      </c>
      <c r="AC11" s="525" t="s">
        <v>3</v>
      </c>
      <c r="AD11" s="526" t="s">
        <v>16</v>
      </c>
      <c r="AE11" s="516" t="s">
        <v>16</v>
      </c>
      <c r="AF11" s="489" t="s">
        <v>3</v>
      </c>
      <c r="AG11" s="12">
        <f t="shared" si="5"/>
        <v>5</v>
      </c>
      <c r="AH11" s="13">
        <f t="shared" si="6"/>
        <v>6</v>
      </c>
      <c r="AI11" s="13">
        <f t="shared" si="7"/>
        <v>9</v>
      </c>
      <c r="AJ11" s="13">
        <f t="shared" si="8"/>
        <v>10</v>
      </c>
      <c r="AK11" s="14">
        <f t="shared" si="0"/>
        <v>32</v>
      </c>
      <c r="AL11" s="436" t="s">
        <v>42</v>
      </c>
      <c r="AM11" s="445" t="s">
        <v>3</v>
      </c>
      <c r="AN11" s="438" t="s">
        <v>4</v>
      </c>
      <c r="AO11" s="438" t="s">
        <v>4</v>
      </c>
      <c r="AP11" s="438" t="s">
        <v>4</v>
      </c>
      <c r="AQ11" s="439" t="s">
        <v>16</v>
      </c>
      <c r="AR11" s="439" t="s">
        <v>16</v>
      </c>
      <c r="AS11" s="441" t="s">
        <v>2</v>
      </c>
      <c r="AT11" s="440" t="s">
        <v>3</v>
      </c>
      <c r="AU11" s="442" t="s">
        <v>2</v>
      </c>
      <c r="AV11" s="442" t="s">
        <v>2</v>
      </c>
      <c r="AW11" s="439" t="s">
        <v>16</v>
      </c>
      <c r="AX11" s="438" t="s">
        <v>4</v>
      </c>
      <c r="AY11" s="438" t="s">
        <v>4</v>
      </c>
      <c r="AZ11" s="439" t="s">
        <v>16</v>
      </c>
      <c r="BA11" s="441" t="s">
        <v>2</v>
      </c>
      <c r="BB11" s="440" t="s">
        <v>3</v>
      </c>
      <c r="BC11" s="442" t="s">
        <v>2</v>
      </c>
      <c r="BD11" s="439" t="s">
        <v>16</v>
      </c>
      <c r="BE11" s="440" t="s">
        <v>3</v>
      </c>
      <c r="BF11" s="441" t="s">
        <v>2</v>
      </c>
      <c r="BG11" s="438" t="s">
        <v>4</v>
      </c>
      <c r="BH11" s="438" t="s">
        <v>4</v>
      </c>
      <c r="BI11" s="439" t="s">
        <v>16</v>
      </c>
      <c r="BJ11" s="442" t="s">
        <v>2</v>
      </c>
      <c r="BK11" s="440" t="s">
        <v>3</v>
      </c>
      <c r="BL11" s="439" t="s">
        <v>16</v>
      </c>
      <c r="BM11" s="442" t="s">
        <v>2</v>
      </c>
      <c r="BN11" s="441" t="s">
        <v>2</v>
      </c>
      <c r="BO11" s="439" t="s">
        <v>16</v>
      </c>
      <c r="BP11" s="439" t="s">
        <v>16</v>
      </c>
      <c r="BQ11" s="12">
        <f t="shared" si="1"/>
        <v>9</v>
      </c>
      <c r="BR11" s="13">
        <f t="shared" si="2"/>
        <v>5</v>
      </c>
      <c r="BS11" s="13">
        <f t="shared" si="3"/>
        <v>7</v>
      </c>
      <c r="BT11" s="13">
        <f t="shared" si="4"/>
        <v>9</v>
      </c>
      <c r="BU11" s="14">
        <f t="shared" si="9"/>
        <v>26</v>
      </c>
    </row>
    <row r="12" spans="1:73" ht="20.25">
      <c r="A12" s="54" t="s">
        <v>131</v>
      </c>
      <c r="B12" s="487" t="s">
        <v>16</v>
      </c>
      <c r="C12" s="479" t="s">
        <v>16</v>
      </c>
      <c r="D12" s="480" t="s">
        <v>3</v>
      </c>
      <c r="E12" s="482" t="s">
        <v>2</v>
      </c>
      <c r="F12" s="478" t="s">
        <v>4</v>
      </c>
      <c r="G12" s="508" t="s">
        <v>4</v>
      </c>
      <c r="H12" s="527" t="s">
        <v>4</v>
      </c>
      <c r="I12" s="526" t="s">
        <v>16</v>
      </c>
      <c r="J12" s="517" t="s">
        <v>3</v>
      </c>
      <c r="K12" s="481" t="s">
        <v>2</v>
      </c>
      <c r="L12" s="482" t="s">
        <v>2</v>
      </c>
      <c r="M12" s="480" t="s">
        <v>3</v>
      </c>
      <c r="N12" s="509" t="s">
        <v>16</v>
      </c>
      <c r="O12" s="523" t="s">
        <v>16</v>
      </c>
      <c r="P12" s="518" t="s">
        <v>4</v>
      </c>
      <c r="Q12" s="518" t="s">
        <v>4</v>
      </c>
      <c r="R12" s="479" t="s">
        <v>16</v>
      </c>
      <c r="S12" s="480" t="s">
        <v>3</v>
      </c>
      <c r="T12" s="481" t="s">
        <v>2</v>
      </c>
      <c r="U12" s="504" t="s">
        <v>2</v>
      </c>
      <c r="V12" s="523" t="s">
        <v>16</v>
      </c>
      <c r="W12" s="524" t="s">
        <v>3</v>
      </c>
      <c r="X12" s="514" t="s">
        <v>2</v>
      </c>
      <c r="Y12" s="478" t="s">
        <v>4</v>
      </c>
      <c r="Z12" s="478" t="s">
        <v>4</v>
      </c>
      <c r="AA12" s="479" t="s">
        <v>16</v>
      </c>
      <c r="AB12" s="506" t="s">
        <v>2</v>
      </c>
      <c r="AC12" s="525" t="s">
        <v>3</v>
      </c>
      <c r="AD12" s="526" t="s">
        <v>16</v>
      </c>
      <c r="AE12" s="516" t="s">
        <v>16</v>
      </c>
      <c r="AF12" s="488" t="s">
        <v>2</v>
      </c>
      <c r="AG12" s="7">
        <f t="shared" si="5"/>
        <v>8</v>
      </c>
      <c r="AH12" s="13">
        <f t="shared" si="6"/>
        <v>6</v>
      </c>
      <c r="AI12" s="8">
        <f t="shared" si="7"/>
        <v>7</v>
      </c>
      <c r="AJ12" s="8">
        <f t="shared" si="8"/>
        <v>10</v>
      </c>
      <c r="AK12" s="9">
        <f t="shared" si="0"/>
        <v>28</v>
      </c>
      <c r="AL12" s="444" t="s">
        <v>43</v>
      </c>
      <c r="AM12" s="445" t="s">
        <v>3</v>
      </c>
      <c r="AN12" s="438" t="s">
        <v>4</v>
      </c>
      <c r="AO12" s="438" t="s">
        <v>4</v>
      </c>
      <c r="AP12" s="438" t="s">
        <v>4</v>
      </c>
      <c r="AQ12" s="439" t="s">
        <v>16</v>
      </c>
      <c r="AR12" s="442" t="s">
        <v>2</v>
      </c>
      <c r="AS12" s="441" t="s">
        <v>2</v>
      </c>
      <c r="AT12" s="440" t="s">
        <v>3</v>
      </c>
      <c r="AU12" s="442" t="s">
        <v>2</v>
      </c>
      <c r="AV12" s="439" t="s">
        <v>16</v>
      </c>
      <c r="AW12" s="439" t="s">
        <v>16</v>
      </c>
      <c r="AX12" s="438" t="s">
        <v>4</v>
      </c>
      <c r="AY12" s="438" t="s">
        <v>4</v>
      </c>
      <c r="AZ12" s="439" t="s">
        <v>16</v>
      </c>
      <c r="BA12" s="441" t="s">
        <v>2</v>
      </c>
      <c r="BB12" s="440" t="s">
        <v>3</v>
      </c>
      <c r="BC12" s="442" t="s">
        <v>2</v>
      </c>
      <c r="BD12" s="439" t="s">
        <v>16</v>
      </c>
      <c r="BE12" s="440" t="s">
        <v>3</v>
      </c>
      <c r="BF12" s="441" t="s">
        <v>2</v>
      </c>
      <c r="BG12" s="438" t="s">
        <v>4</v>
      </c>
      <c r="BH12" s="438" t="s">
        <v>4</v>
      </c>
      <c r="BI12" s="439" t="s">
        <v>16</v>
      </c>
      <c r="BJ12" s="442" t="s">
        <v>2</v>
      </c>
      <c r="BK12" s="440" t="s">
        <v>3</v>
      </c>
      <c r="BL12" s="439" t="s">
        <v>16</v>
      </c>
      <c r="BM12" s="442" t="s">
        <v>2</v>
      </c>
      <c r="BN12" s="441" t="s">
        <v>2</v>
      </c>
      <c r="BO12" s="439" t="s">
        <v>16</v>
      </c>
      <c r="BP12" s="439" t="s">
        <v>16</v>
      </c>
      <c r="BQ12" s="7">
        <f t="shared" si="1"/>
        <v>9</v>
      </c>
      <c r="BR12" s="13">
        <f t="shared" si="2"/>
        <v>5</v>
      </c>
      <c r="BS12" s="8">
        <f t="shared" si="3"/>
        <v>7</v>
      </c>
      <c r="BT12" s="8">
        <f t="shared" si="4"/>
        <v>9</v>
      </c>
      <c r="BU12" s="9">
        <f t="shared" si="9"/>
        <v>26</v>
      </c>
    </row>
    <row r="13" spans="1:73" ht="20.25">
      <c r="A13" s="53" t="s">
        <v>132</v>
      </c>
      <c r="B13" s="487" t="s">
        <v>16</v>
      </c>
      <c r="C13" s="480" t="s">
        <v>3</v>
      </c>
      <c r="D13" s="478" t="s">
        <v>4</v>
      </c>
      <c r="E13" s="478" t="s">
        <v>4</v>
      </c>
      <c r="F13" s="479" t="s">
        <v>16</v>
      </c>
      <c r="G13" s="506" t="s">
        <v>2</v>
      </c>
      <c r="H13" s="528" t="s">
        <v>54</v>
      </c>
      <c r="I13" s="529" t="s">
        <v>4</v>
      </c>
      <c r="J13" s="518" t="s">
        <v>4</v>
      </c>
      <c r="K13" s="551" t="s">
        <v>4</v>
      </c>
      <c r="L13" s="551" t="s">
        <v>4</v>
      </c>
      <c r="M13" s="479" t="s">
        <v>16</v>
      </c>
      <c r="N13" s="504" t="s">
        <v>2</v>
      </c>
      <c r="O13" s="523" t="s">
        <v>16</v>
      </c>
      <c r="P13" s="524" t="s">
        <v>3</v>
      </c>
      <c r="Q13" s="514" t="s">
        <v>2</v>
      </c>
      <c r="R13" s="520" t="s">
        <v>15</v>
      </c>
      <c r="S13" s="520" t="s">
        <v>15</v>
      </c>
      <c r="T13" s="479" t="s">
        <v>16</v>
      </c>
      <c r="U13" s="506" t="s">
        <v>2</v>
      </c>
      <c r="V13" s="555" t="s">
        <v>16</v>
      </c>
      <c r="W13" s="526" t="s">
        <v>16</v>
      </c>
      <c r="X13" s="516" t="s">
        <v>16</v>
      </c>
      <c r="Y13" s="481" t="s">
        <v>2</v>
      </c>
      <c r="Z13" s="482" t="s">
        <v>2</v>
      </c>
      <c r="AA13" s="478" t="s">
        <v>4</v>
      </c>
      <c r="AB13" s="508" t="s">
        <v>4</v>
      </c>
      <c r="AC13" s="527" t="s">
        <v>4</v>
      </c>
      <c r="AD13" s="526" t="s">
        <v>16</v>
      </c>
      <c r="AE13" s="488" t="s">
        <v>2</v>
      </c>
      <c r="AF13" s="488" t="s">
        <v>2</v>
      </c>
      <c r="AG13" s="12">
        <f t="shared" si="5"/>
        <v>10</v>
      </c>
      <c r="AH13" s="13">
        <f t="shared" si="6"/>
        <v>3</v>
      </c>
      <c r="AI13" s="13">
        <f t="shared" si="7"/>
        <v>9</v>
      </c>
      <c r="AJ13" s="13">
        <f t="shared" si="8"/>
        <v>9</v>
      </c>
      <c r="AK13" s="14">
        <f t="shared" si="0"/>
        <v>26</v>
      </c>
      <c r="AL13" s="436" t="s">
        <v>44</v>
      </c>
      <c r="AM13" s="447" t="s">
        <v>2</v>
      </c>
      <c r="AN13" s="440" t="s">
        <v>3</v>
      </c>
      <c r="AO13" s="439" t="s">
        <v>16</v>
      </c>
      <c r="AP13" s="439" t="s">
        <v>16</v>
      </c>
      <c r="AQ13" s="438" t="s">
        <v>4</v>
      </c>
      <c r="AR13" s="438" t="s">
        <v>4</v>
      </c>
      <c r="AS13" s="439" t="s">
        <v>16</v>
      </c>
      <c r="AT13" s="442" t="s">
        <v>2</v>
      </c>
      <c r="AU13" s="440" t="s">
        <v>3</v>
      </c>
      <c r="AV13" s="442" t="s">
        <v>2</v>
      </c>
      <c r="AW13" s="439" t="s">
        <v>16</v>
      </c>
      <c r="AX13" s="440" t="s">
        <v>3</v>
      </c>
      <c r="AY13" s="441" t="s">
        <v>2</v>
      </c>
      <c r="AZ13" s="438" t="s">
        <v>4</v>
      </c>
      <c r="BA13" s="438" t="s">
        <v>4</v>
      </c>
      <c r="BB13" s="439" t="s">
        <v>16</v>
      </c>
      <c r="BC13" s="442" t="s">
        <v>2</v>
      </c>
      <c r="BD13" s="440" t="s">
        <v>3</v>
      </c>
      <c r="BE13" s="439" t="s">
        <v>16</v>
      </c>
      <c r="BF13" s="439" t="s">
        <v>16</v>
      </c>
      <c r="BG13" s="441" t="s">
        <v>2</v>
      </c>
      <c r="BH13" s="442" t="s">
        <v>2</v>
      </c>
      <c r="BI13" s="438" t="s">
        <v>4</v>
      </c>
      <c r="BJ13" s="438" t="s">
        <v>4</v>
      </c>
      <c r="BK13" s="438" t="s">
        <v>4</v>
      </c>
      <c r="BL13" s="439" t="s">
        <v>16</v>
      </c>
      <c r="BM13" s="440" t="s">
        <v>3</v>
      </c>
      <c r="BN13" s="442" t="s">
        <v>2</v>
      </c>
      <c r="BO13" s="441" t="s">
        <v>2</v>
      </c>
      <c r="BP13" s="439" t="s">
        <v>16</v>
      </c>
      <c r="BQ13" s="12">
        <f t="shared" si="1"/>
        <v>9</v>
      </c>
      <c r="BR13" s="13">
        <f t="shared" si="2"/>
        <v>5</v>
      </c>
      <c r="BS13" s="13">
        <f t="shared" si="3"/>
        <v>7</v>
      </c>
      <c r="BT13" s="13">
        <f t="shared" si="4"/>
        <v>9</v>
      </c>
      <c r="BU13" s="14">
        <f t="shared" si="9"/>
        <v>26</v>
      </c>
    </row>
    <row r="14" spans="1:73" ht="20.25">
      <c r="A14" s="55" t="s">
        <v>133</v>
      </c>
      <c r="B14" s="487" t="s">
        <v>16</v>
      </c>
      <c r="C14" s="480" t="s">
        <v>3</v>
      </c>
      <c r="D14" s="481" t="s">
        <v>2</v>
      </c>
      <c r="E14" s="482" t="s">
        <v>2</v>
      </c>
      <c r="F14" s="482" t="s">
        <v>2</v>
      </c>
      <c r="G14" s="509" t="s">
        <v>16</v>
      </c>
      <c r="H14" s="523" t="s">
        <v>16</v>
      </c>
      <c r="I14" s="529" t="s">
        <v>4</v>
      </c>
      <c r="J14" s="518" t="s">
        <v>4</v>
      </c>
      <c r="K14" s="479" t="s">
        <v>16</v>
      </c>
      <c r="L14" s="480" t="s">
        <v>3</v>
      </c>
      <c r="M14" s="481" t="s">
        <v>2</v>
      </c>
      <c r="N14" s="504" t="s">
        <v>2</v>
      </c>
      <c r="O14" s="523" t="s">
        <v>16</v>
      </c>
      <c r="P14" s="524" t="s">
        <v>3</v>
      </c>
      <c r="Q14" s="514" t="s">
        <v>2</v>
      </c>
      <c r="R14" s="478" t="s">
        <v>4</v>
      </c>
      <c r="S14" s="478" t="s">
        <v>4</v>
      </c>
      <c r="T14" s="479" t="s">
        <v>16</v>
      </c>
      <c r="U14" s="506" t="s">
        <v>2</v>
      </c>
      <c r="V14" s="525" t="s">
        <v>3</v>
      </c>
      <c r="W14" s="526" t="s">
        <v>16</v>
      </c>
      <c r="X14" s="516" t="s">
        <v>16</v>
      </c>
      <c r="Y14" s="482" t="s">
        <v>2</v>
      </c>
      <c r="Z14" s="482" t="s">
        <v>2</v>
      </c>
      <c r="AA14" s="478" t="s">
        <v>4</v>
      </c>
      <c r="AB14" s="508" t="s">
        <v>4</v>
      </c>
      <c r="AC14" s="527" t="s">
        <v>4</v>
      </c>
      <c r="AD14" s="526" t="s">
        <v>16</v>
      </c>
      <c r="AE14" s="517" t="s">
        <v>3</v>
      </c>
      <c r="AF14" s="490" t="s">
        <v>2</v>
      </c>
      <c r="AG14" s="7">
        <f t="shared" si="5"/>
        <v>10</v>
      </c>
      <c r="AH14" s="13">
        <f t="shared" si="6"/>
        <v>5</v>
      </c>
      <c r="AI14" s="8">
        <f t="shared" si="7"/>
        <v>7</v>
      </c>
      <c r="AJ14" s="8">
        <f t="shared" si="8"/>
        <v>9</v>
      </c>
      <c r="AK14" s="9">
        <f t="shared" si="0"/>
        <v>26</v>
      </c>
      <c r="AL14" s="448" t="s">
        <v>45</v>
      </c>
      <c r="AM14" s="443" t="s">
        <v>2</v>
      </c>
      <c r="AN14" s="440" t="s">
        <v>3</v>
      </c>
      <c r="AO14" s="439" t="s">
        <v>16</v>
      </c>
      <c r="AP14" s="439" t="s">
        <v>16</v>
      </c>
      <c r="AQ14" s="438" t="s">
        <v>4</v>
      </c>
      <c r="AR14" s="438" t="s">
        <v>4</v>
      </c>
      <c r="AS14" s="439" t="s">
        <v>16</v>
      </c>
      <c r="AT14" s="442" t="s">
        <v>2</v>
      </c>
      <c r="AU14" s="440" t="s">
        <v>3</v>
      </c>
      <c r="AV14" s="442" t="s">
        <v>2</v>
      </c>
      <c r="AW14" s="439" t="s">
        <v>16</v>
      </c>
      <c r="AX14" s="440" t="s">
        <v>3</v>
      </c>
      <c r="AY14" s="441" t="s">
        <v>2</v>
      </c>
      <c r="AZ14" s="438" t="s">
        <v>4</v>
      </c>
      <c r="BA14" s="438" t="s">
        <v>4</v>
      </c>
      <c r="BB14" s="439" t="s">
        <v>16</v>
      </c>
      <c r="BC14" s="441" t="s">
        <v>2</v>
      </c>
      <c r="BD14" s="440" t="s">
        <v>3</v>
      </c>
      <c r="BE14" s="439" t="s">
        <v>16</v>
      </c>
      <c r="BF14" s="439" t="s">
        <v>16</v>
      </c>
      <c r="BG14" s="442" t="s">
        <v>2</v>
      </c>
      <c r="BH14" s="442" t="s">
        <v>2</v>
      </c>
      <c r="BI14" s="438" t="s">
        <v>4</v>
      </c>
      <c r="BJ14" s="438" t="s">
        <v>4</v>
      </c>
      <c r="BK14" s="438" t="s">
        <v>4</v>
      </c>
      <c r="BL14" s="439" t="s">
        <v>16</v>
      </c>
      <c r="BM14" s="440" t="s">
        <v>3</v>
      </c>
      <c r="BN14" s="442" t="s">
        <v>2</v>
      </c>
      <c r="BO14" s="441" t="s">
        <v>2</v>
      </c>
      <c r="BP14" s="439" t="s">
        <v>16</v>
      </c>
      <c r="BQ14" s="7">
        <f t="shared" si="1"/>
        <v>9</v>
      </c>
      <c r="BR14" s="13">
        <f t="shared" si="2"/>
        <v>5</v>
      </c>
      <c r="BS14" s="8">
        <f t="shared" si="3"/>
        <v>7</v>
      </c>
      <c r="BT14" s="8">
        <f t="shared" si="4"/>
        <v>9</v>
      </c>
      <c r="BU14" s="9">
        <f t="shared" si="9"/>
        <v>26</v>
      </c>
    </row>
    <row r="15" spans="1:73" ht="21" thickBot="1">
      <c r="A15" s="55" t="s">
        <v>134</v>
      </c>
      <c r="B15" s="487" t="s">
        <v>16</v>
      </c>
      <c r="C15" s="480" t="s">
        <v>3</v>
      </c>
      <c r="D15" s="481" t="s">
        <v>2</v>
      </c>
      <c r="E15" s="482" t="s">
        <v>2</v>
      </c>
      <c r="F15" s="482" t="s">
        <v>2</v>
      </c>
      <c r="G15" s="509" t="s">
        <v>16</v>
      </c>
      <c r="H15" s="523" t="s">
        <v>16</v>
      </c>
      <c r="I15" s="529" t="s">
        <v>4</v>
      </c>
      <c r="J15" s="518" t="s">
        <v>4</v>
      </c>
      <c r="K15" s="479" t="s">
        <v>16</v>
      </c>
      <c r="L15" s="480" t="s">
        <v>3</v>
      </c>
      <c r="M15" s="481" t="s">
        <v>2</v>
      </c>
      <c r="N15" s="504" t="s">
        <v>2</v>
      </c>
      <c r="O15" s="523" t="s">
        <v>16</v>
      </c>
      <c r="P15" s="524" t="s">
        <v>3</v>
      </c>
      <c r="Q15" s="520" t="s">
        <v>76</v>
      </c>
      <c r="R15" s="478" t="s">
        <v>4</v>
      </c>
      <c r="S15" s="478" t="s">
        <v>4</v>
      </c>
      <c r="T15" s="479" t="s">
        <v>16</v>
      </c>
      <c r="U15" s="506" t="s">
        <v>2</v>
      </c>
      <c r="V15" s="525" t="s">
        <v>3</v>
      </c>
      <c r="W15" s="526" t="s">
        <v>16</v>
      </c>
      <c r="X15" s="516" t="s">
        <v>16</v>
      </c>
      <c r="Y15" s="482" t="s">
        <v>2</v>
      </c>
      <c r="Z15" s="482" t="s">
        <v>2</v>
      </c>
      <c r="AA15" s="478" t="s">
        <v>4</v>
      </c>
      <c r="AB15" s="508" t="s">
        <v>4</v>
      </c>
      <c r="AC15" s="527" t="s">
        <v>4</v>
      </c>
      <c r="AD15" s="526" t="s">
        <v>16</v>
      </c>
      <c r="AE15" s="517" t="s">
        <v>3</v>
      </c>
      <c r="AF15" s="490" t="s">
        <v>2</v>
      </c>
      <c r="AG15" s="7">
        <f t="shared" si="5"/>
        <v>9</v>
      </c>
      <c r="AH15" s="13">
        <f t="shared" si="6"/>
        <v>5</v>
      </c>
      <c r="AI15" s="8">
        <f t="shared" si="7"/>
        <v>7</v>
      </c>
      <c r="AJ15" s="8">
        <f t="shared" si="8"/>
        <v>9</v>
      </c>
      <c r="AK15" s="9">
        <f t="shared" si="0"/>
        <v>26</v>
      </c>
      <c r="AL15" s="448" t="s">
        <v>46</v>
      </c>
      <c r="AM15" s="449" t="s">
        <v>2</v>
      </c>
      <c r="AN15" s="450" t="s">
        <v>2</v>
      </c>
      <c r="AO15" s="451" t="s">
        <v>16</v>
      </c>
      <c r="AP15" s="451" t="s">
        <v>16</v>
      </c>
      <c r="AQ15" s="452" t="s">
        <v>4</v>
      </c>
      <c r="AR15" s="452" t="s">
        <v>4</v>
      </c>
      <c r="AS15" s="451" t="s">
        <v>16</v>
      </c>
      <c r="AT15" s="453" t="s">
        <v>2</v>
      </c>
      <c r="AU15" s="454" t="s">
        <v>3</v>
      </c>
      <c r="AV15" s="453" t="s">
        <v>2</v>
      </c>
      <c r="AW15" s="451" t="s">
        <v>16</v>
      </c>
      <c r="AX15" s="454" t="s">
        <v>3</v>
      </c>
      <c r="AY15" s="450" t="s">
        <v>2</v>
      </c>
      <c r="AZ15" s="452" t="s">
        <v>4</v>
      </c>
      <c r="BA15" s="452" t="s">
        <v>4</v>
      </c>
      <c r="BB15" s="451" t="s">
        <v>16</v>
      </c>
      <c r="BC15" s="453" t="s">
        <v>2</v>
      </c>
      <c r="BD15" s="454" t="s">
        <v>3</v>
      </c>
      <c r="BE15" s="451" t="s">
        <v>16</v>
      </c>
      <c r="BF15" s="451" t="s">
        <v>16</v>
      </c>
      <c r="BG15" s="450" t="s">
        <v>2</v>
      </c>
      <c r="BH15" s="453" t="s">
        <v>2</v>
      </c>
      <c r="BI15" s="452" t="s">
        <v>4</v>
      </c>
      <c r="BJ15" s="452" t="s">
        <v>4</v>
      </c>
      <c r="BK15" s="452" t="s">
        <v>4</v>
      </c>
      <c r="BL15" s="451" t="s">
        <v>16</v>
      </c>
      <c r="BM15" s="453" t="s">
        <v>2</v>
      </c>
      <c r="BN15" s="454" t="s">
        <v>3</v>
      </c>
      <c r="BO15" s="453" t="s">
        <v>2</v>
      </c>
      <c r="BP15" s="451" t="s">
        <v>16</v>
      </c>
      <c r="BQ15" s="7">
        <f t="shared" si="1"/>
        <v>10</v>
      </c>
      <c r="BR15" s="13">
        <f t="shared" si="2"/>
        <v>4</v>
      </c>
      <c r="BS15" s="8">
        <f t="shared" si="3"/>
        <v>7</v>
      </c>
      <c r="BT15" s="8">
        <f t="shared" si="4"/>
        <v>9</v>
      </c>
      <c r="BU15" s="9">
        <f t="shared" si="9"/>
        <v>24</v>
      </c>
    </row>
    <row r="16" spans="1:73" ht="24.75" customHeight="1">
      <c r="A16" s="56" t="s">
        <v>135</v>
      </c>
      <c r="B16" s="491" t="s">
        <v>16</v>
      </c>
      <c r="C16" s="492" t="s">
        <v>143</v>
      </c>
      <c r="D16" s="493" t="s">
        <v>2</v>
      </c>
      <c r="E16" s="494" t="s">
        <v>3</v>
      </c>
      <c r="F16" s="495" t="s">
        <v>16</v>
      </c>
      <c r="G16" s="549" t="s">
        <v>2</v>
      </c>
      <c r="H16" s="530" t="s">
        <v>2</v>
      </c>
      <c r="I16" s="531" t="s">
        <v>16</v>
      </c>
      <c r="J16" s="519" t="s">
        <v>2</v>
      </c>
      <c r="K16" s="494" t="s">
        <v>3</v>
      </c>
      <c r="L16" s="493" t="s">
        <v>2</v>
      </c>
      <c r="M16" s="493" t="s">
        <v>2</v>
      </c>
      <c r="N16" s="520" t="s">
        <v>15</v>
      </c>
      <c r="O16" s="534" t="s">
        <v>16</v>
      </c>
      <c r="P16" s="531" t="s">
        <v>16</v>
      </c>
      <c r="Q16" s="521" t="s">
        <v>2</v>
      </c>
      <c r="R16" s="493" t="s">
        <v>2</v>
      </c>
      <c r="S16" s="494" t="s">
        <v>3</v>
      </c>
      <c r="T16" s="493" t="s">
        <v>2</v>
      </c>
      <c r="U16" s="536" t="s">
        <v>16</v>
      </c>
      <c r="V16" s="534" t="s">
        <v>16</v>
      </c>
      <c r="W16" s="537" t="s">
        <v>2</v>
      </c>
      <c r="X16" s="521" t="s">
        <v>2</v>
      </c>
      <c r="Y16" s="494" t="s">
        <v>3</v>
      </c>
      <c r="Z16" s="493" t="s">
        <v>2</v>
      </c>
      <c r="AA16" s="493" t="s">
        <v>2</v>
      </c>
      <c r="AB16" s="528" t="s">
        <v>54</v>
      </c>
      <c r="AC16" s="534" t="s">
        <v>16</v>
      </c>
      <c r="AD16" s="531" t="s">
        <v>16</v>
      </c>
      <c r="AE16" s="519" t="s">
        <v>2</v>
      </c>
      <c r="AF16" s="496" t="s">
        <v>2</v>
      </c>
      <c r="AG16" s="15">
        <f t="shared" si="5"/>
        <v>17</v>
      </c>
      <c r="AH16" s="16">
        <f t="shared" si="6"/>
        <v>5</v>
      </c>
      <c r="AI16" s="17">
        <f t="shared" si="7"/>
        <v>0</v>
      </c>
      <c r="AJ16" s="17">
        <f t="shared" si="8"/>
        <v>9</v>
      </c>
      <c r="AK16" s="18">
        <f t="shared" si="0"/>
        <v>12</v>
      </c>
      <c r="AL16" s="455" t="s">
        <v>21</v>
      </c>
      <c r="AM16" s="460" t="s">
        <v>2</v>
      </c>
      <c r="AN16" s="457" t="s">
        <v>2</v>
      </c>
      <c r="AO16" s="457" t="s">
        <v>150</v>
      </c>
      <c r="AP16" s="459" t="s">
        <v>16</v>
      </c>
      <c r="AQ16" s="459" t="s">
        <v>16</v>
      </c>
      <c r="AR16" s="458" t="s">
        <v>3</v>
      </c>
      <c r="AS16" s="457" t="s">
        <v>2</v>
      </c>
      <c r="AT16" s="457" t="s">
        <v>2</v>
      </c>
      <c r="AU16" s="456" t="s">
        <v>2</v>
      </c>
      <c r="AV16" s="459" t="s">
        <v>16</v>
      </c>
      <c r="AW16" s="459" t="s">
        <v>16</v>
      </c>
      <c r="AX16" s="457" t="s">
        <v>2</v>
      </c>
      <c r="AY16" s="457" t="s">
        <v>2</v>
      </c>
      <c r="AZ16" s="458" t="s">
        <v>3</v>
      </c>
      <c r="BA16" s="459" t="s">
        <v>16</v>
      </c>
      <c r="BB16" s="458" t="s">
        <v>3</v>
      </c>
      <c r="BC16" s="457" t="s">
        <v>2</v>
      </c>
      <c r="BD16" s="457" t="s">
        <v>2</v>
      </c>
      <c r="BE16" s="459" t="s">
        <v>16</v>
      </c>
      <c r="BF16" s="457" t="s">
        <v>2</v>
      </c>
      <c r="BG16" s="457" t="s">
        <v>2</v>
      </c>
      <c r="BH16" s="457" t="s">
        <v>2</v>
      </c>
      <c r="BI16" s="458" t="s">
        <v>3</v>
      </c>
      <c r="BJ16" s="456" t="s">
        <v>2</v>
      </c>
      <c r="BK16" s="459" t="s">
        <v>16</v>
      </c>
      <c r="BL16" s="459" t="s">
        <v>16</v>
      </c>
      <c r="BM16" s="457" t="s">
        <v>2</v>
      </c>
      <c r="BN16" s="458" t="s">
        <v>3</v>
      </c>
      <c r="BO16" s="457" t="s">
        <v>2</v>
      </c>
      <c r="BP16" s="457" t="s">
        <v>2</v>
      </c>
      <c r="BQ16" s="15">
        <f t="shared" si="1"/>
        <v>17</v>
      </c>
      <c r="BR16" s="16">
        <f t="shared" si="2"/>
        <v>5</v>
      </c>
      <c r="BS16" s="17">
        <f t="shared" si="3"/>
        <v>0</v>
      </c>
      <c r="BT16" s="17">
        <f t="shared" si="4"/>
        <v>8</v>
      </c>
      <c r="BU16" s="18">
        <f t="shared" si="9"/>
        <v>12</v>
      </c>
    </row>
    <row r="17" spans="1:73" ht="20.25">
      <c r="A17" s="57" t="s">
        <v>136</v>
      </c>
      <c r="B17" s="486" t="s">
        <v>3</v>
      </c>
      <c r="C17" s="481" t="s">
        <v>2</v>
      </c>
      <c r="D17" s="482" t="s">
        <v>2</v>
      </c>
      <c r="E17" s="480" t="s">
        <v>3</v>
      </c>
      <c r="F17" s="482" t="s">
        <v>2</v>
      </c>
      <c r="G17" s="547" t="s">
        <v>16</v>
      </c>
      <c r="H17" s="523" t="s">
        <v>16</v>
      </c>
      <c r="I17" s="550" t="s">
        <v>2</v>
      </c>
      <c r="J17" s="528" t="s">
        <v>54</v>
      </c>
      <c r="K17" s="514" t="s">
        <v>2</v>
      </c>
      <c r="L17" s="482" t="s">
        <v>2</v>
      </c>
      <c r="M17" s="482" t="s">
        <v>2</v>
      </c>
      <c r="N17" s="504" t="s">
        <v>148</v>
      </c>
      <c r="O17" s="523" t="s">
        <v>16</v>
      </c>
      <c r="P17" s="526" t="s">
        <v>16</v>
      </c>
      <c r="Q17" s="515" t="s">
        <v>2</v>
      </c>
      <c r="R17" s="482" t="s">
        <v>2</v>
      </c>
      <c r="S17" s="479" t="s">
        <v>16</v>
      </c>
      <c r="T17" s="482" t="s">
        <v>2</v>
      </c>
      <c r="U17" s="510" t="s">
        <v>3</v>
      </c>
      <c r="V17" s="538" t="s">
        <v>2</v>
      </c>
      <c r="W17" s="526" t="s">
        <v>16</v>
      </c>
      <c r="X17" s="514" t="s">
        <v>2</v>
      </c>
      <c r="Y17" s="481" t="s">
        <v>2</v>
      </c>
      <c r="Z17" s="482" t="s">
        <v>2</v>
      </c>
      <c r="AA17" s="482" t="s">
        <v>2</v>
      </c>
      <c r="AB17" s="557" t="s">
        <v>16</v>
      </c>
      <c r="AC17" s="523" t="s">
        <v>16</v>
      </c>
      <c r="AD17" s="520" t="s">
        <v>15</v>
      </c>
      <c r="AE17" s="514" t="s">
        <v>151</v>
      </c>
      <c r="AF17" s="528" t="s">
        <v>54</v>
      </c>
      <c r="AG17" s="7">
        <f t="shared" si="5"/>
        <v>18</v>
      </c>
      <c r="AH17" s="13">
        <f t="shared" si="6"/>
        <v>5</v>
      </c>
      <c r="AI17" s="8">
        <f t="shared" si="7"/>
        <v>0</v>
      </c>
      <c r="AJ17" s="8">
        <f t="shared" si="8"/>
        <v>8</v>
      </c>
      <c r="AK17" s="9">
        <f t="shared" si="0"/>
        <v>12</v>
      </c>
      <c r="AL17" s="461" t="s">
        <v>19</v>
      </c>
      <c r="AM17" s="447" t="s">
        <v>2</v>
      </c>
      <c r="AN17" s="442" t="s">
        <v>2</v>
      </c>
      <c r="AO17" s="442" t="s">
        <v>2</v>
      </c>
      <c r="AP17" s="439" t="s">
        <v>16</v>
      </c>
      <c r="AQ17" s="439" t="s">
        <v>16</v>
      </c>
      <c r="AR17" s="442" t="s">
        <v>2</v>
      </c>
      <c r="AS17" s="442" t="s">
        <v>2</v>
      </c>
      <c r="AT17" s="442" t="s">
        <v>2</v>
      </c>
      <c r="AU17" s="441" t="s">
        <v>2</v>
      </c>
      <c r="AV17" s="442" t="s">
        <v>2</v>
      </c>
      <c r="AW17" s="439" t="s">
        <v>16</v>
      </c>
      <c r="AX17" s="439" t="s">
        <v>16</v>
      </c>
      <c r="AY17" s="442" t="s">
        <v>2</v>
      </c>
      <c r="AZ17" s="442" t="s">
        <v>2</v>
      </c>
      <c r="BA17" s="440" t="s">
        <v>3</v>
      </c>
      <c r="BB17" s="442" t="s">
        <v>2</v>
      </c>
      <c r="BC17" s="440" t="s">
        <v>3</v>
      </c>
      <c r="BD17" s="439" t="s">
        <v>16</v>
      </c>
      <c r="BE17" s="439" t="s">
        <v>16</v>
      </c>
      <c r="BF17" s="441" t="s">
        <v>2</v>
      </c>
      <c r="BG17" s="442" t="s">
        <v>2</v>
      </c>
      <c r="BH17" s="442" t="s">
        <v>2</v>
      </c>
      <c r="BI17" s="442" t="s">
        <v>2</v>
      </c>
      <c r="BJ17" s="440" t="s">
        <v>3</v>
      </c>
      <c r="BK17" s="439" t="s">
        <v>16</v>
      </c>
      <c r="BL17" s="439" t="s">
        <v>16</v>
      </c>
      <c r="BM17" s="442" t="s">
        <v>2</v>
      </c>
      <c r="BN17" s="442" t="s">
        <v>2</v>
      </c>
      <c r="BO17" s="442" t="s">
        <v>2</v>
      </c>
      <c r="BP17" s="440" t="s">
        <v>3</v>
      </c>
      <c r="BQ17" s="7">
        <f t="shared" si="1"/>
        <v>18</v>
      </c>
      <c r="BR17" s="13">
        <f t="shared" si="2"/>
        <v>4</v>
      </c>
      <c r="BS17" s="8">
        <f t="shared" si="3"/>
        <v>0</v>
      </c>
      <c r="BT17" s="8">
        <f t="shared" si="4"/>
        <v>8</v>
      </c>
      <c r="BU17" s="9">
        <f t="shared" si="9"/>
        <v>10</v>
      </c>
    </row>
    <row r="18" spans="1:73" ht="20.25">
      <c r="A18" s="57" t="s">
        <v>137</v>
      </c>
      <c r="B18" s="497" t="s">
        <v>2</v>
      </c>
      <c r="C18" s="482" t="s">
        <v>2</v>
      </c>
      <c r="D18" s="482" t="s">
        <v>2</v>
      </c>
      <c r="E18" s="481" t="s">
        <v>2</v>
      </c>
      <c r="F18" s="480" t="s">
        <v>3</v>
      </c>
      <c r="G18" s="504" t="s">
        <v>2</v>
      </c>
      <c r="H18" s="523" t="s">
        <v>16</v>
      </c>
      <c r="I18" s="526" t="s">
        <v>16</v>
      </c>
      <c r="J18" s="514" t="s">
        <v>2</v>
      </c>
      <c r="K18" s="520" t="s">
        <v>15</v>
      </c>
      <c r="L18" s="482" t="s">
        <v>2</v>
      </c>
      <c r="M18" s="480" t="s">
        <v>3</v>
      </c>
      <c r="N18" s="504" t="s">
        <v>148</v>
      </c>
      <c r="O18" s="523" t="s">
        <v>16</v>
      </c>
      <c r="P18" s="526" t="s">
        <v>16</v>
      </c>
      <c r="Q18" s="514" t="s">
        <v>2</v>
      </c>
      <c r="R18" s="480" t="s">
        <v>3</v>
      </c>
      <c r="S18" s="482" t="s">
        <v>2</v>
      </c>
      <c r="T18" s="481" t="s">
        <v>147</v>
      </c>
      <c r="U18" s="510" t="s">
        <v>3</v>
      </c>
      <c r="V18" s="523" t="s">
        <v>16</v>
      </c>
      <c r="W18" s="526" t="s">
        <v>16</v>
      </c>
      <c r="X18" s="514" t="s">
        <v>2</v>
      </c>
      <c r="Y18" s="482" t="s">
        <v>2</v>
      </c>
      <c r="Z18" s="479" t="s">
        <v>16</v>
      </c>
      <c r="AA18" s="482" t="s">
        <v>2</v>
      </c>
      <c r="AB18" s="510" t="s">
        <v>3</v>
      </c>
      <c r="AC18" s="538" t="s">
        <v>2</v>
      </c>
      <c r="AD18" s="526" t="s">
        <v>16</v>
      </c>
      <c r="AE18" s="514" t="s">
        <v>2</v>
      </c>
      <c r="AF18" s="488" t="s">
        <v>2</v>
      </c>
      <c r="AG18" s="7">
        <f t="shared" si="5"/>
        <v>17</v>
      </c>
      <c r="AH18" s="13">
        <f t="shared" si="6"/>
        <v>5</v>
      </c>
      <c r="AI18" s="8">
        <f t="shared" si="7"/>
        <v>0</v>
      </c>
      <c r="AJ18" s="8">
        <f t="shared" si="8"/>
        <v>8</v>
      </c>
      <c r="AK18" s="9">
        <f t="shared" si="0"/>
        <v>12</v>
      </c>
      <c r="AL18" s="461" t="s">
        <v>25</v>
      </c>
      <c r="AM18" s="443" t="s">
        <v>2</v>
      </c>
      <c r="AN18" s="442" t="s">
        <v>2</v>
      </c>
      <c r="AO18" s="442" t="s">
        <v>2</v>
      </c>
      <c r="AP18" s="439" t="s">
        <v>16</v>
      </c>
      <c r="AQ18" s="439" t="s">
        <v>16</v>
      </c>
      <c r="AR18" s="440" t="s">
        <v>3</v>
      </c>
      <c r="AS18" s="442" t="s">
        <v>2</v>
      </c>
      <c r="AT18" s="441" t="s">
        <v>2</v>
      </c>
      <c r="AU18" s="442" t="s">
        <v>2</v>
      </c>
      <c r="AV18" s="440" t="s">
        <v>3</v>
      </c>
      <c r="AW18" s="439" t="s">
        <v>16</v>
      </c>
      <c r="AX18" s="439" t="s">
        <v>16</v>
      </c>
      <c r="AY18" s="442" t="s">
        <v>2</v>
      </c>
      <c r="AZ18" s="440" t="s">
        <v>3</v>
      </c>
      <c r="BA18" s="442" t="s">
        <v>2</v>
      </c>
      <c r="BB18" s="441" t="s">
        <v>2</v>
      </c>
      <c r="BC18" s="439" t="s">
        <v>16</v>
      </c>
      <c r="BD18" s="439" t="s">
        <v>16</v>
      </c>
      <c r="BE18" s="442" t="s">
        <v>2</v>
      </c>
      <c r="BF18" s="442" t="s">
        <v>2</v>
      </c>
      <c r="BG18" s="442" t="s">
        <v>2</v>
      </c>
      <c r="BH18" s="440" t="s">
        <v>3</v>
      </c>
      <c r="BI18" s="442" t="s">
        <v>2</v>
      </c>
      <c r="BJ18" s="441" t="s">
        <v>2</v>
      </c>
      <c r="BK18" s="439" t="s">
        <v>16</v>
      </c>
      <c r="BL18" s="439" t="s">
        <v>16</v>
      </c>
      <c r="BM18" s="442" t="s">
        <v>2</v>
      </c>
      <c r="BN18" s="442" t="s">
        <v>2</v>
      </c>
      <c r="BO18" s="441" t="s">
        <v>2</v>
      </c>
      <c r="BP18" s="440" t="s">
        <v>3</v>
      </c>
      <c r="BQ18" s="7">
        <f t="shared" si="1"/>
        <v>17</v>
      </c>
      <c r="BR18" s="13">
        <f t="shared" si="2"/>
        <v>5</v>
      </c>
      <c r="BS18" s="8">
        <f t="shared" si="3"/>
        <v>0</v>
      </c>
      <c r="BT18" s="8">
        <f t="shared" si="4"/>
        <v>8</v>
      </c>
      <c r="BU18" s="9">
        <f t="shared" si="9"/>
        <v>12</v>
      </c>
    </row>
    <row r="19" spans="1:73" ht="20.25">
      <c r="A19" s="57" t="s">
        <v>138</v>
      </c>
      <c r="B19" s="487" t="s">
        <v>16</v>
      </c>
      <c r="C19" s="482" t="s">
        <v>2</v>
      </c>
      <c r="D19" s="482" t="s">
        <v>2</v>
      </c>
      <c r="E19" s="481" t="s">
        <v>2</v>
      </c>
      <c r="F19" s="482" t="s">
        <v>2</v>
      </c>
      <c r="G19" s="549" t="s">
        <v>2</v>
      </c>
      <c r="H19" s="523" t="s">
        <v>16</v>
      </c>
      <c r="I19" s="547" t="s">
        <v>16</v>
      </c>
      <c r="J19" s="514" t="s">
        <v>2</v>
      </c>
      <c r="K19" s="482" t="s">
        <v>2</v>
      </c>
      <c r="L19" s="482" t="s">
        <v>2</v>
      </c>
      <c r="M19" s="482" t="s">
        <v>2</v>
      </c>
      <c r="N19" s="510" t="s">
        <v>3</v>
      </c>
      <c r="O19" s="523" t="s">
        <v>16</v>
      </c>
      <c r="P19" s="526" t="s">
        <v>16</v>
      </c>
      <c r="Q19" s="517" t="s">
        <v>3</v>
      </c>
      <c r="R19" s="481" t="s">
        <v>2</v>
      </c>
      <c r="S19" s="482" t="s">
        <v>2</v>
      </c>
      <c r="T19" s="480" t="s">
        <v>3</v>
      </c>
      <c r="U19" s="504" t="s">
        <v>2</v>
      </c>
      <c r="V19" s="523" t="s">
        <v>16</v>
      </c>
      <c r="W19" s="526" t="s">
        <v>16</v>
      </c>
      <c r="X19" s="514" t="s">
        <v>2</v>
      </c>
      <c r="Y19" s="482" t="s">
        <v>2</v>
      </c>
      <c r="Z19" s="481" t="s">
        <v>2</v>
      </c>
      <c r="AA19" s="482" t="s">
        <v>2</v>
      </c>
      <c r="AB19" s="528" t="s">
        <v>54</v>
      </c>
      <c r="AC19" s="523" t="s">
        <v>16</v>
      </c>
      <c r="AD19" s="526" t="s">
        <v>16</v>
      </c>
      <c r="AE19" s="514" t="s">
        <v>2</v>
      </c>
      <c r="AF19" s="520" t="s">
        <v>15</v>
      </c>
      <c r="AG19" s="7">
        <f t="shared" si="5"/>
        <v>18</v>
      </c>
      <c r="AH19" s="13">
        <f t="shared" si="6"/>
        <v>4</v>
      </c>
      <c r="AI19" s="8">
        <f t="shared" si="7"/>
        <v>0</v>
      </c>
      <c r="AJ19" s="8">
        <f t="shared" si="8"/>
        <v>9</v>
      </c>
      <c r="AK19" s="9">
        <f t="shared" si="0"/>
        <v>10</v>
      </c>
      <c r="AL19" s="461" t="s">
        <v>26</v>
      </c>
      <c r="AM19" s="446" t="s">
        <v>16</v>
      </c>
      <c r="AN19" s="442" t="s">
        <v>2</v>
      </c>
      <c r="AO19" s="440" t="s">
        <v>3</v>
      </c>
      <c r="AP19" s="442" t="s">
        <v>2</v>
      </c>
      <c r="AQ19" s="439" t="s">
        <v>16</v>
      </c>
      <c r="AR19" s="442" t="s">
        <v>2</v>
      </c>
      <c r="AS19" s="442" t="s">
        <v>2</v>
      </c>
      <c r="AT19" s="441" t="s">
        <v>2</v>
      </c>
      <c r="AU19" s="442" t="s">
        <v>2</v>
      </c>
      <c r="AV19" s="442" t="s">
        <v>2</v>
      </c>
      <c r="AW19" s="439" t="s">
        <v>16</v>
      </c>
      <c r="AX19" s="439" t="s">
        <v>16</v>
      </c>
      <c r="AY19" s="442" t="s">
        <v>2</v>
      </c>
      <c r="AZ19" s="442" t="s">
        <v>2</v>
      </c>
      <c r="BA19" s="440" t="s">
        <v>3</v>
      </c>
      <c r="BB19" s="442" t="s">
        <v>2</v>
      </c>
      <c r="BC19" s="441" t="s">
        <v>2</v>
      </c>
      <c r="BD19" s="439" t="s">
        <v>16</v>
      </c>
      <c r="BE19" s="439" t="s">
        <v>16</v>
      </c>
      <c r="BF19" s="440" t="s">
        <v>3</v>
      </c>
      <c r="BG19" s="442" t="s">
        <v>2</v>
      </c>
      <c r="BH19" s="442" t="s">
        <v>2</v>
      </c>
      <c r="BI19" s="440" t="s">
        <v>3</v>
      </c>
      <c r="BJ19" s="439" t="s">
        <v>16</v>
      </c>
      <c r="BK19" s="439" t="s">
        <v>16</v>
      </c>
      <c r="BL19" s="442" t="s">
        <v>2</v>
      </c>
      <c r="BM19" s="441" t="s">
        <v>2</v>
      </c>
      <c r="BN19" s="442" t="s">
        <v>2</v>
      </c>
      <c r="BO19" s="442" t="s">
        <v>2</v>
      </c>
      <c r="BP19" s="441" t="s">
        <v>2</v>
      </c>
      <c r="BQ19" s="7">
        <f t="shared" si="1"/>
        <v>18</v>
      </c>
      <c r="BR19" s="13">
        <f t="shared" si="2"/>
        <v>4</v>
      </c>
      <c r="BS19" s="8">
        <f t="shared" si="3"/>
        <v>0</v>
      </c>
      <c r="BT19" s="8">
        <f t="shared" si="4"/>
        <v>8</v>
      </c>
      <c r="BU19" s="9">
        <f t="shared" si="9"/>
        <v>10</v>
      </c>
    </row>
    <row r="20" spans="1:73" ht="20.25">
      <c r="A20" s="58" t="s">
        <v>139</v>
      </c>
      <c r="B20" s="487" t="s">
        <v>16</v>
      </c>
      <c r="C20" s="482" t="s">
        <v>2</v>
      </c>
      <c r="D20" s="482" t="s">
        <v>143</v>
      </c>
      <c r="E20" s="481" t="s">
        <v>2</v>
      </c>
      <c r="F20" s="480" t="s">
        <v>144</v>
      </c>
      <c r="G20" s="504" t="s">
        <v>2</v>
      </c>
      <c r="H20" s="523" t="s">
        <v>16</v>
      </c>
      <c r="I20" s="526" t="s">
        <v>16</v>
      </c>
      <c r="J20" s="514" t="s">
        <v>2</v>
      </c>
      <c r="K20" s="482" t="s">
        <v>2</v>
      </c>
      <c r="L20" s="480" t="s">
        <v>3</v>
      </c>
      <c r="M20" s="482" t="s">
        <v>2</v>
      </c>
      <c r="N20" s="510" t="s">
        <v>3</v>
      </c>
      <c r="O20" s="523" t="s">
        <v>16</v>
      </c>
      <c r="P20" s="526" t="s">
        <v>16</v>
      </c>
      <c r="Q20" s="514" t="s">
        <v>2</v>
      </c>
      <c r="R20" s="481" t="s">
        <v>2</v>
      </c>
      <c r="S20" s="482" t="s">
        <v>2</v>
      </c>
      <c r="T20" s="480" t="s">
        <v>3</v>
      </c>
      <c r="U20" s="504" t="s">
        <v>2</v>
      </c>
      <c r="V20" s="523" t="s">
        <v>16</v>
      </c>
      <c r="W20" s="526" t="s">
        <v>16</v>
      </c>
      <c r="X20" s="515" t="s">
        <v>2</v>
      </c>
      <c r="Y20" s="482" t="s">
        <v>2</v>
      </c>
      <c r="Z20" s="482" t="s">
        <v>2</v>
      </c>
      <c r="AA20" s="482" t="s">
        <v>2</v>
      </c>
      <c r="AB20" s="481" t="s">
        <v>2</v>
      </c>
      <c r="AC20" s="523" t="s">
        <v>16</v>
      </c>
      <c r="AD20" s="557" t="s">
        <v>16</v>
      </c>
      <c r="AE20" s="514" t="s">
        <v>2</v>
      </c>
      <c r="AF20" s="489" t="s">
        <v>3</v>
      </c>
      <c r="AG20" s="7">
        <f t="shared" si="5"/>
        <v>17</v>
      </c>
      <c r="AH20" s="13">
        <f t="shared" si="6"/>
        <v>5</v>
      </c>
      <c r="AI20" s="8">
        <f t="shared" si="7"/>
        <v>0</v>
      </c>
      <c r="AJ20" s="8">
        <f t="shared" si="8"/>
        <v>9</v>
      </c>
      <c r="AK20" s="9">
        <f t="shared" si="0"/>
        <v>12</v>
      </c>
      <c r="AL20" s="462" t="s">
        <v>22</v>
      </c>
      <c r="AM20" s="443" t="s">
        <v>2</v>
      </c>
      <c r="AN20" s="442" t="s">
        <v>2</v>
      </c>
      <c r="AO20" s="442" t="s">
        <v>2</v>
      </c>
      <c r="AP20" s="439" t="s">
        <v>16</v>
      </c>
      <c r="AQ20" s="439" t="s">
        <v>16</v>
      </c>
      <c r="AR20" s="441" t="s">
        <v>2</v>
      </c>
      <c r="AS20" s="442" t="s">
        <v>2</v>
      </c>
      <c r="AT20" s="442" t="s">
        <v>2</v>
      </c>
      <c r="AU20" s="441" t="s">
        <v>2</v>
      </c>
      <c r="AV20" s="440" t="s">
        <v>3</v>
      </c>
      <c r="AW20" s="439" t="s">
        <v>16</v>
      </c>
      <c r="AX20" s="439" t="s">
        <v>16</v>
      </c>
      <c r="AY20" s="442" t="s">
        <v>2</v>
      </c>
      <c r="AZ20" s="442" t="s">
        <v>2</v>
      </c>
      <c r="BA20" s="442" t="s">
        <v>2</v>
      </c>
      <c r="BB20" s="442" t="s">
        <v>2</v>
      </c>
      <c r="BC20" s="441" t="s">
        <v>2</v>
      </c>
      <c r="BD20" s="439" t="s">
        <v>16</v>
      </c>
      <c r="BE20" s="439" t="s">
        <v>16</v>
      </c>
      <c r="BF20" s="442" t="s">
        <v>2</v>
      </c>
      <c r="BG20" s="440" t="s">
        <v>3</v>
      </c>
      <c r="BH20" s="439" t="s">
        <v>16</v>
      </c>
      <c r="BI20" s="442" t="s">
        <v>2</v>
      </c>
      <c r="BJ20" s="440" t="s">
        <v>3</v>
      </c>
      <c r="BK20" s="442" t="s">
        <v>2</v>
      </c>
      <c r="BL20" s="439" t="s">
        <v>16</v>
      </c>
      <c r="BM20" s="442" t="s">
        <v>2</v>
      </c>
      <c r="BN20" s="442" t="s">
        <v>2</v>
      </c>
      <c r="BO20" s="442" t="s">
        <v>2</v>
      </c>
      <c r="BP20" s="441" t="s">
        <v>2</v>
      </c>
      <c r="BQ20" s="7">
        <f t="shared" si="1"/>
        <v>19</v>
      </c>
      <c r="BR20" s="13">
        <f t="shared" si="2"/>
        <v>3</v>
      </c>
      <c r="BS20" s="8">
        <f t="shared" si="3"/>
        <v>0</v>
      </c>
      <c r="BT20" s="8">
        <f t="shared" si="4"/>
        <v>8</v>
      </c>
      <c r="BU20" s="9">
        <f t="shared" si="9"/>
        <v>8</v>
      </c>
    </row>
    <row r="21" spans="1:73" ht="23.25" customHeight="1">
      <c r="A21" s="57" t="s">
        <v>140</v>
      </c>
      <c r="B21" s="487" t="s">
        <v>16</v>
      </c>
      <c r="C21" s="482" t="s">
        <v>143</v>
      </c>
      <c r="D21" s="482" t="s">
        <v>143</v>
      </c>
      <c r="E21" s="482" t="s">
        <v>143</v>
      </c>
      <c r="F21" s="482" t="s">
        <v>2</v>
      </c>
      <c r="G21" s="510" t="s">
        <v>144</v>
      </c>
      <c r="H21" s="523" t="s">
        <v>16</v>
      </c>
      <c r="I21" s="507" t="s">
        <v>3</v>
      </c>
      <c r="J21" s="515" t="s">
        <v>2</v>
      </c>
      <c r="K21" s="482" t="s">
        <v>2</v>
      </c>
      <c r="L21" s="482" t="s">
        <v>2</v>
      </c>
      <c r="M21" s="482" t="s">
        <v>148</v>
      </c>
      <c r="N21" s="509" t="s">
        <v>16</v>
      </c>
      <c r="O21" s="523" t="s">
        <v>16</v>
      </c>
      <c r="P21" s="523" t="s">
        <v>16</v>
      </c>
      <c r="Q21" s="520" t="s">
        <v>15</v>
      </c>
      <c r="R21" s="481" t="s">
        <v>2</v>
      </c>
      <c r="S21" s="482" t="s">
        <v>2</v>
      </c>
      <c r="T21" s="480" t="s">
        <v>3</v>
      </c>
      <c r="U21" s="504" t="s">
        <v>2</v>
      </c>
      <c r="V21" s="523" t="s">
        <v>16</v>
      </c>
      <c r="W21" s="526" t="s">
        <v>16</v>
      </c>
      <c r="X21" s="517" t="s">
        <v>3</v>
      </c>
      <c r="Y21" s="482" t="s">
        <v>2</v>
      </c>
      <c r="Z21" s="481" t="s">
        <v>2</v>
      </c>
      <c r="AA21" s="482" t="s">
        <v>2</v>
      </c>
      <c r="AB21" s="504" t="s">
        <v>2</v>
      </c>
      <c r="AC21" s="523" t="s">
        <v>16</v>
      </c>
      <c r="AD21" s="526" t="s">
        <v>16</v>
      </c>
      <c r="AE21" s="514" t="s">
        <v>2</v>
      </c>
      <c r="AF21" s="488" t="s">
        <v>2</v>
      </c>
      <c r="AG21" s="12">
        <f t="shared" si="5"/>
        <v>18</v>
      </c>
      <c r="AH21" s="13">
        <f t="shared" si="6"/>
        <v>4</v>
      </c>
      <c r="AI21" s="13">
        <f t="shared" si="7"/>
        <v>0</v>
      </c>
      <c r="AJ21" s="13">
        <f t="shared" si="8"/>
        <v>9</v>
      </c>
      <c r="AK21" s="14">
        <f t="shared" si="0"/>
        <v>10</v>
      </c>
      <c r="AL21" s="461" t="s">
        <v>27</v>
      </c>
      <c r="AM21" s="443" t="s">
        <v>2</v>
      </c>
      <c r="AN21" s="442" t="s">
        <v>2</v>
      </c>
      <c r="AO21" s="442" t="s">
        <v>2</v>
      </c>
      <c r="AP21" s="439" t="s">
        <v>16</v>
      </c>
      <c r="AQ21" s="439" t="s">
        <v>16</v>
      </c>
      <c r="AR21" s="441" t="s">
        <v>2</v>
      </c>
      <c r="AS21" s="442" t="s">
        <v>2</v>
      </c>
      <c r="AT21" s="439" t="s">
        <v>16</v>
      </c>
      <c r="AU21" s="442" t="s">
        <v>2</v>
      </c>
      <c r="AV21" s="440" t="s">
        <v>3</v>
      </c>
      <c r="AW21" s="442" t="s">
        <v>2</v>
      </c>
      <c r="AX21" s="439" t="s">
        <v>16</v>
      </c>
      <c r="AY21" s="442" t="s">
        <v>2</v>
      </c>
      <c r="AZ21" s="442" t="s">
        <v>2</v>
      </c>
      <c r="BA21" s="442" t="s">
        <v>2</v>
      </c>
      <c r="BB21" s="441" t="s">
        <v>2</v>
      </c>
      <c r="BC21" s="440" t="s">
        <v>3</v>
      </c>
      <c r="BD21" s="439" t="s">
        <v>16</v>
      </c>
      <c r="BE21" s="439" t="s">
        <v>16</v>
      </c>
      <c r="BF21" s="440" t="s">
        <v>3</v>
      </c>
      <c r="BG21" s="441" t="s">
        <v>2</v>
      </c>
      <c r="BH21" s="442" t="s">
        <v>2</v>
      </c>
      <c r="BI21" s="442" t="s">
        <v>2</v>
      </c>
      <c r="BJ21" s="440" t="s">
        <v>3</v>
      </c>
      <c r="BK21" s="439" t="s">
        <v>16</v>
      </c>
      <c r="BL21" s="439" t="s">
        <v>16</v>
      </c>
      <c r="BM21" s="440" t="s">
        <v>3</v>
      </c>
      <c r="BN21" s="441" t="s">
        <v>2</v>
      </c>
      <c r="BO21" s="442" t="s">
        <v>2</v>
      </c>
      <c r="BP21" s="442" t="s">
        <v>2</v>
      </c>
      <c r="BQ21" s="12">
        <f t="shared" si="1"/>
        <v>17</v>
      </c>
      <c r="BR21" s="13">
        <f t="shared" si="2"/>
        <v>5</v>
      </c>
      <c r="BS21" s="13">
        <f t="shared" si="3"/>
        <v>0</v>
      </c>
      <c r="BT21" s="13">
        <f t="shared" si="4"/>
        <v>8</v>
      </c>
      <c r="BU21" s="14">
        <f t="shared" si="9"/>
        <v>12</v>
      </c>
    </row>
    <row r="22" spans="1:73" ht="21" thickBot="1">
      <c r="A22" s="472" t="s">
        <v>141</v>
      </c>
      <c r="B22" s="498" t="s">
        <v>16</v>
      </c>
      <c r="C22" s="499" t="s">
        <v>143</v>
      </c>
      <c r="D22" s="480" t="s">
        <v>144</v>
      </c>
      <c r="E22" s="499" t="s">
        <v>2</v>
      </c>
      <c r="F22" s="501" t="s">
        <v>2</v>
      </c>
      <c r="G22" s="549" t="s">
        <v>144</v>
      </c>
      <c r="H22" s="532" t="s">
        <v>16</v>
      </c>
      <c r="I22" s="533" t="s">
        <v>16</v>
      </c>
      <c r="J22" s="533" t="s">
        <v>16</v>
      </c>
      <c r="K22" s="528" t="s">
        <v>54</v>
      </c>
      <c r="L22" s="535" t="s">
        <v>148</v>
      </c>
      <c r="M22" s="501" t="s">
        <v>2</v>
      </c>
      <c r="N22" s="528" t="s">
        <v>54</v>
      </c>
      <c r="O22" s="535" t="s">
        <v>148</v>
      </c>
      <c r="P22" s="533" t="s">
        <v>16</v>
      </c>
      <c r="Q22" s="528" t="s">
        <v>54</v>
      </c>
      <c r="R22" s="499" t="s">
        <v>2</v>
      </c>
      <c r="S22" s="501" t="s">
        <v>2</v>
      </c>
      <c r="T22" s="499" t="s">
        <v>2</v>
      </c>
      <c r="U22" s="511" t="s">
        <v>2</v>
      </c>
      <c r="V22" s="532" t="s">
        <v>16</v>
      </c>
      <c r="W22" s="533" t="s">
        <v>16</v>
      </c>
      <c r="X22" s="522" t="s">
        <v>2</v>
      </c>
      <c r="Y22" s="500" t="s">
        <v>3</v>
      </c>
      <c r="Z22" s="499" t="s">
        <v>2</v>
      </c>
      <c r="AA22" s="499" t="s">
        <v>2</v>
      </c>
      <c r="AB22" s="488" t="s">
        <v>2</v>
      </c>
      <c r="AC22" s="532" t="s">
        <v>16</v>
      </c>
      <c r="AD22" s="533" t="s">
        <v>16</v>
      </c>
      <c r="AE22" s="522" t="s">
        <v>2</v>
      </c>
      <c r="AF22" s="502" t="s">
        <v>2</v>
      </c>
      <c r="AG22" s="7">
        <f t="shared" si="5"/>
        <v>16</v>
      </c>
      <c r="AH22" s="13">
        <f t="shared" si="6"/>
        <v>6</v>
      </c>
      <c r="AI22" s="8">
        <f t="shared" si="7"/>
        <v>0</v>
      </c>
      <c r="AJ22" s="8">
        <f t="shared" si="8"/>
        <v>9</v>
      </c>
      <c r="AK22" s="9">
        <f t="shared" si="0"/>
        <v>14</v>
      </c>
      <c r="AL22" s="463" t="s">
        <v>78</v>
      </c>
      <c r="AM22" s="443" t="s">
        <v>2</v>
      </c>
      <c r="AN22" s="442" t="s">
        <v>2</v>
      </c>
      <c r="AO22" s="439" t="s">
        <v>16</v>
      </c>
      <c r="AP22" s="439" t="s">
        <v>16</v>
      </c>
      <c r="AQ22" s="442" t="s">
        <v>2</v>
      </c>
      <c r="AR22" s="440" t="s">
        <v>3</v>
      </c>
      <c r="AS22" s="442" t="s">
        <v>2</v>
      </c>
      <c r="AT22" s="441" t="s">
        <v>2</v>
      </c>
      <c r="AU22" s="442" t="s">
        <v>2</v>
      </c>
      <c r="AV22" s="442" t="s">
        <v>2</v>
      </c>
      <c r="AW22" s="439" t="s">
        <v>16</v>
      </c>
      <c r="AX22" s="439" t="s">
        <v>16</v>
      </c>
      <c r="AY22" s="442" t="s">
        <v>2</v>
      </c>
      <c r="AZ22" s="440" t="s">
        <v>3</v>
      </c>
      <c r="BA22" s="442" t="s">
        <v>2</v>
      </c>
      <c r="BB22" s="441" t="s">
        <v>2</v>
      </c>
      <c r="BC22" s="442" t="s">
        <v>2</v>
      </c>
      <c r="BD22" s="439" t="s">
        <v>16</v>
      </c>
      <c r="BE22" s="439" t="s">
        <v>16</v>
      </c>
      <c r="BF22" s="440" t="s">
        <v>3</v>
      </c>
      <c r="BG22" s="442" t="s">
        <v>2</v>
      </c>
      <c r="BH22" s="442" t="s">
        <v>2</v>
      </c>
      <c r="BI22" s="442" t="s">
        <v>2</v>
      </c>
      <c r="BJ22" s="441" t="s">
        <v>2</v>
      </c>
      <c r="BK22" s="439" t="s">
        <v>16</v>
      </c>
      <c r="BL22" s="439" t="s">
        <v>16</v>
      </c>
      <c r="BM22" s="442" t="s">
        <v>2</v>
      </c>
      <c r="BN22" s="440" t="s">
        <v>3</v>
      </c>
      <c r="BO22" s="439" t="s">
        <v>16</v>
      </c>
      <c r="BP22" s="440" t="s">
        <v>3</v>
      </c>
      <c r="BQ22" s="7">
        <f t="shared" si="1"/>
        <v>16</v>
      </c>
      <c r="BR22" s="13">
        <f t="shared" si="2"/>
        <v>5</v>
      </c>
      <c r="BS22" s="8">
        <f t="shared" si="3"/>
        <v>0</v>
      </c>
      <c r="BT22" s="8">
        <f t="shared" si="4"/>
        <v>9</v>
      </c>
      <c r="BU22" s="9">
        <f t="shared" si="9"/>
        <v>12</v>
      </c>
    </row>
    <row r="23" spans="1:73" ht="52.5" customHeight="1">
      <c r="A23" s="23" t="s">
        <v>20</v>
      </c>
      <c r="B23" s="464"/>
      <c r="C23" s="465"/>
      <c r="D23" s="465"/>
      <c r="E23" s="465"/>
      <c r="F23" s="465"/>
      <c r="G23" s="465"/>
      <c r="H23" s="466" t="s">
        <v>122</v>
      </c>
      <c r="I23" s="465"/>
      <c r="J23" s="465"/>
      <c r="K23" s="465"/>
      <c r="L23" s="465"/>
      <c r="M23" s="465"/>
      <c r="N23" s="465"/>
      <c r="O23" s="466" t="s">
        <v>78</v>
      </c>
      <c r="P23" s="465"/>
      <c r="Q23" s="465"/>
      <c r="R23" s="465"/>
      <c r="S23" s="465"/>
      <c r="T23" s="465"/>
      <c r="U23" s="465"/>
      <c r="V23" s="466" t="s">
        <v>19</v>
      </c>
      <c r="W23" s="465"/>
      <c r="X23" s="465"/>
      <c r="Y23" s="465"/>
      <c r="Z23" s="465"/>
      <c r="AA23" s="465"/>
      <c r="AB23" s="465"/>
      <c r="AC23" s="466" t="s">
        <v>25</v>
      </c>
      <c r="AD23" s="465"/>
      <c r="AE23" s="465"/>
      <c r="AF23" s="467"/>
      <c r="AG23" s="6143"/>
      <c r="AH23" s="6144"/>
      <c r="AI23" s="6144"/>
      <c r="AJ23" s="6144"/>
      <c r="AK23" s="6145"/>
      <c r="AL23" s="23" t="s">
        <v>20</v>
      </c>
      <c r="AM23" s="464"/>
      <c r="AN23" s="465"/>
      <c r="AO23" s="465"/>
      <c r="AP23" s="466" t="s">
        <v>26</v>
      </c>
      <c r="AQ23" s="465"/>
      <c r="AR23" s="465"/>
      <c r="AS23" s="465"/>
      <c r="AT23" s="465"/>
      <c r="AU23" s="465"/>
      <c r="AV23" s="465"/>
      <c r="AW23" s="466" t="s">
        <v>27</v>
      </c>
      <c r="AX23" s="465"/>
      <c r="AY23" s="465"/>
      <c r="AZ23" s="465"/>
      <c r="BA23" s="465"/>
      <c r="BB23" s="465"/>
      <c r="BC23" s="465"/>
      <c r="BD23" s="466" t="s">
        <v>21</v>
      </c>
      <c r="BE23" s="465"/>
      <c r="BF23" s="465"/>
      <c r="BG23" s="465"/>
      <c r="BH23" s="465"/>
      <c r="BI23" s="465"/>
      <c r="BJ23" s="465"/>
      <c r="BK23" s="466" t="s">
        <v>22</v>
      </c>
      <c r="BL23" s="465"/>
      <c r="BM23" s="465"/>
      <c r="BN23" s="465"/>
      <c r="BO23" s="465"/>
      <c r="BP23" s="465"/>
      <c r="BQ23" s="6143"/>
      <c r="BR23" s="6144"/>
      <c r="BS23" s="6144"/>
      <c r="BT23" s="6144"/>
      <c r="BU23" s="6145"/>
    </row>
    <row r="24" spans="1:73" ht="52.5" customHeight="1" thickBot="1">
      <c r="A24" s="29" t="s">
        <v>24</v>
      </c>
      <c r="B24" s="227" t="s">
        <v>25</v>
      </c>
      <c r="C24" s="228"/>
      <c r="D24" s="228"/>
      <c r="E24" s="228"/>
      <c r="F24" s="228"/>
      <c r="G24" s="228"/>
      <c r="H24" s="228"/>
      <c r="I24" s="227" t="s">
        <v>26</v>
      </c>
      <c r="J24" s="228"/>
      <c r="K24" s="228"/>
      <c r="L24" s="228"/>
      <c r="M24" s="228"/>
      <c r="N24" s="228"/>
      <c r="O24" s="228"/>
      <c r="P24" s="227" t="s">
        <v>27</v>
      </c>
      <c r="Q24" s="228"/>
      <c r="R24" s="228"/>
      <c r="S24" s="228"/>
      <c r="T24" s="228"/>
      <c r="U24" s="228"/>
      <c r="V24" s="228"/>
      <c r="W24" s="227" t="s">
        <v>21</v>
      </c>
      <c r="X24" s="228"/>
      <c r="Y24" s="228"/>
      <c r="Z24" s="228"/>
      <c r="AA24" s="228"/>
      <c r="AB24" s="228"/>
      <c r="AC24" s="228"/>
      <c r="AD24" s="227" t="s">
        <v>22</v>
      </c>
      <c r="AE24" s="31"/>
      <c r="AF24" s="468"/>
      <c r="AG24" s="6146"/>
      <c r="AH24" s="6147"/>
      <c r="AI24" s="6147"/>
      <c r="AJ24" s="6147"/>
      <c r="AK24" s="6148"/>
      <c r="AL24" s="29" t="s">
        <v>24</v>
      </c>
      <c r="AM24" s="228"/>
      <c r="AN24" s="228"/>
      <c r="AO24" s="228"/>
      <c r="AP24" s="228"/>
      <c r="AQ24" s="227" t="s">
        <v>78</v>
      </c>
      <c r="AR24" s="228"/>
      <c r="AS24" s="228"/>
      <c r="AT24" s="228"/>
      <c r="AU24" s="228"/>
      <c r="AV24" s="228"/>
      <c r="AW24" s="228"/>
      <c r="AX24" s="227" t="s">
        <v>19</v>
      </c>
      <c r="AY24" s="228"/>
      <c r="AZ24" s="228"/>
      <c r="BA24" s="228"/>
      <c r="BB24" s="228"/>
      <c r="BC24" s="228"/>
      <c r="BD24" s="228"/>
      <c r="BE24" s="227" t="s">
        <v>25</v>
      </c>
      <c r="BF24" s="228"/>
      <c r="BG24" s="228"/>
      <c r="BH24" s="228"/>
      <c r="BI24" s="228"/>
      <c r="BJ24" s="228"/>
      <c r="BK24" s="228"/>
      <c r="BL24" s="227" t="s">
        <v>26</v>
      </c>
      <c r="BM24" s="228"/>
      <c r="BN24" s="228"/>
      <c r="BO24" s="228"/>
      <c r="BP24" s="31"/>
      <c r="BQ24" s="6146"/>
      <c r="BR24" s="6147"/>
      <c r="BS24" s="6147"/>
      <c r="BT24" s="6147"/>
      <c r="BU24" s="6148"/>
    </row>
  </sheetData>
  <mergeCells count="6">
    <mergeCell ref="B1:AE1"/>
    <mergeCell ref="AM1:BP1"/>
    <mergeCell ref="AG2:AK2"/>
    <mergeCell ref="BQ2:BU2"/>
    <mergeCell ref="AG23:AK24"/>
    <mergeCell ref="BQ23:BU24"/>
  </mergeCells>
  <phoneticPr fontId="3" type="noConversion"/>
  <pageMargins left="0.70866141732283472" right="0.70866141732283472" top="0.74803149606299213" bottom="0.74803149606299213" header="0.31496062992125984" footer="0.31496062992125984"/>
  <pageSetup paperSize="9" scale="38"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J25"/>
  <sheetViews>
    <sheetView topLeftCell="A7" workbookViewId="0">
      <selection activeCell="O22" sqref="O22"/>
    </sheetView>
  </sheetViews>
  <sheetFormatPr defaultRowHeight="16.5"/>
  <cols>
    <col min="1" max="1" width="10.625" customWidth="1"/>
    <col min="2" max="36" width="4.75" customWidth="1"/>
  </cols>
  <sheetData>
    <row r="1" spans="1:36" ht="16.5" customHeight="1" thickBot="1">
      <c r="A1" s="1"/>
      <c r="B1" s="6154" t="s">
        <v>115</v>
      </c>
      <c r="C1" s="6155"/>
      <c r="D1" s="6155"/>
      <c r="E1" s="6155"/>
      <c r="F1" s="6155"/>
      <c r="G1" s="6155"/>
      <c r="H1" s="6155"/>
      <c r="I1" s="6155"/>
      <c r="J1" s="6155"/>
      <c r="K1" s="6155"/>
      <c r="L1" s="6155"/>
      <c r="M1" s="6155"/>
      <c r="N1" s="6155"/>
      <c r="O1" s="6155"/>
      <c r="P1" s="6155"/>
      <c r="Q1" s="6155"/>
      <c r="R1" s="6155"/>
      <c r="S1" s="6155"/>
      <c r="T1" s="6155"/>
      <c r="U1" s="6155"/>
      <c r="V1" s="6155"/>
      <c r="W1" s="6155"/>
      <c r="X1" s="6155"/>
      <c r="Y1" s="6155"/>
      <c r="Z1" s="6155"/>
      <c r="AA1" s="6155"/>
      <c r="AB1" s="6155"/>
      <c r="AC1" s="6155"/>
      <c r="AD1" s="6155"/>
      <c r="AE1" s="6155"/>
      <c r="AF1" s="3"/>
      <c r="AG1" s="3"/>
      <c r="AH1" s="3"/>
      <c r="AI1" s="3"/>
      <c r="AJ1" s="5"/>
    </row>
    <row r="2" spans="1:36" ht="18" thickBot="1">
      <c r="A2" s="6" t="s">
        <v>0</v>
      </c>
      <c r="B2" s="634">
        <v>1</v>
      </c>
      <c r="C2" s="635">
        <v>2</v>
      </c>
      <c r="D2" s="636">
        <v>3</v>
      </c>
      <c r="E2" s="637">
        <v>4</v>
      </c>
      <c r="F2" s="638">
        <v>5</v>
      </c>
      <c r="G2" s="639">
        <v>6</v>
      </c>
      <c r="H2" s="635">
        <v>7</v>
      </c>
      <c r="I2" s="635">
        <v>8</v>
      </c>
      <c r="J2" s="635">
        <v>9</v>
      </c>
      <c r="K2" s="636">
        <v>10</v>
      </c>
      <c r="L2" s="637">
        <v>11</v>
      </c>
      <c r="M2" s="638">
        <v>12</v>
      </c>
      <c r="N2" s="639">
        <v>13</v>
      </c>
      <c r="O2" s="635">
        <v>14</v>
      </c>
      <c r="P2" s="640">
        <v>15</v>
      </c>
      <c r="Q2" s="572">
        <v>16</v>
      </c>
      <c r="R2" s="597">
        <v>17</v>
      </c>
      <c r="S2" s="604">
        <v>18</v>
      </c>
      <c r="T2" s="605">
        <v>19</v>
      </c>
      <c r="U2" s="595">
        <v>20</v>
      </c>
      <c r="V2" s="572">
        <v>21</v>
      </c>
      <c r="W2" s="572">
        <v>22</v>
      </c>
      <c r="X2" s="572">
        <v>23</v>
      </c>
      <c r="Y2" s="597">
        <v>24</v>
      </c>
      <c r="Z2" s="604">
        <v>25</v>
      </c>
      <c r="AA2" s="605">
        <v>26</v>
      </c>
      <c r="AB2" s="595">
        <v>27</v>
      </c>
      <c r="AC2" s="572">
        <v>28</v>
      </c>
      <c r="AD2" s="572">
        <v>29</v>
      </c>
      <c r="AE2" s="573">
        <v>30</v>
      </c>
      <c r="AF2" s="6156" t="s">
        <v>1</v>
      </c>
      <c r="AG2" s="6157"/>
      <c r="AH2" s="6157"/>
      <c r="AI2" s="6157"/>
      <c r="AJ2" s="6158"/>
    </row>
    <row r="3" spans="1:36" ht="17.25">
      <c r="A3" s="432" t="s">
        <v>7</v>
      </c>
      <c r="B3" s="574" t="s">
        <v>8</v>
      </c>
      <c r="C3" s="475" t="s">
        <v>9</v>
      </c>
      <c r="D3" s="503" t="s">
        <v>10</v>
      </c>
      <c r="E3" s="606" t="s">
        <v>11</v>
      </c>
      <c r="F3" s="607" t="s">
        <v>12</v>
      </c>
      <c r="G3" s="513" t="s">
        <v>13</v>
      </c>
      <c r="H3" s="475" t="s">
        <v>14</v>
      </c>
      <c r="I3" s="475" t="s">
        <v>8</v>
      </c>
      <c r="J3" s="475" t="s">
        <v>9</v>
      </c>
      <c r="K3" s="503" t="s">
        <v>10</v>
      </c>
      <c r="L3" s="606" t="s">
        <v>11</v>
      </c>
      <c r="M3" s="607" t="s">
        <v>12</v>
      </c>
      <c r="N3" s="513" t="s">
        <v>13</v>
      </c>
      <c r="O3" s="475" t="s">
        <v>173</v>
      </c>
      <c r="P3" s="575" t="s">
        <v>8</v>
      </c>
      <c r="Q3" s="475" t="s">
        <v>9</v>
      </c>
      <c r="R3" s="503" t="s">
        <v>10</v>
      </c>
      <c r="S3" s="606" t="s">
        <v>11</v>
      </c>
      <c r="T3" s="607" t="s">
        <v>12</v>
      </c>
      <c r="U3" s="513" t="s">
        <v>13</v>
      </c>
      <c r="V3" s="475" t="s">
        <v>173</v>
      </c>
      <c r="W3" s="475" t="s">
        <v>8</v>
      </c>
      <c r="X3" s="475" t="s">
        <v>9</v>
      </c>
      <c r="Y3" s="503" t="s">
        <v>10</v>
      </c>
      <c r="Z3" s="606" t="s">
        <v>11</v>
      </c>
      <c r="AA3" s="607" t="s">
        <v>12</v>
      </c>
      <c r="AB3" s="513" t="s">
        <v>13</v>
      </c>
      <c r="AC3" s="475" t="s">
        <v>173</v>
      </c>
      <c r="AD3" s="475" t="s">
        <v>8</v>
      </c>
      <c r="AE3" s="576" t="s">
        <v>9</v>
      </c>
      <c r="AF3" s="15" t="s">
        <v>2</v>
      </c>
      <c r="AG3" s="17" t="s">
        <v>3</v>
      </c>
      <c r="AH3" s="17" t="s">
        <v>4</v>
      </c>
      <c r="AI3" s="17" t="s">
        <v>5</v>
      </c>
      <c r="AJ3" s="18" t="s">
        <v>6</v>
      </c>
    </row>
    <row r="4" spans="1:36" ht="15.75" customHeight="1">
      <c r="A4" s="571" t="s">
        <v>156</v>
      </c>
      <c r="B4" s="497" t="s">
        <v>179</v>
      </c>
      <c r="C4" s="481" t="s">
        <v>2</v>
      </c>
      <c r="D4" s="510" t="s">
        <v>3</v>
      </c>
      <c r="E4" s="523" t="s">
        <v>174</v>
      </c>
      <c r="F4" s="524" t="s">
        <v>3</v>
      </c>
      <c r="G4" s="514" t="s">
        <v>2</v>
      </c>
      <c r="H4" s="478" t="s">
        <v>4</v>
      </c>
      <c r="I4" s="478" t="s">
        <v>4</v>
      </c>
      <c r="J4" s="479" t="s">
        <v>174</v>
      </c>
      <c r="K4" s="506" t="s">
        <v>2</v>
      </c>
      <c r="L4" s="525" t="s">
        <v>3</v>
      </c>
      <c r="M4" s="526" t="s">
        <v>174</v>
      </c>
      <c r="N4" s="516" t="s">
        <v>174</v>
      </c>
      <c r="O4" s="481" t="s">
        <v>2</v>
      </c>
      <c r="P4" s="577" t="s">
        <v>174</v>
      </c>
      <c r="Q4" s="478" t="s">
        <v>4</v>
      </c>
      <c r="R4" s="508" t="s">
        <v>4</v>
      </c>
      <c r="S4" s="527" t="s">
        <v>4</v>
      </c>
      <c r="T4" s="526" t="s">
        <v>174</v>
      </c>
      <c r="U4" s="517" t="s">
        <v>3</v>
      </c>
      <c r="V4" s="633" t="s">
        <v>59</v>
      </c>
      <c r="W4" s="633" t="s">
        <v>59</v>
      </c>
      <c r="X4" s="482" t="s">
        <v>2</v>
      </c>
      <c r="Y4" s="509" t="s">
        <v>174</v>
      </c>
      <c r="Z4" s="523" t="s">
        <v>174</v>
      </c>
      <c r="AA4" s="529" t="s">
        <v>4</v>
      </c>
      <c r="AB4" s="518" t="s">
        <v>4</v>
      </c>
      <c r="AC4" s="479" t="s">
        <v>174</v>
      </c>
      <c r="AD4" s="480" t="s">
        <v>3</v>
      </c>
      <c r="AE4" s="578" t="s">
        <v>174</v>
      </c>
      <c r="AF4" s="12">
        <f t="shared" ref="AF4:AF23" si="0">COUNTIF(B4:AE4,AF$3)</f>
        <v>6</v>
      </c>
      <c r="AG4" s="13">
        <f t="shared" ref="AG4:AG23" si="1">COUNTIF(B4:AE4,AG$3)</f>
        <v>5</v>
      </c>
      <c r="AH4" s="13">
        <f t="shared" ref="AH4:AH23" si="2">COUNTIF(B4:AE4,AH$3)</f>
        <v>7</v>
      </c>
      <c r="AI4" s="13">
        <f t="shared" ref="AI4:AI23" si="3">COUNTIF(B4:AE4,AI$3)</f>
        <v>10</v>
      </c>
      <c r="AJ4" s="14">
        <f t="shared" ref="AJ4:AJ23" si="4">(AG4+AH4)*2+2</f>
        <v>26</v>
      </c>
    </row>
    <row r="5" spans="1:36" ht="15.75" customHeight="1">
      <c r="A5" s="571" t="s">
        <v>157</v>
      </c>
      <c r="B5" s="497" t="s">
        <v>2</v>
      </c>
      <c r="C5" s="481" t="s">
        <v>2</v>
      </c>
      <c r="D5" s="510" t="s">
        <v>3</v>
      </c>
      <c r="E5" s="523" t="s">
        <v>174</v>
      </c>
      <c r="F5" s="524" t="s">
        <v>3</v>
      </c>
      <c r="G5" s="514" t="s">
        <v>2</v>
      </c>
      <c r="H5" s="478" t="s">
        <v>4</v>
      </c>
      <c r="I5" s="478" t="s">
        <v>4</v>
      </c>
      <c r="J5" s="479" t="s">
        <v>174</v>
      </c>
      <c r="K5" s="506" t="s">
        <v>2</v>
      </c>
      <c r="L5" s="525" t="s">
        <v>3</v>
      </c>
      <c r="M5" s="526" t="s">
        <v>174</v>
      </c>
      <c r="N5" s="516" t="s">
        <v>174</v>
      </c>
      <c r="O5" s="482" t="s">
        <v>2</v>
      </c>
      <c r="P5" s="577" t="s">
        <v>174</v>
      </c>
      <c r="Q5" s="478" t="s">
        <v>4</v>
      </c>
      <c r="R5" s="508" t="s">
        <v>4</v>
      </c>
      <c r="S5" s="527" t="s">
        <v>4</v>
      </c>
      <c r="T5" s="526" t="s">
        <v>174</v>
      </c>
      <c r="U5" s="514" t="s">
        <v>2</v>
      </c>
      <c r="V5" s="482" t="s">
        <v>2</v>
      </c>
      <c r="W5" s="480" t="s">
        <v>3</v>
      </c>
      <c r="X5" s="633" t="s">
        <v>59</v>
      </c>
      <c r="Y5" s="509" t="s">
        <v>16</v>
      </c>
      <c r="Z5" s="523" t="s">
        <v>174</v>
      </c>
      <c r="AA5" s="529" t="s">
        <v>4</v>
      </c>
      <c r="AB5" s="518" t="s">
        <v>4</v>
      </c>
      <c r="AC5" s="479" t="s">
        <v>174</v>
      </c>
      <c r="AD5" s="480" t="s">
        <v>3</v>
      </c>
      <c r="AE5" s="578" t="s">
        <v>174</v>
      </c>
      <c r="AF5" s="7">
        <f t="shared" si="0"/>
        <v>7</v>
      </c>
      <c r="AG5" s="13">
        <f t="shared" si="1"/>
        <v>5</v>
      </c>
      <c r="AH5" s="8">
        <f t="shared" si="2"/>
        <v>7</v>
      </c>
      <c r="AI5" s="8">
        <f t="shared" si="3"/>
        <v>10</v>
      </c>
      <c r="AJ5" s="9">
        <f t="shared" si="4"/>
        <v>26</v>
      </c>
    </row>
    <row r="6" spans="1:36" ht="15.75" customHeight="1">
      <c r="A6" s="571" t="s">
        <v>158</v>
      </c>
      <c r="B6" s="477" t="s">
        <v>4</v>
      </c>
      <c r="C6" s="479" t="s">
        <v>174</v>
      </c>
      <c r="D6" s="506" t="s">
        <v>2</v>
      </c>
      <c r="E6" s="525" t="s">
        <v>3</v>
      </c>
      <c r="F6" s="526" t="s">
        <v>174</v>
      </c>
      <c r="G6" s="516" t="s">
        <v>174</v>
      </c>
      <c r="H6" s="480" t="s">
        <v>3</v>
      </c>
      <c r="I6" s="482" t="s">
        <v>2</v>
      </c>
      <c r="J6" s="478" t="s">
        <v>4</v>
      </c>
      <c r="K6" s="508" t="s">
        <v>4</v>
      </c>
      <c r="L6" s="527" t="s">
        <v>4</v>
      </c>
      <c r="M6" s="526" t="s">
        <v>174</v>
      </c>
      <c r="N6" s="517" t="s">
        <v>3</v>
      </c>
      <c r="O6" s="482" t="s">
        <v>2</v>
      </c>
      <c r="P6" s="480" t="s">
        <v>3</v>
      </c>
      <c r="Q6" s="577" t="s">
        <v>174</v>
      </c>
      <c r="R6" s="509" t="s">
        <v>174</v>
      </c>
      <c r="S6" s="523" t="s">
        <v>174</v>
      </c>
      <c r="T6" s="529" t="s">
        <v>4</v>
      </c>
      <c r="U6" s="518" t="s">
        <v>4</v>
      </c>
      <c r="V6" s="479" t="s">
        <v>174</v>
      </c>
      <c r="W6" s="482" t="s">
        <v>2</v>
      </c>
      <c r="X6" s="481" t="s">
        <v>2</v>
      </c>
      <c r="Y6" s="504" t="s">
        <v>2</v>
      </c>
      <c r="Z6" s="523" t="s">
        <v>174</v>
      </c>
      <c r="AA6" s="524" t="s">
        <v>3</v>
      </c>
      <c r="AB6" s="515" t="s">
        <v>2</v>
      </c>
      <c r="AC6" s="478" t="s">
        <v>4</v>
      </c>
      <c r="AD6" s="478" t="s">
        <v>4</v>
      </c>
      <c r="AE6" s="483" t="s">
        <v>174</v>
      </c>
      <c r="AF6" s="12">
        <f t="shared" si="0"/>
        <v>7</v>
      </c>
      <c r="AG6" s="13">
        <f t="shared" si="1"/>
        <v>5</v>
      </c>
      <c r="AH6" s="13">
        <f t="shared" si="2"/>
        <v>8</v>
      </c>
      <c r="AI6" s="13">
        <f t="shared" si="3"/>
        <v>10</v>
      </c>
      <c r="AJ6" s="14">
        <f t="shared" si="4"/>
        <v>28</v>
      </c>
    </row>
    <row r="7" spans="1:36" ht="15.75" customHeight="1">
      <c r="A7" s="571" t="s">
        <v>159</v>
      </c>
      <c r="B7" s="477" t="s">
        <v>4</v>
      </c>
      <c r="C7" s="479" t="s">
        <v>174</v>
      </c>
      <c r="D7" s="506" t="s">
        <v>2</v>
      </c>
      <c r="E7" s="525" t="s">
        <v>3</v>
      </c>
      <c r="F7" s="526" t="s">
        <v>174</v>
      </c>
      <c r="G7" s="516" t="s">
        <v>174</v>
      </c>
      <c r="H7" s="480" t="s">
        <v>3</v>
      </c>
      <c r="I7" s="482" t="s">
        <v>2</v>
      </c>
      <c r="J7" s="478" t="s">
        <v>4</v>
      </c>
      <c r="K7" s="508" t="s">
        <v>4</v>
      </c>
      <c r="L7" s="527" t="s">
        <v>4</v>
      </c>
      <c r="M7" s="529" t="s">
        <v>178</v>
      </c>
      <c r="N7" s="518" t="s">
        <v>4</v>
      </c>
      <c r="O7" s="516" t="s">
        <v>16</v>
      </c>
      <c r="P7" s="480" t="s">
        <v>3</v>
      </c>
      <c r="Q7" s="577" t="s">
        <v>174</v>
      </c>
      <c r="R7" s="509" t="s">
        <v>174</v>
      </c>
      <c r="S7" s="523" t="s">
        <v>174</v>
      </c>
      <c r="T7" s="524" t="s">
        <v>3</v>
      </c>
      <c r="U7" s="515" t="s">
        <v>2</v>
      </c>
      <c r="V7" s="479" t="s">
        <v>174</v>
      </c>
      <c r="W7" s="481" t="s">
        <v>2</v>
      </c>
      <c r="X7" s="480" t="s">
        <v>3</v>
      </c>
      <c r="Y7" s="504" t="s">
        <v>181</v>
      </c>
      <c r="Z7" s="525" t="s">
        <v>3</v>
      </c>
      <c r="AA7" s="524" t="s">
        <v>3</v>
      </c>
      <c r="AB7" s="516" t="s">
        <v>16</v>
      </c>
      <c r="AC7" s="478" t="s">
        <v>4</v>
      </c>
      <c r="AD7" s="478" t="s">
        <v>4</v>
      </c>
      <c r="AE7" s="483" t="s">
        <v>174</v>
      </c>
      <c r="AF7" s="7">
        <f t="shared" si="0"/>
        <v>5</v>
      </c>
      <c r="AG7" s="13">
        <f t="shared" si="1"/>
        <v>7</v>
      </c>
      <c r="AH7" s="8">
        <f t="shared" si="2"/>
        <v>8</v>
      </c>
      <c r="AI7" s="8">
        <f t="shared" si="3"/>
        <v>10</v>
      </c>
      <c r="AJ7" s="9">
        <f t="shared" si="4"/>
        <v>32</v>
      </c>
    </row>
    <row r="8" spans="1:36" ht="15.75" customHeight="1">
      <c r="A8" s="571" t="s">
        <v>160</v>
      </c>
      <c r="B8" s="486" t="s">
        <v>3</v>
      </c>
      <c r="C8" s="478" t="s">
        <v>4</v>
      </c>
      <c r="D8" s="508" t="s">
        <v>4</v>
      </c>
      <c r="E8" s="527" t="s">
        <v>4</v>
      </c>
      <c r="F8" s="526" t="s">
        <v>174</v>
      </c>
      <c r="G8" s="514" t="s">
        <v>2</v>
      </c>
      <c r="H8" s="481" t="s">
        <v>2</v>
      </c>
      <c r="I8" s="480" t="s">
        <v>3</v>
      </c>
      <c r="J8" s="482" t="s">
        <v>2</v>
      </c>
      <c r="K8" s="509" t="s">
        <v>174</v>
      </c>
      <c r="L8" s="523" t="s">
        <v>174</v>
      </c>
      <c r="M8" s="529" t="s">
        <v>4</v>
      </c>
      <c r="N8" s="518" t="s">
        <v>4</v>
      </c>
      <c r="O8" s="479" t="s">
        <v>174</v>
      </c>
      <c r="P8" s="577" t="s">
        <v>174</v>
      </c>
      <c r="Q8" s="480" t="s">
        <v>3</v>
      </c>
      <c r="R8" s="504" t="s">
        <v>2</v>
      </c>
      <c r="S8" s="523" t="s">
        <v>174</v>
      </c>
      <c r="T8" s="524" t="s">
        <v>3</v>
      </c>
      <c r="U8" s="515" t="s">
        <v>2</v>
      </c>
      <c r="V8" s="478" t="s">
        <v>4</v>
      </c>
      <c r="W8" s="478" t="s">
        <v>4</v>
      </c>
      <c r="X8" s="479" t="s">
        <v>174</v>
      </c>
      <c r="Y8" s="504" t="s">
        <v>2</v>
      </c>
      <c r="Z8" s="525" t="s">
        <v>3</v>
      </c>
      <c r="AA8" s="526" t="s">
        <v>174</v>
      </c>
      <c r="AB8" s="516" t="s">
        <v>174</v>
      </c>
      <c r="AC8" s="633" t="s">
        <v>59</v>
      </c>
      <c r="AD8" s="482" t="s">
        <v>2</v>
      </c>
      <c r="AE8" s="485" t="s">
        <v>4</v>
      </c>
      <c r="AF8" s="7">
        <f t="shared" si="0"/>
        <v>7</v>
      </c>
      <c r="AG8" s="13">
        <f t="shared" si="1"/>
        <v>5</v>
      </c>
      <c r="AH8" s="8">
        <f t="shared" si="2"/>
        <v>8</v>
      </c>
      <c r="AI8" s="8">
        <f t="shared" si="3"/>
        <v>9</v>
      </c>
      <c r="AJ8" s="9">
        <f t="shared" si="4"/>
        <v>28</v>
      </c>
    </row>
    <row r="9" spans="1:36" ht="15.75" customHeight="1" thickBot="1">
      <c r="A9" s="571" t="s">
        <v>161</v>
      </c>
      <c r="B9" s="486" t="s">
        <v>3</v>
      </c>
      <c r="C9" s="478" t="s">
        <v>4</v>
      </c>
      <c r="D9" s="508" t="s">
        <v>4</v>
      </c>
      <c r="E9" s="527" t="s">
        <v>4</v>
      </c>
      <c r="F9" s="526" t="s">
        <v>174</v>
      </c>
      <c r="G9" s="526" t="s">
        <v>16</v>
      </c>
      <c r="H9" s="481" t="s">
        <v>2</v>
      </c>
      <c r="I9" s="480" t="s">
        <v>3</v>
      </c>
      <c r="J9" s="482" t="s">
        <v>2</v>
      </c>
      <c r="K9" s="482" t="s">
        <v>2</v>
      </c>
      <c r="L9" s="523" t="s">
        <v>174</v>
      </c>
      <c r="M9" s="523" t="s">
        <v>16</v>
      </c>
      <c r="N9" s="580" t="s">
        <v>2</v>
      </c>
      <c r="O9" s="633" t="s">
        <v>59</v>
      </c>
      <c r="P9" s="577" t="s">
        <v>174</v>
      </c>
      <c r="Q9" s="480" t="s">
        <v>3</v>
      </c>
      <c r="R9" s="633" t="s">
        <v>59</v>
      </c>
      <c r="S9" s="523" t="s">
        <v>174</v>
      </c>
      <c r="T9" s="529" t="s">
        <v>4</v>
      </c>
      <c r="U9" s="518" t="s">
        <v>4</v>
      </c>
      <c r="V9" s="478" t="s">
        <v>4</v>
      </c>
      <c r="W9" s="478" t="s">
        <v>4</v>
      </c>
      <c r="X9" s="479" t="s">
        <v>174</v>
      </c>
      <c r="Y9" s="633" t="s">
        <v>59</v>
      </c>
      <c r="Z9" s="479" t="s">
        <v>16</v>
      </c>
      <c r="AA9" s="526" t="s">
        <v>174</v>
      </c>
      <c r="AB9" s="514" t="s">
        <v>2</v>
      </c>
      <c r="AC9" s="482" t="s">
        <v>2</v>
      </c>
      <c r="AD9" s="481" t="s">
        <v>2</v>
      </c>
      <c r="AE9" s="485" t="s">
        <v>4</v>
      </c>
      <c r="AF9" s="12">
        <f t="shared" si="0"/>
        <v>7</v>
      </c>
      <c r="AG9" s="13">
        <f t="shared" si="1"/>
        <v>3</v>
      </c>
      <c r="AH9" s="13">
        <f t="shared" si="2"/>
        <v>8</v>
      </c>
      <c r="AI9" s="13">
        <f t="shared" si="3"/>
        <v>9</v>
      </c>
      <c r="AJ9" s="14">
        <f t="shared" si="4"/>
        <v>24</v>
      </c>
    </row>
    <row r="10" spans="1:36" ht="15.75" customHeight="1">
      <c r="A10" s="571" t="s">
        <v>162</v>
      </c>
      <c r="B10" s="579" t="s">
        <v>2</v>
      </c>
      <c r="C10" s="480" t="s">
        <v>3</v>
      </c>
      <c r="D10" s="509" t="s">
        <v>174</v>
      </c>
      <c r="E10" s="523" t="s">
        <v>174</v>
      </c>
      <c r="F10" s="529" t="s">
        <v>4</v>
      </c>
      <c r="G10" s="518" t="s">
        <v>4</v>
      </c>
      <c r="H10" s="479" t="s">
        <v>174</v>
      </c>
      <c r="I10" s="482" t="s">
        <v>2</v>
      </c>
      <c r="J10" s="480" t="s">
        <v>3</v>
      </c>
      <c r="K10" s="504" t="s">
        <v>2</v>
      </c>
      <c r="L10" s="523" t="s">
        <v>174</v>
      </c>
      <c r="M10" s="524" t="s">
        <v>180</v>
      </c>
      <c r="N10" s="515" t="s">
        <v>2</v>
      </c>
      <c r="O10" s="478" t="s">
        <v>4</v>
      </c>
      <c r="P10" s="478" t="s">
        <v>4</v>
      </c>
      <c r="Q10" s="479" t="s">
        <v>174</v>
      </c>
      <c r="R10" s="621" t="s">
        <v>174</v>
      </c>
      <c r="S10" s="525" t="s">
        <v>3</v>
      </c>
      <c r="T10" s="526" t="s">
        <v>174</v>
      </c>
      <c r="U10" s="516" t="s">
        <v>174</v>
      </c>
      <c r="V10" s="482" t="s">
        <v>2</v>
      </c>
      <c r="W10" s="481" t="s">
        <v>2</v>
      </c>
      <c r="X10" s="478" t="s">
        <v>4</v>
      </c>
      <c r="Y10" s="508" t="s">
        <v>4</v>
      </c>
      <c r="Z10" s="527" t="s">
        <v>4</v>
      </c>
      <c r="AA10" s="526" t="s">
        <v>174</v>
      </c>
      <c r="AB10" s="514" t="s">
        <v>2</v>
      </c>
      <c r="AC10" s="482" t="s">
        <v>2</v>
      </c>
      <c r="AD10" s="482" t="s">
        <v>2</v>
      </c>
      <c r="AE10" s="489" t="s">
        <v>3</v>
      </c>
      <c r="AF10" s="12">
        <f t="shared" si="0"/>
        <v>9</v>
      </c>
      <c r="AG10" s="13">
        <f t="shared" si="1"/>
        <v>5</v>
      </c>
      <c r="AH10" s="13">
        <f t="shared" si="2"/>
        <v>7</v>
      </c>
      <c r="AI10" s="13">
        <f t="shared" si="3"/>
        <v>9</v>
      </c>
      <c r="AJ10" s="14">
        <f t="shared" si="4"/>
        <v>26</v>
      </c>
    </row>
    <row r="11" spans="1:36" ht="15.75" customHeight="1" thickBot="1">
      <c r="A11" s="563" t="s">
        <v>163</v>
      </c>
      <c r="B11" s="580" t="s">
        <v>2</v>
      </c>
      <c r="C11" s="500" t="s">
        <v>3</v>
      </c>
      <c r="D11" s="598" t="s">
        <v>174</v>
      </c>
      <c r="E11" s="532" t="s">
        <v>174</v>
      </c>
      <c r="F11" s="608" t="s">
        <v>4</v>
      </c>
      <c r="G11" s="601" t="s">
        <v>4</v>
      </c>
      <c r="H11" s="581" t="s">
        <v>174</v>
      </c>
      <c r="I11" s="499" t="s">
        <v>2</v>
      </c>
      <c r="J11" s="500" t="s">
        <v>3</v>
      </c>
      <c r="K11" s="633" t="s">
        <v>59</v>
      </c>
      <c r="L11" s="532" t="s">
        <v>174</v>
      </c>
      <c r="M11" s="618" t="s">
        <v>3</v>
      </c>
      <c r="N11" s="616" t="s">
        <v>2</v>
      </c>
      <c r="O11" s="582" t="s">
        <v>4</v>
      </c>
      <c r="P11" s="582" t="s">
        <v>4</v>
      </c>
      <c r="Q11" s="581" t="s">
        <v>174</v>
      </c>
      <c r="R11" s="622" t="s">
        <v>174</v>
      </c>
      <c r="S11" s="626" t="s">
        <v>3</v>
      </c>
      <c r="T11" s="533" t="s">
        <v>174</v>
      </c>
      <c r="U11" s="624" t="s">
        <v>174</v>
      </c>
      <c r="V11" s="501" t="s">
        <v>2</v>
      </c>
      <c r="W11" s="499" t="s">
        <v>2</v>
      </c>
      <c r="X11" s="582" t="s">
        <v>4</v>
      </c>
      <c r="Y11" s="599" t="s">
        <v>4</v>
      </c>
      <c r="Z11" s="612" t="s">
        <v>4</v>
      </c>
      <c r="AA11" s="533" t="s">
        <v>174</v>
      </c>
      <c r="AB11" s="616" t="s">
        <v>2</v>
      </c>
      <c r="AC11" s="499" t="s">
        <v>2</v>
      </c>
      <c r="AD11" s="499" t="s">
        <v>2</v>
      </c>
      <c r="AE11" s="584" t="s">
        <v>3</v>
      </c>
      <c r="AF11" s="12">
        <f t="shared" si="0"/>
        <v>8</v>
      </c>
      <c r="AG11" s="13">
        <f t="shared" si="1"/>
        <v>5</v>
      </c>
      <c r="AH11" s="13">
        <f t="shared" si="2"/>
        <v>7</v>
      </c>
      <c r="AI11" s="13">
        <f t="shared" si="3"/>
        <v>9</v>
      </c>
      <c r="AJ11" s="14">
        <f t="shared" si="4"/>
        <v>26</v>
      </c>
    </row>
    <row r="12" spans="1:36" ht="15.75" customHeight="1">
      <c r="A12" s="564" t="s">
        <v>164</v>
      </c>
      <c r="B12" s="585" t="s">
        <v>4</v>
      </c>
      <c r="C12" s="586" t="s">
        <v>4</v>
      </c>
      <c r="D12" s="536" t="s">
        <v>174</v>
      </c>
      <c r="E12" s="609" t="s">
        <v>3</v>
      </c>
      <c r="F12" s="610" t="s">
        <v>4</v>
      </c>
      <c r="G12" s="602" t="s">
        <v>174</v>
      </c>
      <c r="H12" s="494" t="s">
        <v>3</v>
      </c>
      <c r="I12" s="493" t="s">
        <v>2</v>
      </c>
      <c r="J12" s="492" t="s">
        <v>2</v>
      </c>
      <c r="K12" s="614" t="s">
        <v>4</v>
      </c>
      <c r="L12" s="619" t="s">
        <v>4</v>
      </c>
      <c r="M12" s="531" t="s">
        <v>174</v>
      </c>
      <c r="N12" s="603" t="s">
        <v>3</v>
      </c>
      <c r="O12" s="493" t="s">
        <v>2</v>
      </c>
      <c r="P12" s="587" t="s">
        <v>174</v>
      </c>
      <c r="Q12" s="633" t="s">
        <v>59</v>
      </c>
      <c r="R12" s="623" t="s">
        <v>2</v>
      </c>
      <c r="S12" s="534" t="s">
        <v>174</v>
      </c>
      <c r="T12" s="531" t="s">
        <v>174</v>
      </c>
      <c r="U12" s="625" t="s">
        <v>4</v>
      </c>
      <c r="V12" s="586" t="s">
        <v>4</v>
      </c>
      <c r="W12" s="495" t="s">
        <v>174</v>
      </c>
      <c r="X12" s="633" t="s">
        <v>54</v>
      </c>
      <c r="Y12" s="633" t="s">
        <v>59</v>
      </c>
      <c r="Z12" s="534" t="s">
        <v>174</v>
      </c>
      <c r="AA12" s="630" t="s">
        <v>3</v>
      </c>
      <c r="AB12" s="633" t="s">
        <v>15</v>
      </c>
      <c r="AC12" s="495" t="s">
        <v>174</v>
      </c>
      <c r="AD12" s="586" t="s">
        <v>4</v>
      </c>
      <c r="AE12" s="588" t="s">
        <v>4</v>
      </c>
      <c r="AF12" s="7">
        <f t="shared" si="0"/>
        <v>5</v>
      </c>
      <c r="AG12" s="13">
        <f t="shared" si="1"/>
        <v>5</v>
      </c>
      <c r="AH12" s="8">
        <f t="shared" si="2"/>
        <v>9</v>
      </c>
      <c r="AI12" s="8">
        <f t="shared" si="3"/>
        <v>9</v>
      </c>
      <c r="AJ12" s="9">
        <f t="shared" si="4"/>
        <v>30</v>
      </c>
    </row>
    <row r="13" spans="1:36" ht="15.75" customHeight="1" thickBot="1">
      <c r="A13" s="565" t="s">
        <v>165</v>
      </c>
      <c r="B13" s="487" t="s">
        <v>174</v>
      </c>
      <c r="C13" s="482" t="s">
        <v>2</v>
      </c>
      <c r="D13" s="504" t="s">
        <v>2</v>
      </c>
      <c r="E13" s="523" t="s">
        <v>174</v>
      </c>
      <c r="F13" s="611" t="s">
        <v>3</v>
      </c>
      <c r="G13" s="515" t="s">
        <v>2</v>
      </c>
      <c r="H13" s="479" t="s">
        <v>174</v>
      </c>
      <c r="I13" s="478" t="s">
        <v>4</v>
      </c>
      <c r="J13" s="478" t="s">
        <v>4</v>
      </c>
      <c r="K13" s="509" t="s">
        <v>174</v>
      </c>
      <c r="L13" s="620" t="s">
        <v>3</v>
      </c>
      <c r="M13" s="529" t="s">
        <v>4</v>
      </c>
      <c r="N13" s="516" t="s">
        <v>174</v>
      </c>
      <c r="O13" s="577" t="s">
        <v>174</v>
      </c>
      <c r="P13" s="480" t="s">
        <v>3</v>
      </c>
      <c r="Q13" s="482" t="s">
        <v>2</v>
      </c>
      <c r="R13" s="508" t="s">
        <v>4</v>
      </c>
      <c r="S13" s="527" t="s">
        <v>4</v>
      </c>
      <c r="T13" s="526" t="s">
        <v>174</v>
      </c>
      <c r="U13" s="517" t="s">
        <v>3</v>
      </c>
      <c r="V13" s="481" t="s">
        <v>2</v>
      </c>
      <c r="W13" s="633" t="s">
        <v>59</v>
      </c>
      <c r="X13" s="482" t="s">
        <v>2</v>
      </c>
      <c r="Y13" s="506" t="s">
        <v>2</v>
      </c>
      <c r="Z13" s="523" t="s">
        <v>174</v>
      </c>
      <c r="AA13" s="526" t="s">
        <v>174</v>
      </c>
      <c r="AB13" s="518" t="s">
        <v>4</v>
      </c>
      <c r="AC13" s="478" t="s">
        <v>4</v>
      </c>
      <c r="AD13" s="479" t="s">
        <v>174</v>
      </c>
      <c r="AE13" s="592" t="s">
        <v>16</v>
      </c>
      <c r="AF13" s="12">
        <f t="shared" si="0"/>
        <v>7</v>
      </c>
      <c r="AG13" s="13">
        <f t="shared" si="1"/>
        <v>4</v>
      </c>
      <c r="AH13" s="13">
        <f t="shared" si="2"/>
        <v>7</v>
      </c>
      <c r="AI13" s="13">
        <f t="shared" si="3"/>
        <v>11</v>
      </c>
      <c r="AJ13" s="14">
        <f t="shared" si="4"/>
        <v>24</v>
      </c>
    </row>
    <row r="14" spans="1:36" ht="15.75" customHeight="1">
      <c r="A14" s="566" t="s">
        <v>166</v>
      </c>
      <c r="B14" s="497" t="s">
        <v>2</v>
      </c>
      <c r="C14" s="480" t="s">
        <v>3</v>
      </c>
      <c r="D14" s="506" t="s">
        <v>2</v>
      </c>
      <c r="E14" s="523" t="s">
        <v>174</v>
      </c>
      <c r="F14" s="526" t="s">
        <v>174</v>
      </c>
      <c r="G14" s="518" t="s">
        <v>4</v>
      </c>
      <c r="H14" s="478" t="s">
        <v>4</v>
      </c>
      <c r="I14" s="479" t="s">
        <v>174</v>
      </c>
      <c r="J14" s="480" t="s">
        <v>3</v>
      </c>
      <c r="K14" s="504" t="s">
        <v>2</v>
      </c>
      <c r="L14" s="523" t="s">
        <v>174</v>
      </c>
      <c r="M14" s="611" t="s">
        <v>3</v>
      </c>
      <c r="N14" s="617" t="s">
        <v>174</v>
      </c>
      <c r="O14" s="479" t="s">
        <v>174</v>
      </c>
      <c r="P14" s="478" t="s">
        <v>4</v>
      </c>
      <c r="Q14" s="478" t="s">
        <v>4</v>
      </c>
      <c r="R14" s="509" t="s">
        <v>174</v>
      </c>
      <c r="S14" s="620" t="s">
        <v>3</v>
      </c>
      <c r="T14" s="529" t="s">
        <v>4</v>
      </c>
      <c r="U14" s="516" t="s">
        <v>174</v>
      </c>
      <c r="V14" s="482" t="s">
        <v>2</v>
      </c>
      <c r="W14" s="481" t="s">
        <v>2</v>
      </c>
      <c r="X14" s="623" t="s">
        <v>2</v>
      </c>
      <c r="Y14" s="508" t="s">
        <v>4</v>
      </c>
      <c r="Z14" s="527" t="s">
        <v>4</v>
      </c>
      <c r="AA14" s="526" t="s">
        <v>174</v>
      </c>
      <c r="AB14" s="633" t="s">
        <v>54</v>
      </c>
      <c r="AC14" s="482" t="s">
        <v>2</v>
      </c>
      <c r="AD14" s="481" t="s">
        <v>2</v>
      </c>
      <c r="AE14" s="633" t="s">
        <v>54</v>
      </c>
      <c r="AF14" s="7">
        <f t="shared" si="0"/>
        <v>8</v>
      </c>
      <c r="AG14" s="13">
        <f t="shared" si="1"/>
        <v>6</v>
      </c>
      <c r="AH14" s="8">
        <f t="shared" si="2"/>
        <v>7</v>
      </c>
      <c r="AI14" s="8">
        <f t="shared" si="3"/>
        <v>9</v>
      </c>
      <c r="AJ14" s="9">
        <f t="shared" si="4"/>
        <v>28</v>
      </c>
    </row>
    <row r="15" spans="1:36" ht="15.75" customHeight="1" thickBot="1">
      <c r="A15" s="567" t="s">
        <v>167</v>
      </c>
      <c r="B15" s="590" t="s">
        <v>3</v>
      </c>
      <c r="C15" s="501" t="s">
        <v>2</v>
      </c>
      <c r="D15" s="599" t="s">
        <v>4</v>
      </c>
      <c r="E15" s="612" t="s">
        <v>4</v>
      </c>
      <c r="F15" s="533" t="s">
        <v>174</v>
      </c>
      <c r="G15" s="522" t="s">
        <v>2</v>
      </c>
      <c r="H15" s="501" t="s">
        <v>2</v>
      </c>
      <c r="I15" s="500" t="s">
        <v>3</v>
      </c>
      <c r="J15" s="499" t="s">
        <v>2</v>
      </c>
      <c r="K15" s="615" t="s">
        <v>2</v>
      </c>
      <c r="L15" s="532" t="s">
        <v>174</v>
      </c>
      <c r="M15" s="533" t="s">
        <v>174</v>
      </c>
      <c r="N15" s="601" t="s">
        <v>4</v>
      </c>
      <c r="O15" s="582" t="s">
        <v>4</v>
      </c>
      <c r="P15" s="581" t="s">
        <v>174</v>
      </c>
      <c r="Q15" s="583" t="s">
        <v>174</v>
      </c>
      <c r="R15" s="511" t="s">
        <v>2</v>
      </c>
      <c r="S15" s="532" t="s">
        <v>174</v>
      </c>
      <c r="T15" s="627" t="s">
        <v>3</v>
      </c>
      <c r="U15" s="522" t="s">
        <v>2</v>
      </c>
      <c r="V15" s="581" t="s">
        <v>174</v>
      </c>
      <c r="W15" s="582" t="s">
        <v>4</v>
      </c>
      <c r="X15" s="582" t="s">
        <v>4</v>
      </c>
      <c r="Y15" s="598" t="s">
        <v>174</v>
      </c>
      <c r="Z15" s="631" t="s">
        <v>3</v>
      </c>
      <c r="AA15" s="608" t="s">
        <v>4</v>
      </c>
      <c r="AB15" s="624" t="s">
        <v>174</v>
      </c>
      <c r="AC15" s="591" t="s">
        <v>3</v>
      </c>
      <c r="AD15" s="499" t="s">
        <v>2</v>
      </c>
      <c r="AE15" s="592" t="s">
        <v>174</v>
      </c>
      <c r="AF15" s="7">
        <f t="shared" si="0"/>
        <v>8</v>
      </c>
      <c r="AG15" s="13">
        <f t="shared" si="1"/>
        <v>5</v>
      </c>
      <c r="AH15" s="8">
        <f t="shared" si="2"/>
        <v>7</v>
      </c>
      <c r="AI15" s="8">
        <f t="shared" si="3"/>
        <v>10</v>
      </c>
      <c r="AJ15" s="9">
        <f t="shared" si="4"/>
        <v>26</v>
      </c>
    </row>
    <row r="16" spans="1:36" ht="15.75" customHeight="1">
      <c r="A16" s="568" t="s">
        <v>168</v>
      </c>
      <c r="B16" s="593" t="s">
        <v>2</v>
      </c>
      <c r="C16" s="493" t="s">
        <v>2</v>
      </c>
      <c r="D16" s="600" t="s">
        <v>2</v>
      </c>
      <c r="E16" s="534" t="s">
        <v>174</v>
      </c>
      <c r="F16" s="531" t="s">
        <v>174</v>
      </c>
      <c r="G16" s="603" t="s">
        <v>3</v>
      </c>
      <c r="H16" s="493" t="s">
        <v>2</v>
      </c>
      <c r="I16" s="493" t="s">
        <v>2</v>
      </c>
      <c r="J16" s="492" t="s">
        <v>2</v>
      </c>
      <c r="K16" s="536" t="s">
        <v>174</v>
      </c>
      <c r="L16" s="534" t="s">
        <v>174</v>
      </c>
      <c r="M16" s="537" t="s">
        <v>2</v>
      </c>
      <c r="N16" s="519" t="s">
        <v>2</v>
      </c>
      <c r="O16" s="494" t="s">
        <v>3</v>
      </c>
      <c r="P16" s="495" t="s">
        <v>174</v>
      </c>
      <c r="Q16" s="587" t="s">
        <v>174</v>
      </c>
      <c r="R16" s="600" t="s">
        <v>2</v>
      </c>
      <c r="S16" s="531" t="s">
        <v>16</v>
      </c>
      <c r="T16" s="531" t="s">
        <v>174</v>
      </c>
      <c r="U16" s="519" t="s">
        <v>2</v>
      </c>
      <c r="V16" s="494" t="s">
        <v>3</v>
      </c>
      <c r="W16" s="493" t="s">
        <v>2</v>
      </c>
      <c r="X16" s="493" t="s">
        <v>2</v>
      </c>
      <c r="Y16" s="623" t="s">
        <v>2</v>
      </c>
      <c r="Z16" s="534" t="s">
        <v>174</v>
      </c>
      <c r="AA16" s="493" t="s">
        <v>2</v>
      </c>
      <c r="AB16" s="519" t="s">
        <v>2</v>
      </c>
      <c r="AC16" s="494" t="s">
        <v>3</v>
      </c>
      <c r="AD16" s="493" t="s">
        <v>2</v>
      </c>
      <c r="AE16" s="594" t="s">
        <v>174</v>
      </c>
      <c r="AF16" s="15">
        <f t="shared" si="0"/>
        <v>16</v>
      </c>
      <c r="AG16" s="16">
        <f t="shared" si="1"/>
        <v>4</v>
      </c>
      <c r="AH16" s="17">
        <f t="shared" si="2"/>
        <v>0</v>
      </c>
      <c r="AI16" s="17">
        <f t="shared" si="3"/>
        <v>10</v>
      </c>
      <c r="AJ16" s="18">
        <f t="shared" si="4"/>
        <v>10</v>
      </c>
    </row>
    <row r="17" spans="1:36" ht="15.75" customHeight="1">
      <c r="A17" s="569" t="s">
        <v>169</v>
      </c>
      <c r="B17" s="579" t="s">
        <v>2</v>
      </c>
      <c r="C17" s="482" t="s">
        <v>2</v>
      </c>
      <c r="D17" s="504" t="s">
        <v>2</v>
      </c>
      <c r="E17" s="523" t="s">
        <v>174</v>
      </c>
      <c r="F17" s="526" t="s">
        <v>174</v>
      </c>
      <c r="G17" s="514" t="s">
        <v>2</v>
      </c>
      <c r="H17" s="482" t="s">
        <v>2</v>
      </c>
      <c r="I17" s="482" t="s">
        <v>2</v>
      </c>
      <c r="J17" s="482" t="s">
        <v>2</v>
      </c>
      <c r="K17" s="504" t="s">
        <v>2</v>
      </c>
      <c r="L17" s="523" t="s">
        <v>174</v>
      </c>
      <c r="M17" s="526" t="s">
        <v>174</v>
      </c>
      <c r="N17" s="517" t="s">
        <v>3</v>
      </c>
      <c r="O17" s="481" t="s">
        <v>2</v>
      </c>
      <c r="P17" s="577" t="s">
        <v>174</v>
      </c>
      <c r="Q17" s="482" t="s">
        <v>2</v>
      </c>
      <c r="R17" s="510" t="s">
        <v>3</v>
      </c>
      <c r="S17" s="523" t="s">
        <v>174</v>
      </c>
      <c r="T17" s="526" t="s">
        <v>174</v>
      </c>
      <c r="U17" s="514" t="s">
        <v>2</v>
      </c>
      <c r="V17" s="482" t="s">
        <v>2</v>
      </c>
      <c r="W17" s="589" t="s">
        <v>3</v>
      </c>
      <c r="X17" s="482" t="s">
        <v>2</v>
      </c>
      <c r="Y17" s="510" t="s">
        <v>3</v>
      </c>
      <c r="Z17" s="523" t="s">
        <v>174</v>
      </c>
      <c r="AA17" s="526" t="s">
        <v>174</v>
      </c>
      <c r="AB17" s="514" t="s">
        <v>2</v>
      </c>
      <c r="AC17" s="481" t="s">
        <v>2</v>
      </c>
      <c r="AD17" s="482" t="s">
        <v>2</v>
      </c>
      <c r="AE17" s="578" t="s">
        <v>174</v>
      </c>
      <c r="AF17" s="7">
        <f t="shared" si="0"/>
        <v>16</v>
      </c>
      <c r="AG17" s="13">
        <f t="shared" si="1"/>
        <v>4</v>
      </c>
      <c r="AH17" s="8">
        <f t="shared" si="2"/>
        <v>0</v>
      </c>
      <c r="AI17" s="8">
        <f t="shared" si="3"/>
        <v>10</v>
      </c>
      <c r="AJ17" s="9">
        <f t="shared" si="4"/>
        <v>10</v>
      </c>
    </row>
    <row r="18" spans="1:36" ht="15.75" customHeight="1">
      <c r="A18" s="569" t="s">
        <v>170</v>
      </c>
      <c r="B18" s="497" t="s">
        <v>2</v>
      </c>
      <c r="C18" s="482" t="s">
        <v>2</v>
      </c>
      <c r="D18" s="504" t="s">
        <v>2</v>
      </c>
      <c r="E18" s="523" t="s">
        <v>174</v>
      </c>
      <c r="F18" s="526" t="s">
        <v>174</v>
      </c>
      <c r="G18" s="517" t="s">
        <v>3</v>
      </c>
      <c r="H18" s="482" t="s">
        <v>2</v>
      </c>
      <c r="I18" s="482"/>
      <c r="J18" s="482" t="s">
        <v>2</v>
      </c>
      <c r="K18" s="510" t="s">
        <v>3</v>
      </c>
      <c r="L18" s="482" t="s">
        <v>2</v>
      </c>
      <c r="M18" s="526" t="s">
        <v>174</v>
      </c>
      <c r="N18" s="514" t="s">
        <v>2</v>
      </c>
      <c r="O18" s="482" t="s">
        <v>2</v>
      </c>
      <c r="P18" s="577" t="s">
        <v>174</v>
      </c>
      <c r="Q18" s="482" t="s">
        <v>2</v>
      </c>
      <c r="R18" s="506" t="s">
        <v>2</v>
      </c>
      <c r="S18" s="613" t="s">
        <v>2</v>
      </c>
      <c r="T18" s="526" t="s">
        <v>16</v>
      </c>
      <c r="U18" s="514" t="s">
        <v>2</v>
      </c>
      <c r="V18" s="480" t="s">
        <v>3</v>
      </c>
      <c r="W18" s="589" t="s">
        <v>3</v>
      </c>
      <c r="X18" s="482" t="s">
        <v>2</v>
      </c>
      <c r="Y18" s="504" t="s">
        <v>2</v>
      </c>
      <c r="Z18" s="523" t="s">
        <v>174</v>
      </c>
      <c r="AA18" s="526" t="s">
        <v>174</v>
      </c>
      <c r="AB18" s="523" t="s">
        <v>16</v>
      </c>
      <c r="AC18" s="482" t="s">
        <v>2</v>
      </c>
      <c r="AD18" s="481" t="s">
        <v>2</v>
      </c>
      <c r="AE18" s="578" t="s">
        <v>174</v>
      </c>
      <c r="AF18" s="7">
        <f t="shared" si="0"/>
        <v>16</v>
      </c>
      <c r="AG18" s="13">
        <f t="shared" si="1"/>
        <v>4</v>
      </c>
      <c r="AH18" s="8">
        <f t="shared" si="2"/>
        <v>0</v>
      </c>
      <c r="AI18" s="8">
        <f t="shared" si="3"/>
        <v>9</v>
      </c>
      <c r="AJ18" s="9">
        <f t="shared" si="4"/>
        <v>10</v>
      </c>
    </row>
    <row r="19" spans="1:36" ht="15.75" customHeight="1">
      <c r="A19" s="569" t="s">
        <v>171</v>
      </c>
      <c r="B19" s="487" t="s">
        <v>174</v>
      </c>
      <c r="C19" s="482" t="s">
        <v>2</v>
      </c>
      <c r="D19" s="510" t="s">
        <v>3</v>
      </c>
      <c r="E19" s="538" t="s">
        <v>2</v>
      </c>
      <c r="F19" s="526" t="s">
        <v>174</v>
      </c>
      <c r="G19" s="514" t="s">
        <v>2</v>
      </c>
      <c r="H19" s="482" t="s">
        <v>2</v>
      </c>
      <c r="I19" s="481" t="s">
        <v>2</v>
      </c>
      <c r="J19" s="482" t="s">
        <v>2</v>
      </c>
      <c r="K19" s="504" t="s">
        <v>2</v>
      </c>
      <c r="L19" s="523" t="s">
        <v>174</v>
      </c>
      <c r="M19" s="526" t="s">
        <v>174</v>
      </c>
      <c r="N19" s="514" t="s">
        <v>2</v>
      </c>
      <c r="O19" s="480" t="s">
        <v>3</v>
      </c>
      <c r="P19" s="577" t="s">
        <v>174</v>
      </c>
      <c r="Q19" s="506" t="s">
        <v>2</v>
      </c>
      <c r="R19" s="482" t="s">
        <v>2</v>
      </c>
      <c r="S19" s="523" t="s">
        <v>174</v>
      </c>
      <c r="T19" s="613" t="s">
        <v>2</v>
      </c>
      <c r="U19" s="517" t="s">
        <v>3</v>
      </c>
      <c r="V19" s="482" t="s">
        <v>2</v>
      </c>
      <c r="W19" s="482" t="s">
        <v>2</v>
      </c>
      <c r="X19" s="480" t="s">
        <v>3</v>
      </c>
      <c r="Y19" s="509" t="s">
        <v>174</v>
      </c>
      <c r="Z19" s="523" t="s">
        <v>174</v>
      </c>
      <c r="AA19" s="613" t="s">
        <v>2</v>
      </c>
      <c r="AB19" s="515" t="s">
        <v>2</v>
      </c>
      <c r="AC19" s="482" t="s">
        <v>2</v>
      </c>
      <c r="AD19" s="482" t="s">
        <v>2</v>
      </c>
      <c r="AE19" s="578" t="s">
        <v>174</v>
      </c>
      <c r="AF19" s="7">
        <f t="shared" si="0"/>
        <v>17</v>
      </c>
      <c r="AG19" s="13">
        <f t="shared" si="1"/>
        <v>4</v>
      </c>
      <c r="AH19" s="8">
        <f t="shared" si="2"/>
        <v>0</v>
      </c>
      <c r="AI19" s="8">
        <f t="shared" si="3"/>
        <v>9</v>
      </c>
      <c r="AJ19" s="9">
        <f t="shared" si="4"/>
        <v>10</v>
      </c>
    </row>
    <row r="20" spans="1:36" ht="15.75" customHeight="1">
      <c r="A20" s="596" t="s">
        <v>175</v>
      </c>
      <c r="B20" s="497" t="s">
        <v>2</v>
      </c>
      <c r="C20" s="482" t="s">
        <v>2</v>
      </c>
      <c r="D20" s="504" t="s">
        <v>2</v>
      </c>
      <c r="E20" s="523" t="s">
        <v>174</v>
      </c>
      <c r="F20" s="526" t="s">
        <v>174</v>
      </c>
      <c r="G20" s="515" t="s">
        <v>2</v>
      </c>
      <c r="H20" s="482" t="s">
        <v>2</v>
      </c>
      <c r="I20" s="482" t="s">
        <v>2</v>
      </c>
      <c r="J20" s="481" t="s">
        <v>2</v>
      </c>
      <c r="K20" s="510" t="s">
        <v>3</v>
      </c>
      <c r="L20" s="523" t="s">
        <v>174</v>
      </c>
      <c r="M20" s="526" t="s">
        <v>174</v>
      </c>
      <c r="N20" s="514" t="s">
        <v>2</v>
      </c>
      <c r="O20" s="480" t="s">
        <v>3</v>
      </c>
      <c r="P20" s="577" t="s">
        <v>174</v>
      </c>
      <c r="Q20" s="482" t="s">
        <v>2</v>
      </c>
      <c r="R20" s="506" t="s">
        <v>2</v>
      </c>
      <c r="S20" s="523" t="s">
        <v>174</v>
      </c>
      <c r="T20" s="526" t="s">
        <v>174</v>
      </c>
      <c r="U20" s="514" t="s">
        <v>2</v>
      </c>
      <c r="V20" s="482" t="s">
        <v>2</v>
      </c>
      <c r="W20" s="479" t="s">
        <v>174</v>
      </c>
      <c r="X20" s="482" t="s">
        <v>2</v>
      </c>
      <c r="Y20" s="510" t="s">
        <v>3</v>
      </c>
      <c r="Z20" s="538" t="s">
        <v>2</v>
      </c>
      <c r="AA20" s="526" t="s">
        <v>174</v>
      </c>
      <c r="AB20" s="514" t="s">
        <v>2</v>
      </c>
      <c r="AC20" s="480" t="s">
        <v>3</v>
      </c>
      <c r="AD20" s="482" t="s">
        <v>2</v>
      </c>
      <c r="AE20" s="578" t="s">
        <v>174</v>
      </c>
      <c r="AF20" s="7">
        <f t="shared" si="0"/>
        <v>16</v>
      </c>
      <c r="AG20" s="13">
        <f t="shared" si="1"/>
        <v>4</v>
      </c>
      <c r="AH20" s="8">
        <f t="shared" si="2"/>
        <v>0</v>
      </c>
      <c r="AI20" s="8">
        <f t="shared" si="3"/>
        <v>10</v>
      </c>
      <c r="AJ20" s="9">
        <f t="shared" si="4"/>
        <v>10</v>
      </c>
    </row>
    <row r="21" spans="1:36" ht="15.75" customHeight="1">
      <c r="A21" s="569" t="s">
        <v>172</v>
      </c>
      <c r="B21" s="497" t="s">
        <v>2</v>
      </c>
      <c r="C21" s="482" t="s">
        <v>2</v>
      </c>
      <c r="D21" s="504" t="s">
        <v>2</v>
      </c>
      <c r="E21" s="523" t="s">
        <v>174</v>
      </c>
      <c r="F21" s="526" t="s">
        <v>174</v>
      </c>
      <c r="G21" s="515" t="s">
        <v>2</v>
      </c>
      <c r="H21" s="482" t="s">
        <v>2</v>
      </c>
      <c r="I21" s="481" t="s">
        <v>2</v>
      </c>
      <c r="J21" s="482" t="s">
        <v>2</v>
      </c>
      <c r="K21" s="510" t="s">
        <v>3</v>
      </c>
      <c r="L21" s="523" t="s">
        <v>16</v>
      </c>
      <c r="M21" s="526" t="s">
        <v>174</v>
      </c>
      <c r="N21" s="514" t="s">
        <v>2</v>
      </c>
      <c r="O21" s="482" t="s">
        <v>2</v>
      </c>
      <c r="P21" s="577" t="s">
        <v>174</v>
      </c>
      <c r="Q21" s="481" t="s">
        <v>2</v>
      </c>
      <c r="R21" s="510" t="s">
        <v>3</v>
      </c>
      <c r="S21" s="523" t="s">
        <v>174</v>
      </c>
      <c r="T21" s="526" t="s">
        <v>174</v>
      </c>
      <c r="U21" s="515" t="s">
        <v>2</v>
      </c>
      <c r="V21" s="633" t="s">
        <v>59</v>
      </c>
      <c r="W21" s="480" t="s">
        <v>3</v>
      </c>
      <c r="X21" s="482" t="s">
        <v>2</v>
      </c>
      <c r="Y21" s="504" t="s">
        <v>2</v>
      </c>
      <c r="Z21" s="523" t="s">
        <v>174</v>
      </c>
      <c r="AA21" s="526" t="s">
        <v>174</v>
      </c>
      <c r="AB21" s="629" t="s">
        <v>3</v>
      </c>
      <c r="AC21" s="482" t="s">
        <v>2</v>
      </c>
      <c r="AD21" s="480" t="s">
        <v>3</v>
      </c>
      <c r="AE21" s="578" t="s">
        <v>174</v>
      </c>
      <c r="AF21" s="12">
        <f t="shared" si="0"/>
        <v>14</v>
      </c>
      <c r="AG21" s="13">
        <f t="shared" si="1"/>
        <v>5</v>
      </c>
      <c r="AH21" s="13">
        <f t="shared" si="2"/>
        <v>0</v>
      </c>
      <c r="AI21" s="13">
        <f t="shared" si="3"/>
        <v>10</v>
      </c>
      <c r="AJ21" s="14">
        <f t="shared" si="4"/>
        <v>12</v>
      </c>
    </row>
    <row r="22" spans="1:36" ht="15.75" customHeight="1" thickBot="1">
      <c r="A22" s="596" t="s">
        <v>176</v>
      </c>
      <c r="B22" s="497" t="s">
        <v>2</v>
      </c>
      <c r="C22" s="482" t="s">
        <v>2</v>
      </c>
      <c r="D22" s="509" t="s">
        <v>174</v>
      </c>
      <c r="E22" s="523" t="s">
        <v>174</v>
      </c>
      <c r="F22" s="613" t="s">
        <v>2</v>
      </c>
      <c r="G22" s="517" t="s">
        <v>3</v>
      </c>
      <c r="H22" s="482" t="s">
        <v>2</v>
      </c>
      <c r="I22" s="481" t="s">
        <v>2</v>
      </c>
      <c r="J22" s="482" t="s">
        <v>2</v>
      </c>
      <c r="K22" s="504" t="s">
        <v>2</v>
      </c>
      <c r="L22" s="523" t="s">
        <v>174</v>
      </c>
      <c r="M22" s="526" t="s">
        <v>174</v>
      </c>
      <c r="N22" s="514" t="s">
        <v>2</v>
      </c>
      <c r="O22" s="616" t="s">
        <v>2</v>
      </c>
      <c r="P22" s="577" t="s">
        <v>174</v>
      </c>
      <c r="Q22" s="481" t="s">
        <v>2</v>
      </c>
      <c r="R22" s="510" t="s">
        <v>3</v>
      </c>
      <c r="S22" s="523" t="s">
        <v>174</v>
      </c>
      <c r="T22" s="526" t="s">
        <v>174</v>
      </c>
      <c r="U22" s="482" t="s">
        <v>2</v>
      </c>
      <c r="V22" s="517" t="s">
        <v>3</v>
      </c>
      <c r="W22" s="482" t="s">
        <v>2</v>
      </c>
      <c r="X22" s="481" t="s">
        <v>2</v>
      </c>
      <c r="Y22" s="506" t="s">
        <v>2</v>
      </c>
      <c r="Z22" s="523" t="s">
        <v>174</v>
      </c>
      <c r="AA22" s="526" t="s">
        <v>174</v>
      </c>
      <c r="AB22" s="629" t="s">
        <v>3</v>
      </c>
      <c r="AC22" s="481" t="s">
        <v>2</v>
      </c>
      <c r="AD22" s="479" t="s">
        <v>174</v>
      </c>
      <c r="AE22" s="578" t="s">
        <v>174</v>
      </c>
      <c r="AF22" s="7">
        <f t="shared" si="0"/>
        <v>15</v>
      </c>
      <c r="AG22" s="13">
        <f t="shared" si="1"/>
        <v>4</v>
      </c>
      <c r="AH22" s="8">
        <f t="shared" si="2"/>
        <v>0</v>
      </c>
      <c r="AI22" s="8">
        <f t="shared" si="3"/>
        <v>11</v>
      </c>
      <c r="AJ22" s="9">
        <f t="shared" si="4"/>
        <v>10</v>
      </c>
    </row>
    <row r="23" spans="1:36" ht="15.75" customHeight="1" thickBot="1">
      <c r="A23" s="570" t="s">
        <v>177</v>
      </c>
      <c r="B23" s="580" t="s">
        <v>2</v>
      </c>
      <c r="C23" s="499" t="s">
        <v>2</v>
      </c>
      <c r="D23" s="511" t="s">
        <v>2</v>
      </c>
      <c r="E23" s="532" t="s">
        <v>174</v>
      </c>
      <c r="F23" s="533" t="s">
        <v>174</v>
      </c>
      <c r="G23" s="522" t="s">
        <v>2</v>
      </c>
      <c r="H23" s="499" t="s">
        <v>2</v>
      </c>
      <c r="I23" s="499" t="s">
        <v>2</v>
      </c>
      <c r="J23" s="499" t="s">
        <v>2</v>
      </c>
      <c r="K23" s="511" t="s">
        <v>2</v>
      </c>
      <c r="L23" s="532" t="s">
        <v>174</v>
      </c>
      <c r="M23" s="533" t="s">
        <v>174</v>
      </c>
      <c r="N23" s="616" t="s">
        <v>2</v>
      </c>
      <c r="O23" s="499" t="s">
        <v>2</v>
      </c>
      <c r="P23" s="583" t="s">
        <v>174</v>
      </c>
      <c r="Q23" s="500" t="s">
        <v>3</v>
      </c>
      <c r="R23" s="511" t="s">
        <v>2</v>
      </c>
      <c r="S23" s="532" t="s">
        <v>174</v>
      </c>
      <c r="T23" s="533" t="s">
        <v>174</v>
      </c>
      <c r="U23" s="522" t="s">
        <v>2</v>
      </c>
      <c r="V23" s="501" t="s">
        <v>2</v>
      </c>
      <c r="W23" s="499" t="s">
        <v>2</v>
      </c>
      <c r="X23" s="499" t="s">
        <v>2</v>
      </c>
      <c r="Y23" s="628" t="s">
        <v>3</v>
      </c>
      <c r="Z23" s="532" t="s">
        <v>174</v>
      </c>
      <c r="AA23" s="533" t="s">
        <v>174</v>
      </c>
      <c r="AB23" s="522" t="s">
        <v>2</v>
      </c>
      <c r="AC23" s="501" t="s">
        <v>2</v>
      </c>
      <c r="AD23" s="581" t="s">
        <v>174</v>
      </c>
      <c r="AE23" s="592" t="s">
        <v>174</v>
      </c>
      <c r="AF23" s="19">
        <f t="shared" si="0"/>
        <v>17</v>
      </c>
      <c r="AG23" s="20">
        <f t="shared" si="1"/>
        <v>2</v>
      </c>
      <c r="AH23" s="21">
        <f t="shared" si="2"/>
        <v>0</v>
      </c>
      <c r="AI23" s="21">
        <f t="shared" si="3"/>
        <v>11</v>
      </c>
      <c r="AJ23" s="22">
        <f t="shared" si="4"/>
        <v>6</v>
      </c>
    </row>
    <row r="24" spans="1:36" ht="27">
      <c r="A24" s="23" t="s">
        <v>20</v>
      </c>
      <c r="B24" s="464"/>
      <c r="C24" s="465"/>
      <c r="D24" s="465"/>
      <c r="E24" s="466" t="s">
        <v>26</v>
      </c>
      <c r="F24" s="465"/>
      <c r="G24" s="465"/>
      <c r="H24" s="465"/>
      <c r="I24" s="465"/>
      <c r="J24" s="465"/>
      <c r="K24" s="465"/>
      <c r="L24" s="466" t="s">
        <v>27</v>
      </c>
      <c r="M24" s="465"/>
      <c r="N24" s="465"/>
      <c r="O24" s="465"/>
      <c r="P24" s="465"/>
      <c r="Q24" s="465"/>
      <c r="R24" s="465"/>
      <c r="S24" s="466" t="s">
        <v>21</v>
      </c>
      <c r="T24" s="465"/>
      <c r="U24" s="465"/>
      <c r="V24" s="465"/>
      <c r="W24" s="465"/>
      <c r="X24" s="465"/>
      <c r="Y24" s="465"/>
      <c r="Z24" s="466" t="s">
        <v>22</v>
      </c>
      <c r="AA24" s="465"/>
      <c r="AB24" s="465"/>
      <c r="AC24" s="465"/>
      <c r="AD24" s="465"/>
      <c r="AE24" s="465"/>
      <c r="AF24" s="6143" t="s">
        <v>153</v>
      </c>
      <c r="AG24" s="6144"/>
      <c r="AH24" s="6144"/>
      <c r="AI24" s="6144"/>
      <c r="AJ24" s="6145"/>
    </row>
    <row r="25" spans="1:36" ht="27.75" thickBot="1">
      <c r="A25" s="29" t="s">
        <v>24</v>
      </c>
      <c r="B25" s="465"/>
      <c r="C25" s="465"/>
      <c r="D25" s="465"/>
      <c r="E25" s="465"/>
      <c r="F25" s="466" t="s">
        <v>78</v>
      </c>
      <c r="G25" s="465"/>
      <c r="H25" s="465"/>
      <c r="I25" s="465"/>
      <c r="J25" s="465"/>
      <c r="K25" s="465"/>
      <c r="L25" s="465"/>
      <c r="M25" s="466" t="s">
        <v>19</v>
      </c>
      <c r="N25" s="465"/>
      <c r="O25" s="465"/>
      <c r="P25" s="465"/>
      <c r="Q25" s="465"/>
      <c r="R25" s="465"/>
      <c r="S25" s="465"/>
      <c r="T25" s="466" t="s">
        <v>25</v>
      </c>
      <c r="U25" s="465"/>
      <c r="V25" s="465"/>
      <c r="W25" s="465"/>
      <c r="X25" s="465"/>
      <c r="Y25" s="465"/>
      <c r="Z25" s="465"/>
      <c r="AA25" s="466" t="s">
        <v>26</v>
      </c>
      <c r="AB25" s="465"/>
      <c r="AC25" s="465"/>
      <c r="AD25" s="465"/>
      <c r="AE25" s="31"/>
      <c r="AF25" s="6146"/>
      <c r="AG25" s="6147"/>
      <c r="AH25" s="6147"/>
      <c r="AI25" s="6147"/>
      <c r="AJ25" s="6148"/>
    </row>
  </sheetData>
  <mergeCells count="3">
    <mergeCell ref="B1:AE1"/>
    <mergeCell ref="AF2:AJ2"/>
    <mergeCell ref="AF24:AJ25"/>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K25"/>
  <sheetViews>
    <sheetView zoomScale="70" zoomScaleNormal="70" zoomScaleSheetLayoutView="80" workbookViewId="0">
      <pane xSplit="1" ySplit="3" topLeftCell="B4" activePane="bottomRight" state="frozen"/>
      <selection activeCell="O22" sqref="O22"/>
      <selection pane="topRight" activeCell="O22" sqref="O22"/>
      <selection pane="bottomLeft" activeCell="O22" sqref="O22"/>
      <selection pane="bottomRight" activeCell="O22" sqref="O22"/>
    </sheetView>
  </sheetViews>
  <sheetFormatPr defaultRowHeight="16.5"/>
  <cols>
    <col min="1" max="1" width="11.5" customWidth="1"/>
    <col min="2" max="34" width="4.75" customWidth="1"/>
    <col min="35" max="35" width="5" customWidth="1"/>
    <col min="36" max="36" width="4.75" customWidth="1"/>
    <col min="37" max="37" width="5.75" customWidth="1"/>
  </cols>
  <sheetData>
    <row r="1" spans="1:37" ht="17.25" customHeight="1" thickBot="1">
      <c r="A1" s="1"/>
      <c r="B1" s="6139" t="s">
        <v>154</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K1" s="5"/>
    </row>
    <row r="2" spans="1:37" ht="21" customHeight="1" thickBot="1">
      <c r="A2" s="6" t="s">
        <v>0</v>
      </c>
      <c r="B2" s="762">
        <v>1</v>
      </c>
      <c r="C2" s="763">
        <v>2</v>
      </c>
      <c r="D2" s="764">
        <v>3</v>
      </c>
      <c r="E2" s="765">
        <v>4</v>
      </c>
      <c r="F2" s="766">
        <v>5</v>
      </c>
      <c r="G2" s="767">
        <v>6</v>
      </c>
      <c r="H2" s="767">
        <v>7</v>
      </c>
      <c r="I2" s="768">
        <v>8</v>
      </c>
      <c r="J2" s="763">
        <v>9</v>
      </c>
      <c r="K2" s="764">
        <v>10</v>
      </c>
      <c r="L2" s="765">
        <v>11</v>
      </c>
      <c r="M2" s="767">
        <v>12</v>
      </c>
      <c r="N2" s="767">
        <v>13</v>
      </c>
      <c r="O2" s="767">
        <v>14</v>
      </c>
      <c r="P2" s="768">
        <v>15</v>
      </c>
      <c r="Q2" s="763">
        <v>16</v>
      </c>
      <c r="R2" s="764">
        <v>17</v>
      </c>
      <c r="S2" s="765">
        <v>18</v>
      </c>
      <c r="T2" s="767">
        <v>19</v>
      </c>
      <c r="U2" s="767">
        <v>20</v>
      </c>
      <c r="V2" s="767">
        <v>21</v>
      </c>
      <c r="W2" s="768">
        <v>22</v>
      </c>
      <c r="X2" s="763">
        <v>23</v>
      </c>
      <c r="Y2" s="764">
        <v>24</v>
      </c>
      <c r="Z2" s="765">
        <v>25</v>
      </c>
      <c r="AA2" s="767">
        <v>26</v>
      </c>
      <c r="AB2" s="767">
        <v>27</v>
      </c>
      <c r="AC2" s="767">
        <v>28</v>
      </c>
      <c r="AD2" s="768">
        <v>29</v>
      </c>
      <c r="AE2" s="763">
        <v>30</v>
      </c>
      <c r="AF2" s="769">
        <v>31</v>
      </c>
      <c r="AG2" s="6159" t="s">
        <v>1</v>
      </c>
      <c r="AH2" s="6157"/>
      <c r="AI2" s="6157"/>
      <c r="AJ2" s="6157"/>
      <c r="AK2" s="6158"/>
    </row>
    <row r="3" spans="1:37" ht="19.5" customHeight="1">
      <c r="A3" s="432" t="s">
        <v>7</v>
      </c>
      <c r="B3" s="770" t="s">
        <v>10</v>
      </c>
      <c r="C3" s="771" t="s">
        <v>11</v>
      </c>
      <c r="D3" s="772" t="s">
        <v>12</v>
      </c>
      <c r="E3" s="773" t="s">
        <v>13</v>
      </c>
      <c r="F3" s="774" t="s">
        <v>14</v>
      </c>
      <c r="G3" s="775" t="s">
        <v>8</v>
      </c>
      <c r="H3" s="775" t="s">
        <v>9</v>
      </c>
      <c r="I3" s="776" t="s">
        <v>10</v>
      </c>
      <c r="J3" s="784" t="s">
        <v>208</v>
      </c>
      <c r="K3" s="785" t="s">
        <v>12</v>
      </c>
      <c r="L3" s="773" t="s">
        <v>13</v>
      </c>
      <c r="M3" s="775" t="s">
        <v>207</v>
      </c>
      <c r="N3" s="775" t="s">
        <v>8</v>
      </c>
      <c r="O3" s="775" t="s">
        <v>9</v>
      </c>
      <c r="P3" s="776" t="s">
        <v>10</v>
      </c>
      <c r="Q3" s="784" t="s">
        <v>11</v>
      </c>
      <c r="R3" s="785" t="s">
        <v>12</v>
      </c>
      <c r="S3" s="773" t="s">
        <v>13</v>
      </c>
      <c r="T3" s="775" t="s">
        <v>207</v>
      </c>
      <c r="U3" s="775" t="s">
        <v>8</v>
      </c>
      <c r="V3" s="775" t="s">
        <v>9</v>
      </c>
      <c r="W3" s="776" t="s">
        <v>10</v>
      </c>
      <c r="X3" s="784" t="s">
        <v>11</v>
      </c>
      <c r="Y3" s="785" t="s">
        <v>12</v>
      </c>
      <c r="Z3" s="773" t="s">
        <v>13</v>
      </c>
      <c r="AA3" s="775" t="s">
        <v>207</v>
      </c>
      <c r="AB3" s="775" t="s">
        <v>8</v>
      </c>
      <c r="AC3" s="775" t="s">
        <v>9</v>
      </c>
      <c r="AD3" s="776" t="s">
        <v>10</v>
      </c>
      <c r="AE3" s="784" t="s">
        <v>11</v>
      </c>
      <c r="AF3" s="785" t="s">
        <v>12</v>
      </c>
      <c r="AG3" s="15" t="s">
        <v>2</v>
      </c>
      <c r="AH3" s="17" t="s">
        <v>3</v>
      </c>
      <c r="AI3" s="17" t="s">
        <v>4</v>
      </c>
      <c r="AJ3" s="17" t="s">
        <v>5</v>
      </c>
      <c r="AK3" s="18" t="s">
        <v>6</v>
      </c>
    </row>
    <row r="4" spans="1:37" ht="23.25" customHeight="1" thickBot="1">
      <c r="A4" s="777" t="s">
        <v>36</v>
      </c>
      <c r="B4" s="669" t="s">
        <v>16</v>
      </c>
      <c r="C4" s="670" t="s">
        <v>16</v>
      </c>
      <c r="D4" s="671" t="s">
        <v>3</v>
      </c>
      <c r="E4" s="672" t="s">
        <v>3</v>
      </c>
      <c r="F4" s="673" t="s">
        <v>4</v>
      </c>
      <c r="G4" s="673" t="s">
        <v>4</v>
      </c>
      <c r="H4" s="674" t="s">
        <v>16</v>
      </c>
      <c r="I4" s="675" t="s">
        <v>2</v>
      </c>
      <c r="J4" s="676" t="s">
        <v>16</v>
      </c>
      <c r="K4" s="677" t="s">
        <v>16</v>
      </c>
      <c r="L4" s="678" t="s">
        <v>16</v>
      </c>
      <c r="M4" s="679" t="s">
        <v>3</v>
      </c>
      <c r="N4" s="680" t="s">
        <v>2</v>
      </c>
      <c r="O4" s="673" t="s">
        <v>4</v>
      </c>
      <c r="P4" s="681" t="s">
        <v>4</v>
      </c>
      <c r="Q4" s="682" t="s">
        <v>4</v>
      </c>
      <c r="R4" s="677" t="s">
        <v>16</v>
      </c>
      <c r="S4" s="679" t="s">
        <v>210</v>
      </c>
      <c r="T4" s="693" t="s">
        <v>2</v>
      </c>
      <c r="U4" s="786" t="s">
        <v>59</v>
      </c>
      <c r="V4" s="679" t="s">
        <v>3</v>
      </c>
      <c r="W4" s="685" t="s">
        <v>16</v>
      </c>
      <c r="X4" s="670" t="s">
        <v>16</v>
      </c>
      <c r="Y4" s="686" t="s">
        <v>4</v>
      </c>
      <c r="Z4" s="687" t="s">
        <v>4</v>
      </c>
      <c r="AA4" s="674" t="s">
        <v>16</v>
      </c>
      <c r="AB4" s="680" t="s">
        <v>2</v>
      </c>
      <c r="AC4" s="684" t="s">
        <v>2</v>
      </c>
      <c r="AD4" s="688" t="s">
        <v>2</v>
      </c>
      <c r="AE4" s="670" t="s">
        <v>16</v>
      </c>
      <c r="AF4" s="671" t="s">
        <v>3</v>
      </c>
      <c r="AG4" s="12">
        <f t="shared" ref="AG4:AG15" si="0">COUNTIF(B4:AE4,AG$3)</f>
        <v>6</v>
      </c>
      <c r="AH4" s="13">
        <f t="shared" ref="AH4:AH15" si="1">COUNTIF(B4:AE4,AH$3)</f>
        <v>5</v>
      </c>
      <c r="AI4" s="13">
        <f t="shared" ref="AI4:AI15" si="2">COUNTIF(B4:AE4,AI$3)</f>
        <v>7</v>
      </c>
      <c r="AJ4" s="13">
        <f>COUNTIF(B4:AF4,AJ$3)</f>
        <v>11</v>
      </c>
      <c r="AK4" s="14">
        <f>(AH4+AI4)*2+2</f>
        <v>26</v>
      </c>
    </row>
    <row r="5" spans="1:37" ht="23.25" customHeight="1">
      <c r="A5" s="777" t="s">
        <v>38</v>
      </c>
      <c r="B5" s="669" t="s">
        <v>16</v>
      </c>
      <c r="C5" s="670" t="s">
        <v>16</v>
      </c>
      <c r="D5" s="671" t="s">
        <v>3</v>
      </c>
      <c r="E5" s="689" t="s">
        <v>16</v>
      </c>
      <c r="F5" s="673" t="s">
        <v>4</v>
      </c>
      <c r="G5" s="673" t="s">
        <v>4</v>
      </c>
      <c r="H5" s="674" t="s">
        <v>16</v>
      </c>
      <c r="I5" s="693" t="s">
        <v>2</v>
      </c>
      <c r="J5" s="690" t="s">
        <v>3</v>
      </c>
      <c r="K5" s="677" t="s">
        <v>16</v>
      </c>
      <c r="L5" s="678" t="s">
        <v>16</v>
      </c>
      <c r="M5" s="680" t="s">
        <v>2</v>
      </c>
      <c r="N5" s="680" t="s">
        <v>2</v>
      </c>
      <c r="O5" s="673" t="s">
        <v>4</v>
      </c>
      <c r="P5" s="681" t="s">
        <v>4</v>
      </c>
      <c r="Q5" s="682" t="s">
        <v>4</v>
      </c>
      <c r="R5" s="677" t="s">
        <v>16</v>
      </c>
      <c r="S5" s="729" t="s">
        <v>211</v>
      </c>
      <c r="T5" s="679" t="s">
        <v>3</v>
      </c>
      <c r="U5" s="679" t="s">
        <v>3</v>
      </c>
      <c r="V5" s="680" t="s">
        <v>2</v>
      </c>
      <c r="W5" s="685" t="s">
        <v>16</v>
      </c>
      <c r="X5" s="670" t="s">
        <v>16</v>
      </c>
      <c r="Y5" s="686" t="s">
        <v>4</v>
      </c>
      <c r="Z5" s="687" t="s">
        <v>4</v>
      </c>
      <c r="AA5" s="674" t="s">
        <v>16</v>
      </c>
      <c r="AB5" s="684" t="s">
        <v>2</v>
      </c>
      <c r="AC5" s="680" t="s">
        <v>2</v>
      </c>
      <c r="AD5" s="691" t="s">
        <v>3</v>
      </c>
      <c r="AE5" s="670" t="s">
        <v>16</v>
      </c>
      <c r="AF5" s="671" t="s">
        <v>3</v>
      </c>
      <c r="AG5" s="7">
        <f t="shared" si="0"/>
        <v>7</v>
      </c>
      <c r="AH5" s="13">
        <f t="shared" si="1"/>
        <v>5</v>
      </c>
      <c r="AI5" s="8">
        <f t="shared" si="2"/>
        <v>7</v>
      </c>
      <c r="AJ5" s="13">
        <f t="shared" ref="AJ5:AJ15" si="3">COUNTIF(B5:AF5,AJ$3)</f>
        <v>11</v>
      </c>
      <c r="AK5" s="9">
        <f t="shared" ref="AK5:AK23" si="4">(AH5+AI5)*2+2</f>
        <v>26</v>
      </c>
    </row>
    <row r="6" spans="1:37" ht="23.25" customHeight="1">
      <c r="A6" s="777" t="s">
        <v>75</v>
      </c>
      <c r="B6" s="692" t="s">
        <v>3</v>
      </c>
      <c r="C6" s="690" t="s">
        <v>3</v>
      </c>
      <c r="D6" s="677" t="s">
        <v>16</v>
      </c>
      <c r="E6" s="678" t="s">
        <v>16</v>
      </c>
      <c r="F6" s="679" t="s">
        <v>3</v>
      </c>
      <c r="G6" s="680" t="s">
        <v>2</v>
      </c>
      <c r="H6" s="673" t="s">
        <v>4</v>
      </c>
      <c r="I6" s="681" t="s">
        <v>4</v>
      </c>
      <c r="J6" s="682" t="s">
        <v>4</v>
      </c>
      <c r="K6" s="677" t="s">
        <v>16</v>
      </c>
      <c r="L6" s="693" t="s">
        <v>2</v>
      </c>
      <c r="M6" s="694" t="s">
        <v>16</v>
      </c>
      <c r="N6" s="694" t="s">
        <v>16</v>
      </c>
      <c r="O6" s="694" t="s">
        <v>16</v>
      </c>
      <c r="P6" s="685" t="s">
        <v>16</v>
      </c>
      <c r="Q6" s="670" t="s">
        <v>16</v>
      </c>
      <c r="R6" s="686" t="s">
        <v>4</v>
      </c>
      <c r="S6" s="687" t="s">
        <v>4</v>
      </c>
      <c r="T6" s="674" t="s">
        <v>16</v>
      </c>
      <c r="U6" s="680" t="s">
        <v>2</v>
      </c>
      <c r="V6" s="684" t="s">
        <v>2</v>
      </c>
      <c r="W6" s="688" t="s">
        <v>2</v>
      </c>
      <c r="X6" s="670" t="s">
        <v>16</v>
      </c>
      <c r="Y6" s="671" t="s">
        <v>3</v>
      </c>
      <c r="Z6" s="683" t="s">
        <v>2</v>
      </c>
      <c r="AA6" s="673" t="s">
        <v>4</v>
      </c>
      <c r="AB6" s="673" t="s">
        <v>4</v>
      </c>
      <c r="AC6" s="674" t="s">
        <v>16</v>
      </c>
      <c r="AD6" s="675" t="s">
        <v>2</v>
      </c>
      <c r="AE6" s="690" t="s">
        <v>3</v>
      </c>
      <c r="AF6" s="677" t="s">
        <v>16</v>
      </c>
      <c r="AG6" s="12">
        <f t="shared" si="0"/>
        <v>7</v>
      </c>
      <c r="AH6" s="13">
        <f t="shared" si="1"/>
        <v>5</v>
      </c>
      <c r="AI6" s="13">
        <f t="shared" si="2"/>
        <v>7</v>
      </c>
      <c r="AJ6" s="13">
        <f t="shared" si="3"/>
        <v>12</v>
      </c>
      <c r="AK6" s="14">
        <f t="shared" si="4"/>
        <v>26</v>
      </c>
    </row>
    <row r="7" spans="1:37" ht="23.25" customHeight="1">
      <c r="A7" s="777" t="s">
        <v>40</v>
      </c>
      <c r="B7" s="692" t="s">
        <v>3</v>
      </c>
      <c r="C7" s="690" t="s">
        <v>3</v>
      </c>
      <c r="D7" s="677" t="s">
        <v>16</v>
      </c>
      <c r="E7" s="678" t="s">
        <v>16</v>
      </c>
      <c r="F7" s="679" t="s">
        <v>3</v>
      </c>
      <c r="G7" s="684" t="s">
        <v>2</v>
      </c>
      <c r="H7" s="673" t="s">
        <v>4</v>
      </c>
      <c r="I7" s="681" t="s">
        <v>4</v>
      </c>
      <c r="J7" s="682" t="s">
        <v>4</v>
      </c>
      <c r="K7" s="677" t="s">
        <v>16</v>
      </c>
      <c r="L7" s="683" t="s">
        <v>2</v>
      </c>
      <c r="M7" s="694" t="s">
        <v>16</v>
      </c>
      <c r="N7" s="694" t="s">
        <v>16</v>
      </c>
      <c r="O7" s="694" t="s">
        <v>16</v>
      </c>
      <c r="P7" s="685" t="s">
        <v>16</v>
      </c>
      <c r="Q7" s="670" t="s">
        <v>16</v>
      </c>
      <c r="R7" s="686" t="s">
        <v>4</v>
      </c>
      <c r="S7" s="687" t="s">
        <v>4</v>
      </c>
      <c r="T7" s="674" t="s">
        <v>16</v>
      </c>
      <c r="U7" s="684" t="s">
        <v>2</v>
      </c>
      <c r="V7" s="684" t="s">
        <v>2</v>
      </c>
      <c r="W7" s="688" t="s">
        <v>2</v>
      </c>
      <c r="X7" s="670" t="s">
        <v>16</v>
      </c>
      <c r="Y7" s="671" t="s">
        <v>3</v>
      </c>
      <c r="Z7" s="693" t="s">
        <v>2</v>
      </c>
      <c r="AA7" s="673" t="s">
        <v>4</v>
      </c>
      <c r="AB7" s="673" t="s">
        <v>4</v>
      </c>
      <c r="AC7" s="674" t="s">
        <v>16</v>
      </c>
      <c r="AD7" s="688" t="s">
        <v>2</v>
      </c>
      <c r="AE7" s="690" t="s">
        <v>3</v>
      </c>
      <c r="AF7" s="677" t="s">
        <v>16</v>
      </c>
      <c r="AG7" s="7">
        <f t="shared" si="0"/>
        <v>7</v>
      </c>
      <c r="AH7" s="13">
        <f t="shared" si="1"/>
        <v>5</v>
      </c>
      <c r="AI7" s="8">
        <f t="shared" si="2"/>
        <v>7</v>
      </c>
      <c r="AJ7" s="13">
        <f t="shared" si="3"/>
        <v>12</v>
      </c>
      <c r="AK7" s="9">
        <f t="shared" si="4"/>
        <v>26</v>
      </c>
    </row>
    <row r="8" spans="1:37" ht="23.25" customHeight="1">
      <c r="A8" s="777" t="s">
        <v>41</v>
      </c>
      <c r="B8" s="695" t="s">
        <v>4</v>
      </c>
      <c r="C8" s="682" t="s">
        <v>4</v>
      </c>
      <c r="D8" s="677" t="s">
        <v>16</v>
      </c>
      <c r="E8" s="693" t="s">
        <v>2</v>
      </c>
      <c r="F8" s="694" t="s">
        <v>16</v>
      </c>
      <c r="G8" s="694" t="s">
        <v>16</v>
      </c>
      <c r="H8" s="679" t="s">
        <v>3</v>
      </c>
      <c r="I8" s="696" t="s">
        <v>2</v>
      </c>
      <c r="J8" s="670" t="s">
        <v>16</v>
      </c>
      <c r="K8" s="686" t="s">
        <v>4</v>
      </c>
      <c r="L8" s="687" t="s">
        <v>4</v>
      </c>
      <c r="M8" s="674" t="s">
        <v>16</v>
      </c>
      <c r="N8" s="684" t="s">
        <v>2</v>
      </c>
      <c r="O8" s="679" t="s">
        <v>3</v>
      </c>
      <c r="P8" s="688" t="s">
        <v>2</v>
      </c>
      <c r="Q8" s="670" t="s">
        <v>16</v>
      </c>
      <c r="R8" s="671" t="s">
        <v>3</v>
      </c>
      <c r="S8" s="683" t="s">
        <v>2</v>
      </c>
      <c r="T8" s="673" t="s">
        <v>4</v>
      </c>
      <c r="U8" s="673" t="s">
        <v>4</v>
      </c>
      <c r="V8" s="674" t="s">
        <v>16</v>
      </c>
      <c r="W8" s="691" t="s">
        <v>3</v>
      </c>
      <c r="X8" s="690" t="s">
        <v>3</v>
      </c>
      <c r="Y8" s="677" t="s">
        <v>16</v>
      </c>
      <c r="Z8" s="678" t="s">
        <v>16</v>
      </c>
      <c r="AA8" s="685" t="s">
        <v>16</v>
      </c>
      <c r="AB8" s="685" t="s">
        <v>16</v>
      </c>
      <c r="AC8" s="673" t="s">
        <v>4</v>
      </c>
      <c r="AD8" s="681" t="s">
        <v>4</v>
      </c>
      <c r="AE8" s="682" t="s">
        <v>4</v>
      </c>
      <c r="AF8" s="677" t="s">
        <v>16</v>
      </c>
      <c r="AG8" s="7">
        <f t="shared" si="0"/>
        <v>5</v>
      </c>
      <c r="AH8" s="13">
        <f t="shared" si="1"/>
        <v>5</v>
      </c>
      <c r="AI8" s="8">
        <f t="shared" si="2"/>
        <v>9</v>
      </c>
      <c r="AJ8" s="13">
        <f t="shared" si="3"/>
        <v>12</v>
      </c>
      <c r="AK8" s="9">
        <f t="shared" si="4"/>
        <v>30</v>
      </c>
    </row>
    <row r="9" spans="1:37" ht="23.25" customHeight="1">
      <c r="A9" s="777" t="s">
        <v>42</v>
      </c>
      <c r="B9" s="695" t="s">
        <v>4</v>
      </c>
      <c r="C9" s="682" t="s">
        <v>4</v>
      </c>
      <c r="D9" s="677" t="s">
        <v>16</v>
      </c>
      <c r="E9" s="689" t="s">
        <v>16</v>
      </c>
      <c r="F9" s="694" t="s">
        <v>16</v>
      </c>
      <c r="G9" s="694" t="s">
        <v>16</v>
      </c>
      <c r="H9" s="679" t="s">
        <v>203</v>
      </c>
      <c r="I9" s="685" t="s">
        <v>16</v>
      </c>
      <c r="J9" s="670" t="s">
        <v>16</v>
      </c>
      <c r="K9" s="686" t="s">
        <v>4</v>
      </c>
      <c r="L9" s="687" t="s">
        <v>4</v>
      </c>
      <c r="M9" s="674" t="s">
        <v>16</v>
      </c>
      <c r="N9" s="684" t="s">
        <v>2</v>
      </c>
      <c r="O9" s="680" t="s">
        <v>2</v>
      </c>
      <c r="P9" s="691" t="s">
        <v>3</v>
      </c>
      <c r="Q9" s="670" t="s">
        <v>16</v>
      </c>
      <c r="R9" s="671" t="s">
        <v>3</v>
      </c>
      <c r="S9" s="693" t="s">
        <v>2</v>
      </c>
      <c r="T9" s="673" t="s">
        <v>4</v>
      </c>
      <c r="U9" s="673" t="s">
        <v>4</v>
      </c>
      <c r="V9" s="674" t="s">
        <v>16</v>
      </c>
      <c r="W9" s="688" t="s">
        <v>2</v>
      </c>
      <c r="X9" s="690" t="s">
        <v>3</v>
      </c>
      <c r="Y9" s="677" t="s">
        <v>16</v>
      </c>
      <c r="Z9" s="678" t="s">
        <v>16</v>
      </c>
      <c r="AA9" s="680" t="s">
        <v>2</v>
      </c>
      <c r="AB9" s="679" t="s">
        <v>3</v>
      </c>
      <c r="AC9" s="673" t="s">
        <v>4</v>
      </c>
      <c r="AD9" s="681" t="s">
        <v>4</v>
      </c>
      <c r="AE9" s="682" t="s">
        <v>4</v>
      </c>
      <c r="AF9" s="677" t="s">
        <v>16</v>
      </c>
      <c r="AG9" s="12">
        <f t="shared" si="0"/>
        <v>5</v>
      </c>
      <c r="AH9" s="13">
        <f t="shared" si="1"/>
        <v>5</v>
      </c>
      <c r="AI9" s="13">
        <f t="shared" si="2"/>
        <v>9</v>
      </c>
      <c r="AJ9" s="13">
        <f t="shared" si="3"/>
        <v>12</v>
      </c>
      <c r="AK9" s="14">
        <f t="shared" si="4"/>
        <v>30</v>
      </c>
    </row>
    <row r="10" spans="1:37" ht="23.25" customHeight="1">
      <c r="A10" s="777" t="s">
        <v>44</v>
      </c>
      <c r="B10" s="697" t="s">
        <v>16</v>
      </c>
      <c r="C10" s="670" t="s">
        <v>16</v>
      </c>
      <c r="D10" s="686" t="s">
        <v>4</v>
      </c>
      <c r="E10" s="687" t="s">
        <v>4</v>
      </c>
      <c r="F10" s="674" t="s">
        <v>16</v>
      </c>
      <c r="G10" s="694" t="s">
        <v>16</v>
      </c>
      <c r="H10" s="694" t="s">
        <v>16</v>
      </c>
      <c r="I10" s="696" t="s">
        <v>2</v>
      </c>
      <c r="J10" s="670" t="s">
        <v>16</v>
      </c>
      <c r="K10" s="671" t="s">
        <v>3</v>
      </c>
      <c r="L10" s="672" t="s">
        <v>3</v>
      </c>
      <c r="M10" s="673" t="s">
        <v>4</v>
      </c>
      <c r="N10" s="673" t="s">
        <v>4</v>
      </c>
      <c r="O10" s="674" t="s">
        <v>16</v>
      </c>
      <c r="P10" s="698" t="s">
        <v>16</v>
      </c>
      <c r="Q10" s="690" t="s">
        <v>3</v>
      </c>
      <c r="R10" s="677" t="s">
        <v>16</v>
      </c>
      <c r="S10" s="678" t="s">
        <v>16</v>
      </c>
      <c r="T10" s="680" t="s">
        <v>2</v>
      </c>
      <c r="U10" s="684" t="s">
        <v>2</v>
      </c>
      <c r="V10" s="673" t="s">
        <v>4</v>
      </c>
      <c r="W10" s="681" t="s">
        <v>4</v>
      </c>
      <c r="X10" s="682" t="s">
        <v>4</v>
      </c>
      <c r="Y10" s="677" t="s">
        <v>16</v>
      </c>
      <c r="Z10" s="672" t="s">
        <v>3</v>
      </c>
      <c r="AA10" s="684" t="s">
        <v>2</v>
      </c>
      <c r="AB10" s="684" t="s">
        <v>2</v>
      </c>
      <c r="AC10" s="679" t="s">
        <v>3</v>
      </c>
      <c r="AD10" s="685" t="s">
        <v>16</v>
      </c>
      <c r="AE10" s="670" t="s">
        <v>16</v>
      </c>
      <c r="AF10" s="686" t="s">
        <v>4</v>
      </c>
      <c r="AG10" s="12">
        <f t="shared" si="0"/>
        <v>5</v>
      </c>
      <c r="AH10" s="13">
        <f t="shared" si="1"/>
        <v>5</v>
      </c>
      <c r="AI10" s="13">
        <f t="shared" si="2"/>
        <v>7</v>
      </c>
      <c r="AJ10" s="13">
        <f t="shared" si="3"/>
        <v>13</v>
      </c>
      <c r="AK10" s="14">
        <f t="shared" si="4"/>
        <v>26</v>
      </c>
    </row>
    <row r="11" spans="1:37" ht="23.25" customHeight="1" thickBot="1">
      <c r="A11" s="756" t="s">
        <v>45</v>
      </c>
      <c r="B11" s="699" t="s">
        <v>16</v>
      </c>
      <c r="C11" s="700" t="s">
        <v>16</v>
      </c>
      <c r="D11" s="701" t="s">
        <v>4</v>
      </c>
      <c r="E11" s="702" t="s">
        <v>4</v>
      </c>
      <c r="F11" s="703" t="s">
        <v>16</v>
      </c>
      <c r="G11" s="704" t="s">
        <v>16</v>
      </c>
      <c r="H11" s="704" t="s">
        <v>16</v>
      </c>
      <c r="I11" s="696" t="s">
        <v>2</v>
      </c>
      <c r="J11" s="700" t="s">
        <v>16</v>
      </c>
      <c r="K11" s="705" t="s">
        <v>3</v>
      </c>
      <c r="L11" s="706" t="s">
        <v>2</v>
      </c>
      <c r="M11" s="707" t="s">
        <v>4</v>
      </c>
      <c r="N11" s="707" t="s">
        <v>4</v>
      </c>
      <c r="O11" s="703" t="s">
        <v>16</v>
      </c>
      <c r="P11" s="708" t="s">
        <v>16</v>
      </c>
      <c r="Q11" s="709" t="s">
        <v>3</v>
      </c>
      <c r="R11" s="710" t="s">
        <v>16</v>
      </c>
      <c r="S11" s="711" t="s">
        <v>16</v>
      </c>
      <c r="T11" s="712" t="s">
        <v>2</v>
      </c>
      <c r="U11" s="713" t="s">
        <v>3</v>
      </c>
      <c r="V11" s="707" t="s">
        <v>4</v>
      </c>
      <c r="W11" s="714" t="s">
        <v>4</v>
      </c>
      <c r="X11" s="715" t="s">
        <v>4</v>
      </c>
      <c r="Y11" s="710" t="s">
        <v>16</v>
      </c>
      <c r="Z11" s="706" t="s">
        <v>2</v>
      </c>
      <c r="AA11" s="713" t="s">
        <v>3</v>
      </c>
      <c r="AB11" s="786" t="s">
        <v>59</v>
      </c>
      <c r="AC11" s="713" t="s">
        <v>3</v>
      </c>
      <c r="AD11" s="716" t="s">
        <v>16</v>
      </c>
      <c r="AE11" s="700" t="s">
        <v>16</v>
      </c>
      <c r="AF11" s="701" t="s">
        <v>4</v>
      </c>
      <c r="AG11" s="632">
        <f t="shared" si="0"/>
        <v>4</v>
      </c>
      <c r="AH11" s="558">
        <f t="shared" si="1"/>
        <v>5</v>
      </c>
      <c r="AI11" s="558">
        <f t="shared" si="2"/>
        <v>7</v>
      </c>
      <c r="AJ11" s="558">
        <f t="shared" si="3"/>
        <v>13</v>
      </c>
      <c r="AK11" s="559">
        <f t="shared" si="4"/>
        <v>26</v>
      </c>
    </row>
    <row r="12" spans="1:37" ht="23.25" customHeight="1">
      <c r="A12" s="757" t="s">
        <v>43</v>
      </c>
      <c r="B12" s="697" t="s">
        <v>16</v>
      </c>
      <c r="C12" s="690" t="s">
        <v>3</v>
      </c>
      <c r="D12" s="686" t="s">
        <v>4</v>
      </c>
      <c r="E12" s="678" t="s">
        <v>16</v>
      </c>
      <c r="F12" s="679" t="s">
        <v>3</v>
      </c>
      <c r="G12" s="694" t="s">
        <v>16</v>
      </c>
      <c r="H12" s="694" t="s">
        <v>16</v>
      </c>
      <c r="I12" s="681" t="s">
        <v>4</v>
      </c>
      <c r="J12" s="682" t="s">
        <v>4</v>
      </c>
      <c r="K12" s="677" t="s">
        <v>16</v>
      </c>
      <c r="L12" s="689" t="s">
        <v>16</v>
      </c>
      <c r="M12" s="684" t="s">
        <v>2</v>
      </c>
      <c r="N12" s="679" t="s">
        <v>3</v>
      </c>
      <c r="O12" s="680" t="s">
        <v>2</v>
      </c>
      <c r="P12" s="688" t="s">
        <v>2</v>
      </c>
      <c r="Q12" s="670" t="s">
        <v>16</v>
      </c>
      <c r="R12" s="677" t="s">
        <v>16</v>
      </c>
      <c r="S12" s="687" t="s">
        <v>4</v>
      </c>
      <c r="T12" s="673" t="s">
        <v>4</v>
      </c>
      <c r="U12" s="674" t="s">
        <v>16</v>
      </c>
      <c r="V12" s="684" t="s">
        <v>2</v>
      </c>
      <c r="W12" s="688" t="s">
        <v>2</v>
      </c>
      <c r="X12" s="670" t="s">
        <v>16</v>
      </c>
      <c r="Y12" s="671" t="s">
        <v>3</v>
      </c>
      <c r="Z12" s="683" t="s">
        <v>2</v>
      </c>
      <c r="AA12" s="674" t="s">
        <v>16</v>
      </c>
      <c r="AB12" s="673" t="s">
        <v>4</v>
      </c>
      <c r="AC12" s="673" t="s">
        <v>4</v>
      </c>
      <c r="AD12" s="685" t="s">
        <v>16</v>
      </c>
      <c r="AE12" s="690" t="s">
        <v>3</v>
      </c>
      <c r="AF12" s="686" t="s">
        <v>4</v>
      </c>
      <c r="AG12" s="15">
        <f t="shared" si="0"/>
        <v>6</v>
      </c>
      <c r="AH12" s="16">
        <f t="shared" si="1"/>
        <v>5</v>
      </c>
      <c r="AI12" s="17">
        <f t="shared" si="2"/>
        <v>7</v>
      </c>
      <c r="AJ12" s="16">
        <f t="shared" si="3"/>
        <v>12</v>
      </c>
      <c r="AK12" s="18">
        <f t="shared" si="4"/>
        <v>26</v>
      </c>
    </row>
    <row r="13" spans="1:37" ht="23.25" customHeight="1">
      <c r="A13" s="757" t="s">
        <v>39</v>
      </c>
      <c r="B13" s="717" t="s">
        <v>54</v>
      </c>
      <c r="C13" s="670" t="s">
        <v>16</v>
      </c>
      <c r="D13" s="671" t="s">
        <v>3</v>
      </c>
      <c r="E13" s="718" t="s">
        <v>2</v>
      </c>
      <c r="F13" s="674" t="s">
        <v>16</v>
      </c>
      <c r="G13" s="673" t="s">
        <v>4</v>
      </c>
      <c r="H13" s="673" t="s">
        <v>4</v>
      </c>
      <c r="I13" s="685" t="s">
        <v>16</v>
      </c>
      <c r="J13" s="690" t="s">
        <v>3</v>
      </c>
      <c r="K13" s="686" t="s">
        <v>4</v>
      </c>
      <c r="L13" s="678" t="s">
        <v>16</v>
      </c>
      <c r="M13" s="694" t="s">
        <v>16</v>
      </c>
      <c r="N13" s="679" t="s">
        <v>3</v>
      </c>
      <c r="O13" s="684" t="s">
        <v>2</v>
      </c>
      <c r="P13" s="681" t="s">
        <v>4</v>
      </c>
      <c r="Q13" s="682" t="s">
        <v>4</v>
      </c>
      <c r="R13" s="677" t="s">
        <v>16</v>
      </c>
      <c r="S13" s="693" t="s">
        <v>2</v>
      </c>
      <c r="T13" s="680" t="s">
        <v>2</v>
      </c>
      <c r="U13" s="679" t="s">
        <v>3</v>
      </c>
      <c r="V13" s="680" t="s">
        <v>2</v>
      </c>
      <c r="W13" s="698" t="s">
        <v>16</v>
      </c>
      <c r="X13" s="670" t="s">
        <v>16</v>
      </c>
      <c r="Y13" s="677" t="s">
        <v>16</v>
      </c>
      <c r="Z13" s="687" t="s">
        <v>4</v>
      </c>
      <c r="AA13" s="673" t="s">
        <v>4</v>
      </c>
      <c r="AB13" s="674" t="s">
        <v>16</v>
      </c>
      <c r="AC13" s="679" t="s">
        <v>3</v>
      </c>
      <c r="AD13" s="675" t="s">
        <v>2</v>
      </c>
      <c r="AE13" s="670" t="s">
        <v>16</v>
      </c>
      <c r="AF13" s="671" t="s">
        <v>3</v>
      </c>
      <c r="AG13" s="12">
        <f t="shared" si="0"/>
        <v>6</v>
      </c>
      <c r="AH13" s="13">
        <f t="shared" si="1"/>
        <v>6</v>
      </c>
      <c r="AI13" s="13">
        <f t="shared" si="2"/>
        <v>7</v>
      </c>
      <c r="AJ13" s="13">
        <f t="shared" si="3"/>
        <v>11</v>
      </c>
      <c r="AK13" s="14">
        <f t="shared" si="4"/>
        <v>28</v>
      </c>
    </row>
    <row r="14" spans="1:37" ht="23.25" customHeight="1">
      <c r="A14" s="758" t="s">
        <v>46</v>
      </c>
      <c r="B14" s="692" t="s">
        <v>3</v>
      </c>
      <c r="C14" s="670" t="s">
        <v>16</v>
      </c>
      <c r="D14" s="677" t="s">
        <v>16</v>
      </c>
      <c r="E14" s="687" t="s">
        <v>4</v>
      </c>
      <c r="F14" s="673" t="s">
        <v>4</v>
      </c>
      <c r="G14" s="674" t="s">
        <v>16</v>
      </c>
      <c r="H14" s="694" t="s">
        <v>16</v>
      </c>
      <c r="I14" s="696" t="s">
        <v>2</v>
      </c>
      <c r="J14" s="670" t="s">
        <v>16</v>
      </c>
      <c r="K14" s="671" t="s">
        <v>3</v>
      </c>
      <c r="L14" s="693" t="s">
        <v>2</v>
      </c>
      <c r="M14" s="674" t="s">
        <v>16</v>
      </c>
      <c r="N14" s="673" t="s">
        <v>4</v>
      </c>
      <c r="O14" s="673" t="s">
        <v>4</v>
      </c>
      <c r="P14" s="685" t="s">
        <v>16</v>
      </c>
      <c r="Q14" s="690" t="s">
        <v>3</v>
      </c>
      <c r="R14" s="686" t="s">
        <v>4</v>
      </c>
      <c r="S14" s="678" t="s">
        <v>16</v>
      </c>
      <c r="T14" s="684" t="s">
        <v>2</v>
      </c>
      <c r="U14" s="680" t="s">
        <v>2</v>
      </c>
      <c r="V14" s="679" t="s">
        <v>3</v>
      </c>
      <c r="W14" s="681" t="s">
        <v>4</v>
      </c>
      <c r="X14" s="682" t="s">
        <v>4</v>
      </c>
      <c r="Y14" s="677" t="s">
        <v>16</v>
      </c>
      <c r="Z14" s="689" t="s">
        <v>16</v>
      </c>
      <c r="AA14" s="680" t="s">
        <v>2</v>
      </c>
      <c r="AB14" s="684" t="s">
        <v>2</v>
      </c>
      <c r="AC14" s="680" t="s">
        <v>2</v>
      </c>
      <c r="AD14" s="691" t="s">
        <v>3</v>
      </c>
      <c r="AE14" s="670">
        <f>-AK1</f>
        <v>0</v>
      </c>
      <c r="AF14" s="677" t="s">
        <v>16</v>
      </c>
      <c r="AG14" s="7">
        <f t="shared" si="0"/>
        <v>7</v>
      </c>
      <c r="AH14" s="13">
        <f t="shared" si="1"/>
        <v>5</v>
      </c>
      <c r="AI14" s="8">
        <f t="shared" si="2"/>
        <v>7</v>
      </c>
      <c r="AJ14" s="13">
        <f t="shared" si="3"/>
        <v>11</v>
      </c>
      <c r="AK14" s="9">
        <f t="shared" si="4"/>
        <v>26</v>
      </c>
    </row>
    <row r="15" spans="1:37" ht="23.25" customHeight="1" thickBot="1">
      <c r="A15" s="757" t="s">
        <v>37</v>
      </c>
      <c r="B15" s="695" t="s">
        <v>4</v>
      </c>
      <c r="C15" s="682" t="s">
        <v>4</v>
      </c>
      <c r="D15" s="677" t="s">
        <v>16</v>
      </c>
      <c r="E15" s="689" t="s">
        <v>16</v>
      </c>
      <c r="F15" s="694" t="s">
        <v>16</v>
      </c>
      <c r="G15" s="679" t="s">
        <v>3</v>
      </c>
      <c r="H15" s="684" t="s">
        <v>2</v>
      </c>
      <c r="I15" s="688" t="s">
        <v>2</v>
      </c>
      <c r="J15" s="670" t="s">
        <v>16</v>
      </c>
      <c r="K15" s="677" t="s">
        <v>16</v>
      </c>
      <c r="L15" s="687" t="s">
        <v>4</v>
      </c>
      <c r="M15" s="673" t="s">
        <v>4</v>
      </c>
      <c r="N15" s="674" t="s">
        <v>16</v>
      </c>
      <c r="O15" s="684" t="s">
        <v>2</v>
      </c>
      <c r="P15" s="691" t="s">
        <v>3</v>
      </c>
      <c r="Q15" s="670" t="s">
        <v>16</v>
      </c>
      <c r="R15" s="671" t="s">
        <v>3</v>
      </c>
      <c r="S15" s="683" t="s">
        <v>2</v>
      </c>
      <c r="T15" s="674" t="s">
        <v>16</v>
      </c>
      <c r="U15" s="673" t="s">
        <v>4</v>
      </c>
      <c r="V15" s="673" t="s">
        <v>4</v>
      </c>
      <c r="W15" s="685" t="s">
        <v>16</v>
      </c>
      <c r="X15" s="690" t="s">
        <v>3</v>
      </c>
      <c r="Y15" s="686" t="s">
        <v>4</v>
      </c>
      <c r="Z15" s="678" t="s">
        <v>16</v>
      </c>
      <c r="AA15" s="679" t="s">
        <v>3</v>
      </c>
      <c r="AB15" s="680" t="s">
        <v>2</v>
      </c>
      <c r="AC15" s="684" t="s">
        <v>2</v>
      </c>
      <c r="AD15" s="681" t="s">
        <v>4</v>
      </c>
      <c r="AE15" s="682" t="s">
        <v>4</v>
      </c>
      <c r="AF15" s="677" t="s">
        <v>16</v>
      </c>
      <c r="AG15" s="19">
        <f t="shared" si="0"/>
        <v>6</v>
      </c>
      <c r="AH15" s="20">
        <f t="shared" si="1"/>
        <v>5</v>
      </c>
      <c r="AI15" s="21">
        <f t="shared" si="2"/>
        <v>9</v>
      </c>
      <c r="AJ15" s="20">
        <f t="shared" si="3"/>
        <v>11</v>
      </c>
      <c r="AK15" s="22">
        <f t="shared" si="4"/>
        <v>30</v>
      </c>
    </row>
    <row r="16" spans="1:37" ht="23.25" customHeight="1">
      <c r="A16" s="759" t="s">
        <v>21</v>
      </c>
      <c r="B16" s="719" t="s">
        <v>16</v>
      </c>
      <c r="C16" s="720" t="s">
        <v>16</v>
      </c>
      <c r="D16" s="721" t="s">
        <v>16</v>
      </c>
      <c r="E16" s="722" t="s">
        <v>3</v>
      </c>
      <c r="F16" s="723" t="s">
        <v>16</v>
      </c>
      <c r="G16" s="724" t="s">
        <v>2</v>
      </c>
      <c r="H16" s="725" t="s">
        <v>2</v>
      </c>
      <c r="I16" s="726" t="s">
        <v>2</v>
      </c>
      <c r="J16" s="720" t="s">
        <v>16</v>
      </c>
      <c r="K16" s="721" t="s">
        <v>16</v>
      </c>
      <c r="L16" s="722" t="s">
        <v>3</v>
      </c>
      <c r="M16" s="724" t="s">
        <v>2</v>
      </c>
      <c r="N16" s="725" t="s">
        <v>2</v>
      </c>
      <c r="O16" s="725" t="s">
        <v>2</v>
      </c>
      <c r="P16" s="727" t="s">
        <v>16</v>
      </c>
      <c r="Q16" s="720" t="s">
        <v>16</v>
      </c>
      <c r="R16" s="728" t="s">
        <v>2</v>
      </c>
      <c r="S16" s="729" t="s">
        <v>2</v>
      </c>
      <c r="T16" s="730" t="s">
        <v>3</v>
      </c>
      <c r="U16" s="725" t="s">
        <v>2</v>
      </c>
      <c r="V16" s="725" t="s">
        <v>2</v>
      </c>
      <c r="W16" s="731" t="s">
        <v>3</v>
      </c>
      <c r="X16" s="720" t="s">
        <v>16</v>
      </c>
      <c r="Y16" s="721" t="s">
        <v>16</v>
      </c>
      <c r="Z16" s="729" t="s">
        <v>2</v>
      </c>
      <c r="AA16" s="725" t="s">
        <v>2</v>
      </c>
      <c r="AB16" s="725" t="s">
        <v>2</v>
      </c>
      <c r="AC16" s="725" t="s">
        <v>2</v>
      </c>
      <c r="AD16" s="675" t="s">
        <v>2</v>
      </c>
      <c r="AE16" s="720" t="s">
        <v>16</v>
      </c>
      <c r="AF16" s="721" t="s">
        <v>16</v>
      </c>
      <c r="AG16" s="15">
        <f t="shared" ref="AG16:AG23" si="5">COUNTIF(B16:AE16,AG$3)</f>
        <v>15</v>
      </c>
      <c r="AH16" s="16">
        <f t="shared" ref="AH16:AH23" si="6">COUNTIF(B16:AE16,AH$3)</f>
        <v>4</v>
      </c>
      <c r="AI16" s="17">
        <f t="shared" ref="AI16:AI23" si="7">COUNTIF(B16:AE16,AI$3)</f>
        <v>0</v>
      </c>
      <c r="AJ16" s="16">
        <f t="shared" ref="AJ16:AJ23" si="8">COUNTIF(B16:AF16,AJ$3)</f>
        <v>12</v>
      </c>
      <c r="AK16" s="18">
        <f t="shared" si="4"/>
        <v>10</v>
      </c>
    </row>
    <row r="17" spans="1:37" ht="23.25" customHeight="1">
      <c r="A17" s="760" t="s">
        <v>19</v>
      </c>
      <c r="B17" s="669" t="s">
        <v>16</v>
      </c>
      <c r="C17" s="670" t="s">
        <v>16</v>
      </c>
      <c r="D17" s="677" t="s">
        <v>16</v>
      </c>
      <c r="E17" s="683" t="s">
        <v>2</v>
      </c>
      <c r="F17" s="694" t="s">
        <v>16</v>
      </c>
      <c r="G17" s="684" t="s">
        <v>2</v>
      </c>
      <c r="H17" s="696" t="s">
        <v>2</v>
      </c>
      <c r="I17" s="675" t="s">
        <v>2</v>
      </c>
      <c r="J17" s="700" t="s">
        <v>16</v>
      </c>
      <c r="K17" s="677" t="s">
        <v>16</v>
      </c>
      <c r="L17" s="683" t="s">
        <v>2</v>
      </c>
      <c r="M17" s="679" t="s">
        <v>3</v>
      </c>
      <c r="N17" s="674" t="s">
        <v>16</v>
      </c>
      <c r="O17" s="680" t="s">
        <v>2</v>
      </c>
      <c r="P17" s="691" t="s">
        <v>3</v>
      </c>
      <c r="Q17" s="732" t="s">
        <v>2</v>
      </c>
      <c r="R17" s="677" t="s">
        <v>16</v>
      </c>
      <c r="S17" s="693" t="s">
        <v>2</v>
      </c>
      <c r="T17" s="680" t="s">
        <v>2</v>
      </c>
      <c r="U17" s="680" t="s">
        <v>2</v>
      </c>
      <c r="V17" s="680" t="s">
        <v>2</v>
      </c>
      <c r="W17" s="675" t="s">
        <v>213</v>
      </c>
      <c r="X17" s="670" t="s">
        <v>16</v>
      </c>
      <c r="Y17" s="677" t="s">
        <v>16</v>
      </c>
      <c r="Z17" s="786" t="s">
        <v>59</v>
      </c>
      <c r="AA17" s="680" t="s">
        <v>2</v>
      </c>
      <c r="AB17" s="679" t="s">
        <v>3</v>
      </c>
      <c r="AC17" s="680" t="s">
        <v>2</v>
      </c>
      <c r="AD17" s="688" t="s">
        <v>2</v>
      </c>
      <c r="AE17" s="670" t="s">
        <v>16</v>
      </c>
      <c r="AF17" s="677" t="s">
        <v>16</v>
      </c>
      <c r="AG17" s="7">
        <f t="shared" si="5"/>
        <v>14</v>
      </c>
      <c r="AH17" s="13">
        <f t="shared" si="6"/>
        <v>4</v>
      </c>
      <c r="AI17" s="8">
        <f t="shared" si="7"/>
        <v>0</v>
      </c>
      <c r="AJ17" s="13">
        <f t="shared" si="8"/>
        <v>12</v>
      </c>
      <c r="AK17" s="9">
        <f t="shared" si="4"/>
        <v>10</v>
      </c>
    </row>
    <row r="18" spans="1:37" ht="23.25" customHeight="1">
      <c r="A18" s="760" t="s">
        <v>25</v>
      </c>
      <c r="B18" s="669" t="s">
        <v>16</v>
      </c>
      <c r="C18" s="670" t="s">
        <v>16</v>
      </c>
      <c r="D18" s="677" t="s">
        <v>16</v>
      </c>
      <c r="E18" s="733" t="s">
        <v>3</v>
      </c>
      <c r="F18" s="694" t="s">
        <v>16</v>
      </c>
      <c r="G18" s="678" t="s">
        <v>16</v>
      </c>
      <c r="H18" s="679" t="s">
        <v>3</v>
      </c>
      <c r="I18" s="683" t="s">
        <v>2</v>
      </c>
      <c r="J18" s="732" t="s">
        <v>2</v>
      </c>
      <c r="K18" s="677" t="s">
        <v>16</v>
      </c>
      <c r="L18" s="683" t="s">
        <v>2</v>
      </c>
      <c r="M18" s="680" t="s">
        <v>2</v>
      </c>
      <c r="N18" s="680" t="s">
        <v>2</v>
      </c>
      <c r="O18" s="679" t="s">
        <v>3</v>
      </c>
      <c r="P18" s="675" t="s">
        <v>2</v>
      </c>
      <c r="Q18" s="734" t="s">
        <v>16</v>
      </c>
      <c r="R18" s="735" t="s">
        <v>16</v>
      </c>
      <c r="S18" s="683" t="s">
        <v>2</v>
      </c>
      <c r="T18" s="680" t="s">
        <v>2</v>
      </c>
      <c r="U18" s="680" t="s">
        <v>2</v>
      </c>
      <c r="V18" s="679" t="s">
        <v>3</v>
      </c>
      <c r="W18" s="688" t="s">
        <v>2</v>
      </c>
      <c r="X18" s="670" t="s">
        <v>16</v>
      </c>
      <c r="Y18" s="677" t="s">
        <v>16</v>
      </c>
      <c r="Z18" s="693" t="s">
        <v>2</v>
      </c>
      <c r="AA18" s="680" t="s">
        <v>2</v>
      </c>
      <c r="AB18" s="680" t="s">
        <v>2</v>
      </c>
      <c r="AC18" s="680" t="s">
        <v>2</v>
      </c>
      <c r="AD18" s="688" t="s">
        <v>2</v>
      </c>
      <c r="AE18" s="670" t="s">
        <v>16</v>
      </c>
      <c r="AF18" s="677" t="s">
        <v>16</v>
      </c>
      <c r="AG18" s="7">
        <f t="shared" si="5"/>
        <v>15</v>
      </c>
      <c r="AH18" s="13">
        <f t="shared" si="6"/>
        <v>4</v>
      </c>
      <c r="AI18" s="8">
        <f t="shared" si="7"/>
        <v>0</v>
      </c>
      <c r="AJ18" s="13">
        <f t="shared" si="8"/>
        <v>12</v>
      </c>
      <c r="AK18" s="9">
        <f t="shared" si="4"/>
        <v>10</v>
      </c>
    </row>
    <row r="19" spans="1:37" ht="23.25" customHeight="1">
      <c r="A19" s="760" t="s">
        <v>26</v>
      </c>
      <c r="B19" s="669" t="s">
        <v>16</v>
      </c>
      <c r="C19" s="670" t="s">
        <v>16</v>
      </c>
      <c r="D19" s="677" t="s">
        <v>16</v>
      </c>
      <c r="E19" s="736" t="s">
        <v>2</v>
      </c>
      <c r="F19" s="694" t="s">
        <v>16</v>
      </c>
      <c r="G19" s="672" t="s">
        <v>3</v>
      </c>
      <c r="H19" s="684" t="s">
        <v>2</v>
      </c>
      <c r="I19" s="688" t="s">
        <v>2</v>
      </c>
      <c r="J19" s="670" t="s">
        <v>16</v>
      </c>
      <c r="K19" s="677" t="s">
        <v>16</v>
      </c>
      <c r="L19" s="672" t="s">
        <v>3</v>
      </c>
      <c r="M19" s="680" t="s">
        <v>2</v>
      </c>
      <c r="N19" s="684" t="s">
        <v>2</v>
      </c>
      <c r="O19" s="680" t="s">
        <v>2</v>
      </c>
      <c r="P19" s="688" t="s">
        <v>2</v>
      </c>
      <c r="Q19" s="670" t="s">
        <v>16</v>
      </c>
      <c r="R19" s="677" t="s">
        <v>16</v>
      </c>
      <c r="S19" s="672" t="s">
        <v>3</v>
      </c>
      <c r="T19" s="680" t="s">
        <v>2</v>
      </c>
      <c r="U19" s="674" t="s">
        <v>16</v>
      </c>
      <c r="V19" s="680" t="s">
        <v>2</v>
      </c>
      <c r="W19" s="688" t="s">
        <v>2</v>
      </c>
      <c r="X19" s="732" t="s">
        <v>2</v>
      </c>
      <c r="Y19" s="677" t="s">
        <v>16</v>
      </c>
      <c r="Z19" s="679" t="s">
        <v>3</v>
      </c>
      <c r="AA19" s="684" t="s">
        <v>2</v>
      </c>
      <c r="AB19" s="683" t="s">
        <v>2</v>
      </c>
      <c r="AC19" s="680" t="s">
        <v>2</v>
      </c>
      <c r="AD19" s="688" t="s">
        <v>2</v>
      </c>
      <c r="AE19" s="670" t="s">
        <v>16</v>
      </c>
      <c r="AF19" s="677" t="s">
        <v>16</v>
      </c>
      <c r="AG19" s="7">
        <f t="shared" si="5"/>
        <v>15</v>
      </c>
      <c r="AH19" s="13">
        <f t="shared" si="6"/>
        <v>4</v>
      </c>
      <c r="AI19" s="8">
        <f t="shared" si="7"/>
        <v>0</v>
      </c>
      <c r="AJ19" s="13">
        <f t="shared" si="8"/>
        <v>12</v>
      </c>
      <c r="AK19" s="9">
        <f t="shared" si="4"/>
        <v>10</v>
      </c>
    </row>
    <row r="20" spans="1:37" ht="23.25" customHeight="1">
      <c r="A20" s="778" t="s">
        <v>22</v>
      </c>
      <c r="B20" s="669" t="s">
        <v>16</v>
      </c>
      <c r="C20" s="670" t="s">
        <v>16</v>
      </c>
      <c r="D20" s="677" t="s">
        <v>16</v>
      </c>
      <c r="E20" s="685" t="s">
        <v>16</v>
      </c>
      <c r="F20" s="694" t="s">
        <v>16</v>
      </c>
      <c r="G20" s="672" t="s">
        <v>3</v>
      </c>
      <c r="H20" s="684" t="s">
        <v>2</v>
      </c>
      <c r="I20" s="691" t="s">
        <v>3</v>
      </c>
      <c r="J20" s="737" t="s">
        <v>54</v>
      </c>
      <c r="K20" s="677" t="s">
        <v>16</v>
      </c>
      <c r="L20" s="683" t="s">
        <v>2</v>
      </c>
      <c r="M20" s="684" t="s">
        <v>2</v>
      </c>
      <c r="N20" s="679" t="s">
        <v>214</v>
      </c>
      <c r="O20" s="680" t="s">
        <v>2</v>
      </c>
      <c r="P20" s="675" t="s">
        <v>2</v>
      </c>
      <c r="Q20" s="670" t="s">
        <v>16</v>
      </c>
      <c r="R20" s="677" t="s">
        <v>16</v>
      </c>
      <c r="S20" s="683" t="s">
        <v>2</v>
      </c>
      <c r="T20" s="680" t="s">
        <v>2</v>
      </c>
      <c r="U20" s="680" t="s">
        <v>2</v>
      </c>
      <c r="V20" s="680" t="s">
        <v>212</v>
      </c>
      <c r="W20" s="685" t="s">
        <v>16</v>
      </c>
      <c r="X20" s="670" t="s">
        <v>16</v>
      </c>
      <c r="Y20" s="738" t="s">
        <v>2</v>
      </c>
      <c r="Z20" s="683" t="s">
        <v>2</v>
      </c>
      <c r="AA20" s="679" t="s">
        <v>3</v>
      </c>
      <c r="AB20" s="680" t="s">
        <v>2</v>
      </c>
      <c r="AC20" s="680" t="s">
        <v>2</v>
      </c>
      <c r="AD20" s="688" t="s">
        <v>2</v>
      </c>
      <c r="AE20" s="670" t="s">
        <v>16</v>
      </c>
      <c r="AF20" s="677" t="s">
        <v>16</v>
      </c>
      <c r="AG20" s="7">
        <f t="shared" si="5"/>
        <v>14</v>
      </c>
      <c r="AH20" s="13">
        <f t="shared" si="6"/>
        <v>4</v>
      </c>
      <c r="AI20" s="8">
        <f t="shared" si="7"/>
        <v>0</v>
      </c>
      <c r="AJ20" s="13">
        <f t="shared" si="8"/>
        <v>12</v>
      </c>
      <c r="AK20" s="9">
        <f t="shared" si="4"/>
        <v>10</v>
      </c>
    </row>
    <row r="21" spans="1:37" ht="23.25" customHeight="1">
      <c r="A21" s="760" t="s">
        <v>27</v>
      </c>
      <c r="B21" s="669" t="s">
        <v>16</v>
      </c>
      <c r="C21" s="737" t="s">
        <v>15</v>
      </c>
      <c r="D21" s="677" t="s">
        <v>16</v>
      </c>
      <c r="E21" s="693" t="s">
        <v>2</v>
      </c>
      <c r="F21" s="694" t="s">
        <v>16</v>
      </c>
      <c r="G21" s="674" t="s">
        <v>16</v>
      </c>
      <c r="H21" s="732" t="s">
        <v>2</v>
      </c>
      <c r="I21" s="679" t="s">
        <v>3</v>
      </c>
      <c r="J21" s="670" t="s">
        <v>16</v>
      </c>
      <c r="K21" s="654" t="s">
        <v>16</v>
      </c>
      <c r="L21" s="683" t="s">
        <v>2</v>
      </c>
      <c r="M21" s="680" t="s">
        <v>2</v>
      </c>
      <c r="N21" s="680" t="s">
        <v>2</v>
      </c>
      <c r="O21" s="679" t="s">
        <v>3</v>
      </c>
      <c r="P21" s="688" t="s">
        <v>2</v>
      </c>
      <c r="Q21" s="670" t="s">
        <v>16</v>
      </c>
      <c r="R21" s="677" t="s">
        <v>16</v>
      </c>
      <c r="S21" s="672" t="s">
        <v>3</v>
      </c>
      <c r="T21" s="680" t="s">
        <v>2</v>
      </c>
      <c r="U21" s="684" t="s">
        <v>2</v>
      </c>
      <c r="V21" s="680" t="s">
        <v>2</v>
      </c>
      <c r="W21" s="786" t="s">
        <v>59</v>
      </c>
      <c r="X21" s="670" t="s">
        <v>16</v>
      </c>
      <c r="Y21" s="677" t="s">
        <v>16</v>
      </c>
      <c r="Z21" s="683" t="s">
        <v>2</v>
      </c>
      <c r="AA21" s="684" t="s">
        <v>2</v>
      </c>
      <c r="AB21" s="679" t="s">
        <v>3</v>
      </c>
      <c r="AC21" s="680" t="s">
        <v>2</v>
      </c>
      <c r="AD21" s="688" t="s">
        <v>2</v>
      </c>
      <c r="AE21" s="670" t="s">
        <v>16</v>
      </c>
      <c r="AF21" s="677" t="s">
        <v>16</v>
      </c>
      <c r="AG21" s="12">
        <f t="shared" si="5"/>
        <v>14</v>
      </c>
      <c r="AH21" s="13">
        <f t="shared" si="6"/>
        <v>4</v>
      </c>
      <c r="AI21" s="13">
        <f t="shared" si="7"/>
        <v>0</v>
      </c>
      <c r="AJ21" s="13">
        <f t="shared" si="8"/>
        <v>12</v>
      </c>
      <c r="AK21" s="14">
        <f t="shared" si="4"/>
        <v>10</v>
      </c>
    </row>
    <row r="22" spans="1:37" ht="23.25" customHeight="1">
      <c r="A22" s="778" t="s">
        <v>78</v>
      </c>
      <c r="B22" s="669" t="s">
        <v>16</v>
      </c>
      <c r="C22" s="739" t="s">
        <v>204</v>
      </c>
      <c r="D22" s="677" t="s">
        <v>16</v>
      </c>
      <c r="E22" s="740" t="s">
        <v>205</v>
      </c>
      <c r="F22" s="694" t="s">
        <v>16</v>
      </c>
      <c r="G22" s="680" t="s">
        <v>2</v>
      </c>
      <c r="H22" s="680" t="s">
        <v>2</v>
      </c>
      <c r="I22" s="688" t="s">
        <v>2</v>
      </c>
      <c r="J22" s="670" t="s">
        <v>16</v>
      </c>
      <c r="K22" s="741" t="s">
        <v>15</v>
      </c>
      <c r="L22" s="683" t="s">
        <v>2</v>
      </c>
      <c r="M22" s="680" t="s">
        <v>2</v>
      </c>
      <c r="N22" s="680" t="s">
        <v>2</v>
      </c>
      <c r="O22" s="684" t="s">
        <v>2</v>
      </c>
      <c r="P22" s="786" t="s">
        <v>209</v>
      </c>
      <c r="Q22" s="670" t="s">
        <v>16</v>
      </c>
      <c r="R22" s="677" t="s">
        <v>16</v>
      </c>
      <c r="S22" s="683" t="s">
        <v>2</v>
      </c>
      <c r="T22" s="680" t="s">
        <v>2</v>
      </c>
      <c r="U22" s="680" t="s">
        <v>2</v>
      </c>
      <c r="V22" s="680" t="s">
        <v>2</v>
      </c>
      <c r="W22" s="675" t="s">
        <v>212</v>
      </c>
      <c r="X22" s="670" t="s">
        <v>16</v>
      </c>
      <c r="Y22" s="677" t="s">
        <v>16</v>
      </c>
      <c r="Z22" s="683" t="s">
        <v>2</v>
      </c>
      <c r="AA22" s="680" t="s">
        <v>2</v>
      </c>
      <c r="AB22" s="680" t="s">
        <v>2</v>
      </c>
      <c r="AC22" s="684" t="s">
        <v>2</v>
      </c>
      <c r="AD22" s="685" t="s">
        <v>16</v>
      </c>
      <c r="AE22" s="670" t="s">
        <v>16</v>
      </c>
      <c r="AF22" s="738" t="s">
        <v>2</v>
      </c>
      <c r="AG22" s="7">
        <f t="shared" si="5"/>
        <v>17</v>
      </c>
      <c r="AH22" s="13">
        <f t="shared" si="6"/>
        <v>0</v>
      </c>
      <c r="AI22" s="8">
        <f t="shared" si="7"/>
        <v>0</v>
      </c>
      <c r="AJ22" s="13">
        <f t="shared" si="8"/>
        <v>11</v>
      </c>
      <c r="AK22" s="9">
        <f t="shared" si="4"/>
        <v>2</v>
      </c>
    </row>
    <row r="23" spans="1:37" ht="23.25" customHeight="1" thickBot="1">
      <c r="A23" s="761" t="s">
        <v>206</v>
      </c>
      <c r="B23" s="742" t="s">
        <v>16</v>
      </c>
      <c r="C23" s="743" t="s">
        <v>16</v>
      </c>
      <c r="D23" s="744" t="s">
        <v>2</v>
      </c>
      <c r="E23" s="745" t="s">
        <v>2</v>
      </c>
      <c r="F23" s="746" t="s">
        <v>16</v>
      </c>
      <c r="G23" s="747" t="s">
        <v>2</v>
      </c>
      <c r="H23" s="747" t="s">
        <v>2</v>
      </c>
      <c r="I23" s="748" t="s">
        <v>3</v>
      </c>
      <c r="J23" s="743" t="s">
        <v>16</v>
      </c>
      <c r="K23" s="749" t="s">
        <v>16</v>
      </c>
      <c r="L23" s="750" t="s">
        <v>2</v>
      </c>
      <c r="M23" s="751" t="s">
        <v>3</v>
      </c>
      <c r="N23" s="747" t="s">
        <v>2</v>
      </c>
      <c r="O23" s="747" t="s">
        <v>2</v>
      </c>
      <c r="P23" s="752" t="s">
        <v>2</v>
      </c>
      <c r="Q23" s="743" t="s">
        <v>16</v>
      </c>
      <c r="R23" s="749" t="s">
        <v>16</v>
      </c>
      <c r="S23" s="750" t="s">
        <v>2</v>
      </c>
      <c r="T23" s="751" t="s">
        <v>3</v>
      </c>
      <c r="U23" s="747" t="s">
        <v>2</v>
      </c>
      <c r="V23" s="747" t="s">
        <v>2</v>
      </c>
      <c r="W23" s="752" t="s">
        <v>2</v>
      </c>
      <c r="X23" s="743" t="s">
        <v>16</v>
      </c>
      <c r="Y23" s="749" t="s">
        <v>16</v>
      </c>
      <c r="Z23" s="753" t="s">
        <v>3</v>
      </c>
      <c r="AA23" s="747" t="s">
        <v>2</v>
      </c>
      <c r="AB23" s="754" t="s">
        <v>16</v>
      </c>
      <c r="AC23" s="747" t="s">
        <v>2</v>
      </c>
      <c r="AD23" s="748" t="s">
        <v>3</v>
      </c>
      <c r="AE23" s="755" t="s">
        <v>2</v>
      </c>
      <c r="AF23" s="749" t="s">
        <v>16</v>
      </c>
      <c r="AG23" s="19">
        <f t="shared" si="5"/>
        <v>15</v>
      </c>
      <c r="AH23" s="20">
        <f t="shared" si="6"/>
        <v>5</v>
      </c>
      <c r="AI23" s="21">
        <f t="shared" si="7"/>
        <v>0</v>
      </c>
      <c r="AJ23" s="20">
        <f t="shared" si="8"/>
        <v>11</v>
      </c>
      <c r="AK23" s="22">
        <f t="shared" si="4"/>
        <v>12</v>
      </c>
    </row>
    <row r="24" spans="1:37" ht="27.75" thickBot="1">
      <c r="A24" s="560" t="s">
        <v>20</v>
      </c>
      <c r="B24" s="641"/>
      <c r="C24" s="642"/>
      <c r="D24" s="643"/>
      <c r="E24" s="644"/>
      <c r="F24" s="645"/>
      <c r="G24" s="646"/>
      <c r="H24" s="646"/>
      <c r="I24" s="647"/>
      <c r="J24" s="642"/>
      <c r="K24" s="648"/>
      <c r="L24" s="644"/>
      <c r="M24" s="649"/>
      <c r="N24" s="646"/>
      <c r="O24" s="646"/>
      <c r="P24" s="650"/>
      <c r="Q24" s="642"/>
      <c r="R24" s="648"/>
      <c r="S24" s="644"/>
      <c r="T24" s="649"/>
      <c r="U24" s="646"/>
      <c r="V24" s="646"/>
      <c r="W24" s="650"/>
      <c r="X24" s="642"/>
      <c r="Y24" s="648"/>
      <c r="Z24" s="651"/>
      <c r="AA24" s="646"/>
      <c r="AB24" s="652"/>
      <c r="AC24" s="646"/>
      <c r="AD24" s="647"/>
      <c r="AE24" s="653"/>
      <c r="AF24" s="648"/>
      <c r="AG24" s="6160" t="s">
        <v>155</v>
      </c>
      <c r="AH24" s="6144"/>
      <c r="AI24" s="6144"/>
      <c r="AJ24" s="6144"/>
      <c r="AK24" s="6145"/>
    </row>
    <row r="25" spans="1:37" ht="27.75" thickBot="1">
      <c r="A25" s="561" t="s">
        <v>24</v>
      </c>
      <c r="B25" s="562"/>
      <c r="C25" s="31"/>
      <c r="D25" s="32" t="s">
        <v>152</v>
      </c>
      <c r="E25" s="31"/>
      <c r="F25" s="31"/>
      <c r="G25" s="31"/>
      <c r="H25" s="31"/>
      <c r="I25" s="31"/>
      <c r="J25" s="31"/>
      <c r="K25" s="32" t="s">
        <v>27</v>
      </c>
      <c r="L25" s="31"/>
      <c r="M25" s="31"/>
      <c r="N25" s="31"/>
      <c r="O25" s="31"/>
      <c r="P25" s="31"/>
      <c r="Q25" s="31"/>
      <c r="R25" s="32" t="s">
        <v>21</v>
      </c>
      <c r="S25" s="31"/>
      <c r="T25" s="31"/>
      <c r="U25" s="31"/>
      <c r="V25" s="31"/>
      <c r="W25" s="31"/>
      <c r="X25" s="31"/>
      <c r="Y25" s="32" t="s">
        <v>22</v>
      </c>
      <c r="Z25" s="31"/>
      <c r="AA25" s="31"/>
      <c r="AB25" s="31"/>
      <c r="AC25" s="31"/>
      <c r="AD25" s="31"/>
      <c r="AE25" s="31"/>
      <c r="AF25" s="35" t="s">
        <v>78</v>
      </c>
      <c r="AG25" s="6147"/>
      <c r="AH25" s="6147"/>
      <c r="AI25" s="6147"/>
      <c r="AJ25" s="6147"/>
      <c r="AK25" s="6148"/>
    </row>
  </sheetData>
  <mergeCells count="3">
    <mergeCell ref="B1:AE1"/>
    <mergeCell ref="AG2:AK2"/>
    <mergeCell ref="AG24:AK25"/>
  </mergeCells>
  <phoneticPr fontId="3" type="noConversion"/>
  <pageMargins left="0.39370078740157483" right="0.46" top="0.31496062992125984" bottom="0.33" header="3.07" footer="0.25"/>
  <pageSetup paperSize="9" scale="6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F24"/>
  <sheetViews>
    <sheetView workbookViewId="0">
      <selection activeCell="O22" sqref="O22"/>
    </sheetView>
  </sheetViews>
  <sheetFormatPr defaultRowHeight="16.5"/>
  <cols>
    <col min="1" max="1" width="11.25" customWidth="1"/>
    <col min="2" max="30" width="4.625" customWidth="1"/>
    <col min="31" max="31" width="4.25" customWidth="1"/>
  </cols>
  <sheetData>
    <row r="1" spans="1:32" ht="15" customHeight="1" thickBot="1">
      <c r="A1" s="1"/>
      <c r="B1" s="6139" t="s">
        <v>217</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row>
    <row r="2" spans="1:32" ht="12.75" customHeight="1" thickBot="1">
      <c r="A2" s="6" t="s">
        <v>0</v>
      </c>
      <c r="B2" s="896">
        <v>1</v>
      </c>
      <c r="C2" s="897">
        <v>2</v>
      </c>
      <c r="D2" s="897">
        <v>3</v>
      </c>
      <c r="E2" s="897">
        <v>4</v>
      </c>
      <c r="F2" s="898">
        <v>5</v>
      </c>
      <c r="G2" s="899">
        <v>6</v>
      </c>
      <c r="H2" s="900">
        <v>7</v>
      </c>
      <c r="I2" s="901">
        <v>8</v>
      </c>
      <c r="J2" s="897">
        <v>9</v>
      </c>
      <c r="K2" s="897">
        <v>10</v>
      </c>
      <c r="L2" s="897">
        <v>11</v>
      </c>
      <c r="M2" s="898">
        <v>12</v>
      </c>
      <c r="N2" s="899">
        <v>13</v>
      </c>
      <c r="O2" s="900">
        <v>14</v>
      </c>
      <c r="P2" s="901">
        <v>15</v>
      </c>
      <c r="Q2" s="897">
        <v>16</v>
      </c>
      <c r="R2" s="897">
        <v>17</v>
      </c>
      <c r="S2" s="897">
        <v>18</v>
      </c>
      <c r="T2" s="898">
        <v>19</v>
      </c>
      <c r="U2" s="899">
        <v>20</v>
      </c>
      <c r="V2" s="900">
        <v>21</v>
      </c>
      <c r="W2" s="901">
        <v>22</v>
      </c>
      <c r="X2" s="897">
        <v>23</v>
      </c>
      <c r="Y2" s="897">
        <v>24</v>
      </c>
      <c r="Z2" s="897">
        <v>25</v>
      </c>
      <c r="AA2" s="898">
        <v>26</v>
      </c>
      <c r="AB2" s="899">
        <v>27</v>
      </c>
      <c r="AC2" s="900">
        <v>28</v>
      </c>
      <c r="AD2" s="780">
        <v>29</v>
      </c>
      <c r="AE2" s="655">
        <v>30</v>
      </c>
      <c r="AF2" t="s">
        <v>216</v>
      </c>
    </row>
    <row r="3" spans="1:32" ht="12" customHeight="1" thickBot="1">
      <c r="A3" s="432" t="s">
        <v>7</v>
      </c>
      <c r="B3" s="656" t="s">
        <v>13</v>
      </c>
      <c r="C3" s="657" t="s">
        <v>60</v>
      </c>
      <c r="D3" s="657" t="s">
        <v>8</v>
      </c>
      <c r="E3" s="657" t="s">
        <v>9</v>
      </c>
      <c r="F3" s="779" t="s">
        <v>10</v>
      </c>
      <c r="G3" s="781" t="s">
        <v>11</v>
      </c>
      <c r="H3" s="782" t="s">
        <v>12</v>
      </c>
      <c r="I3" s="780" t="s">
        <v>13</v>
      </c>
      <c r="J3" s="657" t="s">
        <v>60</v>
      </c>
      <c r="K3" s="657" t="s">
        <v>8</v>
      </c>
      <c r="L3" s="657" t="s">
        <v>9</v>
      </c>
      <c r="M3" s="779" t="s">
        <v>10</v>
      </c>
      <c r="N3" s="781" t="s">
        <v>11</v>
      </c>
      <c r="O3" s="782" t="s">
        <v>12</v>
      </c>
      <c r="P3" s="783" t="s">
        <v>13</v>
      </c>
      <c r="Q3" s="657" t="s">
        <v>60</v>
      </c>
      <c r="R3" s="657" t="s">
        <v>8</v>
      </c>
      <c r="S3" s="657" t="s">
        <v>9</v>
      </c>
      <c r="T3" s="779" t="s">
        <v>10</v>
      </c>
      <c r="U3" s="781" t="s">
        <v>11</v>
      </c>
      <c r="V3" s="782" t="s">
        <v>12</v>
      </c>
      <c r="W3" s="780" t="s">
        <v>13</v>
      </c>
      <c r="X3" s="657" t="s">
        <v>60</v>
      </c>
      <c r="Y3" s="657" t="s">
        <v>8</v>
      </c>
      <c r="Z3" s="657" t="s">
        <v>9</v>
      </c>
      <c r="AA3" s="779" t="s">
        <v>10</v>
      </c>
      <c r="AB3" s="781" t="s">
        <v>11</v>
      </c>
      <c r="AC3" s="782" t="s">
        <v>12</v>
      </c>
      <c r="AD3" s="783" t="s">
        <v>182</v>
      </c>
      <c r="AE3" s="658" t="s">
        <v>60</v>
      </c>
    </row>
    <row r="4" spans="1:32" ht="16.5" customHeight="1" thickBot="1">
      <c r="A4" s="659" t="s">
        <v>183</v>
      </c>
      <c r="B4" s="788" t="s">
        <v>15</v>
      </c>
      <c r="C4" s="789" t="s">
        <v>4</v>
      </c>
      <c r="D4" s="789" t="s">
        <v>4</v>
      </c>
      <c r="E4" s="790" t="s">
        <v>16</v>
      </c>
      <c r="F4" s="791" t="s">
        <v>2</v>
      </c>
      <c r="G4" s="792" t="s">
        <v>3</v>
      </c>
      <c r="H4" s="793" t="s">
        <v>16</v>
      </c>
      <c r="I4" s="794" t="s">
        <v>16</v>
      </c>
      <c r="J4" s="795" t="s">
        <v>3</v>
      </c>
      <c r="K4" s="796" t="s">
        <v>2</v>
      </c>
      <c r="L4" s="789" t="s">
        <v>4</v>
      </c>
      <c r="M4" s="797" t="s">
        <v>4</v>
      </c>
      <c r="N4" s="798" t="s">
        <v>4</v>
      </c>
      <c r="O4" s="793" t="s">
        <v>16</v>
      </c>
      <c r="P4" s="799" t="s">
        <v>15</v>
      </c>
      <c r="Q4" s="795" t="s">
        <v>3</v>
      </c>
      <c r="R4" s="796" t="s">
        <v>2</v>
      </c>
      <c r="S4" s="820" t="s">
        <v>3</v>
      </c>
      <c r="T4" s="800" t="s">
        <v>16</v>
      </c>
      <c r="U4" s="801" t="s">
        <v>16</v>
      </c>
      <c r="V4" s="802" t="s">
        <v>4</v>
      </c>
      <c r="W4" s="803" t="s">
        <v>4</v>
      </c>
      <c r="X4" s="790" t="s">
        <v>16</v>
      </c>
      <c r="Y4" s="787" t="s">
        <v>59</v>
      </c>
      <c r="Z4" s="787" t="s">
        <v>59</v>
      </c>
      <c r="AA4" s="791" t="s">
        <v>2</v>
      </c>
      <c r="AB4" s="801" t="s">
        <v>16</v>
      </c>
      <c r="AC4" s="805" t="s">
        <v>3</v>
      </c>
      <c r="AD4" s="806" t="s">
        <v>2</v>
      </c>
      <c r="AE4" s="807" t="s">
        <v>4</v>
      </c>
    </row>
    <row r="5" spans="1:32" ht="16.5" customHeight="1">
      <c r="A5" s="659" t="s">
        <v>184</v>
      </c>
      <c r="B5" s="808" t="s">
        <v>3</v>
      </c>
      <c r="C5" s="809" t="s">
        <v>4</v>
      </c>
      <c r="D5" s="809" t="s">
        <v>4</v>
      </c>
      <c r="E5" s="810" t="s">
        <v>16</v>
      </c>
      <c r="F5" s="811" t="s">
        <v>15</v>
      </c>
      <c r="G5" s="812" t="s">
        <v>3</v>
      </c>
      <c r="H5" s="813" t="s">
        <v>16</v>
      </c>
      <c r="I5" s="814" t="s">
        <v>16</v>
      </c>
      <c r="J5" s="815" t="s">
        <v>15</v>
      </c>
      <c r="K5" s="816" t="s">
        <v>2</v>
      </c>
      <c r="L5" s="809" t="s">
        <v>4</v>
      </c>
      <c r="M5" s="817" t="s">
        <v>4</v>
      </c>
      <c r="N5" s="818" t="s">
        <v>4</v>
      </c>
      <c r="O5" s="813" t="s">
        <v>16</v>
      </c>
      <c r="P5" s="819" t="s">
        <v>2</v>
      </c>
      <c r="Q5" s="816" t="s">
        <v>2</v>
      </c>
      <c r="R5" s="816" t="s">
        <v>2</v>
      </c>
      <c r="S5" s="796" t="s">
        <v>2</v>
      </c>
      <c r="T5" s="821" t="s">
        <v>16</v>
      </c>
      <c r="U5" s="822" t="s">
        <v>16</v>
      </c>
      <c r="V5" s="823" t="s">
        <v>4</v>
      </c>
      <c r="W5" s="824" t="s">
        <v>4</v>
      </c>
      <c r="X5" s="810" t="s">
        <v>16</v>
      </c>
      <c r="Y5" s="815" t="s">
        <v>54</v>
      </c>
      <c r="Z5" s="787" t="s">
        <v>59</v>
      </c>
      <c r="AA5" s="811" t="s">
        <v>54</v>
      </c>
      <c r="AB5" s="812" t="s">
        <v>3</v>
      </c>
      <c r="AC5" s="813" t="s">
        <v>16</v>
      </c>
      <c r="AD5" s="819" t="s">
        <v>2</v>
      </c>
      <c r="AE5" s="827" t="s">
        <v>4</v>
      </c>
    </row>
    <row r="6" spans="1:32" ht="16.5" customHeight="1">
      <c r="A6" s="659" t="s">
        <v>185</v>
      </c>
      <c r="B6" s="828" t="s">
        <v>16</v>
      </c>
      <c r="C6" s="820" t="s">
        <v>3</v>
      </c>
      <c r="D6" s="816" t="s">
        <v>2</v>
      </c>
      <c r="E6" s="809" t="s">
        <v>4</v>
      </c>
      <c r="F6" s="817" t="s">
        <v>4</v>
      </c>
      <c r="G6" s="818" t="s">
        <v>4</v>
      </c>
      <c r="H6" s="813" t="s">
        <v>16</v>
      </c>
      <c r="I6" s="829" t="s">
        <v>15</v>
      </c>
      <c r="J6" s="816" t="s">
        <v>2</v>
      </c>
      <c r="K6" s="816" t="s">
        <v>2</v>
      </c>
      <c r="L6" s="820" t="s">
        <v>3</v>
      </c>
      <c r="M6" s="821" t="s">
        <v>16</v>
      </c>
      <c r="N6" s="822" t="s">
        <v>16</v>
      </c>
      <c r="O6" s="823" t="s">
        <v>4</v>
      </c>
      <c r="P6" s="824" t="s">
        <v>4</v>
      </c>
      <c r="Q6" s="810" t="s">
        <v>16</v>
      </c>
      <c r="R6" s="815" t="s">
        <v>15</v>
      </c>
      <c r="S6" s="815" t="s">
        <v>15</v>
      </c>
      <c r="T6" s="830" t="s">
        <v>2</v>
      </c>
      <c r="U6" s="822" t="s">
        <v>16</v>
      </c>
      <c r="V6" s="826" t="s">
        <v>3</v>
      </c>
      <c r="W6" s="816" t="s">
        <v>2</v>
      </c>
      <c r="X6" s="809" t="s">
        <v>4</v>
      </c>
      <c r="Y6" s="809" t="s">
        <v>4</v>
      </c>
      <c r="Z6" s="810" t="s">
        <v>16</v>
      </c>
      <c r="AA6" s="787" t="s">
        <v>59</v>
      </c>
      <c r="AB6" s="812" t="s">
        <v>3</v>
      </c>
      <c r="AC6" s="813" t="s">
        <v>16</v>
      </c>
      <c r="AD6" s="814" t="s">
        <v>16</v>
      </c>
      <c r="AE6" s="831" t="s">
        <v>3</v>
      </c>
    </row>
    <row r="7" spans="1:32" ht="16.5" customHeight="1">
      <c r="A7" s="659" t="s">
        <v>186</v>
      </c>
      <c r="B7" s="828" t="s">
        <v>16</v>
      </c>
      <c r="C7" s="815" t="s">
        <v>15</v>
      </c>
      <c r="D7" s="787" t="s">
        <v>59</v>
      </c>
      <c r="E7" s="809" t="s">
        <v>4</v>
      </c>
      <c r="F7" s="817" t="s">
        <v>4</v>
      </c>
      <c r="G7" s="818" t="s">
        <v>4</v>
      </c>
      <c r="H7" s="813" t="s">
        <v>16</v>
      </c>
      <c r="I7" s="832" t="s">
        <v>3</v>
      </c>
      <c r="J7" s="816" t="s">
        <v>2</v>
      </c>
      <c r="K7" s="820" t="s">
        <v>3</v>
      </c>
      <c r="L7" s="815" t="s">
        <v>15</v>
      </c>
      <c r="M7" s="787" t="s">
        <v>2</v>
      </c>
      <c r="N7" s="822" t="s">
        <v>16</v>
      </c>
      <c r="O7" s="823" t="s">
        <v>4</v>
      </c>
      <c r="P7" s="824" t="s">
        <v>4</v>
      </c>
      <c r="Q7" s="810" t="s">
        <v>16</v>
      </c>
      <c r="R7" s="816" t="s">
        <v>2</v>
      </c>
      <c r="S7" s="787" t="s">
        <v>59</v>
      </c>
      <c r="T7" s="787" t="s">
        <v>59</v>
      </c>
      <c r="U7" s="822" t="s">
        <v>16</v>
      </c>
      <c r="V7" s="822" t="s">
        <v>16</v>
      </c>
      <c r="W7" s="814" t="s">
        <v>16</v>
      </c>
      <c r="X7" s="820" t="s">
        <v>3</v>
      </c>
      <c r="Y7" s="816" t="s">
        <v>2</v>
      </c>
      <c r="Z7" s="809" t="s">
        <v>4</v>
      </c>
      <c r="AA7" s="817" t="s">
        <v>4</v>
      </c>
      <c r="AB7" s="818" t="s">
        <v>4</v>
      </c>
      <c r="AC7" s="813" t="s">
        <v>16</v>
      </c>
      <c r="AD7" s="814" t="s">
        <v>16</v>
      </c>
      <c r="AE7" s="833" t="s">
        <v>15</v>
      </c>
    </row>
    <row r="8" spans="1:32" ht="16.5" customHeight="1" thickBot="1">
      <c r="A8" s="659" t="s">
        <v>187</v>
      </c>
      <c r="B8" s="787" t="s">
        <v>59</v>
      </c>
      <c r="C8" s="816" t="s">
        <v>2</v>
      </c>
      <c r="D8" s="815" t="s">
        <v>15</v>
      </c>
      <c r="E8" s="820" t="s">
        <v>3</v>
      </c>
      <c r="F8" s="821" t="s">
        <v>16</v>
      </c>
      <c r="G8" s="822" t="s">
        <v>16</v>
      </c>
      <c r="H8" s="823" t="s">
        <v>4</v>
      </c>
      <c r="I8" s="824" t="s">
        <v>4</v>
      </c>
      <c r="J8" s="810" t="s">
        <v>16</v>
      </c>
      <c r="K8" s="815" t="s">
        <v>15</v>
      </c>
      <c r="L8" s="816" t="s">
        <v>2</v>
      </c>
      <c r="M8" s="825" t="s">
        <v>3</v>
      </c>
      <c r="N8" s="822" t="s">
        <v>16</v>
      </c>
      <c r="O8" s="826" t="s">
        <v>3</v>
      </c>
      <c r="P8" s="830" t="s">
        <v>2</v>
      </c>
      <c r="Q8" s="809" t="s">
        <v>4</v>
      </c>
      <c r="R8" s="809" t="s">
        <v>4</v>
      </c>
      <c r="S8" s="810" t="s">
        <v>16</v>
      </c>
      <c r="T8" s="811" t="s">
        <v>54</v>
      </c>
      <c r="U8" s="812" t="s">
        <v>3</v>
      </c>
      <c r="V8" s="813" t="s">
        <v>16</v>
      </c>
      <c r="W8" s="814" t="s">
        <v>16</v>
      </c>
      <c r="X8" s="816" t="s">
        <v>2</v>
      </c>
      <c r="Y8" s="787" t="s">
        <v>59</v>
      </c>
      <c r="Z8" s="809" t="s">
        <v>4</v>
      </c>
      <c r="AA8" s="817" t="s">
        <v>4</v>
      </c>
      <c r="AB8" s="818" t="s">
        <v>4</v>
      </c>
      <c r="AC8" s="813" t="s">
        <v>16</v>
      </c>
      <c r="AD8" s="832" t="s">
        <v>3</v>
      </c>
      <c r="AE8" s="834" t="s">
        <v>2</v>
      </c>
    </row>
    <row r="9" spans="1:32" ht="16.5" customHeight="1">
      <c r="A9" s="659" t="s">
        <v>188</v>
      </c>
      <c r="B9" s="835" t="s">
        <v>2</v>
      </c>
      <c r="C9" s="816" t="s">
        <v>2</v>
      </c>
      <c r="D9" s="816" t="s">
        <v>2</v>
      </c>
      <c r="E9" s="815" t="s">
        <v>15</v>
      </c>
      <c r="F9" s="821" t="s">
        <v>16</v>
      </c>
      <c r="G9" s="822" t="s">
        <v>16</v>
      </c>
      <c r="H9" s="823" t="s">
        <v>4</v>
      </c>
      <c r="I9" s="824" t="s">
        <v>4</v>
      </c>
      <c r="J9" s="810" t="s">
        <v>16</v>
      </c>
      <c r="K9" s="820" t="s">
        <v>3</v>
      </c>
      <c r="L9" s="815" t="s">
        <v>15</v>
      </c>
      <c r="M9" s="822" t="s">
        <v>16</v>
      </c>
      <c r="N9" s="822" t="s">
        <v>16</v>
      </c>
      <c r="O9" s="826" t="s">
        <v>3</v>
      </c>
      <c r="P9" s="829" t="s">
        <v>15</v>
      </c>
      <c r="Q9" s="809" t="s">
        <v>4</v>
      </c>
      <c r="R9" s="809" t="s">
        <v>4</v>
      </c>
      <c r="S9" s="810" t="s">
        <v>16</v>
      </c>
      <c r="T9" s="787" t="s">
        <v>59</v>
      </c>
      <c r="U9" s="812" t="s">
        <v>3</v>
      </c>
      <c r="V9" s="892" t="s">
        <v>3</v>
      </c>
      <c r="W9" s="829" t="s">
        <v>15</v>
      </c>
      <c r="X9" s="809" t="s">
        <v>4</v>
      </c>
      <c r="Y9" s="809" t="s">
        <v>4</v>
      </c>
      <c r="Z9" s="810" t="s">
        <v>16</v>
      </c>
      <c r="AA9" s="791" t="s">
        <v>2</v>
      </c>
      <c r="AB9" s="801" t="s">
        <v>16</v>
      </c>
      <c r="AC9" s="805" t="s">
        <v>3</v>
      </c>
      <c r="AD9" s="829" t="s">
        <v>15</v>
      </c>
      <c r="AE9" s="831" t="s">
        <v>3</v>
      </c>
    </row>
    <row r="10" spans="1:32" ht="16.5" customHeight="1">
      <c r="A10" s="659" t="s">
        <v>189</v>
      </c>
      <c r="B10" s="836" t="s">
        <v>4</v>
      </c>
      <c r="C10" s="810" t="s">
        <v>16</v>
      </c>
      <c r="D10" s="816" t="s">
        <v>2</v>
      </c>
      <c r="E10" s="816" t="s">
        <v>2</v>
      </c>
      <c r="F10" s="825" t="s">
        <v>3</v>
      </c>
      <c r="G10" s="822" t="s">
        <v>16</v>
      </c>
      <c r="H10" s="826" t="s">
        <v>3</v>
      </c>
      <c r="I10" s="819" t="s">
        <v>2</v>
      </c>
      <c r="J10" s="809" t="s">
        <v>4</v>
      </c>
      <c r="K10" s="809" t="s">
        <v>4</v>
      </c>
      <c r="L10" s="810" t="s">
        <v>16</v>
      </c>
      <c r="M10" s="811" t="s">
        <v>15</v>
      </c>
      <c r="N10" s="812" t="s">
        <v>3</v>
      </c>
      <c r="O10" s="813" t="s">
        <v>16</v>
      </c>
      <c r="P10" s="814" t="s">
        <v>16</v>
      </c>
      <c r="Q10" s="815" t="s">
        <v>15</v>
      </c>
      <c r="R10" s="820" t="s">
        <v>3</v>
      </c>
      <c r="S10" s="809" t="s">
        <v>4</v>
      </c>
      <c r="T10" s="817" t="s">
        <v>4</v>
      </c>
      <c r="U10" s="818" t="s">
        <v>4</v>
      </c>
      <c r="V10" s="813" t="s">
        <v>16</v>
      </c>
      <c r="W10" s="832" t="s">
        <v>3</v>
      </c>
      <c r="X10" s="815" t="s">
        <v>15</v>
      </c>
      <c r="Y10" s="816" t="s">
        <v>2</v>
      </c>
      <c r="Z10" s="815" t="s">
        <v>15</v>
      </c>
      <c r="AA10" s="821" t="s">
        <v>16</v>
      </c>
      <c r="AB10" s="822" t="s">
        <v>16</v>
      </c>
      <c r="AC10" s="823" t="s">
        <v>4</v>
      </c>
      <c r="AD10" s="824" t="s">
        <v>4</v>
      </c>
      <c r="AE10" s="837" t="s">
        <v>16</v>
      </c>
    </row>
    <row r="11" spans="1:32" ht="16.5" customHeight="1">
      <c r="A11" s="660" t="s">
        <v>190</v>
      </c>
      <c r="B11" s="838" t="s">
        <v>4</v>
      </c>
      <c r="C11" s="839" t="s">
        <v>16</v>
      </c>
      <c r="D11" s="840" t="s">
        <v>2</v>
      </c>
      <c r="E11" s="840" t="s">
        <v>2</v>
      </c>
      <c r="F11" s="841" t="s">
        <v>3</v>
      </c>
      <c r="G11" s="842" t="s">
        <v>16</v>
      </c>
      <c r="H11" s="843" t="s">
        <v>3</v>
      </c>
      <c r="I11" s="844" t="s">
        <v>15</v>
      </c>
      <c r="J11" s="845" t="s">
        <v>4</v>
      </c>
      <c r="K11" s="845" t="s">
        <v>4</v>
      </c>
      <c r="L11" s="839" t="s">
        <v>16</v>
      </c>
      <c r="M11" s="846" t="s">
        <v>2</v>
      </c>
      <c r="N11" s="847" t="s">
        <v>3</v>
      </c>
      <c r="O11" s="848" t="s">
        <v>16</v>
      </c>
      <c r="P11" s="849" t="s">
        <v>16</v>
      </c>
      <c r="Q11" s="787" t="s">
        <v>59</v>
      </c>
      <c r="R11" s="850" t="s">
        <v>15</v>
      </c>
      <c r="S11" s="845" t="s">
        <v>4</v>
      </c>
      <c r="T11" s="851" t="s">
        <v>4</v>
      </c>
      <c r="U11" s="852" t="s">
        <v>4</v>
      </c>
      <c r="V11" s="848" t="s">
        <v>16</v>
      </c>
      <c r="W11" s="787" t="s">
        <v>59</v>
      </c>
      <c r="X11" s="787" t="s">
        <v>59</v>
      </c>
      <c r="Y11" s="853" t="s">
        <v>3</v>
      </c>
      <c r="Z11" s="850" t="s">
        <v>15</v>
      </c>
      <c r="AA11" s="854" t="s">
        <v>16</v>
      </c>
      <c r="AB11" s="842" t="s">
        <v>16</v>
      </c>
      <c r="AC11" s="855" t="s">
        <v>4</v>
      </c>
      <c r="AD11" s="856" t="s">
        <v>4</v>
      </c>
      <c r="AE11" s="857" t="s">
        <v>16</v>
      </c>
    </row>
    <row r="12" spans="1:32" ht="16.5" customHeight="1">
      <c r="A12" s="661" t="s">
        <v>191</v>
      </c>
      <c r="B12" s="828" t="s">
        <v>16</v>
      </c>
      <c r="C12" s="815" t="s">
        <v>15</v>
      </c>
      <c r="D12" s="820" t="s">
        <v>3</v>
      </c>
      <c r="E12" s="816" t="s">
        <v>2</v>
      </c>
      <c r="F12" s="817" t="s">
        <v>4</v>
      </c>
      <c r="G12" s="818" t="s">
        <v>4</v>
      </c>
      <c r="H12" s="813" t="s">
        <v>16</v>
      </c>
      <c r="I12" s="819" t="s">
        <v>2</v>
      </c>
      <c r="J12" s="815" t="s">
        <v>15</v>
      </c>
      <c r="K12" s="816" t="s">
        <v>2</v>
      </c>
      <c r="L12" s="787" t="s">
        <v>59</v>
      </c>
      <c r="M12" s="787" t="s">
        <v>59</v>
      </c>
      <c r="N12" s="822" t="s">
        <v>16</v>
      </c>
      <c r="O12" s="813" t="s">
        <v>16</v>
      </c>
      <c r="P12" s="824" t="s">
        <v>4</v>
      </c>
      <c r="Q12" s="809" t="s">
        <v>4</v>
      </c>
      <c r="R12" s="810" t="s">
        <v>16</v>
      </c>
      <c r="S12" s="820" t="s">
        <v>3</v>
      </c>
      <c r="T12" s="811" t="s">
        <v>15</v>
      </c>
      <c r="U12" s="822" t="s">
        <v>16</v>
      </c>
      <c r="V12" s="826" t="s">
        <v>3</v>
      </c>
      <c r="W12" s="787" t="s">
        <v>59</v>
      </c>
      <c r="X12" s="810" t="s">
        <v>16</v>
      </c>
      <c r="Y12" s="809" t="s">
        <v>4</v>
      </c>
      <c r="Z12" s="809" t="s">
        <v>4</v>
      </c>
      <c r="AA12" s="821" t="s">
        <v>16</v>
      </c>
      <c r="AB12" s="812" t="s">
        <v>3</v>
      </c>
      <c r="AC12" s="823" t="s">
        <v>4</v>
      </c>
      <c r="AD12" s="814" t="s">
        <v>16</v>
      </c>
      <c r="AE12" s="831" t="s">
        <v>3</v>
      </c>
    </row>
    <row r="13" spans="1:32" ht="16.5" customHeight="1" thickBot="1">
      <c r="A13" s="661" t="s">
        <v>192</v>
      </c>
      <c r="B13" s="835" t="s">
        <v>2</v>
      </c>
      <c r="C13" s="810" t="s">
        <v>16</v>
      </c>
      <c r="D13" s="809" t="s">
        <v>4</v>
      </c>
      <c r="E13" s="809" t="s">
        <v>4</v>
      </c>
      <c r="F13" s="821" t="s">
        <v>16</v>
      </c>
      <c r="G13" s="870" t="s">
        <v>16</v>
      </c>
      <c r="H13" s="823" t="s">
        <v>4</v>
      </c>
      <c r="I13" s="814" t="s">
        <v>16</v>
      </c>
      <c r="J13" s="816" t="s">
        <v>2</v>
      </c>
      <c r="K13" s="816" t="s">
        <v>2</v>
      </c>
      <c r="L13" s="820" t="s">
        <v>3</v>
      </c>
      <c r="M13" s="817" t="s">
        <v>4</v>
      </c>
      <c r="N13" s="818" t="s">
        <v>4</v>
      </c>
      <c r="O13" s="813" t="s">
        <v>16</v>
      </c>
      <c r="P13" s="829" t="s">
        <v>15</v>
      </c>
      <c r="Q13" s="816" t="s">
        <v>2</v>
      </c>
      <c r="R13" s="820" t="s">
        <v>3</v>
      </c>
      <c r="S13" s="787" t="s">
        <v>59</v>
      </c>
      <c r="T13" s="830" t="s">
        <v>2</v>
      </c>
      <c r="U13" s="891" t="s">
        <v>3</v>
      </c>
      <c r="V13" s="813" t="s">
        <v>16</v>
      </c>
      <c r="W13" s="824" t="s">
        <v>4</v>
      </c>
      <c r="X13" s="809" t="s">
        <v>4</v>
      </c>
      <c r="Y13" s="810" t="s">
        <v>16</v>
      </c>
      <c r="Z13" s="815" t="s">
        <v>15</v>
      </c>
      <c r="AA13" s="825" t="s">
        <v>3</v>
      </c>
      <c r="AB13" s="822" t="s">
        <v>16</v>
      </c>
      <c r="AC13" s="826" t="s">
        <v>3</v>
      </c>
      <c r="AD13" s="829" t="s">
        <v>15</v>
      </c>
      <c r="AE13" s="837" t="s">
        <v>16</v>
      </c>
    </row>
    <row r="14" spans="1:32" ht="16.5" customHeight="1">
      <c r="A14" s="662" t="s">
        <v>193</v>
      </c>
      <c r="B14" s="836" t="s">
        <v>4</v>
      </c>
      <c r="C14" s="809" t="s">
        <v>4</v>
      </c>
      <c r="D14" s="810" t="s">
        <v>16</v>
      </c>
      <c r="E14" s="816" t="s">
        <v>2</v>
      </c>
      <c r="F14" s="825" t="s">
        <v>3</v>
      </c>
      <c r="G14" s="822" t="s">
        <v>16</v>
      </c>
      <c r="H14" s="826" t="s">
        <v>3</v>
      </c>
      <c r="I14" s="829" t="s">
        <v>15</v>
      </c>
      <c r="J14" s="810" t="s">
        <v>16</v>
      </c>
      <c r="K14" s="809" t="s">
        <v>4</v>
      </c>
      <c r="L14" s="809" t="s">
        <v>4</v>
      </c>
      <c r="M14" s="821" t="s">
        <v>16</v>
      </c>
      <c r="N14" s="812" t="s">
        <v>3</v>
      </c>
      <c r="O14" s="823" t="s">
        <v>4</v>
      </c>
      <c r="P14" s="814" t="s">
        <v>16</v>
      </c>
      <c r="Q14" s="787" t="s">
        <v>59</v>
      </c>
      <c r="R14" s="815" t="s">
        <v>15</v>
      </c>
      <c r="S14" s="816" t="s">
        <v>2</v>
      </c>
      <c r="T14" s="817" t="s">
        <v>4</v>
      </c>
      <c r="U14" s="818" t="s">
        <v>4</v>
      </c>
      <c r="V14" s="813" t="s">
        <v>16</v>
      </c>
      <c r="W14" s="829" t="s">
        <v>15</v>
      </c>
      <c r="X14" s="893" t="s">
        <v>2</v>
      </c>
      <c r="Y14" s="815" t="s">
        <v>54</v>
      </c>
      <c r="Z14" s="816" t="s">
        <v>2</v>
      </c>
      <c r="AA14" s="825" t="s">
        <v>3</v>
      </c>
      <c r="AB14" s="822" t="s">
        <v>16</v>
      </c>
      <c r="AC14" s="813" t="s">
        <v>16</v>
      </c>
      <c r="AD14" s="824" t="s">
        <v>4</v>
      </c>
      <c r="AE14" s="827" t="s">
        <v>4</v>
      </c>
    </row>
    <row r="15" spans="1:32" ht="16.5" customHeight="1" thickBot="1">
      <c r="A15" s="663" t="s">
        <v>194</v>
      </c>
      <c r="B15" s="858" t="s">
        <v>15</v>
      </c>
      <c r="C15" s="787" t="s">
        <v>59</v>
      </c>
      <c r="D15" s="859" t="s">
        <v>2</v>
      </c>
      <c r="E15" s="860" t="s">
        <v>3</v>
      </c>
      <c r="F15" s="861" t="s">
        <v>2</v>
      </c>
      <c r="G15" s="890" t="s">
        <v>3</v>
      </c>
      <c r="H15" s="863" t="s">
        <v>16</v>
      </c>
      <c r="I15" s="864" t="s">
        <v>4</v>
      </c>
      <c r="J15" s="865" t="s">
        <v>4</v>
      </c>
      <c r="K15" s="866" t="s">
        <v>16</v>
      </c>
      <c r="L15" s="867" t="s">
        <v>15</v>
      </c>
      <c r="M15" s="861" t="s">
        <v>2</v>
      </c>
      <c r="N15" s="862" t="s">
        <v>16</v>
      </c>
      <c r="O15" s="868" t="s">
        <v>3</v>
      </c>
      <c r="P15" s="869" t="s">
        <v>2</v>
      </c>
      <c r="Q15" s="866" t="s">
        <v>16</v>
      </c>
      <c r="R15" s="865" t="s">
        <v>4</v>
      </c>
      <c r="S15" s="865" t="s">
        <v>4</v>
      </c>
      <c r="T15" s="870" t="s">
        <v>16</v>
      </c>
      <c r="U15" s="870" t="s">
        <v>16</v>
      </c>
      <c r="V15" s="871" t="s">
        <v>4</v>
      </c>
      <c r="W15" s="872" t="s">
        <v>16</v>
      </c>
      <c r="X15" s="892" t="s">
        <v>3</v>
      </c>
      <c r="Y15" s="893" t="s">
        <v>2</v>
      </c>
      <c r="Z15" s="787" t="s">
        <v>59</v>
      </c>
      <c r="AA15" s="873" t="s">
        <v>4</v>
      </c>
      <c r="AB15" s="874" t="s">
        <v>4</v>
      </c>
      <c r="AC15" s="863" t="s">
        <v>16</v>
      </c>
      <c r="AD15" s="875" t="s">
        <v>3</v>
      </c>
      <c r="AE15" s="876" t="s">
        <v>2</v>
      </c>
    </row>
    <row r="16" spans="1:32" ht="4.5" customHeight="1" thickBot="1">
      <c r="A16" s="902"/>
      <c r="B16" s="903"/>
      <c r="C16" s="904"/>
      <c r="D16" s="904"/>
      <c r="E16" s="904"/>
      <c r="F16" s="905"/>
      <c r="G16" s="906"/>
      <c r="H16" s="907"/>
      <c r="I16" s="905"/>
      <c r="J16" s="904"/>
      <c r="K16" s="904"/>
      <c r="L16" s="904"/>
      <c r="M16" s="905"/>
      <c r="N16" s="906"/>
      <c r="O16" s="907"/>
      <c r="P16" s="905"/>
      <c r="Q16" s="904"/>
      <c r="R16" s="904"/>
      <c r="S16" s="904"/>
      <c r="T16" s="905"/>
      <c r="U16" s="906"/>
      <c r="V16" s="907"/>
      <c r="W16" s="905"/>
      <c r="X16" s="904"/>
      <c r="Y16" s="904"/>
      <c r="Z16" s="903"/>
      <c r="AA16" s="905"/>
      <c r="AB16" s="906"/>
      <c r="AC16" s="907"/>
      <c r="AD16" s="905"/>
      <c r="AE16" s="908"/>
    </row>
    <row r="17" spans="1:31" ht="16.5" customHeight="1">
      <c r="A17" s="664" t="s">
        <v>195</v>
      </c>
      <c r="B17" s="877" t="s">
        <v>3</v>
      </c>
      <c r="C17" s="804" t="s">
        <v>15</v>
      </c>
      <c r="D17" s="796" t="s">
        <v>2</v>
      </c>
      <c r="E17" s="796" t="s">
        <v>2</v>
      </c>
      <c r="F17" s="791" t="s">
        <v>2</v>
      </c>
      <c r="G17" s="801" t="s">
        <v>16</v>
      </c>
      <c r="H17" s="793" t="s">
        <v>16</v>
      </c>
      <c r="I17" s="878" t="s">
        <v>3</v>
      </c>
      <c r="J17" s="804" t="s">
        <v>15</v>
      </c>
      <c r="K17" s="790" t="s">
        <v>16</v>
      </c>
      <c r="L17" s="796" t="s">
        <v>2</v>
      </c>
      <c r="M17" s="879" t="s">
        <v>3</v>
      </c>
      <c r="N17" s="880" t="s">
        <v>2</v>
      </c>
      <c r="O17" s="793" t="s">
        <v>16</v>
      </c>
      <c r="P17" s="806" t="s">
        <v>2</v>
      </c>
      <c r="Q17" s="796" t="s">
        <v>2</v>
      </c>
      <c r="R17" s="795" t="s">
        <v>3</v>
      </c>
      <c r="S17" s="796" t="s">
        <v>2</v>
      </c>
      <c r="T17" s="791" t="s">
        <v>2</v>
      </c>
      <c r="U17" s="801" t="s">
        <v>16</v>
      </c>
      <c r="V17" s="793" t="s">
        <v>16</v>
      </c>
      <c r="W17" s="806" t="s">
        <v>2</v>
      </c>
      <c r="X17" s="796" t="s">
        <v>2</v>
      </c>
      <c r="Y17" s="804" t="s">
        <v>15</v>
      </c>
      <c r="Z17" s="796" t="s">
        <v>2</v>
      </c>
      <c r="AA17" s="791" t="s">
        <v>2</v>
      </c>
      <c r="AB17" s="801" t="s">
        <v>16</v>
      </c>
      <c r="AC17" s="793" t="s">
        <v>16</v>
      </c>
      <c r="AD17" s="806" t="s">
        <v>2</v>
      </c>
      <c r="AE17" s="881" t="s">
        <v>2</v>
      </c>
    </row>
    <row r="18" spans="1:31" ht="16.5" customHeight="1">
      <c r="A18" s="665" t="s">
        <v>196</v>
      </c>
      <c r="B18" s="808" t="s">
        <v>3</v>
      </c>
      <c r="C18" s="816" t="s">
        <v>2</v>
      </c>
      <c r="D18" s="815" t="s">
        <v>15</v>
      </c>
      <c r="E18" s="816" t="s">
        <v>2</v>
      </c>
      <c r="F18" s="821" t="s">
        <v>16</v>
      </c>
      <c r="G18" s="822" t="s">
        <v>16</v>
      </c>
      <c r="H18" s="882" t="s">
        <v>2</v>
      </c>
      <c r="I18" s="832" t="s">
        <v>3</v>
      </c>
      <c r="J18" s="816" t="s">
        <v>2</v>
      </c>
      <c r="K18" s="815" t="s">
        <v>15</v>
      </c>
      <c r="L18" s="816" t="s">
        <v>2</v>
      </c>
      <c r="M18" s="825" t="s">
        <v>3</v>
      </c>
      <c r="N18" s="822" t="s">
        <v>16</v>
      </c>
      <c r="O18" s="813" t="s">
        <v>16</v>
      </c>
      <c r="P18" s="819" t="s">
        <v>2</v>
      </c>
      <c r="Q18" s="787" t="s">
        <v>59</v>
      </c>
      <c r="R18" s="895" t="s">
        <v>16</v>
      </c>
      <c r="S18" s="816" t="s">
        <v>2</v>
      </c>
      <c r="T18" s="825" t="s">
        <v>3</v>
      </c>
      <c r="U18" s="893" t="s">
        <v>2</v>
      </c>
      <c r="V18" s="813" t="s">
        <v>16</v>
      </c>
      <c r="W18" s="819" t="s">
        <v>2</v>
      </c>
      <c r="X18" s="815" t="s">
        <v>15</v>
      </c>
      <c r="Y18" s="816" t="s">
        <v>2</v>
      </c>
      <c r="Z18" s="816" t="s">
        <v>2</v>
      </c>
      <c r="AA18" s="830" t="s">
        <v>2</v>
      </c>
      <c r="AB18" s="822" t="s">
        <v>16</v>
      </c>
      <c r="AC18" s="813" t="s">
        <v>16</v>
      </c>
      <c r="AD18" s="819" t="s">
        <v>2</v>
      </c>
      <c r="AE18" s="833" t="s">
        <v>15</v>
      </c>
    </row>
    <row r="19" spans="1:31" ht="16.5" customHeight="1">
      <c r="A19" s="665" t="s">
        <v>197</v>
      </c>
      <c r="B19" s="883" t="s">
        <v>15</v>
      </c>
      <c r="C19" s="820" t="s">
        <v>3</v>
      </c>
      <c r="D19" s="816" t="s">
        <v>2</v>
      </c>
      <c r="E19" s="816" t="s">
        <v>2</v>
      </c>
      <c r="F19" s="830" t="s">
        <v>2</v>
      </c>
      <c r="G19" s="822" t="s">
        <v>16</v>
      </c>
      <c r="H19" s="813" t="s">
        <v>16</v>
      </c>
      <c r="I19" s="819" t="s">
        <v>2</v>
      </c>
      <c r="J19" s="820" t="s">
        <v>3</v>
      </c>
      <c r="K19" s="816" t="s">
        <v>2</v>
      </c>
      <c r="L19" s="816" t="s">
        <v>2</v>
      </c>
      <c r="M19" s="821" t="s">
        <v>16</v>
      </c>
      <c r="N19" s="822" t="s">
        <v>16</v>
      </c>
      <c r="O19" s="882" t="s">
        <v>2</v>
      </c>
      <c r="P19" s="832" t="s">
        <v>3</v>
      </c>
      <c r="Q19" s="815" t="s">
        <v>15</v>
      </c>
      <c r="R19" s="816" t="s">
        <v>2</v>
      </c>
      <c r="S19" s="816" t="s">
        <v>2</v>
      </c>
      <c r="T19" s="816" t="s">
        <v>2</v>
      </c>
      <c r="U19" s="822" t="s">
        <v>16</v>
      </c>
      <c r="V19" s="813" t="s">
        <v>16</v>
      </c>
      <c r="W19" s="819" t="s">
        <v>2</v>
      </c>
      <c r="X19" s="816" t="s">
        <v>2</v>
      </c>
      <c r="Y19" s="816" t="s">
        <v>2</v>
      </c>
      <c r="Z19" s="816" t="s">
        <v>2</v>
      </c>
      <c r="AA19" s="811" t="s">
        <v>15</v>
      </c>
      <c r="AB19" s="822" t="s">
        <v>16</v>
      </c>
      <c r="AC19" s="813" t="s">
        <v>16</v>
      </c>
      <c r="AD19" s="819" t="s">
        <v>2</v>
      </c>
      <c r="AE19" s="834" t="s">
        <v>2</v>
      </c>
    </row>
    <row r="20" spans="1:31" ht="16.5" customHeight="1" thickBot="1">
      <c r="A20" s="665" t="s">
        <v>198</v>
      </c>
      <c r="B20" s="835" t="s">
        <v>2</v>
      </c>
      <c r="C20" s="820" t="s">
        <v>3</v>
      </c>
      <c r="D20" s="816" t="s">
        <v>2</v>
      </c>
      <c r="E20" s="815" t="s">
        <v>15</v>
      </c>
      <c r="F20" s="830" t="s">
        <v>2</v>
      </c>
      <c r="G20" s="822" t="s">
        <v>16</v>
      </c>
      <c r="H20" s="813" t="s">
        <v>16</v>
      </c>
      <c r="I20" s="819" t="s">
        <v>2</v>
      </c>
      <c r="J20" s="816" t="s">
        <v>2</v>
      </c>
      <c r="K20" s="820" t="s">
        <v>3</v>
      </c>
      <c r="L20" s="816" t="s">
        <v>2</v>
      </c>
      <c r="M20" s="830" t="s">
        <v>2</v>
      </c>
      <c r="N20" s="822" t="s">
        <v>16</v>
      </c>
      <c r="O20" s="813" t="s">
        <v>16</v>
      </c>
      <c r="P20" s="832" t="s">
        <v>3</v>
      </c>
      <c r="Q20" s="815" t="s">
        <v>15</v>
      </c>
      <c r="R20" s="816" t="s">
        <v>2</v>
      </c>
      <c r="S20" s="816" t="s">
        <v>2</v>
      </c>
      <c r="T20" s="821" t="s">
        <v>16</v>
      </c>
      <c r="U20" s="822" t="s">
        <v>16</v>
      </c>
      <c r="V20" s="882" t="s">
        <v>2</v>
      </c>
      <c r="W20" s="832" t="s">
        <v>3</v>
      </c>
      <c r="X20" s="815" t="s">
        <v>15</v>
      </c>
      <c r="Y20" s="816" t="s">
        <v>2</v>
      </c>
      <c r="Z20" s="860" t="s">
        <v>3</v>
      </c>
      <c r="AA20" s="830" t="s">
        <v>2</v>
      </c>
      <c r="AB20" s="822" t="s">
        <v>16</v>
      </c>
      <c r="AC20" s="813" t="s">
        <v>16</v>
      </c>
      <c r="AD20" s="819" t="s">
        <v>2</v>
      </c>
      <c r="AE20" s="834" t="s">
        <v>2</v>
      </c>
    </row>
    <row r="21" spans="1:31" ht="16.5" customHeight="1" thickBot="1">
      <c r="A21" s="667" t="s">
        <v>199</v>
      </c>
      <c r="B21" s="835" t="s">
        <v>2</v>
      </c>
      <c r="C21" s="816" t="s">
        <v>2</v>
      </c>
      <c r="D21" s="820" t="s">
        <v>3</v>
      </c>
      <c r="E21" s="816" t="s">
        <v>2</v>
      </c>
      <c r="F21" s="811" t="s">
        <v>15</v>
      </c>
      <c r="G21" s="822" t="s">
        <v>16</v>
      </c>
      <c r="H21" s="813" t="s">
        <v>16</v>
      </c>
      <c r="I21" s="819" t="s">
        <v>2</v>
      </c>
      <c r="J21" s="816" t="s">
        <v>2</v>
      </c>
      <c r="K21" s="815" t="s">
        <v>15</v>
      </c>
      <c r="L21" s="820" t="s">
        <v>3</v>
      </c>
      <c r="M21" s="830" t="s">
        <v>2</v>
      </c>
      <c r="N21" s="822" t="s">
        <v>16</v>
      </c>
      <c r="O21" s="813" t="s">
        <v>16</v>
      </c>
      <c r="P21" s="832" t="s">
        <v>3</v>
      </c>
      <c r="Q21" s="816" t="s">
        <v>2</v>
      </c>
      <c r="R21" s="893" t="s">
        <v>2</v>
      </c>
      <c r="S21" s="820" t="s">
        <v>3</v>
      </c>
      <c r="T21" s="811" t="s">
        <v>15</v>
      </c>
      <c r="U21" s="821" t="s">
        <v>16</v>
      </c>
      <c r="V21" s="894" t="s">
        <v>16</v>
      </c>
      <c r="W21" s="819" t="s">
        <v>2</v>
      </c>
      <c r="X21" s="816" t="s">
        <v>2</v>
      </c>
      <c r="Y21" s="816" t="s">
        <v>2</v>
      </c>
      <c r="Z21" s="860" t="s">
        <v>3</v>
      </c>
      <c r="AA21" s="830" t="s">
        <v>2</v>
      </c>
      <c r="AB21" s="822" t="s">
        <v>16</v>
      </c>
      <c r="AC21" s="813" t="s">
        <v>16</v>
      </c>
      <c r="AD21" s="819" t="s">
        <v>2</v>
      </c>
      <c r="AE21" s="834" t="s">
        <v>2</v>
      </c>
    </row>
    <row r="22" spans="1:31" ht="16.5" customHeight="1" thickBot="1">
      <c r="A22" s="665" t="s">
        <v>200</v>
      </c>
      <c r="B22" s="835" t="s">
        <v>2</v>
      </c>
      <c r="C22" s="816" t="s">
        <v>2</v>
      </c>
      <c r="D22" s="816" t="s">
        <v>2</v>
      </c>
      <c r="E22" s="820" t="s">
        <v>3</v>
      </c>
      <c r="F22" s="811" t="s">
        <v>15</v>
      </c>
      <c r="G22" s="884" t="s">
        <v>2</v>
      </c>
      <c r="H22" s="813" t="s">
        <v>16</v>
      </c>
      <c r="I22" s="819" t="s">
        <v>2</v>
      </c>
      <c r="J22" s="816" t="s">
        <v>2</v>
      </c>
      <c r="K22" s="816" t="s">
        <v>2</v>
      </c>
      <c r="L22" s="816" t="s">
        <v>2</v>
      </c>
      <c r="M22" s="830" t="s">
        <v>2</v>
      </c>
      <c r="N22" s="822" t="s">
        <v>16</v>
      </c>
      <c r="O22" s="813" t="s">
        <v>16</v>
      </c>
      <c r="P22" s="819" t="s">
        <v>2</v>
      </c>
      <c r="Q22" s="787" t="s">
        <v>59</v>
      </c>
      <c r="R22" s="816" t="s">
        <v>2</v>
      </c>
      <c r="S22" s="815" t="s">
        <v>15</v>
      </c>
      <c r="T22" s="891" t="s">
        <v>3</v>
      </c>
      <c r="U22" s="822" t="s">
        <v>16</v>
      </c>
      <c r="V22" s="813" t="s">
        <v>16</v>
      </c>
      <c r="W22" s="832" t="s">
        <v>3</v>
      </c>
      <c r="X22" s="816" t="s">
        <v>2</v>
      </c>
      <c r="Y22" s="813" t="s">
        <v>16</v>
      </c>
      <c r="Z22" s="860" t="s">
        <v>3</v>
      </c>
      <c r="AA22" s="811" t="s">
        <v>15</v>
      </c>
      <c r="AB22" s="816" t="s">
        <v>2</v>
      </c>
      <c r="AC22" s="813" t="s">
        <v>16</v>
      </c>
      <c r="AD22" s="832" t="s">
        <v>3</v>
      </c>
      <c r="AE22" s="834" t="s">
        <v>2</v>
      </c>
    </row>
    <row r="23" spans="1:31" ht="16.5" customHeight="1">
      <c r="A23" s="668" t="s">
        <v>201</v>
      </c>
      <c r="B23" s="835" t="s">
        <v>2</v>
      </c>
      <c r="C23" s="816" t="s">
        <v>2</v>
      </c>
      <c r="D23" s="815" t="s">
        <v>15</v>
      </c>
      <c r="E23" s="816" t="s">
        <v>2</v>
      </c>
      <c r="F23" s="787" t="s">
        <v>215</v>
      </c>
      <c r="G23" s="822" t="s">
        <v>16</v>
      </c>
      <c r="H23" s="813" t="s">
        <v>16</v>
      </c>
      <c r="I23" s="819" t="s">
        <v>2</v>
      </c>
      <c r="J23" s="816" t="s">
        <v>2</v>
      </c>
      <c r="K23" s="816" t="s">
        <v>2</v>
      </c>
      <c r="L23" s="816" t="s">
        <v>2</v>
      </c>
      <c r="M23" s="811" t="s">
        <v>15</v>
      </c>
      <c r="N23" s="822" t="s">
        <v>16</v>
      </c>
      <c r="O23" s="813" t="s">
        <v>16</v>
      </c>
      <c r="P23" s="819" t="s">
        <v>2</v>
      </c>
      <c r="Q23" s="816" t="s">
        <v>2</v>
      </c>
      <c r="R23" s="816" t="s">
        <v>2</v>
      </c>
      <c r="S23" s="815" t="s">
        <v>15</v>
      </c>
      <c r="T23" s="830" t="s">
        <v>2</v>
      </c>
      <c r="U23" s="822" t="s">
        <v>16</v>
      </c>
      <c r="V23" s="813" t="s">
        <v>16</v>
      </c>
      <c r="W23" s="819" t="s">
        <v>2</v>
      </c>
      <c r="X23" s="816" t="s">
        <v>2</v>
      </c>
      <c r="Y23" s="816" t="s">
        <v>2</v>
      </c>
      <c r="Z23" s="830" t="s">
        <v>2</v>
      </c>
      <c r="AA23" s="830" t="s">
        <v>2</v>
      </c>
      <c r="AB23" s="894" t="s">
        <v>16</v>
      </c>
      <c r="AC23" s="813" t="s">
        <v>16</v>
      </c>
      <c r="AD23" s="829" t="s">
        <v>15</v>
      </c>
      <c r="AE23" s="834" t="s">
        <v>2</v>
      </c>
    </row>
    <row r="24" spans="1:31" ht="16.5" customHeight="1" thickBot="1">
      <c r="A24" s="666" t="s">
        <v>202</v>
      </c>
      <c r="B24" s="885" t="s">
        <v>2</v>
      </c>
      <c r="C24" s="787" t="s">
        <v>59</v>
      </c>
      <c r="D24" s="860" t="s">
        <v>3</v>
      </c>
      <c r="E24" s="867" t="s">
        <v>15</v>
      </c>
      <c r="F24" s="861" t="s">
        <v>2</v>
      </c>
      <c r="G24" s="862" t="s">
        <v>16</v>
      </c>
      <c r="H24" s="863" t="s">
        <v>16</v>
      </c>
      <c r="I24" s="869" t="s">
        <v>2</v>
      </c>
      <c r="J24" s="860" t="s">
        <v>3</v>
      </c>
      <c r="K24" s="859" t="s">
        <v>2</v>
      </c>
      <c r="L24" s="859" t="s">
        <v>2</v>
      </c>
      <c r="M24" s="886" t="s">
        <v>15</v>
      </c>
      <c r="N24" s="862" t="s">
        <v>16</v>
      </c>
      <c r="O24" s="863" t="s">
        <v>16</v>
      </c>
      <c r="P24" s="869" t="s">
        <v>2</v>
      </c>
      <c r="Q24" s="860" t="s">
        <v>3</v>
      </c>
      <c r="R24" s="859" t="s">
        <v>2</v>
      </c>
      <c r="S24" s="859" t="s">
        <v>2</v>
      </c>
      <c r="T24" s="861" t="s">
        <v>2</v>
      </c>
      <c r="U24" s="862" t="s">
        <v>16</v>
      </c>
      <c r="V24" s="863" t="s">
        <v>16</v>
      </c>
      <c r="W24" s="887" t="s">
        <v>15</v>
      </c>
      <c r="X24" s="860" t="s">
        <v>3</v>
      </c>
      <c r="Y24" s="859" t="s">
        <v>2</v>
      </c>
      <c r="Z24" s="859" t="s">
        <v>2</v>
      </c>
      <c r="AA24" s="870" t="s">
        <v>16</v>
      </c>
      <c r="AB24" s="862" t="s">
        <v>16</v>
      </c>
      <c r="AC24" s="888" t="s">
        <v>2</v>
      </c>
      <c r="AD24" s="869" t="s">
        <v>2</v>
      </c>
      <c r="AE24" s="889" t="s">
        <v>15</v>
      </c>
    </row>
  </sheetData>
  <mergeCells count="1">
    <mergeCell ref="B1:AE1"/>
  </mergeCells>
  <phoneticPr fontId="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M26"/>
  <sheetViews>
    <sheetView workbookViewId="0">
      <selection activeCell="O22" sqref="O22"/>
    </sheetView>
  </sheetViews>
  <sheetFormatPr defaultRowHeight="16.5"/>
  <cols>
    <col min="1" max="1" width="7.25" customWidth="1"/>
    <col min="2" max="28" width="4.25" hidden="1" customWidth="1"/>
    <col min="29" max="32" width="4.25" customWidth="1"/>
    <col min="33" max="33" width="3.25" bestFit="1" customWidth="1"/>
    <col min="34" max="34" width="2.5" bestFit="1" customWidth="1"/>
    <col min="35" max="35" width="2.75" bestFit="1" customWidth="1"/>
    <col min="36" max="37" width="3.75" bestFit="1" customWidth="1"/>
  </cols>
  <sheetData>
    <row r="1" spans="1:39" ht="19.5" customHeight="1" thickBot="1">
      <c r="A1" s="1010"/>
      <c r="B1" s="6161" t="s">
        <v>220</v>
      </c>
      <c r="C1" s="6162"/>
      <c r="D1" s="6162"/>
      <c r="E1" s="6162"/>
      <c r="F1" s="6162"/>
      <c r="G1" s="6162"/>
      <c r="H1" s="6162"/>
      <c r="I1" s="6162"/>
      <c r="J1" s="6162"/>
      <c r="K1" s="6162"/>
      <c r="L1" s="6162"/>
      <c r="M1" s="6162"/>
      <c r="N1" s="6162"/>
      <c r="O1" s="6162"/>
      <c r="P1" s="6162"/>
      <c r="Q1" s="6162"/>
      <c r="R1" s="6162"/>
      <c r="S1" s="6162"/>
      <c r="T1" s="6162"/>
      <c r="U1" s="6162"/>
      <c r="V1" s="6162"/>
      <c r="W1" s="6162"/>
      <c r="X1" s="6162"/>
      <c r="Y1" s="6162"/>
      <c r="Z1" s="6162"/>
      <c r="AA1" s="6162"/>
      <c r="AB1" s="6162"/>
      <c r="AC1" s="6162"/>
      <c r="AD1" s="6162"/>
      <c r="AE1" s="6162"/>
      <c r="AF1" s="6162"/>
      <c r="AG1" s="3"/>
      <c r="AH1" s="3"/>
      <c r="AI1" s="3"/>
      <c r="AJ1" s="3"/>
      <c r="AK1" s="5"/>
    </row>
    <row r="2" spans="1:39" ht="12" customHeight="1" thickBot="1">
      <c r="A2" s="1011" t="s">
        <v>221</v>
      </c>
      <c r="B2" s="1012">
        <v>1</v>
      </c>
      <c r="C2" s="1013">
        <v>2</v>
      </c>
      <c r="D2" s="1014">
        <v>3</v>
      </c>
      <c r="E2" s="1015">
        <v>4</v>
      </c>
      <c r="F2" s="1016">
        <v>5</v>
      </c>
      <c r="G2" s="1017">
        <v>6</v>
      </c>
      <c r="H2" s="1013">
        <v>7</v>
      </c>
      <c r="I2" s="1013">
        <v>8</v>
      </c>
      <c r="J2" s="1013">
        <v>9</v>
      </c>
      <c r="K2" s="1018">
        <v>10</v>
      </c>
      <c r="L2" s="1015">
        <v>11</v>
      </c>
      <c r="M2" s="1016">
        <v>12</v>
      </c>
      <c r="N2" s="1017">
        <v>13</v>
      </c>
      <c r="O2" s="1019">
        <v>14</v>
      </c>
      <c r="P2" s="1013">
        <v>15</v>
      </c>
      <c r="Q2" s="1013">
        <v>16</v>
      </c>
      <c r="R2" s="1014">
        <v>17</v>
      </c>
      <c r="S2" s="1015">
        <v>18</v>
      </c>
      <c r="T2" s="1016">
        <v>19</v>
      </c>
      <c r="U2" s="1017">
        <v>20</v>
      </c>
      <c r="V2" s="1019">
        <v>21</v>
      </c>
      <c r="W2" s="1013">
        <v>22</v>
      </c>
      <c r="X2" s="1013">
        <v>23</v>
      </c>
      <c r="Y2" s="1014">
        <v>24</v>
      </c>
      <c r="Z2" s="1015">
        <v>25</v>
      </c>
      <c r="AA2" s="1016">
        <v>26</v>
      </c>
      <c r="AB2" s="1017">
        <v>27</v>
      </c>
      <c r="AC2" s="1019">
        <v>28</v>
      </c>
      <c r="AD2" s="1013">
        <v>29</v>
      </c>
      <c r="AE2" s="1013">
        <v>30</v>
      </c>
      <c r="AF2" s="1019">
        <v>31</v>
      </c>
      <c r="AG2" s="6163" t="s">
        <v>227</v>
      </c>
      <c r="AH2" s="6164"/>
      <c r="AI2" s="6164"/>
      <c r="AJ2" s="6164"/>
      <c r="AK2" s="6165"/>
    </row>
    <row r="3" spans="1:39" ht="12" customHeight="1" thickBot="1">
      <c r="A3" s="1020" t="s">
        <v>7</v>
      </c>
      <c r="B3" s="1013" t="s">
        <v>8</v>
      </c>
      <c r="C3" s="1013" t="s">
        <v>9</v>
      </c>
      <c r="D3" s="1021" t="s">
        <v>10</v>
      </c>
      <c r="E3" s="1015" t="s">
        <v>11</v>
      </c>
      <c r="F3" s="1016" t="s">
        <v>12</v>
      </c>
      <c r="G3" s="1017" t="s">
        <v>13</v>
      </c>
      <c r="H3" s="1013" t="s">
        <v>60</v>
      </c>
      <c r="I3" s="1013" t="s">
        <v>8</v>
      </c>
      <c r="J3" s="1013" t="s">
        <v>9</v>
      </c>
      <c r="K3" s="1021" t="s">
        <v>10</v>
      </c>
      <c r="L3" s="1015" t="s">
        <v>11</v>
      </c>
      <c r="M3" s="1016" t="s">
        <v>12</v>
      </c>
      <c r="N3" s="1017" t="s">
        <v>13</v>
      </c>
      <c r="O3" s="1013" t="s">
        <v>60</v>
      </c>
      <c r="P3" s="1013" t="s">
        <v>8</v>
      </c>
      <c r="Q3" s="1013" t="s">
        <v>9</v>
      </c>
      <c r="R3" s="1021" t="s">
        <v>10</v>
      </c>
      <c r="S3" s="1015" t="s">
        <v>11</v>
      </c>
      <c r="T3" s="1016" t="s">
        <v>12</v>
      </c>
      <c r="U3" s="1017" t="s">
        <v>13</v>
      </c>
      <c r="V3" s="1013" t="s">
        <v>60</v>
      </c>
      <c r="W3" s="1013" t="s">
        <v>8</v>
      </c>
      <c r="X3" s="1013" t="s">
        <v>9</v>
      </c>
      <c r="Y3" s="1021" t="s">
        <v>10</v>
      </c>
      <c r="Z3" s="1015" t="s">
        <v>11</v>
      </c>
      <c r="AA3" s="1016" t="s">
        <v>12</v>
      </c>
      <c r="AB3" s="1017" t="s">
        <v>222</v>
      </c>
      <c r="AC3" s="1013" t="s">
        <v>223</v>
      </c>
      <c r="AD3" s="1013" t="s">
        <v>224</v>
      </c>
      <c r="AE3" s="1021" t="s">
        <v>225</v>
      </c>
      <c r="AF3" s="1022" t="s">
        <v>226</v>
      </c>
      <c r="AG3" s="992" t="s">
        <v>2</v>
      </c>
      <c r="AH3" s="993" t="s">
        <v>3</v>
      </c>
      <c r="AI3" s="993" t="s">
        <v>4</v>
      </c>
      <c r="AJ3" s="993" t="s">
        <v>5</v>
      </c>
      <c r="AK3" s="994" t="s">
        <v>6</v>
      </c>
      <c r="AL3" s="482"/>
    </row>
    <row r="4" spans="1:39" ht="15" customHeight="1">
      <c r="A4" s="920" t="s">
        <v>36</v>
      </c>
      <c r="B4" s="921" t="s">
        <v>4</v>
      </c>
      <c r="C4" s="922" t="s">
        <v>16</v>
      </c>
      <c r="D4" s="923" t="s">
        <v>2</v>
      </c>
      <c r="E4" s="924" t="s">
        <v>3</v>
      </c>
      <c r="F4" s="925" t="s">
        <v>16</v>
      </c>
      <c r="G4" s="926" t="s">
        <v>16</v>
      </c>
      <c r="H4" s="927" t="s">
        <v>15</v>
      </c>
      <c r="I4" s="928" t="s">
        <v>2</v>
      </c>
      <c r="J4" s="921" t="s">
        <v>4</v>
      </c>
      <c r="K4" s="929" t="s">
        <v>4</v>
      </c>
      <c r="L4" s="930" t="s">
        <v>4</v>
      </c>
      <c r="M4" s="925" t="s">
        <v>16</v>
      </c>
      <c r="N4" s="931" t="s">
        <v>3</v>
      </c>
      <c r="O4" s="927" t="s">
        <v>15</v>
      </c>
      <c r="P4" s="1074" t="s">
        <v>270</v>
      </c>
      <c r="Q4" s="932" t="s">
        <v>3</v>
      </c>
      <c r="R4" s="933" t="s">
        <v>16</v>
      </c>
      <c r="S4" s="934" t="s">
        <v>16</v>
      </c>
      <c r="T4" s="935" t="s">
        <v>4</v>
      </c>
      <c r="U4" s="936" t="s">
        <v>4</v>
      </c>
      <c r="V4" s="922" t="s">
        <v>16</v>
      </c>
      <c r="W4" s="928" t="s">
        <v>2</v>
      </c>
      <c r="X4" s="927" t="s">
        <v>15</v>
      </c>
      <c r="Y4" s="937" t="s">
        <v>3</v>
      </c>
      <c r="Z4" s="937" t="s">
        <v>3</v>
      </c>
      <c r="AA4" s="946" t="s">
        <v>16</v>
      </c>
      <c r="AB4" s="939" t="s">
        <v>15</v>
      </c>
      <c r="AC4" s="921" t="s">
        <v>4</v>
      </c>
      <c r="AD4" s="921" t="s">
        <v>4</v>
      </c>
      <c r="AE4" s="922" t="s">
        <v>16</v>
      </c>
      <c r="AF4" s="940" t="s">
        <v>2</v>
      </c>
      <c r="AG4" s="941">
        <f t="shared" ref="AG4:AG15" si="0">COUNTIF(B4:AF4,AG$3)</f>
        <v>8</v>
      </c>
      <c r="AH4" s="942">
        <f t="shared" ref="AH4:AH15" si="1">COUNTIF(B4:AF4,AH$3)</f>
        <v>5</v>
      </c>
      <c r="AI4" s="942">
        <f t="shared" ref="AI4:AI15" si="2">COUNTIF(B4:AF4,AI$3)</f>
        <v>8</v>
      </c>
      <c r="AJ4" s="942">
        <f t="shared" ref="AJ4:AJ15" si="3">COUNTIF(B4:AF4,AJ$3)</f>
        <v>9</v>
      </c>
      <c r="AK4" s="943">
        <f>(AH4+AI4)*2+2</f>
        <v>28</v>
      </c>
    </row>
    <row r="5" spans="1:39" ht="15" customHeight="1">
      <c r="A5" s="944" t="s">
        <v>38</v>
      </c>
      <c r="B5" s="945" t="s">
        <v>4</v>
      </c>
      <c r="C5" s="946" t="s">
        <v>16</v>
      </c>
      <c r="D5" s="947" t="s">
        <v>15</v>
      </c>
      <c r="E5" s="948" t="s">
        <v>3</v>
      </c>
      <c r="F5" s="949" t="s">
        <v>16</v>
      </c>
      <c r="G5" s="950" t="s">
        <v>16</v>
      </c>
      <c r="H5" s="1074" t="s">
        <v>59</v>
      </c>
      <c r="I5" s="952" t="s">
        <v>2</v>
      </c>
      <c r="J5" s="945" t="s">
        <v>4</v>
      </c>
      <c r="K5" s="953" t="s">
        <v>4</v>
      </c>
      <c r="L5" s="954" t="s">
        <v>4</v>
      </c>
      <c r="M5" s="949" t="s">
        <v>16</v>
      </c>
      <c r="N5" s="955" t="s">
        <v>15</v>
      </c>
      <c r="O5" s="952" t="s">
        <v>2</v>
      </c>
      <c r="P5" s="956" t="s">
        <v>3</v>
      </c>
      <c r="Q5" s="952" t="s">
        <v>2</v>
      </c>
      <c r="R5" s="957" t="s">
        <v>16</v>
      </c>
      <c r="S5" s="958" t="s">
        <v>16</v>
      </c>
      <c r="T5" s="959" t="s">
        <v>4</v>
      </c>
      <c r="U5" s="960" t="s">
        <v>4</v>
      </c>
      <c r="V5" s="946" t="s">
        <v>16</v>
      </c>
      <c r="W5" s="956" t="s">
        <v>3</v>
      </c>
      <c r="X5" s="967" t="s">
        <v>15</v>
      </c>
      <c r="Y5" s="947" t="s">
        <v>15</v>
      </c>
      <c r="Z5" s="958" t="s">
        <v>16</v>
      </c>
      <c r="AA5" s="961" t="s">
        <v>3</v>
      </c>
      <c r="AB5" s="962" t="s">
        <v>2</v>
      </c>
      <c r="AC5" s="945" t="s">
        <v>4</v>
      </c>
      <c r="AD5" s="945" t="s">
        <v>4</v>
      </c>
      <c r="AE5" s="946" t="s">
        <v>16</v>
      </c>
      <c r="AF5" s="963" t="s">
        <v>3</v>
      </c>
      <c r="AG5" s="964">
        <f t="shared" si="0"/>
        <v>8</v>
      </c>
      <c r="AH5" s="942">
        <f t="shared" si="1"/>
        <v>5</v>
      </c>
      <c r="AI5" s="965">
        <f t="shared" si="2"/>
        <v>8</v>
      </c>
      <c r="AJ5" s="965">
        <f t="shared" si="3"/>
        <v>9</v>
      </c>
      <c r="AK5" s="966">
        <f t="shared" ref="AK5:AK15" si="4">(AH5+AI5)*2+2</f>
        <v>28</v>
      </c>
    </row>
    <row r="6" spans="1:39" ht="15" customHeight="1">
      <c r="A6" s="944" t="s">
        <v>75</v>
      </c>
      <c r="B6" s="956" t="s">
        <v>3</v>
      </c>
      <c r="C6" s="945" t="s">
        <v>4</v>
      </c>
      <c r="D6" s="953" t="s">
        <v>4</v>
      </c>
      <c r="E6" s="954" t="s">
        <v>4</v>
      </c>
      <c r="F6" s="949" t="s">
        <v>16</v>
      </c>
      <c r="G6" s="955" t="s">
        <v>15</v>
      </c>
      <c r="H6" s="952" t="s">
        <v>2</v>
      </c>
      <c r="I6" s="956" t="s">
        <v>3</v>
      </c>
      <c r="J6" s="952" t="s">
        <v>2</v>
      </c>
      <c r="K6" s="957" t="s">
        <v>16</v>
      </c>
      <c r="L6" s="958" t="s">
        <v>16</v>
      </c>
      <c r="M6" s="959" t="s">
        <v>4</v>
      </c>
      <c r="N6" s="960" t="s">
        <v>4</v>
      </c>
      <c r="O6" s="946" t="s">
        <v>16</v>
      </c>
      <c r="P6" s="967" t="s">
        <v>15</v>
      </c>
      <c r="Q6" s="1074" t="s">
        <v>270</v>
      </c>
      <c r="R6" s="1074" t="s">
        <v>270</v>
      </c>
      <c r="S6" s="958" t="s">
        <v>16</v>
      </c>
      <c r="T6" s="1080" t="s">
        <v>16</v>
      </c>
      <c r="U6" s="970" t="s">
        <v>3</v>
      </c>
      <c r="V6" s="945" t="s">
        <v>4</v>
      </c>
      <c r="W6" s="945" t="s">
        <v>4</v>
      </c>
      <c r="X6" s="946" t="s">
        <v>55</v>
      </c>
      <c r="Y6" s="962" t="s">
        <v>2</v>
      </c>
      <c r="Z6" s="948" t="s">
        <v>3</v>
      </c>
      <c r="AA6" s="1076" t="s">
        <v>2</v>
      </c>
      <c r="AB6" s="950" t="s">
        <v>16</v>
      </c>
      <c r="AC6" s="967" t="s">
        <v>15</v>
      </c>
      <c r="AD6" s="952" t="s">
        <v>2</v>
      </c>
      <c r="AE6" s="945" t="s">
        <v>4</v>
      </c>
      <c r="AF6" s="969" t="s">
        <v>4</v>
      </c>
      <c r="AG6" s="941">
        <f t="shared" si="0"/>
        <v>8</v>
      </c>
      <c r="AH6" s="942">
        <f t="shared" si="1"/>
        <v>4</v>
      </c>
      <c r="AI6" s="942">
        <f t="shared" si="2"/>
        <v>9</v>
      </c>
      <c r="AJ6" s="942">
        <f t="shared" si="3"/>
        <v>8</v>
      </c>
      <c r="AK6" s="943">
        <f t="shared" si="4"/>
        <v>28</v>
      </c>
    </row>
    <row r="7" spans="1:39" ht="15" customHeight="1">
      <c r="A7" s="944" t="s">
        <v>40</v>
      </c>
      <c r="B7" s="967" t="s">
        <v>15</v>
      </c>
      <c r="C7" s="945" t="s">
        <v>4</v>
      </c>
      <c r="D7" s="953" t="s">
        <v>4</v>
      </c>
      <c r="E7" s="954" t="s">
        <v>4</v>
      </c>
      <c r="F7" s="949" t="s">
        <v>16</v>
      </c>
      <c r="G7" s="970" t="s">
        <v>3</v>
      </c>
      <c r="H7" s="952" t="s">
        <v>2</v>
      </c>
      <c r="I7" s="967" t="s">
        <v>15</v>
      </c>
      <c r="J7" s="956" t="s">
        <v>3</v>
      </c>
      <c r="K7" s="957" t="s">
        <v>16</v>
      </c>
      <c r="L7" s="958" t="s">
        <v>16</v>
      </c>
      <c r="M7" s="959" t="s">
        <v>4</v>
      </c>
      <c r="N7" s="960" t="s">
        <v>4</v>
      </c>
      <c r="O7" s="946" t="s">
        <v>16</v>
      </c>
      <c r="P7" s="1074" t="s">
        <v>59</v>
      </c>
      <c r="Q7" s="1074" t="s">
        <v>59</v>
      </c>
      <c r="R7" s="967" t="s">
        <v>54</v>
      </c>
      <c r="S7" s="958" t="s">
        <v>16</v>
      </c>
      <c r="T7" s="961" t="s">
        <v>3</v>
      </c>
      <c r="U7" s="955" t="s">
        <v>15</v>
      </c>
      <c r="V7" s="945" t="s">
        <v>4</v>
      </c>
      <c r="W7" s="945" t="s">
        <v>4</v>
      </c>
      <c r="X7" s="946" t="s">
        <v>16</v>
      </c>
      <c r="Y7" s="1074" t="s">
        <v>59</v>
      </c>
      <c r="Z7" s="958" t="s">
        <v>55</v>
      </c>
      <c r="AA7" s="961" t="s">
        <v>3</v>
      </c>
      <c r="AB7" s="950" t="s">
        <v>16</v>
      </c>
      <c r="AC7" s="956" t="s">
        <v>3</v>
      </c>
      <c r="AD7" s="967" t="s">
        <v>15</v>
      </c>
      <c r="AE7" s="1233" t="s">
        <v>4</v>
      </c>
      <c r="AF7" s="969" t="s">
        <v>4</v>
      </c>
      <c r="AG7" s="964">
        <f t="shared" si="0"/>
        <v>5</v>
      </c>
      <c r="AH7" s="942">
        <f t="shared" si="1"/>
        <v>6</v>
      </c>
      <c r="AI7" s="965">
        <f t="shared" si="2"/>
        <v>9</v>
      </c>
      <c r="AJ7" s="965">
        <f t="shared" si="3"/>
        <v>8</v>
      </c>
      <c r="AK7" s="966">
        <f t="shared" si="4"/>
        <v>32</v>
      </c>
    </row>
    <row r="8" spans="1:39" ht="15" customHeight="1">
      <c r="A8" s="944" t="s">
        <v>41</v>
      </c>
      <c r="B8" s="951" t="s">
        <v>59</v>
      </c>
      <c r="C8" s="956" t="s">
        <v>3</v>
      </c>
      <c r="D8" s="957" t="s">
        <v>16</v>
      </c>
      <c r="E8" s="958" t="s">
        <v>16</v>
      </c>
      <c r="F8" s="959" t="s">
        <v>4</v>
      </c>
      <c r="G8" s="960" t="s">
        <v>4</v>
      </c>
      <c r="H8" s="946" t="s">
        <v>16</v>
      </c>
      <c r="I8" s="952" t="s">
        <v>2</v>
      </c>
      <c r="J8" s="967" t="s">
        <v>15</v>
      </c>
      <c r="K8" s="968" t="s">
        <v>2</v>
      </c>
      <c r="L8" s="958" t="s">
        <v>16</v>
      </c>
      <c r="M8" s="961" t="s">
        <v>3</v>
      </c>
      <c r="N8" s="962" t="s">
        <v>2</v>
      </c>
      <c r="O8" s="945" t="s">
        <v>4</v>
      </c>
      <c r="P8" s="945" t="s">
        <v>4</v>
      </c>
      <c r="Q8" s="946" t="s">
        <v>16</v>
      </c>
      <c r="R8" s="968" t="s">
        <v>2</v>
      </c>
      <c r="S8" s="948" t="s">
        <v>3</v>
      </c>
      <c r="T8" s="949" t="s">
        <v>16</v>
      </c>
      <c r="U8" s="950" t="s">
        <v>16</v>
      </c>
      <c r="V8" s="956" t="s">
        <v>3</v>
      </c>
      <c r="W8" s="952" t="s">
        <v>2</v>
      </c>
      <c r="X8" s="945" t="s">
        <v>4</v>
      </c>
      <c r="Y8" s="953" t="s">
        <v>4</v>
      </c>
      <c r="Z8" s="954" t="s">
        <v>4</v>
      </c>
      <c r="AA8" s="949" t="s">
        <v>16</v>
      </c>
      <c r="AB8" s="955" t="s">
        <v>15</v>
      </c>
      <c r="AC8" s="952" t="s">
        <v>2</v>
      </c>
      <c r="AD8" s="956" t="s">
        <v>3</v>
      </c>
      <c r="AE8" s="1149" t="s">
        <v>59</v>
      </c>
      <c r="AF8" s="971" t="s">
        <v>16</v>
      </c>
      <c r="AG8" s="964">
        <f t="shared" si="0"/>
        <v>8</v>
      </c>
      <c r="AH8" s="942">
        <f t="shared" si="1"/>
        <v>5</v>
      </c>
      <c r="AI8" s="965">
        <f t="shared" si="2"/>
        <v>7</v>
      </c>
      <c r="AJ8" s="965">
        <f t="shared" si="3"/>
        <v>9</v>
      </c>
      <c r="AK8" s="966">
        <f t="shared" si="4"/>
        <v>26</v>
      </c>
    </row>
    <row r="9" spans="1:39" ht="15" customHeight="1">
      <c r="A9" s="944" t="s">
        <v>42</v>
      </c>
      <c r="B9" s="952" t="s">
        <v>2</v>
      </c>
      <c r="C9" s="952" t="s">
        <v>2</v>
      </c>
      <c r="D9" s="957" t="s">
        <v>16</v>
      </c>
      <c r="E9" s="958" t="s">
        <v>16</v>
      </c>
      <c r="F9" s="959" t="s">
        <v>4</v>
      </c>
      <c r="G9" s="960" t="s">
        <v>4</v>
      </c>
      <c r="H9" s="946" t="s">
        <v>16</v>
      </c>
      <c r="I9" s="952" t="s">
        <v>2</v>
      </c>
      <c r="J9" s="952" t="s">
        <v>2</v>
      </c>
      <c r="K9" s="972" t="s">
        <v>3</v>
      </c>
      <c r="L9" s="958" t="s">
        <v>16</v>
      </c>
      <c r="M9" s="961" t="s">
        <v>3</v>
      </c>
      <c r="N9" s="955" t="s">
        <v>15</v>
      </c>
      <c r="O9" s="945" t="s">
        <v>4</v>
      </c>
      <c r="P9" s="945" t="s">
        <v>4</v>
      </c>
      <c r="Q9" s="946" t="s">
        <v>16</v>
      </c>
      <c r="R9" s="968" t="s">
        <v>2</v>
      </c>
      <c r="S9" s="948" t="s">
        <v>3</v>
      </c>
      <c r="T9" s="949" t="s">
        <v>16</v>
      </c>
      <c r="U9" s="950" t="s">
        <v>16</v>
      </c>
      <c r="V9" s="967" t="s">
        <v>15</v>
      </c>
      <c r="W9" s="952" t="s">
        <v>2</v>
      </c>
      <c r="X9" s="945" t="s">
        <v>4</v>
      </c>
      <c r="Y9" s="953" t="s">
        <v>4</v>
      </c>
      <c r="Z9" s="954" t="s">
        <v>4</v>
      </c>
      <c r="AA9" s="949" t="s">
        <v>16</v>
      </c>
      <c r="AB9" s="970" t="s">
        <v>3</v>
      </c>
      <c r="AC9" s="967" t="s">
        <v>15</v>
      </c>
      <c r="AD9" s="952" t="s">
        <v>2</v>
      </c>
      <c r="AE9" s="952" t="s">
        <v>2</v>
      </c>
      <c r="AF9" s="971" t="s">
        <v>16</v>
      </c>
      <c r="AG9" s="941">
        <f t="shared" si="0"/>
        <v>11</v>
      </c>
      <c r="AH9" s="942">
        <f t="shared" si="1"/>
        <v>4</v>
      </c>
      <c r="AI9" s="942">
        <f t="shared" si="2"/>
        <v>7</v>
      </c>
      <c r="AJ9" s="942">
        <f t="shared" si="3"/>
        <v>9</v>
      </c>
      <c r="AK9" s="943">
        <f t="shared" si="4"/>
        <v>24</v>
      </c>
    </row>
    <row r="10" spans="1:39" ht="15" customHeight="1" thickBot="1">
      <c r="A10" s="944" t="s">
        <v>44</v>
      </c>
      <c r="B10" s="1170" t="s">
        <v>2</v>
      </c>
      <c r="C10" s="1171" t="s">
        <v>15</v>
      </c>
      <c r="D10" s="1172" t="s">
        <v>3</v>
      </c>
      <c r="E10" s="1173" t="s">
        <v>16</v>
      </c>
      <c r="F10" s="1174" t="s">
        <v>3</v>
      </c>
      <c r="G10" s="1175" t="s">
        <v>2</v>
      </c>
      <c r="H10" s="1176" t="s">
        <v>4</v>
      </c>
      <c r="I10" s="1176" t="s">
        <v>4</v>
      </c>
      <c r="J10" s="1177" t="s">
        <v>16</v>
      </c>
      <c r="K10" s="1178" t="s">
        <v>15</v>
      </c>
      <c r="L10" s="1179" t="s">
        <v>3</v>
      </c>
      <c r="M10" s="1180" t="s">
        <v>16</v>
      </c>
      <c r="N10" s="1181" t="s">
        <v>16</v>
      </c>
      <c r="O10" s="1171" t="s">
        <v>15</v>
      </c>
      <c r="P10" s="1170" t="s">
        <v>2</v>
      </c>
      <c r="Q10" s="1176" t="s">
        <v>4</v>
      </c>
      <c r="R10" s="1182" t="s">
        <v>4</v>
      </c>
      <c r="S10" s="1183" t="s">
        <v>4</v>
      </c>
      <c r="T10" s="1180" t="s">
        <v>16</v>
      </c>
      <c r="U10" s="1175" t="s">
        <v>2</v>
      </c>
      <c r="V10" s="1170" t="s">
        <v>2</v>
      </c>
      <c r="W10" s="1171" t="s">
        <v>15</v>
      </c>
      <c r="X10" s="1184" t="s">
        <v>3</v>
      </c>
      <c r="Y10" s="1185" t="s">
        <v>16</v>
      </c>
      <c r="Z10" s="1173" t="s">
        <v>16</v>
      </c>
      <c r="AA10" s="1186" t="s">
        <v>4</v>
      </c>
      <c r="AB10" s="1187" t="s">
        <v>4</v>
      </c>
      <c r="AC10" s="1177" t="s">
        <v>16</v>
      </c>
      <c r="AD10" s="1184" t="s">
        <v>3</v>
      </c>
      <c r="AE10" s="1171" t="s">
        <v>15</v>
      </c>
      <c r="AF10" s="1188" t="s">
        <v>59</v>
      </c>
      <c r="AG10" s="941">
        <f t="shared" si="0"/>
        <v>10</v>
      </c>
      <c r="AH10" s="942">
        <f t="shared" si="1"/>
        <v>5</v>
      </c>
      <c r="AI10" s="942">
        <f t="shared" si="2"/>
        <v>7</v>
      </c>
      <c r="AJ10" s="942">
        <f t="shared" si="3"/>
        <v>8</v>
      </c>
      <c r="AK10" s="943">
        <f t="shared" si="4"/>
        <v>26</v>
      </c>
    </row>
    <row r="11" spans="1:39" ht="15" customHeight="1" thickTop="1" thickBot="1">
      <c r="A11" s="974" t="s">
        <v>45</v>
      </c>
      <c r="B11" s="1150" t="s">
        <v>15</v>
      </c>
      <c r="C11" s="1151" t="s">
        <v>2</v>
      </c>
      <c r="D11" s="1152" t="s">
        <v>59</v>
      </c>
      <c r="E11" s="1153" t="s">
        <v>16</v>
      </c>
      <c r="F11" s="1154" t="s">
        <v>3</v>
      </c>
      <c r="G11" s="1155" t="s">
        <v>2</v>
      </c>
      <c r="H11" s="1156" t="s">
        <v>4</v>
      </c>
      <c r="I11" s="1156" t="s">
        <v>4</v>
      </c>
      <c r="J11" s="1157" t="s">
        <v>16</v>
      </c>
      <c r="K11" s="1158" t="s">
        <v>15</v>
      </c>
      <c r="L11" s="1159" t="s">
        <v>3</v>
      </c>
      <c r="M11" s="1160" t="s">
        <v>16</v>
      </c>
      <c r="N11" s="1161" t="s">
        <v>16</v>
      </c>
      <c r="O11" s="1162" t="s">
        <v>3</v>
      </c>
      <c r="P11" s="1151" t="s">
        <v>2</v>
      </c>
      <c r="Q11" s="1156" t="s">
        <v>4</v>
      </c>
      <c r="R11" s="1163" t="s">
        <v>4</v>
      </c>
      <c r="S11" s="1164" t="s">
        <v>4</v>
      </c>
      <c r="T11" s="1160" t="s">
        <v>16</v>
      </c>
      <c r="U11" s="1165" t="s">
        <v>15</v>
      </c>
      <c r="V11" s="1162" t="s">
        <v>3</v>
      </c>
      <c r="W11" s="1151" t="s">
        <v>2</v>
      </c>
      <c r="X11" s="1151" t="s">
        <v>2</v>
      </c>
      <c r="Y11" s="1166" t="s">
        <v>16</v>
      </c>
      <c r="Z11" s="1153" t="s">
        <v>16</v>
      </c>
      <c r="AA11" s="1167" t="s">
        <v>4</v>
      </c>
      <c r="AB11" s="1168" t="s">
        <v>4</v>
      </c>
      <c r="AC11" s="1157" t="s">
        <v>16</v>
      </c>
      <c r="AD11" s="1162" t="s">
        <v>3</v>
      </c>
      <c r="AE11" s="1151" t="s">
        <v>2</v>
      </c>
      <c r="AF11" s="1169" t="s">
        <v>2</v>
      </c>
      <c r="AG11" s="941">
        <f t="shared" si="0"/>
        <v>10</v>
      </c>
      <c r="AH11" s="942">
        <f t="shared" si="1"/>
        <v>5</v>
      </c>
      <c r="AI11" s="942">
        <f t="shared" si="2"/>
        <v>7</v>
      </c>
      <c r="AJ11" s="942">
        <f t="shared" si="3"/>
        <v>8</v>
      </c>
      <c r="AK11" s="943">
        <f t="shared" si="4"/>
        <v>26</v>
      </c>
    </row>
    <row r="12" spans="1:39" ht="15" customHeight="1">
      <c r="A12" s="983" t="s">
        <v>43</v>
      </c>
      <c r="B12" s="928" t="s">
        <v>2</v>
      </c>
      <c r="C12" s="932" t="s">
        <v>3</v>
      </c>
      <c r="D12" s="929" t="s">
        <v>4</v>
      </c>
      <c r="E12" s="930" t="s">
        <v>4</v>
      </c>
      <c r="F12" s="925" t="s">
        <v>16</v>
      </c>
      <c r="G12" s="984" t="s">
        <v>2</v>
      </c>
      <c r="H12" s="928" t="s">
        <v>2</v>
      </c>
      <c r="I12" s="985" t="s">
        <v>3</v>
      </c>
      <c r="J12" s="1126" t="s">
        <v>270</v>
      </c>
      <c r="K12" s="923" t="s">
        <v>2</v>
      </c>
      <c r="L12" s="934" t="s">
        <v>16</v>
      </c>
      <c r="M12" s="925" t="s">
        <v>16</v>
      </c>
      <c r="N12" s="936" t="s">
        <v>4</v>
      </c>
      <c r="O12" s="921" t="s">
        <v>4</v>
      </c>
      <c r="P12" s="922" t="s">
        <v>16</v>
      </c>
      <c r="Q12" s="927" t="s">
        <v>15</v>
      </c>
      <c r="R12" s="937" t="s">
        <v>3</v>
      </c>
      <c r="S12" s="934" t="s">
        <v>16</v>
      </c>
      <c r="T12" s="938" t="s">
        <v>3</v>
      </c>
      <c r="U12" s="939" t="s">
        <v>15</v>
      </c>
      <c r="V12" s="922" t="s">
        <v>16</v>
      </c>
      <c r="W12" s="921" t="s">
        <v>4</v>
      </c>
      <c r="X12" s="921" t="s">
        <v>4</v>
      </c>
      <c r="Y12" s="933" t="s">
        <v>16</v>
      </c>
      <c r="Z12" s="924" t="s">
        <v>3</v>
      </c>
      <c r="AA12" s="935" t="s">
        <v>4</v>
      </c>
      <c r="AB12" s="926" t="s">
        <v>16</v>
      </c>
      <c r="AC12" s="928" t="s">
        <v>2</v>
      </c>
      <c r="AD12" s="1149" t="s">
        <v>270</v>
      </c>
      <c r="AE12" s="928" t="s">
        <v>2</v>
      </c>
      <c r="AF12" s="986" t="s">
        <v>4</v>
      </c>
      <c r="AG12" s="964">
        <f t="shared" si="0"/>
        <v>8</v>
      </c>
      <c r="AH12" s="942">
        <f t="shared" si="1"/>
        <v>5</v>
      </c>
      <c r="AI12" s="965">
        <f t="shared" si="2"/>
        <v>8</v>
      </c>
      <c r="AJ12" s="965">
        <f t="shared" si="3"/>
        <v>8</v>
      </c>
      <c r="AK12" s="966">
        <f t="shared" si="4"/>
        <v>28</v>
      </c>
      <c r="AM12" s="1023"/>
    </row>
    <row r="13" spans="1:39" ht="15" customHeight="1">
      <c r="A13" s="987" t="s">
        <v>39</v>
      </c>
      <c r="B13" s="945" t="s">
        <v>4</v>
      </c>
      <c r="C13" s="945" t="s">
        <v>4</v>
      </c>
      <c r="D13" s="957" t="s">
        <v>16</v>
      </c>
      <c r="E13" s="948" t="s">
        <v>3</v>
      </c>
      <c r="F13" s="959" t="s">
        <v>4</v>
      </c>
      <c r="G13" s="950" t="s">
        <v>16</v>
      </c>
      <c r="H13" s="956" t="s">
        <v>3</v>
      </c>
      <c r="I13" s="952" t="s">
        <v>2</v>
      </c>
      <c r="J13" s="967" t="s">
        <v>15</v>
      </c>
      <c r="K13" s="953" t="s">
        <v>4</v>
      </c>
      <c r="L13" s="954" t="s">
        <v>4</v>
      </c>
      <c r="M13" s="949" t="s">
        <v>16</v>
      </c>
      <c r="N13" s="962" t="s">
        <v>2</v>
      </c>
      <c r="O13" s="956" t="s">
        <v>3</v>
      </c>
      <c r="P13" s="967" t="s">
        <v>15</v>
      </c>
      <c r="Q13" s="1126" t="s">
        <v>107</v>
      </c>
      <c r="R13" s="968" t="s">
        <v>2</v>
      </c>
      <c r="S13" s="958" t="s">
        <v>16</v>
      </c>
      <c r="T13" s="949" t="s">
        <v>16</v>
      </c>
      <c r="U13" s="960" t="s">
        <v>4</v>
      </c>
      <c r="V13" s="945" t="s">
        <v>4</v>
      </c>
      <c r="W13" s="946" t="s">
        <v>16</v>
      </c>
      <c r="X13" s="967" t="s">
        <v>15</v>
      </c>
      <c r="Y13" s="968" t="s">
        <v>2</v>
      </c>
      <c r="Z13" s="958" t="s">
        <v>16</v>
      </c>
      <c r="AA13" s="961" t="s">
        <v>3</v>
      </c>
      <c r="AB13" s="962" t="s">
        <v>2</v>
      </c>
      <c r="AC13" s="946" t="s">
        <v>16</v>
      </c>
      <c r="AD13" s="945" t="s">
        <v>4</v>
      </c>
      <c r="AE13" s="945" t="s">
        <v>4</v>
      </c>
      <c r="AF13" s="971" t="s">
        <v>16</v>
      </c>
      <c r="AG13" s="941">
        <f t="shared" si="0"/>
        <v>8</v>
      </c>
      <c r="AH13" s="942">
        <f t="shared" si="1"/>
        <v>4</v>
      </c>
      <c r="AI13" s="942">
        <f t="shared" si="2"/>
        <v>9</v>
      </c>
      <c r="AJ13" s="942">
        <f t="shared" si="3"/>
        <v>9</v>
      </c>
      <c r="AK13" s="943">
        <f t="shared" si="4"/>
        <v>28</v>
      </c>
    </row>
    <row r="14" spans="1:39" ht="15" customHeight="1">
      <c r="A14" s="988" t="s">
        <v>46</v>
      </c>
      <c r="B14" s="946" t="s">
        <v>16</v>
      </c>
      <c r="C14" s="951" t="s">
        <v>59</v>
      </c>
      <c r="D14" s="951" t="s">
        <v>59</v>
      </c>
      <c r="E14" s="958" t="s">
        <v>16</v>
      </c>
      <c r="F14" s="961" t="s">
        <v>3</v>
      </c>
      <c r="G14" s="962" t="s">
        <v>2</v>
      </c>
      <c r="H14" s="946" t="s">
        <v>16</v>
      </c>
      <c r="I14" s="945" t="s">
        <v>4</v>
      </c>
      <c r="J14" s="945" t="s">
        <v>4</v>
      </c>
      <c r="K14" s="957" t="s">
        <v>16</v>
      </c>
      <c r="L14" s="948" t="s">
        <v>3</v>
      </c>
      <c r="M14" s="959" t="s">
        <v>4</v>
      </c>
      <c r="N14" s="950" t="s">
        <v>16</v>
      </c>
      <c r="O14" s="952" t="s">
        <v>2</v>
      </c>
      <c r="P14" s="967" t="s">
        <v>15</v>
      </c>
      <c r="Q14" s="952" t="s">
        <v>2</v>
      </c>
      <c r="R14" s="953" t="s">
        <v>4</v>
      </c>
      <c r="S14" s="954" t="s">
        <v>4</v>
      </c>
      <c r="T14" s="949" t="s">
        <v>16</v>
      </c>
      <c r="U14" s="970" t="s">
        <v>3</v>
      </c>
      <c r="V14" s="967" t="s">
        <v>15</v>
      </c>
      <c r="W14" s="952" t="s">
        <v>2</v>
      </c>
      <c r="X14" s="952" t="s">
        <v>2</v>
      </c>
      <c r="Y14" s="972" t="s">
        <v>3</v>
      </c>
      <c r="Z14" s="958" t="s">
        <v>55</v>
      </c>
      <c r="AA14" s="949" t="s">
        <v>16</v>
      </c>
      <c r="AB14" s="960" t="s">
        <v>4</v>
      </c>
      <c r="AC14" s="945" t="s">
        <v>4</v>
      </c>
      <c r="AD14" s="946" t="s">
        <v>16</v>
      </c>
      <c r="AE14" s="967" t="s">
        <v>15</v>
      </c>
      <c r="AF14" s="963" t="s">
        <v>3</v>
      </c>
      <c r="AG14" s="964">
        <f t="shared" si="0"/>
        <v>8</v>
      </c>
      <c r="AH14" s="942">
        <f t="shared" si="1"/>
        <v>5</v>
      </c>
      <c r="AI14" s="965">
        <f t="shared" si="2"/>
        <v>7</v>
      </c>
      <c r="AJ14" s="965">
        <f t="shared" si="3"/>
        <v>9</v>
      </c>
      <c r="AK14" s="966">
        <f t="shared" si="4"/>
        <v>26</v>
      </c>
    </row>
    <row r="15" spans="1:39" ht="15" customHeight="1">
      <c r="A15" s="1024" t="s">
        <v>37</v>
      </c>
      <c r="B15" s="1025" t="s">
        <v>15</v>
      </c>
      <c r="C15" s="1026" t="s">
        <v>59</v>
      </c>
      <c r="D15" s="1027" t="s">
        <v>3</v>
      </c>
      <c r="E15" s="1028" t="s">
        <v>16</v>
      </c>
      <c r="F15" s="1029" t="s">
        <v>16</v>
      </c>
      <c r="G15" s="1030" t="s">
        <v>4</v>
      </c>
      <c r="H15" s="1031" t="s">
        <v>4</v>
      </c>
      <c r="I15" s="1032" t="s">
        <v>16</v>
      </c>
      <c r="J15" s="1033" t="s">
        <v>2</v>
      </c>
      <c r="K15" s="1034" t="s">
        <v>2</v>
      </c>
      <c r="L15" s="1028" t="s">
        <v>16</v>
      </c>
      <c r="M15" s="1035" t="s">
        <v>3</v>
      </c>
      <c r="N15" s="1036" t="s">
        <v>15</v>
      </c>
      <c r="O15" s="1032" t="s">
        <v>16</v>
      </c>
      <c r="P15" s="1031" t="s">
        <v>4</v>
      </c>
      <c r="Q15" s="1031" t="s">
        <v>4</v>
      </c>
      <c r="R15" s="1037" t="s">
        <v>16</v>
      </c>
      <c r="S15" s="1038" t="s">
        <v>3</v>
      </c>
      <c r="T15" s="1039" t="s">
        <v>4</v>
      </c>
      <c r="U15" s="1040" t="s">
        <v>16</v>
      </c>
      <c r="V15" s="1041" t="s">
        <v>3</v>
      </c>
      <c r="W15" s="1033" t="s">
        <v>2</v>
      </c>
      <c r="X15" s="1033" t="s">
        <v>2</v>
      </c>
      <c r="Y15" s="1042" t="s">
        <v>4</v>
      </c>
      <c r="Z15" s="1043" t="s">
        <v>4</v>
      </c>
      <c r="AA15" s="1029" t="s">
        <v>16</v>
      </c>
      <c r="AB15" s="1036" t="s">
        <v>15</v>
      </c>
      <c r="AC15" s="1041" t="s">
        <v>3</v>
      </c>
      <c r="AD15" s="1033" t="s">
        <v>2</v>
      </c>
      <c r="AE15" s="1148" t="s">
        <v>270</v>
      </c>
      <c r="AF15" s="1044" t="s">
        <v>2</v>
      </c>
      <c r="AG15" s="1045">
        <f t="shared" si="0"/>
        <v>9</v>
      </c>
      <c r="AH15" s="1046">
        <f t="shared" si="1"/>
        <v>5</v>
      </c>
      <c r="AI15" s="1047">
        <f t="shared" si="2"/>
        <v>7</v>
      </c>
      <c r="AJ15" s="1047">
        <f t="shared" si="3"/>
        <v>8</v>
      </c>
      <c r="AK15" s="1048">
        <f t="shared" si="4"/>
        <v>26</v>
      </c>
    </row>
    <row r="16" spans="1:39" ht="15" customHeight="1">
      <c r="A16" s="1065"/>
      <c r="B16" s="1066"/>
      <c r="C16" s="1067"/>
      <c r="D16" s="1067"/>
      <c r="E16" s="1068"/>
      <c r="F16" s="1069"/>
      <c r="G16" s="1070"/>
      <c r="H16" s="1070"/>
      <c r="I16" s="1070"/>
      <c r="J16" s="1067"/>
      <c r="K16" s="1067"/>
      <c r="L16" s="1068"/>
      <c r="M16" s="1069"/>
      <c r="N16" s="1070"/>
      <c r="O16" s="1070"/>
      <c r="P16" s="1070"/>
      <c r="Q16" s="1067"/>
      <c r="R16" s="1067"/>
      <c r="S16" s="1068"/>
      <c r="T16" s="1069"/>
      <c r="U16" s="1070"/>
      <c r="V16" s="1070"/>
      <c r="W16" s="1070"/>
      <c r="X16" s="1067"/>
      <c r="Y16" s="1067"/>
      <c r="Z16" s="1071"/>
      <c r="AA16" s="1069"/>
      <c r="AB16" s="1070"/>
      <c r="AC16" s="1070"/>
      <c r="AD16" s="1070"/>
      <c r="AE16" s="1070"/>
      <c r="AF16" s="1072"/>
      <c r="AG16" s="1073"/>
      <c r="AH16" s="1073"/>
      <c r="AI16" s="1073"/>
      <c r="AJ16" s="1073"/>
      <c r="AK16" s="1073"/>
    </row>
    <row r="17" spans="1:38" ht="15" customHeight="1">
      <c r="A17" s="1049" t="s">
        <v>21</v>
      </c>
      <c r="B17" s="1050" t="s">
        <v>3</v>
      </c>
      <c r="C17" s="1051" t="s">
        <v>15</v>
      </c>
      <c r="D17" s="1052" t="s">
        <v>2</v>
      </c>
      <c r="E17" s="1053" t="s">
        <v>16</v>
      </c>
      <c r="F17" s="1054" t="s">
        <v>16</v>
      </c>
      <c r="G17" s="1055" t="s">
        <v>2</v>
      </c>
      <c r="H17" s="1056" t="s">
        <v>2</v>
      </c>
      <c r="I17" s="1050" t="s">
        <v>3</v>
      </c>
      <c r="J17" s="1056" t="s">
        <v>2</v>
      </c>
      <c r="K17" s="1057" t="s">
        <v>15</v>
      </c>
      <c r="L17" s="1053" t="s">
        <v>16</v>
      </c>
      <c r="M17" s="1058" t="s">
        <v>219</v>
      </c>
      <c r="N17" s="1055" t="s">
        <v>2</v>
      </c>
      <c r="O17" s="1051" t="s">
        <v>15</v>
      </c>
      <c r="P17" s="1050" t="s">
        <v>3</v>
      </c>
      <c r="Q17" s="1056" t="s">
        <v>2</v>
      </c>
      <c r="R17" s="1052" t="s">
        <v>2</v>
      </c>
      <c r="S17" s="1053" t="s">
        <v>16</v>
      </c>
      <c r="T17" s="1054" t="s">
        <v>16</v>
      </c>
      <c r="U17" s="1059" t="s">
        <v>3</v>
      </c>
      <c r="V17" s="1051" t="s">
        <v>15</v>
      </c>
      <c r="W17" s="1056" t="s">
        <v>2</v>
      </c>
      <c r="X17" s="1056" t="s">
        <v>2</v>
      </c>
      <c r="Y17" s="1052" t="s">
        <v>2</v>
      </c>
      <c r="Z17" s="1053" t="s">
        <v>16</v>
      </c>
      <c r="AA17" s="1054" t="s">
        <v>16</v>
      </c>
      <c r="AB17" s="1055" t="s">
        <v>2</v>
      </c>
      <c r="AC17" s="1050" t="s">
        <v>3</v>
      </c>
      <c r="AD17" s="1051" t="s">
        <v>15</v>
      </c>
      <c r="AE17" s="1056" t="s">
        <v>2</v>
      </c>
      <c r="AF17" s="1060" t="s">
        <v>2</v>
      </c>
      <c r="AG17" s="1061">
        <f t="shared" ref="AG17:AG24" si="5">COUNTIF(B17:AF17,AG$3)</f>
        <v>18</v>
      </c>
      <c r="AH17" s="1062">
        <f t="shared" ref="AH17:AH24" si="6">COUNTIF(B17:AF17,AH$3)</f>
        <v>5</v>
      </c>
      <c r="AI17" s="1063">
        <f t="shared" ref="AI17:AI24" si="7">COUNTIF(B17:AF17,AI$3)</f>
        <v>0</v>
      </c>
      <c r="AJ17" s="1063">
        <f t="shared" ref="AJ17:AJ24" si="8">COUNTIF(B17:AF17,AJ$3)</f>
        <v>8</v>
      </c>
      <c r="AK17" s="1064">
        <f t="shared" ref="AK17:AK24" si="9">(AH17+AI17)*2+2</f>
        <v>12</v>
      </c>
    </row>
    <row r="18" spans="1:38" ht="15" customHeight="1">
      <c r="A18" s="995" t="s">
        <v>19</v>
      </c>
      <c r="B18" s="946" t="s">
        <v>16</v>
      </c>
      <c r="C18" s="956" t="s">
        <v>3</v>
      </c>
      <c r="D18" s="947" t="s">
        <v>15</v>
      </c>
      <c r="E18" s="996" t="s">
        <v>2</v>
      </c>
      <c r="F18" s="949" t="s">
        <v>16</v>
      </c>
      <c r="G18" s="962" t="s">
        <v>2</v>
      </c>
      <c r="H18" s="952" t="s">
        <v>2</v>
      </c>
      <c r="I18" s="1075" t="s">
        <v>219</v>
      </c>
      <c r="J18" s="970" t="s">
        <v>3</v>
      </c>
      <c r="K18" s="985" t="s">
        <v>3</v>
      </c>
      <c r="L18" s="958" t="s">
        <v>16</v>
      </c>
      <c r="M18" s="990" t="s">
        <v>15</v>
      </c>
      <c r="N18" s="962" t="s">
        <v>2</v>
      </c>
      <c r="O18" s="952" t="s">
        <v>2</v>
      </c>
      <c r="P18" s="956" t="s">
        <v>3</v>
      </c>
      <c r="Q18" s="952" t="s">
        <v>2</v>
      </c>
      <c r="R18" s="968" t="s">
        <v>2</v>
      </c>
      <c r="S18" s="958" t="s">
        <v>16</v>
      </c>
      <c r="T18" s="949" t="s">
        <v>16</v>
      </c>
      <c r="U18" s="962" t="s">
        <v>2</v>
      </c>
      <c r="V18" s="952" t="s">
        <v>2</v>
      </c>
      <c r="W18" s="972" t="s">
        <v>3</v>
      </c>
      <c r="X18" s="1138" t="s">
        <v>16</v>
      </c>
      <c r="Y18" s="968" t="s">
        <v>2</v>
      </c>
      <c r="Z18" s="1078" t="s">
        <v>2</v>
      </c>
      <c r="AA18" s="949" t="s">
        <v>16</v>
      </c>
      <c r="AB18" s="970" t="s">
        <v>3</v>
      </c>
      <c r="AC18" s="952" t="s">
        <v>2</v>
      </c>
      <c r="AD18" s="967" t="s">
        <v>15</v>
      </c>
      <c r="AE18" s="1143" t="s">
        <v>16</v>
      </c>
      <c r="AF18" s="1144" t="s">
        <v>2</v>
      </c>
      <c r="AG18" s="964">
        <f t="shared" si="5"/>
        <v>16</v>
      </c>
      <c r="AH18" s="942">
        <f t="shared" si="6"/>
        <v>6</v>
      </c>
      <c r="AI18" s="965">
        <f t="shared" si="7"/>
        <v>0</v>
      </c>
      <c r="AJ18" s="965">
        <f t="shared" si="8"/>
        <v>9</v>
      </c>
      <c r="AK18" s="966">
        <f t="shared" si="9"/>
        <v>14</v>
      </c>
    </row>
    <row r="19" spans="1:38" ht="15" customHeight="1" thickBot="1">
      <c r="A19" s="995" t="s">
        <v>25</v>
      </c>
      <c r="B19" s="952" t="s">
        <v>2</v>
      </c>
      <c r="C19" s="952" t="s">
        <v>2</v>
      </c>
      <c r="D19" s="997" t="s">
        <v>219</v>
      </c>
      <c r="E19" s="958" t="s">
        <v>16</v>
      </c>
      <c r="F19" s="990" t="s">
        <v>15</v>
      </c>
      <c r="G19" s="970" t="s">
        <v>3</v>
      </c>
      <c r="H19" s="952" t="s">
        <v>2</v>
      </c>
      <c r="I19" s="975" t="s">
        <v>15</v>
      </c>
      <c r="J19" s="952" t="s">
        <v>2</v>
      </c>
      <c r="K19" s="1074" t="s">
        <v>59</v>
      </c>
      <c r="L19" s="958" t="s">
        <v>16</v>
      </c>
      <c r="M19" s="949" t="s">
        <v>16</v>
      </c>
      <c r="N19" s="962" t="s">
        <v>2</v>
      </c>
      <c r="O19" s="952" t="s">
        <v>2</v>
      </c>
      <c r="P19" s="946" t="s">
        <v>16</v>
      </c>
      <c r="Q19" s="972" t="s">
        <v>3</v>
      </c>
      <c r="R19" s="968" t="s">
        <v>2</v>
      </c>
      <c r="S19" s="996" t="s">
        <v>2</v>
      </c>
      <c r="T19" s="949" t="s">
        <v>16</v>
      </c>
      <c r="U19" s="962" t="s">
        <v>2</v>
      </c>
      <c r="V19" s="952" t="s">
        <v>2</v>
      </c>
      <c r="W19" s="956" t="s">
        <v>3</v>
      </c>
      <c r="X19" s="952" t="s">
        <v>2</v>
      </c>
      <c r="Y19" s="947" t="s">
        <v>15</v>
      </c>
      <c r="Z19" s="958" t="s">
        <v>16</v>
      </c>
      <c r="AA19" s="949" t="s">
        <v>16</v>
      </c>
      <c r="AB19" s="962" t="s">
        <v>2</v>
      </c>
      <c r="AC19" s="967" t="s">
        <v>15</v>
      </c>
      <c r="AD19" s="952" t="s">
        <v>2</v>
      </c>
      <c r="AE19" s="956" t="s">
        <v>3</v>
      </c>
      <c r="AF19" s="998" t="s">
        <v>15</v>
      </c>
      <c r="AG19" s="964">
        <f t="shared" si="5"/>
        <v>18</v>
      </c>
      <c r="AH19" s="942">
        <f t="shared" si="6"/>
        <v>4</v>
      </c>
      <c r="AI19" s="965">
        <f t="shared" si="7"/>
        <v>0</v>
      </c>
      <c r="AJ19" s="965">
        <f t="shared" si="8"/>
        <v>8</v>
      </c>
      <c r="AK19" s="966">
        <f t="shared" si="9"/>
        <v>10</v>
      </c>
    </row>
    <row r="20" spans="1:38" ht="15" customHeight="1">
      <c r="A20" s="995" t="s">
        <v>26</v>
      </c>
      <c r="B20" s="956" t="s">
        <v>3</v>
      </c>
      <c r="C20" s="952" t="s">
        <v>2</v>
      </c>
      <c r="D20" s="947" t="s">
        <v>15</v>
      </c>
      <c r="E20" s="958" t="s">
        <v>16</v>
      </c>
      <c r="F20" s="949" t="s">
        <v>16</v>
      </c>
      <c r="G20" s="999" t="s">
        <v>15</v>
      </c>
      <c r="H20" s="962" t="s">
        <v>2</v>
      </c>
      <c r="I20" s="946" t="s">
        <v>16</v>
      </c>
      <c r="J20" s="952" t="s">
        <v>2</v>
      </c>
      <c r="K20" s="972" t="s">
        <v>3</v>
      </c>
      <c r="L20" s="996" t="s">
        <v>2</v>
      </c>
      <c r="M20" s="949" t="s">
        <v>16</v>
      </c>
      <c r="N20" s="970" t="s">
        <v>3</v>
      </c>
      <c r="O20" s="952" t="s">
        <v>2</v>
      </c>
      <c r="P20" s="952" t="s">
        <v>2</v>
      </c>
      <c r="Q20" s="952" t="s">
        <v>2</v>
      </c>
      <c r="R20" s="968" t="s">
        <v>2</v>
      </c>
      <c r="S20" s="1053" t="s">
        <v>16</v>
      </c>
      <c r="T20" s="949" t="s">
        <v>16</v>
      </c>
      <c r="U20" s="962" t="s">
        <v>2</v>
      </c>
      <c r="V20" s="952" t="s">
        <v>2</v>
      </c>
      <c r="W20" s="967" t="s">
        <v>15</v>
      </c>
      <c r="X20" s="952" t="s">
        <v>2</v>
      </c>
      <c r="Y20" s="972" t="s">
        <v>3</v>
      </c>
      <c r="Z20" s="958" t="s">
        <v>16</v>
      </c>
      <c r="AA20" s="949" t="s">
        <v>16</v>
      </c>
      <c r="AB20" s="962" t="s">
        <v>2</v>
      </c>
      <c r="AC20" s="952" t="s">
        <v>2</v>
      </c>
      <c r="AD20" s="952" t="s">
        <v>276</v>
      </c>
      <c r="AE20" s="956" t="s">
        <v>3</v>
      </c>
      <c r="AF20" s="998" t="s">
        <v>15</v>
      </c>
      <c r="AG20" s="964">
        <f t="shared" si="5"/>
        <v>18</v>
      </c>
      <c r="AH20" s="942">
        <f t="shared" si="6"/>
        <v>5</v>
      </c>
      <c r="AI20" s="965">
        <f t="shared" si="7"/>
        <v>0</v>
      </c>
      <c r="AJ20" s="965">
        <f t="shared" si="8"/>
        <v>8</v>
      </c>
      <c r="AK20" s="966">
        <f t="shared" si="9"/>
        <v>12</v>
      </c>
      <c r="AL20" s="514"/>
    </row>
    <row r="21" spans="1:38" ht="15" customHeight="1">
      <c r="A21" s="1000" t="s">
        <v>22</v>
      </c>
      <c r="B21" s="952" t="s">
        <v>2</v>
      </c>
      <c r="C21" s="952" t="s">
        <v>2</v>
      </c>
      <c r="D21" s="968" t="s">
        <v>2</v>
      </c>
      <c r="E21" s="958" t="s">
        <v>16</v>
      </c>
      <c r="F21" s="949" t="s">
        <v>16</v>
      </c>
      <c r="G21" s="962" t="s">
        <v>2</v>
      </c>
      <c r="H21" s="956" t="s">
        <v>3</v>
      </c>
      <c r="I21" s="952" t="s">
        <v>2</v>
      </c>
      <c r="J21" s="967" t="s">
        <v>15</v>
      </c>
      <c r="K21" s="968" t="s">
        <v>2</v>
      </c>
      <c r="L21" s="958" t="s">
        <v>16</v>
      </c>
      <c r="M21" s="949" t="s">
        <v>16</v>
      </c>
      <c r="N21" s="962" t="s">
        <v>2</v>
      </c>
      <c r="O21" s="956" t="s">
        <v>3</v>
      </c>
      <c r="P21" s="952" t="s">
        <v>2</v>
      </c>
      <c r="Q21" s="967" t="s">
        <v>15</v>
      </c>
      <c r="R21" s="957" t="s">
        <v>16</v>
      </c>
      <c r="S21" s="958" t="s">
        <v>16</v>
      </c>
      <c r="T21" s="961" t="s">
        <v>3</v>
      </c>
      <c r="U21" s="962" t="s">
        <v>2</v>
      </c>
      <c r="V21" s="952" t="s">
        <v>2</v>
      </c>
      <c r="W21" s="952" t="s">
        <v>2</v>
      </c>
      <c r="X21" s="956" t="s">
        <v>3</v>
      </c>
      <c r="Y21" s="947" t="s">
        <v>15</v>
      </c>
      <c r="Z21" s="958" t="s">
        <v>16</v>
      </c>
      <c r="AA21" s="949" t="s">
        <v>16</v>
      </c>
      <c r="AB21" s="962" t="s">
        <v>2</v>
      </c>
      <c r="AC21" s="952" t="s">
        <v>2</v>
      </c>
      <c r="AD21" s="1145" t="s">
        <v>16</v>
      </c>
      <c r="AE21" s="1146" t="s">
        <v>16</v>
      </c>
      <c r="AF21" s="1147" t="s">
        <v>16</v>
      </c>
      <c r="AG21" s="964">
        <f t="shared" si="5"/>
        <v>16</v>
      </c>
      <c r="AH21" s="942">
        <f t="shared" si="6"/>
        <v>4</v>
      </c>
      <c r="AI21" s="965">
        <f t="shared" si="7"/>
        <v>0</v>
      </c>
      <c r="AJ21" s="965">
        <f t="shared" si="8"/>
        <v>11</v>
      </c>
      <c r="AK21" s="966">
        <f t="shared" si="9"/>
        <v>10</v>
      </c>
    </row>
    <row r="22" spans="1:38" ht="15" customHeight="1">
      <c r="A22" s="995" t="s">
        <v>27</v>
      </c>
      <c r="B22" s="952" t="s">
        <v>2</v>
      </c>
      <c r="C22" s="967" t="s">
        <v>15</v>
      </c>
      <c r="D22" s="1001" t="s">
        <v>54</v>
      </c>
      <c r="E22" s="958" t="s">
        <v>16</v>
      </c>
      <c r="F22" s="991" t="s">
        <v>219</v>
      </c>
      <c r="G22" s="962" t="s">
        <v>2</v>
      </c>
      <c r="H22" s="985" t="s">
        <v>3</v>
      </c>
      <c r="I22" s="952" t="s">
        <v>2</v>
      </c>
      <c r="J22" s="952" t="s">
        <v>2</v>
      </c>
      <c r="K22" s="968" t="s">
        <v>2</v>
      </c>
      <c r="L22" s="958" t="s">
        <v>16</v>
      </c>
      <c r="M22" s="949" t="s">
        <v>16</v>
      </c>
      <c r="N22" s="970" t="s">
        <v>3</v>
      </c>
      <c r="O22" s="952" t="s">
        <v>2</v>
      </c>
      <c r="P22" s="952" t="s">
        <v>2</v>
      </c>
      <c r="Q22" s="956" t="s">
        <v>271</v>
      </c>
      <c r="R22" s="947" t="s">
        <v>103</v>
      </c>
      <c r="S22" s="958" t="s">
        <v>16</v>
      </c>
      <c r="T22" s="949" t="s">
        <v>16</v>
      </c>
      <c r="U22" s="962" t="s">
        <v>2</v>
      </c>
      <c r="V22" s="952" t="s">
        <v>2</v>
      </c>
      <c r="W22" s="967" t="s">
        <v>15</v>
      </c>
      <c r="X22" s="952" t="s">
        <v>2</v>
      </c>
      <c r="Y22" s="968" t="s">
        <v>2</v>
      </c>
      <c r="Z22" s="958" t="s">
        <v>16</v>
      </c>
      <c r="AA22" s="949" t="s">
        <v>16</v>
      </c>
      <c r="AB22" s="970" t="s">
        <v>3</v>
      </c>
      <c r="AC22" s="952" t="s">
        <v>2</v>
      </c>
      <c r="AD22" s="1144" t="s">
        <v>2</v>
      </c>
      <c r="AE22" s="946" t="s">
        <v>16</v>
      </c>
      <c r="AF22" s="973" t="s">
        <v>2</v>
      </c>
      <c r="AG22" s="964">
        <f t="shared" si="5"/>
        <v>17</v>
      </c>
      <c r="AH22" s="942">
        <f t="shared" si="6"/>
        <v>5</v>
      </c>
      <c r="AI22" s="965">
        <f t="shared" si="7"/>
        <v>0</v>
      </c>
      <c r="AJ22" s="965">
        <f t="shared" si="8"/>
        <v>9</v>
      </c>
      <c r="AK22" s="966">
        <f t="shared" si="9"/>
        <v>12</v>
      </c>
    </row>
    <row r="23" spans="1:38" ht="15" customHeight="1" thickBot="1">
      <c r="A23" s="1002" t="s">
        <v>78</v>
      </c>
      <c r="B23" s="952" t="s">
        <v>2</v>
      </c>
      <c r="C23" s="952" t="s">
        <v>2</v>
      </c>
      <c r="D23" s="968" t="s">
        <v>2</v>
      </c>
      <c r="E23" s="958" t="s">
        <v>16</v>
      </c>
      <c r="F23" s="949" t="s">
        <v>16</v>
      </c>
      <c r="G23" s="955" t="s">
        <v>15</v>
      </c>
      <c r="H23" s="952" t="s">
        <v>2</v>
      </c>
      <c r="I23" s="952" t="s">
        <v>2</v>
      </c>
      <c r="J23" s="952" t="s">
        <v>2</v>
      </c>
      <c r="K23" s="968" t="s">
        <v>2</v>
      </c>
      <c r="L23" s="958" t="s">
        <v>16</v>
      </c>
      <c r="M23" s="949" t="s">
        <v>16</v>
      </c>
      <c r="N23" s="962" t="s">
        <v>2</v>
      </c>
      <c r="O23" s="952" t="s">
        <v>2</v>
      </c>
      <c r="P23" s="952" t="s">
        <v>2</v>
      </c>
      <c r="Q23" s="967" t="s">
        <v>15</v>
      </c>
      <c r="R23" s="952" t="s">
        <v>2</v>
      </c>
      <c r="S23" s="958" t="s">
        <v>16</v>
      </c>
      <c r="T23" s="949" t="s">
        <v>16</v>
      </c>
      <c r="U23" s="962" t="s">
        <v>2</v>
      </c>
      <c r="V23" s="952" t="s">
        <v>2</v>
      </c>
      <c r="W23" s="952" t="s">
        <v>2</v>
      </c>
      <c r="X23" s="952" t="s">
        <v>2</v>
      </c>
      <c r="Y23" s="1078" t="s">
        <v>2</v>
      </c>
      <c r="Z23" s="1077" t="s">
        <v>16</v>
      </c>
      <c r="AA23" s="1077" t="s">
        <v>16</v>
      </c>
      <c r="AB23" s="962" t="s">
        <v>2</v>
      </c>
      <c r="AC23" s="952" t="s">
        <v>2</v>
      </c>
      <c r="AD23" s="976" t="s">
        <v>2</v>
      </c>
      <c r="AE23" s="1056" t="s">
        <v>2</v>
      </c>
      <c r="AF23" s="1232" t="s">
        <v>2</v>
      </c>
      <c r="AG23" s="941">
        <f t="shared" si="5"/>
        <v>23</v>
      </c>
      <c r="AH23" s="942">
        <f t="shared" si="6"/>
        <v>0</v>
      </c>
      <c r="AI23" s="942">
        <f t="shared" si="7"/>
        <v>0</v>
      </c>
      <c r="AJ23" s="942">
        <f t="shared" si="8"/>
        <v>8</v>
      </c>
      <c r="AK23" s="943">
        <f t="shared" si="9"/>
        <v>2</v>
      </c>
    </row>
    <row r="24" spans="1:38" ht="15" customHeight="1" thickBot="1">
      <c r="A24" s="1003" t="s">
        <v>218</v>
      </c>
      <c r="B24" s="976" t="s">
        <v>2</v>
      </c>
      <c r="C24" s="976" t="s">
        <v>2</v>
      </c>
      <c r="D24" s="989" t="s">
        <v>2</v>
      </c>
      <c r="E24" s="977" t="s">
        <v>16</v>
      </c>
      <c r="F24" s="981" t="s">
        <v>16</v>
      </c>
      <c r="G24" s="1004" t="s">
        <v>3</v>
      </c>
      <c r="H24" s="975" t="s">
        <v>15</v>
      </c>
      <c r="I24" s="976" t="s">
        <v>2</v>
      </c>
      <c r="J24" s="982" t="s">
        <v>3</v>
      </c>
      <c r="K24" s="989" t="s">
        <v>2</v>
      </c>
      <c r="L24" s="977" t="s">
        <v>16</v>
      </c>
      <c r="M24" s="981" t="s">
        <v>16</v>
      </c>
      <c r="N24" s="978" t="s">
        <v>2</v>
      </c>
      <c r="O24" s="976" t="s">
        <v>2</v>
      </c>
      <c r="P24" s="976" t="s">
        <v>2</v>
      </c>
      <c r="Q24" s="982" t="s">
        <v>3</v>
      </c>
      <c r="R24" s="980" t="s">
        <v>15</v>
      </c>
      <c r="S24" s="977" t="s">
        <v>16</v>
      </c>
      <c r="T24" s="1079" t="s">
        <v>2</v>
      </c>
      <c r="U24" s="978" t="s">
        <v>2</v>
      </c>
      <c r="V24" s="976" t="s">
        <v>2</v>
      </c>
      <c r="W24" s="979" t="s">
        <v>16</v>
      </c>
      <c r="X24" s="982" t="s">
        <v>3</v>
      </c>
      <c r="Y24" s="989" t="s">
        <v>2</v>
      </c>
      <c r="Z24" s="981" t="s">
        <v>16</v>
      </c>
      <c r="AA24" s="981" t="s">
        <v>16</v>
      </c>
      <c r="AB24" s="978" t="s">
        <v>2</v>
      </c>
      <c r="AC24" s="976" t="s">
        <v>2</v>
      </c>
      <c r="AD24" s="976" t="s">
        <v>2</v>
      </c>
      <c r="AE24" s="975" t="s">
        <v>15</v>
      </c>
      <c r="AF24" s="1005" t="s">
        <v>3</v>
      </c>
      <c r="AG24" s="1006">
        <f t="shared" si="5"/>
        <v>18</v>
      </c>
      <c r="AH24" s="1007">
        <f t="shared" si="6"/>
        <v>5</v>
      </c>
      <c r="AI24" s="1008">
        <f t="shared" si="7"/>
        <v>0</v>
      </c>
      <c r="AJ24" s="1008">
        <f t="shared" si="8"/>
        <v>8</v>
      </c>
      <c r="AK24" s="1009">
        <f t="shared" si="9"/>
        <v>12</v>
      </c>
    </row>
    <row r="25" spans="1:38" ht="52.5" customHeight="1">
      <c r="A25" s="23" t="s">
        <v>20</v>
      </c>
      <c r="B25" s="909"/>
      <c r="C25" s="910"/>
      <c r="D25" s="910"/>
      <c r="E25" s="911" t="s">
        <v>19</v>
      </c>
      <c r="F25" s="910"/>
      <c r="G25" s="910"/>
      <c r="H25" s="910"/>
      <c r="I25" s="910"/>
      <c r="J25" s="910"/>
      <c r="K25" s="912" t="s">
        <v>2</v>
      </c>
      <c r="L25" s="911" t="s">
        <v>25</v>
      </c>
      <c r="M25" s="910"/>
      <c r="N25" s="910"/>
      <c r="O25" s="910"/>
      <c r="P25" s="910"/>
      <c r="Q25" s="910"/>
      <c r="R25" s="910"/>
      <c r="S25" s="911" t="s">
        <v>26</v>
      </c>
      <c r="T25" s="910"/>
      <c r="U25" s="910"/>
      <c r="V25" s="910"/>
      <c r="W25" s="910"/>
      <c r="X25" s="910"/>
      <c r="Y25" s="910"/>
      <c r="Z25" s="911" t="s">
        <v>218</v>
      </c>
      <c r="AA25" s="910"/>
      <c r="AB25" s="910"/>
      <c r="AC25" s="913"/>
      <c r="AD25" s="910"/>
      <c r="AE25" s="914"/>
      <c r="AF25" s="915"/>
      <c r="AG25" s="6143"/>
      <c r="AH25" s="6144"/>
      <c r="AI25" s="6144"/>
      <c r="AJ25" s="6144"/>
      <c r="AK25" s="6145"/>
    </row>
    <row r="26" spans="1:38" ht="52.5" customHeight="1" thickBot="1">
      <c r="A26" s="29" t="s">
        <v>24</v>
      </c>
      <c r="B26" s="916"/>
      <c r="C26" s="917"/>
      <c r="D26" s="917"/>
      <c r="E26" s="917"/>
      <c r="F26" s="911" t="s">
        <v>27</v>
      </c>
      <c r="G26" s="910"/>
      <c r="H26" s="910"/>
      <c r="I26" s="910"/>
      <c r="J26" s="910"/>
      <c r="K26" s="910"/>
      <c r="L26" s="910"/>
      <c r="M26" s="911" t="s">
        <v>21</v>
      </c>
      <c r="N26" s="910"/>
      <c r="O26" s="910"/>
      <c r="P26" s="910"/>
      <c r="Q26" s="910"/>
      <c r="R26" s="910"/>
      <c r="S26" s="910"/>
      <c r="T26" s="911" t="s">
        <v>22</v>
      </c>
      <c r="U26" s="910"/>
      <c r="V26" s="910"/>
      <c r="W26" s="910"/>
      <c r="X26" s="910"/>
      <c r="Y26" s="910"/>
      <c r="Z26" s="910"/>
      <c r="AA26" s="911" t="s">
        <v>78</v>
      </c>
      <c r="AB26" s="917"/>
      <c r="AC26" s="917"/>
      <c r="AD26" s="917"/>
      <c r="AE26" s="918"/>
      <c r="AF26" s="919"/>
      <c r="AG26" s="6146"/>
      <c r="AH26" s="6147"/>
      <c r="AI26" s="6147"/>
      <c r="AJ26" s="6147"/>
      <c r="AK26" s="6148"/>
    </row>
  </sheetData>
  <mergeCells count="3">
    <mergeCell ref="B1:AF1"/>
    <mergeCell ref="AG2:AK2"/>
    <mergeCell ref="AG25:AK26"/>
  </mergeCells>
  <phoneticPr fontId="3" type="noConversion"/>
  <pageMargins left="0.25" right="0.25"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K26"/>
  <sheetViews>
    <sheetView view="pageBreakPreview" zoomScale="85" zoomScaleSheetLayoutView="85" workbookViewId="0">
      <selection activeCell="O22" sqref="O22"/>
    </sheetView>
  </sheetViews>
  <sheetFormatPr defaultRowHeight="16.5"/>
  <cols>
    <col min="1" max="1" width="14.75" customWidth="1"/>
    <col min="2" max="18" width="5" hidden="1" customWidth="1"/>
    <col min="19" max="19" width="7.625" customWidth="1"/>
    <col min="20" max="32" width="5" customWidth="1"/>
    <col min="33" max="33" width="3.75" bestFit="1" customWidth="1"/>
    <col min="34" max="35" width="2.75" bestFit="1" customWidth="1"/>
    <col min="36" max="36" width="3.75" bestFit="1" customWidth="1"/>
    <col min="37" max="37" width="4" bestFit="1" customWidth="1"/>
  </cols>
  <sheetData>
    <row r="1" spans="1:37" ht="25.15" customHeight="1" thickBot="1">
      <c r="A1" s="1"/>
      <c r="B1" s="6166" t="s">
        <v>272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6.899999999999999" customHeight="1" thickBot="1">
      <c r="A2" s="6" t="s">
        <v>228</v>
      </c>
      <c r="B2" s="1119">
        <v>1</v>
      </c>
      <c r="C2" s="1120">
        <v>2</v>
      </c>
      <c r="D2" s="595">
        <v>3</v>
      </c>
      <c r="E2" s="572">
        <v>4</v>
      </c>
      <c r="F2" s="572">
        <v>5</v>
      </c>
      <c r="G2" s="572">
        <v>6</v>
      </c>
      <c r="H2" s="597">
        <v>7</v>
      </c>
      <c r="I2" s="1119">
        <v>8</v>
      </c>
      <c r="J2" s="1120">
        <v>9</v>
      </c>
      <c r="K2" s="595">
        <v>10</v>
      </c>
      <c r="L2" s="572">
        <v>11</v>
      </c>
      <c r="M2" s="572">
        <v>12</v>
      </c>
      <c r="N2" s="572">
        <v>13</v>
      </c>
      <c r="O2" s="597">
        <v>14</v>
      </c>
      <c r="P2" s="1119">
        <v>15</v>
      </c>
      <c r="Q2" s="1120">
        <v>16</v>
      </c>
      <c r="R2" s="1237">
        <v>17</v>
      </c>
      <c r="S2" s="572">
        <v>18</v>
      </c>
      <c r="T2" s="1244">
        <v>19</v>
      </c>
      <c r="U2" s="572">
        <v>20</v>
      </c>
      <c r="V2" s="597">
        <v>21</v>
      </c>
      <c r="W2" s="1119">
        <v>22</v>
      </c>
      <c r="X2" s="1120">
        <v>23</v>
      </c>
      <c r="Y2" s="595">
        <v>24</v>
      </c>
      <c r="Z2" s="572">
        <v>25</v>
      </c>
      <c r="AA2" s="1244">
        <v>26</v>
      </c>
      <c r="AB2" s="572">
        <v>27</v>
      </c>
      <c r="AC2" s="597">
        <v>28</v>
      </c>
      <c r="AD2" s="1119">
        <v>29</v>
      </c>
      <c r="AE2" s="1120">
        <v>30</v>
      </c>
      <c r="AF2" s="595">
        <v>31</v>
      </c>
      <c r="AG2" s="6156" t="s">
        <v>229</v>
      </c>
      <c r="AH2" s="6157"/>
      <c r="AI2" s="6157"/>
      <c r="AJ2" s="6157"/>
      <c r="AK2" s="6158"/>
    </row>
    <row r="3" spans="1:37" ht="16.899999999999999" customHeight="1" thickBot="1">
      <c r="A3" s="1081" t="s">
        <v>230</v>
      </c>
      <c r="B3" s="1119" t="s">
        <v>11</v>
      </c>
      <c r="C3" s="1121" t="s">
        <v>12</v>
      </c>
      <c r="D3" s="1097" t="s">
        <v>13</v>
      </c>
      <c r="E3" s="1087" t="s">
        <v>231</v>
      </c>
      <c r="F3" s="1087" t="s">
        <v>8</v>
      </c>
      <c r="G3" s="1087" t="s">
        <v>9</v>
      </c>
      <c r="H3" s="1088" t="s">
        <v>10</v>
      </c>
      <c r="I3" s="1122" t="s">
        <v>11</v>
      </c>
      <c r="J3" s="1121" t="s">
        <v>12</v>
      </c>
      <c r="K3" s="1097" t="s">
        <v>13</v>
      </c>
      <c r="L3" s="1087" t="s">
        <v>231</v>
      </c>
      <c r="M3" s="1087" t="s">
        <v>8</v>
      </c>
      <c r="N3" s="1087" t="s">
        <v>9</v>
      </c>
      <c r="O3" s="1088" t="s">
        <v>10</v>
      </c>
      <c r="P3" s="1122" t="s">
        <v>11</v>
      </c>
      <c r="Q3" s="1121" t="s">
        <v>12</v>
      </c>
      <c r="R3" s="1238" t="s">
        <v>13</v>
      </c>
      <c r="S3" s="1087" t="s">
        <v>231</v>
      </c>
      <c r="T3" s="1087" t="s">
        <v>279</v>
      </c>
      <c r="U3" s="1087" t="s">
        <v>9</v>
      </c>
      <c r="V3" s="1088" t="s">
        <v>10</v>
      </c>
      <c r="W3" s="1122" t="s">
        <v>11</v>
      </c>
      <c r="X3" s="1121" t="s">
        <v>12</v>
      </c>
      <c r="Y3" s="1097" t="s">
        <v>232</v>
      </c>
      <c r="Z3" s="1087" t="s">
        <v>231</v>
      </c>
      <c r="AA3" s="1087" t="s">
        <v>233</v>
      </c>
      <c r="AB3" s="1088" t="s">
        <v>234</v>
      </c>
      <c r="AC3" s="1088" t="s">
        <v>10</v>
      </c>
      <c r="AD3" s="1122" t="s">
        <v>11</v>
      </c>
      <c r="AE3" s="1121" t="s">
        <v>12</v>
      </c>
      <c r="AF3" s="1108" t="s">
        <v>13</v>
      </c>
      <c r="AG3" s="15" t="s">
        <v>2</v>
      </c>
      <c r="AH3" s="17" t="s">
        <v>3</v>
      </c>
      <c r="AI3" s="17" t="s">
        <v>4</v>
      </c>
      <c r="AJ3" s="17" t="s">
        <v>5</v>
      </c>
      <c r="AK3" s="18" t="s">
        <v>6</v>
      </c>
    </row>
    <row r="4" spans="1:37" ht="16.899999999999999" customHeight="1" thickBot="1">
      <c r="A4" s="1089" t="s">
        <v>246</v>
      </c>
      <c r="B4" s="609" t="s">
        <v>3</v>
      </c>
      <c r="C4" s="531" t="s">
        <v>105</v>
      </c>
      <c r="D4" s="602" t="s">
        <v>105</v>
      </c>
      <c r="E4" s="1139" t="s">
        <v>117</v>
      </c>
      <c r="F4" s="1139" t="s">
        <v>117</v>
      </c>
      <c r="G4" s="586" t="s">
        <v>4</v>
      </c>
      <c r="H4" s="614" t="s">
        <v>4</v>
      </c>
      <c r="I4" s="619" t="s">
        <v>4</v>
      </c>
      <c r="J4" s="531" t="s">
        <v>105</v>
      </c>
      <c r="K4" s="1098" t="s">
        <v>3</v>
      </c>
      <c r="L4" s="1093" t="s">
        <v>15</v>
      </c>
      <c r="M4" s="589" t="s">
        <v>3</v>
      </c>
      <c r="N4" s="493" t="s">
        <v>2</v>
      </c>
      <c r="O4" s="536" t="s">
        <v>105</v>
      </c>
      <c r="P4" s="534" t="s">
        <v>105</v>
      </c>
      <c r="Q4" s="610" t="s">
        <v>4</v>
      </c>
      <c r="R4" s="625" t="s">
        <v>4</v>
      </c>
      <c r="S4" s="478" t="s">
        <v>4</v>
      </c>
      <c r="T4" s="479" t="s">
        <v>16</v>
      </c>
      <c r="U4" s="1141" t="s">
        <v>274</v>
      </c>
      <c r="V4" s="504" t="s">
        <v>2</v>
      </c>
      <c r="W4" s="534" t="s">
        <v>16</v>
      </c>
      <c r="X4" s="630" t="s">
        <v>3</v>
      </c>
      <c r="Y4" s="519" t="s">
        <v>2</v>
      </c>
      <c r="Z4" s="586" t="s">
        <v>4</v>
      </c>
      <c r="AA4" s="586" t="s">
        <v>4</v>
      </c>
      <c r="AB4" s="495" t="s">
        <v>105</v>
      </c>
      <c r="AC4" s="600" t="s">
        <v>2</v>
      </c>
      <c r="AD4" s="609" t="s">
        <v>3</v>
      </c>
      <c r="AE4" s="531" t="s">
        <v>105</v>
      </c>
      <c r="AF4" s="1109" t="s">
        <v>105</v>
      </c>
      <c r="AG4" s="12">
        <f t="shared" ref="AG4:AG15" si="0">COUNTIF(B4:AF4,AG$3)</f>
        <v>5</v>
      </c>
      <c r="AH4" s="13">
        <f t="shared" ref="AH4:AH15" si="1">COUNTIF(B4:AF4,AH$3)</f>
        <v>5</v>
      </c>
      <c r="AI4" s="13">
        <f t="shared" ref="AI4:AI15" si="2">COUNTIF(B4:AF4,AI$3)</f>
        <v>8</v>
      </c>
      <c r="AJ4" s="13">
        <f t="shared" ref="AJ4:AJ15" si="3">COUNTIF(B4:AF4,AJ$3)</f>
        <v>10</v>
      </c>
      <c r="AK4" s="14">
        <f t="shared" ref="AK4:AK15" si="4">(AH4+AI4)*2+2</f>
        <v>28</v>
      </c>
    </row>
    <row r="5" spans="1:37" ht="16.899999999999999" customHeight="1" thickBot="1">
      <c r="A5" s="1090" t="s">
        <v>247</v>
      </c>
      <c r="B5" s="620" t="s">
        <v>3</v>
      </c>
      <c r="C5" s="526" t="s">
        <v>105</v>
      </c>
      <c r="D5" s="516" t="s">
        <v>105</v>
      </c>
      <c r="E5" s="482" t="s">
        <v>2</v>
      </c>
      <c r="F5" s="482" t="s">
        <v>2</v>
      </c>
      <c r="G5" s="478" t="s">
        <v>4</v>
      </c>
      <c r="H5" s="508" t="s">
        <v>4</v>
      </c>
      <c r="I5" s="527" t="s">
        <v>4</v>
      </c>
      <c r="J5" s="526" t="s">
        <v>105</v>
      </c>
      <c r="K5" s="1141" t="s">
        <v>274</v>
      </c>
      <c r="L5" s="589" t="s">
        <v>3</v>
      </c>
      <c r="M5" s="1095" t="s">
        <v>15</v>
      </c>
      <c r="N5" s="482" t="s">
        <v>2</v>
      </c>
      <c r="O5" s="509" t="s">
        <v>105</v>
      </c>
      <c r="P5" s="523" t="s">
        <v>105</v>
      </c>
      <c r="Q5" s="529" t="s">
        <v>4</v>
      </c>
      <c r="R5" s="518" t="s">
        <v>4</v>
      </c>
      <c r="S5" s="479" t="s">
        <v>105</v>
      </c>
      <c r="T5" s="589" t="s">
        <v>3</v>
      </c>
      <c r="U5" s="481" t="s">
        <v>2</v>
      </c>
      <c r="V5" s="504" t="s">
        <v>2</v>
      </c>
      <c r="W5" s="611" t="s">
        <v>3</v>
      </c>
      <c r="X5" s="526" t="s">
        <v>16</v>
      </c>
      <c r="Y5" s="1099" t="s">
        <v>15</v>
      </c>
      <c r="Z5" s="478" t="s">
        <v>4</v>
      </c>
      <c r="AA5" s="478" t="s">
        <v>4</v>
      </c>
      <c r="AB5" s="479" t="s">
        <v>105</v>
      </c>
      <c r="AC5" s="504" t="s">
        <v>286</v>
      </c>
      <c r="AD5" s="620" t="s">
        <v>3</v>
      </c>
      <c r="AE5" s="526" t="s">
        <v>105</v>
      </c>
      <c r="AF5" s="1110" t="s">
        <v>105</v>
      </c>
      <c r="AG5" s="7">
        <f t="shared" si="0"/>
        <v>8</v>
      </c>
      <c r="AH5" s="13">
        <f t="shared" si="1"/>
        <v>5</v>
      </c>
      <c r="AI5" s="8">
        <f t="shared" si="2"/>
        <v>7</v>
      </c>
      <c r="AJ5" s="8">
        <f t="shared" si="3"/>
        <v>10</v>
      </c>
      <c r="AK5" s="9">
        <f t="shared" si="4"/>
        <v>26</v>
      </c>
    </row>
    <row r="6" spans="1:37" ht="16.899999999999999" customHeight="1" thickBot="1">
      <c r="A6" s="1090" t="s">
        <v>248</v>
      </c>
      <c r="B6" s="527" t="s">
        <v>4</v>
      </c>
      <c r="C6" s="526" t="s">
        <v>105</v>
      </c>
      <c r="D6" s="629" t="s">
        <v>3</v>
      </c>
      <c r="E6" s="482" t="s">
        <v>2</v>
      </c>
      <c r="F6" s="589" t="s">
        <v>3</v>
      </c>
      <c r="G6" s="1095" t="s">
        <v>15</v>
      </c>
      <c r="H6" s="509" t="s">
        <v>105</v>
      </c>
      <c r="I6" s="523" t="s">
        <v>105</v>
      </c>
      <c r="J6" s="529" t="s">
        <v>4</v>
      </c>
      <c r="K6" s="518" t="s">
        <v>4</v>
      </c>
      <c r="L6" s="479" t="s">
        <v>105</v>
      </c>
      <c r="M6" s="1140" t="s">
        <v>59</v>
      </c>
      <c r="N6" s="1141" t="s">
        <v>274</v>
      </c>
      <c r="O6" s="1100" t="s">
        <v>15</v>
      </c>
      <c r="P6" s="620" t="s">
        <v>3</v>
      </c>
      <c r="Q6" s="1236" t="s">
        <v>16</v>
      </c>
      <c r="R6" s="1234" t="s">
        <v>278</v>
      </c>
      <c r="S6" s="1242" t="s">
        <v>284</v>
      </c>
      <c r="T6" s="478" t="s">
        <v>4</v>
      </c>
      <c r="U6" s="479" t="s">
        <v>105</v>
      </c>
      <c r="V6" s="1243" t="s">
        <v>285</v>
      </c>
      <c r="W6" s="620" t="s">
        <v>280</v>
      </c>
      <c r="X6" s="526" t="s">
        <v>105</v>
      </c>
      <c r="Y6" s="516" t="s">
        <v>105</v>
      </c>
      <c r="Z6" s="1095" t="s">
        <v>15</v>
      </c>
      <c r="AA6" s="504" t="s">
        <v>2</v>
      </c>
      <c r="AB6" s="478" t="s">
        <v>4</v>
      </c>
      <c r="AC6" s="508" t="s">
        <v>4</v>
      </c>
      <c r="AD6" s="527" t="s">
        <v>4</v>
      </c>
      <c r="AE6" s="526" t="s">
        <v>105</v>
      </c>
      <c r="AF6" s="1111" t="s">
        <v>15</v>
      </c>
      <c r="AG6" s="12">
        <f t="shared" si="0"/>
        <v>7</v>
      </c>
      <c r="AH6" s="13">
        <f t="shared" si="1"/>
        <v>6</v>
      </c>
      <c r="AI6" s="13">
        <f t="shared" si="2"/>
        <v>7</v>
      </c>
      <c r="AJ6" s="13">
        <f t="shared" si="3"/>
        <v>9</v>
      </c>
      <c r="AK6" s="14">
        <f t="shared" si="4"/>
        <v>28</v>
      </c>
    </row>
    <row r="7" spans="1:37" ht="16.899999999999999" customHeight="1" thickBot="1">
      <c r="A7" s="1090" t="s">
        <v>249</v>
      </c>
      <c r="B7" s="527" t="s">
        <v>4</v>
      </c>
      <c r="C7" s="526" t="s">
        <v>105</v>
      </c>
      <c r="D7" s="1142" t="s">
        <v>273</v>
      </c>
      <c r="E7" s="235" t="s">
        <v>103</v>
      </c>
      <c r="F7" s="1139" t="s">
        <v>107</v>
      </c>
      <c r="G7" s="482" t="s">
        <v>2</v>
      </c>
      <c r="H7" s="509" t="s">
        <v>16</v>
      </c>
      <c r="I7" s="523" t="s">
        <v>105</v>
      </c>
      <c r="J7" s="529" t="s">
        <v>281</v>
      </c>
      <c r="K7" s="518" t="s">
        <v>4</v>
      </c>
      <c r="L7" s="479" t="s">
        <v>105</v>
      </c>
      <c r="M7" s="1095" t="s">
        <v>15</v>
      </c>
      <c r="N7" s="589" t="s">
        <v>3</v>
      </c>
      <c r="O7" s="1241" t="s">
        <v>283</v>
      </c>
      <c r="P7" s="523" t="s">
        <v>105</v>
      </c>
      <c r="Q7" s="611" t="s">
        <v>3</v>
      </c>
      <c r="R7" s="1137" t="s">
        <v>16</v>
      </c>
      <c r="S7" s="478" t="s">
        <v>4</v>
      </c>
      <c r="T7" s="478" t="s">
        <v>4</v>
      </c>
      <c r="U7" s="479" t="s">
        <v>105</v>
      </c>
      <c r="V7" s="504" t="s">
        <v>2</v>
      </c>
      <c r="W7" s="526" t="s">
        <v>16</v>
      </c>
      <c r="X7" s="620" t="s">
        <v>3</v>
      </c>
      <c r="Y7" s="516" t="s">
        <v>105</v>
      </c>
      <c r="Z7" s="504" t="s">
        <v>2</v>
      </c>
      <c r="AA7" s="1247" t="s">
        <v>54</v>
      </c>
      <c r="AB7" s="478" t="s">
        <v>4</v>
      </c>
      <c r="AC7" s="508" t="s">
        <v>4</v>
      </c>
      <c r="AD7" s="527" t="s">
        <v>281</v>
      </c>
      <c r="AE7" s="526" t="s">
        <v>105</v>
      </c>
      <c r="AF7" s="1112" t="s">
        <v>2</v>
      </c>
      <c r="AG7" s="7">
        <f t="shared" si="0"/>
        <v>5</v>
      </c>
      <c r="AH7" s="13">
        <f t="shared" si="1"/>
        <v>5</v>
      </c>
      <c r="AI7" s="8">
        <f t="shared" si="2"/>
        <v>8</v>
      </c>
      <c r="AJ7" s="8">
        <f t="shared" si="3"/>
        <v>10</v>
      </c>
      <c r="AK7" s="9">
        <f t="shared" si="4"/>
        <v>28</v>
      </c>
    </row>
    <row r="8" spans="1:37" ht="16.899999999999999" customHeight="1">
      <c r="A8" s="1090" t="s">
        <v>250</v>
      </c>
      <c r="B8" s="523" t="s">
        <v>105</v>
      </c>
      <c r="C8" s="529" t="s">
        <v>4</v>
      </c>
      <c r="D8" s="518" t="s">
        <v>4</v>
      </c>
      <c r="E8" s="479" t="s">
        <v>55</v>
      </c>
      <c r="F8" s="1100" t="s">
        <v>15</v>
      </c>
      <c r="G8" s="589" t="s">
        <v>3</v>
      </c>
      <c r="H8" s="1100" t="s">
        <v>15</v>
      </c>
      <c r="I8" s="523" t="s">
        <v>105</v>
      </c>
      <c r="J8" s="611" t="s">
        <v>3</v>
      </c>
      <c r="K8" s="514" t="s">
        <v>2</v>
      </c>
      <c r="L8" s="478" t="s">
        <v>4</v>
      </c>
      <c r="M8" s="478" t="s">
        <v>4</v>
      </c>
      <c r="N8" s="479" t="s">
        <v>105</v>
      </c>
      <c r="O8" s="1100" t="s">
        <v>15</v>
      </c>
      <c r="P8" s="620" t="s">
        <v>3</v>
      </c>
      <c r="Q8" s="526" t="s">
        <v>105</v>
      </c>
      <c r="R8" s="516" t="s">
        <v>105</v>
      </c>
      <c r="S8" s="589" t="s">
        <v>3</v>
      </c>
      <c r="T8" s="482" t="s">
        <v>2</v>
      </c>
      <c r="U8" s="478" t="s">
        <v>4</v>
      </c>
      <c r="V8" s="508" t="s">
        <v>4</v>
      </c>
      <c r="W8" s="527" t="s">
        <v>4</v>
      </c>
      <c r="X8" s="526" t="s">
        <v>105</v>
      </c>
      <c r="Y8" s="1141" t="s">
        <v>59</v>
      </c>
      <c r="Z8" s="1141" t="s">
        <v>274</v>
      </c>
      <c r="AA8" s="1141" t="s">
        <v>59</v>
      </c>
      <c r="AB8" s="589" t="s">
        <v>3</v>
      </c>
      <c r="AC8" s="509" t="s">
        <v>105</v>
      </c>
      <c r="AD8" s="523" t="s">
        <v>105</v>
      </c>
      <c r="AE8" s="529" t="s">
        <v>4</v>
      </c>
      <c r="AF8" s="1113" t="s">
        <v>4</v>
      </c>
      <c r="AG8" s="7">
        <f t="shared" si="0"/>
        <v>5</v>
      </c>
      <c r="AH8" s="13">
        <f t="shared" si="1"/>
        <v>5</v>
      </c>
      <c r="AI8" s="8">
        <f t="shared" si="2"/>
        <v>9</v>
      </c>
      <c r="AJ8" s="8">
        <f t="shared" si="3"/>
        <v>9</v>
      </c>
      <c r="AK8" s="9">
        <f t="shared" si="4"/>
        <v>30</v>
      </c>
    </row>
    <row r="9" spans="1:37" ht="16.899999999999999" customHeight="1" thickBot="1">
      <c r="A9" s="1090" t="s">
        <v>251</v>
      </c>
      <c r="B9" s="523" t="s">
        <v>105</v>
      </c>
      <c r="C9" s="529" t="s">
        <v>4</v>
      </c>
      <c r="D9" s="518" t="s">
        <v>4</v>
      </c>
      <c r="E9" s="479" t="s">
        <v>105</v>
      </c>
      <c r="F9" s="1100" t="s">
        <v>15</v>
      </c>
      <c r="G9" s="482" t="s">
        <v>2</v>
      </c>
      <c r="H9" s="1139" t="s">
        <v>59</v>
      </c>
      <c r="I9" s="523" t="s">
        <v>105</v>
      </c>
      <c r="J9" s="611" t="s">
        <v>3</v>
      </c>
      <c r="K9" s="1099" t="s">
        <v>15</v>
      </c>
      <c r="L9" s="478" t="s">
        <v>4</v>
      </c>
      <c r="M9" s="478" t="s">
        <v>4</v>
      </c>
      <c r="N9" s="479" t="s">
        <v>105</v>
      </c>
      <c r="O9" s="1101" t="s">
        <v>3</v>
      </c>
      <c r="P9" s="1236" t="s">
        <v>16</v>
      </c>
      <c r="Q9" s="611" t="s">
        <v>3</v>
      </c>
      <c r="R9" s="516" t="s">
        <v>105</v>
      </c>
      <c r="S9" s="1095" t="s">
        <v>15</v>
      </c>
      <c r="T9" s="482" t="s">
        <v>275</v>
      </c>
      <c r="U9" s="478" t="s">
        <v>4</v>
      </c>
      <c r="V9" s="508" t="s">
        <v>4</v>
      </c>
      <c r="W9" s="527" t="s">
        <v>4</v>
      </c>
      <c r="X9" s="526" t="s">
        <v>105</v>
      </c>
      <c r="Y9" s="629" t="s">
        <v>3</v>
      </c>
      <c r="Z9" s="1095" t="s">
        <v>15</v>
      </c>
      <c r="AA9" s="482" t="s">
        <v>275</v>
      </c>
      <c r="AB9" s="1141" t="s">
        <v>274</v>
      </c>
      <c r="AC9" s="509" t="s">
        <v>105</v>
      </c>
      <c r="AD9" s="523" t="s">
        <v>105</v>
      </c>
      <c r="AE9" s="529" t="s">
        <v>4</v>
      </c>
      <c r="AF9" s="1113" t="s">
        <v>4</v>
      </c>
      <c r="AG9" s="12">
        <f t="shared" si="0"/>
        <v>7</v>
      </c>
      <c r="AH9" s="13">
        <f t="shared" si="1"/>
        <v>4</v>
      </c>
      <c r="AI9" s="13">
        <f t="shared" si="2"/>
        <v>9</v>
      </c>
      <c r="AJ9" s="13">
        <f t="shared" si="3"/>
        <v>9</v>
      </c>
      <c r="AK9" s="14">
        <f t="shared" si="4"/>
        <v>28</v>
      </c>
    </row>
    <row r="10" spans="1:37" ht="16.899999999999999" customHeight="1" thickBot="1">
      <c r="A10" s="1211" t="s">
        <v>252</v>
      </c>
      <c r="B10" s="1212" t="s">
        <v>105</v>
      </c>
      <c r="C10" s="1213" t="s">
        <v>3</v>
      </c>
      <c r="D10" s="1214" t="s">
        <v>273</v>
      </c>
      <c r="E10" s="1215" t="s">
        <v>4</v>
      </c>
      <c r="F10" s="1215" t="s">
        <v>4</v>
      </c>
      <c r="G10" s="1216" t="s">
        <v>105</v>
      </c>
      <c r="H10" s="1217" t="s">
        <v>15</v>
      </c>
      <c r="I10" s="1218" t="s">
        <v>3</v>
      </c>
      <c r="J10" s="1219" t="s">
        <v>105</v>
      </c>
      <c r="K10" s="1220" t="s">
        <v>105</v>
      </c>
      <c r="L10" s="1221" t="s">
        <v>273</v>
      </c>
      <c r="M10" s="1221" t="s">
        <v>273</v>
      </c>
      <c r="N10" s="1215" t="s">
        <v>4</v>
      </c>
      <c r="O10" s="1222" t="s">
        <v>4</v>
      </c>
      <c r="P10" s="1223" t="s">
        <v>4</v>
      </c>
      <c r="Q10" s="1219" t="s">
        <v>105</v>
      </c>
      <c r="R10" s="1235" t="s">
        <v>3</v>
      </c>
      <c r="S10" s="1224" t="s">
        <v>2</v>
      </c>
      <c r="T10" s="1224" t="s">
        <v>2</v>
      </c>
      <c r="U10" s="1225" t="s">
        <v>3</v>
      </c>
      <c r="V10" s="1226" t="s">
        <v>105</v>
      </c>
      <c r="W10" s="1212" t="s">
        <v>105</v>
      </c>
      <c r="X10" s="1227" t="s">
        <v>4</v>
      </c>
      <c r="Y10" s="1228" t="s">
        <v>4</v>
      </c>
      <c r="Z10" s="1216" t="s">
        <v>105</v>
      </c>
      <c r="AA10" s="1229" t="s">
        <v>15</v>
      </c>
      <c r="AB10" s="1224" t="s">
        <v>2</v>
      </c>
      <c r="AC10" s="1230" t="s">
        <v>3</v>
      </c>
      <c r="AD10" s="1212" t="s">
        <v>105</v>
      </c>
      <c r="AE10" s="1213" t="s">
        <v>3</v>
      </c>
      <c r="AF10" s="1231" t="s">
        <v>2</v>
      </c>
      <c r="AG10" s="12">
        <f t="shared" si="0"/>
        <v>6</v>
      </c>
      <c r="AH10" s="13">
        <f t="shared" si="1"/>
        <v>6</v>
      </c>
      <c r="AI10" s="13">
        <f t="shared" si="2"/>
        <v>7</v>
      </c>
      <c r="AJ10" s="13">
        <f t="shared" si="3"/>
        <v>9</v>
      </c>
      <c r="AK10" s="14">
        <f t="shared" si="4"/>
        <v>28</v>
      </c>
    </row>
    <row r="11" spans="1:37" ht="16.899999999999999" customHeight="1" thickTop="1" thickBot="1">
      <c r="A11" s="1189" t="s">
        <v>253</v>
      </c>
      <c r="B11" s="1190" t="s">
        <v>105</v>
      </c>
      <c r="C11" s="1191" t="s">
        <v>3</v>
      </c>
      <c r="D11" s="1192" t="s">
        <v>2</v>
      </c>
      <c r="E11" s="1193" t="s">
        <v>4</v>
      </c>
      <c r="F11" s="1193" t="s">
        <v>4</v>
      </c>
      <c r="G11" s="1194" t="s">
        <v>105</v>
      </c>
      <c r="H11" s="1195" t="s">
        <v>15</v>
      </c>
      <c r="I11" s="1196" t="s">
        <v>3</v>
      </c>
      <c r="J11" s="1197" t="s">
        <v>105</v>
      </c>
      <c r="K11" s="1198" t="s">
        <v>105</v>
      </c>
      <c r="L11" s="1199" t="s">
        <v>15</v>
      </c>
      <c r="M11" s="1200" t="s">
        <v>3</v>
      </c>
      <c r="N11" s="1193" t="s">
        <v>4</v>
      </c>
      <c r="O11" s="1201" t="s">
        <v>4</v>
      </c>
      <c r="P11" s="1202" t="s">
        <v>4</v>
      </c>
      <c r="Q11" s="1197" t="s">
        <v>105</v>
      </c>
      <c r="R11" s="1203" t="s">
        <v>16</v>
      </c>
      <c r="S11" s="1204" t="s">
        <v>107</v>
      </c>
      <c r="T11" s="1205" t="s">
        <v>107</v>
      </c>
      <c r="U11" s="1205" t="s">
        <v>107</v>
      </c>
      <c r="V11" s="1206" t="s">
        <v>105</v>
      </c>
      <c r="W11" s="1190" t="s">
        <v>105</v>
      </c>
      <c r="X11" s="1207" t="s">
        <v>4</v>
      </c>
      <c r="Y11" s="1208" t="s">
        <v>4</v>
      </c>
      <c r="Z11" s="1194" t="s">
        <v>105</v>
      </c>
      <c r="AA11" s="1245" t="s">
        <v>287</v>
      </c>
      <c r="AB11" s="1209" t="s">
        <v>2</v>
      </c>
      <c r="AC11" s="1209" t="s">
        <v>2</v>
      </c>
      <c r="AD11" s="1190" t="s">
        <v>105</v>
      </c>
      <c r="AE11" s="1191" t="s">
        <v>3</v>
      </c>
      <c r="AF11" s="1210" t="s">
        <v>15</v>
      </c>
      <c r="AG11" s="12">
        <f t="shared" si="0"/>
        <v>6</v>
      </c>
      <c r="AH11" s="13">
        <f t="shared" si="1"/>
        <v>5</v>
      </c>
      <c r="AI11" s="13">
        <f t="shared" si="2"/>
        <v>7</v>
      </c>
      <c r="AJ11" s="13">
        <f t="shared" si="3"/>
        <v>10</v>
      </c>
      <c r="AK11" s="14">
        <f t="shared" si="4"/>
        <v>26</v>
      </c>
    </row>
    <row r="12" spans="1:37" ht="16.899999999999999" customHeight="1" thickBot="1">
      <c r="A12" s="1085" t="s">
        <v>254</v>
      </c>
      <c r="B12" s="619" t="s">
        <v>4</v>
      </c>
      <c r="C12" s="531" t="s">
        <v>105</v>
      </c>
      <c r="D12" s="1099" t="s">
        <v>15</v>
      </c>
      <c r="E12" s="589" t="s">
        <v>3</v>
      </c>
      <c r="F12" s="1142" t="s">
        <v>273</v>
      </c>
      <c r="G12" s="1142" t="s">
        <v>273</v>
      </c>
      <c r="H12" s="1142" t="s">
        <v>273</v>
      </c>
      <c r="I12" s="534" t="s">
        <v>105</v>
      </c>
      <c r="J12" s="531" t="s">
        <v>105</v>
      </c>
      <c r="K12" s="625" t="s">
        <v>4</v>
      </c>
      <c r="L12" s="586" t="s">
        <v>4</v>
      </c>
      <c r="M12" s="495" t="s">
        <v>105</v>
      </c>
      <c r="N12" s="1094" t="s">
        <v>3</v>
      </c>
      <c r="O12" s="600" t="s">
        <v>2</v>
      </c>
      <c r="P12" s="534" t="s">
        <v>105</v>
      </c>
      <c r="Q12" s="630" t="s">
        <v>3</v>
      </c>
      <c r="R12" s="1137" t="s">
        <v>16</v>
      </c>
      <c r="S12" s="495" t="s">
        <v>105</v>
      </c>
      <c r="T12" s="586" t="s">
        <v>4</v>
      </c>
      <c r="U12" s="586" t="s">
        <v>4</v>
      </c>
      <c r="V12" s="536" t="s">
        <v>16</v>
      </c>
      <c r="W12" s="609" t="s">
        <v>3</v>
      </c>
      <c r="X12" s="610" t="s">
        <v>4</v>
      </c>
      <c r="Y12" s="602" t="s">
        <v>105</v>
      </c>
      <c r="Z12" s="1093" t="s">
        <v>15</v>
      </c>
      <c r="AA12" s="1245" t="s">
        <v>288</v>
      </c>
      <c r="AB12" s="1224" t="s">
        <v>2</v>
      </c>
      <c r="AC12" s="614" t="s">
        <v>4</v>
      </c>
      <c r="AD12" s="619" t="s">
        <v>4</v>
      </c>
      <c r="AE12" s="531" t="s">
        <v>105</v>
      </c>
      <c r="AF12" s="1114" t="s">
        <v>2</v>
      </c>
      <c r="AG12" s="7">
        <f t="shared" si="0"/>
        <v>5</v>
      </c>
      <c r="AH12" s="13">
        <f t="shared" si="1"/>
        <v>4</v>
      </c>
      <c r="AI12" s="8">
        <f t="shared" si="2"/>
        <v>8</v>
      </c>
      <c r="AJ12" s="8">
        <f t="shared" si="3"/>
        <v>10</v>
      </c>
      <c r="AK12" s="9">
        <f t="shared" si="4"/>
        <v>26</v>
      </c>
    </row>
    <row r="13" spans="1:37" ht="16.899999999999999" customHeight="1" thickTop="1">
      <c r="A13" s="54" t="s">
        <v>255</v>
      </c>
      <c r="B13" s="620" t="s">
        <v>3</v>
      </c>
      <c r="C13" s="529" t="s">
        <v>4</v>
      </c>
      <c r="D13" s="516" t="s">
        <v>105</v>
      </c>
      <c r="E13" s="482" t="s">
        <v>2</v>
      </c>
      <c r="F13" s="589" t="s">
        <v>3</v>
      </c>
      <c r="G13" s="1141" t="s">
        <v>274</v>
      </c>
      <c r="H13" s="508" t="s">
        <v>4</v>
      </c>
      <c r="I13" s="527" t="s">
        <v>4</v>
      </c>
      <c r="J13" s="526" t="s">
        <v>105</v>
      </c>
      <c r="K13" s="629" t="s">
        <v>3</v>
      </c>
      <c r="L13" s="482" t="s">
        <v>2</v>
      </c>
      <c r="M13" s="482" t="s">
        <v>2</v>
      </c>
      <c r="N13" s="1141" t="s">
        <v>59</v>
      </c>
      <c r="O13" s="1141" t="s">
        <v>59</v>
      </c>
      <c r="P13" s="523" t="s">
        <v>105</v>
      </c>
      <c r="Q13" s="526" t="s">
        <v>105</v>
      </c>
      <c r="R13" s="518" t="s">
        <v>4</v>
      </c>
      <c r="S13" s="478" t="s">
        <v>4</v>
      </c>
      <c r="T13" s="479" t="s">
        <v>105</v>
      </c>
      <c r="U13" s="1095" t="s">
        <v>15</v>
      </c>
      <c r="V13" s="504" t="s">
        <v>2</v>
      </c>
      <c r="W13" s="523" t="s">
        <v>105</v>
      </c>
      <c r="X13" s="611" t="s">
        <v>3</v>
      </c>
      <c r="Y13" s="1099" t="s">
        <v>15</v>
      </c>
      <c r="Z13" s="479" t="s">
        <v>105</v>
      </c>
      <c r="AA13" s="478" t="s">
        <v>4</v>
      </c>
      <c r="AB13" s="478" t="s">
        <v>4</v>
      </c>
      <c r="AC13" s="509" t="s">
        <v>105</v>
      </c>
      <c r="AD13" s="620" t="s">
        <v>3</v>
      </c>
      <c r="AE13" s="529" t="s">
        <v>4</v>
      </c>
      <c r="AF13" s="1110" t="s">
        <v>105</v>
      </c>
      <c r="AG13" s="12">
        <f t="shared" si="0"/>
        <v>6</v>
      </c>
      <c r="AH13" s="13">
        <f t="shared" si="1"/>
        <v>5</v>
      </c>
      <c r="AI13" s="13">
        <f t="shared" si="2"/>
        <v>8</v>
      </c>
      <c r="AJ13" s="13">
        <f t="shared" si="3"/>
        <v>9</v>
      </c>
      <c r="AK13" s="14">
        <f t="shared" si="4"/>
        <v>28</v>
      </c>
    </row>
    <row r="14" spans="1:37" ht="16.899999999999999" customHeight="1">
      <c r="A14" s="55" t="s">
        <v>256</v>
      </c>
      <c r="B14" s="523" t="s">
        <v>105</v>
      </c>
      <c r="C14" s="611" t="s">
        <v>3</v>
      </c>
      <c r="D14" s="514" t="s">
        <v>2</v>
      </c>
      <c r="E14" s="479" t="s">
        <v>105</v>
      </c>
      <c r="F14" s="478" t="s">
        <v>4</v>
      </c>
      <c r="G14" s="478" t="s">
        <v>4</v>
      </c>
      <c r="H14" s="509" t="s">
        <v>105</v>
      </c>
      <c r="I14" s="620" t="s">
        <v>3</v>
      </c>
      <c r="J14" s="529" t="s">
        <v>4</v>
      </c>
      <c r="K14" s="516" t="s">
        <v>105</v>
      </c>
      <c r="L14" s="1095" t="s">
        <v>15</v>
      </c>
      <c r="M14" s="482" t="s">
        <v>2</v>
      </c>
      <c r="N14" s="1142" t="s">
        <v>59</v>
      </c>
      <c r="O14" s="508" t="s">
        <v>4</v>
      </c>
      <c r="P14" s="527" t="s">
        <v>4</v>
      </c>
      <c r="Q14" s="526" t="s">
        <v>105</v>
      </c>
      <c r="R14" s="1234" t="s">
        <v>3</v>
      </c>
      <c r="S14" s="482" t="s">
        <v>2</v>
      </c>
      <c r="T14" s="1095" t="s">
        <v>15</v>
      </c>
      <c r="U14" s="1141" t="s">
        <v>274</v>
      </c>
      <c r="V14" s="1101" t="s">
        <v>3</v>
      </c>
      <c r="W14" s="523" t="s">
        <v>105</v>
      </c>
      <c r="X14" s="526" t="s">
        <v>105</v>
      </c>
      <c r="Y14" s="518" t="s">
        <v>4</v>
      </c>
      <c r="Z14" s="478" t="s">
        <v>4</v>
      </c>
      <c r="AA14" s="479" t="s">
        <v>105</v>
      </c>
      <c r="AB14" s="1095" t="s">
        <v>15</v>
      </c>
      <c r="AC14" s="1101" t="s">
        <v>289</v>
      </c>
      <c r="AD14" s="523" t="s">
        <v>105</v>
      </c>
      <c r="AE14" s="611" t="s">
        <v>3</v>
      </c>
      <c r="AF14" s="1111" t="s">
        <v>15</v>
      </c>
      <c r="AG14" s="7">
        <f t="shared" si="0"/>
        <v>7</v>
      </c>
      <c r="AH14" s="13">
        <f t="shared" si="1"/>
        <v>6</v>
      </c>
      <c r="AI14" s="8">
        <f t="shared" si="2"/>
        <v>7</v>
      </c>
      <c r="AJ14" s="8">
        <f t="shared" si="3"/>
        <v>9</v>
      </c>
      <c r="AK14" s="9">
        <f t="shared" si="4"/>
        <v>28</v>
      </c>
    </row>
    <row r="15" spans="1:37" ht="16.899999999999999" customHeight="1" thickBot="1">
      <c r="A15" s="1086" t="s">
        <v>257</v>
      </c>
      <c r="B15" s="532" t="s">
        <v>105</v>
      </c>
      <c r="C15" s="533" t="s">
        <v>105</v>
      </c>
      <c r="D15" s="601" t="s">
        <v>4</v>
      </c>
      <c r="E15" s="582" t="s">
        <v>4</v>
      </c>
      <c r="F15" s="581" t="s">
        <v>105</v>
      </c>
      <c r="G15" s="1095" t="s">
        <v>15</v>
      </c>
      <c r="H15" s="1103" t="s">
        <v>3</v>
      </c>
      <c r="I15" s="532" t="s">
        <v>105</v>
      </c>
      <c r="J15" s="627" t="s">
        <v>3</v>
      </c>
      <c r="K15" s="1104" t="s">
        <v>15</v>
      </c>
      <c r="L15" s="581" t="s">
        <v>105</v>
      </c>
      <c r="M15" s="582" t="s">
        <v>4</v>
      </c>
      <c r="N15" s="582" t="s">
        <v>4</v>
      </c>
      <c r="O15" s="598" t="s">
        <v>105</v>
      </c>
      <c r="P15" s="631" t="s">
        <v>3</v>
      </c>
      <c r="Q15" s="608" t="s">
        <v>4</v>
      </c>
      <c r="R15" s="624" t="s">
        <v>105</v>
      </c>
      <c r="S15" s="591" t="s">
        <v>3</v>
      </c>
      <c r="T15" s="1096" t="s">
        <v>15</v>
      </c>
      <c r="U15" s="482" t="s">
        <v>2</v>
      </c>
      <c r="V15" s="599" t="s">
        <v>4</v>
      </c>
      <c r="W15" s="612" t="s">
        <v>4</v>
      </c>
      <c r="X15" s="533" t="s">
        <v>105</v>
      </c>
      <c r="Y15" s="1141" t="s">
        <v>59</v>
      </c>
      <c r="Z15" s="1141" t="s">
        <v>59</v>
      </c>
      <c r="AA15" s="1141" t="s">
        <v>274</v>
      </c>
      <c r="AB15" s="591" t="s">
        <v>3</v>
      </c>
      <c r="AC15" s="1102" t="s">
        <v>15</v>
      </c>
      <c r="AD15" s="532" t="s">
        <v>105</v>
      </c>
      <c r="AE15" s="533" t="s">
        <v>105</v>
      </c>
      <c r="AF15" s="1115" t="s">
        <v>4</v>
      </c>
      <c r="AG15" s="7">
        <f t="shared" si="0"/>
        <v>5</v>
      </c>
      <c r="AH15" s="13">
        <f t="shared" si="1"/>
        <v>5</v>
      </c>
      <c r="AI15" s="8">
        <f t="shared" si="2"/>
        <v>8</v>
      </c>
      <c r="AJ15" s="8">
        <f t="shared" si="3"/>
        <v>10</v>
      </c>
      <c r="AK15" s="9">
        <f t="shared" si="4"/>
        <v>28</v>
      </c>
    </row>
    <row r="16" spans="1:37" ht="9" customHeight="1" thickBot="1">
      <c r="A16" s="1132"/>
      <c r="B16" s="1133"/>
      <c r="C16" s="1134"/>
      <c r="D16" s="1128"/>
      <c r="E16" s="1128"/>
      <c r="F16" s="1131"/>
      <c r="G16" s="1131"/>
      <c r="H16" s="1131"/>
      <c r="I16" s="1129"/>
      <c r="J16" s="1134"/>
      <c r="K16" s="1128"/>
      <c r="L16" s="1128"/>
      <c r="M16" s="1131"/>
      <c r="N16" s="1131"/>
      <c r="O16" s="1131"/>
      <c r="P16" s="1129"/>
      <c r="Q16" s="1134"/>
      <c r="R16" s="1128"/>
      <c r="S16" s="1128"/>
      <c r="T16" s="1131"/>
      <c r="U16" s="1131"/>
      <c r="V16" s="1131"/>
      <c r="W16" s="1129"/>
      <c r="X16" s="1134"/>
      <c r="Y16" s="1128"/>
      <c r="Z16" s="1127"/>
      <c r="AA16" s="1131"/>
      <c r="AB16" s="1131"/>
      <c r="AC16" s="1131"/>
      <c r="AD16" s="1129"/>
      <c r="AE16" s="1130"/>
      <c r="AF16" s="1135"/>
      <c r="AG16" s="45"/>
      <c r="AH16" s="45"/>
      <c r="AI16" s="45"/>
      <c r="AJ16" s="45"/>
      <c r="AK16" s="45"/>
    </row>
    <row r="17" spans="1:37" ht="16.899999999999999" customHeight="1" thickBot="1">
      <c r="A17" s="56" t="s">
        <v>258</v>
      </c>
      <c r="B17" s="534" t="s">
        <v>105</v>
      </c>
      <c r="C17" s="531" t="s">
        <v>105</v>
      </c>
      <c r="D17" s="1098" t="s">
        <v>3</v>
      </c>
      <c r="E17" s="493" t="s">
        <v>2</v>
      </c>
      <c r="F17" s="495" t="s">
        <v>105</v>
      </c>
      <c r="G17" s="1093" t="s">
        <v>15</v>
      </c>
      <c r="H17" s="600" t="s">
        <v>2</v>
      </c>
      <c r="I17" s="1137" t="s">
        <v>16</v>
      </c>
      <c r="J17" s="531" t="s">
        <v>105</v>
      </c>
      <c r="K17" s="519" t="s">
        <v>2</v>
      </c>
      <c r="L17" s="493" t="s">
        <v>2</v>
      </c>
      <c r="M17" s="1093" t="s">
        <v>15</v>
      </c>
      <c r="N17" s="493" t="s">
        <v>2</v>
      </c>
      <c r="O17" s="1105" t="s">
        <v>3</v>
      </c>
      <c r="P17" s="534" t="s">
        <v>105</v>
      </c>
      <c r="Q17" s="531" t="s">
        <v>105</v>
      </c>
      <c r="R17" s="1137" t="s">
        <v>16</v>
      </c>
      <c r="S17" s="1094" t="s">
        <v>3</v>
      </c>
      <c r="T17" s="493" t="s">
        <v>2</v>
      </c>
      <c r="U17" s="1093" t="s">
        <v>15</v>
      </c>
      <c r="V17" s="600" t="s">
        <v>2</v>
      </c>
      <c r="W17" s="534" t="s">
        <v>105</v>
      </c>
      <c r="X17" s="531" t="s">
        <v>105</v>
      </c>
      <c r="Y17" s="519" t="s">
        <v>2</v>
      </c>
      <c r="Z17" s="1094" t="s">
        <v>3</v>
      </c>
      <c r="AA17" s="493" t="s">
        <v>2</v>
      </c>
      <c r="AB17" s="493" t="s">
        <v>2</v>
      </c>
      <c r="AC17" s="600" t="s">
        <v>2</v>
      </c>
      <c r="AD17" s="534" t="s">
        <v>105</v>
      </c>
      <c r="AE17" s="531" t="s">
        <v>105</v>
      </c>
      <c r="AF17" s="1114" t="s">
        <v>2</v>
      </c>
      <c r="AG17" s="15">
        <f t="shared" ref="AG17:AG24" si="5">COUNTIF(B17:AF17,AG$3)</f>
        <v>15</v>
      </c>
      <c r="AH17" s="16">
        <f t="shared" ref="AH17:AH24" si="6">COUNTIF(B17:AF17,AH$3)</f>
        <v>4</v>
      </c>
      <c r="AI17" s="17">
        <f t="shared" ref="AI17:AI24" si="7">COUNTIF(B17:AF17,AI$3)</f>
        <v>0</v>
      </c>
      <c r="AJ17" s="17">
        <f t="shared" ref="AJ17:AJ24" si="8">COUNTIF(B17:AF17,AJ$3)</f>
        <v>12</v>
      </c>
      <c r="AK17" s="18">
        <f t="shared" ref="AK17:AK24" si="9">(AH17+AI17)*2</f>
        <v>8</v>
      </c>
    </row>
    <row r="18" spans="1:37" ht="16.899999999999999" customHeight="1" thickBot="1">
      <c r="A18" s="57" t="s">
        <v>259</v>
      </c>
      <c r="B18" s="523" t="s">
        <v>105</v>
      </c>
      <c r="C18" s="613" t="s">
        <v>2</v>
      </c>
      <c r="D18" s="1098" t="s">
        <v>3</v>
      </c>
      <c r="E18" s="589" t="s">
        <v>3</v>
      </c>
      <c r="F18" s="482" t="s">
        <v>2</v>
      </c>
      <c r="G18" s="482" t="s">
        <v>2</v>
      </c>
      <c r="H18" s="1137" t="s">
        <v>16</v>
      </c>
      <c r="I18" s="1136" t="s">
        <v>2</v>
      </c>
      <c r="J18" s="526" t="s">
        <v>105</v>
      </c>
      <c r="K18" s="1099" t="s">
        <v>15</v>
      </c>
      <c r="L18" s="589" t="s">
        <v>3</v>
      </c>
      <c r="M18" s="482" t="s">
        <v>2</v>
      </c>
      <c r="N18" s="1240" t="s">
        <v>3</v>
      </c>
      <c r="O18" s="504" t="s">
        <v>2</v>
      </c>
      <c r="P18" s="523" t="s">
        <v>105</v>
      </c>
      <c r="Q18" s="526" t="s">
        <v>105</v>
      </c>
      <c r="R18" s="1137" t="s">
        <v>16</v>
      </c>
      <c r="S18" s="1137" t="s">
        <v>16</v>
      </c>
      <c r="T18" s="545" t="s">
        <v>3</v>
      </c>
      <c r="U18" s="1239" t="s">
        <v>2</v>
      </c>
      <c r="V18" s="1100" t="s">
        <v>15</v>
      </c>
      <c r="W18" s="1136" t="s">
        <v>2</v>
      </c>
      <c r="X18" s="526" t="s">
        <v>105</v>
      </c>
      <c r="Y18" s="1095" t="s">
        <v>15</v>
      </c>
      <c r="Z18" s="482" t="s">
        <v>2</v>
      </c>
      <c r="AA18" s="493" t="s">
        <v>2</v>
      </c>
      <c r="AB18" s="1245" t="s">
        <v>3</v>
      </c>
      <c r="AC18" s="1246" t="s">
        <v>16</v>
      </c>
      <c r="AD18" s="538" t="s">
        <v>2</v>
      </c>
      <c r="AE18" s="526" t="s">
        <v>105</v>
      </c>
      <c r="AF18" s="1112" t="s">
        <v>2</v>
      </c>
      <c r="AG18" s="7">
        <f t="shared" si="5"/>
        <v>15</v>
      </c>
      <c r="AH18" s="13">
        <f t="shared" si="6"/>
        <v>6</v>
      </c>
      <c r="AI18" s="8">
        <f t="shared" si="7"/>
        <v>0</v>
      </c>
      <c r="AJ18" s="8">
        <f t="shared" si="8"/>
        <v>10</v>
      </c>
      <c r="AK18" s="9">
        <f t="shared" si="9"/>
        <v>12</v>
      </c>
    </row>
    <row r="19" spans="1:37" ht="16.899999999999999" customHeight="1" thickBot="1">
      <c r="A19" s="57" t="s">
        <v>260</v>
      </c>
      <c r="B19" s="523" t="s">
        <v>105</v>
      </c>
      <c r="C19" s="526" t="s">
        <v>105</v>
      </c>
      <c r="D19" s="1142" t="s">
        <v>59</v>
      </c>
      <c r="E19" s="1095" t="s">
        <v>15</v>
      </c>
      <c r="F19" s="482" t="s">
        <v>2</v>
      </c>
      <c r="G19" s="482" t="s">
        <v>2</v>
      </c>
      <c r="H19" s="509" t="s">
        <v>105</v>
      </c>
      <c r="I19" s="523" t="s">
        <v>105</v>
      </c>
      <c r="J19" s="613" t="s">
        <v>2</v>
      </c>
      <c r="K19" s="514" t="s">
        <v>2</v>
      </c>
      <c r="L19" s="482" t="s">
        <v>2</v>
      </c>
      <c r="M19" s="589" t="s">
        <v>3</v>
      </c>
      <c r="N19" s="1095" t="s">
        <v>15</v>
      </c>
      <c r="O19" s="504" t="s">
        <v>2</v>
      </c>
      <c r="P19" s="523" t="s">
        <v>105</v>
      </c>
      <c r="Q19" s="526" t="s">
        <v>105</v>
      </c>
      <c r="R19" s="1137" t="s">
        <v>16</v>
      </c>
      <c r="S19" s="1141" t="s">
        <v>59</v>
      </c>
      <c r="T19" s="1141" t="s">
        <v>59</v>
      </c>
      <c r="U19" s="589" t="s">
        <v>3</v>
      </c>
      <c r="V19" s="504" t="s">
        <v>2</v>
      </c>
      <c r="W19" s="523" t="s">
        <v>105</v>
      </c>
      <c r="X19" s="526" t="s">
        <v>105</v>
      </c>
      <c r="Y19" s="629" t="s">
        <v>3</v>
      </c>
      <c r="Z19" s="482" t="s">
        <v>2</v>
      </c>
      <c r="AA19" s="1245" t="s">
        <v>3</v>
      </c>
      <c r="AB19" s="1095" t="s">
        <v>15</v>
      </c>
      <c r="AC19" s="1101" t="s">
        <v>3</v>
      </c>
      <c r="AD19" s="523" t="s">
        <v>105</v>
      </c>
      <c r="AE19" s="1209" t="s">
        <v>2</v>
      </c>
      <c r="AF19" s="1112" t="s">
        <v>2</v>
      </c>
      <c r="AG19" s="7">
        <f t="shared" si="5"/>
        <v>13</v>
      </c>
      <c r="AH19" s="13">
        <f t="shared" si="6"/>
        <v>5</v>
      </c>
      <c r="AI19" s="8">
        <f t="shared" si="7"/>
        <v>0</v>
      </c>
      <c r="AJ19" s="8">
        <f t="shared" si="8"/>
        <v>10</v>
      </c>
      <c r="AK19" s="9">
        <f t="shared" si="9"/>
        <v>10</v>
      </c>
    </row>
    <row r="20" spans="1:37" ht="16.899999999999999" customHeight="1" thickBot="1">
      <c r="A20" s="57" t="s">
        <v>261</v>
      </c>
      <c r="B20" s="523" t="s">
        <v>105</v>
      </c>
      <c r="C20" s="526" t="s">
        <v>105</v>
      </c>
      <c r="D20" s="1099" t="s">
        <v>15</v>
      </c>
      <c r="E20" s="482" t="s">
        <v>2</v>
      </c>
      <c r="F20" s="589" t="s">
        <v>3</v>
      </c>
      <c r="G20" s="482" t="s">
        <v>2</v>
      </c>
      <c r="H20" s="504" t="s">
        <v>2</v>
      </c>
      <c r="I20" s="523" t="s">
        <v>105</v>
      </c>
      <c r="J20" s="526" t="s">
        <v>105</v>
      </c>
      <c r="K20" s="629" t="s">
        <v>3</v>
      </c>
      <c r="L20" s="482" t="s">
        <v>2</v>
      </c>
      <c r="M20" s="482" t="s">
        <v>2</v>
      </c>
      <c r="N20" s="482" t="s">
        <v>2</v>
      </c>
      <c r="O20" s="631" t="s">
        <v>3</v>
      </c>
      <c r="P20" s="523" t="s">
        <v>105</v>
      </c>
      <c r="Q20" s="526" t="s">
        <v>16</v>
      </c>
      <c r="R20" s="1137" t="s">
        <v>16</v>
      </c>
      <c r="S20" s="482" t="s">
        <v>2</v>
      </c>
      <c r="T20" s="482" t="s">
        <v>2</v>
      </c>
      <c r="U20" s="589" t="s">
        <v>3</v>
      </c>
      <c r="V20" s="526" t="s">
        <v>16</v>
      </c>
      <c r="W20" s="523" t="s">
        <v>105</v>
      </c>
      <c r="X20" s="1118" t="s">
        <v>2</v>
      </c>
      <c r="Y20" s="514" t="s">
        <v>2</v>
      </c>
      <c r="Z20" s="482" t="s">
        <v>2</v>
      </c>
      <c r="AA20" s="482" t="s">
        <v>2</v>
      </c>
      <c r="AB20" s="482" t="s">
        <v>2</v>
      </c>
      <c r="AC20" s="1100" t="s">
        <v>15</v>
      </c>
      <c r="AD20" s="523" t="s">
        <v>105</v>
      </c>
      <c r="AE20" s="526" t="s">
        <v>105</v>
      </c>
      <c r="AF20" s="1116" t="s">
        <v>3</v>
      </c>
      <c r="AG20" s="7">
        <f t="shared" si="5"/>
        <v>15</v>
      </c>
      <c r="AH20" s="13">
        <f t="shared" si="6"/>
        <v>5</v>
      </c>
      <c r="AI20" s="8">
        <f t="shared" si="7"/>
        <v>0</v>
      </c>
      <c r="AJ20" s="8">
        <f t="shared" si="8"/>
        <v>11</v>
      </c>
      <c r="AK20" s="9">
        <f t="shared" si="9"/>
        <v>10</v>
      </c>
    </row>
    <row r="21" spans="1:37" ht="16.899999999999999" customHeight="1" thickBot="1">
      <c r="A21" s="1091" t="s">
        <v>262</v>
      </c>
      <c r="B21" s="523" t="s">
        <v>105</v>
      </c>
      <c r="C21" s="526" t="s">
        <v>105</v>
      </c>
      <c r="D21" s="1099" t="s">
        <v>15</v>
      </c>
      <c r="E21" s="482" t="s">
        <v>2</v>
      </c>
      <c r="F21" s="482" t="s">
        <v>2</v>
      </c>
      <c r="G21" s="482" t="s">
        <v>2</v>
      </c>
      <c r="H21" s="1101" t="s">
        <v>3</v>
      </c>
      <c r="I21" s="523" t="s">
        <v>105</v>
      </c>
      <c r="J21" s="526" t="s">
        <v>105</v>
      </c>
      <c r="K21" s="514" t="s">
        <v>2</v>
      </c>
      <c r="L21" s="589" t="s">
        <v>3</v>
      </c>
      <c r="M21" s="479" t="s">
        <v>105</v>
      </c>
      <c r="N21" s="1095" t="s">
        <v>15</v>
      </c>
      <c r="O21" s="504" t="s">
        <v>2</v>
      </c>
      <c r="P21" s="538" t="s">
        <v>2</v>
      </c>
      <c r="Q21" s="526" t="s">
        <v>105</v>
      </c>
      <c r="R21" s="1137" t="s">
        <v>16</v>
      </c>
      <c r="S21" s="482" t="s">
        <v>2</v>
      </c>
      <c r="T21" s="482" t="s">
        <v>2</v>
      </c>
      <c r="U21" s="482" t="s">
        <v>2</v>
      </c>
      <c r="V21" s="504" t="s">
        <v>2</v>
      </c>
      <c r="W21" s="523" t="s">
        <v>105</v>
      </c>
      <c r="X21" s="526" t="s">
        <v>105</v>
      </c>
      <c r="Y21" s="514" t="s">
        <v>2</v>
      </c>
      <c r="Z21" s="589" t="s">
        <v>3</v>
      </c>
      <c r="AA21" s="482" t="s">
        <v>2</v>
      </c>
      <c r="AB21" s="482" t="s">
        <v>2</v>
      </c>
      <c r="AC21" s="1100" t="s">
        <v>15</v>
      </c>
      <c r="AD21" s="523" t="s">
        <v>105</v>
      </c>
      <c r="AE21" s="526" t="s">
        <v>105</v>
      </c>
      <c r="AF21" s="1116" t="s">
        <v>3</v>
      </c>
      <c r="AG21" s="7">
        <f t="shared" si="5"/>
        <v>16</v>
      </c>
      <c r="AH21" s="13">
        <f t="shared" si="6"/>
        <v>4</v>
      </c>
      <c r="AI21" s="8">
        <f t="shared" si="7"/>
        <v>0</v>
      </c>
      <c r="AJ21" s="8">
        <f t="shared" si="8"/>
        <v>11</v>
      </c>
      <c r="AK21" s="9">
        <f t="shared" si="9"/>
        <v>8</v>
      </c>
    </row>
    <row r="22" spans="1:37" ht="16.899999999999999" customHeight="1">
      <c r="A22" s="57" t="s">
        <v>263</v>
      </c>
      <c r="B22" s="538" t="s">
        <v>2</v>
      </c>
      <c r="C22" s="526" t="s">
        <v>105</v>
      </c>
      <c r="D22" s="482" t="s">
        <v>2</v>
      </c>
      <c r="E22" s="482" t="s">
        <v>2</v>
      </c>
      <c r="F22" s="1099" t="s">
        <v>15</v>
      </c>
      <c r="G22" s="482" t="s">
        <v>277</v>
      </c>
      <c r="H22" s="1094" t="s">
        <v>3</v>
      </c>
      <c r="I22" s="523" t="s">
        <v>105</v>
      </c>
      <c r="J22" s="526" t="s">
        <v>105</v>
      </c>
      <c r="K22" s="1141" t="s">
        <v>59</v>
      </c>
      <c r="L22" s="1141" t="s">
        <v>59</v>
      </c>
      <c r="M22" s="482" t="s">
        <v>2</v>
      </c>
      <c r="N22" s="1095" t="s">
        <v>15</v>
      </c>
      <c r="O22" s="1095" t="s">
        <v>15</v>
      </c>
      <c r="P22" s="523" t="s">
        <v>105</v>
      </c>
      <c r="Q22" s="526" t="s">
        <v>105</v>
      </c>
      <c r="R22" s="1137" t="s">
        <v>16</v>
      </c>
      <c r="S22" s="481" t="s">
        <v>2</v>
      </c>
      <c r="T22" s="545" t="s">
        <v>3</v>
      </c>
      <c r="U22" s="482" t="s">
        <v>2</v>
      </c>
      <c r="V22" s="1100" t="s">
        <v>15</v>
      </c>
      <c r="W22" s="523" t="s">
        <v>105</v>
      </c>
      <c r="X22" s="526" t="s">
        <v>105</v>
      </c>
      <c r="Y22" s="514" t="s">
        <v>2</v>
      </c>
      <c r="Z22" s="482" t="s">
        <v>2</v>
      </c>
      <c r="AA22" s="482" t="s">
        <v>2</v>
      </c>
      <c r="AB22" s="482" t="s">
        <v>2</v>
      </c>
      <c r="AC22" s="1245" t="s">
        <v>3</v>
      </c>
      <c r="AD22" s="523" t="s">
        <v>105</v>
      </c>
      <c r="AE22" s="1137" t="s">
        <v>16</v>
      </c>
      <c r="AF22" s="1112" t="s">
        <v>2</v>
      </c>
      <c r="AG22" s="7">
        <f t="shared" si="5"/>
        <v>16</v>
      </c>
      <c r="AH22" s="13">
        <f t="shared" si="6"/>
        <v>3</v>
      </c>
      <c r="AI22" s="8">
        <f t="shared" si="7"/>
        <v>0</v>
      </c>
      <c r="AJ22" s="8">
        <f t="shared" si="8"/>
        <v>10</v>
      </c>
      <c r="AK22" s="9">
        <f t="shared" si="9"/>
        <v>6</v>
      </c>
    </row>
    <row r="23" spans="1:37" ht="16.899999999999999" customHeight="1">
      <c r="A23" s="1091" t="s">
        <v>264</v>
      </c>
      <c r="B23" s="523" t="s">
        <v>105</v>
      </c>
      <c r="C23" s="526" t="s">
        <v>105</v>
      </c>
      <c r="D23" s="1142" t="s">
        <v>116</v>
      </c>
      <c r="E23" s="1142" t="s">
        <v>116</v>
      </c>
      <c r="F23" s="1142" t="s">
        <v>116</v>
      </c>
      <c r="G23" s="1142" t="s">
        <v>116</v>
      </c>
      <c r="H23" s="504" t="s">
        <v>2</v>
      </c>
      <c r="I23" s="523" t="s">
        <v>105</v>
      </c>
      <c r="J23" s="526" t="s">
        <v>105</v>
      </c>
      <c r="K23" s="514" t="s">
        <v>2</v>
      </c>
      <c r="L23" s="482" t="s">
        <v>2</v>
      </c>
      <c r="M23" s="482" t="s">
        <v>2</v>
      </c>
      <c r="N23" s="482" t="s">
        <v>2</v>
      </c>
      <c r="O23" s="504" t="s">
        <v>2</v>
      </c>
      <c r="P23" s="523" t="s">
        <v>105</v>
      </c>
      <c r="Q23" s="526" t="s">
        <v>105</v>
      </c>
      <c r="R23" s="1137" t="s">
        <v>16</v>
      </c>
      <c r="S23" s="482" t="s">
        <v>2</v>
      </c>
      <c r="T23" s="1095" t="s">
        <v>15</v>
      </c>
      <c r="U23" s="482" t="s">
        <v>2</v>
      </c>
      <c r="V23" s="1136" t="s">
        <v>2</v>
      </c>
      <c r="W23" s="1137" t="s">
        <v>105</v>
      </c>
      <c r="X23" s="526" t="s">
        <v>105</v>
      </c>
      <c r="Y23" s="514" t="s">
        <v>2</v>
      </c>
      <c r="Z23" s="482" t="s">
        <v>2</v>
      </c>
      <c r="AA23" s="482" t="s">
        <v>2</v>
      </c>
      <c r="AB23" s="1095" t="s">
        <v>15</v>
      </c>
      <c r="AC23" s="504" t="s">
        <v>2</v>
      </c>
      <c r="AD23" s="523" t="s">
        <v>105</v>
      </c>
      <c r="AE23" s="526" t="s">
        <v>105</v>
      </c>
      <c r="AF23" s="1112" t="s">
        <v>2</v>
      </c>
      <c r="AG23" s="12">
        <f t="shared" si="5"/>
        <v>16</v>
      </c>
      <c r="AH23" s="13">
        <f t="shared" si="6"/>
        <v>0</v>
      </c>
      <c r="AI23" s="13">
        <f t="shared" si="7"/>
        <v>0</v>
      </c>
      <c r="AJ23" s="13">
        <f t="shared" si="8"/>
        <v>11</v>
      </c>
      <c r="AK23" s="14">
        <f t="shared" si="9"/>
        <v>0</v>
      </c>
    </row>
    <row r="24" spans="1:37" ht="16.899999999999999" customHeight="1" thickBot="1">
      <c r="A24" s="472" t="s">
        <v>265</v>
      </c>
      <c r="B24" s="532" t="s">
        <v>105</v>
      </c>
      <c r="C24" s="533" t="s">
        <v>105</v>
      </c>
      <c r="D24" s="522" t="s">
        <v>2</v>
      </c>
      <c r="E24" s="1096" t="s">
        <v>15</v>
      </c>
      <c r="F24" s="499" t="s">
        <v>2</v>
      </c>
      <c r="G24" s="591" t="s">
        <v>3</v>
      </c>
      <c r="H24" s="533" t="s">
        <v>16</v>
      </c>
      <c r="I24" s="532" t="s">
        <v>105</v>
      </c>
      <c r="J24" s="533" t="s">
        <v>105</v>
      </c>
      <c r="K24" s="522" t="s">
        <v>2</v>
      </c>
      <c r="L24" s="499" t="s">
        <v>2</v>
      </c>
      <c r="M24" s="499" t="s">
        <v>282</v>
      </c>
      <c r="N24" s="589" t="s">
        <v>282</v>
      </c>
      <c r="O24" s="538" t="s">
        <v>282</v>
      </c>
      <c r="P24" s="523" t="s">
        <v>16</v>
      </c>
      <c r="Q24" s="538" t="s">
        <v>2</v>
      </c>
      <c r="R24" s="1137" t="s">
        <v>16</v>
      </c>
      <c r="S24" s="1095" t="s">
        <v>15</v>
      </c>
      <c r="T24" s="482" t="s">
        <v>2</v>
      </c>
      <c r="U24" s="482" t="s">
        <v>2</v>
      </c>
      <c r="V24" s="589" t="s">
        <v>3</v>
      </c>
      <c r="W24" s="532" t="s">
        <v>105</v>
      </c>
      <c r="X24" s="526" t="s">
        <v>16</v>
      </c>
      <c r="Y24" s="1107" t="s">
        <v>3</v>
      </c>
      <c r="Z24" s="499" t="s">
        <v>2</v>
      </c>
      <c r="AA24" s="1102" t="s">
        <v>15</v>
      </c>
      <c r="AB24" s="499" t="s">
        <v>2</v>
      </c>
      <c r="AC24" s="499" t="s">
        <v>2</v>
      </c>
      <c r="AD24" s="532" t="s">
        <v>105</v>
      </c>
      <c r="AE24" s="533" t="s">
        <v>105</v>
      </c>
      <c r="AF24" s="1117" t="s">
        <v>3</v>
      </c>
      <c r="AG24" s="19">
        <f t="shared" si="5"/>
        <v>13</v>
      </c>
      <c r="AH24" s="20">
        <f t="shared" si="6"/>
        <v>4</v>
      </c>
      <c r="AI24" s="21">
        <f t="shared" si="7"/>
        <v>0</v>
      </c>
      <c r="AJ24" s="21">
        <f t="shared" si="8"/>
        <v>11</v>
      </c>
      <c r="AK24" s="22">
        <f t="shared" si="9"/>
        <v>8</v>
      </c>
    </row>
    <row r="25" spans="1:37" ht="27">
      <c r="A25" s="560" t="s">
        <v>243</v>
      </c>
      <c r="B25" s="224" t="s">
        <v>240</v>
      </c>
      <c r="C25" s="25"/>
      <c r="D25" s="25"/>
      <c r="E25" s="25"/>
      <c r="F25" s="25"/>
      <c r="G25" s="25"/>
      <c r="H25" s="25"/>
      <c r="I25" s="225" t="s">
        <v>235</v>
      </c>
      <c r="J25" s="25"/>
      <c r="K25" s="25"/>
      <c r="L25" s="25"/>
      <c r="M25" s="25"/>
      <c r="N25" s="25"/>
      <c r="O25" s="25"/>
      <c r="P25" s="225" t="s">
        <v>239</v>
      </c>
      <c r="Q25" s="25"/>
      <c r="R25" s="25"/>
      <c r="S25" s="25"/>
      <c r="T25" s="25"/>
      <c r="U25" s="25"/>
      <c r="V25" s="25"/>
      <c r="W25" s="225" t="s">
        <v>241</v>
      </c>
      <c r="X25" s="25"/>
      <c r="Y25" s="25"/>
      <c r="Z25" s="25"/>
      <c r="AA25" s="25"/>
      <c r="AB25" s="25"/>
      <c r="AC25" s="1082"/>
      <c r="AD25" s="225" t="s">
        <v>236</v>
      </c>
      <c r="AE25" s="25"/>
      <c r="AF25" s="28"/>
      <c r="AG25" s="6160"/>
      <c r="AH25" s="6144"/>
      <c r="AI25" s="6144"/>
      <c r="AJ25" s="6144"/>
      <c r="AK25" s="6145"/>
    </row>
    <row r="26" spans="1:37" ht="27.75" thickBot="1">
      <c r="A26" s="561" t="s">
        <v>244</v>
      </c>
      <c r="B26" s="562"/>
      <c r="C26" s="32" t="s">
        <v>236</v>
      </c>
      <c r="D26" s="31"/>
      <c r="E26" s="31"/>
      <c r="F26" s="31"/>
      <c r="G26" s="31"/>
      <c r="H26" s="31"/>
      <c r="I26" s="31"/>
      <c r="J26" s="32" t="s">
        <v>237</v>
      </c>
      <c r="K26" s="31"/>
      <c r="L26" s="31"/>
      <c r="M26" s="31"/>
      <c r="N26" s="31"/>
      <c r="O26" s="31"/>
      <c r="P26" s="31"/>
      <c r="Q26" s="32" t="s">
        <v>177</v>
      </c>
      <c r="R26" s="31"/>
      <c r="S26" s="31"/>
      <c r="T26" s="31"/>
      <c r="U26" s="31"/>
      <c r="V26" s="31"/>
      <c r="W26" s="31"/>
      <c r="X26" s="32" t="s">
        <v>26</v>
      </c>
      <c r="Y26" s="31"/>
      <c r="Z26" s="31"/>
      <c r="AA26" s="31"/>
      <c r="AB26" s="31"/>
      <c r="AC26" s="31"/>
      <c r="AD26" s="31"/>
      <c r="AE26" s="32" t="s">
        <v>240</v>
      </c>
      <c r="AF26" s="468"/>
      <c r="AG26" s="6147"/>
      <c r="AH26" s="6147"/>
      <c r="AI26" s="6147"/>
      <c r="AJ26" s="6147"/>
      <c r="AK26" s="6148"/>
    </row>
  </sheetData>
  <mergeCells count="3">
    <mergeCell ref="B1:AK1"/>
    <mergeCell ref="AG2:AK2"/>
    <mergeCell ref="AG25:AK26"/>
  </mergeCells>
  <phoneticPr fontId="3" type="noConversion"/>
  <pageMargins left="0.70866141732283472" right="0.70866141732283472" top="0.74803149606299213" bottom="0.74803149606299213" header="0.31496062992125984" footer="0.31496062992125984"/>
  <pageSetup paperSize="9" scale="67" orientation="landscape"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AL26"/>
  <sheetViews>
    <sheetView workbookViewId="0">
      <selection activeCell="O22" sqref="O22"/>
    </sheetView>
  </sheetViews>
  <sheetFormatPr defaultRowHeight="16.5"/>
  <cols>
    <col min="1" max="1" width="10.75" customWidth="1"/>
    <col min="2" max="31" width="4.75" customWidth="1"/>
    <col min="32" max="32" width="3.75" bestFit="1" customWidth="1"/>
    <col min="33" max="34" width="2.75" bestFit="1" customWidth="1"/>
    <col min="35" max="35" width="3.75" bestFit="1" customWidth="1"/>
    <col min="36" max="36" width="4" bestFit="1" customWidth="1"/>
  </cols>
  <sheetData>
    <row r="1" spans="1:36" ht="21.75" customHeight="1" thickBot="1">
      <c r="A1" s="1"/>
      <c r="B1" s="6166" t="s">
        <v>245</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8"/>
    </row>
    <row r="2" spans="1:36" ht="16.5" customHeight="1" thickBot="1">
      <c r="A2" s="6" t="s">
        <v>228</v>
      </c>
      <c r="B2" s="1249">
        <v>1</v>
      </c>
      <c r="C2" s="1249">
        <v>2</v>
      </c>
      <c r="D2" s="1249">
        <v>3</v>
      </c>
      <c r="E2" s="1261">
        <v>4</v>
      </c>
      <c r="F2" s="1332">
        <v>5</v>
      </c>
      <c r="G2" s="1334">
        <v>6</v>
      </c>
      <c r="H2" s="1338">
        <v>7</v>
      </c>
      <c r="I2" s="1249">
        <v>8</v>
      </c>
      <c r="J2" s="1249">
        <v>9</v>
      </c>
      <c r="K2" s="1249">
        <v>10</v>
      </c>
      <c r="L2" s="1263">
        <v>11</v>
      </c>
      <c r="M2" s="1332">
        <v>12</v>
      </c>
      <c r="N2" s="1334">
        <v>13</v>
      </c>
      <c r="O2" s="1265">
        <v>14</v>
      </c>
      <c r="P2" s="1249">
        <v>15</v>
      </c>
      <c r="Q2" s="1249">
        <v>16</v>
      </c>
      <c r="R2" s="1249">
        <v>17</v>
      </c>
      <c r="S2" s="1263">
        <v>18</v>
      </c>
      <c r="T2" s="1332">
        <v>19</v>
      </c>
      <c r="U2" s="1334">
        <v>20</v>
      </c>
      <c r="V2" s="1265">
        <v>21</v>
      </c>
      <c r="W2" s="1249">
        <v>22</v>
      </c>
      <c r="X2" s="1249">
        <v>23</v>
      </c>
      <c r="Y2" s="1249">
        <v>24</v>
      </c>
      <c r="Z2" s="1263">
        <v>25</v>
      </c>
      <c r="AA2" s="1332">
        <v>26</v>
      </c>
      <c r="AB2" s="1334">
        <v>27</v>
      </c>
      <c r="AC2" s="1265">
        <v>28</v>
      </c>
      <c r="AD2" s="1249">
        <v>29</v>
      </c>
      <c r="AE2" s="1336">
        <v>30</v>
      </c>
      <c r="AF2" s="6156" t="s">
        <v>229</v>
      </c>
      <c r="AG2" s="6157"/>
      <c r="AH2" s="6157"/>
      <c r="AI2" s="6157"/>
      <c r="AJ2" s="6158"/>
    </row>
    <row r="3" spans="1:36" ht="15" customHeight="1" thickBot="1">
      <c r="A3" s="1081" t="s">
        <v>230</v>
      </c>
      <c r="B3" s="1250" t="s">
        <v>266</v>
      </c>
      <c r="C3" s="1250" t="s">
        <v>8</v>
      </c>
      <c r="D3" s="1250" t="s">
        <v>9</v>
      </c>
      <c r="E3" s="1262" t="s">
        <v>10</v>
      </c>
      <c r="F3" s="1333" t="s">
        <v>11</v>
      </c>
      <c r="G3" s="1335" t="s">
        <v>12</v>
      </c>
      <c r="H3" s="1266" t="s">
        <v>13</v>
      </c>
      <c r="I3" s="1250" t="s">
        <v>266</v>
      </c>
      <c r="J3" s="1250" t="s">
        <v>8</v>
      </c>
      <c r="K3" s="1250" t="s">
        <v>9</v>
      </c>
      <c r="L3" s="1262" t="s">
        <v>10</v>
      </c>
      <c r="M3" s="1333" t="s">
        <v>11</v>
      </c>
      <c r="N3" s="1335" t="s">
        <v>12</v>
      </c>
      <c r="O3" s="1266" t="s">
        <v>13</v>
      </c>
      <c r="P3" s="1250" t="s">
        <v>266</v>
      </c>
      <c r="Q3" s="1250" t="s">
        <v>8</v>
      </c>
      <c r="R3" s="1250" t="s">
        <v>9</v>
      </c>
      <c r="S3" s="1262" t="s">
        <v>10</v>
      </c>
      <c r="T3" s="1333" t="s">
        <v>11</v>
      </c>
      <c r="U3" s="1335" t="s">
        <v>12</v>
      </c>
      <c r="V3" s="1266" t="s">
        <v>267</v>
      </c>
      <c r="W3" s="1250" t="s">
        <v>266</v>
      </c>
      <c r="X3" s="1250" t="s">
        <v>268</v>
      </c>
      <c r="Y3" s="1250" t="s">
        <v>269</v>
      </c>
      <c r="Z3" s="1262" t="s">
        <v>10</v>
      </c>
      <c r="AA3" s="1333" t="s">
        <v>11</v>
      </c>
      <c r="AB3" s="1335" t="s">
        <v>12</v>
      </c>
      <c r="AC3" s="1266" t="s">
        <v>13</v>
      </c>
      <c r="AD3" s="1250" t="s">
        <v>266</v>
      </c>
      <c r="AE3" s="1337" t="s">
        <v>268</v>
      </c>
      <c r="AF3" s="15" t="s">
        <v>2</v>
      </c>
      <c r="AG3" s="17" t="s">
        <v>3</v>
      </c>
      <c r="AH3" s="17" t="s">
        <v>4</v>
      </c>
      <c r="AI3" s="17" t="s">
        <v>5</v>
      </c>
      <c r="AJ3" s="18" t="s">
        <v>6</v>
      </c>
    </row>
    <row r="4" spans="1:36" ht="15" customHeight="1">
      <c r="A4" s="1253" t="s">
        <v>291</v>
      </c>
      <c r="B4" s="1106" t="s">
        <v>15</v>
      </c>
      <c r="C4" s="1094" t="s">
        <v>3</v>
      </c>
      <c r="D4" s="586" t="s">
        <v>4</v>
      </c>
      <c r="E4" s="614" t="s">
        <v>4</v>
      </c>
      <c r="F4" s="619" t="s">
        <v>4</v>
      </c>
      <c r="G4" s="531" t="s">
        <v>16</v>
      </c>
      <c r="H4" s="1098" t="s">
        <v>3</v>
      </c>
      <c r="I4" s="1252" t="s">
        <v>59</v>
      </c>
      <c r="J4" s="1252" t="s">
        <v>59</v>
      </c>
      <c r="K4" s="493" t="s">
        <v>2</v>
      </c>
      <c r="L4" s="536" t="s">
        <v>16</v>
      </c>
      <c r="M4" s="346" t="s">
        <v>16</v>
      </c>
      <c r="N4" s="610" t="s">
        <v>4</v>
      </c>
      <c r="O4" s="1287" t="s">
        <v>4</v>
      </c>
      <c r="P4" s="495" t="s">
        <v>16</v>
      </c>
      <c r="Q4" s="176" t="s">
        <v>2</v>
      </c>
      <c r="R4" s="493" t="s">
        <v>2</v>
      </c>
      <c r="S4" s="1300" t="s">
        <v>15</v>
      </c>
      <c r="T4" s="534" t="s">
        <v>16</v>
      </c>
      <c r="U4" s="1305" t="s">
        <v>3</v>
      </c>
      <c r="V4" s="519" t="s">
        <v>2</v>
      </c>
      <c r="W4" s="1296" t="s">
        <v>4</v>
      </c>
      <c r="X4" s="586" t="s">
        <v>4</v>
      </c>
      <c r="Y4" s="166" t="s">
        <v>16</v>
      </c>
      <c r="Z4" s="1125" t="s">
        <v>15</v>
      </c>
      <c r="AA4" s="1314" t="s">
        <v>3</v>
      </c>
      <c r="AB4" s="531" t="s">
        <v>16</v>
      </c>
      <c r="AC4" s="1319" t="s">
        <v>16</v>
      </c>
      <c r="AD4" s="1251" t="s">
        <v>16</v>
      </c>
      <c r="AE4" s="1320" t="s">
        <v>3</v>
      </c>
      <c r="AF4" s="12">
        <f t="shared" ref="AF4:AF15" si="0">COUNTIF(B4:AE4,AF$3)</f>
        <v>7</v>
      </c>
      <c r="AG4" s="13">
        <f t="shared" ref="AG4:AG15" si="1">COUNTIF(B4:AE4,AG$3)</f>
        <v>5</v>
      </c>
      <c r="AH4" s="13">
        <f t="shared" ref="AH4:AH15" si="2">COUNTIF(B4:AE4,AH$3)</f>
        <v>7</v>
      </c>
      <c r="AI4" s="13">
        <f t="shared" ref="AI4:AI15" si="3">COUNTIF(B4:AE4,AI$3)</f>
        <v>9</v>
      </c>
      <c r="AJ4" s="14">
        <f>(AG4+AH4)*2+2</f>
        <v>26</v>
      </c>
    </row>
    <row r="5" spans="1:36" ht="15" customHeight="1">
      <c r="A5" s="1254" t="s">
        <v>292</v>
      </c>
      <c r="B5" s="514" t="s">
        <v>2</v>
      </c>
      <c r="C5" s="589" t="s">
        <v>3</v>
      </c>
      <c r="D5" s="478" t="s">
        <v>4</v>
      </c>
      <c r="E5" s="508" t="s">
        <v>4</v>
      </c>
      <c r="F5" s="527" t="s">
        <v>4</v>
      </c>
      <c r="G5" s="526" t="s">
        <v>16</v>
      </c>
      <c r="H5" s="514" t="s">
        <v>2</v>
      </c>
      <c r="I5" s="589" t="s">
        <v>3</v>
      </c>
      <c r="J5" s="1095" t="s">
        <v>15</v>
      </c>
      <c r="K5" s="1252" t="s">
        <v>59</v>
      </c>
      <c r="L5" s="509" t="s">
        <v>16</v>
      </c>
      <c r="M5" s="332" t="s">
        <v>16</v>
      </c>
      <c r="N5" s="529" t="s">
        <v>4</v>
      </c>
      <c r="O5" s="84" t="s">
        <v>4</v>
      </c>
      <c r="P5" s="479" t="s">
        <v>16</v>
      </c>
      <c r="Q5" s="1294" t="s">
        <v>59</v>
      </c>
      <c r="R5" s="1095" t="s">
        <v>15</v>
      </c>
      <c r="S5" s="1301" t="s">
        <v>3</v>
      </c>
      <c r="T5" s="523" t="s">
        <v>16</v>
      </c>
      <c r="U5" s="1306" t="s">
        <v>3</v>
      </c>
      <c r="V5" s="514" t="s">
        <v>2</v>
      </c>
      <c r="W5" s="104" t="s">
        <v>4</v>
      </c>
      <c r="X5" s="478" t="s">
        <v>4</v>
      </c>
      <c r="Y5" s="120" t="s">
        <v>16</v>
      </c>
      <c r="Z5" s="504" t="s">
        <v>2</v>
      </c>
      <c r="AA5" s="1315" t="s">
        <v>3</v>
      </c>
      <c r="AB5" s="526" t="s">
        <v>16</v>
      </c>
      <c r="AC5" s="117" t="s">
        <v>16</v>
      </c>
      <c r="AD5" s="1100" t="s">
        <v>15</v>
      </c>
      <c r="AE5" s="1321" t="s">
        <v>16</v>
      </c>
      <c r="AF5" s="7">
        <f t="shared" si="0"/>
        <v>7</v>
      </c>
      <c r="AG5" s="13">
        <f t="shared" si="1"/>
        <v>5</v>
      </c>
      <c r="AH5" s="8">
        <f t="shared" si="2"/>
        <v>7</v>
      </c>
      <c r="AI5" s="8">
        <f t="shared" si="3"/>
        <v>9</v>
      </c>
      <c r="AJ5" s="9">
        <f t="shared" ref="AJ5:AJ15" si="4">(AG5+AH5)*2+2</f>
        <v>26</v>
      </c>
    </row>
    <row r="6" spans="1:36" ht="15" customHeight="1">
      <c r="A6" s="1254" t="s">
        <v>293</v>
      </c>
      <c r="B6" s="514" t="s">
        <v>2</v>
      </c>
      <c r="C6" s="1095" t="s">
        <v>15</v>
      </c>
      <c r="D6" s="482" t="s">
        <v>2</v>
      </c>
      <c r="E6" s="509" t="s">
        <v>16</v>
      </c>
      <c r="F6" s="523" t="s">
        <v>16</v>
      </c>
      <c r="G6" s="529" t="s">
        <v>4</v>
      </c>
      <c r="H6" s="518" t="s">
        <v>4</v>
      </c>
      <c r="I6" s="479" t="s">
        <v>16</v>
      </c>
      <c r="J6" s="482" t="s">
        <v>2</v>
      </c>
      <c r="K6" s="1095" t="s">
        <v>15</v>
      </c>
      <c r="L6" s="1101" t="s">
        <v>3</v>
      </c>
      <c r="M6" s="1301" t="s">
        <v>3</v>
      </c>
      <c r="N6" s="526" t="s">
        <v>16</v>
      </c>
      <c r="O6" s="103" t="s">
        <v>2</v>
      </c>
      <c r="P6" s="478" t="s">
        <v>4</v>
      </c>
      <c r="Q6" s="104" t="s">
        <v>4</v>
      </c>
      <c r="R6" s="479" t="s">
        <v>16</v>
      </c>
      <c r="S6" s="182" t="s">
        <v>2</v>
      </c>
      <c r="T6" s="620" t="s">
        <v>3</v>
      </c>
      <c r="U6" s="338" t="s">
        <v>16</v>
      </c>
      <c r="V6" s="516" t="s">
        <v>16</v>
      </c>
      <c r="W6" s="1295" t="s">
        <v>3</v>
      </c>
      <c r="X6" s="1095" t="s">
        <v>15</v>
      </c>
      <c r="Y6" s="104" t="s">
        <v>4</v>
      </c>
      <c r="Z6" s="508" t="s">
        <v>4</v>
      </c>
      <c r="AA6" s="340" t="s">
        <v>4</v>
      </c>
      <c r="AB6" s="526" t="s">
        <v>16</v>
      </c>
      <c r="AC6" s="1292" t="s">
        <v>3</v>
      </c>
      <c r="AD6" s="504" t="s">
        <v>2</v>
      </c>
      <c r="AE6" s="1321" t="s">
        <v>16</v>
      </c>
      <c r="AF6" s="12">
        <f t="shared" si="0"/>
        <v>9</v>
      </c>
      <c r="AG6" s="13">
        <f t="shared" si="1"/>
        <v>5</v>
      </c>
      <c r="AH6" s="13">
        <f t="shared" si="2"/>
        <v>7</v>
      </c>
      <c r="AI6" s="13">
        <f t="shared" si="3"/>
        <v>9</v>
      </c>
      <c r="AJ6" s="14">
        <f t="shared" si="4"/>
        <v>26</v>
      </c>
    </row>
    <row r="7" spans="1:36" ht="15" customHeight="1">
      <c r="A7" s="1254" t="s">
        <v>294</v>
      </c>
      <c r="B7" s="629" t="s">
        <v>3</v>
      </c>
      <c r="C7" s="482" t="s">
        <v>2</v>
      </c>
      <c r="D7" s="1095" t="s">
        <v>15</v>
      </c>
      <c r="E7" s="509" t="s">
        <v>16</v>
      </c>
      <c r="F7" s="523" t="s">
        <v>16</v>
      </c>
      <c r="G7" s="529" t="s">
        <v>4</v>
      </c>
      <c r="H7" s="518" t="s">
        <v>4</v>
      </c>
      <c r="I7" s="479" t="s">
        <v>16</v>
      </c>
      <c r="J7" s="482" t="s">
        <v>2</v>
      </c>
      <c r="K7" s="589" t="s">
        <v>3</v>
      </c>
      <c r="L7" s="1100" t="s">
        <v>15</v>
      </c>
      <c r="M7" s="332" t="s">
        <v>16</v>
      </c>
      <c r="N7" s="611" t="s">
        <v>3</v>
      </c>
      <c r="O7" s="103" t="s">
        <v>2</v>
      </c>
      <c r="P7" s="482" t="s">
        <v>2</v>
      </c>
      <c r="Q7" s="482" t="s">
        <v>2</v>
      </c>
      <c r="R7" s="479" t="s">
        <v>16</v>
      </c>
      <c r="S7" s="182" t="s">
        <v>2</v>
      </c>
      <c r="T7" s="620" t="s">
        <v>3</v>
      </c>
      <c r="U7" s="338" t="s">
        <v>16</v>
      </c>
      <c r="V7" s="516" t="s">
        <v>16</v>
      </c>
      <c r="W7" s="105" t="s">
        <v>2</v>
      </c>
      <c r="X7" s="482" t="s">
        <v>2</v>
      </c>
      <c r="Y7" s="104" t="s">
        <v>4</v>
      </c>
      <c r="Z7" s="508" t="s">
        <v>4</v>
      </c>
      <c r="AA7" s="340" t="s">
        <v>4</v>
      </c>
      <c r="AB7" s="526" t="s">
        <v>16</v>
      </c>
      <c r="AC7" s="1292" t="s">
        <v>3</v>
      </c>
      <c r="AD7" s="504" t="s">
        <v>2</v>
      </c>
      <c r="AE7" s="1321" t="s">
        <v>16</v>
      </c>
      <c r="AF7" s="7">
        <f t="shared" si="0"/>
        <v>11</v>
      </c>
      <c r="AG7" s="13">
        <f t="shared" si="1"/>
        <v>5</v>
      </c>
      <c r="AH7" s="8">
        <f t="shared" si="2"/>
        <v>5</v>
      </c>
      <c r="AI7" s="8">
        <f t="shared" si="3"/>
        <v>9</v>
      </c>
      <c r="AJ7" s="9">
        <f t="shared" si="4"/>
        <v>22</v>
      </c>
    </row>
    <row r="8" spans="1:36" ht="15" customHeight="1">
      <c r="A8" s="1254" t="s">
        <v>295</v>
      </c>
      <c r="B8" s="516" t="s">
        <v>16</v>
      </c>
      <c r="C8" s="482" t="s">
        <v>2</v>
      </c>
      <c r="D8" s="589" t="s">
        <v>3</v>
      </c>
      <c r="E8" s="1100" t="s">
        <v>15</v>
      </c>
      <c r="F8" s="523" t="s">
        <v>16</v>
      </c>
      <c r="G8" s="611" t="s">
        <v>3</v>
      </c>
      <c r="H8" s="514" t="s">
        <v>2</v>
      </c>
      <c r="I8" s="478" t="s">
        <v>4</v>
      </c>
      <c r="J8" s="478" t="s">
        <v>4</v>
      </c>
      <c r="K8" s="479" t="s">
        <v>16</v>
      </c>
      <c r="L8" s="504" t="s">
        <v>2</v>
      </c>
      <c r="M8" s="1315" t="s">
        <v>3</v>
      </c>
      <c r="N8" s="526" t="s">
        <v>16</v>
      </c>
      <c r="O8" s="117" t="s">
        <v>16</v>
      </c>
      <c r="P8" s="1095" t="s">
        <v>15</v>
      </c>
      <c r="Q8" s="1295" t="s">
        <v>3</v>
      </c>
      <c r="R8" s="478" t="s">
        <v>4</v>
      </c>
      <c r="S8" s="127" t="s">
        <v>4</v>
      </c>
      <c r="T8" s="527" t="s">
        <v>4</v>
      </c>
      <c r="U8" s="338" t="s">
        <v>16</v>
      </c>
      <c r="V8" s="1099" t="s">
        <v>15</v>
      </c>
      <c r="W8" s="105" t="s">
        <v>2</v>
      </c>
      <c r="X8" s="589" t="s">
        <v>3</v>
      </c>
      <c r="Y8" s="1294" t="s">
        <v>59</v>
      </c>
      <c r="Z8" s="509" t="s">
        <v>16</v>
      </c>
      <c r="AA8" s="332" t="s">
        <v>16</v>
      </c>
      <c r="AB8" s="529" t="s">
        <v>4</v>
      </c>
      <c r="AC8" s="84" t="s">
        <v>4</v>
      </c>
      <c r="AD8" s="509" t="s">
        <v>16</v>
      </c>
      <c r="AE8" s="1321" t="s">
        <v>16</v>
      </c>
      <c r="AF8" s="7">
        <f t="shared" si="0"/>
        <v>7</v>
      </c>
      <c r="AG8" s="13">
        <f t="shared" si="1"/>
        <v>5</v>
      </c>
      <c r="AH8" s="8">
        <f t="shared" si="2"/>
        <v>7</v>
      </c>
      <c r="AI8" s="8">
        <f t="shared" si="3"/>
        <v>10</v>
      </c>
      <c r="AJ8" s="9">
        <f t="shared" si="4"/>
        <v>26</v>
      </c>
    </row>
    <row r="9" spans="1:36" ht="15" customHeight="1">
      <c r="A9" s="1254" t="s">
        <v>296</v>
      </c>
      <c r="B9" s="516" t="s">
        <v>16</v>
      </c>
      <c r="C9" s="482" t="s">
        <v>2</v>
      </c>
      <c r="D9" s="589" t="s">
        <v>3</v>
      </c>
      <c r="E9" s="1100" t="s">
        <v>15</v>
      </c>
      <c r="F9" s="523" t="s">
        <v>16</v>
      </c>
      <c r="G9" s="611" t="s">
        <v>3</v>
      </c>
      <c r="H9" s="1099" t="s">
        <v>15</v>
      </c>
      <c r="I9" s="478" t="s">
        <v>4</v>
      </c>
      <c r="J9" s="478" t="s">
        <v>4</v>
      </c>
      <c r="K9" s="479" t="s">
        <v>16</v>
      </c>
      <c r="L9" s="1252" t="s">
        <v>59</v>
      </c>
      <c r="M9" s="100" t="s">
        <v>16</v>
      </c>
      <c r="N9" s="1339" t="s">
        <v>3</v>
      </c>
      <c r="O9" s="117" t="s">
        <v>16</v>
      </c>
      <c r="P9" s="478" t="s">
        <v>315</v>
      </c>
      <c r="Q9" s="104" t="s">
        <v>4</v>
      </c>
      <c r="R9" s="478" t="s">
        <v>4</v>
      </c>
      <c r="S9" s="127" t="s">
        <v>4</v>
      </c>
      <c r="T9" s="527" t="s">
        <v>4</v>
      </c>
      <c r="U9" s="338" t="s">
        <v>16</v>
      </c>
      <c r="V9" s="629" t="s">
        <v>3</v>
      </c>
      <c r="W9" s="1298" t="s">
        <v>15</v>
      </c>
      <c r="X9" s="482" t="s">
        <v>2</v>
      </c>
      <c r="Y9" s="1295" t="s">
        <v>3</v>
      </c>
      <c r="Z9" s="509" t="s">
        <v>16</v>
      </c>
      <c r="AA9" s="332" t="s">
        <v>16</v>
      </c>
      <c r="AB9" s="529" t="s">
        <v>4</v>
      </c>
      <c r="AC9" s="84" t="s">
        <v>4</v>
      </c>
      <c r="AD9" s="509" t="s">
        <v>16</v>
      </c>
      <c r="AE9" s="1321" t="s">
        <v>16</v>
      </c>
      <c r="AF9" s="12">
        <f t="shared" si="0"/>
        <v>5</v>
      </c>
      <c r="AG9" s="13">
        <f t="shared" si="1"/>
        <v>5</v>
      </c>
      <c r="AH9" s="13">
        <f t="shared" si="2"/>
        <v>9</v>
      </c>
      <c r="AI9" s="13">
        <f t="shared" si="3"/>
        <v>10</v>
      </c>
      <c r="AJ9" s="14">
        <f t="shared" si="4"/>
        <v>30</v>
      </c>
    </row>
    <row r="10" spans="1:36" ht="15" customHeight="1">
      <c r="A10" s="1254" t="s">
        <v>297</v>
      </c>
      <c r="B10" s="518" t="s">
        <v>4</v>
      </c>
      <c r="C10" s="478" t="s">
        <v>4</v>
      </c>
      <c r="D10" s="479" t="s">
        <v>16</v>
      </c>
      <c r="E10" s="504" t="s">
        <v>2</v>
      </c>
      <c r="F10" s="620" t="s">
        <v>3</v>
      </c>
      <c r="G10" s="526" t="s">
        <v>16</v>
      </c>
      <c r="H10" s="516" t="s">
        <v>16</v>
      </c>
      <c r="I10" s="1095" t="s">
        <v>15</v>
      </c>
      <c r="J10" s="589" t="s">
        <v>3</v>
      </c>
      <c r="K10" s="478" t="s">
        <v>4</v>
      </c>
      <c r="L10" s="508" t="s">
        <v>4</v>
      </c>
      <c r="M10" s="340" t="s">
        <v>4</v>
      </c>
      <c r="N10" s="526" t="s">
        <v>16</v>
      </c>
      <c r="O10" s="1288" t="s">
        <v>15</v>
      </c>
      <c r="P10" s="1252" t="s">
        <v>313</v>
      </c>
      <c r="Q10" s="105" t="s">
        <v>2</v>
      </c>
      <c r="R10" s="589" t="s">
        <v>3</v>
      </c>
      <c r="S10" s="100" t="s">
        <v>16</v>
      </c>
      <c r="T10" s="523" t="s">
        <v>16</v>
      </c>
      <c r="U10" s="341" t="s">
        <v>4</v>
      </c>
      <c r="V10" s="518" t="s">
        <v>4</v>
      </c>
      <c r="W10" s="120" t="s">
        <v>16</v>
      </c>
      <c r="X10" s="1095" t="s">
        <v>15</v>
      </c>
      <c r="Y10" s="105" t="s">
        <v>2</v>
      </c>
      <c r="Z10" s="1101" t="s">
        <v>3</v>
      </c>
      <c r="AA10" s="332" t="s">
        <v>16</v>
      </c>
      <c r="AB10" s="611" t="s">
        <v>3</v>
      </c>
      <c r="AC10" s="103" t="s">
        <v>2</v>
      </c>
      <c r="AD10" s="508" t="s">
        <v>4</v>
      </c>
      <c r="AE10" s="1322" t="s">
        <v>4</v>
      </c>
      <c r="AF10" s="12">
        <f t="shared" si="0"/>
        <v>7</v>
      </c>
      <c r="AG10" s="13">
        <f t="shared" si="1"/>
        <v>5</v>
      </c>
      <c r="AH10" s="13">
        <f t="shared" si="2"/>
        <v>9</v>
      </c>
      <c r="AI10" s="13">
        <f t="shared" si="3"/>
        <v>8</v>
      </c>
      <c r="AJ10" s="14">
        <f t="shared" si="4"/>
        <v>30</v>
      </c>
    </row>
    <row r="11" spans="1:36" ht="15" customHeight="1" thickBot="1">
      <c r="A11" s="1255" t="s">
        <v>298</v>
      </c>
      <c r="B11" s="601" t="s">
        <v>4</v>
      </c>
      <c r="C11" s="582" t="s">
        <v>4</v>
      </c>
      <c r="D11" s="581" t="s">
        <v>16</v>
      </c>
      <c r="E11" s="511" t="s">
        <v>2</v>
      </c>
      <c r="F11" s="631" t="s">
        <v>3</v>
      </c>
      <c r="G11" s="533" t="s">
        <v>16</v>
      </c>
      <c r="H11" s="624" t="s">
        <v>16</v>
      </c>
      <c r="I11" s="499" t="s">
        <v>2</v>
      </c>
      <c r="J11" s="591" t="s">
        <v>3</v>
      </c>
      <c r="K11" s="582" t="s">
        <v>4</v>
      </c>
      <c r="L11" s="599" t="s">
        <v>4</v>
      </c>
      <c r="M11" s="1330" t="s">
        <v>4</v>
      </c>
      <c r="N11" s="533" t="s">
        <v>16</v>
      </c>
      <c r="O11" s="146" t="s">
        <v>2</v>
      </c>
      <c r="P11" s="591" t="s">
        <v>3</v>
      </c>
      <c r="Q11" s="1294" t="s">
        <v>59</v>
      </c>
      <c r="R11" s="1252" t="s">
        <v>59</v>
      </c>
      <c r="S11" s="147" t="s">
        <v>16</v>
      </c>
      <c r="T11" s="532" t="s">
        <v>16</v>
      </c>
      <c r="U11" s="343" t="s">
        <v>4</v>
      </c>
      <c r="V11" s="601" t="s">
        <v>4</v>
      </c>
      <c r="W11" s="148" t="s">
        <v>16</v>
      </c>
      <c r="X11" s="591" t="s">
        <v>3</v>
      </c>
      <c r="Y11" s="1313" t="s">
        <v>15</v>
      </c>
      <c r="Z11" s="511" t="s">
        <v>2</v>
      </c>
      <c r="AA11" s="342" t="s">
        <v>16</v>
      </c>
      <c r="AB11" s="627" t="s">
        <v>3</v>
      </c>
      <c r="AC11" s="1293" t="s">
        <v>15</v>
      </c>
      <c r="AD11" s="599" t="s">
        <v>4</v>
      </c>
      <c r="AE11" s="1323" t="s">
        <v>4</v>
      </c>
      <c r="AF11" s="12">
        <f t="shared" si="0"/>
        <v>6</v>
      </c>
      <c r="AG11" s="13">
        <f t="shared" si="1"/>
        <v>5</v>
      </c>
      <c r="AH11" s="13">
        <f t="shared" si="2"/>
        <v>9</v>
      </c>
      <c r="AI11" s="13">
        <f t="shared" si="3"/>
        <v>8</v>
      </c>
      <c r="AJ11" s="14">
        <f t="shared" si="4"/>
        <v>30</v>
      </c>
    </row>
    <row r="12" spans="1:36" ht="15" customHeight="1">
      <c r="A12" s="1256" t="s">
        <v>299</v>
      </c>
      <c r="B12" s="1281" t="s">
        <v>3</v>
      </c>
      <c r="C12" s="1282" t="s">
        <v>15</v>
      </c>
      <c r="D12" s="493" t="s">
        <v>2</v>
      </c>
      <c r="E12" s="600" t="s">
        <v>2</v>
      </c>
      <c r="F12" s="534" t="s">
        <v>16</v>
      </c>
      <c r="G12" s="531" t="s">
        <v>16</v>
      </c>
      <c r="H12" s="625" t="s">
        <v>4</v>
      </c>
      <c r="I12" s="586" t="s">
        <v>4</v>
      </c>
      <c r="J12" s="495" t="s">
        <v>16</v>
      </c>
      <c r="K12" s="1093" t="s">
        <v>15</v>
      </c>
      <c r="L12" s="600" t="s">
        <v>2</v>
      </c>
      <c r="M12" s="346" t="s">
        <v>16</v>
      </c>
      <c r="N12" s="630" t="s">
        <v>3</v>
      </c>
      <c r="O12" s="171" t="s">
        <v>2</v>
      </c>
      <c r="P12" s="495" t="s">
        <v>16</v>
      </c>
      <c r="Q12" s="1296" t="s">
        <v>4</v>
      </c>
      <c r="R12" s="586" t="s">
        <v>4</v>
      </c>
      <c r="S12" s="1302" t="s">
        <v>16</v>
      </c>
      <c r="T12" s="609" t="s">
        <v>3</v>
      </c>
      <c r="U12" s="1307" t="s">
        <v>4</v>
      </c>
      <c r="V12" s="602" t="s">
        <v>16</v>
      </c>
      <c r="W12" s="1311" t="s">
        <v>3</v>
      </c>
      <c r="X12" s="1252" t="s">
        <v>59</v>
      </c>
      <c r="Y12" s="1252" t="s">
        <v>59</v>
      </c>
      <c r="Z12" s="614" t="s">
        <v>4</v>
      </c>
      <c r="AA12" s="1316" t="s">
        <v>4</v>
      </c>
      <c r="AB12" s="531" t="s">
        <v>16</v>
      </c>
      <c r="AC12" s="171" t="s">
        <v>2</v>
      </c>
      <c r="AD12" s="1125" t="s">
        <v>15</v>
      </c>
      <c r="AE12" s="1320" t="s">
        <v>3</v>
      </c>
      <c r="AF12" s="7">
        <f t="shared" si="0"/>
        <v>8</v>
      </c>
      <c r="AG12" s="13">
        <f t="shared" si="1"/>
        <v>5</v>
      </c>
      <c r="AH12" s="8">
        <f t="shared" si="2"/>
        <v>7</v>
      </c>
      <c r="AI12" s="8">
        <f t="shared" si="3"/>
        <v>8</v>
      </c>
      <c r="AJ12" s="9">
        <f t="shared" si="4"/>
        <v>26</v>
      </c>
    </row>
    <row r="13" spans="1:36" ht="15" customHeight="1">
      <c r="A13" s="1257" t="s">
        <v>300</v>
      </c>
      <c r="B13" s="1252" t="s">
        <v>290</v>
      </c>
      <c r="C13" s="481" t="s">
        <v>2</v>
      </c>
      <c r="D13" s="482" t="s">
        <v>2</v>
      </c>
      <c r="E13" s="1284" t="s">
        <v>2</v>
      </c>
      <c r="F13" s="527" t="s">
        <v>4</v>
      </c>
      <c r="G13" s="526" t="s">
        <v>16</v>
      </c>
      <c r="H13" s="514" t="s">
        <v>2</v>
      </c>
      <c r="I13" s="589" t="s">
        <v>3</v>
      </c>
      <c r="J13" s="1095" t="s">
        <v>15</v>
      </c>
      <c r="K13" s="1252" t="s">
        <v>290</v>
      </c>
      <c r="L13" s="1101" t="s">
        <v>3</v>
      </c>
      <c r="M13" s="332" t="s">
        <v>16</v>
      </c>
      <c r="N13" s="526" t="s">
        <v>16</v>
      </c>
      <c r="O13" s="84" t="s">
        <v>4</v>
      </c>
      <c r="P13" s="478" t="s">
        <v>4</v>
      </c>
      <c r="Q13" s="120" t="s">
        <v>16</v>
      </c>
      <c r="R13" s="1095" t="s">
        <v>15</v>
      </c>
      <c r="S13" s="1301" t="s">
        <v>3</v>
      </c>
      <c r="T13" s="523" t="s">
        <v>16</v>
      </c>
      <c r="U13" s="1306" t="s">
        <v>3</v>
      </c>
      <c r="V13" s="514" t="s">
        <v>2</v>
      </c>
      <c r="W13" s="120" t="s">
        <v>16</v>
      </c>
      <c r="X13" s="478" t="s">
        <v>4</v>
      </c>
      <c r="Y13" s="104" t="s">
        <v>4</v>
      </c>
      <c r="Z13" s="509" t="s">
        <v>16</v>
      </c>
      <c r="AA13" s="1315" t="s">
        <v>3</v>
      </c>
      <c r="AB13" s="529" t="s">
        <v>4</v>
      </c>
      <c r="AC13" s="117" t="s">
        <v>16</v>
      </c>
      <c r="AD13" s="504" t="s">
        <v>2</v>
      </c>
      <c r="AE13" s="1321" t="s">
        <v>16</v>
      </c>
      <c r="AF13" s="12">
        <f t="shared" si="0"/>
        <v>8</v>
      </c>
      <c r="AG13" s="13">
        <f t="shared" si="1"/>
        <v>5</v>
      </c>
      <c r="AH13" s="13">
        <f t="shared" si="2"/>
        <v>6</v>
      </c>
      <c r="AI13" s="13">
        <f t="shared" si="3"/>
        <v>11</v>
      </c>
      <c r="AJ13" s="14">
        <f t="shared" si="4"/>
        <v>24</v>
      </c>
    </row>
    <row r="14" spans="1:36" ht="15" customHeight="1" thickBot="1">
      <c r="A14" s="1258" t="s">
        <v>301</v>
      </c>
      <c r="B14" s="487" t="s">
        <v>16</v>
      </c>
      <c r="C14" s="478" t="s">
        <v>4</v>
      </c>
      <c r="D14" s="478" t="s">
        <v>4</v>
      </c>
      <c r="E14" s="509" t="s">
        <v>16</v>
      </c>
      <c r="F14" s="620" t="s">
        <v>3</v>
      </c>
      <c r="G14" s="529" t="s">
        <v>4</v>
      </c>
      <c r="H14" s="516" t="s">
        <v>16</v>
      </c>
      <c r="I14" s="1095" t="s">
        <v>15</v>
      </c>
      <c r="J14" s="482" t="s">
        <v>2</v>
      </c>
      <c r="K14" s="589" t="s">
        <v>3</v>
      </c>
      <c r="L14" s="508" t="s">
        <v>4</v>
      </c>
      <c r="M14" s="340" t="s">
        <v>4</v>
      </c>
      <c r="N14" s="526" t="s">
        <v>16</v>
      </c>
      <c r="O14" s="103" t="s">
        <v>2</v>
      </c>
      <c r="P14" s="1298" t="s">
        <v>15</v>
      </c>
      <c r="Q14" s="591" t="s">
        <v>3</v>
      </c>
      <c r="R14" s="1252" t="s">
        <v>290</v>
      </c>
      <c r="S14" s="1303" t="s">
        <v>204</v>
      </c>
      <c r="T14" s="523" t="s">
        <v>16</v>
      </c>
      <c r="U14" s="338" t="s">
        <v>16</v>
      </c>
      <c r="V14" s="518" t="s">
        <v>4</v>
      </c>
      <c r="W14" s="104" t="s">
        <v>4</v>
      </c>
      <c r="X14" s="479" t="s">
        <v>16</v>
      </c>
      <c r="Y14" s="1298" t="s">
        <v>15</v>
      </c>
      <c r="Z14" s="1101" t="s">
        <v>3</v>
      </c>
      <c r="AA14" s="332" t="s">
        <v>16</v>
      </c>
      <c r="AB14" s="611" t="s">
        <v>3</v>
      </c>
      <c r="AC14" s="103" t="s">
        <v>2</v>
      </c>
      <c r="AD14" s="509" t="s">
        <v>16</v>
      </c>
      <c r="AE14" s="1322" t="s">
        <v>4</v>
      </c>
      <c r="AF14" s="7">
        <f t="shared" si="0"/>
        <v>6</v>
      </c>
      <c r="AG14" s="13">
        <f t="shared" si="1"/>
        <v>5</v>
      </c>
      <c r="AH14" s="8">
        <f t="shared" si="2"/>
        <v>8</v>
      </c>
      <c r="AI14" s="8">
        <f t="shared" si="3"/>
        <v>11</v>
      </c>
      <c r="AJ14" s="9">
        <f t="shared" si="4"/>
        <v>28</v>
      </c>
    </row>
    <row r="15" spans="1:36" ht="15" customHeight="1" thickBot="1">
      <c r="A15" s="1259" t="s">
        <v>302</v>
      </c>
      <c r="B15" s="1123" t="s">
        <v>4</v>
      </c>
      <c r="C15" s="581" t="s">
        <v>16</v>
      </c>
      <c r="D15" s="591" t="s">
        <v>3</v>
      </c>
      <c r="E15" s="1286" t="s">
        <v>311</v>
      </c>
      <c r="F15" s="532" t="s">
        <v>16</v>
      </c>
      <c r="G15" s="627" t="s">
        <v>3</v>
      </c>
      <c r="H15" s="522" t="s">
        <v>2</v>
      </c>
      <c r="I15" s="581" t="s">
        <v>16</v>
      </c>
      <c r="J15" s="582" t="s">
        <v>4</v>
      </c>
      <c r="K15" s="582" t="s">
        <v>4</v>
      </c>
      <c r="L15" s="598" t="s">
        <v>16</v>
      </c>
      <c r="M15" s="1331" t="s">
        <v>3</v>
      </c>
      <c r="N15" s="608" t="s">
        <v>4</v>
      </c>
      <c r="O15" s="1289" t="s">
        <v>16</v>
      </c>
      <c r="P15" s="1252" t="s">
        <v>204</v>
      </c>
      <c r="Q15" s="1298" t="s">
        <v>15</v>
      </c>
      <c r="R15" s="591" t="s">
        <v>3</v>
      </c>
      <c r="S15" s="143" t="s">
        <v>4</v>
      </c>
      <c r="T15" s="612" t="s">
        <v>4</v>
      </c>
      <c r="U15" s="1308" t="s">
        <v>16</v>
      </c>
      <c r="V15" s="522" t="s">
        <v>2</v>
      </c>
      <c r="W15" s="1294" t="s">
        <v>204</v>
      </c>
      <c r="X15" s="1283" t="s">
        <v>3</v>
      </c>
      <c r="Y15" s="1297" t="s">
        <v>2</v>
      </c>
      <c r="Z15" s="511" t="s">
        <v>2</v>
      </c>
      <c r="AA15" s="342" t="s">
        <v>16</v>
      </c>
      <c r="AB15" s="533" t="s">
        <v>16</v>
      </c>
      <c r="AC15" s="326" t="s">
        <v>4</v>
      </c>
      <c r="AD15" s="599" t="s">
        <v>4</v>
      </c>
      <c r="AE15" s="1324" t="s">
        <v>16</v>
      </c>
      <c r="AF15" s="7">
        <f t="shared" si="0"/>
        <v>5</v>
      </c>
      <c r="AG15" s="13">
        <f t="shared" si="1"/>
        <v>5</v>
      </c>
      <c r="AH15" s="8">
        <f t="shared" si="2"/>
        <v>9</v>
      </c>
      <c r="AI15" s="8">
        <f t="shared" si="3"/>
        <v>11</v>
      </c>
      <c r="AJ15" s="9">
        <f t="shared" si="4"/>
        <v>30</v>
      </c>
    </row>
    <row r="16" spans="1:36" ht="15" customHeight="1" thickBot="1">
      <c r="A16" s="1275"/>
      <c r="B16" s="1276"/>
      <c r="C16" s="1277"/>
      <c r="D16" s="1277"/>
      <c r="E16" s="1277"/>
      <c r="F16" s="1278"/>
      <c r="G16" s="1279"/>
      <c r="H16" s="1280"/>
      <c r="I16" s="1280"/>
      <c r="J16" s="1277"/>
      <c r="K16" s="1277"/>
      <c r="L16" s="1277"/>
      <c r="M16" s="1317"/>
      <c r="N16" s="1279"/>
      <c r="O16" s="1290"/>
      <c r="P16" s="1280"/>
      <c r="Q16" s="1299"/>
      <c r="R16" s="1277"/>
      <c r="S16" s="1299"/>
      <c r="T16" s="1278"/>
      <c r="U16" s="1309"/>
      <c r="V16" s="1280"/>
      <c r="W16" s="1290"/>
      <c r="X16" s="1277"/>
      <c r="Y16" s="1299"/>
      <c r="Z16" s="1276"/>
      <c r="AA16" s="1317"/>
      <c r="AB16" s="1279"/>
      <c r="AC16" s="1290"/>
      <c r="AD16" s="1280"/>
      <c r="AE16" s="1325"/>
      <c r="AF16" s="45"/>
      <c r="AG16" s="45"/>
      <c r="AH16" s="45"/>
      <c r="AI16" s="45"/>
      <c r="AJ16" s="45"/>
    </row>
    <row r="17" spans="1:38" ht="20.25">
      <c r="A17" s="1260" t="s">
        <v>303</v>
      </c>
      <c r="B17" s="1092" t="s">
        <v>3</v>
      </c>
      <c r="C17" s="1093" t="s">
        <v>15</v>
      </c>
      <c r="D17" s="493" t="s">
        <v>2</v>
      </c>
      <c r="E17" s="536" t="s">
        <v>16</v>
      </c>
      <c r="F17" s="534" t="s">
        <v>16</v>
      </c>
      <c r="G17" s="537" t="s">
        <v>2</v>
      </c>
      <c r="H17" s="519" t="s">
        <v>2</v>
      </c>
      <c r="I17" s="1094" t="s">
        <v>3</v>
      </c>
      <c r="J17" s="493" t="s">
        <v>2</v>
      </c>
      <c r="K17" s="493" t="s">
        <v>2</v>
      </c>
      <c r="L17" s="1125" t="s">
        <v>15</v>
      </c>
      <c r="M17" s="346" t="s">
        <v>16</v>
      </c>
      <c r="N17" s="531" t="s">
        <v>16</v>
      </c>
      <c r="O17" s="1291" t="s">
        <v>3</v>
      </c>
      <c r="P17" s="493" t="s">
        <v>2</v>
      </c>
      <c r="Q17" s="176" t="s">
        <v>2</v>
      </c>
      <c r="R17" s="493" t="s">
        <v>2</v>
      </c>
      <c r="S17" s="177" t="s">
        <v>2</v>
      </c>
      <c r="T17" s="534" t="s">
        <v>16</v>
      </c>
      <c r="U17" s="347" t="s">
        <v>16</v>
      </c>
      <c r="V17" s="1106" t="s">
        <v>15</v>
      </c>
      <c r="W17" s="1312" t="s">
        <v>3</v>
      </c>
      <c r="X17" s="493" t="s">
        <v>2</v>
      </c>
      <c r="Y17" s="176" t="s">
        <v>2</v>
      </c>
      <c r="Z17" s="600" t="s">
        <v>2</v>
      </c>
      <c r="AA17" s="346" t="s">
        <v>16</v>
      </c>
      <c r="AB17" s="531" t="s">
        <v>16</v>
      </c>
      <c r="AC17" s="1291" t="s">
        <v>3</v>
      </c>
      <c r="AD17" s="600" t="s">
        <v>2</v>
      </c>
      <c r="AE17" s="1326" t="s">
        <v>16</v>
      </c>
      <c r="AF17" s="15">
        <f t="shared" ref="AF17:AF24" si="5">COUNTIF(B17:AE17,AF$3)</f>
        <v>16</v>
      </c>
      <c r="AG17" s="16">
        <f t="shared" ref="AG17:AG24" si="6">COUNTIF(B17:AE17,AG$3)</f>
        <v>5</v>
      </c>
      <c r="AH17" s="17">
        <f t="shared" ref="AH17:AH24" si="7">COUNTIF(B17:AE17,AH$3)</f>
        <v>0</v>
      </c>
      <c r="AI17" s="17">
        <f t="shared" ref="AI17:AI24" si="8">COUNTIF(B17:AE17,AI$3)</f>
        <v>9</v>
      </c>
      <c r="AJ17" s="18">
        <f t="shared" ref="AJ17:AJ24" si="9">(AG17+AH17)*2</f>
        <v>10</v>
      </c>
    </row>
    <row r="18" spans="1:38" ht="15" customHeight="1">
      <c r="A18" s="58" t="s">
        <v>304</v>
      </c>
      <c r="B18" s="1124" t="s">
        <v>15</v>
      </c>
      <c r="C18" s="589" t="s">
        <v>3</v>
      </c>
      <c r="D18" s="482" t="s">
        <v>2</v>
      </c>
      <c r="E18" s="504" t="s">
        <v>2</v>
      </c>
      <c r="F18" s="523" t="s">
        <v>16</v>
      </c>
      <c r="G18" s="526" t="s">
        <v>16</v>
      </c>
      <c r="H18" s="514" t="s">
        <v>2</v>
      </c>
      <c r="I18" s="482" t="s">
        <v>2</v>
      </c>
      <c r="J18" s="482" t="s">
        <v>2</v>
      </c>
      <c r="K18" s="1095" t="s">
        <v>15</v>
      </c>
      <c r="L18" s="504" t="s">
        <v>2</v>
      </c>
      <c r="M18" s="332" t="s">
        <v>16</v>
      </c>
      <c r="N18" s="526" t="s">
        <v>16</v>
      </c>
      <c r="O18" s="1292" t="s">
        <v>3</v>
      </c>
      <c r="P18" s="482" t="s">
        <v>2</v>
      </c>
      <c r="Q18" s="482" t="s">
        <v>2</v>
      </c>
      <c r="R18" s="482" t="s">
        <v>2</v>
      </c>
      <c r="S18" s="1304" t="s">
        <v>15</v>
      </c>
      <c r="T18" s="523" t="s">
        <v>16</v>
      </c>
      <c r="U18" s="338" t="s">
        <v>16</v>
      </c>
      <c r="V18" s="629" t="s">
        <v>3</v>
      </c>
      <c r="W18" s="105" t="s">
        <v>2</v>
      </c>
      <c r="X18" s="482" t="s">
        <v>2</v>
      </c>
      <c r="Y18" s="105" t="s">
        <v>2</v>
      </c>
      <c r="Z18" s="509" t="s">
        <v>16</v>
      </c>
      <c r="AA18" s="332" t="s">
        <v>16</v>
      </c>
      <c r="AB18" s="613" t="s">
        <v>2</v>
      </c>
      <c r="AC18" s="103" t="s">
        <v>2</v>
      </c>
      <c r="AD18" s="1101" t="s">
        <v>3</v>
      </c>
      <c r="AE18" s="1321" t="s">
        <v>16</v>
      </c>
      <c r="AF18" s="7">
        <f t="shared" si="5"/>
        <v>17</v>
      </c>
      <c r="AG18" s="13">
        <f t="shared" si="6"/>
        <v>4</v>
      </c>
      <c r="AH18" s="8">
        <f t="shared" si="7"/>
        <v>0</v>
      </c>
      <c r="AI18" s="8">
        <f t="shared" si="8"/>
        <v>9</v>
      </c>
      <c r="AJ18" s="9">
        <f t="shared" si="9"/>
        <v>8</v>
      </c>
    </row>
    <row r="19" spans="1:38" ht="15" customHeight="1">
      <c r="A19" s="58" t="s">
        <v>305</v>
      </c>
      <c r="B19" s="497" t="s">
        <v>2</v>
      </c>
      <c r="C19" s="479" t="s">
        <v>16</v>
      </c>
      <c r="D19" s="1285" t="s">
        <v>15</v>
      </c>
      <c r="E19" s="504" t="s">
        <v>2</v>
      </c>
      <c r="F19" s="538" t="s">
        <v>2</v>
      </c>
      <c r="G19" s="526" t="s">
        <v>16</v>
      </c>
      <c r="H19" s="629" t="s">
        <v>3</v>
      </c>
      <c r="I19" s="482" t="s">
        <v>2</v>
      </c>
      <c r="J19" s="482" t="s">
        <v>2</v>
      </c>
      <c r="K19" s="482" t="s">
        <v>2</v>
      </c>
      <c r="L19" s="1101" t="s">
        <v>3</v>
      </c>
      <c r="M19" s="332" t="s">
        <v>16</v>
      </c>
      <c r="N19" s="526" t="s">
        <v>16</v>
      </c>
      <c r="O19" s="1288" t="s">
        <v>15</v>
      </c>
      <c r="P19" s="482" t="s">
        <v>2</v>
      </c>
      <c r="Q19" s="105" t="s">
        <v>2</v>
      </c>
      <c r="R19" s="589" t="s">
        <v>3</v>
      </c>
      <c r="S19" s="182" t="s">
        <v>2</v>
      </c>
      <c r="T19" s="523" t="s">
        <v>16</v>
      </c>
      <c r="U19" s="338" t="s">
        <v>16</v>
      </c>
      <c r="V19" s="1099" t="s">
        <v>15</v>
      </c>
      <c r="W19" s="105" t="s">
        <v>2</v>
      </c>
      <c r="X19" s="482" t="s">
        <v>2</v>
      </c>
      <c r="Y19" s="1295" t="s">
        <v>3</v>
      </c>
      <c r="Z19" s="504" t="s">
        <v>2</v>
      </c>
      <c r="AA19" s="332" t="s">
        <v>16</v>
      </c>
      <c r="AB19" s="526" t="s">
        <v>16</v>
      </c>
      <c r="AC19" s="103" t="s">
        <v>2</v>
      </c>
      <c r="AD19" s="504" t="s">
        <v>2</v>
      </c>
      <c r="AE19" s="1321" t="s">
        <v>16</v>
      </c>
      <c r="AF19" s="7">
        <f t="shared" si="5"/>
        <v>17</v>
      </c>
      <c r="AG19" s="13">
        <f t="shared" si="6"/>
        <v>4</v>
      </c>
      <c r="AH19" s="8">
        <f t="shared" si="7"/>
        <v>0</v>
      </c>
      <c r="AI19" s="8">
        <f t="shared" si="8"/>
        <v>9</v>
      </c>
      <c r="AJ19" s="9">
        <f t="shared" si="9"/>
        <v>8</v>
      </c>
    </row>
    <row r="20" spans="1:38" ht="15" customHeight="1">
      <c r="A20" s="58" t="s">
        <v>306</v>
      </c>
      <c r="B20" s="497" t="s">
        <v>2</v>
      </c>
      <c r="C20" s="504" t="s">
        <v>2</v>
      </c>
      <c r="D20" s="481" t="s">
        <v>2</v>
      </c>
      <c r="E20" s="589">
        <v>0</v>
      </c>
      <c r="F20" s="523" t="s">
        <v>16</v>
      </c>
      <c r="G20" s="526" t="s">
        <v>16</v>
      </c>
      <c r="H20" s="1099" t="s">
        <v>15</v>
      </c>
      <c r="I20" s="482" t="s">
        <v>2</v>
      </c>
      <c r="J20" s="479" t="s">
        <v>16</v>
      </c>
      <c r="K20" s="482" t="s">
        <v>2</v>
      </c>
      <c r="L20" s="504" t="s">
        <v>2</v>
      </c>
      <c r="M20" s="1318" t="s">
        <v>2</v>
      </c>
      <c r="N20" s="526" t="s">
        <v>16</v>
      </c>
      <c r="O20" s="105" t="s">
        <v>2</v>
      </c>
      <c r="P20" s="1095" t="s">
        <v>15</v>
      </c>
      <c r="Q20" s="1295" t="s">
        <v>3</v>
      </c>
      <c r="R20" s="482" t="s">
        <v>2</v>
      </c>
      <c r="S20" s="1301" t="s">
        <v>3</v>
      </c>
      <c r="T20" s="523" t="s">
        <v>16</v>
      </c>
      <c r="U20" s="338" t="s">
        <v>16</v>
      </c>
      <c r="V20" s="514" t="s">
        <v>2</v>
      </c>
      <c r="W20" s="105" t="s">
        <v>2</v>
      </c>
      <c r="X20" s="482" t="s">
        <v>2</v>
      </c>
      <c r="Y20" s="1295" t="s">
        <v>3</v>
      </c>
      <c r="Z20" s="1100" t="s">
        <v>15</v>
      </c>
      <c r="AA20" s="332" t="s">
        <v>16</v>
      </c>
      <c r="AB20" s="526" t="s">
        <v>16</v>
      </c>
      <c r="AC20" s="103" t="s">
        <v>2</v>
      </c>
      <c r="AD20" s="1100" t="s">
        <v>15</v>
      </c>
      <c r="AE20" s="1327" t="s">
        <v>3</v>
      </c>
      <c r="AF20" s="7">
        <f t="shared" si="5"/>
        <v>17</v>
      </c>
      <c r="AG20" s="13">
        <f t="shared" si="6"/>
        <v>4</v>
      </c>
      <c r="AH20" s="8">
        <f t="shared" si="7"/>
        <v>0</v>
      </c>
      <c r="AI20" s="8">
        <f t="shared" si="8"/>
        <v>8</v>
      </c>
      <c r="AJ20" s="9">
        <f t="shared" si="9"/>
        <v>8</v>
      </c>
    </row>
    <row r="21" spans="1:38" ht="15" customHeight="1">
      <c r="A21" s="1091" t="s">
        <v>307</v>
      </c>
      <c r="B21" s="497" t="s">
        <v>2</v>
      </c>
      <c r="C21" s="482" t="s">
        <v>2</v>
      </c>
      <c r="D21" s="1252" t="s">
        <v>290</v>
      </c>
      <c r="E21" s="1101" t="s">
        <v>3</v>
      </c>
      <c r="F21" s="523" t="s">
        <v>16</v>
      </c>
      <c r="G21" s="526" t="s">
        <v>16</v>
      </c>
      <c r="H21" s="514" t="s">
        <v>2</v>
      </c>
      <c r="I21" s="1095" t="s">
        <v>15</v>
      </c>
      <c r="J21" s="482" t="s">
        <v>2</v>
      </c>
      <c r="K21" s="589" t="s">
        <v>3</v>
      </c>
      <c r="L21" s="509" t="s">
        <v>16</v>
      </c>
      <c r="M21" s="332" t="s">
        <v>16</v>
      </c>
      <c r="N21" s="613" t="s">
        <v>2</v>
      </c>
      <c r="O21" s="1292" t="s">
        <v>3</v>
      </c>
      <c r="P21" s="482" t="s">
        <v>2</v>
      </c>
      <c r="Q21" s="1298" t="s">
        <v>15</v>
      </c>
      <c r="R21" s="482" t="s">
        <v>2</v>
      </c>
      <c r="S21" s="182" t="s">
        <v>2</v>
      </c>
      <c r="T21" s="523" t="s">
        <v>16</v>
      </c>
      <c r="U21" s="338" t="s">
        <v>16</v>
      </c>
      <c r="V21" s="514" t="s">
        <v>2</v>
      </c>
      <c r="W21" s="105" t="s">
        <v>2</v>
      </c>
      <c r="X21" s="482" t="s">
        <v>2</v>
      </c>
      <c r="Y21" s="1298" t="s">
        <v>15</v>
      </c>
      <c r="Z21" s="504" t="s">
        <v>2</v>
      </c>
      <c r="AA21" s="332" t="s">
        <v>16</v>
      </c>
      <c r="AB21" s="526" t="s">
        <v>16</v>
      </c>
      <c r="AC21" s="103" t="s">
        <v>2</v>
      </c>
      <c r="AD21" s="1101" t="s">
        <v>3</v>
      </c>
      <c r="AE21" s="1321" t="s">
        <v>16</v>
      </c>
      <c r="AF21" s="7">
        <f t="shared" si="5"/>
        <v>16</v>
      </c>
      <c r="AG21" s="13">
        <f t="shared" si="6"/>
        <v>4</v>
      </c>
      <c r="AH21" s="8">
        <f t="shared" si="7"/>
        <v>0</v>
      </c>
      <c r="AI21" s="8">
        <f t="shared" si="8"/>
        <v>10</v>
      </c>
      <c r="AJ21" s="9">
        <f t="shared" si="9"/>
        <v>8</v>
      </c>
      <c r="AL21" t="s">
        <v>312</v>
      </c>
    </row>
    <row r="22" spans="1:38" ht="15" customHeight="1">
      <c r="A22" s="58" t="s">
        <v>308</v>
      </c>
      <c r="B22" s="497" t="s">
        <v>2</v>
      </c>
      <c r="C22" s="482" t="s">
        <v>2</v>
      </c>
      <c r="D22" s="1095" t="s">
        <v>15</v>
      </c>
      <c r="E22" s="1101" t="s">
        <v>3</v>
      </c>
      <c r="F22" s="523" t="s">
        <v>16</v>
      </c>
      <c r="G22" s="526" t="s">
        <v>16</v>
      </c>
      <c r="H22" s="514" t="s">
        <v>2</v>
      </c>
      <c r="I22" s="482" t="s">
        <v>2</v>
      </c>
      <c r="J22" s="589" t="s">
        <v>3</v>
      </c>
      <c r="K22" s="482" t="s">
        <v>2</v>
      </c>
      <c r="L22" s="1100" t="s">
        <v>15</v>
      </c>
      <c r="M22" s="332" t="s">
        <v>16</v>
      </c>
      <c r="N22" s="526" t="s">
        <v>16</v>
      </c>
      <c r="O22" s="103" t="s">
        <v>2</v>
      </c>
      <c r="P22" s="1295" t="s">
        <v>3</v>
      </c>
      <c r="Q22" s="482" t="s">
        <v>2</v>
      </c>
      <c r="R22" s="481" t="s">
        <v>2</v>
      </c>
      <c r="S22" s="182" t="s">
        <v>2</v>
      </c>
      <c r="T22" s="523" t="s">
        <v>16</v>
      </c>
      <c r="U22" s="338" t="s">
        <v>16</v>
      </c>
      <c r="V22" s="629" t="s">
        <v>3</v>
      </c>
      <c r="W22" s="1298" t="s">
        <v>15</v>
      </c>
      <c r="X22" s="479" t="s">
        <v>16</v>
      </c>
      <c r="Y22" s="105" t="s">
        <v>2</v>
      </c>
      <c r="Z22" s="504" t="s">
        <v>2</v>
      </c>
      <c r="AA22" s="1318" t="s">
        <v>2</v>
      </c>
      <c r="AB22" s="526" t="s">
        <v>16</v>
      </c>
      <c r="AC22" s="1288" t="s">
        <v>15</v>
      </c>
      <c r="AD22" s="504" t="s">
        <v>2</v>
      </c>
      <c r="AE22" s="1321" t="s">
        <v>16</v>
      </c>
      <c r="AF22" s="7">
        <f t="shared" si="5"/>
        <v>17</v>
      </c>
      <c r="AG22" s="13">
        <f t="shared" si="6"/>
        <v>4</v>
      </c>
      <c r="AH22" s="8">
        <f t="shared" si="7"/>
        <v>0</v>
      </c>
      <c r="AI22" s="8">
        <f t="shared" si="8"/>
        <v>9</v>
      </c>
      <c r="AJ22" s="9">
        <f t="shared" si="9"/>
        <v>8</v>
      </c>
    </row>
    <row r="23" spans="1:38" ht="15" customHeight="1" thickBot="1">
      <c r="A23" s="1091" t="s">
        <v>309</v>
      </c>
      <c r="B23" s="497" t="s">
        <v>2</v>
      </c>
      <c r="C23" s="482" t="s">
        <v>2</v>
      </c>
      <c r="D23" s="482" t="s">
        <v>2</v>
      </c>
      <c r="E23" s="504" t="s">
        <v>2</v>
      </c>
      <c r="F23" s="523" t="s">
        <v>16</v>
      </c>
      <c r="G23" s="526" t="s">
        <v>16</v>
      </c>
      <c r="H23" s="1099" t="s">
        <v>15</v>
      </c>
      <c r="I23" s="482" t="s">
        <v>2</v>
      </c>
      <c r="J23" s="482" t="s">
        <v>2</v>
      </c>
      <c r="K23" s="482" t="s">
        <v>2</v>
      </c>
      <c r="L23" s="1264" t="s">
        <v>290</v>
      </c>
      <c r="M23" s="332" t="s">
        <v>16</v>
      </c>
      <c r="N23" s="526" t="s">
        <v>16</v>
      </c>
      <c r="O23" s="103" t="s">
        <v>2</v>
      </c>
      <c r="P23" s="482" t="s">
        <v>2</v>
      </c>
      <c r="Q23" s="1298" t="s">
        <v>15</v>
      </c>
      <c r="R23" s="482" t="s">
        <v>2</v>
      </c>
      <c r="S23" s="100" t="s">
        <v>16</v>
      </c>
      <c r="T23" s="523" t="s">
        <v>16</v>
      </c>
      <c r="U23" s="1310" t="s">
        <v>2</v>
      </c>
      <c r="V23" s="514" t="s">
        <v>2</v>
      </c>
      <c r="W23" s="105" t="s">
        <v>2</v>
      </c>
      <c r="X23" s="482" t="s">
        <v>2</v>
      </c>
      <c r="Y23" s="105" t="s">
        <v>2</v>
      </c>
      <c r="Z23" s="1100" t="s">
        <v>15</v>
      </c>
      <c r="AA23" s="332" t="s">
        <v>16</v>
      </c>
      <c r="AB23" s="526" t="s">
        <v>16</v>
      </c>
      <c r="AC23" s="103" t="s">
        <v>2</v>
      </c>
      <c r="AD23" s="504" t="s">
        <v>2</v>
      </c>
      <c r="AE23" s="1328" t="s">
        <v>2</v>
      </c>
      <c r="AF23" s="12">
        <f t="shared" si="5"/>
        <v>21</v>
      </c>
      <c r="AG23" s="13">
        <f t="shared" si="6"/>
        <v>0</v>
      </c>
      <c r="AH23" s="13">
        <f t="shared" si="7"/>
        <v>0</v>
      </c>
      <c r="AI23" s="13">
        <f t="shared" si="8"/>
        <v>9</v>
      </c>
      <c r="AJ23" s="14">
        <f t="shared" si="9"/>
        <v>0</v>
      </c>
    </row>
    <row r="24" spans="1:38" ht="15" customHeight="1" thickBot="1">
      <c r="A24" s="254" t="s">
        <v>310</v>
      </c>
      <c r="B24" s="580" t="s">
        <v>2</v>
      </c>
      <c r="C24" s="499" t="s">
        <v>2</v>
      </c>
      <c r="D24" s="499" t="s">
        <v>2</v>
      </c>
      <c r="E24" s="511" t="s">
        <v>2</v>
      </c>
      <c r="F24" s="532" t="s">
        <v>16</v>
      </c>
      <c r="G24" s="533" t="s">
        <v>16</v>
      </c>
      <c r="H24" s="1107" t="s">
        <v>3</v>
      </c>
      <c r="I24" s="499" t="s">
        <v>2</v>
      </c>
      <c r="J24" s="499" t="s">
        <v>2</v>
      </c>
      <c r="K24" s="499" t="s">
        <v>2</v>
      </c>
      <c r="L24" s="511" t="s">
        <v>2</v>
      </c>
      <c r="M24" s="342" t="s">
        <v>16</v>
      </c>
      <c r="N24" s="533" t="s">
        <v>16</v>
      </c>
      <c r="O24" s="1293" t="s">
        <v>15</v>
      </c>
      <c r="P24" s="591" t="s">
        <v>3</v>
      </c>
      <c r="Q24" s="148" t="s">
        <v>16</v>
      </c>
      <c r="R24" s="499" t="s">
        <v>2</v>
      </c>
      <c r="S24" s="1300" t="s">
        <v>15</v>
      </c>
      <c r="T24" s="535" t="s">
        <v>2</v>
      </c>
      <c r="U24" s="1308" t="s">
        <v>16</v>
      </c>
      <c r="V24" s="522" t="s">
        <v>2</v>
      </c>
      <c r="W24" s="1297" t="s">
        <v>2</v>
      </c>
      <c r="X24" s="499" t="s">
        <v>2</v>
      </c>
      <c r="Y24" s="1297" t="s">
        <v>2</v>
      </c>
      <c r="Z24" s="1103" t="s">
        <v>3</v>
      </c>
      <c r="AA24" s="342" t="s">
        <v>16</v>
      </c>
      <c r="AB24" s="533" t="s">
        <v>16</v>
      </c>
      <c r="AC24" s="1293" t="s">
        <v>15</v>
      </c>
      <c r="AD24" s="1103" t="s">
        <v>3</v>
      </c>
      <c r="AE24" s="1329" t="s">
        <v>16</v>
      </c>
      <c r="AF24" s="19">
        <f t="shared" si="5"/>
        <v>17</v>
      </c>
      <c r="AG24" s="20">
        <f t="shared" si="6"/>
        <v>4</v>
      </c>
      <c r="AH24" s="21">
        <f t="shared" si="7"/>
        <v>0</v>
      </c>
      <c r="AI24" s="21">
        <f t="shared" si="8"/>
        <v>9</v>
      </c>
      <c r="AJ24" s="22">
        <f t="shared" si="9"/>
        <v>8</v>
      </c>
    </row>
    <row r="25" spans="1:38" ht="27">
      <c r="A25" s="560" t="s">
        <v>243</v>
      </c>
      <c r="B25" s="1083"/>
      <c r="C25" s="25"/>
      <c r="D25" s="25"/>
      <c r="E25" s="25"/>
      <c r="F25" s="225" t="s">
        <v>237</v>
      </c>
      <c r="G25" s="25" t="s">
        <v>314</v>
      </c>
      <c r="H25" s="25"/>
      <c r="I25" s="25"/>
      <c r="J25" s="25"/>
      <c r="K25" s="25"/>
      <c r="L25" s="25"/>
      <c r="M25" s="225" t="s">
        <v>238</v>
      </c>
      <c r="N25" s="25" t="s">
        <v>22</v>
      </c>
      <c r="O25" s="25"/>
      <c r="P25" s="25"/>
      <c r="Q25" s="25"/>
      <c r="R25" s="25"/>
      <c r="S25" s="25"/>
      <c r="T25" s="225" t="s">
        <v>242</v>
      </c>
      <c r="U25" s="25" t="s">
        <v>78</v>
      </c>
      <c r="V25" s="25"/>
      <c r="W25" s="25"/>
      <c r="X25" s="25"/>
      <c r="Y25" s="25"/>
      <c r="Z25" s="25"/>
      <c r="AA25" s="225" t="s">
        <v>240</v>
      </c>
      <c r="AB25" s="25" t="s">
        <v>19</v>
      </c>
      <c r="AC25" s="1082"/>
      <c r="AD25" s="25"/>
      <c r="AE25" s="28"/>
      <c r="AF25" s="6160"/>
      <c r="AG25" s="6144"/>
      <c r="AH25" s="6144"/>
      <c r="AI25" s="6144"/>
      <c r="AJ25" s="6145"/>
    </row>
    <row r="26" spans="1:38" ht="27.75" thickBot="1">
      <c r="A26" s="561" t="s">
        <v>244</v>
      </c>
      <c r="B26" s="562"/>
      <c r="C26" s="31"/>
      <c r="D26" s="31"/>
      <c r="E26" s="31"/>
      <c r="F26" s="31"/>
      <c r="G26" s="32" t="s">
        <v>235</v>
      </c>
      <c r="H26" s="31"/>
      <c r="I26" s="31"/>
      <c r="J26" s="31"/>
      <c r="K26" s="31"/>
      <c r="L26" s="31"/>
      <c r="M26" s="31"/>
      <c r="N26" s="32" t="s">
        <v>239</v>
      </c>
      <c r="O26" s="31"/>
      <c r="P26" s="31"/>
      <c r="Q26" s="31"/>
      <c r="R26" s="31"/>
      <c r="S26" s="31"/>
      <c r="T26" s="31"/>
      <c r="U26" s="32" t="s">
        <v>241</v>
      </c>
      <c r="V26" s="31"/>
      <c r="W26" s="31"/>
      <c r="X26" s="31"/>
      <c r="Y26" s="31"/>
      <c r="Z26" s="31"/>
      <c r="AA26" s="1084"/>
      <c r="AB26" s="32" t="s">
        <v>236</v>
      </c>
      <c r="AC26" s="31"/>
      <c r="AD26" s="31"/>
      <c r="AE26" s="468"/>
      <c r="AF26" s="6147"/>
      <c r="AG26" s="6147"/>
      <c r="AH26" s="6147"/>
      <c r="AI26" s="6147"/>
      <c r="AJ26" s="6148"/>
    </row>
  </sheetData>
  <mergeCells count="3">
    <mergeCell ref="B1:AJ1"/>
    <mergeCell ref="AF2:AJ2"/>
    <mergeCell ref="AF25:AJ26"/>
  </mergeCells>
  <phoneticPr fontId="3" type="noConversion"/>
  <pageMargins left="0.70866141732283472" right="0.70866141732283472" top="0.74803149606299213" bottom="0.74803149606299213" header="0.31496062992125984" footer="0.31496062992125984"/>
  <pageSetup paperSize="9" scale="70" orientation="landscape" r:id="rId1"/>
  <colBreaks count="1" manualBreakCount="1">
    <brk id="36"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AK26"/>
  <sheetViews>
    <sheetView view="pageBreakPreview" zoomScale="95" zoomScaleSheetLayoutView="95" workbookViewId="0">
      <selection activeCell="O22" sqref="O22"/>
    </sheetView>
  </sheetViews>
  <sheetFormatPr defaultRowHeight="16.5"/>
  <cols>
    <col min="1" max="1" width="8.75" customWidth="1"/>
    <col min="2" max="2" width="0.125" customWidth="1"/>
    <col min="3" max="11" width="5.625" hidden="1" customWidth="1"/>
    <col min="12" max="32" width="5.625" customWidth="1"/>
    <col min="33" max="37" width="3.625" customWidth="1"/>
  </cols>
  <sheetData>
    <row r="1" spans="1:37" ht="21.75" customHeight="1" thickBot="1">
      <c r="A1" s="1"/>
      <c r="B1" s="6169" t="s">
        <v>348</v>
      </c>
      <c r="C1" s="6170"/>
      <c r="D1" s="6170"/>
      <c r="E1" s="6170"/>
      <c r="F1" s="6170"/>
      <c r="G1" s="6170"/>
      <c r="H1" s="6170"/>
      <c r="I1" s="6170"/>
      <c r="J1" s="6170"/>
      <c r="K1" s="6170"/>
      <c r="L1" s="6170"/>
      <c r="M1" s="6170"/>
      <c r="N1" s="6170"/>
      <c r="O1" s="6170"/>
      <c r="P1" s="6170"/>
      <c r="Q1" s="6170"/>
      <c r="R1" s="6170"/>
      <c r="S1" s="6170"/>
      <c r="T1" s="6170"/>
      <c r="U1" s="6170"/>
      <c r="V1" s="6170"/>
      <c r="W1" s="6170"/>
      <c r="X1" s="6170"/>
      <c r="Y1" s="6170"/>
      <c r="Z1" s="6170"/>
      <c r="AA1" s="6170"/>
      <c r="AB1" s="6170"/>
      <c r="AC1" s="6170"/>
      <c r="AD1" s="6170"/>
      <c r="AE1" s="6170"/>
      <c r="AF1" s="6170"/>
      <c r="AG1" s="6170"/>
      <c r="AH1" s="6170"/>
      <c r="AI1" s="6170"/>
      <c r="AJ1" s="6170"/>
      <c r="AK1" s="6171"/>
    </row>
    <row r="2" spans="1:37" ht="24.75" customHeight="1" thickBot="1">
      <c r="A2" s="6" t="s">
        <v>0</v>
      </c>
      <c r="B2" s="1340">
        <v>1</v>
      </c>
      <c r="C2" s="1341">
        <v>2</v>
      </c>
      <c r="D2" s="1342">
        <v>3</v>
      </c>
      <c r="E2" s="1343">
        <v>4</v>
      </c>
      <c r="F2" s="1344">
        <v>5</v>
      </c>
      <c r="G2" s="1345">
        <v>6</v>
      </c>
      <c r="H2" s="1345">
        <v>7</v>
      </c>
      <c r="I2" s="1345">
        <v>8</v>
      </c>
      <c r="J2" s="1341">
        <v>9</v>
      </c>
      <c r="K2" s="1342">
        <v>10</v>
      </c>
      <c r="L2" s="1343">
        <v>11</v>
      </c>
      <c r="M2" s="1344">
        <v>12</v>
      </c>
      <c r="N2" s="1345">
        <v>13</v>
      </c>
      <c r="O2" s="1346">
        <v>14</v>
      </c>
      <c r="P2" s="1345">
        <v>15</v>
      </c>
      <c r="Q2" s="1347">
        <v>16</v>
      </c>
      <c r="R2" s="1342">
        <v>17</v>
      </c>
      <c r="S2" s="1343">
        <v>18</v>
      </c>
      <c r="T2" s="1344">
        <v>19</v>
      </c>
      <c r="U2" s="1346">
        <v>20</v>
      </c>
      <c r="V2" s="1346">
        <v>21</v>
      </c>
      <c r="W2" s="1346">
        <v>22</v>
      </c>
      <c r="X2" s="1347">
        <v>23</v>
      </c>
      <c r="Y2" s="1342">
        <v>24</v>
      </c>
      <c r="Z2" s="1343">
        <v>25</v>
      </c>
      <c r="AA2" s="1344">
        <v>26</v>
      </c>
      <c r="AB2" s="1346">
        <v>27</v>
      </c>
      <c r="AC2" s="1346">
        <v>28</v>
      </c>
      <c r="AD2" s="1346">
        <v>29</v>
      </c>
      <c r="AE2" s="1347">
        <v>30</v>
      </c>
      <c r="AF2" s="1348">
        <v>31</v>
      </c>
      <c r="AG2" s="6159" t="s">
        <v>1</v>
      </c>
      <c r="AH2" s="6157"/>
      <c r="AI2" s="6157"/>
      <c r="AJ2" s="6157"/>
      <c r="AK2" s="6158"/>
    </row>
    <row r="3" spans="1:37" ht="18" customHeight="1" thickBot="1">
      <c r="A3" s="1081" t="s">
        <v>7</v>
      </c>
      <c r="B3" s="1349" t="s">
        <v>9</v>
      </c>
      <c r="C3" s="1350" t="s">
        <v>10</v>
      </c>
      <c r="D3" s="1351" t="s">
        <v>11</v>
      </c>
      <c r="E3" s="1352" t="s">
        <v>12</v>
      </c>
      <c r="F3" s="1353" t="s">
        <v>13</v>
      </c>
      <c r="G3" s="1354" t="s">
        <v>14</v>
      </c>
      <c r="H3" s="1354" t="s">
        <v>8</v>
      </c>
      <c r="I3" s="1354" t="s">
        <v>9</v>
      </c>
      <c r="J3" s="1350" t="s">
        <v>10</v>
      </c>
      <c r="K3" s="1351" t="s">
        <v>11</v>
      </c>
      <c r="L3" s="1417" t="s">
        <v>12</v>
      </c>
      <c r="M3" s="1418" t="s">
        <v>13</v>
      </c>
      <c r="N3" s="1419" t="s">
        <v>14</v>
      </c>
      <c r="O3" s="1419" t="s">
        <v>8</v>
      </c>
      <c r="P3" s="1419" t="s">
        <v>9</v>
      </c>
      <c r="Q3" s="1420" t="s">
        <v>10</v>
      </c>
      <c r="R3" s="1421" t="s">
        <v>11</v>
      </c>
      <c r="S3" s="1422" t="s">
        <v>12</v>
      </c>
      <c r="T3" s="1418" t="s">
        <v>13</v>
      </c>
      <c r="U3" s="1419" t="s">
        <v>14</v>
      </c>
      <c r="V3" s="1419" t="s">
        <v>8</v>
      </c>
      <c r="W3" s="1419" t="s">
        <v>9</v>
      </c>
      <c r="X3" s="1420" t="s">
        <v>10</v>
      </c>
      <c r="Y3" s="1421" t="s">
        <v>11</v>
      </c>
      <c r="Z3" s="1422" t="s">
        <v>12</v>
      </c>
      <c r="AA3" s="1418" t="s">
        <v>13</v>
      </c>
      <c r="AB3" s="1419" t="s">
        <v>14</v>
      </c>
      <c r="AC3" s="1419" t="s">
        <v>8</v>
      </c>
      <c r="AD3" s="1419" t="s">
        <v>9</v>
      </c>
      <c r="AE3" s="1420" t="s">
        <v>10</v>
      </c>
      <c r="AF3" s="1423" t="s">
        <v>11</v>
      </c>
      <c r="AG3" s="15" t="s">
        <v>2</v>
      </c>
      <c r="AH3" s="17" t="s">
        <v>3</v>
      </c>
      <c r="AI3" s="17" t="s">
        <v>4</v>
      </c>
      <c r="AJ3" s="17" t="s">
        <v>5</v>
      </c>
      <c r="AK3" s="18" t="s">
        <v>6</v>
      </c>
    </row>
    <row r="4" spans="1:37" ht="18.75" customHeight="1" thickBot="1">
      <c r="A4" s="1267" t="s">
        <v>291</v>
      </c>
      <c r="B4" s="1355" t="s">
        <v>4</v>
      </c>
      <c r="C4" s="1356" t="s">
        <v>4</v>
      </c>
      <c r="D4" s="798" t="s">
        <v>4</v>
      </c>
      <c r="E4" s="793" t="s">
        <v>16</v>
      </c>
      <c r="F4" s="878" t="s">
        <v>3</v>
      </c>
      <c r="G4" s="1357" t="s">
        <v>16</v>
      </c>
      <c r="H4" s="1357" t="s">
        <v>16</v>
      </c>
      <c r="I4" s="1357" t="s">
        <v>16</v>
      </c>
      <c r="J4" s="800" t="s">
        <v>16</v>
      </c>
      <c r="K4" s="801" t="s">
        <v>16</v>
      </c>
      <c r="L4" s="1390" t="s">
        <v>4</v>
      </c>
      <c r="M4" s="803" t="s">
        <v>4</v>
      </c>
      <c r="N4" s="1396" t="s">
        <v>16</v>
      </c>
      <c r="O4" s="1358" t="s">
        <v>2</v>
      </c>
      <c r="P4" s="1398" t="s">
        <v>3</v>
      </c>
      <c r="Q4" s="791" t="s">
        <v>2</v>
      </c>
      <c r="R4" s="1401" t="s">
        <v>317</v>
      </c>
      <c r="S4" s="805" t="s">
        <v>3</v>
      </c>
      <c r="T4" s="1510" t="s">
        <v>59</v>
      </c>
      <c r="U4" s="789" t="s">
        <v>4</v>
      </c>
      <c r="V4" s="1400" t="s">
        <v>4</v>
      </c>
      <c r="W4" s="790" t="s">
        <v>16</v>
      </c>
      <c r="X4" s="1408" t="s">
        <v>2</v>
      </c>
      <c r="Y4" s="792" t="s">
        <v>3</v>
      </c>
      <c r="Z4" s="1395" t="s">
        <v>16</v>
      </c>
      <c r="AA4" s="794" t="s">
        <v>16</v>
      </c>
      <c r="AB4" s="250" t="s">
        <v>2</v>
      </c>
      <c r="AC4" s="795" t="s">
        <v>3</v>
      </c>
      <c r="AD4" s="1400" t="s">
        <v>4</v>
      </c>
      <c r="AE4" s="802" t="s">
        <v>4</v>
      </c>
      <c r="AF4" s="1412" t="s">
        <v>4</v>
      </c>
      <c r="AG4" s="12">
        <f t="shared" ref="AG4:AG15" si="0">COUNTIF(B4:AF4,AG$3)</f>
        <v>4</v>
      </c>
      <c r="AH4" s="13">
        <f t="shared" ref="AH4:AH15" si="1">COUNTIF(B4:AF4,AH$3)</f>
        <v>5</v>
      </c>
      <c r="AI4" s="13">
        <f t="shared" ref="AI4:AI15" si="2">COUNTIF(B4:AF4,AI$3)</f>
        <v>10</v>
      </c>
      <c r="AJ4" s="13">
        <f t="shared" ref="AJ4:AJ15" si="3">COUNTIF(B4:AF4,AJ$3)</f>
        <v>11</v>
      </c>
      <c r="AK4" s="14">
        <f>(AH4+AI4)*2+2</f>
        <v>32</v>
      </c>
    </row>
    <row r="5" spans="1:37" ht="18.75" customHeight="1">
      <c r="A5" s="1268" t="s">
        <v>292</v>
      </c>
      <c r="B5" s="1359" t="s">
        <v>4</v>
      </c>
      <c r="C5" s="1360" t="s">
        <v>4</v>
      </c>
      <c r="D5" s="818" t="s">
        <v>4</v>
      </c>
      <c r="E5" s="813" t="s">
        <v>16</v>
      </c>
      <c r="F5" s="832" t="s">
        <v>3</v>
      </c>
      <c r="G5" s="1284" t="s">
        <v>2</v>
      </c>
      <c r="H5" s="1361" t="s">
        <v>16</v>
      </c>
      <c r="I5" s="1361" t="s">
        <v>16</v>
      </c>
      <c r="J5" s="821" t="s">
        <v>16</v>
      </c>
      <c r="K5" s="822" t="s">
        <v>16</v>
      </c>
      <c r="L5" s="286" t="s">
        <v>4</v>
      </c>
      <c r="M5" s="824" t="s">
        <v>4</v>
      </c>
      <c r="N5" s="233" t="s">
        <v>16</v>
      </c>
      <c r="O5" s="795" t="s">
        <v>3</v>
      </c>
      <c r="P5" s="235" t="s">
        <v>2</v>
      </c>
      <c r="Q5" s="1362" t="s">
        <v>16</v>
      </c>
      <c r="R5" s="287" t="s">
        <v>317</v>
      </c>
      <c r="S5" s="826" t="s">
        <v>3</v>
      </c>
      <c r="T5" s="258" t="s">
        <v>2</v>
      </c>
      <c r="U5" s="809" t="s">
        <v>318</v>
      </c>
      <c r="V5" s="232" t="s">
        <v>4</v>
      </c>
      <c r="W5" s="810" t="s">
        <v>16</v>
      </c>
      <c r="X5" s="267" t="s">
        <v>2</v>
      </c>
      <c r="Y5" s="821" t="s">
        <v>16</v>
      </c>
      <c r="Z5" s="1553" t="s">
        <v>3</v>
      </c>
      <c r="AA5" s="814" t="s">
        <v>16</v>
      </c>
      <c r="AB5" s="410" t="s">
        <v>59</v>
      </c>
      <c r="AC5" s="1284" t="s">
        <v>2</v>
      </c>
      <c r="AD5" s="232" t="s">
        <v>4</v>
      </c>
      <c r="AE5" s="823" t="s">
        <v>4</v>
      </c>
      <c r="AF5" s="317" t="s">
        <v>4</v>
      </c>
      <c r="AG5" s="7">
        <f t="shared" si="0"/>
        <v>5</v>
      </c>
      <c r="AH5" s="13">
        <f t="shared" si="1"/>
        <v>4</v>
      </c>
      <c r="AI5" s="8">
        <f t="shared" si="2"/>
        <v>10</v>
      </c>
      <c r="AJ5" s="8">
        <f t="shared" si="3"/>
        <v>11</v>
      </c>
      <c r="AK5" s="9">
        <f t="shared" ref="AK5:AK15" si="4">(AH5+AI5)*2+2</f>
        <v>30</v>
      </c>
    </row>
    <row r="6" spans="1:37" ht="18.75" customHeight="1">
      <c r="A6" s="1268" t="s">
        <v>293</v>
      </c>
      <c r="B6" s="1363" t="s">
        <v>16</v>
      </c>
      <c r="C6" s="1362" t="s">
        <v>16</v>
      </c>
      <c r="D6" s="822" t="s">
        <v>16</v>
      </c>
      <c r="E6" s="823" t="s">
        <v>4</v>
      </c>
      <c r="F6" s="824" t="s">
        <v>4</v>
      </c>
      <c r="G6" s="810" t="s">
        <v>16</v>
      </c>
      <c r="H6" s="820" t="s">
        <v>3</v>
      </c>
      <c r="I6" s="1284" t="s">
        <v>2</v>
      </c>
      <c r="J6" s="1364" t="s">
        <v>16</v>
      </c>
      <c r="K6" s="822" t="s">
        <v>16</v>
      </c>
      <c r="L6" s="1391" t="s">
        <v>3</v>
      </c>
      <c r="M6" s="819" t="s">
        <v>2</v>
      </c>
      <c r="N6" s="232" t="s">
        <v>4</v>
      </c>
      <c r="O6" s="809" t="s">
        <v>4</v>
      </c>
      <c r="P6" s="233" t="s">
        <v>16</v>
      </c>
      <c r="Q6" s="1365" t="s">
        <v>320</v>
      </c>
      <c r="R6" s="1402" t="s">
        <v>3</v>
      </c>
      <c r="S6" s="813" t="s">
        <v>16</v>
      </c>
      <c r="T6" s="259" t="s">
        <v>16</v>
      </c>
      <c r="U6" s="820" t="s">
        <v>3</v>
      </c>
      <c r="V6" s="235" t="s">
        <v>2</v>
      </c>
      <c r="W6" s="809" t="s">
        <v>4</v>
      </c>
      <c r="X6" s="269" t="s">
        <v>4</v>
      </c>
      <c r="Y6" s="818" t="s">
        <v>4</v>
      </c>
      <c r="Z6" s="283" t="s">
        <v>16</v>
      </c>
      <c r="AA6" s="1552" t="s">
        <v>350</v>
      </c>
      <c r="AB6" s="1407" t="s">
        <v>3</v>
      </c>
      <c r="AC6" s="1551" t="s">
        <v>349</v>
      </c>
      <c r="AD6" s="1407" t="s">
        <v>3</v>
      </c>
      <c r="AE6" s="813" t="s">
        <v>16</v>
      </c>
      <c r="AF6" s="315" t="s">
        <v>16</v>
      </c>
      <c r="AG6" s="12">
        <f t="shared" si="0"/>
        <v>4</v>
      </c>
      <c r="AH6" s="13">
        <f t="shared" si="1"/>
        <v>6</v>
      </c>
      <c r="AI6" s="13">
        <f t="shared" si="2"/>
        <v>7</v>
      </c>
      <c r="AJ6" s="13">
        <f t="shared" si="3"/>
        <v>13</v>
      </c>
      <c r="AK6" s="14">
        <f t="shared" si="4"/>
        <v>28</v>
      </c>
    </row>
    <row r="7" spans="1:37" ht="18.75" customHeight="1">
      <c r="A7" s="1268" t="s">
        <v>294</v>
      </c>
      <c r="B7" s="1363" t="s">
        <v>16</v>
      </c>
      <c r="C7" s="1362" t="s">
        <v>16</v>
      </c>
      <c r="D7" s="822" t="s">
        <v>16</v>
      </c>
      <c r="E7" s="823" t="s">
        <v>4</v>
      </c>
      <c r="F7" s="824" t="s">
        <v>4</v>
      </c>
      <c r="G7" s="810" t="s">
        <v>16</v>
      </c>
      <c r="H7" s="1284" t="s">
        <v>2</v>
      </c>
      <c r="I7" s="820" t="s">
        <v>3</v>
      </c>
      <c r="J7" s="1364" t="s">
        <v>16</v>
      </c>
      <c r="K7" s="822" t="s">
        <v>16</v>
      </c>
      <c r="L7" s="1391" t="s">
        <v>3</v>
      </c>
      <c r="M7" s="819" t="s">
        <v>2</v>
      </c>
      <c r="N7" s="232" t="s">
        <v>4</v>
      </c>
      <c r="O7" s="809" t="s">
        <v>4</v>
      </c>
      <c r="P7" s="233" t="s">
        <v>16</v>
      </c>
      <c r="Q7" s="830" t="s">
        <v>2</v>
      </c>
      <c r="R7" s="1402" t="s">
        <v>3</v>
      </c>
      <c r="S7" s="813" t="s">
        <v>16</v>
      </c>
      <c r="T7" s="259" t="s">
        <v>16</v>
      </c>
      <c r="U7" s="1284" t="s">
        <v>2</v>
      </c>
      <c r="V7" s="1407" t="s">
        <v>3</v>
      </c>
      <c r="W7" s="809" t="s">
        <v>4</v>
      </c>
      <c r="X7" s="269" t="s">
        <v>4</v>
      </c>
      <c r="Y7" s="822" t="s">
        <v>16</v>
      </c>
      <c r="Z7" s="283" t="s">
        <v>16</v>
      </c>
      <c r="AA7" s="832" t="s">
        <v>3</v>
      </c>
      <c r="AB7" s="236" t="s">
        <v>2</v>
      </c>
      <c r="AC7" s="816" t="s">
        <v>347</v>
      </c>
      <c r="AD7" s="235" t="s">
        <v>2</v>
      </c>
      <c r="AE7" s="813" t="s">
        <v>16</v>
      </c>
      <c r="AF7" s="315" t="s">
        <v>16</v>
      </c>
      <c r="AG7" s="7">
        <f t="shared" si="0"/>
        <v>7</v>
      </c>
      <c r="AH7" s="13">
        <f t="shared" si="1"/>
        <v>5</v>
      </c>
      <c r="AI7" s="8">
        <f t="shared" si="2"/>
        <v>6</v>
      </c>
      <c r="AJ7" s="8">
        <f t="shared" si="3"/>
        <v>13</v>
      </c>
      <c r="AK7" s="9">
        <f t="shared" si="4"/>
        <v>24</v>
      </c>
    </row>
    <row r="8" spans="1:37" ht="18.75" customHeight="1">
      <c r="A8" s="1268" t="s">
        <v>295</v>
      </c>
      <c r="B8" s="1363" t="s">
        <v>16</v>
      </c>
      <c r="C8" s="1362" t="s">
        <v>16</v>
      </c>
      <c r="D8" s="822" t="s">
        <v>16</v>
      </c>
      <c r="E8" s="826" t="s">
        <v>3</v>
      </c>
      <c r="F8" s="1366" t="s">
        <v>2</v>
      </c>
      <c r="G8" s="809" t="s">
        <v>4</v>
      </c>
      <c r="H8" s="809" t="s">
        <v>4</v>
      </c>
      <c r="I8" s="810" t="s">
        <v>16</v>
      </c>
      <c r="J8" s="825" t="s">
        <v>3</v>
      </c>
      <c r="K8" s="812" t="s">
        <v>3</v>
      </c>
      <c r="L8" s="283" t="s">
        <v>16</v>
      </c>
      <c r="M8" s="814" t="s">
        <v>16</v>
      </c>
      <c r="N8" s="267" t="s">
        <v>2</v>
      </c>
      <c r="O8" s="1361" t="s">
        <v>16</v>
      </c>
      <c r="P8" s="232" t="s">
        <v>4</v>
      </c>
      <c r="Q8" s="817" t="s">
        <v>4</v>
      </c>
      <c r="R8" s="284" t="s">
        <v>4</v>
      </c>
      <c r="S8" s="813" t="s">
        <v>16</v>
      </c>
      <c r="T8" s="1406" t="s">
        <v>3</v>
      </c>
      <c r="U8" s="816" t="s">
        <v>2</v>
      </c>
      <c r="V8" s="235" t="s">
        <v>2</v>
      </c>
      <c r="W8" s="820" t="s">
        <v>3</v>
      </c>
      <c r="X8" s="270" t="s">
        <v>16</v>
      </c>
      <c r="Y8" s="822" t="s">
        <v>16</v>
      </c>
      <c r="Z8" s="286" t="s">
        <v>4</v>
      </c>
      <c r="AA8" s="824" t="s">
        <v>4</v>
      </c>
      <c r="AB8" s="233" t="s">
        <v>16</v>
      </c>
      <c r="AC8" s="1284" t="s">
        <v>2</v>
      </c>
      <c r="AD8" s="236" t="s">
        <v>2</v>
      </c>
      <c r="AE8" s="1521" t="s">
        <v>59</v>
      </c>
      <c r="AF8" s="315" t="s">
        <v>16</v>
      </c>
      <c r="AG8" s="7">
        <f t="shared" si="0"/>
        <v>6</v>
      </c>
      <c r="AH8" s="13">
        <f t="shared" si="1"/>
        <v>5</v>
      </c>
      <c r="AI8" s="8">
        <f t="shared" si="2"/>
        <v>7</v>
      </c>
      <c r="AJ8" s="8">
        <f t="shared" si="3"/>
        <v>12</v>
      </c>
      <c r="AK8" s="9">
        <f t="shared" si="4"/>
        <v>26</v>
      </c>
    </row>
    <row r="9" spans="1:37" ht="18.75" customHeight="1">
      <c r="A9" s="1268" t="s">
        <v>296</v>
      </c>
      <c r="B9" s="808" t="s">
        <v>3</v>
      </c>
      <c r="C9" s="1362" t="s">
        <v>16</v>
      </c>
      <c r="D9" s="822" t="s">
        <v>16</v>
      </c>
      <c r="E9" s="826" t="s">
        <v>3</v>
      </c>
      <c r="F9" s="1366" t="s">
        <v>2</v>
      </c>
      <c r="G9" s="809" t="s">
        <v>4</v>
      </c>
      <c r="H9" s="809" t="s">
        <v>4</v>
      </c>
      <c r="I9" s="810" t="s">
        <v>16</v>
      </c>
      <c r="J9" s="825" t="s">
        <v>3</v>
      </c>
      <c r="K9" s="812" t="s">
        <v>3</v>
      </c>
      <c r="L9" s="283" t="s">
        <v>16</v>
      </c>
      <c r="M9" s="814" t="s">
        <v>16</v>
      </c>
      <c r="N9" s="1367" t="s">
        <v>16</v>
      </c>
      <c r="O9" s="1361" t="s">
        <v>16</v>
      </c>
      <c r="P9" s="232" t="s">
        <v>4</v>
      </c>
      <c r="Q9" s="817" t="s">
        <v>4</v>
      </c>
      <c r="R9" s="284" t="s">
        <v>4</v>
      </c>
      <c r="S9" s="813" t="s">
        <v>16</v>
      </c>
      <c r="T9" s="257" t="s">
        <v>2</v>
      </c>
      <c r="U9" s="816" t="s">
        <v>2</v>
      </c>
      <c r="V9" s="1286" t="s">
        <v>59</v>
      </c>
      <c r="W9" s="410" t="s">
        <v>59</v>
      </c>
      <c r="X9" s="270" t="s">
        <v>16</v>
      </c>
      <c r="Y9" s="818" t="s">
        <v>4</v>
      </c>
      <c r="Z9" s="286" t="s">
        <v>4</v>
      </c>
      <c r="AA9" s="824" t="s">
        <v>4</v>
      </c>
      <c r="AB9" s="233" t="s">
        <v>16</v>
      </c>
      <c r="AC9" s="233" t="s">
        <v>16</v>
      </c>
      <c r="AD9" s="235" t="s">
        <v>2</v>
      </c>
      <c r="AE9" s="826" t="s">
        <v>3</v>
      </c>
      <c r="AF9" s="315" t="s">
        <v>16</v>
      </c>
      <c r="AG9" s="12">
        <f t="shared" si="0"/>
        <v>4</v>
      </c>
      <c r="AH9" s="13">
        <f t="shared" si="1"/>
        <v>5</v>
      </c>
      <c r="AI9" s="13">
        <f t="shared" si="2"/>
        <v>8</v>
      </c>
      <c r="AJ9" s="13">
        <f t="shared" si="3"/>
        <v>12</v>
      </c>
      <c r="AK9" s="14">
        <f t="shared" si="4"/>
        <v>28</v>
      </c>
    </row>
    <row r="10" spans="1:37" ht="18.75" customHeight="1" thickBot="1">
      <c r="A10" s="1522" t="s">
        <v>297</v>
      </c>
      <c r="B10" s="1523" t="s">
        <v>16</v>
      </c>
      <c r="C10" s="1524" t="s">
        <v>3</v>
      </c>
      <c r="D10" s="1525" t="s">
        <v>3</v>
      </c>
      <c r="E10" s="1526" t="s">
        <v>16</v>
      </c>
      <c r="F10" s="1527" t="s">
        <v>16</v>
      </c>
      <c r="G10" s="1528" t="s">
        <v>16</v>
      </c>
      <c r="H10" s="1529" t="s">
        <v>16</v>
      </c>
      <c r="I10" s="1530" t="s">
        <v>4</v>
      </c>
      <c r="J10" s="1531" t="s">
        <v>4</v>
      </c>
      <c r="K10" s="1532" t="s">
        <v>4</v>
      </c>
      <c r="L10" s="1533" t="s">
        <v>16</v>
      </c>
      <c r="M10" s="1534" t="s">
        <v>16</v>
      </c>
      <c r="N10" s="1535" t="s">
        <v>2</v>
      </c>
      <c r="O10" s="1536" t="s">
        <v>59</v>
      </c>
      <c r="P10" s="1528" t="s">
        <v>16</v>
      </c>
      <c r="Q10" s="1537" t="s">
        <v>16</v>
      </c>
      <c r="R10" s="1538" t="s">
        <v>317</v>
      </c>
      <c r="S10" s="1539" t="s">
        <v>4</v>
      </c>
      <c r="T10" s="1540" t="s">
        <v>4</v>
      </c>
      <c r="U10" s="1541" t="s">
        <v>16</v>
      </c>
      <c r="V10" s="1536" t="s">
        <v>59</v>
      </c>
      <c r="W10" s="1542" t="s">
        <v>2</v>
      </c>
      <c r="X10" s="1543" t="s">
        <v>3</v>
      </c>
      <c r="Y10" s="1544" t="s">
        <v>16</v>
      </c>
      <c r="Z10" s="1545" t="s">
        <v>319</v>
      </c>
      <c r="AA10" s="1546" t="s">
        <v>2</v>
      </c>
      <c r="AB10" s="1547" t="s">
        <v>4</v>
      </c>
      <c r="AC10" s="1530" t="s">
        <v>4</v>
      </c>
      <c r="AD10" s="1548" t="s">
        <v>16</v>
      </c>
      <c r="AE10" s="1549" t="s">
        <v>2</v>
      </c>
      <c r="AF10" s="1413" t="s">
        <v>3</v>
      </c>
      <c r="AG10" s="12">
        <f t="shared" si="0"/>
        <v>4</v>
      </c>
      <c r="AH10" s="13">
        <f t="shared" si="1"/>
        <v>5</v>
      </c>
      <c r="AI10" s="13">
        <f t="shared" si="2"/>
        <v>7</v>
      </c>
      <c r="AJ10" s="13">
        <f t="shared" si="3"/>
        <v>13</v>
      </c>
      <c r="AK10" s="14">
        <f t="shared" si="4"/>
        <v>26</v>
      </c>
    </row>
    <row r="11" spans="1:37" ht="18.75" customHeight="1" thickTop="1">
      <c r="A11" s="1511" t="s">
        <v>298</v>
      </c>
      <c r="B11" s="1512" t="s">
        <v>16</v>
      </c>
      <c r="C11" s="1472" t="s">
        <v>3</v>
      </c>
      <c r="D11" s="1485" t="s">
        <v>3</v>
      </c>
      <c r="E11" s="1488" t="s">
        <v>16</v>
      </c>
      <c r="F11" s="1468" t="s">
        <v>16</v>
      </c>
      <c r="G11" s="1513" t="s">
        <v>16</v>
      </c>
      <c r="H11" s="1494" t="s">
        <v>16</v>
      </c>
      <c r="I11" s="1447" t="s">
        <v>4</v>
      </c>
      <c r="J11" s="1514" t="s">
        <v>4</v>
      </c>
      <c r="K11" s="1487" t="s">
        <v>4</v>
      </c>
      <c r="L11" s="1506" t="s">
        <v>16</v>
      </c>
      <c r="M11" s="1515" t="s">
        <v>16</v>
      </c>
      <c r="N11" s="1513" t="s">
        <v>16</v>
      </c>
      <c r="O11" s="1516" t="s">
        <v>59</v>
      </c>
      <c r="P11" s="1503" t="s">
        <v>59</v>
      </c>
      <c r="Q11" s="1473" t="s">
        <v>16</v>
      </c>
      <c r="R11" s="1517" t="s">
        <v>317</v>
      </c>
      <c r="S11" s="1486" t="s">
        <v>4</v>
      </c>
      <c r="T11" s="1518" t="s">
        <v>4</v>
      </c>
      <c r="U11" s="1448" t="s">
        <v>16</v>
      </c>
      <c r="V11" s="1519" t="s">
        <v>3</v>
      </c>
      <c r="W11" s="1450" t="s">
        <v>2</v>
      </c>
      <c r="X11" s="1520" t="s">
        <v>2</v>
      </c>
      <c r="Y11" s="1502" t="s">
        <v>3</v>
      </c>
      <c r="Z11" s="1506" t="s">
        <v>16</v>
      </c>
      <c r="AA11" s="1497" t="s">
        <v>2</v>
      </c>
      <c r="AB11" s="1499" t="s">
        <v>4</v>
      </c>
      <c r="AC11" s="1447" t="s">
        <v>4</v>
      </c>
      <c r="AD11" s="1498" t="s">
        <v>16</v>
      </c>
      <c r="AE11" s="1508" t="s">
        <v>2</v>
      </c>
      <c r="AF11" s="1413" t="s">
        <v>3</v>
      </c>
      <c r="AG11" s="12">
        <f t="shared" si="0"/>
        <v>4</v>
      </c>
      <c r="AH11" s="13">
        <f t="shared" si="1"/>
        <v>5</v>
      </c>
      <c r="AI11" s="13">
        <f t="shared" si="2"/>
        <v>7</v>
      </c>
      <c r="AJ11" s="13">
        <f t="shared" si="3"/>
        <v>13</v>
      </c>
      <c r="AK11" s="14">
        <f t="shared" si="4"/>
        <v>26</v>
      </c>
    </row>
    <row r="12" spans="1:37" ht="18.75" customHeight="1">
      <c r="A12" s="1491" t="s">
        <v>299</v>
      </c>
      <c r="B12" s="1492" t="s">
        <v>16</v>
      </c>
      <c r="C12" s="1493" t="s">
        <v>16</v>
      </c>
      <c r="D12" s="1484" t="s">
        <v>16</v>
      </c>
      <c r="E12" s="1488" t="s">
        <v>16</v>
      </c>
      <c r="F12" s="1466" t="s">
        <v>4</v>
      </c>
      <c r="G12" s="1447" t="s">
        <v>4</v>
      </c>
      <c r="H12" s="1448" t="s">
        <v>16</v>
      </c>
      <c r="I12" s="1494" t="s">
        <v>16</v>
      </c>
      <c r="J12" s="1495" t="s">
        <v>16</v>
      </c>
      <c r="K12" s="1484" t="s">
        <v>16</v>
      </c>
      <c r="L12" s="1496" t="s">
        <v>3</v>
      </c>
      <c r="M12" s="1497" t="s">
        <v>2</v>
      </c>
      <c r="N12" s="1498" t="s">
        <v>16</v>
      </c>
      <c r="O12" s="1447" t="s">
        <v>4</v>
      </c>
      <c r="P12" s="1499" t="s">
        <v>4</v>
      </c>
      <c r="Q12" s="1473" t="s">
        <v>16</v>
      </c>
      <c r="R12" s="1500" t="s">
        <v>3</v>
      </c>
      <c r="S12" s="1486" t="s">
        <v>4</v>
      </c>
      <c r="T12" s="1501" t="s">
        <v>16</v>
      </c>
      <c r="U12" s="1502" t="s">
        <v>3</v>
      </c>
      <c r="V12" s="1503" t="s">
        <v>59</v>
      </c>
      <c r="W12" s="1504" t="s">
        <v>2</v>
      </c>
      <c r="X12" s="1505" t="s">
        <v>4</v>
      </c>
      <c r="Y12" s="1487" t="s">
        <v>4</v>
      </c>
      <c r="Z12" s="1506" t="s">
        <v>16</v>
      </c>
      <c r="AA12" s="1469" t="s">
        <v>3</v>
      </c>
      <c r="AB12" s="1507" t="s">
        <v>2</v>
      </c>
      <c r="AC12" s="1502" t="s">
        <v>3</v>
      </c>
      <c r="AD12" s="1503" t="s">
        <v>59</v>
      </c>
      <c r="AE12" s="1508" t="s">
        <v>2</v>
      </c>
      <c r="AF12" s="1509" t="s">
        <v>16</v>
      </c>
      <c r="AG12" s="7" t="s">
        <v>316</v>
      </c>
      <c r="AH12" s="13">
        <f t="shared" si="1"/>
        <v>5</v>
      </c>
      <c r="AI12" s="8">
        <f t="shared" si="2"/>
        <v>7</v>
      </c>
      <c r="AJ12" s="8">
        <f t="shared" si="3"/>
        <v>13</v>
      </c>
      <c r="AK12" s="9">
        <f t="shared" si="4"/>
        <v>26</v>
      </c>
    </row>
    <row r="13" spans="1:37" ht="18.75" customHeight="1">
      <c r="A13" s="1269" t="s">
        <v>300</v>
      </c>
      <c r="B13" s="1363" t="s">
        <v>16</v>
      </c>
      <c r="C13" s="1360" t="s">
        <v>4</v>
      </c>
      <c r="D13" s="818" t="s">
        <v>4</v>
      </c>
      <c r="E13" s="813" t="s">
        <v>16</v>
      </c>
      <c r="F13" s="1368" t="s">
        <v>16</v>
      </c>
      <c r="G13" s="1367" t="s">
        <v>16</v>
      </c>
      <c r="H13" s="1284" t="s">
        <v>2</v>
      </c>
      <c r="I13" s="820" t="s">
        <v>3</v>
      </c>
      <c r="J13" s="825" t="s">
        <v>3</v>
      </c>
      <c r="K13" s="822" t="s">
        <v>16</v>
      </c>
      <c r="L13" s="283" t="s">
        <v>16</v>
      </c>
      <c r="M13" s="824" t="s">
        <v>4</v>
      </c>
      <c r="N13" s="232" t="s">
        <v>4</v>
      </c>
      <c r="O13" s="810" t="s">
        <v>16</v>
      </c>
      <c r="P13" s="236" t="s">
        <v>2</v>
      </c>
      <c r="Q13" s="825" t="s">
        <v>3</v>
      </c>
      <c r="R13" s="287" t="s">
        <v>317</v>
      </c>
      <c r="S13" s="826" t="s">
        <v>3</v>
      </c>
      <c r="T13" s="257" t="s">
        <v>2</v>
      </c>
      <c r="U13" s="810" t="s">
        <v>16</v>
      </c>
      <c r="V13" s="232" t="s">
        <v>4</v>
      </c>
      <c r="W13" s="809" t="s">
        <v>4</v>
      </c>
      <c r="X13" s="270" t="s">
        <v>16</v>
      </c>
      <c r="Y13" s="812" t="s">
        <v>3</v>
      </c>
      <c r="Z13" s="286" t="s">
        <v>4</v>
      </c>
      <c r="AA13" s="814" t="s">
        <v>16</v>
      </c>
      <c r="AB13" s="236" t="s">
        <v>2</v>
      </c>
      <c r="AC13" s="1284" t="s">
        <v>2</v>
      </c>
      <c r="AD13" s="236" t="s">
        <v>2</v>
      </c>
      <c r="AE13" s="817" t="s">
        <v>4</v>
      </c>
      <c r="AF13" s="317" t="s">
        <v>4</v>
      </c>
      <c r="AG13" s="12">
        <f t="shared" si="0"/>
        <v>6</v>
      </c>
      <c r="AH13" s="13">
        <f t="shared" si="1"/>
        <v>5</v>
      </c>
      <c r="AI13" s="13">
        <f t="shared" si="2"/>
        <v>9</v>
      </c>
      <c r="AJ13" s="13">
        <f t="shared" si="3"/>
        <v>11</v>
      </c>
      <c r="AK13" s="14">
        <f t="shared" si="4"/>
        <v>30</v>
      </c>
    </row>
    <row r="14" spans="1:37" ht="18.75" customHeight="1">
      <c r="A14" s="1270" t="s">
        <v>301</v>
      </c>
      <c r="B14" s="1359" t="s">
        <v>4</v>
      </c>
      <c r="C14" s="821" t="s">
        <v>16</v>
      </c>
      <c r="D14" s="812" t="s">
        <v>3</v>
      </c>
      <c r="E14" s="823" t="s">
        <v>4</v>
      </c>
      <c r="F14" s="814" t="s">
        <v>16</v>
      </c>
      <c r="G14" s="816" t="s">
        <v>2</v>
      </c>
      <c r="H14" s="1361" t="s">
        <v>16</v>
      </c>
      <c r="I14" s="1361" t="s">
        <v>16</v>
      </c>
      <c r="J14" s="1360" t="s">
        <v>4</v>
      </c>
      <c r="K14" s="818" t="s">
        <v>4</v>
      </c>
      <c r="L14" s="283" t="s">
        <v>16</v>
      </c>
      <c r="M14" s="819" t="s">
        <v>2</v>
      </c>
      <c r="N14" s="235" t="s">
        <v>2</v>
      </c>
      <c r="O14" s="825" t="s">
        <v>3</v>
      </c>
      <c r="P14" s="1367" t="s">
        <v>16</v>
      </c>
      <c r="Q14" s="1362" t="s">
        <v>16</v>
      </c>
      <c r="R14" s="287" t="s">
        <v>317</v>
      </c>
      <c r="S14" s="813" t="s">
        <v>16</v>
      </c>
      <c r="T14" s="256" t="s">
        <v>4</v>
      </c>
      <c r="U14" s="809" t="s">
        <v>4</v>
      </c>
      <c r="V14" s="233" t="s">
        <v>16</v>
      </c>
      <c r="W14" s="1286" t="s">
        <v>16</v>
      </c>
      <c r="X14" s="268" t="s">
        <v>2</v>
      </c>
      <c r="Y14" s="822" t="s">
        <v>16</v>
      </c>
      <c r="Z14" s="1391" t="s">
        <v>3</v>
      </c>
      <c r="AA14" s="819" t="s">
        <v>2</v>
      </c>
      <c r="AB14" s="233" t="s">
        <v>16</v>
      </c>
      <c r="AC14" s="809" t="s">
        <v>4</v>
      </c>
      <c r="AD14" s="232" t="s">
        <v>4</v>
      </c>
      <c r="AE14" s="821" t="s">
        <v>16</v>
      </c>
      <c r="AF14" s="1413" t="s">
        <v>3</v>
      </c>
      <c r="AG14" s="7">
        <f t="shared" si="0"/>
        <v>5</v>
      </c>
      <c r="AH14" s="13">
        <f t="shared" si="1"/>
        <v>4</v>
      </c>
      <c r="AI14" s="8">
        <f t="shared" si="2"/>
        <v>8</v>
      </c>
      <c r="AJ14" s="8">
        <f t="shared" si="3"/>
        <v>14</v>
      </c>
      <c r="AK14" s="9">
        <f t="shared" si="4"/>
        <v>26</v>
      </c>
    </row>
    <row r="15" spans="1:37" ht="18.75" customHeight="1" thickBot="1">
      <c r="A15" s="1271" t="s">
        <v>302</v>
      </c>
      <c r="B15" s="1378" t="s">
        <v>3</v>
      </c>
      <c r="C15" s="1369" t="s">
        <v>3</v>
      </c>
      <c r="D15" s="862" t="s">
        <v>16</v>
      </c>
      <c r="E15" s="868" t="s">
        <v>3</v>
      </c>
      <c r="F15" s="869" t="s">
        <v>2</v>
      </c>
      <c r="G15" s="866" t="s">
        <v>16</v>
      </c>
      <c r="H15" s="865" t="s">
        <v>4</v>
      </c>
      <c r="I15" s="865" t="s">
        <v>4</v>
      </c>
      <c r="J15" s="870" t="s">
        <v>16</v>
      </c>
      <c r="K15" s="1370" t="s">
        <v>3</v>
      </c>
      <c r="L15" s="1393" t="s">
        <v>4</v>
      </c>
      <c r="M15" s="872" t="s">
        <v>16</v>
      </c>
      <c r="N15" s="1371" t="s">
        <v>16</v>
      </c>
      <c r="O15" s="1372" t="s">
        <v>16</v>
      </c>
      <c r="P15" s="1371" t="s">
        <v>16</v>
      </c>
      <c r="Q15" s="873" t="s">
        <v>4</v>
      </c>
      <c r="R15" s="1404" t="s">
        <v>4</v>
      </c>
      <c r="S15" s="863" t="s">
        <v>16</v>
      </c>
      <c r="T15" s="264" t="s">
        <v>2</v>
      </c>
      <c r="U15" s="859" t="s">
        <v>2</v>
      </c>
      <c r="V15" s="238" t="s">
        <v>2</v>
      </c>
      <c r="W15" s="1286" t="s">
        <v>59</v>
      </c>
      <c r="X15" s="1389" t="s">
        <v>16</v>
      </c>
      <c r="Y15" s="862" t="s">
        <v>16</v>
      </c>
      <c r="Z15" s="1392" t="s">
        <v>16</v>
      </c>
      <c r="AA15" s="864" t="s">
        <v>4</v>
      </c>
      <c r="AB15" s="1411" t="s">
        <v>4</v>
      </c>
      <c r="AC15" s="866" t="s">
        <v>16</v>
      </c>
      <c r="AD15" s="240" t="s">
        <v>2</v>
      </c>
      <c r="AE15" s="1369" t="s">
        <v>3</v>
      </c>
      <c r="AF15" s="1415" t="s">
        <v>16</v>
      </c>
      <c r="AG15" s="7">
        <f t="shared" si="0"/>
        <v>5</v>
      </c>
      <c r="AH15" s="13">
        <f t="shared" si="1"/>
        <v>5</v>
      </c>
      <c r="AI15" s="8">
        <f t="shared" si="2"/>
        <v>7</v>
      </c>
      <c r="AJ15" s="8">
        <f t="shared" si="3"/>
        <v>13</v>
      </c>
      <c r="AK15" s="9">
        <f t="shared" si="4"/>
        <v>26</v>
      </c>
    </row>
    <row r="16" spans="1:37" ht="11.25" customHeight="1" thickBot="1">
      <c r="A16" s="1272"/>
      <c r="B16" s="1380"/>
      <c r="C16" s="1380"/>
      <c r="D16" s="1381"/>
      <c r="E16" s="1382"/>
      <c r="F16" s="1383"/>
      <c r="G16" s="1383"/>
      <c r="H16" s="1383"/>
      <c r="I16" s="1383"/>
      <c r="J16" s="1380"/>
      <c r="K16" s="1381"/>
      <c r="L16" s="1394"/>
      <c r="M16" s="1383"/>
      <c r="N16" s="1397"/>
      <c r="O16" s="1383"/>
      <c r="P16" s="1397"/>
      <c r="Q16" s="1384"/>
      <c r="R16" s="1405"/>
      <c r="S16" s="1382"/>
      <c r="T16" s="1397"/>
      <c r="U16" s="1383"/>
      <c r="V16" s="1397"/>
      <c r="W16" s="1383"/>
      <c r="X16" s="1409"/>
      <c r="Y16" s="1381"/>
      <c r="Z16" s="1410"/>
      <c r="AA16" s="1383"/>
      <c r="AB16" s="1397"/>
      <c r="AC16" s="1383"/>
      <c r="AD16" s="1397"/>
      <c r="AE16" s="1383"/>
      <c r="AF16" s="1416"/>
      <c r="AG16" s="45"/>
      <c r="AH16" s="45"/>
      <c r="AI16" s="45"/>
      <c r="AJ16" s="45"/>
      <c r="AK16" s="45"/>
    </row>
    <row r="17" spans="1:37" ht="18.75" customHeight="1" thickBot="1">
      <c r="A17" s="664" t="s">
        <v>303</v>
      </c>
      <c r="B17" s="1375" t="s">
        <v>16</v>
      </c>
      <c r="C17" s="1376" t="s">
        <v>16</v>
      </c>
      <c r="D17" s="880" t="s">
        <v>2</v>
      </c>
      <c r="E17" s="793" t="s">
        <v>16</v>
      </c>
      <c r="F17" s="806" t="s">
        <v>2</v>
      </c>
      <c r="G17" s="795" t="s">
        <v>3</v>
      </c>
      <c r="H17" s="1358" t="s">
        <v>2</v>
      </c>
      <c r="I17" s="1357" t="s">
        <v>16</v>
      </c>
      <c r="J17" s="1377" t="s">
        <v>16</v>
      </c>
      <c r="K17" s="801" t="s">
        <v>16</v>
      </c>
      <c r="L17" s="1395" t="s">
        <v>16</v>
      </c>
      <c r="M17" s="806" t="s">
        <v>2</v>
      </c>
      <c r="N17" s="1398" t="s">
        <v>3</v>
      </c>
      <c r="O17" s="796" t="s">
        <v>2</v>
      </c>
      <c r="P17" s="250" t="s">
        <v>2</v>
      </c>
      <c r="Q17" s="791" t="s">
        <v>2</v>
      </c>
      <c r="R17" s="1401" t="s">
        <v>317</v>
      </c>
      <c r="S17" s="793" t="s">
        <v>16</v>
      </c>
      <c r="T17" s="1424" t="s">
        <v>321</v>
      </c>
      <c r="U17" s="1358" t="s">
        <v>2</v>
      </c>
      <c r="V17" s="237" t="s">
        <v>2</v>
      </c>
      <c r="W17" s="796" t="s">
        <v>2</v>
      </c>
      <c r="X17" s="1407" t="s">
        <v>3</v>
      </c>
      <c r="Y17" s="801" t="s">
        <v>16</v>
      </c>
      <c r="Z17" s="1395" t="s">
        <v>16</v>
      </c>
      <c r="AA17" s="806" t="s">
        <v>2</v>
      </c>
      <c r="AB17" s="1398" t="s">
        <v>3</v>
      </c>
      <c r="AC17" s="820" t="s">
        <v>3</v>
      </c>
      <c r="AD17" s="237" t="s">
        <v>2</v>
      </c>
      <c r="AE17" s="1510" t="s">
        <v>2</v>
      </c>
      <c r="AF17" s="1414" t="s">
        <v>16</v>
      </c>
      <c r="AG17" s="15">
        <f t="shared" ref="AG17:AG24" si="5">COUNTIF(B17:AF17,AG$3)</f>
        <v>14</v>
      </c>
      <c r="AH17" s="16">
        <f t="shared" ref="AH17:AH24" si="6">COUNTIF(B17:AF17,AH$3)</f>
        <v>5</v>
      </c>
      <c r="AI17" s="17">
        <f t="shared" ref="AI17:AI24" si="7">COUNTIF(B17:AF17,AI$3)</f>
        <v>0</v>
      </c>
      <c r="AJ17" s="17">
        <f t="shared" ref="AJ17:AJ24" si="8">COUNTIF(B17:AF17,AJ$3)</f>
        <v>12</v>
      </c>
      <c r="AK17" s="18">
        <f t="shared" ref="AK17:AK24" si="9">(AH17+AI17)*2</f>
        <v>10</v>
      </c>
    </row>
    <row r="18" spans="1:37" ht="18.75" customHeight="1">
      <c r="A18" s="665" t="s">
        <v>304</v>
      </c>
      <c r="B18" s="808" t="s">
        <v>3</v>
      </c>
      <c r="C18" s="1362" t="s">
        <v>16</v>
      </c>
      <c r="D18" s="822" t="s">
        <v>16</v>
      </c>
      <c r="E18" s="813" t="s">
        <v>16</v>
      </c>
      <c r="F18" s="1377" t="s">
        <v>16</v>
      </c>
      <c r="G18" s="816" t="s">
        <v>2</v>
      </c>
      <c r="H18" s="816" t="s">
        <v>2</v>
      </c>
      <c r="I18" s="820" t="s">
        <v>3</v>
      </c>
      <c r="J18" s="1364" t="s">
        <v>16</v>
      </c>
      <c r="K18" s="822" t="s">
        <v>16</v>
      </c>
      <c r="L18" s="283" t="s">
        <v>16</v>
      </c>
      <c r="M18" s="819" t="s">
        <v>2</v>
      </c>
      <c r="N18" s="1399" t="s">
        <v>3</v>
      </c>
      <c r="O18" s="1358" t="s">
        <v>2</v>
      </c>
      <c r="P18" s="236" t="s">
        <v>2</v>
      </c>
      <c r="Q18" s="1365" t="s">
        <v>2</v>
      </c>
      <c r="R18" s="287" t="s">
        <v>317</v>
      </c>
      <c r="S18" s="813" t="s">
        <v>16</v>
      </c>
      <c r="T18" s="258" t="s">
        <v>2</v>
      </c>
      <c r="U18" s="816" t="s">
        <v>2</v>
      </c>
      <c r="V18" s="233" t="s">
        <v>16</v>
      </c>
      <c r="W18" s="820" t="s">
        <v>3</v>
      </c>
      <c r="X18" s="267" t="s">
        <v>2</v>
      </c>
      <c r="Y18" s="884" t="s">
        <v>2</v>
      </c>
      <c r="Z18" s="283" t="s">
        <v>16</v>
      </c>
      <c r="AA18" s="1503" t="s">
        <v>59</v>
      </c>
      <c r="AB18" s="236" t="s">
        <v>2</v>
      </c>
      <c r="AC18" s="816" t="s">
        <v>2</v>
      </c>
      <c r="AD18" s="1503" t="s">
        <v>59</v>
      </c>
      <c r="AE18" s="1558" t="s">
        <v>16</v>
      </c>
      <c r="AF18" s="315" t="s">
        <v>16</v>
      </c>
      <c r="AG18" s="7">
        <f t="shared" si="5"/>
        <v>12</v>
      </c>
      <c r="AH18" s="13">
        <f t="shared" si="6"/>
        <v>4</v>
      </c>
      <c r="AI18" s="8">
        <f t="shared" si="7"/>
        <v>0</v>
      </c>
      <c r="AJ18" s="8">
        <f t="shared" si="8"/>
        <v>13</v>
      </c>
      <c r="AK18" s="9">
        <f t="shared" si="9"/>
        <v>8</v>
      </c>
    </row>
    <row r="19" spans="1:37" ht="18.75" customHeight="1">
      <c r="A19" s="665" t="s">
        <v>305</v>
      </c>
      <c r="B19" s="1363" t="s">
        <v>16</v>
      </c>
      <c r="C19" s="821" t="s">
        <v>16</v>
      </c>
      <c r="D19" s="822" t="s">
        <v>16</v>
      </c>
      <c r="E19" s="882" t="s">
        <v>2</v>
      </c>
      <c r="F19" s="832" t="s">
        <v>3</v>
      </c>
      <c r="G19" s="1284" t="s">
        <v>2</v>
      </c>
      <c r="H19" s="816" t="s">
        <v>2</v>
      </c>
      <c r="I19" s="1361" t="s">
        <v>16</v>
      </c>
      <c r="J19" s="1364" t="s">
        <v>16</v>
      </c>
      <c r="K19" s="822" t="s">
        <v>16</v>
      </c>
      <c r="L19" s="283" t="s">
        <v>16</v>
      </c>
      <c r="M19" s="832" t="s">
        <v>3</v>
      </c>
      <c r="N19" s="236" t="s">
        <v>2</v>
      </c>
      <c r="O19" s="816" t="s">
        <v>2</v>
      </c>
      <c r="P19" s="235" t="s">
        <v>2</v>
      </c>
      <c r="Q19" s="825" t="s">
        <v>3</v>
      </c>
      <c r="R19" s="287" t="s">
        <v>317</v>
      </c>
      <c r="S19" s="813" t="s">
        <v>16</v>
      </c>
      <c r="T19" s="258" t="s">
        <v>2</v>
      </c>
      <c r="U19" s="816" t="s">
        <v>2</v>
      </c>
      <c r="V19" s="236" t="s">
        <v>2</v>
      </c>
      <c r="W19" s="820" t="s">
        <v>3</v>
      </c>
      <c r="X19" s="283" t="s">
        <v>16</v>
      </c>
      <c r="Y19" s="822" t="s">
        <v>16</v>
      </c>
      <c r="Z19" s="819" t="s">
        <v>2</v>
      </c>
      <c r="AA19" s="819" t="s">
        <v>2</v>
      </c>
      <c r="AB19" s="235" t="s">
        <v>2</v>
      </c>
      <c r="AC19" s="315" t="s">
        <v>16</v>
      </c>
      <c r="AD19" s="1407" t="s">
        <v>3</v>
      </c>
      <c r="AE19" s="1365" t="s">
        <v>54</v>
      </c>
      <c r="AF19" s="315" t="s">
        <v>16</v>
      </c>
      <c r="AG19" s="7">
        <f t="shared" si="5"/>
        <v>12</v>
      </c>
      <c r="AH19" s="13">
        <f t="shared" si="6"/>
        <v>6</v>
      </c>
      <c r="AI19" s="8">
        <f t="shared" si="7"/>
        <v>0</v>
      </c>
      <c r="AJ19" s="8">
        <f t="shared" si="8"/>
        <v>13</v>
      </c>
      <c r="AK19" s="9">
        <f t="shared" si="9"/>
        <v>12</v>
      </c>
    </row>
    <row r="20" spans="1:37" ht="18.75" customHeight="1" thickBot="1">
      <c r="A20" s="665" t="s">
        <v>306</v>
      </c>
      <c r="B20" s="1363" t="s">
        <v>16</v>
      </c>
      <c r="C20" s="1362" t="s">
        <v>16</v>
      </c>
      <c r="D20" s="822" t="s">
        <v>16</v>
      </c>
      <c r="E20" s="813" t="s">
        <v>16</v>
      </c>
      <c r="F20" s="1366" t="s">
        <v>2</v>
      </c>
      <c r="G20" s="820" t="s">
        <v>3</v>
      </c>
      <c r="H20" s="1361" t="s">
        <v>16</v>
      </c>
      <c r="I20" s="1367" t="s">
        <v>16</v>
      </c>
      <c r="J20" s="821" t="s">
        <v>16</v>
      </c>
      <c r="K20" s="822" t="s">
        <v>16</v>
      </c>
      <c r="L20" s="297" t="s">
        <v>2</v>
      </c>
      <c r="M20" s="1366" t="s">
        <v>2</v>
      </c>
      <c r="N20" s="236" t="s">
        <v>2</v>
      </c>
      <c r="O20" s="816" t="s">
        <v>2</v>
      </c>
      <c r="P20" s="1399" t="s">
        <v>3</v>
      </c>
      <c r="Q20" s="830" t="s">
        <v>2</v>
      </c>
      <c r="R20" s="287" t="s">
        <v>317</v>
      </c>
      <c r="S20" s="813" t="s">
        <v>16</v>
      </c>
      <c r="T20" s="1406" t="s">
        <v>3</v>
      </c>
      <c r="U20" s="816" t="s">
        <v>2</v>
      </c>
      <c r="V20" s="268" t="s">
        <v>2</v>
      </c>
      <c r="W20" s="816" t="s">
        <v>2</v>
      </c>
      <c r="X20" s="1407" t="s">
        <v>3</v>
      </c>
      <c r="Y20" s="822" t="s">
        <v>16</v>
      </c>
      <c r="Z20" s="283" t="s">
        <v>16</v>
      </c>
      <c r="AA20" s="819" t="s">
        <v>2</v>
      </c>
      <c r="AB20" s="1407" t="s">
        <v>3</v>
      </c>
      <c r="AC20" s="816" t="s">
        <v>2</v>
      </c>
      <c r="AD20" s="236" t="s">
        <v>2</v>
      </c>
      <c r="AE20" s="830" t="s">
        <v>2</v>
      </c>
      <c r="AF20" s="321" t="s">
        <v>2</v>
      </c>
      <c r="AG20" s="7">
        <f t="shared" si="5"/>
        <v>14</v>
      </c>
      <c r="AH20" s="13">
        <f t="shared" si="6"/>
        <v>5</v>
      </c>
      <c r="AI20" s="8">
        <f t="shared" si="7"/>
        <v>0</v>
      </c>
      <c r="AJ20" s="8">
        <f t="shared" si="8"/>
        <v>12</v>
      </c>
      <c r="AK20" s="9">
        <f t="shared" si="9"/>
        <v>10</v>
      </c>
    </row>
    <row r="21" spans="1:37" ht="18.75" customHeight="1">
      <c r="A21" s="1273" t="s">
        <v>307</v>
      </c>
      <c r="B21" s="1363" t="s">
        <v>16</v>
      </c>
      <c r="C21" s="1362" t="s">
        <v>16</v>
      </c>
      <c r="D21" s="822" t="s">
        <v>16</v>
      </c>
      <c r="E21" s="813" t="s">
        <v>16</v>
      </c>
      <c r="F21" s="814" t="s">
        <v>16</v>
      </c>
      <c r="G21" s="820" t="s">
        <v>3</v>
      </c>
      <c r="H21" s="816" t="s">
        <v>2</v>
      </c>
      <c r="I21" s="1284" t="s">
        <v>2</v>
      </c>
      <c r="J21" s="1364" t="s">
        <v>16</v>
      </c>
      <c r="K21" s="884" t="s">
        <v>2</v>
      </c>
      <c r="L21" s="283" t="s">
        <v>16</v>
      </c>
      <c r="M21" s="832" t="s">
        <v>3</v>
      </c>
      <c r="N21" s="1399" t="s">
        <v>3</v>
      </c>
      <c r="O21" s="816" t="s">
        <v>2</v>
      </c>
      <c r="P21" s="236" t="s">
        <v>2</v>
      </c>
      <c r="Q21" s="825" t="s">
        <v>3</v>
      </c>
      <c r="R21" s="287" t="s">
        <v>317</v>
      </c>
      <c r="S21" s="813" t="s">
        <v>16</v>
      </c>
      <c r="T21" s="1425" t="s">
        <v>3</v>
      </c>
      <c r="U21" s="816" t="s">
        <v>2</v>
      </c>
      <c r="V21" s="236" t="s">
        <v>2</v>
      </c>
      <c r="W21" s="1365" t="s">
        <v>2</v>
      </c>
      <c r="X21" s="267" t="s">
        <v>2</v>
      </c>
      <c r="Y21" s="822" t="s">
        <v>16</v>
      </c>
      <c r="Z21" s="283" t="s">
        <v>16</v>
      </c>
      <c r="AA21" s="819" t="s">
        <v>2</v>
      </c>
      <c r="AB21" s="236" t="s">
        <v>2</v>
      </c>
      <c r="AC21" s="816" t="s">
        <v>2</v>
      </c>
      <c r="AD21" s="236" t="s">
        <v>2</v>
      </c>
      <c r="AE21" s="787" t="s">
        <v>346</v>
      </c>
      <c r="AF21" s="315" t="s">
        <v>16</v>
      </c>
      <c r="AG21" s="7">
        <f t="shared" si="5"/>
        <v>13</v>
      </c>
      <c r="AH21" s="13">
        <f t="shared" si="6"/>
        <v>5</v>
      </c>
      <c r="AI21" s="8">
        <f t="shared" si="7"/>
        <v>0</v>
      </c>
      <c r="AJ21" s="8">
        <f t="shared" si="8"/>
        <v>12</v>
      </c>
      <c r="AK21" s="9">
        <f t="shared" si="9"/>
        <v>10</v>
      </c>
    </row>
    <row r="22" spans="1:37" ht="18.75" customHeight="1">
      <c r="A22" s="665" t="s">
        <v>308</v>
      </c>
      <c r="B22" s="1363" t="s">
        <v>16</v>
      </c>
      <c r="C22" s="1362" t="s">
        <v>16</v>
      </c>
      <c r="D22" s="822" t="s">
        <v>16</v>
      </c>
      <c r="E22" s="813" t="s">
        <v>16</v>
      </c>
      <c r="F22" s="819" t="s">
        <v>2</v>
      </c>
      <c r="G22" s="816" t="s">
        <v>2</v>
      </c>
      <c r="H22" s="820" t="s">
        <v>3</v>
      </c>
      <c r="I22" s="1284" t="s">
        <v>2</v>
      </c>
      <c r="J22" s="1364" t="s">
        <v>16</v>
      </c>
      <c r="K22" s="822" t="s">
        <v>16</v>
      </c>
      <c r="L22" s="283" t="s">
        <v>16</v>
      </c>
      <c r="M22" s="832" t="s">
        <v>3</v>
      </c>
      <c r="N22" s="410" t="s">
        <v>15</v>
      </c>
      <c r="O22" s="1365" t="s">
        <v>2</v>
      </c>
      <c r="P22" s="410" t="s">
        <v>59</v>
      </c>
      <c r="Q22" s="1365" t="s">
        <v>2</v>
      </c>
      <c r="R22" s="287" t="s">
        <v>317</v>
      </c>
      <c r="S22" s="813" t="s">
        <v>16</v>
      </c>
      <c r="T22" s="258" t="s">
        <v>2</v>
      </c>
      <c r="U22" s="816" t="s">
        <v>2</v>
      </c>
      <c r="V22" s="1407" t="s">
        <v>3</v>
      </c>
      <c r="W22" s="816" t="s">
        <v>2</v>
      </c>
      <c r="X22" s="297" t="s">
        <v>2</v>
      </c>
      <c r="Y22" s="822" t="s">
        <v>16</v>
      </c>
      <c r="Z22" s="283" t="s">
        <v>16</v>
      </c>
      <c r="AA22" s="819" t="s">
        <v>2</v>
      </c>
      <c r="AB22" s="236" t="s">
        <v>2</v>
      </c>
      <c r="AC22" s="816" t="s">
        <v>2</v>
      </c>
      <c r="AD22" s="1407" t="s">
        <v>3</v>
      </c>
      <c r="AE22" s="1365" t="s">
        <v>2</v>
      </c>
      <c r="AF22" s="315" t="s">
        <v>16</v>
      </c>
      <c r="AG22" s="7">
        <f t="shared" si="5"/>
        <v>14</v>
      </c>
      <c r="AH22" s="13">
        <f t="shared" si="6"/>
        <v>4</v>
      </c>
      <c r="AI22" s="8">
        <f t="shared" si="7"/>
        <v>0</v>
      </c>
      <c r="AJ22" s="8">
        <f t="shared" si="8"/>
        <v>12</v>
      </c>
      <c r="AK22" s="9">
        <f t="shared" si="9"/>
        <v>8</v>
      </c>
    </row>
    <row r="23" spans="1:37" ht="18.75" customHeight="1">
      <c r="A23" s="1274" t="s">
        <v>309</v>
      </c>
      <c r="B23" s="1385" t="s">
        <v>2</v>
      </c>
      <c r="C23" s="1386" t="s">
        <v>2</v>
      </c>
      <c r="D23" s="822" t="s">
        <v>16</v>
      </c>
      <c r="E23" s="813" t="s">
        <v>16</v>
      </c>
      <c r="F23" s="1387" t="s">
        <v>116</v>
      </c>
      <c r="G23" s="1361" t="s">
        <v>16</v>
      </c>
      <c r="H23" s="1361" t="s">
        <v>16</v>
      </c>
      <c r="I23" s="1361" t="s">
        <v>16</v>
      </c>
      <c r="J23" s="1364" t="s">
        <v>16</v>
      </c>
      <c r="K23" s="822" t="s">
        <v>16</v>
      </c>
      <c r="L23" s="283" t="s">
        <v>16</v>
      </c>
      <c r="M23" s="1366" t="s">
        <v>2</v>
      </c>
      <c r="N23" s="236" t="s">
        <v>2</v>
      </c>
      <c r="O23" s="1361" t="s">
        <v>16</v>
      </c>
      <c r="P23" s="236" t="s">
        <v>2</v>
      </c>
      <c r="Q23" s="830" t="s">
        <v>2</v>
      </c>
      <c r="R23" s="294" t="s">
        <v>2</v>
      </c>
      <c r="S23" s="813" t="s">
        <v>16</v>
      </c>
      <c r="T23" s="258" t="s">
        <v>2</v>
      </c>
      <c r="U23" s="1284" t="s">
        <v>2</v>
      </c>
      <c r="V23" s="236" t="s">
        <v>2</v>
      </c>
      <c r="W23" s="816" t="s">
        <v>2</v>
      </c>
      <c r="X23" s="267" t="s">
        <v>2</v>
      </c>
      <c r="Y23" s="822" t="s">
        <v>16</v>
      </c>
      <c r="Z23" s="283" t="s">
        <v>16</v>
      </c>
      <c r="AA23" s="1366" t="s">
        <v>2</v>
      </c>
      <c r="AB23" s="236" t="s">
        <v>2</v>
      </c>
      <c r="AC23" s="816" t="s">
        <v>2</v>
      </c>
      <c r="AD23" s="236" t="s">
        <v>2</v>
      </c>
      <c r="AE23" s="787" t="s">
        <v>118</v>
      </c>
      <c r="AF23" s="315" t="s">
        <v>16</v>
      </c>
      <c r="AG23" s="12">
        <f t="shared" si="5"/>
        <v>16</v>
      </c>
      <c r="AH23" s="13">
        <f t="shared" si="6"/>
        <v>0</v>
      </c>
      <c r="AI23" s="13">
        <f t="shared" si="7"/>
        <v>0</v>
      </c>
      <c r="AJ23" s="13">
        <f t="shared" si="8"/>
        <v>13</v>
      </c>
      <c r="AK23" s="14">
        <f t="shared" si="9"/>
        <v>0</v>
      </c>
    </row>
    <row r="24" spans="1:37" ht="18.75" customHeight="1" thickBot="1">
      <c r="A24" s="666" t="s">
        <v>310</v>
      </c>
      <c r="B24" s="1388" t="s">
        <v>16</v>
      </c>
      <c r="C24" s="1379" t="s">
        <v>16</v>
      </c>
      <c r="D24" s="862" t="s">
        <v>16</v>
      </c>
      <c r="E24" s="863" t="s">
        <v>16</v>
      </c>
      <c r="F24" s="869" t="s">
        <v>2</v>
      </c>
      <c r="G24" s="1373" t="s">
        <v>2</v>
      </c>
      <c r="H24" s="860" t="s">
        <v>3</v>
      </c>
      <c r="I24" s="859" t="s">
        <v>2</v>
      </c>
      <c r="J24" s="1389" t="s">
        <v>16</v>
      </c>
      <c r="K24" s="862" t="s">
        <v>16</v>
      </c>
      <c r="L24" s="1392" t="s">
        <v>16</v>
      </c>
      <c r="M24" s="869" t="s">
        <v>2</v>
      </c>
      <c r="N24" s="240" t="s">
        <v>2</v>
      </c>
      <c r="O24" s="860">
        <f>-+AN13</f>
        <v>0</v>
      </c>
      <c r="P24" s="238" t="s">
        <v>2</v>
      </c>
      <c r="Q24" s="870" t="s">
        <v>16</v>
      </c>
      <c r="R24" s="1403" t="s">
        <v>317</v>
      </c>
      <c r="S24" s="888" t="s">
        <v>2</v>
      </c>
      <c r="T24" s="264" t="s">
        <v>2</v>
      </c>
      <c r="U24" s="860" t="s">
        <v>3</v>
      </c>
      <c r="V24" s="238" t="s">
        <v>2</v>
      </c>
      <c r="W24" s="859" t="s">
        <v>2</v>
      </c>
      <c r="X24" s="275" t="s">
        <v>2</v>
      </c>
      <c r="Y24" s="862" t="s">
        <v>16</v>
      </c>
      <c r="Z24" s="1392" t="s">
        <v>16</v>
      </c>
      <c r="AA24" s="875" t="s">
        <v>3</v>
      </c>
      <c r="AB24" s="238" t="s">
        <v>2</v>
      </c>
      <c r="AC24" s="859" t="s">
        <v>2</v>
      </c>
      <c r="AD24" s="238" t="s">
        <v>2</v>
      </c>
      <c r="AE24" s="861" t="s">
        <v>2</v>
      </c>
      <c r="AF24" s="1415" t="s">
        <v>16</v>
      </c>
      <c r="AG24" s="19">
        <f t="shared" si="5"/>
        <v>15</v>
      </c>
      <c r="AH24" s="20">
        <f t="shared" si="6"/>
        <v>3</v>
      </c>
      <c r="AI24" s="21">
        <f t="shared" si="7"/>
        <v>0</v>
      </c>
      <c r="AJ24" s="21">
        <f t="shared" si="8"/>
        <v>12</v>
      </c>
      <c r="AK24" s="22">
        <f t="shared" si="9"/>
        <v>6</v>
      </c>
    </row>
    <row r="25" spans="1:37" ht="27">
      <c r="A25" s="560" t="s">
        <v>20</v>
      </c>
      <c r="B25" s="1083"/>
      <c r="C25" s="25"/>
      <c r="D25" s="225" t="s">
        <v>21</v>
      </c>
      <c r="E25" s="25"/>
      <c r="F25" s="25"/>
      <c r="G25" s="25"/>
      <c r="H25" s="25"/>
      <c r="I25" s="25"/>
      <c r="J25" s="1248"/>
      <c r="K25" s="225" t="s">
        <v>22</v>
      </c>
      <c r="L25" s="25"/>
      <c r="M25" s="25"/>
      <c r="N25" s="25"/>
      <c r="O25" s="25"/>
      <c r="P25" s="25"/>
      <c r="Q25" s="25"/>
      <c r="R25" s="225" t="s">
        <v>78</v>
      </c>
      <c r="S25" s="25"/>
      <c r="T25" s="25"/>
      <c r="U25" s="25"/>
      <c r="V25" s="25"/>
      <c r="W25" s="25"/>
      <c r="X25" s="1082"/>
      <c r="Y25" s="225" t="s">
        <v>19</v>
      </c>
      <c r="Z25" s="25"/>
      <c r="AA25" s="25"/>
      <c r="AB25" s="25"/>
      <c r="AC25" s="1082"/>
      <c r="AD25" s="25"/>
      <c r="AE25" s="25"/>
      <c r="AF25" s="226" t="s">
        <v>25</v>
      </c>
      <c r="AG25" s="6160"/>
      <c r="AH25" s="6144"/>
      <c r="AI25" s="6144"/>
      <c r="AJ25" s="6144"/>
      <c r="AK25" s="6145"/>
    </row>
    <row r="26" spans="1:37" ht="27.75" thickBot="1">
      <c r="A26" s="561" t="s">
        <v>24</v>
      </c>
      <c r="B26" s="562"/>
      <c r="C26" s="31"/>
      <c r="D26" s="31"/>
      <c r="E26" s="32" t="s">
        <v>25</v>
      </c>
      <c r="F26" s="31"/>
      <c r="G26" s="31"/>
      <c r="H26" s="31"/>
      <c r="I26" s="31"/>
      <c r="J26" s="33"/>
      <c r="K26" s="31"/>
      <c r="L26" s="32" t="s">
        <v>26</v>
      </c>
      <c r="M26" s="31"/>
      <c r="N26" s="31"/>
      <c r="O26" s="31"/>
      <c r="P26" s="31"/>
      <c r="Q26" s="31"/>
      <c r="R26" s="31"/>
      <c r="S26" s="32" t="s">
        <v>177</v>
      </c>
      <c r="T26" s="31"/>
      <c r="U26" s="31"/>
      <c r="V26" s="31"/>
      <c r="W26" s="31"/>
      <c r="X26" s="31"/>
      <c r="Y26" s="31"/>
      <c r="Z26" s="32" t="s">
        <v>27</v>
      </c>
      <c r="AA26" s="31"/>
      <c r="AB26" s="31"/>
      <c r="AC26" s="31"/>
      <c r="AD26" s="31"/>
      <c r="AE26" s="31"/>
      <c r="AF26" s="468"/>
      <c r="AG26" s="6147"/>
      <c r="AH26" s="6147"/>
      <c r="AI26" s="6147"/>
      <c r="AJ26" s="6147"/>
      <c r="AK26" s="6148"/>
    </row>
  </sheetData>
  <mergeCells count="3">
    <mergeCell ref="B1:AK1"/>
    <mergeCell ref="AG2:AK2"/>
    <mergeCell ref="AG25:AK26"/>
  </mergeCells>
  <phoneticPr fontId="3" type="noConversion"/>
  <pageMargins left="0.70866141732283472" right="0.70866141732283472" top="0.74803149606299213" bottom="0.74803149606299213" header="0.31496062992125984" footer="0.31496062992125984"/>
  <pageSetup paperSize="9" scale="83" orientation="landscape"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K121"/>
  <sheetViews>
    <sheetView workbookViewId="0">
      <selection activeCell="O22" sqref="O22"/>
    </sheetView>
  </sheetViews>
  <sheetFormatPr defaultRowHeight="16.5"/>
  <cols>
    <col min="1" max="1" width="12" customWidth="1"/>
    <col min="2" max="7" width="5.625" hidden="1" customWidth="1"/>
    <col min="8" max="31" width="5.625" customWidth="1"/>
    <col min="32" max="32" width="3.25" bestFit="1" customWidth="1"/>
    <col min="33" max="34" width="3.25" customWidth="1"/>
    <col min="35" max="36" width="3.75" bestFit="1" customWidth="1"/>
  </cols>
  <sheetData>
    <row r="1" spans="1:37" ht="19.5" customHeight="1" thickBot="1">
      <c r="A1" s="1"/>
      <c r="B1" s="6174" t="s">
        <v>221</v>
      </c>
      <c r="C1" s="6175"/>
      <c r="D1" s="6175"/>
      <c r="E1" s="6175"/>
      <c r="F1" s="6175"/>
      <c r="G1" s="6175"/>
      <c r="H1" s="6175"/>
      <c r="I1" s="6175"/>
      <c r="J1" s="6175"/>
      <c r="K1" s="6175"/>
      <c r="L1" s="6175"/>
      <c r="M1" s="6175"/>
      <c r="N1" s="6175"/>
      <c r="O1" s="6175"/>
      <c r="P1" s="6175"/>
      <c r="Q1" s="6175"/>
      <c r="R1" s="6175"/>
      <c r="S1" s="6175"/>
      <c r="T1" s="6175"/>
      <c r="U1" s="6175"/>
      <c r="V1" s="6175"/>
      <c r="W1" s="6175"/>
      <c r="X1" s="6175"/>
      <c r="Y1" s="6175"/>
      <c r="Z1" s="6175"/>
      <c r="AA1" s="6175"/>
      <c r="AB1" s="6175"/>
      <c r="AC1" s="6175"/>
      <c r="AD1" s="6175"/>
      <c r="AE1" s="6175"/>
      <c r="AF1" s="6175"/>
      <c r="AG1" s="6175"/>
      <c r="AH1" s="6175"/>
      <c r="AI1" s="6175"/>
      <c r="AJ1" s="6176"/>
    </row>
    <row r="2" spans="1:37" ht="21" thickBot="1">
      <c r="A2" s="1428" t="s">
        <v>322</v>
      </c>
      <c r="B2" s="1474">
        <v>1</v>
      </c>
      <c r="C2" s="1464">
        <v>2</v>
      </c>
      <c r="D2" s="1429">
        <v>3</v>
      </c>
      <c r="E2" s="1429">
        <v>4</v>
      </c>
      <c r="F2" s="1429">
        <v>5</v>
      </c>
      <c r="G2" s="1470">
        <v>6</v>
      </c>
      <c r="H2" s="1482">
        <v>7</v>
      </c>
      <c r="I2" s="1483">
        <v>8</v>
      </c>
      <c r="J2" s="1464">
        <v>9</v>
      </c>
      <c r="K2" s="1429">
        <v>10</v>
      </c>
      <c r="L2" s="1429">
        <v>11</v>
      </c>
      <c r="M2" s="1429">
        <v>12</v>
      </c>
      <c r="N2" s="1470">
        <v>13</v>
      </c>
      <c r="O2" s="1482">
        <v>14</v>
      </c>
      <c r="P2" s="1483">
        <v>15</v>
      </c>
      <c r="Q2" s="1464">
        <v>16</v>
      </c>
      <c r="R2" s="1429">
        <v>17</v>
      </c>
      <c r="S2" s="1429">
        <v>18</v>
      </c>
      <c r="T2" s="1429">
        <v>19</v>
      </c>
      <c r="U2" s="1470">
        <v>20</v>
      </c>
      <c r="V2" s="1482">
        <v>21</v>
      </c>
      <c r="W2" s="1483">
        <v>22</v>
      </c>
      <c r="X2" s="1464">
        <v>23</v>
      </c>
      <c r="Y2" s="1429">
        <v>24</v>
      </c>
      <c r="Z2" s="1429">
        <v>25</v>
      </c>
      <c r="AA2" s="1429">
        <v>26</v>
      </c>
      <c r="AB2" s="1470">
        <v>27</v>
      </c>
      <c r="AC2" s="1482">
        <v>28</v>
      </c>
      <c r="AD2" s="1483">
        <v>29</v>
      </c>
      <c r="AE2" s="1464">
        <v>30</v>
      </c>
      <c r="AF2" s="6177" t="s">
        <v>323</v>
      </c>
      <c r="AG2" s="6178"/>
      <c r="AH2" s="6178"/>
      <c r="AI2" s="6178"/>
      <c r="AJ2" s="6179"/>
    </row>
    <row r="3" spans="1:37" ht="21" thickBot="1">
      <c r="A3" s="253" t="s">
        <v>324</v>
      </c>
      <c r="B3" s="1560" t="s">
        <v>12</v>
      </c>
      <c r="C3" s="1465" t="s">
        <v>13</v>
      </c>
      <c r="D3" s="1430" t="s">
        <v>14</v>
      </c>
      <c r="E3" s="1430" t="s">
        <v>8</v>
      </c>
      <c r="F3" s="1430" t="s">
        <v>9</v>
      </c>
      <c r="G3" s="1471" t="s">
        <v>10</v>
      </c>
      <c r="H3" s="1562" t="s">
        <v>11</v>
      </c>
      <c r="I3" s="1561" t="s">
        <v>12</v>
      </c>
      <c r="J3" s="1465" t="s">
        <v>13</v>
      </c>
      <c r="K3" s="1430" t="s">
        <v>14</v>
      </c>
      <c r="L3" s="1430" t="s">
        <v>8</v>
      </c>
      <c r="M3" s="1430" t="s">
        <v>9</v>
      </c>
      <c r="N3" s="1471" t="s">
        <v>10</v>
      </c>
      <c r="O3" s="1562" t="s">
        <v>11</v>
      </c>
      <c r="P3" s="1561" t="s">
        <v>12</v>
      </c>
      <c r="Q3" s="1465" t="s">
        <v>13</v>
      </c>
      <c r="R3" s="1430" t="s">
        <v>14</v>
      </c>
      <c r="S3" s="1430" t="s">
        <v>8</v>
      </c>
      <c r="T3" s="1430" t="s">
        <v>9</v>
      </c>
      <c r="U3" s="1471" t="s">
        <v>10</v>
      </c>
      <c r="V3" s="1562" t="s">
        <v>11</v>
      </c>
      <c r="W3" s="1561" t="s">
        <v>12</v>
      </c>
      <c r="X3" s="1465" t="s">
        <v>13</v>
      </c>
      <c r="Y3" s="1430" t="s">
        <v>14</v>
      </c>
      <c r="Z3" s="1430" t="s">
        <v>8</v>
      </c>
      <c r="AA3" s="1430" t="s">
        <v>9</v>
      </c>
      <c r="AB3" s="1471" t="s">
        <v>10</v>
      </c>
      <c r="AC3" s="1562" t="s">
        <v>11</v>
      </c>
      <c r="AD3" s="1561" t="s">
        <v>12</v>
      </c>
      <c r="AE3" s="1465" t="s">
        <v>13</v>
      </c>
      <c r="AF3" s="1431" t="s">
        <v>2</v>
      </c>
      <c r="AG3" s="1432" t="s">
        <v>3</v>
      </c>
      <c r="AH3" s="1432" t="s">
        <v>4</v>
      </c>
      <c r="AI3" s="1432" t="s">
        <v>5</v>
      </c>
      <c r="AJ3" s="1433" t="s">
        <v>6</v>
      </c>
    </row>
    <row r="4" spans="1:37" ht="21" thickBot="1">
      <c r="A4" s="1461" t="s">
        <v>325</v>
      </c>
      <c r="B4" s="1475" t="s">
        <v>5</v>
      </c>
      <c r="C4" s="1563" t="s">
        <v>3</v>
      </c>
      <c r="D4" s="816" t="s">
        <v>2</v>
      </c>
      <c r="E4" s="1566" t="s">
        <v>118</v>
      </c>
      <c r="F4" s="1489" t="s">
        <v>118</v>
      </c>
      <c r="G4" s="1569" t="s">
        <v>5</v>
      </c>
      <c r="H4" s="801" t="s">
        <v>5</v>
      </c>
      <c r="I4" s="1390" t="s">
        <v>4</v>
      </c>
      <c r="J4" s="803" t="s">
        <v>4</v>
      </c>
      <c r="K4" s="1396" t="s">
        <v>5</v>
      </c>
      <c r="L4" s="1489" t="s">
        <v>118</v>
      </c>
      <c r="M4" s="791" t="s">
        <v>2</v>
      </c>
      <c r="N4" s="791" t="s">
        <v>2</v>
      </c>
      <c r="O4" s="1401" t="s">
        <v>5</v>
      </c>
      <c r="P4" s="805" t="s">
        <v>3</v>
      </c>
      <c r="Q4" s="1572" t="s">
        <v>2</v>
      </c>
      <c r="R4" s="789" t="s">
        <v>4</v>
      </c>
      <c r="S4" s="1400" t="s">
        <v>4</v>
      </c>
      <c r="T4" s="790" t="s">
        <v>5</v>
      </c>
      <c r="U4" s="1575" t="s">
        <v>3</v>
      </c>
      <c r="V4" s="792" t="s">
        <v>3</v>
      </c>
      <c r="W4" s="1395" t="s">
        <v>5</v>
      </c>
      <c r="X4" s="794" t="s">
        <v>5</v>
      </c>
      <c r="Y4" s="236" t="s">
        <v>2</v>
      </c>
      <c r="Z4" s="820" t="s">
        <v>3</v>
      </c>
      <c r="AA4" s="1400" t="s">
        <v>4</v>
      </c>
      <c r="AB4" s="797" t="s">
        <v>4</v>
      </c>
      <c r="AC4" s="1578" t="s">
        <v>4</v>
      </c>
      <c r="AD4" s="793" t="s">
        <v>5</v>
      </c>
      <c r="AE4" s="1581" t="s">
        <v>2</v>
      </c>
      <c r="AF4" s="1434">
        <v>9</v>
      </c>
      <c r="AG4" s="1435">
        <v>5</v>
      </c>
      <c r="AH4" s="1435">
        <v>7</v>
      </c>
      <c r="AI4" s="1435">
        <v>9</v>
      </c>
      <c r="AJ4" s="1436">
        <v>26</v>
      </c>
    </row>
    <row r="5" spans="1:37" ht="20.25">
      <c r="A5" s="1462" t="s">
        <v>326</v>
      </c>
      <c r="B5" s="1476" t="s">
        <v>5</v>
      </c>
      <c r="C5" s="258" t="s">
        <v>2</v>
      </c>
      <c r="D5" s="1550" t="s">
        <v>3</v>
      </c>
      <c r="E5" s="1566" t="s">
        <v>118</v>
      </c>
      <c r="F5" s="816" t="s">
        <v>2</v>
      </c>
      <c r="G5" s="270" t="s">
        <v>5</v>
      </c>
      <c r="H5" s="822" t="s">
        <v>5</v>
      </c>
      <c r="I5" s="286" t="s">
        <v>4</v>
      </c>
      <c r="J5" s="824" t="s">
        <v>4</v>
      </c>
      <c r="K5" s="233" t="s">
        <v>5</v>
      </c>
      <c r="L5" s="820" t="s">
        <v>3</v>
      </c>
      <c r="M5" s="1566" t="s">
        <v>118</v>
      </c>
      <c r="N5" s="1365" t="s">
        <v>2</v>
      </c>
      <c r="O5" s="1402" t="s">
        <v>3</v>
      </c>
      <c r="P5" s="813" t="s">
        <v>5</v>
      </c>
      <c r="Q5" s="258" t="s">
        <v>2</v>
      </c>
      <c r="R5" s="809" t="s">
        <v>4</v>
      </c>
      <c r="S5" s="232" t="s">
        <v>4</v>
      </c>
      <c r="T5" s="810" t="s">
        <v>5</v>
      </c>
      <c r="U5" s="268" t="s">
        <v>2</v>
      </c>
      <c r="V5" s="792" t="s">
        <v>3</v>
      </c>
      <c r="W5" s="283" t="s">
        <v>5</v>
      </c>
      <c r="X5" s="814" t="s">
        <v>5</v>
      </c>
      <c r="Y5" s="820" t="s">
        <v>3</v>
      </c>
      <c r="Z5" s="236" t="s">
        <v>2</v>
      </c>
      <c r="AA5" s="232" t="s">
        <v>4</v>
      </c>
      <c r="AB5" s="817" t="s">
        <v>4</v>
      </c>
      <c r="AC5" s="284" t="s">
        <v>4</v>
      </c>
      <c r="AD5" s="813" t="s">
        <v>5</v>
      </c>
      <c r="AE5" s="1582" t="s">
        <v>2</v>
      </c>
      <c r="AF5" s="1437">
        <v>9</v>
      </c>
      <c r="AG5" s="1438">
        <v>5</v>
      </c>
      <c r="AH5" s="1439">
        <v>7</v>
      </c>
      <c r="AI5" s="1439">
        <v>9</v>
      </c>
      <c r="AJ5" s="1440">
        <v>26</v>
      </c>
    </row>
    <row r="6" spans="1:37" ht="20.25">
      <c r="A6" s="1462" t="s">
        <v>327</v>
      </c>
      <c r="B6" s="1477" t="s">
        <v>4</v>
      </c>
      <c r="C6" s="256" t="s">
        <v>4</v>
      </c>
      <c r="D6" s="810" t="s">
        <v>5</v>
      </c>
      <c r="E6" s="1407" t="s">
        <v>3</v>
      </c>
      <c r="F6" s="1284" t="s">
        <v>2</v>
      </c>
      <c r="G6" s="1489" t="s">
        <v>118</v>
      </c>
      <c r="H6" s="822" t="s">
        <v>5</v>
      </c>
      <c r="I6" s="1391" t="s">
        <v>3</v>
      </c>
      <c r="J6" s="819" t="s">
        <v>2</v>
      </c>
      <c r="K6" s="232" t="s">
        <v>4</v>
      </c>
      <c r="L6" s="809" t="s">
        <v>4</v>
      </c>
      <c r="M6" s="233" t="s">
        <v>5</v>
      </c>
      <c r="N6" s="1566" t="s">
        <v>313</v>
      </c>
      <c r="O6" s="287" t="s">
        <v>5</v>
      </c>
      <c r="P6" s="826" t="s">
        <v>3</v>
      </c>
      <c r="Q6" s="1566" t="s">
        <v>2</v>
      </c>
      <c r="R6" s="1284" t="s">
        <v>2</v>
      </c>
      <c r="S6" s="1407" t="s">
        <v>382</v>
      </c>
      <c r="T6" s="809" t="s">
        <v>4</v>
      </c>
      <c r="U6" s="1609" t="s">
        <v>5</v>
      </c>
      <c r="V6" s="1610" t="s">
        <v>5</v>
      </c>
      <c r="W6" s="283" t="s">
        <v>5</v>
      </c>
      <c r="X6" s="832" t="s">
        <v>3</v>
      </c>
      <c r="Y6" s="236" t="s">
        <v>2</v>
      </c>
      <c r="Z6" s="1284" t="s">
        <v>2</v>
      </c>
      <c r="AA6" s="236" t="s">
        <v>2</v>
      </c>
      <c r="AB6" s="1365" t="s">
        <v>2</v>
      </c>
      <c r="AC6" s="287" t="s">
        <v>5</v>
      </c>
      <c r="AD6" s="823" t="s">
        <v>4</v>
      </c>
      <c r="AE6" s="1583" t="s">
        <v>4</v>
      </c>
      <c r="AF6" s="1441">
        <v>8</v>
      </c>
      <c r="AG6" s="1438">
        <v>5</v>
      </c>
      <c r="AH6" s="1438">
        <v>9</v>
      </c>
      <c r="AI6" s="1438">
        <v>8</v>
      </c>
      <c r="AJ6" s="1442">
        <v>30</v>
      </c>
      <c r="AK6" s="1648"/>
    </row>
    <row r="7" spans="1:37" ht="20.25">
      <c r="A7" s="1462" t="s">
        <v>328</v>
      </c>
      <c r="B7" s="1477" t="s">
        <v>4</v>
      </c>
      <c r="C7" s="256" t="s">
        <v>4</v>
      </c>
      <c r="D7" s="810" t="s">
        <v>5</v>
      </c>
      <c r="E7" s="236" t="s">
        <v>2</v>
      </c>
      <c r="F7" s="816" t="s">
        <v>2</v>
      </c>
      <c r="G7" s="1399" t="s">
        <v>3</v>
      </c>
      <c r="H7" s="822" t="s">
        <v>5</v>
      </c>
      <c r="I7" s="1391" t="s">
        <v>3</v>
      </c>
      <c r="J7" s="1366" t="s">
        <v>2</v>
      </c>
      <c r="K7" s="232" t="s">
        <v>4</v>
      </c>
      <c r="L7" s="809" t="s">
        <v>4</v>
      </c>
      <c r="M7" s="233" t="s">
        <v>5</v>
      </c>
      <c r="N7" s="1566" t="s">
        <v>118</v>
      </c>
      <c r="O7" s="1402" t="s">
        <v>3</v>
      </c>
      <c r="P7" s="813" t="s">
        <v>5</v>
      </c>
      <c r="Q7" s="259" t="s">
        <v>5</v>
      </c>
      <c r="R7" s="820" t="s">
        <v>3</v>
      </c>
      <c r="S7" s="1407" t="s">
        <v>3</v>
      </c>
      <c r="T7" s="809" t="s">
        <v>4</v>
      </c>
      <c r="U7" s="269" t="s">
        <v>4</v>
      </c>
      <c r="V7" s="818" t="s">
        <v>4</v>
      </c>
      <c r="W7" s="283" t="s">
        <v>5</v>
      </c>
      <c r="X7" s="1366" t="s">
        <v>2</v>
      </c>
      <c r="Y7" s="236" t="s">
        <v>2</v>
      </c>
      <c r="Z7" s="1284" t="s">
        <v>2</v>
      </c>
      <c r="AA7" s="236" t="s">
        <v>2</v>
      </c>
      <c r="AB7" s="1611" t="s">
        <v>5</v>
      </c>
      <c r="AC7" s="287" t="s">
        <v>5</v>
      </c>
      <c r="AD7" s="823" t="s">
        <v>4</v>
      </c>
      <c r="AE7" s="1583" t="s">
        <v>4</v>
      </c>
      <c r="AF7" s="1437">
        <v>9</v>
      </c>
      <c r="AG7" s="1438">
        <v>4</v>
      </c>
      <c r="AH7" s="1439">
        <v>9</v>
      </c>
      <c r="AI7" s="1439">
        <v>8</v>
      </c>
      <c r="AJ7" s="1440">
        <v>28</v>
      </c>
    </row>
    <row r="8" spans="1:37" ht="20.25">
      <c r="A8" s="1462" t="s">
        <v>329</v>
      </c>
      <c r="B8" s="1478" t="s">
        <v>3</v>
      </c>
      <c r="C8" s="258" t="s">
        <v>2</v>
      </c>
      <c r="D8" s="809" t="s">
        <v>4</v>
      </c>
      <c r="E8" s="232" t="s">
        <v>4</v>
      </c>
      <c r="F8" s="810" t="s">
        <v>5</v>
      </c>
      <c r="G8" s="268" t="s">
        <v>2</v>
      </c>
      <c r="H8" s="812" t="s">
        <v>3</v>
      </c>
      <c r="I8" s="283" t="s">
        <v>363</v>
      </c>
      <c r="J8" s="814" t="s">
        <v>5</v>
      </c>
      <c r="K8" s="236" t="s">
        <v>2</v>
      </c>
      <c r="L8" s="816" t="s">
        <v>2</v>
      </c>
      <c r="M8" s="232" t="s">
        <v>4</v>
      </c>
      <c r="N8" s="817" t="s">
        <v>4</v>
      </c>
      <c r="O8" s="284" t="s">
        <v>4</v>
      </c>
      <c r="P8" s="813" t="s">
        <v>5</v>
      </c>
      <c r="Q8" s="1406" t="s">
        <v>3</v>
      </c>
      <c r="R8" s="816" t="s">
        <v>2</v>
      </c>
      <c r="S8" s="235" t="s">
        <v>2</v>
      </c>
      <c r="T8" s="1489" t="s">
        <v>118</v>
      </c>
      <c r="U8" s="270" t="s">
        <v>5</v>
      </c>
      <c r="V8" s="822" t="s">
        <v>5</v>
      </c>
      <c r="W8" s="286" t="s">
        <v>4</v>
      </c>
      <c r="X8" s="824" t="s">
        <v>4</v>
      </c>
      <c r="Y8" s="233" t="s">
        <v>5</v>
      </c>
      <c r="Z8" s="1566" t="s">
        <v>118</v>
      </c>
      <c r="AA8" s="235" t="s">
        <v>2</v>
      </c>
      <c r="AB8" s="825" t="s">
        <v>3</v>
      </c>
      <c r="AC8" s="287" t="s">
        <v>5</v>
      </c>
      <c r="AD8" s="826" t="s">
        <v>3</v>
      </c>
      <c r="AE8" s="1584" t="s">
        <v>2</v>
      </c>
      <c r="AF8" s="1437">
        <v>10</v>
      </c>
      <c r="AG8" s="1438">
        <v>5</v>
      </c>
      <c r="AH8" s="1439">
        <v>7</v>
      </c>
      <c r="AI8" s="1439">
        <v>8</v>
      </c>
      <c r="AJ8" s="1440">
        <v>26</v>
      </c>
    </row>
    <row r="9" spans="1:37" ht="20.25">
      <c r="A9" s="1462" t="s">
        <v>330</v>
      </c>
      <c r="B9" s="1478" t="s">
        <v>3</v>
      </c>
      <c r="C9" s="258" t="s">
        <v>2</v>
      </c>
      <c r="D9" s="809" t="s">
        <v>4</v>
      </c>
      <c r="E9" s="232" t="s">
        <v>4</v>
      </c>
      <c r="F9" s="810" t="s">
        <v>5</v>
      </c>
      <c r="G9" s="267" t="s">
        <v>2</v>
      </c>
      <c r="H9" s="812" t="s">
        <v>3</v>
      </c>
      <c r="I9" s="283" t="s">
        <v>5</v>
      </c>
      <c r="J9" s="814" t="s">
        <v>5</v>
      </c>
      <c r="K9" s="1407" t="s">
        <v>365</v>
      </c>
      <c r="L9" s="1284" t="s">
        <v>2</v>
      </c>
      <c r="M9" s="232" t="s">
        <v>4</v>
      </c>
      <c r="N9" s="817" t="s">
        <v>4</v>
      </c>
      <c r="O9" s="284" t="s">
        <v>4</v>
      </c>
      <c r="P9" s="813" t="s">
        <v>5</v>
      </c>
      <c r="Q9" s="1609" t="s">
        <v>5</v>
      </c>
      <c r="R9" s="816" t="s">
        <v>2</v>
      </c>
      <c r="S9" s="235" t="s">
        <v>2</v>
      </c>
      <c r="T9" s="820" t="s">
        <v>3</v>
      </c>
      <c r="U9" s="1607" t="s">
        <v>4</v>
      </c>
      <c r="V9" s="1608" t="s">
        <v>4</v>
      </c>
      <c r="W9" s="286" t="s">
        <v>4</v>
      </c>
      <c r="X9" s="824" t="s">
        <v>4</v>
      </c>
      <c r="Y9" s="233" t="s">
        <v>5</v>
      </c>
      <c r="Z9" s="1566" t="s">
        <v>118</v>
      </c>
      <c r="AA9" s="1566" t="s">
        <v>118</v>
      </c>
      <c r="AB9" s="895" t="s">
        <v>5</v>
      </c>
      <c r="AC9" s="287" t="s">
        <v>5</v>
      </c>
      <c r="AD9" s="826" t="s">
        <v>3</v>
      </c>
      <c r="AE9" s="1584" t="s">
        <v>2</v>
      </c>
      <c r="AF9" s="1441">
        <v>10</v>
      </c>
      <c r="AG9" s="1438">
        <v>5</v>
      </c>
      <c r="AH9" s="1438">
        <v>7</v>
      </c>
      <c r="AI9" s="1438">
        <v>8</v>
      </c>
      <c r="AJ9" s="1442">
        <v>26</v>
      </c>
    </row>
    <row r="10" spans="1:37" ht="20.25">
      <c r="A10" s="1462" t="s">
        <v>331</v>
      </c>
      <c r="B10" s="1476" t="s">
        <v>5</v>
      </c>
      <c r="C10" s="259" t="s">
        <v>5</v>
      </c>
      <c r="D10" s="816" t="s">
        <v>2</v>
      </c>
      <c r="E10" s="235" t="s">
        <v>2</v>
      </c>
      <c r="F10" s="809" t="s">
        <v>4</v>
      </c>
      <c r="G10" s="269" t="s">
        <v>4</v>
      </c>
      <c r="H10" s="818" t="s">
        <v>4</v>
      </c>
      <c r="I10" s="283" t="s">
        <v>5</v>
      </c>
      <c r="J10" s="832" t="s">
        <v>3</v>
      </c>
      <c r="K10" s="235" t="s">
        <v>2</v>
      </c>
      <c r="L10" s="1566" t="s">
        <v>118</v>
      </c>
      <c r="M10" s="1566" t="s">
        <v>118</v>
      </c>
      <c r="N10" s="821" t="s">
        <v>5</v>
      </c>
      <c r="O10" s="287" t="s">
        <v>5</v>
      </c>
      <c r="P10" s="823" t="s">
        <v>4</v>
      </c>
      <c r="Q10" s="256" t="s">
        <v>4</v>
      </c>
      <c r="R10" s="810" t="s">
        <v>5</v>
      </c>
      <c r="S10" s="1407" t="s">
        <v>3</v>
      </c>
      <c r="T10" s="1284" t="s">
        <v>2</v>
      </c>
      <c r="U10" s="1566" t="s">
        <v>118</v>
      </c>
      <c r="V10" s="822" t="s">
        <v>5</v>
      </c>
      <c r="W10" s="1391" t="s">
        <v>3</v>
      </c>
      <c r="X10" s="819" t="s">
        <v>2</v>
      </c>
      <c r="Y10" s="232" t="s">
        <v>4</v>
      </c>
      <c r="Z10" s="809" t="s">
        <v>4</v>
      </c>
      <c r="AA10" s="233" t="s">
        <v>5</v>
      </c>
      <c r="AB10" s="1566" t="s">
        <v>118</v>
      </c>
      <c r="AC10" s="1402" t="s">
        <v>3</v>
      </c>
      <c r="AD10" s="813" t="s">
        <v>5</v>
      </c>
      <c r="AE10" s="1585" t="s">
        <v>5</v>
      </c>
      <c r="AF10" s="1441">
        <v>9</v>
      </c>
      <c r="AG10" s="1438">
        <v>4</v>
      </c>
      <c r="AH10" s="1438">
        <v>7</v>
      </c>
      <c r="AI10" s="1438">
        <v>10</v>
      </c>
      <c r="AJ10" s="1442">
        <v>24</v>
      </c>
    </row>
    <row r="11" spans="1:37" ht="21" thickBot="1">
      <c r="A11" s="1443" t="s">
        <v>332</v>
      </c>
      <c r="B11" s="1479" t="s">
        <v>5</v>
      </c>
      <c r="C11" s="1564" t="s">
        <v>5</v>
      </c>
      <c r="D11" s="1490" t="s">
        <v>2</v>
      </c>
      <c r="E11" s="1568" t="s">
        <v>3</v>
      </c>
      <c r="F11" s="865" t="s">
        <v>4</v>
      </c>
      <c r="G11" s="1570" t="s">
        <v>4</v>
      </c>
      <c r="H11" s="874" t="s">
        <v>4</v>
      </c>
      <c r="I11" s="1392" t="s">
        <v>5</v>
      </c>
      <c r="J11" s="869" t="s">
        <v>2</v>
      </c>
      <c r="K11" s="236" t="s">
        <v>2</v>
      </c>
      <c r="L11" s="860" t="s">
        <v>3</v>
      </c>
      <c r="M11" s="1566" t="s">
        <v>118</v>
      </c>
      <c r="N11" s="870" t="s">
        <v>5</v>
      </c>
      <c r="O11" s="1403" t="s">
        <v>5</v>
      </c>
      <c r="P11" s="871" t="s">
        <v>4</v>
      </c>
      <c r="Q11" s="1573" t="s">
        <v>4</v>
      </c>
      <c r="R11" s="866" t="s">
        <v>5</v>
      </c>
      <c r="S11" s="1566" t="s">
        <v>118</v>
      </c>
      <c r="T11" s="1489" t="s">
        <v>118</v>
      </c>
      <c r="U11" s="1575" t="s">
        <v>3</v>
      </c>
      <c r="V11" s="862" t="s">
        <v>5</v>
      </c>
      <c r="W11" s="1576" t="s">
        <v>3</v>
      </c>
      <c r="X11" s="1374" t="s">
        <v>2</v>
      </c>
      <c r="Y11" s="1411" t="s">
        <v>4</v>
      </c>
      <c r="Z11" s="865" t="s">
        <v>4</v>
      </c>
      <c r="AA11" s="1577" t="s">
        <v>5</v>
      </c>
      <c r="AB11" s="861" t="s">
        <v>2</v>
      </c>
      <c r="AC11" s="1579" t="s">
        <v>3</v>
      </c>
      <c r="AD11" s="863" t="s">
        <v>5</v>
      </c>
      <c r="AE11" s="1586" t="s">
        <v>5</v>
      </c>
      <c r="AF11" s="1444">
        <v>8</v>
      </c>
      <c r="AG11" s="1445">
        <v>5</v>
      </c>
      <c r="AH11" s="1445">
        <v>7</v>
      </c>
      <c r="AI11" s="1445">
        <v>10</v>
      </c>
      <c r="AJ11" s="1446">
        <v>26</v>
      </c>
    </row>
    <row r="12" spans="1:37" ht="21" thickBot="1">
      <c r="A12" s="1085" t="s">
        <v>333</v>
      </c>
      <c r="B12" s="1480" t="s">
        <v>5</v>
      </c>
      <c r="C12" s="1518" t="s">
        <v>4</v>
      </c>
      <c r="D12" s="1447" t="s">
        <v>4</v>
      </c>
      <c r="E12" s="1498" t="s">
        <v>5</v>
      </c>
      <c r="F12" s="816" t="s">
        <v>2</v>
      </c>
      <c r="G12" s="1606" t="s">
        <v>3</v>
      </c>
      <c r="H12" s="1484" t="s">
        <v>5</v>
      </c>
      <c r="I12" s="1496" t="s">
        <v>3</v>
      </c>
      <c r="J12" s="1467" t="s">
        <v>2</v>
      </c>
      <c r="K12" s="1498" t="s">
        <v>5</v>
      </c>
      <c r="L12" s="1447" t="s">
        <v>4</v>
      </c>
      <c r="M12" s="1499" t="s">
        <v>4</v>
      </c>
      <c r="N12" s="1473" t="s">
        <v>5</v>
      </c>
      <c r="O12" s="1500" t="s">
        <v>3</v>
      </c>
      <c r="P12" s="1486" t="s">
        <v>4</v>
      </c>
      <c r="Q12" s="1501" t="s">
        <v>5</v>
      </c>
      <c r="R12" s="1449" t="s">
        <v>2</v>
      </c>
      <c r="S12" s="1574" t="s">
        <v>2</v>
      </c>
      <c r="T12" s="1566" t="s">
        <v>118</v>
      </c>
      <c r="U12" s="1505" t="s">
        <v>4</v>
      </c>
      <c r="V12" s="1487" t="s">
        <v>4</v>
      </c>
      <c r="W12" s="1506" t="s">
        <v>5</v>
      </c>
      <c r="X12" s="1469" t="s">
        <v>3</v>
      </c>
      <c r="Y12" s="1574" t="s">
        <v>2</v>
      </c>
      <c r="Z12" s="1450" t="s">
        <v>2</v>
      </c>
      <c r="AA12" s="1566" t="s">
        <v>118</v>
      </c>
      <c r="AB12" s="1472" t="s">
        <v>3</v>
      </c>
      <c r="AC12" s="1517" t="s">
        <v>5</v>
      </c>
      <c r="AD12" s="1488" t="s">
        <v>5</v>
      </c>
      <c r="AE12" s="1587" t="s">
        <v>4</v>
      </c>
      <c r="AF12" s="1451">
        <v>8</v>
      </c>
      <c r="AG12" s="1435">
        <v>5</v>
      </c>
      <c r="AH12" s="1452">
        <v>8</v>
      </c>
      <c r="AI12" s="1452">
        <v>9</v>
      </c>
      <c r="AJ12" s="1453">
        <v>28</v>
      </c>
    </row>
    <row r="13" spans="1:37" ht="20.25">
      <c r="A13" s="54" t="s">
        <v>334</v>
      </c>
      <c r="B13" s="1476" t="s">
        <v>5</v>
      </c>
      <c r="C13" s="258" t="s">
        <v>2</v>
      </c>
      <c r="D13" s="816" t="s">
        <v>2</v>
      </c>
      <c r="E13" s="1407" t="s">
        <v>3</v>
      </c>
      <c r="F13" s="1449" t="s">
        <v>2</v>
      </c>
      <c r="G13" s="1566" t="s">
        <v>118</v>
      </c>
      <c r="H13" s="822" t="s">
        <v>5</v>
      </c>
      <c r="I13" s="283" t="s">
        <v>5</v>
      </c>
      <c r="J13" s="824" t="s">
        <v>4</v>
      </c>
      <c r="K13" s="232" t="s">
        <v>4</v>
      </c>
      <c r="L13" s="810" t="s">
        <v>5</v>
      </c>
      <c r="M13" s="235" t="s">
        <v>2</v>
      </c>
      <c r="N13" s="1566" t="s">
        <v>118</v>
      </c>
      <c r="O13" s="287" t="s">
        <v>5</v>
      </c>
      <c r="P13" s="1667" t="s">
        <v>118</v>
      </c>
      <c r="Q13" s="258" t="s">
        <v>2</v>
      </c>
      <c r="R13" s="810" t="s">
        <v>5</v>
      </c>
      <c r="S13" s="232" t="s">
        <v>4</v>
      </c>
      <c r="T13" s="809" t="s">
        <v>4</v>
      </c>
      <c r="U13" s="270" t="s">
        <v>5</v>
      </c>
      <c r="V13" s="812" t="s">
        <v>3</v>
      </c>
      <c r="W13" s="286" t="s">
        <v>4</v>
      </c>
      <c r="X13" s="814" t="s">
        <v>5</v>
      </c>
      <c r="Y13" s="1574" t="s">
        <v>2</v>
      </c>
      <c r="Z13" s="820" t="s">
        <v>3</v>
      </c>
      <c r="AA13" s="1365" t="s">
        <v>2</v>
      </c>
      <c r="AB13" s="817" t="s">
        <v>4</v>
      </c>
      <c r="AC13" s="284" t="s">
        <v>4</v>
      </c>
      <c r="AD13" s="813" t="s">
        <v>5</v>
      </c>
      <c r="AE13" s="1588" t="s">
        <v>2</v>
      </c>
      <c r="AF13" s="1454">
        <v>10</v>
      </c>
      <c r="AG13" s="1438">
        <v>4</v>
      </c>
      <c r="AH13" s="1438">
        <v>7</v>
      </c>
      <c r="AI13" s="1438">
        <v>9</v>
      </c>
      <c r="AJ13" s="1442">
        <v>24</v>
      </c>
    </row>
    <row r="14" spans="1:37" ht="21" thickBot="1">
      <c r="A14" s="55" t="s">
        <v>335</v>
      </c>
      <c r="B14" s="1477" t="s">
        <v>4</v>
      </c>
      <c r="C14" s="259" t="s">
        <v>5</v>
      </c>
      <c r="D14" s="820" t="s">
        <v>3</v>
      </c>
      <c r="E14" s="235" t="s">
        <v>2</v>
      </c>
      <c r="F14" s="816" t="s">
        <v>2</v>
      </c>
      <c r="G14" s="269" t="s">
        <v>4</v>
      </c>
      <c r="H14" s="818" t="s">
        <v>4</v>
      </c>
      <c r="I14" s="283" t="s">
        <v>5</v>
      </c>
      <c r="J14" s="832" t="s">
        <v>3</v>
      </c>
      <c r="K14" s="235" t="s">
        <v>2</v>
      </c>
      <c r="L14" s="1605" t="s">
        <v>2</v>
      </c>
      <c r="M14" s="1566" t="s">
        <v>118</v>
      </c>
      <c r="N14" s="825" t="s">
        <v>3</v>
      </c>
      <c r="O14" s="287" t="s">
        <v>5</v>
      </c>
      <c r="P14" s="813" t="s">
        <v>5</v>
      </c>
      <c r="Q14" s="256" t="s">
        <v>4</v>
      </c>
      <c r="R14" s="809" t="s">
        <v>4</v>
      </c>
      <c r="S14" s="233" t="s">
        <v>5</v>
      </c>
      <c r="T14" s="816" t="s">
        <v>2</v>
      </c>
      <c r="U14" s="268" t="s">
        <v>2</v>
      </c>
      <c r="V14" s="822" t="s">
        <v>5</v>
      </c>
      <c r="W14" s="1391" t="s">
        <v>3</v>
      </c>
      <c r="X14" s="1566" t="s">
        <v>118</v>
      </c>
      <c r="Y14" s="233" t="s">
        <v>5</v>
      </c>
      <c r="Z14" s="809" t="s">
        <v>4</v>
      </c>
      <c r="AA14" s="232" t="s">
        <v>4</v>
      </c>
      <c r="AB14" s="821" t="s">
        <v>5</v>
      </c>
      <c r="AC14" s="1402" t="s">
        <v>3</v>
      </c>
      <c r="AD14" s="823" t="s">
        <v>4</v>
      </c>
      <c r="AE14" s="1585" t="s">
        <v>5</v>
      </c>
      <c r="AF14" s="1455">
        <v>8</v>
      </c>
      <c r="AG14" s="1438">
        <v>5</v>
      </c>
      <c r="AH14" s="1439">
        <v>8</v>
      </c>
      <c r="AI14" s="1439">
        <v>9</v>
      </c>
      <c r="AJ14" s="1440">
        <v>28</v>
      </c>
    </row>
    <row r="15" spans="1:37" ht="21" thickBot="1">
      <c r="A15" s="1086" t="s">
        <v>336</v>
      </c>
      <c r="B15" s="1481" t="s">
        <v>3</v>
      </c>
      <c r="C15" s="257" t="s">
        <v>2</v>
      </c>
      <c r="D15" s="1286" t="s">
        <v>2</v>
      </c>
      <c r="E15" s="1411" t="s">
        <v>4</v>
      </c>
      <c r="F15" s="865" t="s">
        <v>4</v>
      </c>
      <c r="G15" s="1571" t="s">
        <v>5</v>
      </c>
      <c r="H15" s="1370" t="s">
        <v>3</v>
      </c>
      <c r="I15" s="1393" t="s">
        <v>4</v>
      </c>
      <c r="J15" s="872" t="s">
        <v>5</v>
      </c>
      <c r="K15" s="1604" t="s">
        <v>5</v>
      </c>
      <c r="L15" s="1373" t="s">
        <v>2</v>
      </c>
      <c r="M15" s="238" t="s">
        <v>2</v>
      </c>
      <c r="N15" s="873" t="s">
        <v>4</v>
      </c>
      <c r="O15" s="1404" t="s">
        <v>4</v>
      </c>
      <c r="P15" s="863" t="s">
        <v>5</v>
      </c>
      <c r="Q15" s="1406" t="s">
        <v>3</v>
      </c>
      <c r="R15" s="1566" t="s">
        <v>118</v>
      </c>
      <c r="S15" s="238" t="s">
        <v>2</v>
      </c>
      <c r="T15" s="268" t="s">
        <v>2</v>
      </c>
      <c r="U15" s="1576" t="s">
        <v>3</v>
      </c>
      <c r="V15" s="862" t="s">
        <v>5</v>
      </c>
      <c r="W15" s="1392" t="s">
        <v>5</v>
      </c>
      <c r="X15" s="864" t="s">
        <v>4</v>
      </c>
      <c r="Y15" s="1411" t="s">
        <v>4</v>
      </c>
      <c r="Z15" s="866" t="s">
        <v>5</v>
      </c>
      <c r="AA15" s="1580" t="s">
        <v>2</v>
      </c>
      <c r="AB15" s="1652" t="s">
        <v>2</v>
      </c>
      <c r="AC15" s="1403" t="s">
        <v>5</v>
      </c>
      <c r="AD15" s="868" t="s">
        <v>3</v>
      </c>
      <c r="AE15" s="257" t="s">
        <v>2</v>
      </c>
      <c r="AF15" s="1456">
        <v>10</v>
      </c>
      <c r="AG15" s="1445">
        <v>5</v>
      </c>
      <c r="AH15" s="1457">
        <v>7</v>
      </c>
      <c r="AI15" s="1457">
        <v>8</v>
      </c>
      <c r="AJ15" s="1458">
        <v>26</v>
      </c>
    </row>
    <row r="16" spans="1:37" ht="21" thickBot="1">
      <c r="A16" s="56" t="s">
        <v>337</v>
      </c>
      <c r="B16" s="1559" t="s">
        <v>5</v>
      </c>
      <c r="C16" s="1565" t="s">
        <v>3</v>
      </c>
      <c r="D16" s="1358" t="s">
        <v>2</v>
      </c>
      <c r="E16" s="237" t="s">
        <v>2</v>
      </c>
      <c r="F16" s="796" t="s">
        <v>2</v>
      </c>
      <c r="G16" s="273" t="s">
        <v>2</v>
      </c>
      <c r="H16" s="801" t="s">
        <v>5</v>
      </c>
      <c r="I16" s="1395" t="s">
        <v>5</v>
      </c>
      <c r="J16" s="806" t="s">
        <v>2</v>
      </c>
      <c r="K16" s="246" t="s">
        <v>2</v>
      </c>
      <c r="L16" s="1358" t="s">
        <v>2</v>
      </c>
      <c r="M16" s="879" t="s">
        <v>3</v>
      </c>
      <c r="N16" s="236" t="s">
        <v>2</v>
      </c>
      <c r="O16" s="1401" t="s">
        <v>5</v>
      </c>
      <c r="P16" s="793" t="s">
        <v>5</v>
      </c>
      <c r="Q16" s="263" t="s">
        <v>2</v>
      </c>
      <c r="R16" s="796" t="s">
        <v>2</v>
      </c>
      <c r="S16" s="236" t="s">
        <v>2</v>
      </c>
      <c r="T16" s="1398" t="s">
        <v>3</v>
      </c>
      <c r="U16" s="1666" t="s">
        <v>2</v>
      </c>
      <c r="V16" s="801" t="s">
        <v>5</v>
      </c>
      <c r="W16" s="1395" t="s">
        <v>5</v>
      </c>
      <c r="X16" s="806" t="s">
        <v>2</v>
      </c>
      <c r="Y16" s="1408" t="s">
        <v>2</v>
      </c>
      <c r="Z16" s="790" t="s">
        <v>5</v>
      </c>
      <c r="AA16" s="1398" t="s">
        <v>3</v>
      </c>
      <c r="AB16" s="1654" t="s">
        <v>2</v>
      </c>
      <c r="AC16" s="1580" t="s">
        <v>2</v>
      </c>
      <c r="AD16" s="793" t="s">
        <v>5</v>
      </c>
      <c r="AE16" s="1588" t="s">
        <v>2</v>
      </c>
      <c r="AF16" s="1459">
        <v>17</v>
      </c>
      <c r="AG16" s="1435">
        <v>5</v>
      </c>
      <c r="AH16" s="1452">
        <v>0</v>
      </c>
      <c r="AI16" s="1452">
        <v>8</v>
      </c>
      <c r="AJ16" s="1453">
        <v>10</v>
      </c>
    </row>
    <row r="17" spans="1:36" ht="20.25">
      <c r="A17" s="57" t="s">
        <v>338</v>
      </c>
      <c r="B17" s="1557" t="s">
        <v>2</v>
      </c>
      <c r="C17" s="258" t="s">
        <v>2</v>
      </c>
      <c r="D17" s="816" t="s">
        <v>2</v>
      </c>
      <c r="E17" s="235" t="s">
        <v>2</v>
      </c>
      <c r="F17" s="820" t="s">
        <v>3</v>
      </c>
      <c r="G17" s="267" t="s">
        <v>2</v>
      </c>
      <c r="H17" s="822" t="s">
        <v>5</v>
      </c>
      <c r="I17" s="283" t="s">
        <v>5</v>
      </c>
      <c r="J17" s="819" t="s">
        <v>2</v>
      </c>
      <c r="K17" s="1655" t="s">
        <v>3</v>
      </c>
      <c r="L17" s="816" t="s">
        <v>2</v>
      </c>
      <c r="M17" s="1407" t="s">
        <v>377</v>
      </c>
      <c r="N17" s="424" t="s">
        <v>2</v>
      </c>
      <c r="O17" s="287" t="s">
        <v>5</v>
      </c>
      <c r="P17" s="1612" t="s">
        <v>3</v>
      </c>
      <c r="Q17" s="1406" t="s">
        <v>3</v>
      </c>
      <c r="R17" s="816" t="s">
        <v>2</v>
      </c>
      <c r="S17" s="236" t="s">
        <v>2</v>
      </c>
      <c r="T17" s="830" t="s">
        <v>2</v>
      </c>
      <c r="U17" s="813" t="s">
        <v>5</v>
      </c>
      <c r="V17" s="822" t="s">
        <v>5</v>
      </c>
      <c r="W17" s="297" t="s">
        <v>2</v>
      </c>
      <c r="X17" s="1366" t="s">
        <v>2</v>
      </c>
      <c r="Y17" s="236" t="s">
        <v>2</v>
      </c>
      <c r="Z17" s="1646" t="s">
        <v>3</v>
      </c>
      <c r="AA17" s="1651" t="s">
        <v>378</v>
      </c>
      <c r="AB17" s="1652" t="s">
        <v>2</v>
      </c>
      <c r="AC17" s="287" t="s">
        <v>5</v>
      </c>
      <c r="AD17" s="813" t="s">
        <v>5</v>
      </c>
      <c r="AE17" s="1589" t="s">
        <v>3</v>
      </c>
      <c r="AF17" s="1437">
        <v>17</v>
      </c>
      <c r="AG17" s="1438">
        <v>4</v>
      </c>
      <c r="AH17" s="1439">
        <v>0</v>
      </c>
      <c r="AI17" s="1439">
        <v>9</v>
      </c>
      <c r="AJ17" s="1440">
        <v>8</v>
      </c>
    </row>
    <row r="18" spans="1:36" ht="20.25">
      <c r="A18" s="57" t="s">
        <v>339</v>
      </c>
      <c r="B18" s="1476" t="s">
        <v>5</v>
      </c>
      <c r="C18" s="258" t="s">
        <v>2</v>
      </c>
      <c r="D18" s="816" t="s">
        <v>2</v>
      </c>
      <c r="E18" s="236" t="s">
        <v>364</v>
      </c>
      <c r="F18" s="1284" t="s">
        <v>2</v>
      </c>
      <c r="G18" s="1399" t="s">
        <v>3</v>
      </c>
      <c r="H18" s="822" t="s">
        <v>5</v>
      </c>
      <c r="I18" s="283" t="s">
        <v>5</v>
      </c>
      <c r="J18" s="832" t="s">
        <v>3</v>
      </c>
      <c r="K18" s="236" t="s">
        <v>2</v>
      </c>
      <c r="L18" s="816" t="s">
        <v>2</v>
      </c>
      <c r="M18" s="235" t="s">
        <v>2</v>
      </c>
      <c r="N18" s="1614" t="s">
        <v>5</v>
      </c>
      <c r="O18" s="258" t="s">
        <v>2</v>
      </c>
      <c r="P18" s="813" t="s">
        <v>5</v>
      </c>
      <c r="Q18" s="258" t="s">
        <v>2</v>
      </c>
      <c r="R18" s="820" t="s">
        <v>3</v>
      </c>
      <c r="S18" s="1642" t="s">
        <v>204</v>
      </c>
      <c r="T18" s="816" t="s">
        <v>2</v>
      </c>
      <c r="U18" s="267" t="s">
        <v>2</v>
      </c>
      <c r="V18" s="1650" t="s">
        <v>2</v>
      </c>
      <c r="W18" s="1649" t="s">
        <v>5</v>
      </c>
      <c r="X18" s="1645" t="s">
        <v>2</v>
      </c>
      <c r="Y18" s="1407" t="s">
        <v>3</v>
      </c>
      <c r="Z18" s="816" t="s">
        <v>2</v>
      </c>
      <c r="AA18" s="235" t="s">
        <v>2</v>
      </c>
      <c r="AB18" s="1653" t="s">
        <v>2</v>
      </c>
      <c r="AC18" s="287" t="s">
        <v>5</v>
      </c>
      <c r="AD18" s="1614" t="s">
        <v>5</v>
      </c>
      <c r="AE18" s="1566" t="s">
        <v>118</v>
      </c>
      <c r="AF18" s="1437">
        <v>16</v>
      </c>
      <c r="AG18" s="1438">
        <v>5</v>
      </c>
      <c r="AH18" s="1439">
        <v>0</v>
      </c>
      <c r="AI18" s="1439">
        <v>9</v>
      </c>
      <c r="AJ18" s="1440">
        <v>10</v>
      </c>
    </row>
    <row r="19" spans="1:36" ht="20.25">
      <c r="A19" s="57" t="s">
        <v>340</v>
      </c>
      <c r="B19" s="1476" t="s">
        <v>5</v>
      </c>
      <c r="C19" s="1406" t="s">
        <v>3</v>
      </c>
      <c r="D19" s="816" t="s">
        <v>2</v>
      </c>
      <c r="E19" s="233" t="s">
        <v>5</v>
      </c>
      <c r="F19" s="816" t="s">
        <v>2</v>
      </c>
      <c r="G19" s="268" t="s">
        <v>2</v>
      </c>
      <c r="H19" s="884" t="s">
        <v>2</v>
      </c>
      <c r="I19" s="283" t="s">
        <v>5</v>
      </c>
      <c r="J19" s="819" t="s">
        <v>2</v>
      </c>
      <c r="K19" s="236" t="s">
        <v>2</v>
      </c>
      <c r="L19" s="820" t="s">
        <v>3</v>
      </c>
      <c r="M19" s="236" t="s">
        <v>2</v>
      </c>
      <c r="N19" s="830" t="s">
        <v>2</v>
      </c>
      <c r="O19" s="287" t="s">
        <v>5</v>
      </c>
      <c r="P19" s="813" t="s">
        <v>5</v>
      </c>
      <c r="Q19" s="257" t="s">
        <v>2</v>
      </c>
      <c r="R19" s="816" t="s">
        <v>2</v>
      </c>
      <c r="S19" s="424" t="s">
        <v>118</v>
      </c>
      <c r="T19" s="820" t="s">
        <v>3</v>
      </c>
      <c r="U19" s="267" t="s">
        <v>2</v>
      </c>
      <c r="V19" s="822" t="s">
        <v>5</v>
      </c>
      <c r="W19" s="283" t="s">
        <v>5</v>
      </c>
      <c r="X19" s="819" t="s">
        <v>2</v>
      </c>
      <c r="Y19" s="1407" t="s">
        <v>3</v>
      </c>
      <c r="Z19" s="1647" t="s">
        <v>2</v>
      </c>
      <c r="AA19" s="236" t="s">
        <v>2</v>
      </c>
      <c r="AB19" s="825" t="s">
        <v>3</v>
      </c>
      <c r="AC19" s="287" t="s">
        <v>5</v>
      </c>
      <c r="AD19" s="813" t="s">
        <v>5</v>
      </c>
      <c r="AE19" s="1566" t="s">
        <v>118</v>
      </c>
      <c r="AF19" s="1437">
        <v>16</v>
      </c>
      <c r="AG19" s="1438">
        <v>5</v>
      </c>
      <c r="AH19" s="1439">
        <v>0</v>
      </c>
      <c r="AI19" s="1439">
        <v>9</v>
      </c>
      <c r="AJ19" s="1440">
        <v>10</v>
      </c>
    </row>
    <row r="20" spans="1:36" ht="20.25">
      <c r="A20" s="1463" t="s">
        <v>341</v>
      </c>
      <c r="B20" s="1476" t="s">
        <v>5</v>
      </c>
      <c r="C20" s="1566" t="s">
        <v>351</v>
      </c>
      <c r="D20" s="1284" t="s">
        <v>2</v>
      </c>
      <c r="E20" s="236" t="s">
        <v>2</v>
      </c>
      <c r="F20" s="820" t="s">
        <v>3</v>
      </c>
      <c r="G20" s="270" t="s">
        <v>5</v>
      </c>
      <c r="H20" s="822" t="s">
        <v>5</v>
      </c>
      <c r="I20" s="297" t="s">
        <v>2</v>
      </c>
      <c r="J20" s="819" t="s">
        <v>2</v>
      </c>
      <c r="K20" s="236" t="s">
        <v>2</v>
      </c>
      <c r="L20" s="816" t="s">
        <v>2</v>
      </c>
      <c r="M20" s="1644" t="s">
        <v>376</v>
      </c>
      <c r="N20" s="825" t="s">
        <v>3</v>
      </c>
      <c r="O20" s="287" t="s">
        <v>5</v>
      </c>
      <c r="P20" s="813" t="s">
        <v>5</v>
      </c>
      <c r="Q20" s="258" t="s">
        <v>2</v>
      </c>
      <c r="R20" s="1284" t="s">
        <v>2</v>
      </c>
      <c r="S20" s="236" t="s">
        <v>2</v>
      </c>
      <c r="T20" s="1642" t="s">
        <v>374</v>
      </c>
      <c r="U20" s="1643" t="s">
        <v>375</v>
      </c>
      <c r="V20" s="822" t="s">
        <v>5</v>
      </c>
      <c r="W20" s="283" t="s">
        <v>5</v>
      </c>
      <c r="X20" s="819" t="s">
        <v>2</v>
      </c>
      <c r="Y20" s="235" t="s">
        <v>2</v>
      </c>
      <c r="Z20" s="816" t="s">
        <v>2</v>
      </c>
      <c r="AA20" s="1407" t="s">
        <v>3</v>
      </c>
      <c r="AB20" s="830" t="s">
        <v>2</v>
      </c>
      <c r="AC20" s="287" t="s">
        <v>5</v>
      </c>
      <c r="AD20" s="813" t="s">
        <v>5</v>
      </c>
      <c r="AE20" s="1589" t="s">
        <v>3</v>
      </c>
      <c r="AF20" s="1437">
        <v>16</v>
      </c>
      <c r="AG20" s="1438">
        <v>5</v>
      </c>
      <c r="AH20" s="1439">
        <v>0</v>
      </c>
      <c r="AI20" s="1439">
        <v>9</v>
      </c>
      <c r="AJ20" s="1440">
        <v>10</v>
      </c>
    </row>
    <row r="21" spans="1:36" ht="20.25">
      <c r="A21" s="57" t="s">
        <v>342</v>
      </c>
      <c r="B21" s="1476" t="s">
        <v>5</v>
      </c>
      <c r="C21" s="258" t="s">
        <v>2</v>
      </c>
      <c r="D21" s="816" t="s">
        <v>2</v>
      </c>
      <c r="E21" s="236" t="s">
        <v>2</v>
      </c>
      <c r="F21" s="820" t="s">
        <v>3</v>
      </c>
      <c r="G21" s="267" t="s">
        <v>2</v>
      </c>
      <c r="H21" s="822" t="s">
        <v>5</v>
      </c>
      <c r="I21" s="283" t="s">
        <v>5</v>
      </c>
      <c r="J21" s="1366" t="s">
        <v>2</v>
      </c>
      <c r="K21" s="1407" t="s">
        <v>3</v>
      </c>
      <c r="L21" s="816" t="s">
        <v>2</v>
      </c>
      <c r="M21" s="236" t="s">
        <v>2</v>
      </c>
      <c r="N21" s="1365" t="s">
        <v>2</v>
      </c>
      <c r="O21" s="287" t="s">
        <v>5</v>
      </c>
      <c r="P21" s="813" t="s">
        <v>5</v>
      </c>
      <c r="Q21" s="258" t="s">
        <v>2</v>
      </c>
      <c r="R21" s="820" t="s">
        <v>3</v>
      </c>
      <c r="S21" s="1284" t="s">
        <v>2</v>
      </c>
      <c r="T21" s="816" t="s">
        <v>2</v>
      </c>
      <c r="U21" s="267" t="s">
        <v>2</v>
      </c>
      <c r="V21" s="822" t="s">
        <v>5</v>
      </c>
      <c r="W21" s="283" t="s">
        <v>5</v>
      </c>
      <c r="X21" s="832" t="s">
        <v>3</v>
      </c>
      <c r="Y21" s="235" t="s">
        <v>2</v>
      </c>
      <c r="Z21" s="816" t="s">
        <v>2</v>
      </c>
      <c r="AA21" s="236" t="s">
        <v>2</v>
      </c>
      <c r="AB21" s="830" t="s">
        <v>2</v>
      </c>
      <c r="AC21" s="287" t="s">
        <v>5</v>
      </c>
      <c r="AD21" s="813" t="s">
        <v>5</v>
      </c>
      <c r="AE21" s="1584" t="s">
        <v>2</v>
      </c>
      <c r="AF21" s="1437">
        <v>17</v>
      </c>
      <c r="AG21" s="1438">
        <v>4</v>
      </c>
      <c r="AH21" s="1439">
        <v>0</v>
      </c>
      <c r="AI21" s="1439">
        <v>9</v>
      </c>
      <c r="AJ21" s="1440">
        <v>8</v>
      </c>
    </row>
    <row r="22" spans="1:36" ht="21" thickBot="1">
      <c r="A22" s="1463" t="s">
        <v>343</v>
      </c>
      <c r="B22" s="1476" t="s">
        <v>5</v>
      </c>
      <c r="C22" s="258" t="s">
        <v>2</v>
      </c>
      <c r="D22" s="816" t="s">
        <v>2</v>
      </c>
      <c r="E22" s="236" t="s">
        <v>2</v>
      </c>
      <c r="F22" s="816" t="s">
        <v>2</v>
      </c>
      <c r="G22" s="267" t="s">
        <v>2</v>
      </c>
      <c r="H22" s="822" t="s">
        <v>5</v>
      </c>
      <c r="I22" s="283" t="s">
        <v>5</v>
      </c>
      <c r="J22" s="1366" t="s">
        <v>2</v>
      </c>
      <c r="K22" s="236" t="s">
        <v>2</v>
      </c>
      <c r="L22" s="816" t="s">
        <v>2</v>
      </c>
      <c r="M22" s="236" t="s">
        <v>2</v>
      </c>
      <c r="N22" s="1365" t="s">
        <v>2</v>
      </c>
      <c r="O22" s="287" t="s">
        <v>5</v>
      </c>
      <c r="P22" s="863" t="s">
        <v>5</v>
      </c>
      <c r="Q22" s="257" t="s">
        <v>2</v>
      </c>
      <c r="R22" s="816" t="s">
        <v>2</v>
      </c>
      <c r="S22" s="236" t="s">
        <v>2</v>
      </c>
      <c r="T22" s="1284" t="s">
        <v>2</v>
      </c>
      <c r="U22" s="267" t="s">
        <v>2</v>
      </c>
      <c r="V22" s="822" t="s">
        <v>5</v>
      </c>
      <c r="W22" s="283" t="s">
        <v>5</v>
      </c>
      <c r="X22" s="819" t="s">
        <v>384</v>
      </c>
      <c r="Y22" s="236" t="s">
        <v>2</v>
      </c>
      <c r="Z22" s="816" t="s">
        <v>2</v>
      </c>
      <c r="AA22" s="1724" t="s">
        <v>385</v>
      </c>
      <c r="AB22" s="1614" t="s">
        <v>5</v>
      </c>
      <c r="AC22" s="287" t="s">
        <v>5</v>
      </c>
      <c r="AD22" s="1613" t="s">
        <v>2</v>
      </c>
      <c r="AE22" s="1584" t="s">
        <v>2</v>
      </c>
      <c r="AF22" s="1441">
        <v>21</v>
      </c>
      <c r="AG22" s="1438">
        <v>0</v>
      </c>
      <c r="AH22" s="1438">
        <v>0</v>
      </c>
      <c r="AI22" s="1438">
        <v>9</v>
      </c>
      <c r="AJ22" s="1442">
        <v>0</v>
      </c>
    </row>
    <row r="23" spans="1:36" ht="21" thickBot="1">
      <c r="A23" s="472" t="s">
        <v>344</v>
      </c>
      <c r="B23" s="1479" t="s">
        <v>5</v>
      </c>
      <c r="C23" s="1567" t="s">
        <v>2</v>
      </c>
      <c r="D23" s="860" t="s">
        <v>3</v>
      </c>
      <c r="E23" s="238" t="s">
        <v>2</v>
      </c>
      <c r="F23" s="859" t="s">
        <v>2</v>
      </c>
      <c r="G23" s="275" t="s">
        <v>2</v>
      </c>
      <c r="H23" s="1544" t="s">
        <v>5</v>
      </c>
      <c r="I23" s="1533" t="s">
        <v>5</v>
      </c>
      <c r="J23" s="1662" t="s">
        <v>2</v>
      </c>
      <c r="K23" s="1535" t="s">
        <v>2</v>
      </c>
      <c r="L23" s="1541" t="s">
        <v>5</v>
      </c>
      <c r="M23" s="1656" t="s">
        <v>2</v>
      </c>
      <c r="N23" s="1543" t="s">
        <v>3</v>
      </c>
      <c r="O23" s="1538" t="s">
        <v>5</v>
      </c>
      <c r="P23" s="1668" t="s">
        <v>2</v>
      </c>
      <c r="Q23" s="1657" t="s">
        <v>2</v>
      </c>
      <c r="R23" s="1658" t="s">
        <v>204</v>
      </c>
      <c r="S23" s="1659" t="s">
        <v>3</v>
      </c>
      <c r="T23" s="1660" t="s">
        <v>2</v>
      </c>
      <c r="U23" s="1661" t="s">
        <v>2</v>
      </c>
      <c r="V23" s="1544" t="s">
        <v>5</v>
      </c>
      <c r="W23" s="1533" t="s">
        <v>5</v>
      </c>
      <c r="X23" s="1662" t="s">
        <v>2</v>
      </c>
      <c r="Y23" s="1535" t="s">
        <v>2</v>
      </c>
      <c r="Z23" s="1663" t="s">
        <v>2</v>
      </c>
      <c r="AA23" s="1543" t="s">
        <v>3</v>
      </c>
      <c r="AB23" s="1664" t="s">
        <v>2</v>
      </c>
      <c r="AC23" s="1538" t="s">
        <v>5</v>
      </c>
      <c r="AD23" s="1526" t="s">
        <v>5</v>
      </c>
      <c r="AE23" s="1665" t="s">
        <v>3</v>
      </c>
      <c r="AF23" s="1460">
        <v>16</v>
      </c>
      <c r="AG23" s="1445">
        <v>5</v>
      </c>
      <c r="AH23" s="1457">
        <v>0</v>
      </c>
      <c r="AI23" s="1457">
        <v>9</v>
      </c>
      <c r="AJ23" s="1458">
        <v>10</v>
      </c>
    </row>
    <row r="24" spans="1:36" ht="42" customHeight="1">
      <c r="A24" s="6180" t="s">
        <v>345</v>
      </c>
      <c r="B24" s="6182" t="s">
        <v>337</v>
      </c>
      <c r="C24" s="6172"/>
      <c r="D24" s="6172"/>
      <c r="E24" s="6172"/>
      <c r="F24" s="6172"/>
      <c r="G24" s="6172"/>
      <c r="H24" s="6184" t="s">
        <v>340</v>
      </c>
      <c r="I24" s="6186" t="s">
        <v>341</v>
      </c>
      <c r="J24" s="6172"/>
      <c r="K24" s="6172"/>
      <c r="L24" s="6172"/>
      <c r="M24" s="6172"/>
      <c r="N24" s="6172"/>
      <c r="O24" s="6184" t="s">
        <v>379</v>
      </c>
      <c r="P24" s="6186" t="s">
        <v>380</v>
      </c>
      <c r="Q24" s="6172"/>
      <c r="R24" s="6172"/>
      <c r="S24" s="6172"/>
      <c r="T24" s="6172"/>
      <c r="U24" s="6172"/>
      <c r="V24" s="6184" t="s">
        <v>342</v>
      </c>
      <c r="W24" s="6186" t="s">
        <v>338</v>
      </c>
      <c r="X24" s="6172"/>
      <c r="Y24" s="6172"/>
      <c r="Z24" s="6172"/>
      <c r="AA24" s="6172"/>
      <c r="AB24" s="6172"/>
      <c r="AC24" s="6190" t="s">
        <v>337</v>
      </c>
      <c r="AD24" s="6186" t="s">
        <v>381</v>
      </c>
      <c r="AE24" s="6188"/>
      <c r="AF24" s="6160"/>
      <c r="AG24" s="6144"/>
      <c r="AH24" s="6144"/>
      <c r="AI24" s="6144"/>
      <c r="AJ24" s="6145"/>
    </row>
    <row r="25" spans="1:36" ht="42" customHeight="1" thickBot="1">
      <c r="A25" s="6181"/>
      <c r="B25" s="6183"/>
      <c r="C25" s="6173"/>
      <c r="D25" s="6173"/>
      <c r="E25" s="6173"/>
      <c r="F25" s="6173"/>
      <c r="G25" s="6173"/>
      <c r="H25" s="6185"/>
      <c r="I25" s="6187"/>
      <c r="J25" s="6173"/>
      <c r="K25" s="6173"/>
      <c r="L25" s="6173"/>
      <c r="M25" s="6173"/>
      <c r="N25" s="6173"/>
      <c r="O25" s="6185"/>
      <c r="P25" s="6187"/>
      <c r="Q25" s="6173"/>
      <c r="R25" s="6173"/>
      <c r="S25" s="6173"/>
      <c r="T25" s="6173"/>
      <c r="U25" s="6173"/>
      <c r="V25" s="6185"/>
      <c r="W25" s="6187"/>
      <c r="X25" s="6173"/>
      <c r="Y25" s="6173"/>
      <c r="Z25" s="6173"/>
      <c r="AA25" s="6173"/>
      <c r="AB25" s="6173"/>
      <c r="AC25" s="6191"/>
      <c r="AD25" s="6187"/>
      <c r="AE25" s="6189"/>
      <c r="AF25" s="6147"/>
      <c r="AG25" s="6147"/>
      <c r="AH25" s="6147"/>
      <c r="AI25" s="6147"/>
      <c r="AJ25" s="6148"/>
    </row>
    <row r="26" spans="1:36">
      <c r="A26" s="36"/>
      <c r="B26" s="37"/>
      <c r="C26" s="38"/>
      <c r="D26" s="38"/>
      <c r="E26" s="38"/>
      <c r="F26" s="39"/>
      <c r="G26" s="39"/>
      <c r="H26" s="39"/>
      <c r="I26" s="39"/>
      <c r="J26" s="38"/>
      <c r="K26" s="38"/>
      <c r="L26" s="38"/>
      <c r="M26" s="39"/>
      <c r="N26" s="39"/>
      <c r="O26" s="39"/>
      <c r="P26" s="39"/>
      <c r="Q26" s="38"/>
      <c r="R26" s="38"/>
      <c r="S26" s="38"/>
      <c r="T26" s="39"/>
      <c r="U26" s="39"/>
      <c r="V26" s="39"/>
      <c r="W26" s="39"/>
      <c r="X26" s="38"/>
      <c r="Y26" s="38"/>
      <c r="Z26" s="37"/>
      <c r="AA26" s="39"/>
      <c r="AB26" s="39"/>
      <c r="AC26" s="39"/>
      <c r="AD26" s="39"/>
      <c r="AE26" s="39"/>
      <c r="AF26" s="40"/>
      <c r="AG26" s="40"/>
      <c r="AH26" s="40"/>
      <c r="AI26" s="40"/>
      <c r="AJ26" s="40"/>
    </row>
    <row r="27" spans="1:36">
      <c r="B27" s="42"/>
    </row>
    <row r="28" spans="1:36" hidden="1">
      <c r="B28" s="1426">
        <v>0</v>
      </c>
      <c r="C28" s="1426">
        <v>3</v>
      </c>
      <c r="D28" s="1426">
        <v>3</v>
      </c>
      <c r="E28" s="1426">
        <v>3</v>
      </c>
      <c r="F28" s="1426">
        <v>3</v>
      </c>
      <c r="G28" s="1426">
        <v>3</v>
      </c>
      <c r="H28" s="1426">
        <v>0</v>
      </c>
      <c r="I28" s="1426">
        <v>0</v>
      </c>
      <c r="J28" s="1426">
        <v>3</v>
      </c>
      <c r="K28" s="1426">
        <v>3</v>
      </c>
      <c r="L28" s="1426">
        <v>3</v>
      </c>
      <c r="M28" s="1426">
        <v>3</v>
      </c>
      <c r="N28" s="1426">
        <v>3</v>
      </c>
      <c r="O28" s="1426">
        <v>0</v>
      </c>
      <c r="P28" s="1426">
        <v>0</v>
      </c>
      <c r="Q28" s="1426">
        <v>3</v>
      </c>
      <c r="R28" s="1426">
        <v>3</v>
      </c>
      <c r="S28" s="1426">
        <v>3</v>
      </c>
      <c r="T28" s="1426">
        <v>3</v>
      </c>
      <c r="U28" s="1426">
        <v>3</v>
      </c>
      <c r="V28" s="1426">
        <v>0</v>
      </c>
      <c r="W28" s="1426">
        <v>0</v>
      </c>
      <c r="X28" s="1426">
        <v>3</v>
      </c>
      <c r="Y28" s="1426">
        <v>3</v>
      </c>
      <c r="Z28" s="1426">
        <v>3</v>
      </c>
      <c r="AA28" s="1426">
        <v>3</v>
      </c>
      <c r="AB28" s="1426">
        <v>3</v>
      </c>
      <c r="AC28" s="1426">
        <v>0</v>
      </c>
      <c r="AD28" s="1426">
        <v>0</v>
      </c>
      <c r="AE28" s="1426">
        <v>3</v>
      </c>
      <c r="AF28" s="4"/>
    </row>
    <row r="29" spans="1:36" ht="17.25" hidden="1" thickBot="1">
      <c r="B29" s="1427">
        <v>3</v>
      </c>
      <c r="C29" s="1427">
        <v>3</v>
      </c>
      <c r="D29" s="1427">
        <v>3</v>
      </c>
      <c r="E29" s="1427">
        <v>3</v>
      </c>
      <c r="F29" s="1427">
        <v>3</v>
      </c>
      <c r="G29" s="1427">
        <v>3</v>
      </c>
      <c r="H29" s="1427">
        <v>3</v>
      </c>
      <c r="I29" s="1427">
        <v>3</v>
      </c>
      <c r="J29" s="1427">
        <v>3</v>
      </c>
      <c r="K29" s="1427">
        <v>3</v>
      </c>
      <c r="L29" s="1427">
        <v>3</v>
      </c>
      <c r="M29" s="1427">
        <v>3</v>
      </c>
      <c r="N29" s="1427">
        <v>3</v>
      </c>
      <c r="O29" s="1427">
        <v>3</v>
      </c>
      <c r="P29" s="1427">
        <v>3</v>
      </c>
      <c r="Q29" s="1427">
        <v>3</v>
      </c>
      <c r="R29" s="1427">
        <v>3</v>
      </c>
      <c r="S29" s="1427">
        <v>3</v>
      </c>
      <c r="T29" s="1427">
        <v>3</v>
      </c>
      <c r="U29" s="1427">
        <v>3</v>
      </c>
      <c r="V29" s="1427">
        <v>3</v>
      </c>
      <c r="W29" s="1427">
        <v>3</v>
      </c>
      <c r="X29" s="1427">
        <v>3</v>
      </c>
      <c r="Y29" s="1427">
        <v>3</v>
      </c>
      <c r="Z29" s="1427">
        <v>3</v>
      </c>
      <c r="AA29" s="1427">
        <v>3</v>
      </c>
      <c r="AB29" s="1427">
        <v>3</v>
      </c>
      <c r="AC29" s="1427">
        <v>3</v>
      </c>
      <c r="AD29" s="1427">
        <v>3</v>
      </c>
      <c r="AE29" s="1427">
        <v>3</v>
      </c>
    </row>
    <row r="121" spans="19:19">
      <c r="S121" t="s">
        <v>383</v>
      </c>
    </row>
  </sheetData>
  <mergeCells count="34">
    <mergeCell ref="AE24:AE25"/>
    <mergeCell ref="AF24:AJ25"/>
    <mergeCell ref="X24:X25"/>
    <mergeCell ref="Y24:Y25"/>
    <mergeCell ref="Z24:Z25"/>
    <mergeCell ref="AA24:AA25"/>
    <mergeCell ref="AB24:AB25"/>
    <mergeCell ref="AC24:AC25"/>
    <mergeCell ref="S24:S25"/>
    <mergeCell ref="T24:T25"/>
    <mergeCell ref="U24:U25"/>
    <mergeCell ref="V24:V25"/>
    <mergeCell ref="AD24:AD25"/>
    <mergeCell ref="N24:N25"/>
    <mergeCell ref="O24:O25"/>
    <mergeCell ref="P24:P25"/>
    <mergeCell ref="Q24:Q25"/>
    <mergeCell ref="R24:R25"/>
    <mergeCell ref="K24:K25"/>
    <mergeCell ref="B1:AJ1"/>
    <mergeCell ref="AF2:AJ2"/>
    <mergeCell ref="A24:A25"/>
    <mergeCell ref="B24:B25"/>
    <mergeCell ref="C24:C25"/>
    <mergeCell ref="D24:D25"/>
    <mergeCell ref="E24:E25"/>
    <mergeCell ref="F24:F25"/>
    <mergeCell ref="G24:G25"/>
    <mergeCell ref="H24:H25"/>
    <mergeCell ref="I24:I25"/>
    <mergeCell ref="J24:J25"/>
    <mergeCell ref="W24:W25"/>
    <mergeCell ref="L24:L25"/>
    <mergeCell ref="M24:M25"/>
  </mergeCells>
  <phoneticPr fontId="3" type="noConversion"/>
  <pageMargins left="0.7" right="0.7" top="0.75" bottom="0.75" header="0.3" footer="0.3"/>
  <pageSetup paperSize="9" orientation="landscape" horizontalDpi="4294967292"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K25"/>
  <sheetViews>
    <sheetView workbookViewId="0">
      <selection activeCell="O22" sqref="O22"/>
    </sheetView>
  </sheetViews>
  <sheetFormatPr defaultRowHeight="16.5"/>
  <cols>
    <col min="1" max="1" width="7.75" customWidth="1"/>
    <col min="2" max="32" width="5.625" customWidth="1"/>
    <col min="33" max="37" width="3.625" customWidth="1"/>
  </cols>
  <sheetData>
    <row r="1" spans="1:37" ht="24" customHeight="1" thickBot="1">
      <c r="A1" s="1"/>
      <c r="B1" s="6205" t="s">
        <v>389</v>
      </c>
      <c r="C1" s="6206"/>
      <c r="D1" s="6206"/>
      <c r="E1" s="6206"/>
      <c r="F1" s="6206"/>
      <c r="G1" s="6206"/>
      <c r="H1" s="6206"/>
      <c r="I1" s="6206"/>
      <c r="J1" s="6206"/>
      <c r="K1" s="6206"/>
      <c r="L1" s="6206"/>
      <c r="M1" s="6206"/>
      <c r="N1" s="6206"/>
      <c r="O1" s="6206"/>
      <c r="P1" s="6206"/>
      <c r="Q1" s="6206"/>
      <c r="R1" s="6206"/>
      <c r="S1" s="6206"/>
      <c r="T1" s="6206"/>
      <c r="U1" s="6206"/>
      <c r="V1" s="6206"/>
      <c r="W1" s="6206"/>
      <c r="X1" s="6206"/>
      <c r="Y1" s="6206"/>
      <c r="Z1" s="6206"/>
      <c r="AA1" s="6206"/>
      <c r="AB1" s="6206"/>
      <c r="AC1" s="6206"/>
      <c r="AD1" s="6206"/>
      <c r="AE1" s="6206"/>
      <c r="AF1" s="6206"/>
      <c r="AG1" s="6206"/>
      <c r="AH1" s="6206"/>
      <c r="AI1" s="6206"/>
      <c r="AJ1" s="6206"/>
      <c r="AK1" s="6207"/>
    </row>
    <row r="2" spans="1:37" ht="21.75" customHeight="1" thickBot="1">
      <c r="A2" s="6" t="s">
        <v>0</v>
      </c>
      <c r="B2" s="1615">
        <v>1</v>
      </c>
      <c r="C2" s="1616">
        <v>2</v>
      </c>
      <c r="D2" s="1616">
        <v>3</v>
      </c>
      <c r="E2" s="1669">
        <v>4</v>
      </c>
      <c r="F2" s="1684">
        <v>5</v>
      </c>
      <c r="G2" s="1676">
        <v>6</v>
      </c>
      <c r="H2" s="1672">
        <v>7</v>
      </c>
      <c r="I2" s="1616">
        <v>8</v>
      </c>
      <c r="J2" s="1616">
        <v>9</v>
      </c>
      <c r="K2" s="1616">
        <v>10</v>
      </c>
      <c r="L2" s="1669">
        <v>11</v>
      </c>
      <c r="M2" s="1684">
        <v>12</v>
      </c>
      <c r="N2" s="1676">
        <v>13</v>
      </c>
      <c r="O2" s="1672">
        <v>14</v>
      </c>
      <c r="P2" s="1616">
        <v>15</v>
      </c>
      <c r="Q2" s="1616">
        <v>16</v>
      </c>
      <c r="R2" s="1616">
        <v>17</v>
      </c>
      <c r="S2" s="1731">
        <v>18</v>
      </c>
      <c r="T2" s="1684">
        <v>19</v>
      </c>
      <c r="U2" s="1676">
        <v>20</v>
      </c>
      <c r="V2" s="1733">
        <v>21</v>
      </c>
      <c r="W2" s="1672">
        <v>22</v>
      </c>
      <c r="X2" s="1616">
        <v>23</v>
      </c>
      <c r="Y2" s="1669">
        <v>24</v>
      </c>
      <c r="Z2" s="1683">
        <v>25</v>
      </c>
      <c r="AA2" s="1685">
        <v>26</v>
      </c>
      <c r="AB2" s="1676">
        <v>27</v>
      </c>
      <c r="AC2" s="1672">
        <v>28</v>
      </c>
      <c r="AD2" s="1616">
        <v>29</v>
      </c>
      <c r="AE2" s="1616">
        <v>30</v>
      </c>
      <c r="AF2" s="1617">
        <v>31</v>
      </c>
      <c r="AG2" s="6159" t="s">
        <v>1</v>
      </c>
      <c r="AH2" s="6157"/>
      <c r="AI2" s="6157"/>
      <c r="AJ2" s="6157"/>
      <c r="AK2" s="6158"/>
    </row>
    <row r="3" spans="1:37" ht="21" customHeight="1" thickBot="1">
      <c r="A3" s="1081" t="s">
        <v>7</v>
      </c>
      <c r="B3" s="1618" t="s">
        <v>14</v>
      </c>
      <c r="C3" s="1619" t="s">
        <v>8</v>
      </c>
      <c r="D3" s="1619" t="s">
        <v>9</v>
      </c>
      <c r="E3" s="1670" t="s">
        <v>10</v>
      </c>
      <c r="F3" s="1686" t="s">
        <v>11</v>
      </c>
      <c r="G3" s="1687" t="s">
        <v>12</v>
      </c>
      <c r="H3" s="1673" t="s">
        <v>13</v>
      </c>
      <c r="I3" s="1619" t="s">
        <v>14</v>
      </c>
      <c r="J3" s="1619" t="s">
        <v>8</v>
      </c>
      <c r="K3" s="1619" t="s">
        <v>9</v>
      </c>
      <c r="L3" s="1670" t="s">
        <v>10</v>
      </c>
      <c r="M3" s="1686" t="s">
        <v>11</v>
      </c>
      <c r="N3" s="1687" t="s">
        <v>12</v>
      </c>
      <c r="O3" s="1673" t="s">
        <v>13</v>
      </c>
      <c r="P3" s="1619" t="s">
        <v>14</v>
      </c>
      <c r="Q3" s="1619" t="s">
        <v>8</v>
      </c>
      <c r="R3" s="1619" t="s">
        <v>9</v>
      </c>
      <c r="S3" s="1732" t="s">
        <v>10</v>
      </c>
      <c r="T3" s="1686" t="s">
        <v>11</v>
      </c>
      <c r="U3" s="1687" t="s">
        <v>12</v>
      </c>
      <c r="V3" s="1733" t="s">
        <v>395</v>
      </c>
      <c r="W3" s="1673" t="s">
        <v>14</v>
      </c>
      <c r="X3" s="1619" t="s">
        <v>8</v>
      </c>
      <c r="Y3" s="1670" t="s">
        <v>9</v>
      </c>
      <c r="Z3" s="1715" t="s">
        <v>10</v>
      </c>
      <c r="AA3" s="1716" t="s">
        <v>11</v>
      </c>
      <c r="AB3" s="1687" t="s">
        <v>12</v>
      </c>
      <c r="AC3" s="1681" t="s">
        <v>182</v>
      </c>
      <c r="AD3" s="1620" t="s">
        <v>60</v>
      </c>
      <c r="AE3" s="1620" t="s">
        <v>224</v>
      </c>
      <c r="AF3" s="1621" t="s">
        <v>225</v>
      </c>
      <c r="AG3" s="1556" t="s">
        <v>2</v>
      </c>
      <c r="AH3" s="1554" t="s">
        <v>3</v>
      </c>
      <c r="AI3" s="1554" t="s">
        <v>4</v>
      </c>
      <c r="AJ3" s="1554" t="s">
        <v>5</v>
      </c>
      <c r="AK3" s="1555" t="s">
        <v>6</v>
      </c>
    </row>
    <row r="4" spans="1:37" ht="19.5" customHeight="1">
      <c r="A4" s="1639" t="s">
        <v>366</v>
      </c>
      <c r="B4" s="1622" t="s">
        <v>2</v>
      </c>
      <c r="C4" s="1398" t="s">
        <v>3</v>
      </c>
      <c r="D4" s="1566" t="s">
        <v>118</v>
      </c>
      <c r="E4" s="1569" t="s">
        <v>16</v>
      </c>
      <c r="F4" s="1688" t="s">
        <v>16</v>
      </c>
      <c r="G4" s="1689" t="s">
        <v>4</v>
      </c>
      <c r="H4" s="1674" t="s">
        <v>4</v>
      </c>
      <c r="I4" s="1396" t="s">
        <v>16</v>
      </c>
      <c r="J4" s="1566" t="s">
        <v>118</v>
      </c>
      <c r="K4" s="1398" t="s">
        <v>3</v>
      </c>
      <c r="L4" s="273" t="s">
        <v>2</v>
      </c>
      <c r="M4" s="1688" t="s">
        <v>16</v>
      </c>
      <c r="N4" s="1706" t="s">
        <v>3</v>
      </c>
      <c r="O4" s="263" t="s">
        <v>2</v>
      </c>
      <c r="P4" s="1400" t="s">
        <v>4</v>
      </c>
      <c r="Q4" s="1400" t="s">
        <v>4</v>
      </c>
      <c r="R4" s="1396" t="s">
        <v>16</v>
      </c>
      <c r="S4" s="1677" t="s">
        <v>118</v>
      </c>
      <c r="T4" s="1711" t="s">
        <v>3</v>
      </c>
      <c r="U4" s="1712" t="s">
        <v>16</v>
      </c>
      <c r="V4" s="1501" t="s">
        <v>16</v>
      </c>
      <c r="W4" s="237" t="s">
        <v>2</v>
      </c>
      <c r="X4" s="1367" t="s">
        <v>16</v>
      </c>
      <c r="Y4" s="1679" t="s">
        <v>396</v>
      </c>
      <c r="Z4" s="1717" t="s">
        <v>4</v>
      </c>
      <c r="AA4" s="1718" t="s">
        <v>4</v>
      </c>
      <c r="AB4" s="1712" t="s">
        <v>317</v>
      </c>
      <c r="AC4" s="1565" t="s">
        <v>3</v>
      </c>
      <c r="AD4" s="235" t="s">
        <v>2</v>
      </c>
      <c r="AE4" s="1407" t="s">
        <v>3</v>
      </c>
      <c r="AF4" s="235" t="s">
        <v>2</v>
      </c>
      <c r="AG4" s="1590">
        <f t="shared" ref="AG4:AG23" si="0">COUNTIF(B4:AF4,AG$3)</f>
        <v>6</v>
      </c>
      <c r="AH4" s="16">
        <f t="shared" ref="AH4:AH23" si="1">COUNTIF(B4:AF4,AH$3)</f>
        <v>6</v>
      </c>
      <c r="AI4" s="16">
        <f t="shared" ref="AI4:AI23" si="2">COUNTIF(B4:AF4,AI$3)</f>
        <v>6</v>
      </c>
      <c r="AJ4" s="16">
        <f t="shared" ref="AJ4:AJ23" si="3">COUNTIF(B4:AF4,AJ$3)</f>
        <v>9</v>
      </c>
      <c r="AK4" s="1591">
        <f>(AH4+AI4)*2+2</f>
        <v>26</v>
      </c>
    </row>
    <row r="5" spans="1:37" ht="19.5" customHeight="1">
      <c r="A5" s="1640" t="s">
        <v>367</v>
      </c>
      <c r="B5" s="1624" t="s">
        <v>3</v>
      </c>
      <c r="C5" s="236" t="s">
        <v>2</v>
      </c>
      <c r="D5" s="235" t="s">
        <v>2</v>
      </c>
      <c r="E5" s="270" t="s">
        <v>16</v>
      </c>
      <c r="F5" s="1690" t="s">
        <v>16</v>
      </c>
      <c r="G5" s="1691" t="s">
        <v>4</v>
      </c>
      <c r="H5" s="256" t="s">
        <v>4</v>
      </c>
      <c r="I5" s="233" t="s">
        <v>16</v>
      </c>
      <c r="J5" s="236" t="s">
        <v>2</v>
      </c>
      <c r="K5" s="236" t="s">
        <v>2</v>
      </c>
      <c r="L5" s="1399" t="s">
        <v>3</v>
      </c>
      <c r="M5" s="1690" t="s">
        <v>16</v>
      </c>
      <c r="N5" s="1692" t="s">
        <v>3</v>
      </c>
      <c r="O5" s="257" t="s">
        <v>2</v>
      </c>
      <c r="P5" s="232" t="s">
        <v>4</v>
      </c>
      <c r="Q5" s="232" t="s">
        <v>4</v>
      </c>
      <c r="R5" s="233" t="s">
        <v>16</v>
      </c>
      <c r="S5" s="1399" t="s">
        <v>393</v>
      </c>
      <c r="T5" s="1693" t="s">
        <v>3</v>
      </c>
      <c r="U5" s="1694" t="s">
        <v>16</v>
      </c>
      <c r="V5" s="259" t="s">
        <v>16</v>
      </c>
      <c r="W5" s="1367" t="s">
        <v>16</v>
      </c>
      <c r="X5" s="1566" t="s">
        <v>118</v>
      </c>
      <c r="Y5" s="269" t="s">
        <v>397</v>
      </c>
      <c r="Z5" s="1695" t="s">
        <v>4</v>
      </c>
      <c r="AA5" s="232" t="s">
        <v>4</v>
      </c>
      <c r="AB5" s="1694" t="s">
        <v>317</v>
      </c>
      <c r="AC5" s="258" t="s">
        <v>2</v>
      </c>
      <c r="AD5" s="236" t="s">
        <v>2</v>
      </c>
      <c r="AE5" s="1566" t="s">
        <v>118</v>
      </c>
      <c r="AF5" s="235" t="s">
        <v>2</v>
      </c>
      <c r="AG5" s="1592">
        <f t="shared" si="0"/>
        <v>8</v>
      </c>
      <c r="AH5" s="13">
        <f t="shared" si="1"/>
        <v>4</v>
      </c>
      <c r="AI5" s="8">
        <f t="shared" si="2"/>
        <v>7</v>
      </c>
      <c r="AJ5" s="8">
        <f t="shared" si="3"/>
        <v>9</v>
      </c>
      <c r="AK5" s="9">
        <f t="shared" ref="AK5:AK15" si="4">(AH5+AI5)*2+2</f>
        <v>24</v>
      </c>
    </row>
    <row r="6" spans="1:37" ht="19.5" customHeight="1">
      <c r="A6" s="1640" t="s">
        <v>368</v>
      </c>
      <c r="B6" s="1625" t="s">
        <v>16</v>
      </c>
      <c r="C6" s="236" t="s">
        <v>2</v>
      </c>
      <c r="D6" s="1407" t="s">
        <v>3</v>
      </c>
      <c r="E6" s="1566" t="s">
        <v>118</v>
      </c>
      <c r="F6" s="1690" t="s">
        <v>16</v>
      </c>
      <c r="G6" s="1692" t="s">
        <v>3</v>
      </c>
      <c r="H6" s="258" t="s">
        <v>2</v>
      </c>
      <c r="I6" s="232" t="s">
        <v>4</v>
      </c>
      <c r="J6" s="232" t="s">
        <v>4</v>
      </c>
      <c r="K6" s="233" t="s">
        <v>16</v>
      </c>
      <c r="L6" s="1730" t="s">
        <v>388</v>
      </c>
      <c r="M6" s="1693" t="s">
        <v>3</v>
      </c>
      <c r="N6" s="1694" t="s">
        <v>16</v>
      </c>
      <c r="O6" s="259" t="s">
        <v>16</v>
      </c>
      <c r="P6" s="1566" t="s">
        <v>118</v>
      </c>
      <c r="Q6" s="1407" t="s">
        <v>3</v>
      </c>
      <c r="R6" s="232" t="s">
        <v>4</v>
      </c>
      <c r="S6" s="269" t="s">
        <v>4</v>
      </c>
      <c r="T6" s="1695" t="s">
        <v>4</v>
      </c>
      <c r="U6" s="1694" t="s">
        <v>16</v>
      </c>
      <c r="V6" s="257" t="s">
        <v>2</v>
      </c>
      <c r="W6" s="1407" t="s">
        <v>3</v>
      </c>
      <c r="X6" s="236" t="s">
        <v>2</v>
      </c>
      <c r="Y6" s="1364" t="s">
        <v>16</v>
      </c>
      <c r="Z6" s="1690" t="s">
        <v>317</v>
      </c>
      <c r="AA6" s="233" t="s">
        <v>317</v>
      </c>
      <c r="AB6" s="1691" t="s">
        <v>4</v>
      </c>
      <c r="AC6" s="232" t="s">
        <v>4</v>
      </c>
      <c r="AD6" s="233" t="s">
        <v>16</v>
      </c>
      <c r="AE6" s="236" t="s">
        <v>2</v>
      </c>
      <c r="AF6" s="1630" t="s">
        <v>4</v>
      </c>
      <c r="AG6" s="1593">
        <f t="shared" si="0"/>
        <v>5</v>
      </c>
      <c r="AH6" s="13">
        <f t="shared" si="1"/>
        <v>5</v>
      </c>
      <c r="AI6" s="13">
        <f t="shared" si="2"/>
        <v>8</v>
      </c>
      <c r="AJ6" s="13">
        <f t="shared" si="3"/>
        <v>10</v>
      </c>
      <c r="AK6" s="14">
        <f t="shared" si="4"/>
        <v>28</v>
      </c>
    </row>
    <row r="7" spans="1:37" ht="19.5" customHeight="1">
      <c r="A7" s="1640" t="s">
        <v>369</v>
      </c>
      <c r="B7" s="1625" t="s">
        <v>16</v>
      </c>
      <c r="C7" s="235" t="s">
        <v>2</v>
      </c>
      <c r="D7" s="236" t="s">
        <v>2</v>
      </c>
      <c r="E7" s="1725" t="s">
        <v>3</v>
      </c>
      <c r="F7" s="1690" t="s">
        <v>16</v>
      </c>
      <c r="G7" s="1692" t="s">
        <v>3</v>
      </c>
      <c r="H7" s="257" t="s">
        <v>2</v>
      </c>
      <c r="I7" s="232" t="s">
        <v>4</v>
      </c>
      <c r="J7" s="232" t="s">
        <v>4</v>
      </c>
      <c r="K7" s="233" t="s">
        <v>16</v>
      </c>
      <c r="L7" s="235" t="s">
        <v>2</v>
      </c>
      <c r="M7" s="1693" t="s">
        <v>3</v>
      </c>
      <c r="N7" s="1694" t="s">
        <v>16</v>
      </c>
      <c r="O7" s="258" t="s">
        <v>2</v>
      </c>
      <c r="P7" s="1407" t="s">
        <v>392</v>
      </c>
      <c r="Q7" s="1566" t="s">
        <v>118</v>
      </c>
      <c r="R7" s="1566" t="s">
        <v>118</v>
      </c>
      <c r="S7" s="270" t="s">
        <v>16</v>
      </c>
      <c r="T7" s="1695" t="s">
        <v>4</v>
      </c>
      <c r="U7" s="1694" t="s">
        <v>16</v>
      </c>
      <c r="V7" s="1406" t="s">
        <v>3</v>
      </c>
      <c r="W7" s="235" t="s">
        <v>2</v>
      </c>
      <c r="X7" s="1566" t="s">
        <v>118</v>
      </c>
      <c r="Y7" s="1364" t="s">
        <v>16</v>
      </c>
      <c r="Z7" s="1690" t="s">
        <v>317</v>
      </c>
      <c r="AA7" s="233" t="s">
        <v>317</v>
      </c>
      <c r="AB7" s="1691" t="s">
        <v>4</v>
      </c>
      <c r="AC7" s="256" t="s">
        <v>396</v>
      </c>
      <c r="AD7" s="232" t="s">
        <v>4</v>
      </c>
      <c r="AE7" s="232" t="s">
        <v>401</v>
      </c>
      <c r="AF7" s="1628" t="s">
        <v>16</v>
      </c>
      <c r="AG7" s="1592">
        <f t="shared" si="0"/>
        <v>6</v>
      </c>
      <c r="AH7" s="13">
        <f t="shared" si="1"/>
        <v>5</v>
      </c>
      <c r="AI7" s="8">
        <f t="shared" si="2"/>
        <v>6</v>
      </c>
      <c r="AJ7" s="8">
        <f t="shared" si="3"/>
        <v>10</v>
      </c>
      <c r="AK7" s="9">
        <f t="shared" si="4"/>
        <v>24</v>
      </c>
    </row>
    <row r="8" spans="1:37" ht="19.5" customHeight="1" thickBot="1">
      <c r="A8" s="1640" t="s">
        <v>370</v>
      </c>
      <c r="B8" s="1627" t="s">
        <v>4</v>
      </c>
      <c r="C8" s="232" t="s">
        <v>4</v>
      </c>
      <c r="D8" s="233" t="s">
        <v>16</v>
      </c>
      <c r="E8" s="267" t="s">
        <v>2</v>
      </c>
      <c r="F8" s="1693" t="s">
        <v>3</v>
      </c>
      <c r="G8" s="1694" t="s">
        <v>16</v>
      </c>
      <c r="H8" s="259" t="s">
        <v>16</v>
      </c>
      <c r="I8" s="1727" t="s">
        <v>3</v>
      </c>
      <c r="J8" s="424" t="s">
        <v>2</v>
      </c>
      <c r="K8" s="232" t="s">
        <v>4</v>
      </c>
      <c r="L8" s="269" t="s">
        <v>4</v>
      </c>
      <c r="M8" s="1695" t="s">
        <v>4</v>
      </c>
      <c r="N8" s="1694" t="s">
        <v>16</v>
      </c>
      <c r="O8" s="1566" t="s">
        <v>118</v>
      </c>
      <c r="P8" s="235" t="s">
        <v>2</v>
      </c>
      <c r="Q8" s="236" t="s">
        <v>2</v>
      </c>
      <c r="R8" s="1407" t="s">
        <v>3</v>
      </c>
      <c r="S8" s="270" t="s">
        <v>16</v>
      </c>
      <c r="T8" s="1690" t="s">
        <v>16</v>
      </c>
      <c r="U8" s="256" t="s">
        <v>4</v>
      </c>
      <c r="V8" s="256" t="s">
        <v>4</v>
      </c>
      <c r="W8" s="233" t="s">
        <v>16</v>
      </c>
      <c r="X8" s="1367" t="s">
        <v>16</v>
      </c>
      <c r="Y8" s="268" t="s">
        <v>2</v>
      </c>
      <c r="Z8" s="1693" t="s">
        <v>3</v>
      </c>
      <c r="AA8" s="233" t="s">
        <v>317</v>
      </c>
      <c r="AB8" s="1692" t="s">
        <v>3</v>
      </c>
      <c r="AC8" s="258" t="s">
        <v>2</v>
      </c>
      <c r="AD8" s="232" t="s">
        <v>4</v>
      </c>
      <c r="AE8" s="232" t="s">
        <v>4</v>
      </c>
      <c r="AF8" s="1628" t="s">
        <v>16</v>
      </c>
      <c r="AG8" s="1592">
        <f t="shared" si="0"/>
        <v>6</v>
      </c>
      <c r="AH8" s="13">
        <f t="shared" si="1"/>
        <v>5</v>
      </c>
      <c r="AI8" s="8">
        <f t="shared" si="2"/>
        <v>9</v>
      </c>
      <c r="AJ8" s="8">
        <f t="shared" si="3"/>
        <v>10</v>
      </c>
      <c r="AK8" s="9">
        <f t="shared" si="4"/>
        <v>30</v>
      </c>
    </row>
    <row r="9" spans="1:37" ht="19.5" customHeight="1">
      <c r="A9" s="1640" t="s">
        <v>371</v>
      </c>
      <c r="B9" s="1627" t="s">
        <v>4</v>
      </c>
      <c r="C9" s="232" t="s">
        <v>4</v>
      </c>
      <c r="D9" s="233" t="s">
        <v>16</v>
      </c>
      <c r="E9" s="267" t="s">
        <v>2</v>
      </c>
      <c r="F9" s="1693" t="s">
        <v>3</v>
      </c>
      <c r="G9" s="1694" t="s">
        <v>16</v>
      </c>
      <c r="H9" s="259" t="s">
        <v>16</v>
      </c>
      <c r="I9" s="236" t="s">
        <v>2</v>
      </c>
      <c r="J9" s="235" t="s">
        <v>2</v>
      </c>
      <c r="K9" s="232" t="s">
        <v>4</v>
      </c>
      <c r="L9" s="269" t="s">
        <v>4</v>
      </c>
      <c r="M9" s="1695" t="s">
        <v>4</v>
      </c>
      <c r="N9" s="1694" t="s">
        <v>16</v>
      </c>
      <c r="O9" s="259">
        <v>77</v>
      </c>
      <c r="P9" s="237" t="s">
        <v>2</v>
      </c>
      <c r="Q9" s="1566" t="s">
        <v>118</v>
      </c>
      <c r="R9" s="232" t="s">
        <v>4</v>
      </c>
      <c r="S9" s="269" t="s">
        <v>4</v>
      </c>
      <c r="T9" s="1690" t="s">
        <v>16</v>
      </c>
      <c r="U9" s="1691" t="s">
        <v>4</v>
      </c>
      <c r="V9" s="256" t="s">
        <v>4</v>
      </c>
      <c r="W9" s="233" t="s">
        <v>16</v>
      </c>
      <c r="X9" s="1407" t="s">
        <v>3</v>
      </c>
      <c r="Y9" s="237" t="s">
        <v>2</v>
      </c>
      <c r="Z9" s="1719" t="s">
        <v>317</v>
      </c>
      <c r="AA9" s="233" t="s">
        <v>317</v>
      </c>
      <c r="AB9" s="1692" t="s">
        <v>3</v>
      </c>
      <c r="AC9" s="257" t="s">
        <v>400</v>
      </c>
      <c r="AD9" s="1628" t="s">
        <v>16</v>
      </c>
      <c r="AE9" s="236" t="s">
        <v>2</v>
      </c>
      <c r="AF9" s="1566" t="s">
        <v>118</v>
      </c>
      <c r="AG9" s="1593">
        <f t="shared" si="0"/>
        <v>6</v>
      </c>
      <c r="AH9" s="13">
        <f t="shared" si="1"/>
        <v>3</v>
      </c>
      <c r="AI9" s="13">
        <f t="shared" si="2"/>
        <v>9</v>
      </c>
      <c r="AJ9" s="13">
        <f t="shared" si="3"/>
        <v>9</v>
      </c>
      <c r="AK9" s="14">
        <f t="shared" si="4"/>
        <v>26</v>
      </c>
    </row>
    <row r="10" spans="1:37" ht="19.5" customHeight="1">
      <c r="A10" s="1640" t="s">
        <v>44</v>
      </c>
      <c r="B10" s="1629" t="s">
        <v>2</v>
      </c>
      <c r="C10" s="1566" t="s">
        <v>118</v>
      </c>
      <c r="D10" s="232" t="s">
        <v>4</v>
      </c>
      <c r="E10" s="269" t="s">
        <v>4</v>
      </c>
      <c r="F10" s="1695" t="s">
        <v>4</v>
      </c>
      <c r="G10" s="1694" t="s">
        <v>16</v>
      </c>
      <c r="H10" s="1406" t="s">
        <v>3</v>
      </c>
      <c r="I10" s="1566" t="s">
        <v>118</v>
      </c>
      <c r="J10" s="1566" t="s">
        <v>118</v>
      </c>
      <c r="K10" s="235" t="s">
        <v>2</v>
      </c>
      <c r="L10" s="270" t="s">
        <v>16</v>
      </c>
      <c r="M10" s="1690" t="s">
        <v>16</v>
      </c>
      <c r="N10" s="1691" t="s">
        <v>4</v>
      </c>
      <c r="O10" s="256" t="s">
        <v>4</v>
      </c>
      <c r="P10" s="233" t="s">
        <v>16</v>
      </c>
      <c r="Q10" s="1407" t="s">
        <v>3</v>
      </c>
      <c r="R10" s="235" t="s">
        <v>2</v>
      </c>
      <c r="S10" s="1677" t="s">
        <v>118</v>
      </c>
      <c r="T10" s="1690" t="s">
        <v>16</v>
      </c>
      <c r="U10" s="1692" t="s">
        <v>3</v>
      </c>
      <c r="V10" s="1566" t="s">
        <v>118</v>
      </c>
      <c r="W10" s="232" t="s">
        <v>4</v>
      </c>
      <c r="X10" s="232" t="s">
        <v>4</v>
      </c>
      <c r="Y10" s="270" t="s">
        <v>16</v>
      </c>
      <c r="Z10" s="1693" t="s">
        <v>3</v>
      </c>
      <c r="AA10" s="1407" t="s">
        <v>3</v>
      </c>
      <c r="AB10" s="1694" t="s">
        <v>317</v>
      </c>
      <c r="AC10" s="259" t="s">
        <v>16</v>
      </c>
      <c r="AD10" s="1367" t="s">
        <v>16</v>
      </c>
      <c r="AE10" s="235" t="s">
        <v>2</v>
      </c>
      <c r="AF10" s="1630" t="s">
        <v>426</v>
      </c>
      <c r="AG10" s="1593">
        <f t="shared" si="0"/>
        <v>4</v>
      </c>
      <c r="AH10" s="13">
        <f t="shared" si="1"/>
        <v>5</v>
      </c>
      <c r="AI10" s="13">
        <f t="shared" si="2"/>
        <v>8</v>
      </c>
      <c r="AJ10" s="13">
        <f t="shared" si="3"/>
        <v>9</v>
      </c>
      <c r="AK10" s="14">
        <f t="shared" si="4"/>
        <v>28</v>
      </c>
    </row>
    <row r="11" spans="1:37" ht="19.5" customHeight="1" thickBot="1">
      <c r="A11" s="660" t="s">
        <v>353</v>
      </c>
      <c r="B11" s="1631" t="s">
        <v>3</v>
      </c>
      <c r="C11" s="238" t="s">
        <v>2</v>
      </c>
      <c r="D11" s="1411" t="s">
        <v>4</v>
      </c>
      <c r="E11" s="1570" t="s">
        <v>4</v>
      </c>
      <c r="F11" s="1696" t="s">
        <v>4</v>
      </c>
      <c r="G11" s="1697" t="s">
        <v>16</v>
      </c>
      <c r="H11" s="257" t="s">
        <v>2</v>
      </c>
      <c r="I11" s="238" t="s">
        <v>2</v>
      </c>
      <c r="J11" s="1568" t="s">
        <v>3</v>
      </c>
      <c r="K11" s="238" t="s">
        <v>2</v>
      </c>
      <c r="L11" s="1571" t="s">
        <v>16</v>
      </c>
      <c r="M11" s="1707" t="s">
        <v>16</v>
      </c>
      <c r="N11" s="1701" t="s">
        <v>4</v>
      </c>
      <c r="O11" s="1573" t="s">
        <v>4</v>
      </c>
      <c r="P11" s="1577" t="s">
        <v>16</v>
      </c>
      <c r="Q11" s="235" t="s">
        <v>2</v>
      </c>
      <c r="R11" s="238" t="s">
        <v>2</v>
      </c>
      <c r="S11" s="1399" t="s">
        <v>394</v>
      </c>
      <c r="T11" s="1707" t="s">
        <v>16</v>
      </c>
      <c r="U11" s="1713" t="s">
        <v>3</v>
      </c>
      <c r="V11" s="264" t="s">
        <v>2</v>
      </c>
      <c r="W11" s="1411" t="s">
        <v>4</v>
      </c>
      <c r="X11" s="1411" t="s">
        <v>4</v>
      </c>
      <c r="Y11" s="1571" t="s">
        <v>16</v>
      </c>
      <c r="Z11" s="1720" t="s">
        <v>317</v>
      </c>
      <c r="AA11" s="1568" t="s">
        <v>3</v>
      </c>
      <c r="AB11" s="1697" t="s">
        <v>317</v>
      </c>
      <c r="AC11" s="1564" t="s">
        <v>16</v>
      </c>
      <c r="AD11" s="1566" t="s">
        <v>118</v>
      </c>
      <c r="AE11" s="1566" t="s">
        <v>118</v>
      </c>
      <c r="AF11" s="1566" t="s">
        <v>118</v>
      </c>
      <c r="AG11" s="1594">
        <f t="shared" si="0"/>
        <v>7</v>
      </c>
      <c r="AH11" s="20">
        <f t="shared" si="1"/>
        <v>5</v>
      </c>
      <c r="AI11" s="20">
        <f t="shared" si="2"/>
        <v>7</v>
      </c>
      <c r="AJ11" s="20">
        <f t="shared" si="3"/>
        <v>9</v>
      </c>
      <c r="AK11" s="1595">
        <f t="shared" si="4"/>
        <v>26</v>
      </c>
    </row>
    <row r="12" spans="1:37" ht="19.5" customHeight="1" thickBot="1">
      <c r="A12" s="1602" t="s">
        <v>354</v>
      </c>
      <c r="B12" s="1633" t="s">
        <v>4</v>
      </c>
      <c r="C12" s="1396" t="s">
        <v>16</v>
      </c>
      <c r="D12" s="235" t="s">
        <v>2</v>
      </c>
      <c r="E12" s="1671" t="s">
        <v>3</v>
      </c>
      <c r="F12" s="1698" t="s">
        <v>16</v>
      </c>
      <c r="G12" s="1699" t="s">
        <v>3</v>
      </c>
      <c r="H12" s="1675" t="s">
        <v>16</v>
      </c>
      <c r="I12" s="1400" t="s">
        <v>4</v>
      </c>
      <c r="J12" s="1400" t="s">
        <v>4</v>
      </c>
      <c r="K12" s="1396" t="s">
        <v>16</v>
      </c>
      <c r="L12" s="1677" t="s">
        <v>118</v>
      </c>
      <c r="M12" s="1708" t="s">
        <v>3</v>
      </c>
      <c r="N12" s="1709" t="s">
        <v>4</v>
      </c>
      <c r="O12" s="1675" t="s">
        <v>16</v>
      </c>
      <c r="P12" s="237" t="s">
        <v>2</v>
      </c>
      <c r="Q12" s="1566" t="s">
        <v>118</v>
      </c>
      <c r="R12" s="237" t="s">
        <v>2</v>
      </c>
      <c r="S12" s="1679" t="s">
        <v>4</v>
      </c>
      <c r="T12" s="1714" t="s">
        <v>4</v>
      </c>
      <c r="U12" s="1702" t="s">
        <v>16</v>
      </c>
      <c r="V12" s="1680" t="s">
        <v>16</v>
      </c>
      <c r="W12" s="235" t="s">
        <v>2</v>
      </c>
      <c r="X12" s="237" t="s">
        <v>2</v>
      </c>
      <c r="Y12" s="1575" t="s">
        <v>3</v>
      </c>
      <c r="Z12" s="1708" t="s">
        <v>3</v>
      </c>
      <c r="AA12" s="1396" t="s">
        <v>317</v>
      </c>
      <c r="AB12" s="1702" t="s">
        <v>317</v>
      </c>
      <c r="AC12" s="1674" t="s">
        <v>4</v>
      </c>
      <c r="AD12" s="1400" t="s">
        <v>4</v>
      </c>
      <c r="AE12" s="1396" t="s">
        <v>16</v>
      </c>
      <c r="AF12" s="1634" t="s">
        <v>3</v>
      </c>
      <c r="AG12" s="1596">
        <f t="shared" si="0"/>
        <v>5</v>
      </c>
      <c r="AH12" s="1597">
        <f t="shared" si="1"/>
        <v>6</v>
      </c>
      <c r="AI12" s="1598">
        <f t="shared" si="2"/>
        <v>8</v>
      </c>
      <c r="AJ12" s="1598">
        <f t="shared" si="3"/>
        <v>10</v>
      </c>
      <c r="AK12" s="1599">
        <f t="shared" si="4"/>
        <v>30</v>
      </c>
    </row>
    <row r="13" spans="1:37" ht="19.5" customHeight="1">
      <c r="A13" s="661" t="s">
        <v>355</v>
      </c>
      <c r="B13" s="1629" t="s">
        <v>2</v>
      </c>
      <c r="C13" s="236" t="s">
        <v>386</v>
      </c>
      <c r="D13" s="1677" t="s">
        <v>118</v>
      </c>
      <c r="E13" s="268" t="s">
        <v>2</v>
      </c>
      <c r="F13" s="1690" t="s">
        <v>16</v>
      </c>
      <c r="G13" s="1694" t="s">
        <v>16</v>
      </c>
      <c r="H13" s="1406" t="s">
        <v>3</v>
      </c>
      <c r="I13" s="236" t="s">
        <v>2</v>
      </c>
      <c r="J13" s="233" t="s">
        <v>16</v>
      </c>
      <c r="K13" s="232" t="s">
        <v>4</v>
      </c>
      <c r="L13" s="269" t="s">
        <v>4</v>
      </c>
      <c r="M13" s="1690" t="s">
        <v>16</v>
      </c>
      <c r="N13" s="1692" t="s">
        <v>3</v>
      </c>
      <c r="O13" s="257" t="s">
        <v>2</v>
      </c>
      <c r="P13" s="233" t="s">
        <v>16</v>
      </c>
      <c r="Q13" s="232" t="s">
        <v>4</v>
      </c>
      <c r="R13" s="232" t="s">
        <v>4</v>
      </c>
      <c r="S13" s="270" t="s">
        <v>16</v>
      </c>
      <c r="T13" s="1693" t="s">
        <v>3</v>
      </c>
      <c r="U13" s="1691" t="s">
        <v>4</v>
      </c>
      <c r="V13" s="259" t="s">
        <v>16</v>
      </c>
      <c r="W13" s="1407" t="s">
        <v>3</v>
      </c>
      <c r="X13" s="1677" t="s">
        <v>118</v>
      </c>
      <c r="Y13" s="268" t="s">
        <v>2</v>
      </c>
      <c r="Z13" s="1695" t="s">
        <v>4</v>
      </c>
      <c r="AA13" s="232" t="s">
        <v>4</v>
      </c>
      <c r="AB13" s="1694" t="s">
        <v>317</v>
      </c>
      <c r="AC13" s="1682" t="s">
        <v>16</v>
      </c>
      <c r="AD13" s="1407" t="s">
        <v>3</v>
      </c>
      <c r="AE13" s="236" t="s">
        <v>2</v>
      </c>
      <c r="AF13" s="1626" t="s">
        <v>2</v>
      </c>
      <c r="AG13" s="1593">
        <f t="shared" si="0"/>
        <v>8</v>
      </c>
      <c r="AH13" s="13">
        <f t="shared" si="1"/>
        <v>5</v>
      </c>
      <c r="AI13" s="13">
        <f t="shared" si="2"/>
        <v>7</v>
      </c>
      <c r="AJ13" s="13">
        <f t="shared" si="3"/>
        <v>9</v>
      </c>
      <c r="AK13" s="14">
        <f t="shared" si="4"/>
        <v>26</v>
      </c>
    </row>
    <row r="14" spans="1:37" ht="19.5" customHeight="1" thickBot="1">
      <c r="A14" s="662" t="s">
        <v>356</v>
      </c>
      <c r="B14" s="1629" t="s">
        <v>2</v>
      </c>
      <c r="C14" s="1407" t="s">
        <v>3</v>
      </c>
      <c r="D14" s="236" t="s">
        <v>2</v>
      </c>
      <c r="E14" s="269" t="s">
        <v>4</v>
      </c>
      <c r="F14" s="1695" t="s">
        <v>4</v>
      </c>
      <c r="G14" s="1694" t="s">
        <v>16</v>
      </c>
      <c r="H14" s="257" t="s">
        <v>2</v>
      </c>
      <c r="I14" s="236" t="s">
        <v>2</v>
      </c>
      <c r="J14" s="236" t="s">
        <v>2</v>
      </c>
      <c r="K14" s="1677" t="s">
        <v>118</v>
      </c>
      <c r="L14" s="1399" t="s">
        <v>3</v>
      </c>
      <c r="M14" s="1690" t="s">
        <v>16</v>
      </c>
      <c r="N14" s="1694" t="s">
        <v>16</v>
      </c>
      <c r="O14" s="256" t="s">
        <v>4</v>
      </c>
      <c r="P14" s="232" t="s">
        <v>4</v>
      </c>
      <c r="Q14" s="233" t="s">
        <v>16</v>
      </c>
      <c r="R14" s="235" t="s">
        <v>2</v>
      </c>
      <c r="S14" s="1399" t="s">
        <v>3</v>
      </c>
      <c r="T14" s="1690" t="s">
        <v>16</v>
      </c>
      <c r="U14" s="1692" t="s">
        <v>3</v>
      </c>
      <c r="V14" s="257" t="s">
        <v>2</v>
      </c>
      <c r="W14" s="233" t="s">
        <v>16</v>
      </c>
      <c r="X14" s="232" t="s">
        <v>4</v>
      </c>
      <c r="Y14" s="269" t="s">
        <v>4</v>
      </c>
      <c r="Z14" s="1690" t="s">
        <v>317</v>
      </c>
      <c r="AA14" s="1407" t="s">
        <v>3</v>
      </c>
      <c r="AB14" s="1691" t="s">
        <v>4</v>
      </c>
      <c r="AC14" s="259" t="s">
        <v>16</v>
      </c>
      <c r="AD14" s="1367" t="s">
        <v>16</v>
      </c>
      <c r="AE14" s="235" t="s">
        <v>2</v>
      </c>
      <c r="AF14" s="1626" t="s">
        <v>2</v>
      </c>
      <c r="AG14" s="1592">
        <f t="shared" si="0"/>
        <v>9</v>
      </c>
      <c r="AH14" s="13">
        <f t="shared" si="1"/>
        <v>5</v>
      </c>
      <c r="AI14" s="8">
        <f t="shared" si="2"/>
        <v>7</v>
      </c>
      <c r="AJ14" s="8">
        <f t="shared" si="3"/>
        <v>9</v>
      </c>
      <c r="AK14" s="9">
        <f t="shared" si="4"/>
        <v>26</v>
      </c>
    </row>
    <row r="15" spans="1:37" ht="19.5" customHeight="1" thickBot="1">
      <c r="A15" s="1603" t="s">
        <v>357</v>
      </c>
      <c r="B15" s="1635" t="s">
        <v>16</v>
      </c>
      <c r="C15" s="1411" t="s">
        <v>4</v>
      </c>
      <c r="D15" s="1411" t="s">
        <v>4</v>
      </c>
      <c r="E15" s="1571" t="s">
        <v>16</v>
      </c>
      <c r="F15" s="1700" t="s">
        <v>3</v>
      </c>
      <c r="G15" s="1701" t="s">
        <v>4</v>
      </c>
      <c r="H15" s="1573" t="s">
        <v>4</v>
      </c>
      <c r="I15" s="1577" t="s">
        <v>16</v>
      </c>
      <c r="J15" s="1568" t="s">
        <v>3</v>
      </c>
      <c r="K15" s="235" t="s">
        <v>2</v>
      </c>
      <c r="L15" s="275" t="s">
        <v>2</v>
      </c>
      <c r="M15" s="1696" t="s">
        <v>4</v>
      </c>
      <c r="N15" s="1697" t="s">
        <v>16</v>
      </c>
      <c r="O15" s="1678" t="s">
        <v>3</v>
      </c>
      <c r="P15" s="1566" t="s">
        <v>118</v>
      </c>
      <c r="Q15" s="235" t="s">
        <v>2</v>
      </c>
      <c r="R15" s="1566" t="s">
        <v>118</v>
      </c>
      <c r="S15" s="237" t="s">
        <v>2</v>
      </c>
      <c r="T15" s="1707" t="s">
        <v>16</v>
      </c>
      <c r="U15" s="1697" t="s">
        <v>16</v>
      </c>
      <c r="V15" s="1573" t="s">
        <v>4</v>
      </c>
      <c r="W15" s="1411" t="s">
        <v>4</v>
      </c>
      <c r="X15" s="1577" t="s">
        <v>16</v>
      </c>
      <c r="Y15" s="237" t="s">
        <v>2</v>
      </c>
      <c r="Z15" s="1720" t="s">
        <v>317</v>
      </c>
      <c r="AA15" s="1577" t="s">
        <v>317</v>
      </c>
      <c r="AB15" s="1713" t="s">
        <v>3</v>
      </c>
      <c r="AC15" s="257" t="s">
        <v>2</v>
      </c>
      <c r="AD15" s="1577" t="s">
        <v>16</v>
      </c>
      <c r="AE15" s="1411" t="s">
        <v>4</v>
      </c>
      <c r="AF15" s="1632" t="s">
        <v>4</v>
      </c>
      <c r="AG15" s="1600">
        <f t="shared" si="0"/>
        <v>6</v>
      </c>
      <c r="AH15" s="20">
        <f t="shared" si="1"/>
        <v>4</v>
      </c>
      <c r="AI15" s="21">
        <f t="shared" si="2"/>
        <v>9</v>
      </c>
      <c r="AJ15" s="21">
        <f t="shared" si="3"/>
        <v>10</v>
      </c>
      <c r="AK15" s="22">
        <f t="shared" si="4"/>
        <v>28</v>
      </c>
    </row>
    <row r="16" spans="1:37" ht="19.5" customHeight="1" thickBot="1">
      <c r="A16" s="664" t="s">
        <v>358</v>
      </c>
      <c r="B16" s="1636" t="s">
        <v>3</v>
      </c>
      <c r="C16" s="237" t="s">
        <v>2</v>
      </c>
      <c r="D16" s="235" t="s">
        <v>2</v>
      </c>
      <c r="E16" s="273" t="s">
        <v>2</v>
      </c>
      <c r="F16" s="1698" t="s">
        <v>16</v>
      </c>
      <c r="G16" s="1702" t="s">
        <v>16</v>
      </c>
      <c r="H16" s="263" t="s">
        <v>2</v>
      </c>
      <c r="I16" s="1398" t="s">
        <v>3</v>
      </c>
      <c r="J16" s="235" t="s">
        <v>2</v>
      </c>
      <c r="K16" s="237" t="s">
        <v>2</v>
      </c>
      <c r="L16" s="273" t="s">
        <v>2</v>
      </c>
      <c r="M16" s="1698" t="s">
        <v>16</v>
      </c>
      <c r="N16" s="1702" t="s">
        <v>16</v>
      </c>
      <c r="O16" s="1406" t="s">
        <v>3</v>
      </c>
      <c r="P16" s="237" t="s">
        <v>2</v>
      </c>
      <c r="Q16" s="237" t="s">
        <v>2</v>
      </c>
      <c r="R16" s="237" t="s">
        <v>2</v>
      </c>
      <c r="S16" s="273" t="s">
        <v>2</v>
      </c>
      <c r="T16" s="1698" t="s">
        <v>16</v>
      </c>
      <c r="U16" s="1702" t="s">
        <v>16</v>
      </c>
      <c r="V16" s="1565" t="s">
        <v>3</v>
      </c>
      <c r="W16" s="237" t="s">
        <v>2</v>
      </c>
      <c r="X16" s="235" t="s">
        <v>2</v>
      </c>
      <c r="Y16" s="1364" t="s">
        <v>16</v>
      </c>
      <c r="Z16" s="1698" t="s">
        <v>317</v>
      </c>
      <c r="AA16" s="1396" t="s">
        <v>317</v>
      </c>
      <c r="AB16" s="1721" t="s">
        <v>2</v>
      </c>
      <c r="AC16" s="263" t="s">
        <v>2</v>
      </c>
      <c r="AD16" s="237" t="s">
        <v>2</v>
      </c>
      <c r="AE16" s="1623" t="s">
        <v>2</v>
      </c>
      <c r="AF16" s="1747" t="s">
        <v>422</v>
      </c>
      <c r="AG16" s="1601">
        <f t="shared" si="0"/>
        <v>17</v>
      </c>
      <c r="AH16" s="1597">
        <f t="shared" si="1"/>
        <v>5</v>
      </c>
      <c r="AI16" s="1598">
        <f t="shared" si="2"/>
        <v>0</v>
      </c>
      <c r="AJ16" s="1598">
        <f t="shared" si="3"/>
        <v>9</v>
      </c>
      <c r="AK16" s="1599">
        <f t="shared" ref="AK16:AK23" si="5">(AH16+AI16)*2</f>
        <v>10</v>
      </c>
    </row>
    <row r="17" spans="1:37" ht="19.5" customHeight="1" thickBot="1">
      <c r="A17" s="665" t="s">
        <v>359</v>
      </c>
      <c r="B17" s="1629" t="s">
        <v>2</v>
      </c>
      <c r="C17" s="235" t="s">
        <v>2</v>
      </c>
      <c r="D17" s="1726" t="s">
        <v>16</v>
      </c>
      <c r="E17" s="267" t="s">
        <v>2</v>
      </c>
      <c r="F17" s="1690" t="s">
        <v>16</v>
      </c>
      <c r="G17" s="258" t="s">
        <v>2</v>
      </c>
      <c r="H17" s="1398" t="s">
        <v>3</v>
      </c>
      <c r="I17" s="235" t="s">
        <v>2</v>
      </c>
      <c r="J17" s="236" t="s">
        <v>2</v>
      </c>
      <c r="K17" s="236" t="s">
        <v>2</v>
      </c>
      <c r="L17" s="1399" t="s">
        <v>3</v>
      </c>
      <c r="M17" s="1710" t="s">
        <v>16</v>
      </c>
      <c r="N17" s="1728" t="s">
        <v>2</v>
      </c>
      <c r="O17" s="258" t="s">
        <v>2</v>
      </c>
      <c r="P17" s="1398" t="s">
        <v>3</v>
      </c>
      <c r="Q17" s="237" t="s">
        <v>2</v>
      </c>
      <c r="R17" s="1694" t="s">
        <v>16</v>
      </c>
      <c r="S17" s="268" t="s">
        <v>2</v>
      </c>
      <c r="T17" s="1703" t="s">
        <v>2</v>
      </c>
      <c r="U17" s="1694" t="s">
        <v>16</v>
      </c>
      <c r="V17" s="1406" t="s">
        <v>3</v>
      </c>
      <c r="W17" s="1407" t="s">
        <v>3</v>
      </c>
      <c r="X17" s="257" t="s">
        <v>2</v>
      </c>
      <c r="Y17" s="1651" t="s">
        <v>387</v>
      </c>
      <c r="Z17" s="1719" t="s">
        <v>317</v>
      </c>
      <c r="AA17" s="233" t="s">
        <v>317</v>
      </c>
      <c r="AB17" s="1694" t="s">
        <v>317</v>
      </c>
      <c r="AC17" s="1651" t="s">
        <v>118</v>
      </c>
      <c r="AD17" s="424" t="s">
        <v>423</v>
      </c>
      <c r="AE17" s="236" t="s">
        <v>2</v>
      </c>
      <c r="AF17" s="1407" t="s">
        <v>3</v>
      </c>
      <c r="AG17" s="7">
        <f t="shared" si="0"/>
        <v>14</v>
      </c>
      <c r="AH17" s="13">
        <f t="shared" si="1"/>
        <v>6</v>
      </c>
      <c r="AI17" s="8">
        <f t="shared" si="2"/>
        <v>0</v>
      </c>
      <c r="AJ17" s="8">
        <f t="shared" si="3"/>
        <v>8</v>
      </c>
      <c r="AK17" s="9">
        <f t="shared" si="5"/>
        <v>12</v>
      </c>
    </row>
    <row r="18" spans="1:37" ht="19.5" customHeight="1">
      <c r="A18" s="665" t="s">
        <v>360</v>
      </c>
      <c r="B18" s="1629" t="s">
        <v>2</v>
      </c>
      <c r="C18" s="1407" t="s">
        <v>3</v>
      </c>
      <c r="D18" s="236" t="s">
        <v>2</v>
      </c>
      <c r="E18" s="268" t="s">
        <v>2</v>
      </c>
      <c r="F18" s="1690" t="s">
        <v>16</v>
      </c>
      <c r="G18" s="1694" t="s">
        <v>16</v>
      </c>
      <c r="H18" s="258" t="s">
        <v>2</v>
      </c>
      <c r="I18" s="1407" t="s">
        <v>3</v>
      </c>
      <c r="J18" s="236" t="s">
        <v>2</v>
      </c>
      <c r="K18" s="235" t="s">
        <v>2</v>
      </c>
      <c r="L18" s="267" t="s">
        <v>2</v>
      </c>
      <c r="M18" s="1690" t="s">
        <v>16</v>
      </c>
      <c r="N18" s="1694" t="s">
        <v>16</v>
      </c>
      <c r="O18" s="258" t="s">
        <v>2</v>
      </c>
      <c r="P18" s="235" t="s">
        <v>2</v>
      </c>
      <c r="Q18" s="236" t="s">
        <v>391</v>
      </c>
      <c r="R18" s="1398" t="s">
        <v>3</v>
      </c>
      <c r="S18" s="267" t="s">
        <v>2</v>
      </c>
      <c r="T18" s="1690" t="s">
        <v>16</v>
      </c>
      <c r="U18" s="424" t="s">
        <v>2</v>
      </c>
      <c r="V18" s="1566" t="s">
        <v>118</v>
      </c>
      <c r="W18" s="236" t="s">
        <v>2</v>
      </c>
      <c r="X18" s="233" t="s">
        <v>16</v>
      </c>
      <c r="Y18" s="267" t="s">
        <v>398</v>
      </c>
      <c r="Z18" s="1719" t="s">
        <v>317</v>
      </c>
      <c r="AA18" s="236" t="s">
        <v>2</v>
      </c>
      <c r="AB18" s="1694" t="s">
        <v>317</v>
      </c>
      <c r="AC18" s="1566" t="s">
        <v>118</v>
      </c>
      <c r="AD18" s="1407" t="s">
        <v>390</v>
      </c>
      <c r="AE18" s="236" t="s">
        <v>2</v>
      </c>
      <c r="AF18" s="1626" t="s">
        <v>2</v>
      </c>
      <c r="AG18" s="7">
        <f t="shared" si="0"/>
        <v>16</v>
      </c>
      <c r="AH18" s="13">
        <f t="shared" si="1"/>
        <v>4</v>
      </c>
      <c r="AI18" s="8">
        <f t="shared" si="2"/>
        <v>0</v>
      </c>
      <c r="AJ18" s="8">
        <f t="shared" si="3"/>
        <v>8</v>
      </c>
      <c r="AK18" s="9">
        <f t="shared" si="5"/>
        <v>8</v>
      </c>
    </row>
    <row r="19" spans="1:37" ht="19.5" customHeight="1" thickBot="1">
      <c r="A19" s="665" t="s">
        <v>361</v>
      </c>
      <c r="B19" s="235" t="s">
        <v>2</v>
      </c>
      <c r="C19" s="236" t="s">
        <v>2</v>
      </c>
      <c r="D19" s="1407" t="s">
        <v>3</v>
      </c>
      <c r="E19" s="267" t="s">
        <v>2</v>
      </c>
      <c r="F19" s="1690" t="s">
        <v>16</v>
      </c>
      <c r="G19" s="1726" t="s">
        <v>16</v>
      </c>
      <c r="H19" s="236" t="s">
        <v>2</v>
      </c>
      <c r="I19" s="236" t="s">
        <v>2</v>
      </c>
      <c r="J19" s="235" t="s">
        <v>2</v>
      </c>
      <c r="K19" s="1566" t="s">
        <v>118</v>
      </c>
      <c r="L19" s="1566" t="s">
        <v>118</v>
      </c>
      <c r="M19" s="1690" t="s">
        <v>16</v>
      </c>
      <c r="N19" s="1694" t="s">
        <v>16</v>
      </c>
      <c r="O19" s="258" t="s">
        <v>2</v>
      </c>
      <c r="P19" s="1407" t="s">
        <v>3</v>
      </c>
      <c r="Q19" s="236" t="s">
        <v>2</v>
      </c>
      <c r="R19" s="236" t="s">
        <v>2</v>
      </c>
      <c r="S19" s="268" t="s">
        <v>2</v>
      </c>
      <c r="T19" s="1690" t="s">
        <v>16</v>
      </c>
      <c r="U19" s="1694" t="s">
        <v>16</v>
      </c>
      <c r="V19" s="1566" t="s">
        <v>118</v>
      </c>
      <c r="W19" s="1719" t="s">
        <v>16</v>
      </c>
      <c r="X19" s="1719" t="s">
        <v>16</v>
      </c>
      <c r="Y19" s="1719" t="s">
        <v>16</v>
      </c>
      <c r="Z19" s="1719" t="s">
        <v>317</v>
      </c>
      <c r="AA19" s="233" t="s">
        <v>317</v>
      </c>
      <c r="AB19" s="1694" t="s">
        <v>317</v>
      </c>
      <c r="AC19" s="1719" t="s">
        <v>16</v>
      </c>
      <c r="AD19" s="1719" t="s">
        <v>16</v>
      </c>
      <c r="AE19" s="1566" t="s">
        <v>118</v>
      </c>
      <c r="AF19" s="1690" t="s">
        <v>16</v>
      </c>
      <c r="AG19" s="7">
        <f t="shared" si="0"/>
        <v>10</v>
      </c>
      <c r="AH19" s="13">
        <f t="shared" si="1"/>
        <v>2</v>
      </c>
      <c r="AI19" s="8">
        <f t="shared" si="2"/>
        <v>0</v>
      </c>
      <c r="AJ19" s="8">
        <f t="shared" si="3"/>
        <v>15</v>
      </c>
      <c r="AK19" s="9">
        <f t="shared" si="5"/>
        <v>4</v>
      </c>
    </row>
    <row r="20" spans="1:37" ht="19.5" customHeight="1">
      <c r="A20" s="1641" t="s">
        <v>372</v>
      </c>
      <c r="B20" s="235" t="s">
        <v>2</v>
      </c>
      <c r="C20" s="236" t="s">
        <v>2</v>
      </c>
      <c r="D20" s="236" t="s">
        <v>2</v>
      </c>
      <c r="E20" s="233" t="s">
        <v>16</v>
      </c>
      <c r="F20" s="1703" t="s">
        <v>2</v>
      </c>
      <c r="G20" s="1694" t="s">
        <v>16</v>
      </c>
      <c r="H20" s="258" t="s">
        <v>2</v>
      </c>
      <c r="I20" s="1690" t="s">
        <v>16</v>
      </c>
      <c r="J20" s="1655" t="s">
        <v>3</v>
      </c>
      <c r="K20" s="236" t="s">
        <v>2</v>
      </c>
      <c r="L20" s="268" t="s">
        <v>2</v>
      </c>
      <c r="M20" s="1690" t="s">
        <v>16</v>
      </c>
      <c r="N20" s="1694" t="s">
        <v>16</v>
      </c>
      <c r="O20" s="1406" t="s">
        <v>3</v>
      </c>
      <c r="P20" s="236" t="s">
        <v>2</v>
      </c>
      <c r="Q20" s="236" t="s">
        <v>2</v>
      </c>
      <c r="R20" s="236" t="s">
        <v>2</v>
      </c>
      <c r="S20" s="273" t="s">
        <v>2</v>
      </c>
      <c r="T20" s="1690" t="s">
        <v>16</v>
      </c>
      <c r="U20" s="1694" t="s">
        <v>16</v>
      </c>
      <c r="V20" s="258" t="s">
        <v>2</v>
      </c>
      <c r="W20" s="236" t="s">
        <v>2</v>
      </c>
      <c r="X20" s="236" t="s">
        <v>2</v>
      </c>
      <c r="Y20" s="1399" t="s">
        <v>54</v>
      </c>
      <c r="Z20" s="1719" t="s">
        <v>317</v>
      </c>
      <c r="AA20" s="233" t="s">
        <v>317</v>
      </c>
      <c r="AB20" s="1694" t="s">
        <v>317</v>
      </c>
      <c r="AC20" s="257" t="s">
        <v>398</v>
      </c>
      <c r="AD20" s="1407" t="s">
        <v>3</v>
      </c>
      <c r="AE20" s="1407" t="s">
        <v>3</v>
      </c>
      <c r="AF20" s="233" t="s">
        <v>16</v>
      </c>
      <c r="AG20" s="7">
        <f t="shared" si="0"/>
        <v>14</v>
      </c>
      <c r="AH20" s="13">
        <f t="shared" si="1"/>
        <v>5</v>
      </c>
      <c r="AI20" s="8">
        <f t="shared" si="2"/>
        <v>0</v>
      </c>
      <c r="AJ20" s="8">
        <f t="shared" si="3"/>
        <v>11</v>
      </c>
      <c r="AK20" s="9">
        <f t="shared" si="5"/>
        <v>10</v>
      </c>
    </row>
    <row r="21" spans="1:37" ht="19.5" customHeight="1" thickBot="1">
      <c r="A21" s="665" t="s">
        <v>362</v>
      </c>
      <c r="B21" s="235" t="s">
        <v>2</v>
      </c>
      <c r="C21" s="236" t="s">
        <v>2</v>
      </c>
      <c r="D21" s="1407" t="s">
        <v>3</v>
      </c>
      <c r="E21" s="267" t="s">
        <v>2</v>
      </c>
      <c r="F21" s="1690" t="s">
        <v>16</v>
      </c>
      <c r="G21" s="1694" t="s">
        <v>16</v>
      </c>
      <c r="H21" s="258" t="s">
        <v>2</v>
      </c>
      <c r="I21" s="236" t="s">
        <v>2</v>
      </c>
      <c r="J21" s="236" t="s">
        <v>2</v>
      </c>
      <c r="K21" s="1407" t="s">
        <v>3</v>
      </c>
      <c r="L21" s="268" t="s">
        <v>2</v>
      </c>
      <c r="M21" s="1690" t="s">
        <v>16</v>
      </c>
      <c r="N21" s="1694" t="s">
        <v>16</v>
      </c>
      <c r="O21" s="258" t="s">
        <v>2</v>
      </c>
      <c r="P21" s="236" t="s">
        <v>2</v>
      </c>
      <c r="Q21" s="236" t="s">
        <v>2</v>
      </c>
      <c r="R21" s="1407" t="s">
        <v>3</v>
      </c>
      <c r="S21" s="424" t="s">
        <v>2</v>
      </c>
      <c r="T21" s="1690" t="s">
        <v>16</v>
      </c>
      <c r="U21" s="1729" t="s">
        <v>16</v>
      </c>
      <c r="V21" s="258" t="s">
        <v>2</v>
      </c>
      <c r="W21" s="236" t="s">
        <v>2</v>
      </c>
      <c r="X21" s="1407" t="s">
        <v>3</v>
      </c>
      <c r="Y21" s="268" t="s">
        <v>2</v>
      </c>
      <c r="Z21" s="1719" t="s">
        <v>317</v>
      </c>
      <c r="AA21" s="233" t="s">
        <v>317</v>
      </c>
      <c r="AB21" s="1694" t="s">
        <v>317</v>
      </c>
      <c r="AC21" s="1406" t="s">
        <v>3</v>
      </c>
      <c r="AD21" s="235" t="s">
        <v>2</v>
      </c>
      <c r="AE21" s="236" t="s">
        <v>2</v>
      </c>
      <c r="AF21" s="235" t="s">
        <v>2</v>
      </c>
      <c r="AG21" s="7">
        <f t="shared" si="0"/>
        <v>17</v>
      </c>
      <c r="AH21" s="13">
        <f t="shared" si="1"/>
        <v>5</v>
      </c>
      <c r="AI21" s="8">
        <f t="shared" si="2"/>
        <v>0</v>
      </c>
      <c r="AJ21" s="8">
        <f t="shared" si="3"/>
        <v>9</v>
      </c>
      <c r="AK21" s="9">
        <f t="shared" si="5"/>
        <v>10</v>
      </c>
    </row>
    <row r="22" spans="1:37" ht="19.5" customHeight="1" thickBot="1">
      <c r="A22" s="1641" t="s">
        <v>373</v>
      </c>
      <c r="B22" s="1629" t="s">
        <v>2</v>
      </c>
      <c r="C22" s="236" t="s">
        <v>2</v>
      </c>
      <c r="D22" s="236" t="s">
        <v>2</v>
      </c>
      <c r="E22" s="267" t="s">
        <v>2</v>
      </c>
      <c r="F22" s="1690" t="s">
        <v>16</v>
      </c>
      <c r="G22" s="1694" t="s">
        <v>16</v>
      </c>
      <c r="H22" s="258" t="s">
        <v>2</v>
      </c>
      <c r="I22" s="235" t="s">
        <v>2</v>
      </c>
      <c r="J22" s="233" t="s">
        <v>16</v>
      </c>
      <c r="K22" s="236" t="s">
        <v>2</v>
      </c>
      <c r="L22" s="267" t="s">
        <v>2</v>
      </c>
      <c r="M22" s="1703" t="s">
        <v>2</v>
      </c>
      <c r="N22" s="1694" t="s">
        <v>16</v>
      </c>
      <c r="O22" s="258" t="s">
        <v>2</v>
      </c>
      <c r="P22" s="236" t="s">
        <v>2</v>
      </c>
      <c r="Q22" s="235" t="s">
        <v>2</v>
      </c>
      <c r="R22" s="235" t="s">
        <v>2</v>
      </c>
      <c r="S22" s="1724" t="s">
        <v>385</v>
      </c>
      <c r="T22" s="1690" t="s">
        <v>16</v>
      </c>
      <c r="U22" s="1694" t="s">
        <v>16</v>
      </c>
      <c r="V22" s="258" t="s">
        <v>2</v>
      </c>
      <c r="W22" s="236" t="s">
        <v>2</v>
      </c>
      <c r="X22" s="235" t="s">
        <v>2</v>
      </c>
      <c r="Y22" s="267" t="s">
        <v>2</v>
      </c>
      <c r="Z22" s="1719" t="s">
        <v>317</v>
      </c>
      <c r="AA22" s="233" t="s">
        <v>317</v>
      </c>
      <c r="AB22" s="1694" t="s">
        <v>317</v>
      </c>
      <c r="AC22" s="258" t="s">
        <v>2</v>
      </c>
      <c r="AD22" s="236" t="s">
        <v>2</v>
      </c>
      <c r="AE22" s="235" t="s">
        <v>2</v>
      </c>
      <c r="AF22" s="1690" t="s">
        <v>16</v>
      </c>
      <c r="AG22" s="12">
        <f t="shared" si="0"/>
        <v>20</v>
      </c>
      <c r="AH22" s="13">
        <f t="shared" si="1"/>
        <v>0</v>
      </c>
      <c r="AI22" s="13">
        <f t="shared" si="2"/>
        <v>0</v>
      </c>
      <c r="AJ22" s="13">
        <f t="shared" si="3"/>
        <v>10</v>
      </c>
      <c r="AK22" s="14">
        <f t="shared" si="5"/>
        <v>0</v>
      </c>
    </row>
    <row r="23" spans="1:37" ht="19.5" customHeight="1" thickBot="1">
      <c r="A23" s="666"/>
      <c r="B23" s="1637"/>
      <c r="C23" s="235"/>
      <c r="D23" s="238"/>
      <c r="E23" s="1575"/>
      <c r="F23" s="1704"/>
      <c r="G23" s="1705"/>
      <c r="H23" s="264"/>
      <c r="I23" s="238"/>
      <c r="J23" s="238"/>
      <c r="K23" s="1568"/>
      <c r="L23" s="1728"/>
      <c r="M23" s="1704"/>
      <c r="N23" s="1729"/>
      <c r="O23" s="257"/>
      <c r="P23" s="237"/>
      <c r="Q23" s="1398"/>
      <c r="R23" s="238"/>
      <c r="S23" s="275"/>
      <c r="T23" s="1704"/>
      <c r="U23" s="1705"/>
      <c r="V23" s="257"/>
      <c r="W23" s="235"/>
      <c r="X23" s="1568"/>
      <c r="Y23" s="275"/>
      <c r="Z23" s="1722"/>
      <c r="AA23" s="1723"/>
      <c r="AB23" s="1705"/>
      <c r="AC23" s="264" t="s">
        <v>399</v>
      </c>
      <c r="AD23" s="238" t="s">
        <v>2</v>
      </c>
      <c r="AE23" s="1638" t="s">
        <v>422</v>
      </c>
      <c r="AF23" s="236" t="s">
        <v>424</v>
      </c>
      <c r="AG23" s="222">
        <f t="shared" si="0"/>
        <v>2</v>
      </c>
      <c r="AH23" s="558">
        <f t="shared" si="1"/>
        <v>1</v>
      </c>
      <c r="AI23" s="215">
        <f t="shared" si="2"/>
        <v>0</v>
      </c>
      <c r="AJ23" s="215">
        <f t="shared" si="3"/>
        <v>0</v>
      </c>
      <c r="AK23" s="217">
        <f t="shared" si="5"/>
        <v>2</v>
      </c>
    </row>
    <row r="24" spans="1:37" ht="30" customHeight="1">
      <c r="A24" s="6180" t="s">
        <v>352</v>
      </c>
      <c r="B24" s="6208"/>
      <c r="C24" s="6199"/>
      <c r="D24" s="6199"/>
      <c r="E24" s="6210"/>
      <c r="F24" s="6172" t="s">
        <v>22</v>
      </c>
      <c r="G24" s="6172" t="s">
        <v>26</v>
      </c>
      <c r="H24" s="6199"/>
      <c r="I24" s="6199"/>
      <c r="J24" s="6199"/>
      <c r="K24" s="6199"/>
      <c r="L24" s="6210"/>
      <c r="M24" s="6172" t="s">
        <v>78</v>
      </c>
      <c r="N24" s="6172" t="s">
        <v>206</v>
      </c>
      <c r="O24" s="6199"/>
      <c r="P24" s="6199"/>
      <c r="Q24" s="6199"/>
      <c r="R24" s="6199"/>
      <c r="S24" s="6203"/>
      <c r="T24" s="6172" t="s">
        <v>19</v>
      </c>
      <c r="U24" s="6172" t="s">
        <v>27</v>
      </c>
      <c r="V24" s="6199"/>
      <c r="W24" s="6199"/>
      <c r="X24" s="6199"/>
      <c r="Y24" s="6199"/>
      <c r="Z24" s="6201"/>
      <c r="AA24" s="6172" t="s">
        <v>25</v>
      </c>
      <c r="AB24" s="6195" t="s">
        <v>21</v>
      </c>
      <c r="AC24" s="6197"/>
      <c r="AD24" s="6199"/>
      <c r="AE24" s="6199"/>
      <c r="AF24" s="6200"/>
      <c r="AG24" s="6192"/>
      <c r="AH24" s="6193"/>
      <c r="AI24" s="6193"/>
      <c r="AJ24" s="6193"/>
      <c r="AK24" s="6194"/>
    </row>
    <row r="25" spans="1:37" ht="30" customHeight="1" thickBot="1">
      <c r="A25" s="6181"/>
      <c r="B25" s="6209"/>
      <c r="C25" s="6173"/>
      <c r="D25" s="6173"/>
      <c r="E25" s="6204"/>
      <c r="F25" s="6173"/>
      <c r="G25" s="6173"/>
      <c r="H25" s="6173"/>
      <c r="I25" s="6173"/>
      <c r="J25" s="6173"/>
      <c r="K25" s="6173"/>
      <c r="L25" s="6204"/>
      <c r="M25" s="6173"/>
      <c r="N25" s="6173"/>
      <c r="O25" s="6173"/>
      <c r="P25" s="6173"/>
      <c r="Q25" s="6173"/>
      <c r="R25" s="6173"/>
      <c r="S25" s="6204"/>
      <c r="T25" s="6173"/>
      <c r="U25" s="6173"/>
      <c r="V25" s="6173"/>
      <c r="W25" s="6173"/>
      <c r="X25" s="6173"/>
      <c r="Y25" s="6173"/>
      <c r="Z25" s="6202"/>
      <c r="AA25" s="6173"/>
      <c r="AB25" s="6196"/>
      <c r="AC25" s="6198"/>
      <c r="AD25" s="6173"/>
      <c r="AE25" s="6173"/>
      <c r="AF25" s="6189"/>
      <c r="AG25" s="6146"/>
      <c r="AH25" s="6147"/>
      <c r="AI25" s="6147"/>
      <c r="AJ25" s="6147"/>
      <c r="AK25" s="6148"/>
    </row>
  </sheetData>
  <mergeCells count="35">
    <mergeCell ref="N24:N25"/>
    <mergeCell ref="B1:AK1"/>
    <mergeCell ref="AG2:AK2"/>
    <mergeCell ref="A24:A25"/>
    <mergeCell ref="B24:B25"/>
    <mergeCell ref="C24:C25"/>
    <mergeCell ref="D24:D25"/>
    <mergeCell ref="E24:E25"/>
    <mergeCell ref="F24:F25"/>
    <mergeCell ref="G24:G25"/>
    <mergeCell ref="H24:H25"/>
    <mergeCell ref="I24:I25"/>
    <mergeCell ref="J24:J25"/>
    <mergeCell ref="K24:K25"/>
    <mergeCell ref="L24:L25"/>
    <mergeCell ref="M24:M25"/>
    <mergeCell ref="Z24:Z25"/>
    <mergeCell ref="O24:O25"/>
    <mergeCell ref="P24:P25"/>
    <mergeCell ref="Q24:Q25"/>
    <mergeCell ref="R24:R25"/>
    <mergeCell ref="S24:S25"/>
    <mergeCell ref="T24:T25"/>
    <mergeCell ref="U24:U25"/>
    <mergeCell ref="V24:V25"/>
    <mergeCell ref="W24:W25"/>
    <mergeCell ref="X24:X25"/>
    <mergeCell ref="Y24:Y25"/>
    <mergeCell ref="AG24:AK25"/>
    <mergeCell ref="AA24:AA25"/>
    <mergeCell ref="AB24:AB25"/>
    <mergeCell ref="AC24:AC25"/>
    <mergeCell ref="AD24:AD25"/>
    <mergeCell ref="AE24:AE25"/>
    <mergeCell ref="AF24:AF25"/>
  </mergeCells>
  <phoneticPr fontId="3" type="noConversion"/>
  <pageMargins left="0.7" right="0.7" top="0.75" bottom="0.75" header="0.3" footer="0.3"/>
  <pageSetup paperSize="9" orientation="landscape" horizontalDpi="4294967292"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tint="0.79998168889431442"/>
  </sheetPr>
  <dimension ref="A1:AK344"/>
  <sheetViews>
    <sheetView topLeftCell="A9" workbookViewId="0">
      <selection sqref="A1:AK31"/>
    </sheetView>
  </sheetViews>
  <sheetFormatPr defaultRowHeight="17.25"/>
  <cols>
    <col min="1" max="1" width="9.75" customWidth="1"/>
    <col min="2" max="32" width="3.75" style="1905" customWidth="1"/>
    <col min="33" max="33" width="3.25" bestFit="1" customWidth="1"/>
    <col min="34" max="34" width="2.5" bestFit="1" customWidth="1"/>
    <col min="35" max="35" width="2.75" bestFit="1" customWidth="1"/>
    <col min="36" max="37" width="3.75" bestFit="1" customWidth="1"/>
  </cols>
  <sheetData>
    <row r="1" spans="1:37" ht="21" thickBot="1">
      <c r="A1" s="1"/>
      <c r="B1" s="6166" t="s">
        <v>427</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8" thickBot="1">
      <c r="A2" s="6" t="s">
        <v>228</v>
      </c>
      <c r="B2" s="1889">
        <v>1</v>
      </c>
      <c r="C2" s="1890">
        <v>2</v>
      </c>
      <c r="D2" s="1890">
        <v>3</v>
      </c>
      <c r="E2" s="1748">
        <v>4</v>
      </c>
      <c r="F2" s="1752">
        <v>5</v>
      </c>
      <c r="G2" s="1752">
        <v>6</v>
      </c>
      <c r="H2" s="1748">
        <v>7</v>
      </c>
      <c r="I2" s="1748">
        <v>8</v>
      </c>
      <c r="J2" s="1890">
        <v>9</v>
      </c>
      <c r="K2" s="1890">
        <v>10</v>
      </c>
      <c r="L2" s="1752">
        <v>11</v>
      </c>
      <c r="M2" s="1752">
        <v>12</v>
      </c>
      <c r="N2" s="1752">
        <v>13</v>
      </c>
      <c r="O2" s="1752">
        <v>14</v>
      </c>
      <c r="P2" s="1752">
        <v>15</v>
      </c>
      <c r="Q2" s="1890">
        <v>16</v>
      </c>
      <c r="R2" s="1890">
        <v>17</v>
      </c>
      <c r="S2" s="1752">
        <v>18</v>
      </c>
      <c r="T2" s="1752">
        <v>19</v>
      </c>
      <c r="U2" s="1752">
        <v>20</v>
      </c>
      <c r="V2" s="1752">
        <v>21</v>
      </c>
      <c r="W2" s="1748">
        <v>22</v>
      </c>
      <c r="X2" s="1890">
        <v>23</v>
      </c>
      <c r="Y2" s="1890">
        <v>24</v>
      </c>
      <c r="Z2" s="1891">
        <v>25</v>
      </c>
      <c r="AA2" s="1752">
        <v>26</v>
      </c>
      <c r="AB2" s="1748">
        <v>27</v>
      </c>
      <c r="AC2" s="1748">
        <v>28</v>
      </c>
      <c r="AD2" s="1748">
        <v>29</v>
      </c>
      <c r="AE2" s="1890">
        <v>30</v>
      </c>
      <c r="AF2" s="1892">
        <v>31</v>
      </c>
      <c r="AG2" s="6223" t="s">
        <v>227</v>
      </c>
      <c r="AH2" s="6224"/>
      <c r="AI2" s="6224"/>
      <c r="AJ2" s="6224"/>
      <c r="AK2" s="6225"/>
    </row>
    <row r="3" spans="1:37" ht="18" thickBot="1">
      <c r="A3" s="1081" t="s">
        <v>80</v>
      </c>
      <c r="B3" s="1893" t="s">
        <v>10</v>
      </c>
      <c r="C3" s="1894" t="s">
        <v>11</v>
      </c>
      <c r="D3" s="1894" t="s">
        <v>12</v>
      </c>
      <c r="E3" s="1760" t="s">
        <v>13</v>
      </c>
      <c r="F3" s="1760" t="s">
        <v>14</v>
      </c>
      <c r="G3" s="1760" t="s">
        <v>8</v>
      </c>
      <c r="H3" s="1760" t="s">
        <v>9</v>
      </c>
      <c r="I3" s="1760" t="s">
        <v>10</v>
      </c>
      <c r="J3" s="1894" t="s">
        <v>11</v>
      </c>
      <c r="K3" s="1894" t="s">
        <v>12</v>
      </c>
      <c r="L3" s="1760" t="s">
        <v>13</v>
      </c>
      <c r="M3" s="1760" t="s">
        <v>14</v>
      </c>
      <c r="N3" s="1760" t="s">
        <v>8</v>
      </c>
      <c r="O3" s="1760" t="s">
        <v>9</v>
      </c>
      <c r="P3" s="1760" t="s">
        <v>10</v>
      </c>
      <c r="Q3" s="1894" t="s">
        <v>11</v>
      </c>
      <c r="R3" s="1894" t="s">
        <v>12</v>
      </c>
      <c r="S3" s="1760" t="s">
        <v>13</v>
      </c>
      <c r="T3" s="1760" t="s">
        <v>14</v>
      </c>
      <c r="U3" s="1760" t="s">
        <v>8</v>
      </c>
      <c r="V3" s="1760" t="s">
        <v>9</v>
      </c>
      <c r="W3" s="1760" t="s">
        <v>10</v>
      </c>
      <c r="X3" s="1894" t="s">
        <v>11</v>
      </c>
      <c r="Y3" s="1894" t="s">
        <v>12</v>
      </c>
      <c r="Z3" s="1760" t="s">
        <v>13</v>
      </c>
      <c r="AA3" s="1760" t="s">
        <v>14</v>
      </c>
      <c r="AB3" s="1760" t="s">
        <v>8</v>
      </c>
      <c r="AC3" s="1760" t="s">
        <v>9</v>
      </c>
      <c r="AD3" s="1760" t="s">
        <v>10</v>
      </c>
      <c r="AE3" s="1894" t="s">
        <v>11</v>
      </c>
      <c r="AF3" s="1895" t="s">
        <v>12</v>
      </c>
      <c r="AG3" s="1556" t="s">
        <v>2</v>
      </c>
      <c r="AH3" s="1554" t="s">
        <v>3</v>
      </c>
      <c r="AI3" s="1554" t="s">
        <v>4</v>
      </c>
      <c r="AJ3" s="1554" t="s">
        <v>5</v>
      </c>
      <c r="AK3" s="1555" t="s">
        <v>6</v>
      </c>
    </row>
    <row r="4" spans="1:37" ht="19.5" customHeight="1">
      <c r="A4" s="1741" t="s">
        <v>404</v>
      </c>
      <c r="B4" s="1775" t="s">
        <v>16</v>
      </c>
      <c r="C4" s="166" t="s">
        <v>16</v>
      </c>
      <c r="D4" s="1296" t="s">
        <v>4</v>
      </c>
      <c r="E4" s="1296" t="s">
        <v>4</v>
      </c>
      <c r="F4" s="166" t="s">
        <v>16</v>
      </c>
      <c r="G4" s="1896" t="s">
        <v>16</v>
      </c>
      <c r="H4" s="1312" t="s">
        <v>3</v>
      </c>
      <c r="I4" s="175" t="s">
        <v>54</v>
      </c>
      <c r="J4" s="166" t="s">
        <v>16</v>
      </c>
      <c r="K4" s="1312" t="s">
        <v>3</v>
      </c>
      <c r="L4" s="176" t="s">
        <v>2</v>
      </c>
      <c r="M4" s="1296" t="s">
        <v>4</v>
      </c>
      <c r="N4" s="1296" t="s">
        <v>4</v>
      </c>
      <c r="O4" s="166" t="s">
        <v>16</v>
      </c>
      <c r="P4" s="176" t="s">
        <v>2</v>
      </c>
      <c r="Q4" s="1312" t="s">
        <v>3</v>
      </c>
      <c r="R4" s="166" t="s">
        <v>16</v>
      </c>
      <c r="S4" s="175" t="s">
        <v>2</v>
      </c>
      <c r="T4" s="105" t="s">
        <v>2</v>
      </c>
      <c r="U4" s="166" t="s">
        <v>16</v>
      </c>
      <c r="V4" s="1296" t="s">
        <v>4</v>
      </c>
      <c r="W4" s="1296" t="s">
        <v>33</v>
      </c>
      <c r="X4" s="1296" t="s">
        <v>4</v>
      </c>
      <c r="Y4" s="166" t="s">
        <v>16</v>
      </c>
      <c r="Z4" s="1312" t="s">
        <v>3</v>
      </c>
      <c r="AA4" s="1897" t="s">
        <v>118</v>
      </c>
      <c r="AB4" s="175" t="s">
        <v>2</v>
      </c>
      <c r="AC4" s="87" t="s">
        <v>2</v>
      </c>
      <c r="AD4" s="166" t="s">
        <v>16</v>
      </c>
      <c r="AE4" s="166" t="s">
        <v>16</v>
      </c>
      <c r="AF4" s="1898" t="s">
        <v>4</v>
      </c>
      <c r="AG4" s="1734">
        <f t="shared" ref="AG4:AG23" si="0">COUNTIF(B4:AF4,AG$3)</f>
        <v>6</v>
      </c>
      <c r="AH4" s="16">
        <f t="shared" ref="AH4:AH23" si="1">COUNTIF(B4:AF4,AH$3)</f>
        <v>5</v>
      </c>
      <c r="AI4" s="16">
        <f t="shared" ref="AI4:AI23" si="2">COUNTIF(B4:AF4,AI$3)</f>
        <v>8</v>
      </c>
      <c r="AJ4" s="16">
        <f t="shared" ref="AJ4:AJ23" si="3">COUNTIF(B4:AF4,AJ$3)</f>
        <v>11</v>
      </c>
      <c r="AK4" s="1591">
        <f t="shared" ref="AK4:AK15" si="4">(AH4+AI4)*2+2</f>
        <v>28</v>
      </c>
    </row>
    <row r="5" spans="1:37" ht="19.5" customHeight="1">
      <c r="A5" s="1742" t="s">
        <v>405</v>
      </c>
      <c r="B5" s="140" t="s">
        <v>16</v>
      </c>
      <c r="C5" s="120" t="s">
        <v>16</v>
      </c>
      <c r="D5" s="104" t="s">
        <v>4</v>
      </c>
      <c r="E5" s="104" t="s">
        <v>4</v>
      </c>
      <c r="F5" s="120" t="s">
        <v>16</v>
      </c>
      <c r="G5" s="87" t="s">
        <v>2</v>
      </c>
      <c r="H5" s="97" t="s">
        <v>16</v>
      </c>
      <c r="I5" s="105" t="s">
        <v>2</v>
      </c>
      <c r="J5" s="120" t="s">
        <v>16</v>
      </c>
      <c r="K5" s="1295" t="s">
        <v>54</v>
      </c>
      <c r="L5" s="105" t="s">
        <v>2</v>
      </c>
      <c r="M5" s="104" t="s">
        <v>4</v>
      </c>
      <c r="N5" s="104" t="s">
        <v>4</v>
      </c>
      <c r="O5" s="120" t="s">
        <v>16</v>
      </c>
      <c r="P5" s="87" t="s">
        <v>2</v>
      </c>
      <c r="Q5" s="1295" t="s">
        <v>3</v>
      </c>
      <c r="R5" s="120" t="s">
        <v>16</v>
      </c>
      <c r="S5" s="120" t="s">
        <v>16</v>
      </c>
      <c r="T5" s="87" t="s">
        <v>54</v>
      </c>
      <c r="U5" s="1295" t="s">
        <v>3</v>
      </c>
      <c r="V5" s="104" t="s">
        <v>4</v>
      </c>
      <c r="W5" s="104" t="s">
        <v>4</v>
      </c>
      <c r="X5" s="104" t="s">
        <v>4</v>
      </c>
      <c r="Y5" s="120" t="s">
        <v>16</v>
      </c>
      <c r="Z5" s="105" t="s">
        <v>2</v>
      </c>
      <c r="AA5" s="1295" t="s">
        <v>3</v>
      </c>
      <c r="AB5" s="1897" t="s">
        <v>118</v>
      </c>
      <c r="AC5" s="1897" t="s">
        <v>118</v>
      </c>
      <c r="AD5" s="120" t="s">
        <v>16</v>
      </c>
      <c r="AE5" s="120" t="s">
        <v>16</v>
      </c>
      <c r="AF5" s="139" t="s">
        <v>4</v>
      </c>
      <c r="AG5" s="7">
        <f t="shared" si="0"/>
        <v>5</v>
      </c>
      <c r="AH5" s="13">
        <f t="shared" si="1"/>
        <v>5</v>
      </c>
      <c r="AI5" s="8">
        <f t="shared" si="2"/>
        <v>8</v>
      </c>
      <c r="AJ5" s="8">
        <f t="shared" si="3"/>
        <v>11</v>
      </c>
      <c r="AK5" s="9">
        <f t="shared" si="4"/>
        <v>28</v>
      </c>
    </row>
    <row r="6" spans="1:37" ht="19.5" customHeight="1">
      <c r="A6" s="1742" t="s">
        <v>406</v>
      </c>
      <c r="B6" s="118" t="s">
        <v>16</v>
      </c>
      <c r="C6" s="120" t="s">
        <v>16</v>
      </c>
      <c r="D6" s="1295" t="s">
        <v>3</v>
      </c>
      <c r="E6" s="87" t="s">
        <v>2</v>
      </c>
      <c r="F6" s="104" t="s">
        <v>4</v>
      </c>
      <c r="G6" s="104" t="s">
        <v>4</v>
      </c>
      <c r="H6" s="120" t="s">
        <v>16</v>
      </c>
      <c r="I6" s="105" t="s">
        <v>2</v>
      </c>
      <c r="J6" s="1295" t="s">
        <v>3</v>
      </c>
      <c r="K6" s="120" t="s">
        <v>16</v>
      </c>
      <c r="L6" s="120" t="s">
        <v>16</v>
      </c>
      <c r="M6" s="87" t="s">
        <v>2</v>
      </c>
      <c r="N6" s="1844" t="s">
        <v>3</v>
      </c>
      <c r="O6" s="104" t="s">
        <v>4</v>
      </c>
      <c r="P6" s="104" t="s">
        <v>4</v>
      </c>
      <c r="Q6" s="104" t="s">
        <v>4</v>
      </c>
      <c r="R6" s="120" t="s">
        <v>16</v>
      </c>
      <c r="S6" s="105" t="s">
        <v>2</v>
      </c>
      <c r="T6" s="1897" t="s">
        <v>118</v>
      </c>
      <c r="U6" s="1295" t="s">
        <v>3</v>
      </c>
      <c r="V6" s="105" t="s">
        <v>2</v>
      </c>
      <c r="W6" s="120" t="s">
        <v>16</v>
      </c>
      <c r="X6" s="120" t="s">
        <v>16</v>
      </c>
      <c r="Y6" s="104" t="s">
        <v>4</v>
      </c>
      <c r="Z6" s="104" t="s">
        <v>4</v>
      </c>
      <c r="AA6" s="120" t="s">
        <v>16</v>
      </c>
      <c r="AB6" s="105" t="s">
        <v>2</v>
      </c>
      <c r="AC6" s="105" t="s">
        <v>2</v>
      </c>
      <c r="AD6" s="87" t="s">
        <v>2</v>
      </c>
      <c r="AE6" s="120" t="s">
        <v>16</v>
      </c>
      <c r="AF6" s="1327" t="s">
        <v>3</v>
      </c>
      <c r="AG6" s="12">
        <f t="shared" si="0"/>
        <v>8</v>
      </c>
      <c r="AH6" s="13">
        <f t="shared" si="1"/>
        <v>5</v>
      </c>
      <c r="AI6" s="13">
        <f t="shared" si="2"/>
        <v>7</v>
      </c>
      <c r="AJ6" s="13">
        <f t="shared" si="3"/>
        <v>10</v>
      </c>
      <c r="AK6" s="14">
        <f t="shared" si="4"/>
        <v>26</v>
      </c>
    </row>
    <row r="7" spans="1:37" ht="19.5" customHeight="1" thickBot="1">
      <c r="A7" s="1742" t="s">
        <v>407</v>
      </c>
      <c r="B7" s="118" t="s">
        <v>16</v>
      </c>
      <c r="C7" s="120" t="s">
        <v>16</v>
      </c>
      <c r="D7" s="1295" t="s">
        <v>3</v>
      </c>
      <c r="E7" s="105" t="s">
        <v>2</v>
      </c>
      <c r="F7" s="104" t="s">
        <v>4</v>
      </c>
      <c r="G7" s="104" t="s">
        <v>4</v>
      </c>
      <c r="H7" s="120" t="s">
        <v>16</v>
      </c>
      <c r="I7" s="105" t="s">
        <v>2</v>
      </c>
      <c r="J7" s="1295" t="s">
        <v>3</v>
      </c>
      <c r="K7" s="120" t="s">
        <v>16</v>
      </c>
      <c r="L7" s="120" t="s">
        <v>16</v>
      </c>
      <c r="M7" s="1897" t="s">
        <v>118</v>
      </c>
      <c r="N7" s="1897" t="s">
        <v>118</v>
      </c>
      <c r="O7" s="104" t="s">
        <v>4</v>
      </c>
      <c r="P7" s="104" t="s">
        <v>4</v>
      </c>
      <c r="Q7" s="104" t="s">
        <v>4</v>
      </c>
      <c r="R7" s="120" t="s">
        <v>16</v>
      </c>
      <c r="S7" s="1295" t="s">
        <v>3</v>
      </c>
      <c r="T7" s="87" t="s">
        <v>2</v>
      </c>
      <c r="U7" s="105" t="s">
        <v>2</v>
      </c>
      <c r="V7" s="1295" t="s">
        <v>3</v>
      </c>
      <c r="W7" s="120" t="s">
        <v>16</v>
      </c>
      <c r="X7" s="120" t="s">
        <v>16</v>
      </c>
      <c r="Y7" s="104" t="s">
        <v>4</v>
      </c>
      <c r="Z7" s="104" t="s">
        <v>4</v>
      </c>
      <c r="AA7" s="120" t="s">
        <v>16</v>
      </c>
      <c r="AB7" s="87" t="s">
        <v>2</v>
      </c>
      <c r="AC7" s="1295" t="s">
        <v>3</v>
      </c>
      <c r="AD7" s="1295" t="s">
        <v>3</v>
      </c>
      <c r="AE7" s="1297" t="s">
        <v>2</v>
      </c>
      <c r="AF7" s="99" t="s">
        <v>16</v>
      </c>
      <c r="AG7" s="7">
        <f t="shared" si="0"/>
        <v>6</v>
      </c>
      <c r="AH7" s="13">
        <f t="shared" si="1"/>
        <v>6</v>
      </c>
      <c r="AI7" s="8">
        <f t="shared" si="2"/>
        <v>7</v>
      </c>
      <c r="AJ7" s="8">
        <f t="shared" si="3"/>
        <v>10</v>
      </c>
      <c r="AK7" s="9">
        <f t="shared" si="4"/>
        <v>28</v>
      </c>
    </row>
    <row r="8" spans="1:37" ht="19.5" customHeight="1">
      <c r="A8" s="1742" t="s">
        <v>408</v>
      </c>
      <c r="B8" s="1773" t="s">
        <v>3</v>
      </c>
      <c r="C8" s="1295" t="s">
        <v>3</v>
      </c>
      <c r="D8" s="120" t="s">
        <v>16</v>
      </c>
      <c r="E8" s="120" t="s">
        <v>16</v>
      </c>
      <c r="F8" s="87" t="s">
        <v>2</v>
      </c>
      <c r="G8" s="97" t="s">
        <v>16</v>
      </c>
      <c r="H8" s="104" t="s">
        <v>4</v>
      </c>
      <c r="I8" s="104" t="s">
        <v>4</v>
      </c>
      <c r="J8" s="104" t="s">
        <v>4</v>
      </c>
      <c r="K8" s="120" t="s">
        <v>16</v>
      </c>
      <c r="L8" s="87" t="s">
        <v>2</v>
      </c>
      <c r="M8" s="1295" t="s">
        <v>3</v>
      </c>
      <c r="N8" s="105" t="s">
        <v>2</v>
      </c>
      <c r="O8" s="1897" t="s">
        <v>118</v>
      </c>
      <c r="P8" s="120" t="s">
        <v>16</v>
      </c>
      <c r="Q8" s="120" t="s">
        <v>16</v>
      </c>
      <c r="R8" s="104" t="s">
        <v>4</v>
      </c>
      <c r="S8" s="104" t="s">
        <v>4</v>
      </c>
      <c r="T8" s="120" t="s">
        <v>16</v>
      </c>
      <c r="U8" s="105" t="s">
        <v>2</v>
      </c>
      <c r="V8" s="87" t="s">
        <v>2</v>
      </c>
      <c r="W8" s="105" t="s">
        <v>2</v>
      </c>
      <c r="X8" s="120" t="s">
        <v>16</v>
      </c>
      <c r="Y8" s="1295" t="s">
        <v>3</v>
      </c>
      <c r="Z8" s="105" t="s">
        <v>2</v>
      </c>
      <c r="AA8" s="104" t="s">
        <v>4</v>
      </c>
      <c r="AB8" s="104" t="s">
        <v>4</v>
      </c>
      <c r="AC8" s="120" t="s">
        <v>16</v>
      </c>
      <c r="AD8" s="105" t="s">
        <v>2</v>
      </c>
      <c r="AE8" s="1295" t="s">
        <v>3</v>
      </c>
      <c r="AF8" s="99" t="s">
        <v>16</v>
      </c>
      <c r="AG8" s="7">
        <f t="shared" si="0"/>
        <v>8</v>
      </c>
      <c r="AH8" s="13">
        <f t="shared" si="1"/>
        <v>5</v>
      </c>
      <c r="AI8" s="8">
        <f t="shared" si="2"/>
        <v>7</v>
      </c>
      <c r="AJ8" s="8">
        <f t="shared" si="3"/>
        <v>10</v>
      </c>
      <c r="AK8" s="9">
        <f t="shared" si="4"/>
        <v>26</v>
      </c>
    </row>
    <row r="9" spans="1:37" ht="19.5" customHeight="1" thickBot="1">
      <c r="A9" s="1742" t="s">
        <v>409</v>
      </c>
      <c r="B9" s="1773" t="s">
        <v>3</v>
      </c>
      <c r="C9" s="1295" t="s">
        <v>3</v>
      </c>
      <c r="D9" s="120" t="s">
        <v>16</v>
      </c>
      <c r="E9" s="120" t="s">
        <v>16</v>
      </c>
      <c r="F9" s="97" t="s">
        <v>16</v>
      </c>
      <c r="G9" s="1295" t="s">
        <v>3</v>
      </c>
      <c r="H9" s="104" t="s">
        <v>4</v>
      </c>
      <c r="I9" s="104" t="s">
        <v>4</v>
      </c>
      <c r="J9" s="104" t="s">
        <v>4</v>
      </c>
      <c r="K9" s="120" t="s">
        <v>16</v>
      </c>
      <c r="L9" s="1295" t="s">
        <v>3</v>
      </c>
      <c r="M9" s="105" t="s">
        <v>2</v>
      </c>
      <c r="N9" s="105" t="s">
        <v>2</v>
      </c>
      <c r="O9" s="105" t="s">
        <v>2</v>
      </c>
      <c r="P9" s="120" t="s">
        <v>16</v>
      </c>
      <c r="Q9" s="120" t="s">
        <v>16</v>
      </c>
      <c r="R9" s="104" t="s">
        <v>4</v>
      </c>
      <c r="S9" s="104" t="s">
        <v>4</v>
      </c>
      <c r="T9" s="120" t="s">
        <v>16</v>
      </c>
      <c r="U9" s="87" t="s">
        <v>2</v>
      </c>
      <c r="V9" s="105" t="s">
        <v>2</v>
      </c>
      <c r="W9" s="105" t="s">
        <v>2</v>
      </c>
      <c r="X9" s="1899" t="s">
        <v>3</v>
      </c>
      <c r="Y9" s="148" t="s">
        <v>16</v>
      </c>
      <c r="Z9" s="1897" t="s">
        <v>118</v>
      </c>
      <c r="AA9" s="104" t="s">
        <v>4</v>
      </c>
      <c r="AB9" s="104" t="s">
        <v>4</v>
      </c>
      <c r="AC9" s="120" t="s">
        <v>16</v>
      </c>
      <c r="AD9" s="87" t="s">
        <v>2</v>
      </c>
      <c r="AE9" s="1295" t="s">
        <v>3</v>
      </c>
      <c r="AF9" s="99" t="s">
        <v>16</v>
      </c>
      <c r="AG9" s="12">
        <f t="shared" si="0"/>
        <v>7</v>
      </c>
      <c r="AH9" s="13">
        <f t="shared" si="1"/>
        <v>6</v>
      </c>
      <c r="AI9" s="13">
        <f t="shared" si="2"/>
        <v>7</v>
      </c>
      <c r="AJ9" s="13">
        <f t="shared" si="3"/>
        <v>10</v>
      </c>
      <c r="AK9" s="14">
        <f t="shared" si="4"/>
        <v>28</v>
      </c>
    </row>
    <row r="10" spans="1:37" ht="19.5" customHeight="1" thickBot="1">
      <c r="A10" s="1742" t="s">
        <v>410</v>
      </c>
      <c r="B10" s="130" t="s">
        <v>4</v>
      </c>
      <c r="C10" s="104" t="s">
        <v>4</v>
      </c>
      <c r="D10" s="120" t="s">
        <v>16</v>
      </c>
      <c r="E10" s="1295" t="s">
        <v>3</v>
      </c>
      <c r="F10" s="105" t="s">
        <v>2</v>
      </c>
      <c r="G10" s="97" t="s">
        <v>16</v>
      </c>
      <c r="H10" s="87" t="s">
        <v>2</v>
      </c>
      <c r="I10" s="120" t="s">
        <v>16</v>
      </c>
      <c r="J10" s="120" t="s">
        <v>16</v>
      </c>
      <c r="K10" s="104" t="s">
        <v>4</v>
      </c>
      <c r="L10" s="104" t="s">
        <v>4</v>
      </c>
      <c r="M10" s="120" t="s">
        <v>16</v>
      </c>
      <c r="N10" s="105" t="s">
        <v>2</v>
      </c>
      <c r="O10" s="87" t="s">
        <v>2</v>
      </c>
      <c r="P10" s="1295" t="s">
        <v>3</v>
      </c>
      <c r="Q10" s="120" t="s">
        <v>16</v>
      </c>
      <c r="R10" s="1295" t="s">
        <v>3</v>
      </c>
      <c r="S10" s="87" t="s">
        <v>2</v>
      </c>
      <c r="T10" s="104" t="s">
        <v>4</v>
      </c>
      <c r="U10" s="104" t="s">
        <v>4</v>
      </c>
      <c r="V10" s="120" t="s">
        <v>16</v>
      </c>
      <c r="W10" s="1295" t="s">
        <v>3</v>
      </c>
      <c r="X10" s="148" t="s">
        <v>16</v>
      </c>
      <c r="Y10" s="1899" t="s">
        <v>3</v>
      </c>
      <c r="Z10" s="120" t="s">
        <v>16</v>
      </c>
      <c r="AA10" s="87" t="s">
        <v>2</v>
      </c>
      <c r="AB10" s="105" t="s">
        <v>2</v>
      </c>
      <c r="AC10" s="104" t="s">
        <v>4</v>
      </c>
      <c r="AD10" s="104" t="s">
        <v>4</v>
      </c>
      <c r="AE10" s="104" t="s">
        <v>4</v>
      </c>
      <c r="AF10" s="99" t="s">
        <v>16</v>
      </c>
      <c r="AG10" s="12">
        <f t="shared" si="0"/>
        <v>7</v>
      </c>
      <c r="AH10" s="13">
        <f t="shared" si="1"/>
        <v>5</v>
      </c>
      <c r="AI10" s="13">
        <f t="shared" si="2"/>
        <v>9</v>
      </c>
      <c r="AJ10" s="13">
        <f t="shared" si="3"/>
        <v>10</v>
      </c>
      <c r="AK10" s="14">
        <f t="shared" si="4"/>
        <v>30</v>
      </c>
    </row>
    <row r="11" spans="1:37" ht="19.5" customHeight="1" thickBot="1">
      <c r="A11" s="1743" t="s">
        <v>411</v>
      </c>
      <c r="B11" s="1900" t="s">
        <v>4</v>
      </c>
      <c r="C11" s="142" t="s">
        <v>4</v>
      </c>
      <c r="D11" s="148" t="s">
        <v>16</v>
      </c>
      <c r="E11" s="152" t="s">
        <v>16</v>
      </c>
      <c r="F11" s="1774" t="s">
        <v>3</v>
      </c>
      <c r="G11" s="1756" t="s">
        <v>2</v>
      </c>
      <c r="H11" s="1297" t="s">
        <v>2</v>
      </c>
      <c r="I11" s="148" t="s">
        <v>16</v>
      </c>
      <c r="J11" s="148" t="s">
        <v>16</v>
      </c>
      <c r="K11" s="142" t="s">
        <v>4</v>
      </c>
      <c r="L11" s="142" t="s">
        <v>4</v>
      </c>
      <c r="M11" s="148" t="s">
        <v>16</v>
      </c>
      <c r="N11" s="1297" t="s">
        <v>2</v>
      </c>
      <c r="O11" s="1774" t="s">
        <v>3</v>
      </c>
      <c r="P11" s="1756" t="s">
        <v>15</v>
      </c>
      <c r="Q11" s="148" t="s">
        <v>16</v>
      </c>
      <c r="R11" s="1774" t="s">
        <v>3</v>
      </c>
      <c r="S11" s="1297" t="s">
        <v>2</v>
      </c>
      <c r="T11" s="142" t="s">
        <v>4</v>
      </c>
      <c r="U11" s="142" t="s">
        <v>4</v>
      </c>
      <c r="V11" s="148" t="s">
        <v>16</v>
      </c>
      <c r="W11" s="1756" t="s">
        <v>2</v>
      </c>
      <c r="X11" s="1774" t="s">
        <v>3</v>
      </c>
      <c r="Y11" s="148" t="s">
        <v>16</v>
      </c>
      <c r="Z11" s="148" t="s">
        <v>16</v>
      </c>
      <c r="AA11" s="1297" t="s">
        <v>2</v>
      </c>
      <c r="AB11" s="1774" t="s">
        <v>3</v>
      </c>
      <c r="AC11" s="142" t="s">
        <v>4</v>
      </c>
      <c r="AD11" s="142" t="s">
        <v>4</v>
      </c>
      <c r="AE11" s="142" t="s">
        <v>4</v>
      </c>
      <c r="AF11" s="1324" t="s">
        <v>16</v>
      </c>
      <c r="AG11" s="1735">
        <f t="shared" si="0"/>
        <v>7</v>
      </c>
      <c r="AH11" s="20">
        <f t="shared" si="1"/>
        <v>5</v>
      </c>
      <c r="AI11" s="20">
        <f t="shared" si="2"/>
        <v>9</v>
      </c>
      <c r="AJ11" s="20">
        <f t="shared" si="3"/>
        <v>10</v>
      </c>
      <c r="AK11" s="1595">
        <f t="shared" si="4"/>
        <v>30</v>
      </c>
    </row>
    <row r="12" spans="1:37" ht="19.5" customHeight="1" thickBot="1">
      <c r="A12" s="1744" t="s">
        <v>43</v>
      </c>
      <c r="B12" s="165" t="s">
        <v>16</v>
      </c>
      <c r="C12" s="166" t="s">
        <v>16</v>
      </c>
      <c r="D12" s="1312" t="s">
        <v>3</v>
      </c>
      <c r="E12" s="166" t="s">
        <v>16</v>
      </c>
      <c r="F12" s="1296" t="s">
        <v>4</v>
      </c>
      <c r="G12" s="1296" t="s">
        <v>4</v>
      </c>
      <c r="H12" s="166" t="s">
        <v>16</v>
      </c>
      <c r="I12" s="175" t="s">
        <v>2</v>
      </c>
      <c r="J12" s="1312" t="s">
        <v>3</v>
      </c>
      <c r="K12" s="1296" t="s">
        <v>4</v>
      </c>
      <c r="L12" s="166" t="s">
        <v>16</v>
      </c>
      <c r="M12" s="1756" t="s">
        <v>2</v>
      </c>
      <c r="N12" s="1312" t="s">
        <v>3</v>
      </c>
      <c r="O12" s="1897" t="s">
        <v>118</v>
      </c>
      <c r="P12" s="1296" t="s">
        <v>4</v>
      </c>
      <c r="Q12" s="1296" t="s">
        <v>4</v>
      </c>
      <c r="R12" s="166" t="s">
        <v>16</v>
      </c>
      <c r="S12" s="175" t="s">
        <v>2</v>
      </c>
      <c r="T12" s="176" t="s">
        <v>2</v>
      </c>
      <c r="U12" s="1897" t="s">
        <v>118</v>
      </c>
      <c r="V12" s="1312" t="s">
        <v>3</v>
      </c>
      <c r="W12" s="176" t="s">
        <v>2</v>
      </c>
      <c r="X12" s="166" t="s">
        <v>16</v>
      </c>
      <c r="Y12" s="166" t="s">
        <v>16</v>
      </c>
      <c r="Z12" s="1296" t="s">
        <v>4</v>
      </c>
      <c r="AA12" s="1296" t="s">
        <v>4</v>
      </c>
      <c r="AB12" s="166" t="s">
        <v>16</v>
      </c>
      <c r="AC12" s="175" t="s">
        <v>2</v>
      </c>
      <c r="AD12" s="176" t="s">
        <v>2</v>
      </c>
      <c r="AE12" s="166" t="s">
        <v>16</v>
      </c>
      <c r="AF12" s="1320" t="s">
        <v>3</v>
      </c>
      <c r="AG12" s="1596">
        <f t="shared" si="0"/>
        <v>7</v>
      </c>
      <c r="AH12" s="1597">
        <f t="shared" si="1"/>
        <v>5</v>
      </c>
      <c r="AI12" s="1598">
        <f t="shared" si="2"/>
        <v>7</v>
      </c>
      <c r="AJ12" s="1598">
        <f t="shared" si="3"/>
        <v>10</v>
      </c>
      <c r="AK12" s="1599">
        <f t="shared" si="4"/>
        <v>26</v>
      </c>
    </row>
    <row r="13" spans="1:37" ht="19.5" customHeight="1">
      <c r="A13" s="1745" t="s">
        <v>419</v>
      </c>
      <c r="B13" s="1773" t="s">
        <v>3</v>
      </c>
      <c r="C13" s="120" t="s">
        <v>16</v>
      </c>
      <c r="D13" s="120" t="s">
        <v>16</v>
      </c>
      <c r="E13" s="87" t="s">
        <v>2</v>
      </c>
      <c r="F13" s="97" t="s">
        <v>16</v>
      </c>
      <c r="G13" s="120" t="s">
        <v>16</v>
      </c>
      <c r="H13" s="104" t="s">
        <v>4</v>
      </c>
      <c r="I13" s="104" t="s">
        <v>4</v>
      </c>
      <c r="J13" s="120" t="s">
        <v>16</v>
      </c>
      <c r="K13" s="1295" t="s">
        <v>3</v>
      </c>
      <c r="L13" s="105" t="s">
        <v>2</v>
      </c>
      <c r="M13" s="120" t="s">
        <v>16</v>
      </c>
      <c r="N13" s="104" t="s">
        <v>4</v>
      </c>
      <c r="O13" s="104" t="s">
        <v>4</v>
      </c>
      <c r="P13" s="120" t="s">
        <v>16</v>
      </c>
      <c r="Q13" s="1295" t="s">
        <v>3</v>
      </c>
      <c r="R13" s="104" t="s">
        <v>4</v>
      </c>
      <c r="S13" s="120" t="s">
        <v>16</v>
      </c>
      <c r="T13" s="1295" t="s">
        <v>3</v>
      </c>
      <c r="U13" s="87" t="s">
        <v>2</v>
      </c>
      <c r="V13" s="105" t="s">
        <v>2</v>
      </c>
      <c r="W13" s="104" t="s">
        <v>4</v>
      </c>
      <c r="X13" s="104" t="s">
        <v>4</v>
      </c>
      <c r="Y13" s="120" t="s">
        <v>16</v>
      </c>
      <c r="Z13" s="1295" t="s">
        <v>3</v>
      </c>
      <c r="AA13" s="87" t="s">
        <v>2</v>
      </c>
      <c r="AB13" s="105" t="s">
        <v>15</v>
      </c>
      <c r="AC13" s="105" t="s">
        <v>2</v>
      </c>
      <c r="AD13" s="105" t="s">
        <v>2</v>
      </c>
      <c r="AE13" s="120" t="s">
        <v>16</v>
      </c>
      <c r="AF13" s="99" t="s">
        <v>16</v>
      </c>
      <c r="AG13" s="1593">
        <f t="shared" si="0"/>
        <v>8</v>
      </c>
      <c r="AH13" s="13">
        <f t="shared" si="1"/>
        <v>5</v>
      </c>
      <c r="AI13" s="13">
        <f t="shared" si="2"/>
        <v>7</v>
      </c>
      <c r="AJ13" s="13">
        <f t="shared" si="3"/>
        <v>11</v>
      </c>
      <c r="AK13" s="14">
        <f t="shared" si="4"/>
        <v>26</v>
      </c>
    </row>
    <row r="14" spans="1:37" ht="19.5" customHeight="1" thickBot="1">
      <c r="A14" s="1745" t="s">
        <v>420</v>
      </c>
      <c r="B14" s="130" t="s">
        <v>4</v>
      </c>
      <c r="C14" s="104" t="s">
        <v>4</v>
      </c>
      <c r="D14" s="120" t="s">
        <v>16</v>
      </c>
      <c r="E14" s="97" t="s">
        <v>16</v>
      </c>
      <c r="F14" s="87" t="s">
        <v>2</v>
      </c>
      <c r="G14" s="105" t="s">
        <v>2</v>
      </c>
      <c r="H14" s="1295" t="s">
        <v>3</v>
      </c>
      <c r="I14" s="1897" t="s">
        <v>118</v>
      </c>
      <c r="J14" s="120" t="s">
        <v>16</v>
      </c>
      <c r="K14" s="120" t="s">
        <v>16</v>
      </c>
      <c r="L14" s="104" t="s">
        <v>4</v>
      </c>
      <c r="M14" s="104" t="s">
        <v>4</v>
      </c>
      <c r="N14" s="120" t="s">
        <v>16</v>
      </c>
      <c r="O14" s="87" t="s">
        <v>2</v>
      </c>
      <c r="P14" s="105" t="s">
        <v>2</v>
      </c>
      <c r="Q14" s="120" t="s">
        <v>16</v>
      </c>
      <c r="R14" s="1295" t="s">
        <v>3</v>
      </c>
      <c r="S14" s="1295" t="s">
        <v>3</v>
      </c>
      <c r="T14" s="120" t="s">
        <v>16</v>
      </c>
      <c r="U14" s="104" t="s">
        <v>4</v>
      </c>
      <c r="V14" s="104" t="s">
        <v>4</v>
      </c>
      <c r="W14" s="120" t="s">
        <v>16</v>
      </c>
      <c r="X14" s="1295" t="s">
        <v>3</v>
      </c>
      <c r="Y14" s="104" t="s">
        <v>4</v>
      </c>
      <c r="Z14" s="120" t="s">
        <v>16</v>
      </c>
      <c r="AA14" s="105" t="s">
        <v>2</v>
      </c>
      <c r="AB14" s="87" t="s">
        <v>2</v>
      </c>
      <c r="AC14" s="105" t="s">
        <v>2</v>
      </c>
      <c r="AD14" s="104" t="s">
        <v>4</v>
      </c>
      <c r="AE14" s="104" t="s">
        <v>4</v>
      </c>
      <c r="AF14" s="99" t="s">
        <v>16</v>
      </c>
      <c r="AG14" s="1592">
        <f t="shared" si="0"/>
        <v>7</v>
      </c>
      <c r="AH14" s="13">
        <f t="shared" si="1"/>
        <v>4</v>
      </c>
      <c r="AI14" s="8">
        <f t="shared" si="2"/>
        <v>9</v>
      </c>
      <c r="AJ14" s="8">
        <f t="shared" si="3"/>
        <v>10</v>
      </c>
      <c r="AK14" s="9">
        <f t="shared" si="4"/>
        <v>28</v>
      </c>
    </row>
    <row r="15" spans="1:37" ht="19.5" customHeight="1" thickBot="1">
      <c r="A15" s="1746" t="s">
        <v>421</v>
      </c>
      <c r="B15" s="166" t="s">
        <v>16</v>
      </c>
      <c r="C15" s="1774" t="s">
        <v>54</v>
      </c>
      <c r="D15" s="142" t="s">
        <v>4</v>
      </c>
      <c r="E15" s="142" t="s">
        <v>4</v>
      </c>
      <c r="F15" s="148" t="s">
        <v>16</v>
      </c>
      <c r="G15" s="152" t="s">
        <v>16</v>
      </c>
      <c r="H15" s="1756" t="s">
        <v>2</v>
      </c>
      <c r="I15" s="1774" t="s">
        <v>3</v>
      </c>
      <c r="J15" s="142" t="s">
        <v>4</v>
      </c>
      <c r="K15" s="148" t="s">
        <v>16</v>
      </c>
      <c r="L15" s="1297" t="s">
        <v>2</v>
      </c>
      <c r="M15" s="1297" t="s">
        <v>2</v>
      </c>
      <c r="N15" s="1297" t="s">
        <v>2</v>
      </c>
      <c r="O15" s="1774" t="s">
        <v>3</v>
      </c>
      <c r="P15" s="1897" t="s">
        <v>118</v>
      </c>
      <c r="Q15" s="148" t="s">
        <v>16</v>
      </c>
      <c r="R15" s="148" t="s">
        <v>16</v>
      </c>
      <c r="S15" s="142" t="s">
        <v>4</v>
      </c>
      <c r="T15" s="142" t="s">
        <v>4</v>
      </c>
      <c r="U15" s="148" t="s">
        <v>16</v>
      </c>
      <c r="V15" s="1756" t="s">
        <v>2</v>
      </c>
      <c r="W15" s="1297" t="s">
        <v>2</v>
      </c>
      <c r="X15" s="148" t="s">
        <v>16</v>
      </c>
      <c r="Y15" s="1774" t="s">
        <v>3</v>
      </c>
      <c r="Z15" s="1297" t="s">
        <v>2</v>
      </c>
      <c r="AA15" s="148" t="s">
        <v>16</v>
      </c>
      <c r="AB15" s="142" t="s">
        <v>4</v>
      </c>
      <c r="AC15" s="142" t="s">
        <v>4</v>
      </c>
      <c r="AD15" s="148" t="s">
        <v>16</v>
      </c>
      <c r="AE15" s="1774" t="s">
        <v>3</v>
      </c>
      <c r="AF15" s="153" t="s">
        <v>4</v>
      </c>
      <c r="AG15" s="1600">
        <f t="shared" si="0"/>
        <v>7</v>
      </c>
      <c r="AH15" s="20">
        <f t="shared" si="1"/>
        <v>5</v>
      </c>
      <c r="AI15" s="21">
        <f t="shared" si="2"/>
        <v>8</v>
      </c>
      <c r="AJ15" s="21">
        <f t="shared" si="3"/>
        <v>10</v>
      </c>
      <c r="AK15" s="22">
        <f t="shared" si="4"/>
        <v>28</v>
      </c>
    </row>
    <row r="16" spans="1:37" ht="21" thickBot="1">
      <c r="A16" s="56" t="s">
        <v>412</v>
      </c>
      <c r="B16" s="165" t="s">
        <v>16</v>
      </c>
      <c r="C16" s="166" t="s">
        <v>16</v>
      </c>
      <c r="D16" s="166" t="s">
        <v>16</v>
      </c>
      <c r="E16" s="176" t="s">
        <v>2</v>
      </c>
      <c r="F16" s="1312" t="s">
        <v>3</v>
      </c>
      <c r="G16" s="175" t="s">
        <v>2</v>
      </c>
      <c r="H16" s="176" t="s">
        <v>2</v>
      </c>
      <c r="I16" s="176" t="s">
        <v>2</v>
      </c>
      <c r="J16" s="166" t="s">
        <v>16</v>
      </c>
      <c r="K16" s="105" t="s">
        <v>2</v>
      </c>
      <c r="L16" s="176" t="s">
        <v>2</v>
      </c>
      <c r="M16" s="1295" t="s">
        <v>3</v>
      </c>
      <c r="N16" s="120" t="s">
        <v>16</v>
      </c>
      <c r="O16" s="176" t="s">
        <v>2</v>
      </c>
      <c r="P16" s="176" t="s">
        <v>2</v>
      </c>
      <c r="Q16" s="166" t="s">
        <v>16</v>
      </c>
      <c r="R16" s="166" t="s">
        <v>16</v>
      </c>
      <c r="S16" s="176" t="s">
        <v>2</v>
      </c>
      <c r="T16" s="176" t="s">
        <v>2</v>
      </c>
      <c r="U16" s="105" t="s">
        <v>2</v>
      </c>
      <c r="V16" s="176" t="s">
        <v>2</v>
      </c>
      <c r="W16" s="1312" t="s">
        <v>3</v>
      </c>
      <c r="X16" s="120" t="s">
        <v>16</v>
      </c>
      <c r="Y16" s="633" t="s">
        <v>2</v>
      </c>
      <c r="Z16" s="175" t="s">
        <v>2</v>
      </c>
      <c r="AA16" s="176" t="s">
        <v>2</v>
      </c>
      <c r="AB16" s="176" t="s">
        <v>2</v>
      </c>
      <c r="AC16" s="176" t="s">
        <v>2</v>
      </c>
      <c r="AD16" s="1312" t="s">
        <v>3</v>
      </c>
      <c r="AE16" s="166" t="s">
        <v>16</v>
      </c>
      <c r="AF16" s="105" t="s">
        <v>2</v>
      </c>
      <c r="AG16" s="1601">
        <f t="shared" si="0"/>
        <v>18</v>
      </c>
      <c r="AH16" s="1597">
        <f t="shared" si="1"/>
        <v>4</v>
      </c>
      <c r="AI16" s="1598">
        <f t="shared" si="2"/>
        <v>0</v>
      </c>
      <c r="AJ16" s="1598">
        <f t="shared" si="3"/>
        <v>9</v>
      </c>
      <c r="AK16" s="1599">
        <f t="shared" ref="AK16:AK23" si="5">(AH16+AI16)*2</f>
        <v>8</v>
      </c>
    </row>
    <row r="17" spans="1:37" ht="21" thickBot="1">
      <c r="A17" s="57" t="s">
        <v>413</v>
      </c>
      <c r="B17" s="105" t="s">
        <v>2</v>
      </c>
      <c r="C17" s="120" t="s">
        <v>16</v>
      </c>
      <c r="D17" s="120" t="s">
        <v>16</v>
      </c>
      <c r="E17" s="1295" t="s">
        <v>3</v>
      </c>
      <c r="F17" s="1897" t="s">
        <v>118</v>
      </c>
      <c r="G17" s="1897" t="s">
        <v>118</v>
      </c>
      <c r="H17" s="1897" t="s">
        <v>118</v>
      </c>
      <c r="I17" s="120" t="s">
        <v>16</v>
      </c>
      <c r="J17" s="120" t="s">
        <v>16</v>
      </c>
      <c r="K17" s="166" t="s">
        <v>16</v>
      </c>
      <c r="L17" s="87" t="s">
        <v>2</v>
      </c>
      <c r="M17" s="87" t="s">
        <v>2</v>
      </c>
      <c r="N17" s="1897" t="s">
        <v>118</v>
      </c>
      <c r="O17" s="1295" t="s">
        <v>3</v>
      </c>
      <c r="P17" s="1295" t="s">
        <v>3</v>
      </c>
      <c r="Q17" s="105" t="s">
        <v>2</v>
      </c>
      <c r="R17" s="166" t="s">
        <v>16</v>
      </c>
      <c r="S17" s="1295" t="s">
        <v>3</v>
      </c>
      <c r="T17" s="1295" t="s">
        <v>3</v>
      </c>
      <c r="U17" s="105" t="s">
        <v>2</v>
      </c>
      <c r="V17" s="105" t="s">
        <v>2</v>
      </c>
      <c r="W17" s="105" t="s">
        <v>2</v>
      </c>
      <c r="X17" s="120" t="s">
        <v>16</v>
      </c>
      <c r="Y17" s="120" t="s">
        <v>16</v>
      </c>
      <c r="Z17" s="105" t="s">
        <v>2</v>
      </c>
      <c r="AA17" s="1295" t="s">
        <v>3</v>
      </c>
      <c r="AB17" s="1897" t="s">
        <v>118</v>
      </c>
      <c r="AC17" s="120" t="s">
        <v>16</v>
      </c>
      <c r="AD17" s="1295" t="s">
        <v>3</v>
      </c>
      <c r="AE17" s="120" t="s">
        <v>16</v>
      </c>
      <c r="AF17" s="1327" t="s">
        <v>3</v>
      </c>
      <c r="AG17" s="7">
        <f t="shared" si="0"/>
        <v>8</v>
      </c>
      <c r="AH17" s="13">
        <f t="shared" si="1"/>
        <v>8</v>
      </c>
      <c r="AI17" s="8">
        <f t="shared" si="2"/>
        <v>0</v>
      </c>
      <c r="AJ17" s="8">
        <f t="shared" si="3"/>
        <v>10</v>
      </c>
      <c r="AK17" s="9">
        <f t="shared" si="5"/>
        <v>16</v>
      </c>
    </row>
    <row r="18" spans="1:37" ht="20.25">
      <c r="A18" s="57" t="s">
        <v>414</v>
      </c>
      <c r="B18" s="118" t="s">
        <v>16</v>
      </c>
      <c r="C18" s="120" t="s">
        <v>16</v>
      </c>
      <c r="D18" s="120" t="s">
        <v>16</v>
      </c>
      <c r="E18" s="87" t="s">
        <v>2</v>
      </c>
      <c r="F18" s="1295" t="s">
        <v>3</v>
      </c>
      <c r="G18" s="105" t="s">
        <v>2</v>
      </c>
      <c r="H18" s="105" t="s">
        <v>2</v>
      </c>
      <c r="I18" s="87" t="s">
        <v>2</v>
      </c>
      <c r="J18" s="120" t="s">
        <v>16</v>
      </c>
      <c r="K18" s="120" t="s">
        <v>16</v>
      </c>
      <c r="L18" s="1312" t="s">
        <v>3</v>
      </c>
      <c r="M18" s="176" t="s">
        <v>2</v>
      </c>
      <c r="N18" s="87" t="s">
        <v>2</v>
      </c>
      <c r="O18" s="105" t="s">
        <v>2</v>
      </c>
      <c r="P18" s="120" t="s">
        <v>16</v>
      </c>
      <c r="Q18" s="120" t="s">
        <v>16</v>
      </c>
      <c r="R18" s="166" t="s">
        <v>16</v>
      </c>
      <c r="S18" s="1897" t="s">
        <v>118</v>
      </c>
      <c r="T18" s="105" t="s">
        <v>2</v>
      </c>
      <c r="U18" s="105" t="s">
        <v>2</v>
      </c>
      <c r="V18" s="105" t="s">
        <v>2</v>
      </c>
      <c r="W18" s="105" t="s">
        <v>2</v>
      </c>
      <c r="X18" s="120" t="s">
        <v>16</v>
      </c>
      <c r="Y18" s="120" t="s">
        <v>16</v>
      </c>
      <c r="Z18" s="105" t="s">
        <v>2</v>
      </c>
      <c r="AA18" s="1295" t="s">
        <v>3</v>
      </c>
      <c r="AB18" s="1295" t="s">
        <v>3</v>
      </c>
      <c r="AC18" s="105" t="s">
        <v>2</v>
      </c>
      <c r="AD18" s="120" t="s">
        <v>16</v>
      </c>
      <c r="AE18" s="120" t="s">
        <v>16</v>
      </c>
      <c r="AF18" s="105" t="s">
        <v>2</v>
      </c>
      <c r="AG18" s="7">
        <f t="shared" si="0"/>
        <v>14</v>
      </c>
      <c r="AH18" s="13">
        <f t="shared" si="1"/>
        <v>4</v>
      </c>
      <c r="AI18" s="8">
        <f t="shared" si="2"/>
        <v>0</v>
      </c>
      <c r="AJ18" s="8">
        <f t="shared" si="3"/>
        <v>12</v>
      </c>
      <c r="AK18" s="9">
        <f t="shared" si="5"/>
        <v>8</v>
      </c>
    </row>
    <row r="19" spans="1:37" ht="20.25">
      <c r="A19" s="57" t="s">
        <v>415</v>
      </c>
      <c r="B19" s="118" t="s">
        <v>16</v>
      </c>
      <c r="C19" s="105" t="s">
        <v>2</v>
      </c>
      <c r="D19" s="120" t="s">
        <v>16</v>
      </c>
      <c r="E19" s="105" t="s">
        <v>2</v>
      </c>
      <c r="F19" s="105" t="s">
        <v>2</v>
      </c>
      <c r="G19" s="1295" t="s">
        <v>3</v>
      </c>
      <c r="H19" s="87" t="s">
        <v>2</v>
      </c>
      <c r="I19" s="105" t="s">
        <v>2</v>
      </c>
      <c r="J19" s="120" t="s">
        <v>16</v>
      </c>
      <c r="K19" s="120" t="s">
        <v>16</v>
      </c>
      <c r="L19" s="1295" t="s">
        <v>3</v>
      </c>
      <c r="M19" s="105" t="s">
        <v>2</v>
      </c>
      <c r="N19" s="87" t="s">
        <v>2</v>
      </c>
      <c r="O19" s="105" t="s">
        <v>2</v>
      </c>
      <c r="P19" s="105" t="s">
        <v>2</v>
      </c>
      <c r="Q19" s="120" t="s">
        <v>16</v>
      </c>
      <c r="R19" s="105" t="s">
        <v>2</v>
      </c>
      <c r="S19" s="105" t="s">
        <v>2</v>
      </c>
      <c r="T19" s="105" t="s">
        <v>2</v>
      </c>
      <c r="U19" s="105" t="s">
        <v>2</v>
      </c>
      <c r="V19" s="1295" t="s">
        <v>3</v>
      </c>
      <c r="W19" s="87" t="s">
        <v>2</v>
      </c>
      <c r="X19" s="120" t="s">
        <v>16</v>
      </c>
      <c r="Y19" s="120" t="s">
        <v>16</v>
      </c>
      <c r="Z19" s="105" t="s">
        <v>2</v>
      </c>
      <c r="AA19" s="105" t="s">
        <v>2</v>
      </c>
      <c r="AB19" s="1295" t="s">
        <v>3</v>
      </c>
      <c r="AC19" s="105" t="s">
        <v>2</v>
      </c>
      <c r="AD19" s="105" t="s">
        <v>2</v>
      </c>
      <c r="AE19" s="120" t="s">
        <v>16</v>
      </c>
      <c r="AF19" s="120" t="s">
        <v>16</v>
      </c>
      <c r="AG19" s="7">
        <f t="shared" si="0"/>
        <v>18</v>
      </c>
      <c r="AH19" s="13">
        <f t="shared" si="1"/>
        <v>4</v>
      </c>
      <c r="AI19" s="8">
        <f t="shared" si="2"/>
        <v>0</v>
      </c>
      <c r="AJ19" s="8">
        <f t="shared" si="3"/>
        <v>9</v>
      </c>
      <c r="AK19" s="9">
        <f t="shared" si="5"/>
        <v>8</v>
      </c>
    </row>
    <row r="20" spans="1:37" ht="20.25">
      <c r="A20" s="57" t="s">
        <v>416</v>
      </c>
      <c r="B20" s="118" t="s">
        <v>16</v>
      </c>
      <c r="C20" s="120" t="s">
        <v>16</v>
      </c>
      <c r="D20" s="120" t="s">
        <v>16</v>
      </c>
      <c r="E20" s="1295" t="s">
        <v>3</v>
      </c>
      <c r="F20" s="87" t="s">
        <v>2</v>
      </c>
      <c r="G20" s="1901" t="s">
        <v>15</v>
      </c>
      <c r="H20" s="1295" t="s">
        <v>3</v>
      </c>
      <c r="I20" s="1295" t="s">
        <v>3</v>
      </c>
      <c r="J20" s="1902" t="s">
        <v>16</v>
      </c>
      <c r="K20" s="120" t="s">
        <v>16</v>
      </c>
      <c r="L20" s="105" t="s">
        <v>2</v>
      </c>
      <c r="M20" s="1295" t="s">
        <v>3</v>
      </c>
      <c r="N20" s="105" t="s">
        <v>2</v>
      </c>
      <c r="O20" s="105" t="s">
        <v>2</v>
      </c>
      <c r="P20" s="105" t="s">
        <v>2</v>
      </c>
      <c r="Q20" s="120" t="s">
        <v>16</v>
      </c>
      <c r="R20" s="120" t="s">
        <v>16</v>
      </c>
      <c r="S20" s="87" t="s">
        <v>2</v>
      </c>
      <c r="T20" s="105" t="s">
        <v>2</v>
      </c>
      <c r="U20" s="1295" t="s">
        <v>3</v>
      </c>
      <c r="V20" s="105" t="s">
        <v>2</v>
      </c>
      <c r="W20" s="105" t="s">
        <v>2</v>
      </c>
      <c r="X20" s="120" t="s">
        <v>16</v>
      </c>
      <c r="Y20" s="120" t="s">
        <v>16</v>
      </c>
      <c r="Z20" s="87" t="s">
        <v>2</v>
      </c>
      <c r="AA20" s="105" t="s">
        <v>2</v>
      </c>
      <c r="AB20" s="105" t="s">
        <v>2</v>
      </c>
      <c r="AC20" s="105" t="s">
        <v>2</v>
      </c>
      <c r="AD20" s="105" t="s">
        <v>2</v>
      </c>
      <c r="AE20" s="120" t="s">
        <v>16</v>
      </c>
      <c r="AF20" s="99" t="s">
        <v>16</v>
      </c>
      <c r="AG20" s="7">
        <f t="shared" si="0"/>
        <v>15</v>
      </c>
      <c r="AH20" s="13">
        <f t="shared" si="1"/>
        <v>5</v>
      </c>
      <c r="AI20" s="8">
        <f t="shared" si="2"/>
        <v>0</v>
      </c>
      <c r="AJ20" s="8">
        <f t="shared" si="3"/>
        <v>11</v>
      </c>
      <c r="AK20" s="9">
        <f t="shared" si="5"/>
        <v>10</v>
      </c>
    </row>
    <row r="21" spans="1:37" ht="20.25">
      <c r="A21" s="1740" t="s">
        <v>417</v>
      </c>
      <c r="B21" s="118" t="s">
        <v>16</v>
      </c>
      <c r="C21" s="120" t="s">
        <v>16</v>
      </c>
      <c r="D21" s="120" t="s">
        <v>16</v>
      </c>
      <c r="E21" s="105" t="s">
        <v>2</v>
      </c>
      <c r="F21" s="105" t="s">
        <v>2</v>
      </c>
      <c r="G21" s="1295" t="s">
        <v>3</v>
      </c>
      <c r="H21" s="105" t="s">
        <v>2</v>
      </c>
      <c r="I21" s="105" t="s">
        <v>2</v>
      </c>
      <c r="J21" s="120" t="s">
        <v>16</v>
      </c>
      <c r="K21" s="120" t="s">
        <v>16</v>
      </c>
      <c r="L21" s="87" t="s">
        <v>2</v>
      </c>
      <c r="M21" s="105" t="s">
        <v>2</v>
      </c>
      <c r="N21" s="1295" t="s">
        <v>3</v>
      </c>
      <c r="O21" s="105" t="s">
        <v>2</v>
      </c>
      <c r="P21" s="87" t="s">
        <v>54</v>
      </c>
      <c r="Q21" s="120" t="s">
        <v>16</v>
      </c>
      <c r="R21" s="120" t="s">
        <v>16</v>
      </c>
      <c r="S21" s="105" t="s">
        <v>2</v>
      </c>
      <c r="T21" s="87" t="s">
        <v>2</v>
      </c>
      <c r="U21" s="120" t="s">
        <v>16</v>
      </c>
      <c r="V21" s="105" t="s">
        <v>2</v>
      </c>
      <c r="W21" s="1295" t="s">
        <v>3</v>
      </c>
      <c r="X21" s="105" t="s">
        <v>2</v>
      </c>
      <c r="Y21" s="120" t="s">
        <v>16</v>
      </c>
      <c r="Z21" s="105" t="s">
        <v>2</v>
      </c>
      <c r="AA21" s="87" t="s">
        <v>2</v>
      </c>
      <c r="AB21" s="105" t="s">
        <v>2</v>
      </c>
      <c r="AC21" s="1295" t="s">
        <v>3</v>
      </c>
      <c r="AD21" s="105" t="s">
        <v>2</v>
      </c>
      <c r="AE21" s="120" t="s">
        <v>16</v>
      </c>
      <c r="AF21" s="99" t="s">
        <v>16</v>
      </c>
      <c r="AG21" s="7">
        <f t="shared" si="0"/>
        <v>15</v>
      </c>
      <c r="AH21" s="13">
        <f t="shared" si="1"/>
        <v>5</v>
      </c>
      <c r="AI21" s="8">
        <f t="shared" si="2"/>
        <v>0</v>
      </c>
      <c r="AJ21" s="8">
        <f t="shared" si="3"/>
        <v>11</v>
      </c>
      <c r="AK21" s="9">
        <f t="shared" si="5"/>
        <v>10</v>
      </c>
    </row>
    <row r="22" spans="1:37" ht="20.25">
      <c r="A22" s="1740" t="s">
        <v>428</v>
      </c>
      <c r="B22" s="118" t="s">
        <v>16</v>
      </c>
      <c r="C22" s="120" t="s">
        <v>16</v>
      </c>
      <c r="D22" s="120" t="s">
        <v>16</v>
      </c>
      <c r="E22" s="105" t="s">
        <v>2</v>
      </c>
      <c r="F22" s="105" t="s">
        <v>2</v>
      </c>
      <c r="G22" s="105">
        <v>0</v>
      </c>
      <c r="H22" s="105" t="s">
        <v>2</v>
      </c>
      <c r="I22" s="105" t="s">
        <v>2</v>
      </c>
      <c r="J22" s="120" t="s">
        <v>16</v>
      </c>
      <c r="K22" s="120" t="s">
        <v>16</v>
      </c>
      <c r="L22" s="105" t="s">
        <v>2</v>
      </c>
      <c r="M22" s="105" t="s">
        <v>2</v>
      </c>
      <c r="N22" s="105" t="s">
        <v>2</v>
      </c>
      <c r="O22" s="105" t="s">
        <v>2</v>
      </c>
      <c r="P22" s="105" t="s">
        <v>2</v>
      </c>
      <c r="Q22" s="120" t="s">
        <v>16</v>
      </c>
      <c r="R22" s="120" t="s">
        <v>16</v>
      </c>
      <c r="S22" s="105" t="s">
        <v>2</v>
      </c>
      <c r="T22" s="105" t="s">
        <v>2</v>
      </c>
      <c r="U22" s="105" t="s">
        <v>2</v>
      </c>
      <c r="V22" s="87" t="s">
        <v>2</v>
      </c>
      <c r="W22" s="105" t="s">
        <v>2</v>
      </c>
      <c r="X22" s="120" t="s">
        <v>16</v>
      </c>
      <c r="Y22" s="120" t="s">
        <v>16</v>
      </c>
      <c r="Z22" s="1295" t="s">
        <v>3</v>
      </c>
      <c r="AA22" s="105" t="s">
        <v>2</v>
      </c>
      <c r="AB22" s="105" t="s">
        <v>2</v>
      </c>
      <c r="AC22" s="1295" t="s">
        <v>3</v>
      </c>
      <c r="AD22" s="87" t="s">
        <v>2</v>
      </c>
      <c r="AE22" s="120" t="s">
        <v>16</v>
      </c>
      <c r="AF22" s="99" t="s">
        <v>16</v>
      </c>
      <c r="AG22" s="12">
        <f t="shared" si="0"/>
        <v>17</v>
      </c>
      <c r="AH22" s="13">
        <f t="shared" si="1"/>
        <v>2</v>
      </c>
      <c r="AI22" s="13">
        <f t="shared" si="2"/>
        <v>0</v>
      </c>
      <c r="AJ22" s="13">
        <f t="shared" si="3"/>
        <v>11</v>
      </c>
      <c r="AK22" s="14">
        <f t="shared" si="5"/>
        <v>4</v>
      </c>
    </row>
    <row r="23" spans="1:37" ht="21" thickBot="1">
      <c r="A23" s="472" t="s">
        <v>418</v>
      </c>
      <c r="B23" s="141" t="s">
        <v>16</v>
      </c>
      <c r="C23" s="148" t="s">
        <v>16</v>
      </c>
      <c r="D23" s="1297" t="s">
        <v>2</v>
      </c>
      <c r="E23" s="1297" t="s">
        <v>2</v>
      </c>
      <c r="F23" s="1297" t="s">
        <v>2</v>
      </c>
      <c r="G23" s="1297" t="s">
        <v>2</v>
      </c>
      <c r="H23" s="1897" t="s">
        <v>118</v>
      </c>
      <c r="I23" s="1897" t="s">
        <v>118</v>
      </c>
      <c r="J23" s="148" t="s">
        <v>16</v>
      </c>
      <c r="K23" s="148" t="s">
        <v>16</v>
      </c>
      <c r="L23" s="105" t="s">
        <v>2</v>
      </c>
      <c r="M23" s="1297" t="s">
        <v>2</v>
      </c>
      <c r="N23" s="1297" t="s">
        <v>2</v>
      </c>
      <c r="O23" s="87" t="s">
        <v>2</v>
      </c>
      <c r="P23" s="1897" t="s">
        <v>118</v>
      </c>
      <c r="Q23" s="148" t="s">
        <v>16</v>
      </c>
      <c r="R23" s="148" t="s">
        <v>16</v>
      </c>
      <c r="S23" s="1297" t="s">
        <v>2</v>
      </c>
      <c r="T23" s="1297" t="s">
        <v>2</v>
      </c>
      <c r="U23" s="1897" t="s">
        <v>118</v>
      </c>
      <c r="V23" s="1297" t="s">
        <v>2</v>
      </c>
      <c r="W23" s="1756" t="s">
        <v>2</v>
      </c>
      <c r="X23" s="148" t="s">
        <v>16</v>
      </c>
      <c r="Y23" s="148" t="s">
        <v>16</v>
      </c>
      <c r="Z23" s="1297" t="s">
        <v>2</v>
      </c>
      <c r="AA23" s="1297" t="s">
        <v>2</v>
      </c>
      <c r="AB23" s="148" t="s">
        <v>16</v>
      </c>
      <c r="AC23" s="87" t="s">
        <v>2</v>
      </c>
      <c r="AD23" s="1297" t="s">
        <v>2</v>
      </c>
      <c r="AE23" s="120" t="s">
        <v>16</v>
      </c>
      <c r="AF23" s="1297" t="s">
        <v>2</v>
      </c>
      <c r="AG23" s="222">
        <f t="shared" si="0"/>
        <v>17</v>
      </c>
      <c r="AH23" s="558">
        <f t="shared" si="1"/>
        <v>0</v>
      </c>
      <c r="AI23" s="215">
        <f t="shared" si="2"/>
        <v>0</v>
      </c>
      <c r="AJ23" s="215">
        <f t="shared" si="3"/>
        <v>10</v>
      </c>
      <c r="AK23" s="217">
        <f t="shared" si="5"/>
        <v>0</v>
      </c>
    </row>
    <row r="24" spans="1:37" s="1906" customFormat="1" ht="16.5" customHeight="1">
      <c r="A24" s="6180" t="s">
        <v>529</v>
      </c>
      <c r="B24" s="6208"/>
      <c r="C24" s="6199" t="s">
        <v>530</v>
      </c>
      <c r="D24" s="6199" t="s">
        <v>531</v>
      </c>
      <c r="E24" s="6199"/>
      <c r="F24" s="6199"/>
      <c r="G24" s="6199"/>
      <c r="H24" s="6199"/>
      <c r="I24" s="6199"/>
      <c r="J24" s="6199" t="s">
        <v>532</v>
      </c>
      <c r="K24" s="6199" t="s">
        <v>533</v>
      </c>
      <c r="L24" s="6199"/>
      <c r="M24" s="6199"/>
      <c r="N24" s="6199"/>
      <c r="O24" s="6199"/>
      <c r="P24" s="6199"/>
      <c r="Q24" s="6199" t="s">
        <v>534</v>
      </c>
      <c r="R24" s="6199" t="s">
        <v>535</v>
      </c>
      <c r="S24" s="6221"/>
      <c r="T24" s="6199"/>
      <c r="U24" s="6199"/>
      <c r="V24" s="6199"/>
      <c r="W24" s="6199"/>
      <c r="X24" s="6199" t="s">
        <v>536</v>
      </c>
      <c r="Y24" s="6199" t="s">
        <v>533</v>
      </c>
      <c r="Z24" s="6217"/>
      <c r="AA24" s="6199"/>
      <c r="AB24" s="6199"/>
      <c r="AC24" s="6219"/>
      <c r="AD24" s="6199"/>
      <c r="AE24" s="6199" t="s">
        <v>531</v>
      </c>
      <c r="AF24" s="6200" t="s">
        <v>530</v>
      </c>
      <c r="AG24" s="6211"/>
      <c r="AH24" s="6212"/>
      <c r="AI24" s="6212"/>
      <c r="AJ24" s="6212"/>
      <c r="AK24" s="6213"/>
    </row>
    <row r="25" spans="1:37" s="1906" customFormat="1" ht="27" customHeight="1" thickBot="1">
      <c r="A25" s="6181"/>
      <c r="B25" s="6209"/>
      <c r="C25" s="6173"/>
      <c r="D25" s="6173"/>
      <c r="E25" s="6173"/>
      <c r="F25" s="6173"/>
      <c r="G25" s="6173"/>
      <c r="H25" s="6173"/>
      <c r="I25" s="6173"/>
      <c r="J25" s="6173"/>
      <c r="K25" s="6173"/>
      <c r="L25" s="6173"/>
      <c r="M25" s="6173"/>
      <c r="N25" s="6173"/>
      <c r="O25" s="6173"/>
      <c r="P25" s="6173"/>
      <c r="Q25" s="6173"/>
      <c r="R25" s="6173"/>
      <c r="S25" s="6222"/>
      <c r="T25" s="6173"/>
      <c r="U25" s="6173"/>
      <c r="V25" s="6173"/>
      <c r="W25" s="6173"/>
      <c r="X25" s="6173"/>
      <c r="Y25" s="6173"/>
      <c r="Z25" s="6218"/>
      <c r="AA25" s="6173"/>
      <c r="AB25" s="6173"/>
      <c r="AC25" s="6220"/>
      <c r="AD25" s="6173"/>
      <c r="AE25" s="6173"/>
      <c r="AF25" s="6189"/>
      <c r="AG25" s="6214"/>
      <c r="AH25" s="6215"/>
      <c r="AI25" s="6215"/>
      <c r="AJ25" s="6215"/>
      <c r="AK25" s="6216"/>
    </row>
    <row r="26" spans="1:37" ht="16.5">
      <c r="A26" s="1907" t="s">
        <v>3</v>
      </c>
      <c r="B26" s="1908">
        <f>COUNTIF(B4:B23,#REF!)</f>
        <v>0</v>
      </c>
      <c r="C26" s="1908">
        <f>COUNTIF(C4:C23,#REF!)</f>
        <v>0</v>
      </c>
      <c r="D26" s="1908">
        <f>COUNTIF(D4:D23,#REF!)</f>
        <v>0</v>
      </c>
      <c r="E26" s="1908">
        <f>COUNTIF(E4:E23,#REF!)</f>
        <v>0</v>
      </c>
      <c r="F26" s="1908">
        <f>COUNTIF(F4:F23,#REF!)</f>
        <v>0</v>
      </c>
      <c r="G26" s="1908">
        <f>COUNTIF(G4:G23,#REF!)</f>
        <v>0</v>
      </c>
      <c r="H26" s="1908">
        <f>COUNTIF(H4:H23,#REF!)</f>
        <v>0</v>
      </c>
      <c r="I26" s="1908">
        <f>COUNTIF(I4:I23,#REF!)</f>
        <v>0</v>
      </c>
      <c r="J26" s="1908">
        <f>COUNTIF(J4:J23,#REF!)</f>
        <v>0</v>
      </c>
      <c r="K26" s="1908">
        <f>COUNTIF(K4:K23,#REF!)</f>
        <v>0</v>
      </c>
      <c r="L26" s="1908">
        <f>COUNTIF(L4:L23,#REF!)</f>
        <v>0</v>
      </c>
      <c r="M26" s="1908">
        <f>COUNTIF(M4:M23,#REF!)</f>
        <v>0</v>
      </c>
      <c r="N26" s="1908">
        <f>COUNTIF(N4:N23,#REF!)</f>
        <v>0</v>
      </c>
      <c r="O26" s="1908">
        <f>COUNTIF(O4:O23,#REF!)</f>
        <v>0</v>
      </c>
      <c r="P26" s="1908">
        <f>COUNTIF(P4:P23,#REF!)</f>
        <v>0</v>
      </c>
      <c r="Q26" s="1908">
        <f>COUNTIF(Q4:Q23,#REF!)</f>
        <v>0</v>
      </c>
      <c r="R26" s="1908">
        <f>COUNTIF(R4:R23,#REF!)</f>
        <v>0</v>
      </c>
      <c r="S26" s="1908">
        <f>COUNTIF(S4:S23,#REF!)</f>
        <v>0</v>
      </c>
      <c r="T26" s="1908">
        <f>COUNTIF(T4:T23,#REF!)</f>
        <v>0</v>
      </c>
      <c r="U26" s="1908">
        <f>COUNTIF(U4:U23,#REF!)</f>
        <v>0</v>
      </c>
      <c r="V26" s="1908">
        <f>COUNTIF(V4:V23,#REF!)</f>
        <v>0</v>
      </c>
      <c r="W26" s="1908">
        <f>COUNTIF(W4:W23,#REF!)</f>
        <v>0</v>
      </c>
      <c r="X26" s="1908">
        <f>COUNTIF(X4:X23,#REF!)</f>
        <v>0</v>
      </c>
      <c r="Y26" s="1908">
        <f>COUNTIF(Y4:Y23,#REF!)</f>
        <v>0</v>
      </c>
      <c r="Z26" s="1908">
        <f>COUNTIF(Z4:Z23,#REF!)</f>
        <v>0</v>
      </c>
      <c r="AA26" s="1908">
        <f>COUNTIF(AA4:AA23,#REF!)</f>
        <v>0</v>
      </c>
      <c r="AB26" s="1908">
        <f>COUNTIF(AB4:AB23,#REF!)</f>
        <v>0</v>
      </c>
      <c r="AC26" s="1908">
        <f>COUNTIF(AC4:AC23,#REF!)</f>
        <v>0</v>
      </c>
      <c r="AD26" s="1908">
        <f>COUNTIF(AD4:AD23,#REF!)</f>
        <v>0</v>
      </c>
      <c r="AE26" s="1908">
        <f>COUNTIF(AE4:AE23,#REF!)</f>
        <v>0</v>
      </c>
      <c r="AF26" s="1908">
        <f>COUNTIF(AF4:AF23,#REF!)</f>
        <v>0</v>
      </c>
      <c r="AG26" s="45"/>
      <c r="AH26" s="45"/>
      <c r="AI26" s="45"/>
      <c r="AJ26" s="45"/>
      <c r="AK26" s="45"/>
    </row>
    <row r="27" spans="1:37">
      <c r="A27" s="47" t="s">
        <v>402</v>
      </c>
      <c r="B27" s="1903">
        <f t="shared" ref="B27:AF27" si="6">COUNTIF(B4:B11,$AH$3)+COUNTIF(B22,"E")</f>
        <v>2</v>
      </c>
      <c r="C27" s="1903">
        <f t="shared" si="6"/>
        <v>2</v>
      </c>
      <c r="D27" s="1903">
        <f t="shared" si="6"/>
        <v>2</v>
      </c>
      <c r="E27" s="1903">
        <f t="shared" si="6"/>
        <v>1</v>
      </c>
      <c r="F27" s="1903">
        <f t="shared" si="6"/>
        <v>1</v>
      </c>
      <c r="G27" s="1903">
        <f t="shared" si="6"/>
        <v>1</v>
      </c>
      <c r="H27" s="1903">
        <f t="shared" si="6"/>
        <v>1</v>
      </c>
      <c r="I27" s="1903">
        <f t="shared" si="6"/>
        <v>1</v>
      </c>
      <c r="J27" s="1903">
        <f t="shared" si="6"/>
        <v>2</v>
      </c>
      <c r="K27" s="1903">
        <f t="shared" si="6"/>
        <v>2</v>
      </c>
      <c r="L27" s="1903">
        <f t="shared" si="6"/>
        <v>1</v>
      </c>
      <c r="M27" s="1903">
        <f t="shared" si="6"/>
        <v>1</v>
      </c>
      <c r="N27" s="1903">
        <f t="shared" si="6"/>
        <v>1</v>
      </c>
      <c r="O27" s="1903">
        <f t="shared" si="6"/>
        <v>1</v>
      </c>
      <c r="P27" s="1903">
        <f t="shared" si="6"/>
        <v>1</v>
      </c>
      <c r="Q27" s="1903">
        <f t="shared" si="6"/>
        <v>2</v>
      </c>
      <c r="R27" s="1903">
        <f t="shared" si="6"/>
        <v>2</v>
      </c>
      <c r="S27" s="1903">
        <f>COUNTIF(S4:S11,$AH$3)+COUNTIF(S22,"E")</f>
        <v>1</v>
      </c>
      <c r="T27" s="1903">
        <f t="shared" si="6"/>
        <v>1</v>
      </c>
      <c r="U27" s="1903">
        <f t="shared" si="6"/>
        <v>2</v>
      </c>
      <c r="V27" s="1903">
        <f t="shared" si="6"/>
        <v>1</v>
      </c>
      <c r="W27" s="1903">
        <f t="shared" si="6"/>
        <v>1</v>
      </c>
      <c r="X27" s="1903">
        <f t="shared" si="6"/>
        <v>2</v>
      </c>
      <c r="Y27" s="1903">
        <f t="shared" si="6"/>
        <v>2</v>
      </c>
      <c r="Z27" s="1903">
        <f t="shared" si="6"/>
        <v>2</v>
      </c>
      <c r="AA27" s="1903">
        <f t="shared" si="6"/>
        <v>1</v>
      </c>
      <c r="AB27" s="1903">
        <f t="shared" si="6"/>
        <v>1</v>
      </c>
      <c r="AC27" s="1903">
        <f t="shared" si="6"/>
        <v>2</v>
      </c>
      <c r="AD27" s="1903">
        <f t="shared" si="6"/>
        <v>1</v>
      </c>
      <c r="AE27" s="1903">
        <f t="shared" si="6"/>
        <v>2</v>
      </c>
      <c r="AF27" s="1903">
        <f t="shared" si="6"/>
        <v>1</v>
      </c>
      <c r="AG27" s="4"/>
      <c r="AH27" s="4"/>
      <c r="AI27" s="4"/>
      <c r="AJ27" s="4"/>
      <c r="AK27" s="4"/>
    </row>
    <row r="28" spans="1:37">
      <c r="A28" s="442" t="s">
        <v>2</v>
      </c>
      <c r="B28" s="1904">
        <f>COUNTIF(B4:B15,"D")</f>
        <v>0</v>
      </c>
      <c r="C28" s="1904">
        <f t="shared" ref="C28:AF28" si="7">COUNTIF(C4:C15,"D")</f>
        <v>0</v>
      </c>
      <c r="D28" s="1904">
        <f t="shared" si="7"/>
        <v>0</v>
      </c>
      <c r="E28" s="1904">
        <f t="shared" si="7"/>
        <v>3</v>
      </c>
      <c r="F28" s="1904">
        <f t="shared" si="7"/>
        <v>3</v>
      </c>
      <c r="G28" s="1904">
        <f t="shared" si="7"/>
        <v>3</v>
      </c>
      <c r="H28" s="1904">
        <f t="shared" si="7"/>
        <v>3</v>
      </c>
      <c r="I28" s="1904">
        <f t="shared" si="7"/>
        <v>4</v>
      </c>
      <c r="J28" s="1904">
        <f t="shared" si="7"/>
        <v>0</v>
      </c>
      <c r="K28" s="1904">
        <f t="shared" si="7"/>
        <v>0</v>
      </c>
      <c r="L28" s="1904">
        <f t="shared" si="7"/>
        <v>5</v>
      </c>
      <c r="M28" s="1904">
        <f t="shared" si="7"/>
        <v>4</v>
      </c>
      <c r="N28" s="1904">
        <f t="shared" si="7"/>
        <v>5</v>
      </c>
      <c r="O28" s="1904">
        <f t="shared" si="7"/>
        <v>3</v>
      </c>
      <c r="P28" s="1904">
        <f t="shared" si="7"/>
        <v>4</v>
      </c>
      <c r="Q28" s="1904">
        <f t="shared" si="7"/>
        <v>0</v>
      </c>
      <c r="R28" s="1904">
        <f t="shared" si="7"/>
        <v>0</v>
      </c>
      <c r="S28" s="1904">
        <f>COUNTIF(S4:S15,"D")</f>
        <v>5</v>
      </c>
      <c r="T28" s="1904">
        <f t="shared" si="7"/>
        <v>3</v>
      </c>
      <c r="U28" s="1904">
        <f t="shared" si="7"/>
        <v>4</v>
      </c>
      <c r="V28" s="1904">
        <f t="shared" si="7"/>
        <v>5</v>
      </c>
      <c r="W28" s="1904">
        <f t="shared" si="7"/>
        <v>5</v>
      </c>
      <c r="X28" s="1904">
        <f t="shared" si="7"/>
        <v>0</v>
      </c>
      <c r="Y28" s="1904">
        <f t="shared" si="7"/>
        <v>0</v>
      </c>
      <c r="Z28" s="1904">
        <f t="shared" si="7"/>
        <v>3</v>
      </c>
      <c r="AA28" s="1904">
        <f t="shared" si="7"/>
        <v>4</v>
      </c>
      <c r="AB28" s="1904">
        <f t="shared" si="7"/>
        <v>6</v>
      </c>
      <c r="AC28" s="1904">
        <f t="shared" si="7"/>
        <v>5</v>
      </c>
      <c r="AD28" s="1904">
        <f t="shared" si="7"/>
        <v>5</v>
      </c>
      <c r="AE28" s="1904">
        <f t="shared" si="7"/>
        <v>1</v>
      </c>
      <c r="AF28" s="1904">
        <f t="shared" si="7"/>
        <v>0</v>
      </c>
      <c r="AG28" s="45"/>
      <c r="AH28" s="45"/>
      <c r="AI28" s="45"/>
      <c r="AJ28" s="45"/>
      <c r="AK28" s="45"/>
    </row>
    <row r="29" spans="1:37">
      <c r="A29" s="1739" t="s">
        <v>403</v>
      </c>
      <c r="B29" s="1903">
        <f>COUNTIF(B4:B15,"E")+COUNTIF(B16:B23,"D")+COUNTIF(B16:B23,"E")</f>
        <v>4</v>
      </c>
      <c r="C29" s="1903">
        <f t="shared" ref="C29:AF29" si="8">COUNTIF(C4:C15,"E")+COUNTIF(C16:C23,"D")+COUNTIF(C16:C23,"E")</f>
        <v>4</v>
      </c>
      <c r="D29" s="1903">
        <f t="shared" si="8"/>
        <v>4</v>
      </c>
      <c r="E29" s="1903">
        <f t="shared" si="8"/>
        <v>9</v>
      </c>
      <c r="F29" s="1903">
        <f t="shared" si="8"/>
        <v>8</v>
      </c>
      <c r="G29" s="1903">
        <f t="shared" si="8"/>
        <v>7</v>
      </c>
      <c r="H29" s="1903">
        <f t="shared" si="8"/>
        <v>8</v>
      </c>
      <c r="I29" s="1903">
        <f t="shared" si="8"/>
        <v>8</v>
      </c>
      <c r="J29" s="1903">
        <f t="shared" si="8"/>
        <v>3</v>
      </c>
      <c r="K29" s="1903">
        <f t="shared" si="8"/>
        <v>4</v>
      </c>
      <c r="L29" s="1903">
        <f t="shared" si="8"/>
        <v>9</v>
      </c>
      <c r="M29" s="1903">
        <f t="shared" si="8"/>
        <v>9</v>
      </c>
      <c r="N29" s="1903">
        <f t="shared" si="8"/>
        <v>8</v>
      </c>
      <c r="O29" s="1903">
        <f t="shared" si="8"/>
        <v>10</v>
      </c>
      <c r="P29" s="1903">
        <f t="shared" si="8"/>
        <v>7</v>
      </c>
      <c r="Q29" s="1903">
        <f t="shared" si="8"/>
        <v>4</v>
      </c>
      <c r="R29" s="1903">
        <f t="shared" si="8"/>
        <v>4</v>
      </c>
      <c r="S29" s="1903">
        <f>COUNTIF(S4:S15,"E")+COUNTIF(S16:S23,"D")+COUNTIF(S16:S23,"E")</f>
        <v>9</v>
      </c>
      <c r="T29" s="1903">
        <f t="shared" si="8"/>
        <v>10</v>
      </c>
      <c r="U29" s="1903">
        <f t="shared" si="8"/>
        <v>8</v>
      </c>
      <c r="V29" s="1903">
        <f t="shared" si="8"/>
        <v>10</v>
      </c>
      <c r="W29" s="1903">
        <f t="shared" si="8"/>
        <v>9</v>
      </c>
      <c r="X29" s="1903">
        <f t="shared" si="8"/>
        <v>4</v>
      </c>
      <c r="Y29" s="1903">
        <f t="shared" si="8"/>
        <v>4</v>
      </c>
      <c r="Z29" s="1903">
        <f t="shared" si="8"/>
        <v>10</v>
      </c>
      <c r="AA29" s="1903">
        <f t="shared" si="8"/>
        <v>9</v>
      </c>
      <c r="AB29" s="1903">
        <f t="shared" si="8"/>
        <v>7</v>
      </c>
      <c r="AC29" s="1903">
        <f t="shared" si="8"/>
        <v>8</v>
      </c>
      <c r="AD29" s="1903">
        <f t="shared" si="8"/>
        <v>8</v>
      </c>
      <c r="AE29" s="1903">
        <f t="shared" si="8"/>
        <v>3</v>
      </c>
      <c r="AF29" s="1903">
        <f t="shared" si="8"/>
        <v>6</v>
      </c>
      <c r="AG29" s="45"/>
      <c r="AH29" s="45"/>
      <c r="AI29" s="45"/>
      <c r="AJ29" s="45"/>
      <c r="AK29" s="45"/>
    </row>
    <row r="344" spans="2:2">
      <c r="B344" s="1905" t="s">
        <v>425</v>
      </c>
    </row>
  </sheetData>
  <mergeCells count="35">
    <mergeCell ref="L24:L25"/>
    <mergeCell ref="B1:AK1"/>
    <mergeCell ref="AG2:AK2"/>
    <mergeCell ref="A24:A25"/>
    <mergeCell ref="B24:B25"/>
    <mergeCell ref="C24:C25"/>
    <mergeCell ref="D24:D25"/>
    <mergeCell ref="E24:E25"/>
    <mergeCell ref="F24:F25"/>
    <mergeCell ref="G24:G25"/>
    <mergeCell ref="H24:H25"/>
    <mergeCell ref="I24:I25"/>
    <mergeCell ref="J24:J25"/>
    <mergeCell ref="K24:K25"/>
    <mergeCell ref="X24:X25"/>
    <mergeCell ref="M24:M25"/>
    <mergeCell ref="N24:N25"/>
    <mergeCell ref="O24:O25"/>
    <mergeCell ref="P24:P25"/>
    <mergeCell ref="Q24:Q25"/>
    <mergeCell ref="R24:R25"/>
    <mergeCell ref="S24:S25"/>
    <mergeCell ref="T24:T25"/>
    <mergeCell ref="U24:U25"/>
    <mergeCell ref="V24:V25"/>
    <mergeCell ref="W24:W25"/>
    <mergeCell ref="AE24:AE25"/>
    <mergeCell ref="AF24:AF25"/>
    <mergeCell ref="AG24:AK25"/>
    <mergeCell ref="Y24:Y25"/>
    <mergeCell ref="Z24:Z25"/>
    <mergeCell ref="AA24:AA25"/>
    <mergeCell ref="AB24:AB25"/>
    <mergeCell ref="AC24:AC25"/>
    <mergeCell ref="AD24:AD25"/>
  </mergeCells>
  <phoneticPr fontId="3" type="noConversion"/>
  <pageMargins left="0.70866141732283472" right="0.70866141732283472" top="0.74803149606299213" bottom="0.74803149606299213" header="0.31496062992125984" footer="0.31496062992125984"/>
  <pageSetup paperSize="9" scale="80" orientation="landscape"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tint="0.59999389629810485"/>
  </sheetPr>
  <dimension ref="A1:AH29"/>
  <sheetViews>
    <sheetView workbookViewId="0">
      <selection sqref="A1:AH29"/>
    </sheetView>
  </sheetViews>
  <sheetFormatPr defaultRowHeight="16.5"/>
  <cols>
    <col min="1" max="1" width="8.625" customWidth="1"/>
    <col min="2" max="29" width="4" customWidth="1"/>
    <col min="30" max="30" width="3.25" bestFit="1" customWidth="1"/>
    <col min="31" max="31" width="2.5" bestFit="1" customWidth="1"/>
    <col min="32" max="32" width="2.75" bestFit="1" customWidth="1"/>
    <col min="33" max="34" width="3.75" bestFit="1" customWidth="1"/>
  </cols>
  <sheetData>
    <row r="1" spans="1:34" ht="21" thickBot="1">
      <c r="A1" s="1"/>
      <c r="B1" s="6166" t="s">
        <v>468</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8"/>
    </row>
    <row r="2" spans="1:34" ht="17.25" thickBot="1">
      <c r="A2" s="6" t="s">
        <v>228</v>
      </c>
      <c r="B2" s="1909">
        <v>1</v>
      </c>
      <c r="C2" s="1910">
        <v>2</v>
      </c>
      <c r="D2" s="1911">
        <v>3</v>
      </c>
      <c r="E2" s="1911">
        <v>4</v>
      </c>
      <c r="F2" s="1911">
        <v>5</v>
      </c>
      <c r="G2" s="1912">
        <v>6</v>
      </c>
      <c r="H2" s="1913">
        <v>7</v>
      </c>
      <c r="I2" s="1911">
        <v>8</v>
      </c>
      <c r="J2" s="1910">
        <v>9</v>
      </c>
      <c r="K2" s="1914">
        <v>10</v>
      </c>
      <c r="L2" s="1915">
        <v>11</v>
      </c>
      <c r="M2" s="1913">
        <v>12</v>
      </c>
      <c r="N2" s="1913">
        <v>13</v>
      </c>
      <c r="O2" s="1915">
        <v>14</v>
      </c>
      <c r="P2" s="1911">
        <v>15</v>
      </c>
      <c r="Q2" s="1911">
        <v>16</v>
      </c>
      <c r="R2" s="1911">
        <v>17</v>
      </c>
      <c r="S2" s="1910">
        <v>18</v>
      </c>
      <c r="T2" s="1910">
        <v>19</v>
      </c>
      <c r="U2" s="1912">
        <v>20</v>
      </c>
      <c r="V2" s="1913">
        <v>21</v>
      </c>
      <c r="W2" s="1911">
        <v>22</v>
      </c>
      <c r="X2" s="1910">
        <v>23</v>
      </c>
      <c r="Y2" s="1910">
        <v>24</v>
      </c>
      <c r="Z2" s="1916">
        <v>25</v>
      </c>
      <c r="AA2" s="1911">
        <v>26</v>
      </c>
      <c r="AB2" s="1917">
        <v>27</v>
      </c>
      <c r="AC2" s="1913">
        <v>28</v>
      </c>
      <c r="AD2" s="6223" t="s">
        <v>227</v>
      </c>
      <c r="AE2" s="6224"/>
      <c r="AF2" s="6224"/>
      <c r="AG2" s="6224"/>
      <c r="AH2" s="6225"/>
    </row>
    <row r="3" spans="1:34" ht="17.25" thickBot="1">
      <c r="A3" s="1081" t="s">
        <v>80</v>
      </c>
      <c r="B3" s="1918" t="s">
        <v>13</v>
      </c>
      <c r="C3" s="1919" t="s">
        <v>14</v>
      </c>
      <c r="D3" s="1920" t="s">
        <v>8</v>
      </c>
      <c r="E3" s="1920" t="s">
        <v>9</v>
      </c>
      <c r="F3" s="1920" t="s">
        <v>10</v>
      </c>
      <c r="G3" s="1921" t="s">
        <v>11</v>
      </c>
      <c r="H3" s="1922" t="s">
        <v>12</v>
      </c>
      <c r="I3" s="1920" t="s">
        <v>13</v>
      </c>
      <c r="J3" s="1919" t="s">
        <v>14</v>
      </c>
      <c r="K3" s="1919" t="s">
        <v>8</v>
      </c>
      <c r="L3" s="1923" t="s">
        <v>9</v>
      </c>
      <c r="M3" s="1922" t="s">
        <v>10</v>
      </c>
      <c r="N3" s="1922" t="s">
        <v>11</v>
      </c>
      <c r="O3" s="1923" t="s">
        <v>12</v>
      </c>
      <c r="P3" s="1920" t="s">
        <v>13</v>
      </c>
      <c r="Q3" s="1920" t="s">
        <v>14</v>
      </c>
      <c r="R3" s="1920" t="s">
        <v>8</v>
      </c>
      <c r="S3" s="1919" t="s">
        <v>9</v>
      </c>
      <c r="T3" s="1919" t="s">
        <v>10</v>
      </c>
      <c r="U3" s="1921" t="s">
        <v>11</v>
      </c>
      <c r="V3" s="1922" t="s">
        <v>12</v>
      </c>
      <c r="W3" s="1920" t="s">
        <v>13</v>
      </c>
      <c r="X3" s="1919" t="s">
        <v>14</v>
      </c>
      <c r="Y3" s="1919" t="s">
        <v>8</v>
      </c>
      <c r="Z3" s="1920" t="s">
        <v>9</v>
      </c>
      <c r="AA3" s="1920" t="s">
        <v>10</v>
      </c>
      <c r="AB3" s="1924" t="s">
        <v>11</v>
      </c>
      <c r="AC3" s="1925" t="s">
        <v>12</v>
      </c>
      <c r="AD3" s="1556" t="s">
        <v>2</v>
      </c>
      <c r="AE3" s="1554" t="s">
        <v>3</v>
      </c>
      <c r="AF3" s="1554" t="s">
        <v>4</v>
      </c>
      <c r="AG3" s="1554" t="s">
        <v>5</v>
      </c>
      <c r="AH3" s="1555" t="s">
        <v>6</v>
      </c>
    </row>
    <row r="4" spans="1:34" ht="18.75" customHeight="1">
      <c r="A4" s="1741" t="s">
        <v>429</v>
      </c>
      <c r="B4" s="1926" t="s">
        <v>4</v>
      </c>
      <c r="C4" s="1788" t="s">
        <v>16</v>
      </c>
      <c r="D4" s="1786" t="s">
        <v>2</v>
      </c>
      <c r="E4" s="1786" t="s">
        <v>2</v>
      </c>
      <c r="F4" s="1927" t="s">
        <v>393</v>
      </c>
      <c r="G4" s="1788" t="s">
        <v>16</v>
      </c>
      <c r="H4" s="1785" t="s">
        <v>54</v>
      </c>
      <c r="I4" s="1793" t="s">
        <v>2</v>
      </c>
      <c r="J4" s="1787" t="s">
        <v>4</v>
      </c>
      <c r="K4" s="1787" t="s">
        <v>4</v>
      </c>
      <c r="L4" s="1788" t="s">
        <v>16</v>
      </c>
      <c r="M4" s="1785" t="s">
        <v>3</v>
      </c>
      <c r="N4" s="1785" t="s">
        <v>3</v>
      </c>
      <c r="O4" s="1788" t="s">
        <v>16</v>
      </c>
      <c r="P4" s="1788" t="s">
        <v>16</v>
      </c>
      <c r="Q4" s="1791" t="s">
        <v>16</v>
      </c>
      <c r="R4" s="1791" t="s">
        <v>16</v>
      </c>
      <c r="S4" s="1787" t="s">
        <v>4</v>
      </c>
      <c r="T4" s="1787" t="s">
        <v>4</v>
      </c>
      <c r="U4" s="1787" t="s">
        <v>33</v>
      </c>
      <c r="V4" s="1788" t="s">
        <v>16</v>
      </c>
      <c r="W4" s="1789" t="s">
        <v>2</v>
      </c>
      <c r="X4" s="1785" t="s">
        <v>3</v>
      </c>
      <c r="Y4" s="1789" t="s">
        <v>2</v>
      </c>
      <c r="Z4" s="1786" t="s">
        <v>2</v>
      </c>
      <c r="AA4" s="1788" t="s">
        <v>16</v>
      </c>
      <c r="AB4" s="1788" t="s">
        <v>16</v>
      </c>
      <c r="AC4" s="1928" t="s">
        <v>4</v>
      </c>
      <c r="AD4" s="1734">
        <f t="shared" ref="AD4:AD23" si="0">COUNTIF(B4:AC4,AD$3)</f>
        <v>6</v>
      </c>
      <c r="AE4" s="16">
        <f t="shared" ref="AE4:AE23" si="1">COUNTIF(B4:AC4,AE$3)</f>
        <v>4</v>
      </c>
      <c r="AF4" s="16">
        <f t="shared" ref="AF4:AF23" si="2">COUNTIF(B4:AC4,AF$3)</f>
        <v>7</v>
      </c>
      <c r="AG4" s="16">
        <f t="shared" ref="AG4:AG23" si="3">COUNTIF(B4:AC4,AG$3)</f>
        <v>10</v>
      </c>
      <c r="AH4" s="1591">
        <f>(AE4+AF4)*2+2</f>
        <v>24</v>
      </c>
    </row>
    <row r="5" spans="1:34" ht="18.75" customHeight="1">
      <c r="A5" s="1742" t="s">
        <v>430</v>
      </c>
      <c r="B5" s="1929" t="s">
        <v>4</v>
      </c>
      <c r="C5" s="1790" t="s">
        <v>16</v>
      </c>
      <c r="D5" s="1792" t="s">
        <v>3</v>
      </c>
      <c r="E5" s="1930" t="s">
        <v>118</v>
      </c>
      <c r="F5" s="1930" t="s">
        <v>118</v>
      </c>
      <c r="G5" s="1790" t="s">
        <v>16</v>
      </c>
      <c r="H5" s="1792" t="s">
        <v>3</v>
      </c>
      <c r="I5" s="1796" t="s">
        <v>2</v>
      </c>
      <c r="J5" s="1794" t="s">
        <v>4</v>
      </c>
      <c r="K5" s="1794" t="s">
        <v>4</v>
      </c>
      <c r="L5" s="1790" t="s">
        <v>16</v>
      </c>
      <c r="M5" s="1792" t="s">
        <v>3</v>
      </c>
      <c r="N5" s="1792" t="s">
        <v>3</v>
      </c>
      <c r="O5" s="1790" t="s">
        <v>16</v>
      </c>
      <c r="P5" s="1790" t="s">
        <v>16</v>
      </c>
      <c r="Q5" s="1795" t="s">
        <v>16</v>
      </c>
      <c r="R5" s="1795" t="s">
        <v>16</v>
      </c>
      <c r="S5" s="1794" t="s">
        <v>4</v>
      </c>
      <c r="T5" s="1794" t="s">
        <v>4</v>
      </c>
      <c r="U5" s="1794" t="s">
        <v>4</v>
      </c>
      <c r="V5" s="1790" t="s">
        <v>16</v>
      </c>
      <c r="W5" s="1930" t="s">
        <v>118</v>
      </c>
      <c r="X5" s="1930" t="s">
        <v>118</v>
      </c>
      <c r="Y5" s="1930" t="s">
        <v>118</v>
      </c>
      <c r="Z5" s="1930" t="s">
        <v>118</v>
      </c>
      <c r="AA5" s="1790" t="s">
        <v>16</v>
      </c>
      <c r="AB5" s="1790" t="s">
        <v>16</v>
      </c>
      <c r="AC5" s="1931" t="s">
        <v>4</v>
      </c>
      <c r="AD5" s="7">
        <f t="shared" si="0"/>
        <v>1</v>
      </c>
      <c r="AE5" s="13">
        <f t="shared" si="1"/>
        <v>4</v>
      </c>
      <c r="AF5" s="8">
        <f t="shared" si="2"/>
        <v>7</v>
      </c>
      <c r="AG5" s="8">
        <f t="shared" si="3"/>
        <v>10</v>
      </c>
      <c r="AH5" s="9">
        <f t="shared" ref="AH5:AH15" si="4">(AE5+AF5)*2+2</f>
        <v>24</v>
      </c>
    </row>
    <row r="6" spans="1:34" ht="18.75" customHeight="1">
      <c r="A6" s="1742" t="s">
        <v>431</v>
      </c>
      <c r="B6" s="1932" t="s">
        <v>2</v>
      </c>
      <c r="C6" s="1794" t="s">
        <v>4</v>
      </c>
      <c r="D6" s="1794" t="s">
        <v>4</v>
      </c>
      <c r="E6" s="1790" t="s">
        <v>16</v>
      </c>
      <c r="F6" s="1930" t="s">
        <v>118</v>
      </c>
      <c r="G6" s="1933" t="s">
        <v>3</v>
      </c>
      <c r="H6" s="1790" t="s">
        <v>16</v>
      </c>
      <c r="I6" s="1790" t="s">
        <v>16</v>
      </c>
      <c r="J6" s="1796" t="s">
        <v>2</v>
      </c>
      <c r="K6" s="1934" t="s">
        <v>54</v>
      </c>
      <c r="L6" s="1794" t="s">
        <v>4</v>
      </c>
      <c r="M6" s="1794" t="s">
        <v>4</v>
      </c>
      <c r="N6" s="1794" t="s">
        <v>4</v>
      </c>
      <c r="O6" s="1790" t="s">
        <v>16</v>
      </c>
      <c r="P6" s="1792" t="s">
        <v>3</v>
      </c>
      <c r="Q6" s="1793" t="s">
        <v>2</v>
      </c>
      <c r="R6" s="1795" t="s">
        <v>16</v>
      </c>
      <c r="S6" s="1795" t="s">
        <v>16</v>
      </c>
      <c r="T6" s="1790" t="s">
        <v>16</v>
      </c>
      <c r="U6" s="1790" t="s">
        <v>16</v>
      </c>
      <c r="V6" s="1794" t="s">
        <v>4</v>
      </c>
      <c r="W6" s="1794" t="s">
        <v>4</v>
      </c>
      <c r="X6" s="1790" t="s">
        <v>16</v>
      </c>
      <c r="Y6" s="1793" t="s">
        <v>2</v>
      </c>
      <c r="Z6" s="1796" t="s">
        <v>2</v>
      </c>
      <c r="AA6" s="1793" t="s">
        <v>2</v>
      </c>
      <c r="AB6" s="1790" t="s">
        <v>16</v>
      </c>
      <c r="AC6" s="1935" t="s">
        <v>3</v>
      </c>
      <c r="AD6" s="12">
        <f t="shared" si="0"/>
        <v>6</v>
      </c>
      <c r="AE6" s="13">
        <f t="shared" si="1"/>
        <v>4</v>
      </c>
      <c r="AF6" s="13">
        <f t="shared" si="2"/>
        <v>7</v>
      </c>
      <c r="AG6" s="13">
        <f t="shared" si="3"/>
        <v>10</v>
      </c>
      <c r="AH6" s="14">
        <f t="shared" si="4"/>
        <v>24</v>
      </c>
    </row>
    <row r="7" spans="1:34" ht="18.75" customHeight="1" thickBot="1">
      <c r="A7" s="1742" t="s">
        <v>432</v>
      </c>
      <c r="B7" s="1936" t="s">
        <v>2</v>
      </c>
      <c r="C7" s="1794" t="s">
        <v>4</v>
      </c>
      <c r="D7" s="1794" t="s">
        <v>4</v>
      </c>
      <c r="E7" s="1813" t="s">
        <v>16</v>
      </c>
      <c r="F7" s="1937" t="s">
        <v>16</v>
      </c>
      <c r="G7" s="1937" t="s">
        <v>16</v>
      </c>
      <c r="H7" s="1813" t="s">
        <v>16</v>
      </c>
      <c r="I7" s="1790" t="s">
        <v>16</v>
      </c>
      <c r="J7" s="1795" t="s">
        <v>16</v>
      </c>
      <c r="K7" s="1938" t="s">
        <v>2</v>
      </c>
      <c r="L7" s="1794" t="s">
        <v>4</v>
      </c>
      <c r="M7" s="1794" t="s">
        <v>4</v>
      </c>
      <c r="N7" s="1794" t="s">
        <v>4</v>
      </c>
      <c r="O7" s="1790" t="s">
        <v>16</v>
      </c>
      <c r="P7" s="1792" t="s">
        <v>3</v>
      </c>
      <c r="Q7" s="1796" t="s">
        <v>2</v>
      </c>
      <c r="R7" s="1793" t="s">
        <v>2</v>
      </c>
      <c r="S7" s="1795" t="s">
        <v>16</v>
      </c>
      <c r="T7" s="1802" t="s">
        <v>2</v>
      </c>
      <c r="U7" s="1800" t="s">
        <v>3</v>
      </c>
      <c r="V7" s="1794" t="s">
        <v>4</v>
      </c>
      <c r="W7" s="1794" t="s">
        <v>4</v>
      </c>
      <c r="X7" s="1790" t="s">
        <v>16</v>
      </c>
      <c r="Y7" s="1793" t="s">
        <v>2</v>
      </c>
      <c r="Z7" s="1793" t="s">
        <v>2</v>
      </c>
      <c r="AA7" s="1792" t="s">
        <v>3</v>
      </c>
      <c r="AB7" s="1790" t="s">
        <v>16</v>
      </c>
      <c r="AC7" s="1935" t="s">
        <v>3</v>
      </c>
      <c r="AD7" s="7">
        <f t="shared" si="0"/>
        <v>7</v>
      </c>
      <c r="AE7" s="13">
        <f t="shared" si="1"/>
        <v>4</v>
      </c>
      <c r="AF7" s="8">
        <f t="shared" si="2"/>
        <v>7</v>
      </c>
      <c r="AG7" s="8">
        <f t="shared" si="3"/>
        <v>10</v>
      </c>
      <c r="AH7" s="9">
        <f t="shared" si="4"/>
        <v>24</v>
      </c>
    </row>
    <row r="8" spans="1:34" ht="18.75" customHeight="1">
      <c r="A8" s="1742" t="s">
        <v>433</v>
      </c>
      <c r="B8" s="1939" t="s">
        <v>16</v>
      </c>
      <c r="C8" s="1793" t="s">
        <v>2</v>
      </c>
      <c r="D8" s="1793" t="s">
        <v>2</v>
      </c>
      <c r="E8" s="1794" t="s">
        <v>4</v>
      </c>
      <c r="F8" s="1940" t="s">
        <v>4</v>
      </c>
      <c r="G8" s="1940" t="s">
        <v>4</v>
      </c>
      <c r="H8" s="1790" t="s">
        <v>16</v>
      </c>
      <c r="I8" s="1795" t="s">
        <v>16</v>
      </c>
      <c r="J8" s="1792" t="s">
        <v>3</v>
      </c>
      <c r="K8" s="1796" t="s">
        <v>2</v>
      </c>
      <c r="L8" s="1795" t="s">
        <v>16</v>
      </c>
      <c r="M8" s="1790" t="s">
        <v>16</v>
      </c>
      <c r="N8" s="1790" t="s">
        <v>16</v>
      </c>
      <c r="O8" s="1794" t="s">
        <v>4</v>
      </c>
      <c r="P8" s="1794" t="s">
        <v>4</v>
      </c>
      <c r="Q8" s="1790" t="s">
        <v>16</v>
      </c>
      <c r="R8" s="1792" t="s">
        <v>3</v>
      </c>
      <c r="S8" s="1796" t="s">
        <v>2</v>
      </c>
      <c r="T8" s="1792" t="s">
        <v>3</v>
      </c>
      <c r="U8" s="1790" t="s">
        <v>16</v>
      </c>
      <c r="V8" s="1792" t="s">
        <v>3</v>
      </c>
      <c r="W8" s="1793" t="s">
        <v>2</v>
      </c>
      <c r="X8" s="1794" t="s">
        <v>4</v>
      </c>
      <c r="Y8" s="1794" t="s">
        <v>4</v>
      </c>
      <c r="Z8" s="1790" t="s">
        <v>16</v>
      </c>
      <c r="AA8" s="1796" t="s">
        <v>2</v>
      </c>
      <c r="AB8" s="1792" t="s">
        <v>3</v>
      </c>
      <c r="AC8" s="1941" t="s">
        <v>16</v>
      </c>
      <c r="AD8" s="7">
        <f t="shared" si="0"/>
        <v>6</v>
      </c>
      <c r="AE8" s="13">
        <f t="shared" si="1"/>
        <v>5</v>
      </c>
      <c r="AF8" s="8">
        <f t="shared" si="2"/>
        <v>7</v>
      </c>
      <c r="AG8" s="8">
        <f t="shared" si="3"/>
        <v>10</v>
      </c>
      <c r="AH8" s="9">
        <f t="shared" si="4"/>
        <v>26</v>
      </c>
    </row>
    <row r="9" spans="1:34" ht="18.75" customHeight="1">
      <c r="A9" s="1742" t="s">
        <v>434</v>
      </c>
      <c r="B9" s="1939" t="s">
        <v>16</v>
      </c>
      <c r="C9" s="1793" t="s">
        <v>2</v>
      </c>
      <c r="D9" s="1796" t="s">
        <v>2</v>
      </c>
      <c r="E9" s="1794" t="s">
        <v>4</v>
      </c>
      <c r="F9" s="1794" t="s">
        <v>4</v>
      </c>
      <c r="G9" s="1794" t="s">
        <v>4</v>
      </c>
      <c r="H9" s="1790" t="s">
        <v>16</v>
      </c>
      <c r="I9" s="1792" t="s">
        <v>3</v>
      </c>
      <c r="J9" s="1930" t="s">
        <v>118</v>
      </c>
      <c r="K9" s="1795" t="s">
        <v>16</v>
      </c>
      <c r="L9" s="1795" t="s">
        <v>16</v>
      </c>
      <c r="M9" s="1790" t="s">
        <v>16</v>
      </c>
      <c r="N9" s="1790" t="s">
        <v>16</v>
      </c>
      <c r="O9" s="1794" t="s">
        <v>4</v>
      </c>
      <c r="P9" s="1794" t="s">
        <v>4</v>
      </c>
      <c r="Q9" s="1790" t="s">
        <v>16</v>
      </c>
      <c r="R9" s="1796" t="s">
        <v>2</v>
      </c>
      <c r="S9" s="1792" t="s">
        <v>3</v>
      </c>
      <c r="T9" s="1793" t="s">
        <v>2</v>
      </c>
      <c r="U9" s="1790" t="s">
        <v>16</v>
      </c>
      <c r="V9" s="1792" t="s">
        <v>3</v>
      </c>
      <c r="W9" s="1796" t="s">
        <v>15</v>
      </c>
      <c r="X9" s="1794" t="s">
        <v>4</v>
      </c>
      <c r="Y9" s="1794" t="s">
        <v>4</v>
      </c>
      <c r="Z9" s="1790" t="s">
        <v>16</v>
      </c>
      <c r="AA9" s="1793" t="s">
        <v>2</v>
      </c>
      <c r="AB9" s="1792" t="s">
        <v>3</v>
      </c>
      <c r="AC9" s="1941" t="s">
        <v>16</v>
      </c>
      <c r="AD9" s="12">
        <f t="shared" si="0"/>
        <v>6</v>
      </c>
      <c r="AE9" s="13">
        <f t="shared" si="1"/>
        <v>4</v>
      </c>
      <c r="AF9" s="13">
        <f t="shared" si="2"/>
        <v>7</v>
      </c>
      <c r="AG9" s="13">
        <f t="shared" si="3"/>
        <v>10</v>
      </c>
      <c r="AH9" s="14">
        <f t="shared" si="4"/>
        <v>24</v>
      </c>
    </row>
    <row r="10" spans="1:34" ht="18.75" customHeight="1" thickBot="1">
      <c r="A10" s="1742" t="s">
        <v>435</v>
      </c>
      <c r="B10" s="1936" t="s">
        <v>2</v>
      </c>
      <c r="C10" s="1792" t="s">
        <v>3</v>
      </c>
      <c r="D10" s="1793" t="s">
        <v>2</v>
      </c>
      <c r="E10" s="1796" t="s">
        <v>2</v>
      </c>
      <c r="F10" s="1790" t="s">
        <v>16</v>
      </c>
      <c r="G10" s="1790" t="s">
        <v>16</v>
      </c>
      <c r="H10" s="1794" t="s">
        <v>4</v>
      </c>
      <c r="I10" s="1794" t="s">
        <v>4</v>
      </c>
      <c r="J10" s="1790" t="s">
        <v>16</v>
      </c>
      <c r="K10" s="1795" t="s">
        <v>16</v>
      </c>
      <c r="L10" s="1792" t="s">
        <v>3</v>
      </c>
      <c r="M10" s="1795" t="s">
        <v>16</v>
      </c>
      <c r="N10" s="1790" t="s">
        <v>16</v>
      </c>
      <c r="O10" s="1792" t="s">
        <v>3</v>
      </c>
      <c r="P10" s="1796" t="s">
        <v>2</v>
      </c>
      <c r="Q10" s="1794" t="s">
        <v>4</v>
      </c>
      <c r="R10" s="1794" t="s">
        <v>4</v>
      </c>
      <c r="S10" s="1790" t="s">
        <v>16</v>
      </c>
      <c r="T10" s="1796" t="s">
        <v>2</v>
      </c>
      <c r="U10" s="1792" t="s">
        <v>3</v>
      </c>
      <c r="V10" s="1790" t="s">
        <v>16</v>
      </c>
      <c r="W10" s="1790" t="s">
        <v>16</v>
      </c>
      <c r="X10" s="1793" t="s">
        <v>2</v>
      </c>
      <c r="Y10" s="1793" t="s">
        <v>2</v>
      </c>
      <c r="Z10" s="1794" t="s">
        <v>4</v>
      </c>
      <c r="AA10" s="1794" t="s">
        <v>4</v>
      </c>
      <c r="AB10" s="1794" t="s">
        <v>4</v>
      </c>
      <c r="AC10" s="1941" t="s">
        <v>16</v>
      </c>
      <c r="AD10" s="12">
        <f t="shared" si="0"/>
        <v>7</v>
      </c>
      <c r="AE10" s="13">
        <f t="shared" si="1"/>
        <v>4</v>
      </c>
      <c r="AF10" s="13">
        <f t="shared" si="2"/>
        <v>7</v>
      </c>
      <c r="AG10" s="13">
        <f t="shared" si="3"/>
        <v>10</v>
      </c>
      <c r="AH10" s="14">
        <f t="shared" si="4"/>
        <v>24</v>
      </c>
    </row>
    <row r="11" spans="1:34" ht="18.75" customHeight="1" thickBot="1">
      <c r="A11" s="1743" t="s">
        <v>436</v>
      </c>
      <c r="B11" s="1942" t="s">
        <v>3</v>
      </c>
      <c r="C11" s="1801" t="s">
        <v>2</v>
      </c>
      <c r="D11" s="1801" t="s">
        <v>2</v>
      </c>
      <c r="E11" s="1802" t="s">
        <v>2</v>
      </c>
      <c r="F11" s="1793" t="s">
        <v>2</v>
      </c>
      <c r="G11" s="1792" t="s">
        <v>54</v>
      </c>
      <c r="H11" s="1797" t="s">
        <v>4</v>
      </c>
      <c r="I11" s="1797" t="s">
        <v>4</v>
      </c>
      <c r="J11" s="1798" t="s">
        <v>16</v>
      </c>
      <c r="K11" s="1799" t="s">
        <v>16</v>
      </c>
      <c r="L11" s="1800" t="s">
        <v>3</v>
      </c>
      <c r="M11" s="1799" t="s">
        <v>16</v>
      </c>
      <c r="N11" s="1798" t="s">
        <v>16</v>
      </c>
      <c r="O11" s="1800" t="s">
        <v>3</v>
      </c>
      <c r="P11" s="1786" t="s">
        <v>2</v>
      </c>
      <c r="Q11" s="1797" t="s">
        <v>4</v>
      </c>
      <c r="R11" s="1797" t="s">
        <v>4</v>
      </c>
      <c r="S11" s="1798" t="s">
        <v>16</v>
      </c>
      <c r="T11" s="1943" t="s">
        <v>16</v>
      </c>
      <c r="U11" s="1943" t="s">
        <v>16</v>
      </c>
      <c r="V11" s="1798" t="s">
        <v>16</v>
      </c>
      <c r="W11" s="1798" t="s">
        <v>16</v>
      </c>
      <c r="X11" s="1801" t="s">
        <v>2</v>
      </c>
      <c r="Y11" s="1800" t="s">
        <v>3</v>
      </c>
      <c r="Z11" s="1797" t="s">
        <v>4</v>
      </c>
      <c r="AA11" s="1797" t="s">
        <v>4</v>
      </c>
      <c r="AB11" s="1797" t="s">
        <v>4</v>
      </c>
      <c r="AC11" s="1944" t="s">
        <v>16</v>
      </c>
      <c r="AD11" s="1735">
        <f t="shared" si="0"/>
        <v>6</v>
      </c>
      <c r="AE11" s="20">
        <f t="shared" si="1"/>
        <v>5</v>
      </c>
      <c r="AF11" s="20">
        <f t="shared" si="2"/>
        <v>7</v>
      </c>
      <c r="AG11" s="20">
        <f t="shared" si="3"/>
        <v>10</v>
      </c>
      <c r="AH11" s="1595">
        <f t="shared" si="4"/>
        <v>26</v>
      </c>
    </row>
    <row r="12" spans="1:34" ht="18.75" customHeight="1">
      <c r="A12" s="1749" t="s">
        <v>437</v>
      </c>
      <c r="B12" s="1945" t="s">
        <v>16</v>
      </c>
      <c r="C12" s="1787" t="s">
        <v>4</v>
      </c>
      <c r="D12" s="1787" t="s">
        <v>4</v>
      </c>
      <c r="E12" s="1788" t="s">
        <v>16</v>
      </c>
      <c r="F12" s="1785" t="s">
        <v>3</v>
      </c>
      <c r="G12" s="1785" t="s">
        <v>3</v>
      </c>
      <c r="H12" s="1787" t="s">
        <v>4</v>
      </c>
      <c r="I12" s="1788" t="s">
        <v>16</v>
      </c>
      <c r="J12" s="1791" t="s">
        <v>16</v>
      </c>
      <c r="K12" s="1791" t="s">
        <v>16</v>
      </c>
      <c r="L12" s="1785" t="s">
        <v>3</v>
      </c>
      <c r="M12" s="1787" t="s">
        <v>4</v>
      </c>
      <c r="N12" s="1787" t="s">
        <v>4</v>
      </c>
      <c r="O12" s="1788" t="s">
        <v>16</v>
      </c>
      <c r="P12" s="1789" t="s">
        <v>2</v>
      </c>
      <c r="Q12" s="1786" t="s">
        <v>2</v>
      </c>
      <c r="R12" s="1789" t="s">
        <v>2</v>
      </c>
      <c r="S12" s="1930" t="s">
        <v>118</v>
      </c>
      <c r="T12" s="1930" t="s">
        <v>118</v>
      </c>
      <c r="U12" s="1788" t="s">
        <v>16</v>
      </c>
      <c r="V12" s="1788" t="s">
        <v>16</v>
      </c>
      <c r="W12" s="1787" t="s">
        <v>4</v>
      </c>
      <c r="X12" s="1787" t="s">
        <v>4</v>
      </c>
      <c r="Y12" s="1788" t="s">
        <v>16</v>
      </c>
      <c r="Z12" s="1789" t="s">
        <v>2</v>
      </c>
      <c r="AA12" s="1786" t="s">
        <v>2</v>
      </c>
      <c r="AB12" s="1788" t="s">
        <v>16</v>
      </c>
      <c r="AC12" s="1946" t="s">
        <v>3</v>
      </c>
      <c r="AD12" s="1596">
        <f t="shared" si="0"/>
        <v>5</v>
      </c>
      <c r="AE12" s="1597">
        <f t="shared" si="1"/>
        <v>4</v>
      </c>
      <c r="AF12" s="1598">
        <f t="shared" si="2"/>
        <v>7</v>
      </c>
      <c r="AG12" s="1598">
        <f t="shared" si="3"/>
        <v>10</v>
      </c>
      <c r="AH12" s="1599">
        <f t="shared" si="4"/>
        <v>24</v>
      </c>
    </row>
    <row r="13" spans="1:34" ht="18.75" customHeight="1">
      <c r="A13" s="1750" t="s">
        <v>438</v>
      </c>
      <c r="B13" s="1947" t="s">
        <v>3</v>
      </c>
      <c r="C13" s="1796" t="s">
        <v>2</v>
      </c>
      <c r="D13" s="1790" t="s">
        <v>16</v>
      </c>
      <c r="E13" s="1794" t="s">
        <v>4</v>
      </c>
      <c r="F13" s="1794" t="s">
        <v>4</v>
      </c>
      <c r="G13" s="1790" t="s">
        <v>16</v>
      </c>
      <c r="H13" s="1792" t="s">
        <v>3</v>
      </c>
      <c r="I13" s="1793" t="s">
        <v>2</v>
      </c>
      <c r="J13" s="1790" t="s">
        <v>16</v>
      </c>
      <c r="K13" s="1794" t="s">
        <v>4</v>
      </c>
      <c r="L13" s="1794" t="s">
        <v>4</v>
      </c>
      <c r="M13" s="1790" t="s">
        <v>16</v>
      </c>
      <c r="N13" s="1792" t="s">
        <v>3</v>
      </c>
      <c r="O13" s="1794" t="s">
        <v>4</v>
      </c>
      <c r="P13" s="1790" t="s">
        <v>16</v>
      </c>
      <c r="Q13" s="1795" t="s">
        <v>16</v>
      </c>
      <c r="R13" s="1795" t="s">
        <v>16</v>
      </c>
      <c r="S13" s="1796" t="s">
        <v>2</v>
      </c>
      <c r="T13" s="1794" t="s">
        <v>4</v>
      </c>
      <c r="U13" s="1794" t="s">
        <v>4</v>
      </c>
      <c r="V13" s="1790" t="s">
        <v>16</v>
      </c>
      <c r="W13" s="1792" t="s">
        <v>3</v>
      </c>
      <c r="X13" s="1793" t="s">
        <v>2</v>
      </c>
      <c r="Y13" s="1796" t="s">
        <v>2</v>
      </c>
      <c r="Z13" s="1793" t="s">
        <v>2</v>
      </c>
      <c r="AA13" s="1930" t="s">
        <v>118</v>
      </c>
      <c r="AB13" s="1790" t="s">
        <v>16</v>
      </c>
      <c r="AC13" s="1941" t="s">
        <v>16</v>
      </c>
      <c r="AD13" s="1593">
        <f t="shared" si="0"/>
        <v>6</v>
      </c>
      <c r="AE13" s="13">
        <f t="shared" si="1"/>
        <v>4</v>
      </c>
      <c r="AF13" s="13">
        <f t="shared" si="2"/>
        <v>7</v>
      </c>
      <c r="AG13" s="13">
        <f t="shared" si="3"/>
        <v>10</v>
      </c>
      <c r="AH13" s="14">
        <f t="shared" si="4"/>
        <v>24</v>
      </c>
    </row>
    <row r="14" spans="1:34" ht="18.75" customHeight="1">
      <c r="A14" s="1750" t="s">
        <v>439</v>
      </c>
      <c r="B14" s="1932" t="s">
        <v>2</v>
      </c>
      <c r="C14" s="1793" t="s">
        <v>2</v>
      </c>
      <c r="D14" s="1792" t="s">
        <v>3</v>
      </c>
      <c r="E14" s="1793" t="s">
        <v>2</v>
      </c>
      <c r="F14" s="1795" t="s">
        <v>16</v>
      </c>
      <c r="G14" s="1790" t="s">
        <v>16</v>
      </c>
      <c r="H14" s="1790" t="s">
        <v>16</v>
      </c>
      <c r="I14" s="1794" t="s">
        <v>4</v>
      </c>
      <c r="J14" s="1794" t="s">
        <v>4</v>
      </c>
      <c r="K14" s="1790" t="s">
        <v>16</v>
      </c>
      <c r="L14" s="1795" t="s">
        <v>16</v>
      </c>
      <c r="M14" s="1792" t="s">
        <v>3</v>
      </c>
      <c r="N14" s="1790" t="s">
        <v>16</v>
      </c>
      <c r="O14" s="1792" t="s">
        <v>3</v>
      </c>
      <c r="P14" s="1793" t="s">
        <v>2</v>
      </c>
      <c r="Q14" s="1790" t="s">
        <v>16</v>
      </c>
      <c r="R14" s="1794" t="s">
        <v>4</v>
      </c>
      <c r="S14" s="1794" t="s">
        <v>4</v>
      </c>
      <c r="T14" s="1790" t="s">
        <v>16</v>
      </c>
      <c r="U14" s="1792" t="s">
        <v>3</v>
      </c>
      <c r="V14" s="1794" t="s">
        <v>4</v>
      </c>
      <c r="W14" s="1790" t="s">
        <v>16</v>
      </c>
      <c r="X14" s="1792" t="s">
        <v>3</v>
      </c>
      <c r="Y14" s="1793" t="s">
        <v>2</v>
      </c>
      <c r="Z14" s="1793" t="s">
        <v>2</v>
      </c>
      <c r="AA14" s="1794" t="s">
        <v>4</v>
      </c>
      <c r="AB14" s="1794" t="s">
        <v>4</v>
      </c>
      <c r="AC14" s="1941" t="s">
        <v>16</v>
      </c>
      <c r="AD14" s="1592">
        <f t="shared" si="0"/>
        <v>6</v>
      </c>
      <c r="AE14" s="13">
        <f t="shared" si="1"/>
        <v>5</v>
      </c>
      <c r="AF14" s="8">
        <f t="shared" si="2"/>
        <v>7</v>
      </c>
      <c r="AG14" s="8">
        <f t="shared" si="3"/>
        <v>10</v>
      </c>
      <c r="AH14" s="9">
        <f t="shared" si="4"/>
        <v>26</v>
      </c>
    </row>
    <row r="15" spans="1:34" ht="18.75" customHeight="1" thickBot="1">
      <c r="A15" s="1751" t="s">
        <v>440</v>
      </c>
      <c r="B15" s="1948" t="s">
        <v>4</v>
      </c>
      <c r="C15" s="1798" t="s">
        <v>16</v>
      </c>
      <c r="D15" s="1802" t="s">
        <v>2</v>
      </c>
      <c r="E15" s="1800" t="s">
        <v>3</v>
      </c>
      <c r="F15" s="1801" t="s">
        <v>2</v>
      </c>
      <c r="G15" s="1797" t="s">
        <v>4</v>
      </c>
      <c r="H15" s="1798" t="s">
        <v>16</v>
      </c>
      <c r="I15" s="1800" t="s">
        <v>3</v>
      </c>
      <c r="J15" s="1801" t="s">
        <v>2</v>
      </c>
      <c r="K15" s="1802" t="s">
        <v>2</v>
      </c>
      <c r="L15" s="1799" t="s">
        <v>16</v>
      </c>
      <c r="M15" s="1799" t="s">
        <v>16</v>
      </c>
      <c r="N15" s="1798" t="s">
        <v>16</v>
      </c>
      <c r="O15" s="1798" t="s">
        <v>16</v>
      </c>
      <c r="P15" s="1797" t="s">
        <v>4</v>
      </c>
      <c r="Q15" s="1797" t="s">
        <v>4</v>
      </c>
      <c r="R15" s="1798" t="s">
        <v>16</v>
      </c>
      <c r="S15" s="1802" t="s">
        <v>2</v>
      </c>
      <c r="T15" s="1801" t="s">
        <v>2</v>
      </c>
      <c r="U15" s="1798" t="s">
        <v>16</v>
      </c>
      <c r="V15" s="1800" t="s">
        <v>3</v>
      </c>
      <c r="W15" s="1930" t="s">
        <v>118</v>
      </c>
      <c r="X15" s="1798" t="s">
        <v>16</v>
      </c>
      <c r="Y15" s="1797" t="s">
        <v>4</v>
      </c>
      <c r="Z15" s="1797" t="s">
        <v>4</v>
      </c>
      <c r="AA15" s="1798" t="s">
        <v>16</v>
      </c>
      <c r="AB15" s="1800" t="s">
        <v>3</v>
      </c>
      <c r="AC15" s="1949" t="s">
        <v>33</v>
      </c>
      <c r="AD15" s="1600">
        <f t="shared" si="0"/>
        <v>6</v>
      </c>
      <c r="AE15" s="20">
        <f t="shared" si="1"/>
        <v>4</v>
      </c>
      <c r="AF15" s="21">
        <f t="shared" si="2"/>
        <v>7</v>
      </c>
      <c r="AG15" s="21">
        <f t="shared" si="3"/>
        <v>10</v>
      </c>
      <c r="AH15" s="22">
        <f t="shared" si="4"/>
        <v>24</v>
      </c>
    </row>
    <row r="16" spans="1:34" ht="18.75" customHeight="1" thickBot="1">
      <c r="A16" s="56" t="s">
        <v>441</v>
      </c>
      <c r="B16" s="1950" t="s">
        <v>2</v>
      </c>
      <c r="C16" s="1786" t="s">
        <v>2</v>
      </c>
      <c r="D16" s="1951" t="s">
        <v>274</v>
      </c>
      <c r="E16" s="1786" t="s">
        <v>2</v>
      </c>
      <c r="F16" s="1785" t="s">
        <v>3</v>
      </c>
      <c r="G16" s="1790" t="s">
        <v>16</v>
      </c>
      <c r="H16" s="1788" t="s">
        <v>16</v>
      </c>
      <c r="I16" s="1786" t="s">
        <v>2</v>
      </c>
      <c r="J16" s="1785" t="s">
        <v>3</v>
      </c>
      <c r="K16" s="1789" t="s">
        <v>2</v>
      </c>
      <c r="L16" s="1791" t="s">
        <v>16</v>
      </c>
      <c r="M16" s="1791" t="s">
        <v>16</v>
      </c>
      <c r="N16" s="1788" t="s">
        <v>16</v>
      </c>
      <c r="O16" s="1788" t="s">
        <v>16</v>
      </c>
      <c r="P16" s="1786" t="s">
        <v>2</v>
      </c>
      <c r="Q16" s="1786" t="s">
        <v>2</v>
      </c>
      <c r="R16" s="1786" t="s">
        <v>2</v>
      </c>
      <c r="S16" s="1785" t="s">
        <v>3</v>
      </c>
      <c r="T16" s="1788" t="s">
        <v>16</v>
      </c>
      <c r="U16" s="1788" t="s">
        <v>16</v>
      </c>
      <c r="V16" s="1786" t="s">
        <v>2</v>
      </c>
      <c r="W16" s="1792" t="s">
        <v>3</v>
      </c>
      <c r="X16" s="1786" t="s">
        <v>2</v>
      </c>
      <c r="Y16" s="1785" t="s">
        <v>3</v>
      </c>
      <c r="Z16" s="1786" t="s">
        <v>2</v>
      </c>
      <c r="AA16" s="1789" t="s">
        <v>2</v>
      </c>
      <c r="AB16" s="1788" t="s">
        <v>16</v>
      </c>
      <c r="AC16" s="1952" t="s">
        <v>16</v>
      </c>
      <c r="AD16" s="1601">
        <f t="shared" si="0"/>
        <v>12</v>
      </c>
      <c r="AE16" s="1597">
        <f t="shared" si="1"/>
        <v>5</v>
      </c>
      <c r="AF16" s="1598">
        <f t="shared" si="2"/>
        <v>0</v>
      </c>
      <c r="AG16" s="1598">
        <f t="shared" si="3"/>
        <v>10</v>
      </c>
      <c r="AH16" s="1599">
        <f t="shared" ref="AH16:AH23" si="5">(AE16+AF16)*2</f>
        <v>10</v>
      </c>
    </row>
    <row r="17" spans="1:34" ht="18.75" customHeight="1" thickBot="1">
      <c r="A17" s="57" t="s">
        <v>442</v>
      </c>
      <c r="B17" s="1792" t="s">
        <v>3</v>
      </c>
      <c r="C17" s="1792" t="s">
        <v>3</v>
      </c>
      <c r="D17" s="1788" t="s">
        <v>16</v>
      </c>
      <c r="E17" s="1796" t="s">
        <v>2</v>
      </c>
      <c r="F17" s="1793" t="s">
        <v>2</v>
      </c>
      <c r="G17" s="1790" t="s">
        <v>16</v>
      </c>
      <c r="H17" s="1793" t="s">
        <v>2</v>
      </c>
      <c r="I17" s="1793" t="s">
        <v>2</v>
      </c>
      <c r="J17" s="1796" t="s">
        <v>2</v>
      </c>
      <c r="K17" s="1792" t="s">
        <v>3</v>
      </c>
      <c r="L17" s="1795" t="s">
        <v>16</v>
      </c>
      <c r="M17" s="1795" t="s">
        <v>16</v>
      </c>
      <c r="N17" s="1790" t="s">
        <v>16</v>
      </c>
      <c r="O17" s="1793" t="s">
        <v>2</v>
      </c>
      <c r="P17" s="1951" t="s">
        <v>274</v>
      </c>
      <c r="Q17" s="1792" t="s">
        <v>3</v>
      </c>
      <c r="R17" s="1792" t="s">
        <v>3</v>
      </c>
      <c r="S17" s="1793" t="s">
        <v>2</v>
      </c>
      <c r="T17" s="1793" t="s">
        <v>2</v>
      </c>
      <c r="U17" s="1790" t="s">
        <v>16</v>
      </c>
      <c r="V17" s="1790" t="s">
        <v>16</v>
      </c>
      <c r="W17" s="1793" t="s">
        <v>2</v>
      </c>
      <c r="X17" s="1793" t="s">
        <v>2</v>
      </c>
      <c r="Y17" s="1793" t="s">
        <v>2</v>
      </c>
      <c r="Z17" s="1793" t="s">
        <v>2</v>
      </c>
      <c r="AA17" s="1793" t="s">
        <v>2</v>
      </c>
      <c r="AB17" s="1790" t="s">
        <v>16</v>
      </c>
      <c r="AC17" s="1941" t="s">
        <v>16</v>
      </c>
      <c r="AD17" s="7">
        <f t="shared" si="0"/>
        <v>13</v>
      </c>
      <c r="AE17" s="13">
        <f t="shared" si="1"/>
        <v>5</v>
      </c>
      <c r="AF17" s="8">
        <f t="shared" si="2"/>
        <v>0</v>
      </c>
      <c r="AG17" s="8">
        <f t="shared" si="3"/>
        <v>9</v>
      </c>
      <c r="AH17" s="9">
        <f t="shared" si="5"/>
        <v>10</v>
      </c>
    </row>
    <row r="18" spans="1:34" ht="18.75" customHeight="1">
      <c r="A18" s="57" t="s">
        <v>443</v>
      </c>
      <c r="B18" s="1788" t="s">
        <v>16</v>
      </c>
      <c r="C18" s="1796" t="s">
        <v>2</v>
      </c>
      <c r="D18" s="1793" t="s">
        <v>2</v>
      </c>
      <c r="E18" s="1793" t="s">
        <v>2</v>
      </c>
      <c r="F18" s="1793" t="s">
        <v>2</v>
      </c>
      <c r="G18" s="1790" t="s">
        <v>16</v>
      </c>
      <c r="H18" s="1790" t="s">
        <v>16</v>
      </c>
      <c r="I18" s="1793" t="s">
        <v>2</v>
      </c>
      <c r="J18" s="1793" t="s">
        <v>2</v>
      </c>
      <c r="K18" s="1790" t="s">
        <v>16</v>
      </c>
      <c r="L18" s="1795" t="s">
        <v>16</v>
      </c>
      <c r="M18" s="1795" t="s">
        <v>16</v>
      </c>
      <c r="N18" s="1793" t="s">
        <v>2</v>
      </c>
      <c r="O18" s="1790" t="s">
        <v>16</v>
      </c>
      <c r="P18" s="1792" t="s">
        <v>3</v>
      </c>
      <c r="Q18" s="1793" t="s">
        <v>2</v>
      </c>
      <c r="R18" s="1793" t="s">
        <v>2</v>
      </c>
      <c r="S18" s="1792" t="s">
        <v>3</v>
      </c>
      <c r="T18" s="1793" t="s">
        <v>2</v>
      </c>
      <c r="U18" s="1790" t="s">
        <v>16</v>
      </c>
      <c r="V18" s="1790" t="s">
        <v>16</v>
      </c>
      <c r="W18" s="1796" t="s">
        <v>2</v>
      </c>
      <c r="X18" s="1793" t="s">
        <v>2</v>
      </c>
      <c r="Y18" s="1793" t="s">
        <v>2</v>
      </c>
      <c r="Z18" s="1792" t="s">
        <v>3</v>
      </c>
      <c r="AA18" s="1793" t="s">
        <v>2</v>
      </c>
      <c r="AB18" s="1790" t="s">
        <v>16</v>
      </c>
      <c r="AC18" s="1941" t="s">
        <v>16</v>
      </c>
      <c r="AD18" s="7">
        <f t="shared" si="0"/>
        <v>14</v>
      </c>
      <c r="AE18" s="13">
        <f t="shared" si="1"/>
        <v>3</v>
      </c>
      <c r="AF18" s="8">
        <f t="shared" si="2"/>
        <v>0</v>
      </c>
      <c r="AG18" s="8">
        <f t="shared" si="3"/>
        <v>11</v>
      </c>
      <c r="AH18" s="9">
        <f t="shared" si="5"/>
        <v>6</v>
      </c>
    </row>
    <row r="19" spans="1:34" ht="18.75" customHeight="1">
      <c r="A19" s="57" t="s">
        <v>444</v>
      </c>
      <c r="B19" s="1936" t="s">
        <v>2</v>
      </c>
      <c r="C19" s="1793" t="s">
        <v>2</v>
      </c>
      <c r="D19" s="1796" t="s">
        <v>2</v>
      </c>
      <c r="E19" s="1792" t="s">
        <v>3</v>
      </c>
      <c r="F19" s="1793" t="s">
        <v>2</v>
      </c>
      <c r="G19" s="1790" t="s">
        <v>16</v>
      </c>
      <c r="H19" s="1790" t="s">
        <v>16</v>
      </c>
      <c r="I19" s="1793" t="s">
        <v>2</v>
      </c>
      <c r="J19" s="1792" t="s">
        <v>3</v>
      </c>
      <c r="K19" s="1793" t="s">
        <v>2</v>
      </c>
      <c r="L19" s="1795" t="s">
        <v>16</v>
      </c>
      <c r="M19" s="1795" t="s">
        <v>16</v>
      </c>
      <c r="N19" s="1790" t="s">
        <v>16</v>
      </c>
      <c r="O19" s="1790" t="s">
        <v>16</v>
      </c>
      <c r="P19" s="1793" t="s">
        <v>2</v>
      </c>
      <c r="Q19" s="1796" t="s">
        <v>2</v>
      </c>
      <c r="R19" s="1792" t="s">
        <v>3</v>
      </c>
      <c r="S19" s="1793" t="s">
        <v>2</v>
      </c>
      <c r="T19" s="1796" t="s">
        <v>2</v>
      </c>
      <c r="U19" s="1790" t="s">
        <v>16</v>
      </c>
      <c r="V19" s="1790" t="s">
        <v>16</v>
      </c>
      <c r="W19" s="1793" t="s">
        <v>2</v>
      </c>
      <c r="X19" s="1792" t="s">
        <v>3</v>
      </c>
      <c r="Y19" s="1790" t="s">
        <v>16</v>
      </c>
      <c r="Z19" s="1792" t="s">
        <v>3</v>
      </c>
      <c r="AA19" s="1792" t="s">
        <v>3</v>
      </c>
      <c r="AB19" s="1793" t="s">
        <v>221</v>
      </c>
      <c r="AC19" s="1941" t="s">
        <v>16</v>
      </c>
      <c r="AD19" s="7">
        <f t="shared" si="0"/>
        <v>11</v>
      </c>
      <c r="AE19" s="13">
        <f t="shared" si="1"/>
        <v>6</v>
      </c>
      <c r="AF19" s="8">
        <f t="shared" si="2"/>
        <v>0</v>
      </c>
      <c r="AG19" s="8">
        <f t="shared" si="3"/>
        <v>10</v>
      </c>
      <c r="AH19" s="9">
        <f t="shared" si="5"/>
        <v>12</v>
      </c>
    </row>
    <row r="20" spans="1:34" ht="18.75" customHeight="1">
      <c r="A20" s="57" t="s">
        <v>445</v>
      </c>
      <c r="B20" s="1936" t="s">
        <v>2</v>
      </c>
      <c r="C20" s="1793" t="s">
        <v>2</v>
      </c>
      <c r="D20" s="1792" t="s">
        <v>3</v>
      </c>
      <c r="E20" s="1796" t="s">
        <v>15</v>
      </c>
      <c r="F20" s="1790" t="s">
        <v>16</v>
      </c>
      <c r="G20" s="1793" t="s">
        <v>2</v>
      </c>
      <c r="H20" s="1790" t="s">
        <v>16</v>
      </c>
      <c r="I20" s="1796" t="s">
        <v>2</v>
      </c>
      <c r="J20" s="1793" t="s">
        <v>2</v>
      </c>
      <c r="K20" s="1792" t="s">
        <v>3</v>
      </c>
      <c r="L20" s="1793" t="s">
        <v>2</v>
      </c>
      <c r="M20" s="1795" t="s">
        <v>16</v>
      </c>
      <c r="N20" s="1790" t="s">
        <v>16</v>
      </c>
      <c r="O20" s="1790" t="s">
        <v>16</v>
      </c>
      <c r="P20" s="1795" t="s">
        <v>16</v>
      </c>
      <c r="Q20" s="1792" t="s">
        <v>3</v>
      </c>
      <c r="R20" s="1796" t="s">
        <v>2</v>
      </c>
      <c r="S20" s="1793" t="s">
        <v>2</v>
      </c>
      <c r="T20" s="1793" t="s">
        <v>2</v>
      </c>
      <c r="U20" s="1790" t="s">
        <v>16</v>
      </c>
      <c r="V20" s="1790" t="s">
        <v>16</v>
      </c>
      <c r="W20" s="1793" t="s">
        <v>2</v>
      </c>
      <c r="X20" s="1796" t="s">
        <v>2</v>
      </c>
      <c r="Y20" s="1793" t="s">
        <v>2</v>
      </c>
      <c r="Z20" s="1793" t="s">
        <v>2</v>
      </c>
      <c r="AA20" s="1792" t="s">
        <v>3</v>
      </c>
      <c r="AB20" s="1790" t="s">
        <v>16</v>
      </c>
      <c r="AC20" s="1941" t="s">
        <v>16</v>
      </c>
      <c r="AD20" s="7">
        <f t="shared" si="0"/>
        <v>14</v>
      </c>
      <c r="AE20" s="13">
        <f t="shared" si="1"/>
        <v>4</v>
      </c>
      <c r="AF20" s="8">
        <f t="shared" si="2"/>
        <v>0</v>
      </c>
      <c r="AG20" s="8">
        <f t="shared" si="3"/>
        <v>10</v>
      </c>
      <c r="AH20" s="9">
        <f t="shared" si="5"/>
        <v>8</v>
      </c>
    </row>
    <row r="21" spans="1:34" ht="18.75" customHeight="1">
      <c r="A21" s="1740" t="s">
        <v>446</v>
      </c>
      <c r="B21" s="1936" t="s">
        <v>2</v>
      </c>
      <c r="C21" s="1792" t="s">
        <v>3</v>
      </c>
      <c r="D21" s="1793" t="s">
        <v>2</v>
      </c>
      <c r="E21" s="1793" t="s">
        <v>2</v>
      </c>
      <c r="F21" s="1793" t="s">
        <v>2</v>
      </c>
      <c r="G21" s="1790" t="s">
        <v>16</v>
      </c>
      <c r="H21" s="1790" t="s">
        <v>16</v>
      </c>
      <c r="I21" s="1792" t="s">
        <v>3</v>
      </c>
      <c r="J21" s="1793" t="s">
        <v>2</v>
      </c>
      <c r="K21" s="1793" t="s">
        <v>2</v>
      </c>
      <c r="L21" s="1795" t="s">
        <v>16</v>
      </c>
      <c r="M21" s="1795" t="s">
        <v>16</v>
      </c>
      <c r="N21" s="1790" t="s">
        <v>16</v>
      </c>
      <c r="O21" s="1790" t="s">
        <v>16</v>
      </c>
      <c r="P21" s="1793" t="s">
        <v>15</v>
      </c>
      <c r="Q21" s="1796" t="s">
        <v>2</v>
      </c>
      <c r="R21" s="1793" t="s">
        <v>2</v>
      </c>
      <c r="S21" s="1793" t="s">
        <v>2</v>
      </c>
      <c r="T21" s="1792" t="s">
        <v>3</v>
      </c>
      <c r="U21" s="1790" t="s">
        <v>16</v>
      </c>
      <c r="V21" s="1790" t="s">
        <v>16</v>
      </c>
      <c r="W21" s="1792" t="s">
        <v>3</v>
      </c>
      <c r="X21" s="1793" t="s">
        <v>2</v>
      </c>
      <c r="Y21" s="1793" t="s">
        <v>2</v>
      </c>
      <c r="Z21" s="1793" t="s">
        <v>2</v>
      </c>
      <c r="AA21" s="1793" t="s">
        <v>2</v>
      </c>
      <c r="AB21" s="1790" t="s">
        <v>16</v>
      </c>
      <c r="AC21" s="1941" t="s">
        <v>16</v>
      </c>
      <c r="AD21" s="7">
        <f t="shared" si="0"/>
        <v>14</v>
      </c>
      <c r="AE21" s="13">
        <f t="shared" si="1"/>
        <v>4</v>
      </c>
      <c r="AF21" s="8">
        <f t="shared" si="2"/>
        <v>0</v>
      </c>
      <c r="AG21" s="8">
        <f t="shared" si="3"/>
        <v>10</v>
      </c>
      <c r="AH21" s="9">
        <f t="shared" si="5"/>
        <v>8</v>
      </c>
    </row>
    <row r="22" spans="1:34" ht="18.75" customHeight="1">
      <c r="A22" s="1740" t="s">
        <v>448</v>
      </c>
      <c r="B22" s="1936" t="s">
        <v>2</v>
      </c>
      <c r="C22" s="1793" t="s">
        <v>2</v>
      </c>
      <c r="D22" s="1793" t="s">
        <v>2</v>
      </c>
      <c r="E22" s="1792" t="s">
        <v>3</v>
      </c>
      <c r="F22" s="1796" t="s">
        <v>2</v>
      </c>
      <c r="G22" s="1790" t="s">
        <v>16</v>
      </c>
      <c r="H22" s="1790" t="s">
        <v>16</v>
      </c>
      <c r="I22" s="1793" t="s">
        <v>2</v>
      </c>
      <c r="J22" s="1793" t="s">
        <v>2</v>
      </c>
      <c r="K22" s="1795" t="s">
        <v>16</v>
      </c>
      <c r="L22" s="1795" t="s">
        <v>16</v>
      </c>
      <c r="M22" s="1793" t="s">
        <v>2</v>
      </c>
      <c r="N22" s="1790" t="s">
        <v>16</v>
      </c>
      <c r="O22" s="1790" t="s">
        <v>16</v>
      </c>
      <c r="P22" s="1793" t="s">
        <v>2</v>
      </c>
      <c r="Q22" s="1792" t="s">
        <v>3</v>
      </c>
      <c r="R22" s="1790" t="s">
        <v>16</v>
      </c>
      <c r="S22" s="1796" t="s">
        <v>2</v>
      </c>
      <c r="T22" s="1792" t="s">
        <v>3</v>
      </c>
      <c r="U22" s="1793" t="s">
        <v>15</v>
      </c>
      <c r="V22" s="1790" t="s">
        <v>16</v>
      </c>
      <c r="W22" s="1792" t="s">
        <v>3</v>
      </c>
      <c r="X22" s="1793" t="s">
        <v>2</v>
      </c>
      <c r="Y22" s="1793" t="s">
        <v>2</v>
      </c>
      <c r="Z22" s="1792" t="s">
        <v>3</v>
      </c>
      <c r="AA22" s="1796" t="s">
        <v>2</v>
      </c>
      <c r="AB22" s="1790" t="s">
        <v>16</v>
      </c>
      <c r="AC22" s="1941" t="s">
        <v>16</v>
      </c>
      <c r="AD22" s="12">
        <f t="shared" si="0"/>
        <v>13</v>
      </c>
      <c r="AE22" s="13">
        <f t="shared" si="1"/>
        <v>5</v>
      </c>
      <c r="AF22" s="13">
        <f t="shared" si="2"/>
        <v>0</v>
      </c>
      <c r="AG22" s="13">
        <f t="shared" si="3"/>
        <v>10</v>
      </c>
      <c r="AH22" s="14">
        <f t="shared" si="5"/>
        <v>10</v>
      </c>
    </row>
    <row r="23" spans="1:34" ht="18.75" customHeight="1" thickBot="1">
      <c r="A23" s="472" t="s">
        <v>447</v>
      </c>
      <c r="B23" s="1953" t="s">
        <v>2</v>
      </c>
      <c r="C23" s="1802" t="s">
        <v>2</v>
      </c>
      <c r="D23" s="1802" t="s">
        <v>2</v>
      </c>
      <c r="E23" s="1954" t="s">
        <v>118</v>
      </c>
      <c r="F23" s="1954" t="s">
        <v>118</v>
      </c>
      <c r="G23" s="1798" t="s">
        <v>16</v>
      </c>
      <c r="H23" s="1798" t="s">
        <v>16</v>
      </c>
      <c r="I23" s="1801" t="s">
        <v>2</v>
      </c>
      <c r="J23" s="1802" t="s">
        <v>2</v>
      </c>
      <c r="K23" s="1802" t="s">
        <v>2</v>
      </c>
      <c r="L23" s="1799" t="s">
        <v>16</v>
      </c>
      <c r="M23" s="1799" t="s">
        <v>16</v>
      </c>
      <c r="N23" s="1798" t="s">
        <v>16</v>
      </c>
      <c r="O23" s="1798" t="s">
        <v>16</v>
      </c>
      <c r="P23" s="1801" t="s">
        <v>2</v>
      </c>
      <c r="Q23" s="1802" t="s">
        <v>2</v>
      </c>
      <c r="R23" s="1802" t="s">
        <v>2</v>
      </c>
      <c r="S23" s="1802" t="s">
        <v>2</v>
      </c>
      <c r="T23" s="1802" t="s">
        <v>2</v>
      </c>
      <c r="U23" s="1798" t="s">
        <v>16</v>
      </c>
      <c r="V23" s="1798" t="s">
        <v>16</v>
      </c>
      <c r="W23" s="1802" t="s">
        <v>2</v>
      </c>
      <c r="X23" s="1801" t="s">
        <v>2</v>
      </c>
      <c r="Y23" s="1796" t="s">
        <v>2</v>
      </c>
      <c r="Z23" s="1954" t="s">
        <v>118</v>
      </c>
      <c r="AA23" s="1798" t="s">
        <v>16</v>
      </c>
      <c r="AB23" s="1798" t="s">
        <v>16</v>
      </c>
      <c r="AC23" s="1955" t="s">
        <v>2</v>
      </c>
      <c r="AD23" s="222">
        <f t="shared" si="0"/>
        <v>15</v>
      </c>
      <c r="AE23" s="558">
        <f t="shared" si="1"/>
        <v>0</v>
      </c>
      <c r="AF23" s="215">
        <f t="shared" si="2"/>
        <v>0</v>
      </c>
      <c r="AG23" s="215">
        <f t="shared" si="3"/>
        <v>10</v>
      </c>
      <c r="AH23" s="217">
        <f t="shared" si="5"/>
        <v>0</v>
      </c>
    </row>
    <row r="24" spans="1:34" s="1906" customFormat="1" ht="17.25" customHeight="1">
      <c r="A24" s="6232" t="s">
        <v>529</v>
      </c>
      <c r="B24" s="6234"/>
      <c r="C24" s="6226">
        <v>0</v>
      </c>
      <c r="D24" s="6226"/>
      <c r="E24" s="6226"/>
      <c r="F24" s="6226"/>
      <c r="G24" s="6226" t="s">
        <v>533</v>
      </c>
      <c r="H24" s="6230" t="s">
        <v>532</v>
      </c>
      <c r="I24" s="6226" t="s">
        <v>537</v>
      </c>
      <c r="J24" s="6226"/>
      <c r="K24" s="6226"/>
      <c r="L24" s="6226"/>
      <c r="M24" s="6226"/>
      <c r="N24" s="6226" t="s">
        <v>535</v>
      </c>
      <c r="O24" s="6230" t="s">
        <v>536</v>
      </c>
      <c r="P24" s="6226"/>
      <c r="Q24" s="6226"/>
      <c r="R24" s="6226"/>
      <c r="S24" s="6226"/>
      <c r="T24" s="6226"/>
      <c r="U24" s="6226" t="s">
        <v>538</v>
      </c>
      <c r="V24" s="6226" t="s">
        <v>534</v>
      </c>
      <c r="W24" s="6226"/>
      <c r="X24" s="6226"/>
      <c r="Y24" s="6226"/>
      <c r="Z24" s="6226"/>
      <c r="AA24" s="6226"/>
      <c r="AB24" s="6226" t="s">
        <v>530</v>
      </c>
      <c r="AC24" s="6228" t="s">
        <v>531</v>
      </c>
      <c r="AD24" s="6212"/>
      <c r="AE24" s="6212"/>
      <c r="AF24" s="6212"/>
      <c r="AG24" s="6212"/>
      <c r="AH24" s="6213"/>
    </row>
    <row r="25" spans="1:34" s="1906" customFormat="1" ht="14.25" thickBot="1">
      <c r="A25" s="6233"/>
      <c r="B25" s="6235"/>
      <c r="C25" s="6227"/>
      <c r="D25" s="6227"/>
      <c r="E25" s="6227"/>
      <c r="F25" s="6227"/>
      <c r="G25" s="6227"/>
      <c r="H25" s="6231"/>
      <c r="I25" s="6227"/>
      <c r="J25" s="6227"/>
      <c r="K25" s="6227"/>
      <c r="L25" s="6227"/>
      <c r="M25" s="6227"/>
      <c r="N25" s="6227"/>
      <c r="O25" s="6231"/>
      <c r="P25" s="6227"/>
      <c r="Q25" s="6227"/>
      <c r="R25" s="6227"/>
      <c r="S25" s="6227"/>
      <c r="T25" s="6227"/>
      <c r="U25" s="6227"/>
      <c r="V25" s="6227"/>
      <c r="W25" s="6227"/>
      <c r="X25" s="6227"/>
      <c r="Y25" s="6227"/>
      <c r="Z25" s="6227"/>
      <c r="AA25" s="6227"/>
      <c r="AB25" s="6227"/>
      <c r="AC25" s="6229"/>
      <c r="AD25" s="6215"/>
      <c r="AE25" s="6215"/>
      <c r="AF25" s="6215"/>
      <c r="AG25" s="6215"/>
      <c r="AH25" s="6216"/>
    </row>
    <row r="26" spans="1:34">
      <c r="A26" s="47" t="s">
        <v>3</v>
      </c>
      <c r="B26" s="1956">
        <f t="shared" ref="B26:AC26" si="6">COUNTIF(B4:B23,$BQ$3)</f>
        <v>0</v>
      </c>
      <c r="C26" s="1956">
        <f t="shared" si="6"/>
        <v>0</v>
      </c>
      <c r="D26" s="1956">
        <f t="shared" si="6"/>
        <v>0</v>
      </c>
      <c r="E26" s="1956">
        <f t="shared" si="6"/>
        <v>0</v>
      </c>
      <c r="F26" s="1956">
        <f t="shared" si="6"/>
        <v>0</v>
      </c>
      <c r="G26" s="1956">
        <f t="shared" si="6"/>
        <v>0</v>
      </c>
      <c r="H26" s="1956">
        <f t="shared" si="6"/>
        <v>0</v>
      </c>
      <c r="I26" s="1956">
        <f t="shared" si="6"/>
        <v>0</v>
      </c>
      <c r="J26" s="1956">
        <f t="shared" si="6"/>
        <v>0</v>
      </c>
      <c r="K26" s="1956">
        <f t="shared" si="6"/>
        <v>0</v>
      </c>
      <c r="L26" s="1956">
        <f t="shared" si="6"/>
        <v>0</v>
      </c>
      <c r="M26" s="1956">
        <f t="shared" si="6"/>
        <v>0</v>
      </c>
      <c r="N26" s="1956">
        <f t="shared" si="6"/>
        <v>0</v>
      </c>
      <c r="O26" s="1956">
        <f t="shared" si="6"/>
        <v>0</v>
      </c>
      <c r="P26" s="1956">
        <f t="shared" si="6"/>
        <v>0</v>
      </c>
      <c r="Q26" s="1956">
        <f t="shared" si="6"/>
        <v>0</v>
      </c>
      <c r="R26" s="1956">
        <f t="shared" si="6"/>
        <v>0</v>
      </c>
      <c r="S26" s="1956">
        <f t="shared" si="6"/>
        <v>0</v>
      </c>
      <c r="T26" s="1956">
        <f t="shared" si="6"/>
        <v>0</v>
      </c>
      <c r="U26" s="1956">
        <f t="shared" si="6"/>
        <v>0</v>
      </c>
      <c r="V26" s="1956">
        <f t="shared" si="6"/>
        <v>0</v>
      </c>
      <c r="W26" s="1956">
        <f t="shared" si="6"/>
        <v>0</v>
      </c>
      <c r="X26" s="1956">
        <f t="shared" si="6"/>
        <v>0</v>
      </c>
      <c r="Y26" s="1956">
        <f t="shared" si="6"/>
        <v>0</v>
      </c>
      <c r="Z26" s="1956">
        <f t="shared" si="6"/>
        <v>0</v>
      </c>
      <c r="AA26" s="1956">
        <f t="shared" si="6"/>
        <v>0</v>
      </c>
      <c r="AB26" s="1956">
        <f t="shared" si="6"/>
        <v>0</v>
      </c>
      <c r="AC26" s="1956">
        <f t="shared" si="6"/>
        <v>0</v>
      </c>
      <c r="AD26" s="45"/>
      <c r="AE26" s="45"/>
      <c r="AF26" s="45"/>
      <c r="AG26" s="45"/>
      <c r="AH26" s="45"/>
    </row>
    <row r="27" spans="1:34">
      <c r="A27" s="47" t="s">
        <v>402</v>
      </c>
      <c r="B27" s="1957">
        <f>COUNTIF(B4:B11,$AH$3)+COUNTIF(B22,"E")</f>
        <v>0</v>
      </c>
      <c r="C27" s="1957">
        <f t="shared" ref="C27:AC27" si="7">COUNTIF(C4:C11,$AH$3)+COUNTIF(C22,"E")</f>
        <v>0</v>
      </c>
      <c r="D27" s="1957">
        <f t="shared" si="7"/>
        <v>0</v>
      </c>
      <c r="E27" s="1957">
        <f t="shared" si="7"/>
        <v>1</v>
      </c>
      <c r="F27" s="1957">
        <f t="shared" si="7"/>
        <v>0</v>
      </c>
      <c r="G27" s="1957">
        <f t="shared" si="7"/>
        <v>0</v>
      </c>
      <c r="H27" s="1957">
        <f t="shared" si="7"/>
        <v>0</v>
      </c>
      <c r="I27" s="1957">
        <f t="shared" si="7"/>
        <v>0</v>
      </c>
      <c r="J27" s="1957">
        <f t="shared" si="7"/>
        <v>0</v>
      </c>
      <c r="K27" s="1957">
        <f t="shared" si="7"/>
        <v>0</v>
      </c>
      <c r="L27" s="1957">
        <f t="shared" si="7"/>
        <v>0</v>
      </c>
      <c r="M27" s="1957">
        <f t="shared" si="7"/>
        <v>0</v>
      </c>
      <c r="N27" s="1957">
        <f t="shared" si="7"/>
        <v>0</v>
      </c>
      <c r="O27" s="1957">
        <f t="shared" si="7"/>
        <v>0</v>
      </c>
      <c r="P27" s="1957">
        <f t="shared" si="7"/>
        <v>0</v>
      </c>
      <c r="Q27" s="1957">
        <f t="shared" si="7"/>
        <v>1</v>
      </c>
      <c r="R27" s="1957">
        <f t="shared" si="7"/>
        <v>0</v>
      </c>
      <c r="S27" s="1957">
        <f t="shared" si="7"/>
        <v>0</v>
      </c>
      <c r="T27" s="1957">
        <f t="shared" si="7"/>
        <v>1</v>
      </c>
      <c r="U27" s="1957">
        <f t="shared" si="7"/>
        <v>0</v>
      </c>
      <c r="V27" s="1957">
        <f t="shared" si="7"/>
        <v>0</v>
      </c>
      <c r="W27" s="1957">
        <f t="shared" si="7"/>
        <v>1</v>
      </c>
      <c r="X27" s="1957">
        <f t="shared" si="7"/>
        <v>0</v>
      </c>
      <c r="Y27" s="1957">
        <f t="shared" si="7"/>
        <v>0</v>
      </c>
      <c r="Z27" s="1957">
        <f t="shared" si="7"/>
        <v>1</v>
      </c>
      <c r="AA27" s="1957">
        <f t="shared" si="7"/>
        <v>0</v>
      </c>
      <c r="AB27" s="1957">
        <f t="shared" si="7"/>
        <v>0</v>
      </c>
      <c r="AC27" s="1957">
        <f t="shared" si="7"/>
        <v>0</v>
      </c>
      <c r="AD27" s="4"/>
      <c r="AE27" s="4"/>
      <c r="AF27" s="4"/>
      <c r="AG27" s="4"/>
      <c r="AH27" s="4"/>
    </row>
    <row r="28" spans="1:34">
      <c r="A28" s="442" t="s">
        <v>2</v>
      </c>
      <c r="B28" s="1958">
        <f>COUNTIF(B4:B15,"D")</f>
        <v>4</v>
      </c>
      <c r="C28" s="1958">
        <f t="shared" ref="C28:AC28" si="8">COUNTIF(C4:C15,"D")</f>
        <v>5</v>
      </c>
      <c r="D28" s="1958">
        <f t="shared" si="8"/>
        <v>6</v>
      </c>
      <c r="E28" s="1958">
        <f t="shared" si="8"/>
        <v>4</v>
      </c>
      <c r="F28" s="1958">
        <f t="shared" si="8"/>
        <v>2</v>
      </c>
      <c r="G28" s="1958">
        <f t="shared" si="8"/>
        <v>0</v>
      </c>
      <c r="H28" s="1958">
        <f t="shared" si="8"/>
        <v>0</v>
      </c>
      <c r="I28" s="1958">
        <f t="shared" si="8"/>
        <v>3</v>
      </c>
      <c r="J28" s="1958">
        <f t="shared" si="8"/>
        <v>2</v>
      </c>
      <c r="K28" s="1958">
        <f t="shared" si="8"/>
        <v>3</v>
      </c>
      <c r="L28" s="1958">
        <f t="shared" si="8"/>
        <v>0</v>
      </c>
      <c r="M28" s="1958">
        <f t="shared" si="8"/>
        <v>0</v>
      </c>
      <c r="N28" s="1958">
        <f t="shared" si="8"/>
        <v>0</v>
      </c>
      <c r="O28" s="1958">
        <f t="shared" si="8"/>
        <v>0</v>
      </c>
      <c r="P28" s="1958">
        <f t="shared" si="8"/>
        <v>4</v>
      </c>
      <c r="Q28" s="1958">
        <f t="shared" si="8"/>
        <v>3</v>
      </c>
      <c r="R28" s="1958">
        <f t="shared" si="8"/>
        <v>3</v>
      </c>
      <c r="S28" s="1958">
        <f t="shared" si="8"/>
        <v>3</v>
      </c>
      <c r="T28" s="1958">
        <f t="shared" si="8"/>
        <v>4</v>
      </c>
      <c r="U28" s="1958">
        <f t="shared" si="8"/>
        <v>0</v>
      </c>
      <c r="V28" s="1958">
        <f t="shared" si="8"/>
        <v>0</v>
      </c>
      <c r="W28" s="1958">
        <f t="shared" si="8"/>
        <v>3</v>
      </c>
      <c r="X28" s="1958">
        <f t="shared" si="8"/>
        <v>3</v>
      </c>
      <c r="Y28" s="1958">
        <f t="shared" si="8"/>
        <v>6</v>
      </c>
      <c r="Z28" s="1958">
        <f t="shared" si="8"/>
        <v>6</v>
      </c>
      <c r="AA28" s="1958">
        <f t="shared" si="8"/>
        <v>4</v>
      </c>
      <c r="AB28" s="1958">
        <f t="shared" si="8"/>
        <v>0</v>
      </c>
      <c r="AC28" s="1958">
        <f t="shared" si="8"/>
        <v>0</v>
      </c>
      <c r="AD28" s="45"/>
      <c r="AE28" s="45"/>
      <c r="AF28" s="45"/>
      <c r="AG28" s="45"/>
      <c r="AH28" s="45"/>
    </row>
    <row r="29" spans="1:34">
      <c r="A29" s="1739" t="s">
        <v>403</v>
      </c>
      <c r="B29" s="1957">
        <f>COUNTIF(B4:B15,"E")+COUNTIF(B16:B23,"D")+COUNTIF(B16:B23,"E")</f>
        <v>9</v>
      </c>
      <c r="C29" s="1957">
        <f t="shared" ref="C29:AC29" si="9">COUNTIF(C4:C15,"E")+COUNTIF(C16:C23,"D")+COUNTIF(C16:C23,"E")</f>
        <v>9</v>
      </c>
      <c r="D29" s="1957">
        <f t="shared" si="9"/>
        <v>8</v>
      </c>
      <c r="E29" s="1957">
        <f t="shared" si="9"/>
        <v>8</v>
      </c>
      <c r="F29" s="1957">
        <f t="shared" si="9"/>
        <v>7</v>
      </c>
      <c r="G29" s="1957">
        <f t="shared" si="9"/>
        <v>4</v>
      </c>
      <c r="H29" s="1957">
        <f t="shared" si="9"/>
        <v>4</v>
      </c>
      <c r="I29" s="1957">
        <f t="shared" si="9"/>
        <v>10</v>
      </c>
      <c r="J29" s="1957">
        <f t="shared" si="9"/>
        <v>9</v>
      </c>
      <c r="K29" s="1957">
        <f t="shared" si="9"/>
        <v>7</v>
      </c>
      <c r="L29" s="1957">
        <f t="shared" si="9"/>
        <v>4</v>
      </c>
      <c r="M29" s="1957">
        <f t="shared" si="9"/>
        <v>4</v>
      </c>
      <c r="N29" s="1957">
        <f t="shared" si="9"/>
        <v>4</v>
      </c>
      <c r="O29" s="1957">
        <f t="shared" si="9"/>
        <v>4</v>
      </c>
      <c r="P29" s="1957">
        <f t="shared" si="9"/>
        <v>8</v>
      </c>
      <c r="Q29" s="1957">
        <f t="shared" si="9"/>
        <v>8</v>
      </c>
      <c r="R29" s="1957">
        <f t="shared" si="9"/>
        <v>8</v>
      </c>
      <c r="S29" s="1957">
        <f t="shared" si="9"/>
        <v>9</v>
      </c>
      <c r="T29" s="1957">
        <f t="shared" si="9"/>
        <v>8</v>
      </c>
      <c r="U29" s="1957">
        <f t="shared" si="9"/>
        <v>4</v>
      </c>
      <c r="V29" s="1957">
        <f t="shared" si="9"/>
        <v>4</v>
      </c>
      <c r="W29" s="1957">
        <f t="shared" si="9"/>
        <v>9</v>
      </c>
      <c r="X29" s="1957">
        <f t="shared" si="9"/>
        <v>10</v>
      </c>
      <c r="Y29" s="1957">
        <f t="shared" si="9"/>
        <v>8</v>
      </c>
      <c r="Z29" s="1957">
        <f t="shared" si="9"/>
        <v>7</v>
      </c>
      <c r="AA29" s="1957">
        <f t="shared" si="9"/>
        <v>8</v>
      </c>
      <c r="AB29" s="1957">
        <f t="shared" si="9"/>
        <v>3</v>
      </c>
      <c r="AC29" s="1957">
        <f t="shared" si="9"/>
        <v>4</v>
      </c>
      <c r="AD29" s="45"/>
      <c r="AE29" s="45"/>
      <c r="AF29" s="45"/>
      <c r="AG29" s="45"/>
      <c r="AH29" s="45"/>
    </row>
  </sheetData>
  <mergeCells count="32">
    <mergeCell ref="B1:AH1"/>
    <mergeCell ref="AD2:AH2"/>
    <mergeCell ref="A24:A25"/>
    <mergeCell ref="B24:B25"/>
    <mergeCell ref="C24:C25"/>
    <mergeCell ref="D24:D25"/>
    <mergeCell ref="E24:E25"/>
    <mergeCell ref="F24:F25"/>
    <mergeCell ref="G24:G25"/>
    <mergeCell ref="H24:H25"/>
    <mergeCell ref="T24:T25"/>
    <mergeCell ref="I24:I25"/>
    <mergeCell ref="J24:J25"/>
    <mergeCell ref="K24:K25"/>
    <mergeCell ref="L24:L25"/>
    <mergeCell ref="M24:M25"/>
    <mergeCell ref="N24:N25"/>
    <mergeCell ref="O24:O25"/>
    <mergeCell ref="P24:P25"/>
    <mergeCell ref="Q24:Q25"/>
    <mergeCell ref="R24:R25"/>
    <mergeCell ref="S24:S25"/>
    <mergeCell ref="AA24:AA25"/>
    <mergeCell ref="AB24:AB25"/>
    <mergeCell ref="AC24:AC25"/>
    <mergeCell ref="AD24:AH25"/>
    <mergeCell ref="U24:U25"/>
    <mergeCell ref="V24:V25"/>
    <mergeCell ref="W24:W25"/>
    <mergeCell ref="X24:X25"/>
    <mergeCell ref="Y24:Y25"/>
    <mergeCell ref="Z24:Z25"/>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tint="0.59999389629810485"/>
  </sheetPr>
  <dimension ref="A1:AK25"/>
  <sheetViews>
    <sheetView topLeftCell="A16" zoomScale="96" zoomScaleNormal="96" workbookViewId="0">
      <selection activeCell="AJ19" sqref="AJ19"/>
    </sheetView>
  </sheetViews>
  <sheetFormatPr defaultRowHeight="16.5"/>
  <cols>
    <col min="1" max="1" width="9.125" customWidth="1"/>
    <col min="2" max="32" width="3.5" customWidth="1"/>
    <col min="33" max="37" width="3.625" customWidth="1"/>
  </cols>
  <sheetData>
    <row r="1" spans="1:37" ht="21" thickBot="1">
      <c r="A1" s="1"/>
      <c r="B1" s="6166" t="s">
        <v>469</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7.25" thickBot="1">
      <c r="A2" s="6" t="s">
        <v>228</v>
      </c>
      <c r="B2" s="1960">
        <v>1</v>
      </c>
      <c r="C2" s="1961">
        <v>2</v>
      </c>
      <c r="D2" s="1961">
        <v>3</v>
      </c>
      <c r="E2" s="1962">
        <v>4</v>
      </c>
      <c r="F2" s="1962">
        <v>5</v>
      </c>
      <c r="G2" s="1963">
        <v>6</v>
      </c>
      <c r="H2" s="1964">
        <v>7</v>
      </c>
      <c r="I2" s="1962">
        <v>8</v>
      </c>
      <c r="J2" s="1962">
        <v>9</v>
      </c>
      <c r="K2" s="1962">
        <v>10</v>
      </c>
      <c r="L2" s="1962">
        <v>11</v>
      </c>
      <c r="M2" s="1962">
        <v>12</v>
      </c>
      <c r="N2" s="1963">
        <v>13</v>
      </c>
      <c r="O2" s="1965">
        <v>14</v>
      </c>
      <c r="P2" s="1962">
        <v>15</v>
      </c>
      <c r="Q2" s="1962">
        <v>16</v>
      </c>
      <c r="R2" s="1962">
        <v>17</v>
      </c>
      <c r="S2" s="1962">
        <v>18</v>
      </c>
      <c r="T2" s="1962">
        <v>19</v>
      </c>
      <c r="U2" s="1963">
        <v>20</v>
      </c>
      <c r="V2" s="1965">
        <v>21</v>
      </c>
      <c r="W2" s="1962">
        <v>22</v>
      </c>
      <c r="X2" s="1962">
        <v>23</v>
      </c>
      <c r="Y2" s="1962">
        <v>24</v>
      </c>
      <c r="Z2" s="1966">
        <v>25</v>
      </c>
      <c r="AA2" s="1962">
        <v>26</v>
      </c>
      <c r="AB2" s="1963">
        <v>27</v>
      </c>
      <c r="AC2" s="1965">
        <v>28</v>
      </c>
      <c r="AD2" s="1962">
        <v>29</v>
      </c>
      <c r="AE2" s="1961">
        <v>30</v>
      </c>
      <c r="AF2" s="1967">
        <v>31</v>
      </c>
      <c r="AG2" s="6223" t="s">
        <v>1</v>
      </c>
      <c r="AH2" s="6224"/>
      <c r="AI2" s="6224"/>
      <c r="AJ2" s="6224"/>
      <c r="AK2" s="6225"/>
    </row>
    <row r="3" spans="1:37" ht="17.25" thickBot="1">
      <c r="A3" s="1081" t="s">
        <v>7</v>
      </c>
      <c r="B3" s="1968" t="s">
        <v>13</v>
      </c>
      <c r="C3" s="1969" t="s">
        <v>14</v>
      </c>
      <c r="D3" s="1969" t="s">
        <v>8</v>
      </c>
      <c r="E3" s="1970" t="s">
        <v>9</v>
      </c>
      <c r="F3" s="1971" t="s">
        <v>10</v>
      </c>
      <c r="G3" s="1972" t="s">
        <v>11</v>
      </c>
      <c r="H3" s="1968" t="s">
        <v>12</v>
      </c>
      <c r="I3" s="1971" t="s">
        <v>13</v>
      </c>
      <c r="J3" s="1971" t="s">
        <v>14</v>
      </c>
      <c r="K3" s="1971" t="s">
        <v>8</v>
      </c>
      <c r="L3" s="1971" t="s">
        <v>9</v>
      </c>
      <c r="M3" s="1971" t="s">
        <v>10</v>
      </c>
      <c r="N3" s="1972" t="s">
        <v>11</v>
      </c>
      <c r="O3" s="1968" t="s">
        <v>12</v>
      </c>
      <c r="P3" s="1971" t="s">
        <v>13</v>
      </c>
      <c r="Q3" s="1971" t="s">
        <v>14</v>
      </c>
      <c r="R3" s="1971" t="s">
        <v>8</v>
      </c>
      <c r="S3" s="1971" t="s">
        <v>9</v>
      </c>
      <c r="T3" s="1971" t="s">
        <v>10</v>
      </c>
      <c r="U3" s="1972" t="s">
        <v>11</v>
      </c>
      <c r="V3" s="1968" t="s">
        <v>12</v>
      </c>
      <c r="W3" s="1971" t="s">
        <v>13</v>
      </c>
      <c r="X3" s="1971" t="s">
        <v>14</v>
      </c>
      <c r="Y3" s="1971" t="s">
        <v>8</v>
      </c>
      <c r="Z3" s="1971" t="s">
        <v>9</v>
      </c>
      <c r="AA3" s="1971" t="s">
        <v>10</v>
      </c>
      <c r="AB3" s="1972" t="s">
        <v>11</v>
      </c>
      <c r="AC3" s="1968" t="s">
        <v>12</v>
      </c>
      <c r="AD3" s="1971" t="s">
        <v>13</v>
      </c>
      <c r="AE3" s="1969" t="s">
        <v>14</v>
      </c>
      <c r="AF3" s="1973" t="s">
        <v>8</v>
      </c>
      <c r="AG3" s="1556" t="s">
        <v>2</v>
      </c>
      <c r="AH3" s="1554" t="s">
        <v>3</v>
      </c>
      <c r="AI3" s="1554" t="s">
        <v>4</v>
      </c>
      <c r="AJ3" s="1554" t="s">
        <v>5</v>
      </c>
      <c r="AK3" s="1555" t="s">
        <v>6</v>
      </c>
    </row>
    <row r="4" spans="1:37" ht="21" thickBot="1">
      <c r="A4" s="1754" t="s">
        <v>449</v>
      </c>
      <c r="B4" s="1974" t="s">
        <v>4</v>
      </c>
      <c r="C4" s="1975" t="s">
        <v>16</v>
      </c>
      <c r="D4" s="1976" t="s">
        <v>2</v>
      </c>
      <c r="E4" s="1977" t="s">
        <v>3</v>
      </c>
      <c r="F4" s="1977" t="s">
        <v>54</v>
      </c>
      <c r="G4" s="1975" t="s">
        <v>16</v>
      </c>
      <c r="H4" s="2036" t="s">
        <v>16</v>
      </c>
      <c r="I4" s="1980" t="s">
        <v>2</v>
      </c>
      <c r="J4" s="1981" t="s">
        <v>4</v>
      </c>
      <c r="K4" s="1981" t="s">
        <v>4</v>
      </c>
      <c r="L4" s="1975" t="s">
        <v>16</v>
      </c>
      <c r="M4" s="1980" t="s">
        <v>15</v>
      </c>
      <c r="N4" s="1975" t="s">
        <v>16</v>
      </c>
      <c r="O4" s="1983" t="s">
        <v>3</v>
      </c>
      <c r="P4" s="1977" t="s">
        <v>3</v>
      </c>
      <c r="Q4" s="2037" t="s">
        <v>118</v>
      </c>
      <c r="R4" s="1980" t="s">
        <v>2</v>
      </c>
      <c r="S4" s="1981" t="s">
        <v>4</v>
      </c>
      <c r="T4" s="1981" t="s">
        <v>4</v>
      </c>
      <c r="U4" s="1981" t="s">
        <v>4</v>
      </c>
      <c r="V4" s="1975" t="s">
        <v>16</v>
      </c>
      <c r="W4" s="1975" t="s">
        <v>16</v>
      </c>
      <c r="X4" s="1977" t="s">
        <v>3</v>
      </c>
      <c r="Y4" s="1976" t="s">
        <v>2</v>
      </c>
      <c r="Z4" s="1976" t="s">
        <v>2</v>
      </c>
      <c r="AA4" s="1975" t="s">
        <v>16</v>
      </c>
      <c r="AB4" s="1975" t="s">
        <v>16</v>
      </c>
      <c r="AC4" s="1981" t="s">
        <v>4</v>
      </c>
      <c r="AD4" s="1981" t="s">
        <v>4</v>
      </c>
      <c r="AE4" s="1975" t="s">
        <v>16</v>
      </c>
      <c r="AF4" s="2038" t="s">
        <v>118</v>
      </c>
      <c r="AG4" s="1734">
        <f t="shared" ref="AG4:AG23" si="0">COUNTIF(B4:AF4,AG$3)</f>
        <v>6</v>
      </c>
      <c r="AH4" s="16">
        <f t="shared" ref="AH4:AH23" si="1">COUNTIF(B4:AF4,AH$3)</f>
        <v>5</v>
      </c>
      <c r="AI4" s="16">
        <f t="shared" ref="AI4:AI23" si="2">COUNTIF(B4:AF4,AI$3)</f>
        <v>8</v>
      </c>
      <c r="AJ4" s="16">
        <f t="shared" ref="AJ4:AJ23" si="3">COUNTIF(B4:AF4,AJ$3)</f>
        <v>10</v>
      </c>
      <c r="AK4" s="1591">
        <f t="shared" ref="AK4:AK15" si="4">(AH4+AI4)*2+2</f>
        <v>28</v>
      </c>
    </row>
    <row r="5" spans="1:37" ht="21" thickBot="1">
      <c r="A5" s="53"/>
      <c r="B5" s="1986" t="s">
        <v>16</v>
      </c>
      <c r="C5" s="1979" t="s">
        <v>16</v>
      </c>
      <c r="D5" s="1979" t="s">
        <v>16</v>
      </c>
      <c r="E5" s="1979" t="s">
        <v>16</v>
      </c>
      <c r="F5" s="1979" t="s">
        <v>16</v>
      </c>
      <c r="G5" s="1982" t="s">
        <v>16</v>
      </c>
      <c r="H5" s="1982" t="s">
        <v>16</v>
      </c>
      <c r="I5" s="1979" t="s">
        <v>16</v>
      </c>
      <c r="J5" s="1979" t="s">
        <v>16</v>
      </c>
      <c r="K5" s="1979" t="s">
        <v>16</v>
      </c>
      <c r="L5" s="1987"/>
      <c r="M5" s="1987"/>
      <c r="N5" s="1982" t="s">
        <v>16</v>
      </c>
      <c r="O5" s="1982" t="s">
        <v>16</v>
      </c>
      <c r="P5" s="1987"/>
      <c r="Q5" s="1987"/>
      <c r="R5" s="1987"/>
      <c r="S5" s="1987"/>
      <c r="T5" s="1987"/>
      <c r="U5" s="1982" t="s">
        <v>16</v>
      </c>
      <c r="V5" s="1982" t="s">
        <v>16</v>
      </c>
      <c r="W5" s="1987"/>
      <c r="X5" s="1987"/>
      <c r="Y5" s="1987"/>
      <c r="Z5" s="1985"/>
      <c r="AA5" s="1982" t="s">
        <v>16</v>
      </c>
      <c r="AB5" s="1982" t="s">
        <v>16</v>
      </c>
      <c r="AC5" s="1982" t="s">
        <v>16</v>
      </c>
      <c r="AD5" s="1982" t="s">
        <v>16</v>
      </c>
      <c r="AE5" s="1982" t="s">
        <v>16</v>
      </c>
      <c r="AF5" s="1997" t="s">
        <v>16</v>
      </c>
      <c r="AG5" s="7">
        <f t="shared" si="0"/>
        <v>0</v>
      </c>
      <c r="AH5" s="13">
        <f t="shared" si="1"/>
        <v>0</v>
      </c>
      <c r="AI5" s="8">
        <f t="shared" si="2"/>
        <v>0</v>
      </c>
      <c r="AJ5" s="8">
        <f t="shared" si="3"/>
        <v>20</v>
      </c>
      <c r="AK5" s="9">
        <f t="shared" si="4"/>
        <v>2</v>
      </c>
    </row>
    <row r="6" spans="1:37" ht="24">
      <c r="A6" s="53" t="s">
        <v>450</v>
      </c>
      <c r="B6" s="1988" t="s">
        <v>4</v>
      </c>
      <c r="C6" s="1989" t="s">
        <v>4</v>
      </c>
      <c r="D6" s="1989" t="s">
        <v>4</v>
      </c>
      <c r="E6" s="1982" t="s">
        <v>16</v>
      </c>
      <c r="F6" s="1987" t="s">
        <v>2</v>
      </c>
      <c r="G6" s="1990" t="s">
        <v>3</v>
      </c>
      <c r="H6" s="1982" t="s">
        <v>16</v>
      </c>
      <c r="I6" s="1982" t="s">
        <v>16</v>
      </c>
      <c r="J6" s="1978" t="s">
        <v>54</v>
      </c>
      <c r="K6" s="1979" t="s">
        <v>16</v>
      </c>
      <c r="L6" s="1989" t="s">
        <v>4</v>
      </c>
      <c r="M6" s="1989" t="s">
        <v>4</v>
      </c>
      <c r="N6" s="1989" t="s">
        <v>4</v>
      </c>
      <c r="O6" s="1982" t="s">
        <v>16</v>
      </c>
      <c r="P6" s="1987" t="s">
        <v>2</v>
      </c>
      <c r="Q6" s="1991" t="s">
        <v>76</v>
      </c>
      <c r="R6" s="1987" t="s">
        <v>2</v>
      </c>
      <c r="S6" s="1987" t="s">
        <v>2</v>
      </c>
      <c r="T6" s="1982" t="s">
        <v>16</v>
      </c>
      <c r="U6" s="1982" t="s">
        <v>16</v>
      </c>
      <c r="V6" s="1989" t="s">
        <v>4</v>
      </c>
      <c r="W6" s="1989" t="s">
        <v>4</v>
      </c>
      <c r="X6" s="1982" t="s">
        <v>16</v>
      </c>
      <c r="Y6" s="1987" t="s">
        <v>2</v>
      </c>
      <c r="Z6" s="1985" t="s">
        <v>2</v>
      </c>
      <c r="AA6" s="1978" t="s">
        <v>3</v>
      </c>
      <c r="AB6" s="1982" t="s">
        <v>16</v>
      </c>
      <c r="AC6" s="1992" t="s">
        <v>3</v>
      </c>
      <c r="AD6" s="1985" t="s">
        <v>2</v>
      </c>
      <c r="AE6" s="1989" t="s">
        <v>4</v>
      </c>
      <c r="AF6" s="1993" t="s">
        <v>4</v>
      </c>
      <c r="AG6" s="12">
        <f t="shared" si="0"/>
        <v>7</v>
      </c>
      <c r="AH6" s="13">
        <f t="shared" si="1"/>
        <v>4</v>
      </c>
      <c r="AI6" s="13">
        <f t="shared" si="2"/>
        <v>10</v>
      </c>
      <c r="AJ6" s="13">
        <f t="shared" si="3"/>
        <v>9</v>
      </c>
      <c r="AK6" s="14">
        <f t="shared" si="4"/>
        <v>30</v>
      </c>
    </row>
    <row r="7" spans="1:37" ht="24.75" thickBot="1">
      <c r="A7" s="53" t="s">
        <v>451</v>
      </c>
      <c r="B7" s="1986" t="s">
        <v>16</v>
      </c>
      <c r="C7" s="1989" t="s">
        <v>4</v>
      </c>
      <c r="D7" s="1989" t="s">
        <v>4</v>
      </c>
      <c r="E7" s="1982" t="s">
        <v>16</v>
      </c>
      <c r="F7" s="1979" t="s">
        <v>16</v>
      </c>
      <c r="G7" s="1990" t="s">
        <v>3</v>
      </c>
      <c r="H7" s="1978" t="s">
        <v>3</v>
      </c>
      <c r="I7" s="1985" t="s">
        <v>2</v>
      </c>
      <c r="J7" s="1982" t="s">
        <v>16</v>
      </c>
      <c r="K7" s="1978" t="s">
        <v>3</v>
      </c>
      <c r="L7" s="1994" t="s">
        <v>16</v>
      </c>
      <c r="M7" s="1989" t="s">
        <v>4</v>
      </c>
      <c r="N7" s="1989" t="s">
        <v>4</v>
      </c>
      <c r="O7" s="1982" t="s">
        <v>16</v>
      </c>
      <c r="P7" s="1984" t="s">
        <v>118</v>
      </c>
      <c r="Q7" s="1984" t="s">
        <v>118</v>
      </c>
      <c r="R7" s="1984" t="s">
        <v>118</v>
      </c>
      <c r="S7" s="1987" t="s">
        <v>2</v>
      </c>
      <c r="T7" s="1982" t="s">
        <v>16</v>
      </c>
      <c r="U7" s="1982" t="s">
        <v>16</v>
      </c>
      <c r="V7" s="1989" t="s">
        <v>4</v>
      </c>
      <c r="W7" s="1989" t="s">
        <v>4</v>
      </c>
      <c r="X7" s="1982" t="s">
        <v>16</v>
      </c>
      <c r="Y7" s="1985" t="s">
        <v>2</v>
      </c>
      <c r="Z7" s="1978" t="s">
        <v>3</v>
      </c>
      <c r="AA7" s="1978" t="s">
        <v>3</v>
      </c>
      <c r="AB7" s="1982" t="s">
        <v>16</v>
      </c>
      <c r="AC7" s="1992" t="s">
        <v>3</v>
      </c>
      <c r="AD7" s="1989" t="s">
        <v>396</v>
      </c>
      <c r="AE7" s="1989" t="s">
        <v>4</v>
      </c>
      <c r="AF7" s="1993" t="s">
        <v>396</v>
      </c>
      <c r="AG7" s="7">
        <f t="shared" si="0"/>
        <v>3</v>
      </c>
      <c r="AH7" s="13">
        <f t="shared" si="1"/>
        <v>6</v>
      </c>
      <c r="AI7" s="8">
        <f t="shared" si="2"/>
        <v>7</v>
      </c>
      <c r="AJ7" s="8">
        <f t="shared" si="3"/>
        <v>10</v>
      </c>
      <c r="AK7" s="9">
        <f t="shared" si="4"/>
        <v>28</v>
      </c>
    </row>
    <row r="8" spans="1:37" ht="20.25">
      <c r="A8" s="53" t="s">
        <v>452</v>
      </c>
      <c r="B8" s="1995" t="s">
        <v>16</v>
      </c>
      <c r="C8" s="1987" t="s">
        <v>2</v>
      </c>
      <c r="D8" s="1985" t="s">
        <v>2</v>
      </c>
      <c r="E8" s="1989" t="s">
        <v>4</v>
      </c>
      <c r="F8" s="1989" t="s">
        <v>4</v>
      </c>
      <c r="G8" s="1989" t="s">
        <v>4</v>
      </c>
      <c r="H8" s="1982" t="s">
        <v>16</v>
      </c>
      <c r="I8" s="1978" t="s">
        <v>3</v>
      </c>
      <c r="J8" s="1989" t="s">
        <v>4</v>
      </c>
      <c r="K8" s="1989" t="s">
        <v>4</v>
      </c>
      <c r="L8" s="1979" t="s">
        <v>16</v>
      </c>
      <c r="M8" s="1982" t="s">
        <v>16</v>
      </c>
      <c r="N8" s="1982" t="s">
        <v>16</v>
      </c>
      <c r="O8" s="1989" t="s">
        <v>4</v>
      </c>
      <c r="P8" s="1989" t="s">
        <v>4</v>
      </c>
      <c r="Q8" s="1982" t="s">
        <v>16</v>
      </c>
      <c r="R8" s="1978" t="s">
        <v>3</v>
      </c>
      <c r="S8" s="1987" t="s">
        <v>2</v>
      </c>
      <c r="T8" s="1985" t="s">
        <v>2</v>
      </c>
      <c r="U8" s="1982" t="s">
        <v>16</v>
      </c>
      <c r="V8" s="1992" t="s">
        <v>3</v>
      </c>
      <c r="W8" s="1987" t="s">
        <v>2</v>
      </c>
      <c r="X8" s="1989" t="s">
        <v>4</v>
      </c>
      <c r="Y8" s="1989" t="s">
        <v>4</v>
      </c>
      <c r="Z8" s="1982" t="s">
        <v>16</v>
      </c>
      <c r="AA8" s="1982" t="s">
        <v>16</v>
      </c>
      <c r="AB8" s="1990" t="s">
        <v>3</v>
      </c>
      <c r="AC8" s="1989" t="s">
        <v>4</v>
      </c>
      <c r="AD8" s="1982" t="s">
        <v>16</v>
      </c>
      <c r="AE8" s="1978" t="s">
        <v>3</v>
      </c>
      <c r="AF8" s="1996" t="s">
        <v>2</v>
      </c>
      <c r="AG8" s="7">
        <f t="shared" si="0"/>
        <v>6</v>
      </c>
      <c r="AH8" s="13">
        <f t="shared" si="1"/>
        <v>5</v>
      </c>
      <c r="AI8" s="8">
        <f t="shared" si="2"/>
        <v>10</v>
      </c>
      <c r="AJ8" s="8">
        <f t="shared" si="3"/>
        <v>10</v>
      </c>
      <c r="AK8" s="9">
        <f t="shared" si="4"/>
        <v>32</v>
      </c>
    </row>
    <row r="9" spans="1:37" ht="20.25">
      <c r="A9" s="53" t="s">
        <v>453</v>
      </c>
      <c r="B9" s="1995" t="s">
        <v>16</v>
      </c>
      <c r="C9" s="1978" t="s">
        <v>3</v>
      </c>
      <c r="D9" s="1987" t="s">
        <v>2</v>
      </c>
      <c r="E9" s="1989" t="s">
        <v>4</v>
      </c>
      <c r="F9" s="1989" t="s">
        <v>4</v>
      </c>
      <c r="G9" s="1989" t="s">
        <v>4</v>
      </c>
      <c r="H9" s="1982" t="s">
        <v>16</v>
      </c>
      <c r="I9" s="1979" t="s">
        <v>16</v>
      </c>
      <c r="J9" s="1987" t="s">
        <v>2</v>
      </c>
      <c r="K9" s="1985" t="s">
        <v>2</v>
      </c>
      <c r="L9" s="1989" t="s">
        <v>4</v>
      </c>
      <c r="M9" s="1982" t="s">
        <v>16</v>
      </c>
      <c r="N9" s="1982" t="s">
        <v>16</v>
      </c>
      <c r="O9" s="1989" t="s">
        <v>4</v>
      </c>
      <c r="P9" s="1989" t="s">
        <v>4</v>
      </c>
      <c r="Q9" s="1982" t="s">
        <v>16</v>
      </c>
      <c r="R9" s="1987" t="s">
        <v>2</v>
      </c>
      <c r="S9" s="1978" t="s">
        <v>3</v>
      </c>
      <c r="T9" s="1987" t="s">
        <v>2</v>
      </c>
      <c r="U9" s="1982" t="s">
        <v>16</v>
      </c>
      <c r="V9" s="1992" t="s">
        <v>3</v>
      </c>
      <c r="W9" s="1985" t="s">
        <v>2</v>
      </c>
      <c r="X9" s="1989" t="s">
        <v>4</v>
      </c>
      <c r="Y9" s="1989" t="s">
        <v>4</v>
      </c>
      <c r="Z9" s="1982" t="s">
        <v>16</v>
      </c>
      <c r="AA9" s="1985" t="s">
        <v>2</v>
      </c>
      <c r="AB9" s="1990" t="s">
        <v>3</v>
      </c>
      <c r="AC9" s="1982" t="s">
        <v>16</v>
      </c>
      <c r="AD9" s="1987" t="s">
        <v>2</v>
      </c>
      <c r="AE9" s="1985" t="s">
        <v>488</v>
      </c>
      <c r="AF9" s="1997" t="s">
        <v>16</v>
      </c>
      <c r="AG9" s="12">
        <f t="shared" si="0"/>
        <v>8</v>
      </c>
      <c r="AH9" s="13">
        <f t="shared" si="1"/>
        <v>4</v>
      </c>
      <c r="AI9" s="13">
        <f t="shared" si="2"/>
        <v>8</v>
      </c>
      <c r="AJ9" s="13">
        <f t="shared" si="3"/>
        <v>10</v>
      </c>
      <c r="AK9" s="14">
        <f t="shared" si="4"/>
        <v>26</v>
      </c>
    </row>
    <row r="10" spans="1:37" ht="21" thickBot="1">
      <c r="A10" s="53" t="s">
        <v>454</v>
      </c>
      <c r="B10" s="1998" t="s">
        <v>3</v>
      </c>
      <c r="C10" s="1979" t="s">
        <v>16</v>
      </c>
      <c r="D10" s="1987" t="s">
        <v>2</v>
      </c>
      <c r="E10" s="1985" t="s">
        <v>2</v>
      </c>
      <c r="F10" s="1982" t="s">
        <v>16</v>
      </c>
      <c r="G10" s="1982" t="s">
        <v>16</v>
      </c>
      <c r="H10" s="1989" t="s">
        <v>4</v>
      </c>
      <c r="I10" s="1989" t="s">
        <v>4</v>
      </c>
      <c r="J10" s="1982" t="s">
        <v>16</v>
      </c>
      <c r="K10" s="1987" t="s">
        <v>2</v>
      </c>
      <c r="L10" s="1987" t="s">
        <v>2</v>
      </c>
      <c r="M10" s="1978" t="s">
        <v>3</v>
      </c>
      <c r="N10" s="1982" t="s">
        <v>16</v>
      </c>
      <c r="O10" s="1992" t="s">
        <v>3</v>
      </c>
      <c r="P10" s="1985" t="s">
        <v>2</v>
      </c>
      <c r="Q10" s="1989" t="s">
        <v>4</v>
      </c>
      <c r="R10" s="1989" t="s">
        <v>4</v>
      </c>
      <c r="S10" s="1982" t="s">
        <v>16</v>
      </c>
      <c r="T10" s="1985" t="s">
        <v>2</v>
      </c>
      <c r="U10" s="1990" t="s">
        <v>3</v>
      </c>
      <c r="V10" s="1982" t="s">
        <v>16</v>
      </c>
      <c r="W10" s="1982" t="s">
        <v>16</v>
      </c>
      <c r="X10" s="1987" t="s">
        <v>2</v>
      </c>
      <c r="Y10" s="1978" t="s">
        <v>3</v>
      </c>
      <c r="Z10" s="1989" t="s">
        <v>4</v>
      </c>
      <c r="AA10" s="1989" t="s">
        <v>4</v>
      </c>
      <c r="AB10" s="1989" t="s">
        <v>4</v>
      </c>
      <c r="AC10" s="1982" t="s">
        <v>16</v>
      </c>
      <c r="AD10" s="1999" t="s">
        <v>2</v>
      </c>
      <c r="AE10" s="1987" t="s">
        <v>2</v>
      </c>
      <c r="AF10" s="1996" t="s">
        <v>54</v>
      </c>
      <c r="AG10" s="12">
        <f t="shared" si="0"/>
        <v>9</v>
      </c>
      <c r="AH10" s="13">
        <f t="shared" si="1"/>
        <v>6</v>
      </c>
      <c r="AI10" s="13">
        <f t="shared" si="2"/>
        <v>7</v>
      </c>
      <c r="AJ10" s="13">
        <f t="shared" si="3"/>
        <v>9</v>
      </c>
      <c r="AK10" s="14">
        <f t="shared" si="4"/>
        <v>28</v>
      </c>
    </row>
    <row r="11" spans="1:37" ht="21" thickBot="1">
      <c r="A11" s="1755" t="s">
        <v>455</v>
      </c>
      <c r="B11" s="2000" t="s">
        <v>3</v>
      </c>
      <c r="C11" s="1999" t="s">
        <v>2</v>
      </c>
      <c r="D11" s="2001" t="s">
        <v>2</v>
      </c>
      <c r="E11" s="2002" t="s">
        <v>16</v>
      </c>
      <c r="F11" s="2003" t="s">
        <v>16</v>
      </c>
      <c r="G11" s="2003" t="s">
        <v>16</v>
      </c>
      <c r="H11" s="2004" t="s">
        <v>4</v>
      </c>
      <c r="I11" s="2004" t="s">
        <v>4</v>
      </c>
      <c r="J11" s="2003" t="s">
        <v>16</v>
      </c>
      <c r="K11" s="1999" t="s">
        <v>76</v>
      </c>
      <c r="L11" s="2001" t="s">
        <v>76</v>
      </c>
      <c r="M11" s="2005" t="s">
        <v>3</v>
      </c>
      <c r="N11" s="1983" t="s">
        <v>3</v>
      </c>
      <c r="O11" s="1982" t="s">
        <v>16</v>
      </c>
      <c r="P11" s="1999" t="s">
        <v>2</v>
      </c>
      <c r="Q11" s="2004" t="s">
        <v>4</v>
      </c>
      <c r="R11" s="2004" t="s">
        <v>4</v>
      </c>
      <c r="S11" s="2003" t="s">
        <v>16</v>
      </c>
      <c r="T11" s="2005" t="s">
        <v>3</v>
      </c>
      <c r="U11" s="2006" t="s">
        <v>3</v>
      </c>
      <c r="V11" s="2003" t="s">
        <v>16</v>
      </c>
      <c r="W11" s="2003" t="s">
        <v>16</v>
      </c>
      <c r="X11" s="2001" t="s">
        <v>2</v>
      </c>
      <c r="Y11" s="1999" t="s">
        <v>2</v>
      </c>
      <c r="Z11" s="2004" t="s">
        <v>4</v>
      </c>
      <c r="AA11" s="2004" t="s">
        <v>4</v>
      </c>
      <c r="AB11" s="2004" t="s">
        <v>4</v>
      </c>
      <c r="AC11" s="2003" t="s">
        <v>16</v>
      </c>
      <c r="AD11" s="2001" t="s">
        <v>2</v>
      </c>
      <c r="AE11" s="1999" t="s">
        <v>2</v>
      </c>
      <c r="AF11" s="2032" t="s">
        <v>2</v>
      </c>
      <c r="AG11" s="1735">
        <f t="shared" si="0"/>
        <v>8</v>
      </c>
      <c r="AH11" s="20">
        <f t="shared" si="1"/>
        <v>5</v>
      </c>
      <c r="AI11" s="20">
        <f t="shared" si="2"/>
        <v>7</v>
      </c>
      <c r="AJ11" s="20">
        <f t="shared" si="3"/>
        <v>9</v>
      </c>
      <c r="AK11" s="1595">
        <f t="shared" si="4"/>
        <v>26</v>
      </c>
    </row>
    <row r="12" spans="1:37" ht="21" thickBot="1">
      <c r="A12" s="1757" t="s">
        <v>456</v>
      </c>
      <c r="B12" s="2007" t="s">
        <v>16</v>
      </c>
      <c r="C12" s="2008" t="s">
        <v>33</v>
      </c>
      <c r="D12" s="2008" t="s">
        <v>4</v>
      </c>
      <c r="E12" s="2009" t="s">
        <v>16</v>
      </c>
      <c r="F12" s="2010" t="s">
        <v>16</v>
      </c>
      <c r="G12" s="2011" t="s">
        <v>3</v>
      </c>
      <c r="H12" s="2008" t="s">
        <v>4</v>
      </c>
      <c r="I12" s="2009" t="s">
        <v>16</v>
      </c>
      <c r="J12" s="2012" t="s">
        <v>2</v>
      </c>
      <c r="K12" s="2013" t="s">
        <v>2</v>
      </c>
      <c r="L12" s="2014" t="s">
        <v>15</v>
      </c>
      <c r="M12" s="2008" t="s">
        <v>4</v>
      </c>
      <c r="N12" s="2008" t="s">
        <v>4</v>
      </c>
      <c r="O12" s="2009" t="s">
        <v>16</v>
      </c>
      <c r="P12" s="2014" t="s">
        <v>3</v>
      </c>
      <c r="Q12" s="2012" t="s">
        <v>2</v>
      </c>
      <c r="R12" s="1984" t="s">
        <v>118</v>
      </c>
      <c r="S12" s="2013" t="s">
        <v>2</v>
      </c>
      <c r="T12" s="2012" t="s">
        <v>2</v>
      </c>
      <c r="U12" s="2009" t="s">
        <v>16</v>
      </c>
      <c r="V12" s="2009" t="s">
        <v>16</v>
      </c>
      <c r="W12" s="2008" t="s">
        <v>4</v>
      </c>
      <c r="X12" s="2008" t="s">
        <v>4</v>
      </c>
      <c r="Y12" s="2009" t="s">
        <v>16</v>
      </c>
      <c r="Z12" s="2013" t="s">
        <v>54</v>
      </c>
      <c r="AA12" s="1984" t="s">
        <v>118</v>
      </c>
      <c r="AB12" s="2009" t="s">
        <v>16</v>
      </c>
      <c r="AC12" s="2015" t="s">
        <v>3</v>
      </c>
      <c r="AD12" s="2009" t="s">
        <v>16</v>
      </c>
      <c r="AE12" s="2008" t="s">
        <v>4</v>
      </c>
      <c r="AF12" s="2016" t="s">
        <v>4</v>
      </c>
      <c r="AG12" s="15">
        <f t="shared" si="0"/>
        <v>6</v>
      </c>
      <c r="AH12" s="16">
        <f t="shared" si="1"/>
        <v>4</v>
      </c>
      <c r="AI12" s="17">
        <f t="shared" si="2"/>
        <v>9</v>
      </c>
      <c r="AJ12" s="17">
        <f t="shared" si="3"/>
        <v>10</v>
      </c>
      <c r="AK12" s="18">
        <f t="shared" si="4"/>
        <v>28</v>
      </c>
    </row>
    <row r="13" spans="1:37" ht="21" thickBot="1">
      <c r="A13" s="1758" t="s">
        <v>457</v>
      </c>
      <c r="B13" s="1998" t="s">
        <v>3</v>
      </c>
      <c r="C13" s="1979" t="s">
        <v>16</v>
      </c>
      <c r="D13" s="1987" t="s">
        <v>2</v>
      </c>
      <c r="E13" s="1989" t="s">
        <v>4</v>
      </c>
      <c r="F13" s="1989" t="s">
        <v>4</v>
      </c>
      <c r="G13" s="1982" t="s">
        <v>16</v>
      </c>
      <c r="H13" s="1992" t="s">
        <v>3</v>
      </c>
      <c r="I13" s="1982" t="s">
        <v>16</v>
      </c>
      <c r="J13" s="1982" t="s">
        <v>16</v>
      </c>
      <c r="K13" s="1989" t="s">
        <v>4</v>
      </c>
      <c r="L13" s="1989" t="s">
        <v>4</v>
      </c>
      <c r="M13" s="1982" t="s">
        <v>16</v>
      </c>
      <c r="N13" s="1990" t="s">
        <v>3</v>
      </c>
      <c r="O13" s="1989" t="s">
        <v>4</v>
      </c>
      <c r="P13" s="1982" t="s">
        <v>16</v>
      </c>
      <c r="Q13" s="1987" t="s">
        <v>2</v>
      </c>
      <c r="R13" s="1985" t="s">
        <v>2</v>
      </c>
      <c r="S13" s="1978" t="s">
        <v>3</v>
      </c>
      <c r="T13" s="1989" t="s">
        <v>4</v>
      </c>
      <c r="U13" s="1989" t="s">
        <v>4</v>
      </c>
      <c r="V13" s="1982" t="s">
        <v>16</v>
      </c>
      <c r="W13" s="1978" t="s">
        <v>3</v>
      </c>
      <c r="X13" s="1987" t="s">
        <v>2</v>
      </c>
      <c r="Y13" s="1985" t="s">
        <v>2</v>
      </c>
      <c r="Z13" s="1984" t="s">
        <v>118</v>
      </c>
      <c r="AA13" s="1987" t="s">
        <v>2</v>
      </c>
      <c r="AB13" s="1982" t="s">
        <v>16</v>
      </c>
      <c r="AC13" s="1982" t="s">
        <v>16</v>
      </c>
      <c r="AD13" s="1985" t="s">
        <v>2</v>
      </c>
      <c r="AE13" s="1978" t="s">
        <v>3</v>
      </c>
      <c r="AF13" s="1997" t="s">
        <v>16</v>
      </c>
      <c r="AG13" s="12">
        <f t="shared" si="0"/>
        <v>7</v>
      </c>
      <c r="AH13" s="13">
        <f t="shared" si="1"/>
        <v>6</v>
      </c>
      <c r="AI13" s="13">
        <f t="shared" si="2"/>
        <v>7</v>
      </c>
      <c r="AJ13" s="13">
        <f t="shared" si="3"/>
        <v>10</v>
      </c>
      <c r="AK13" s="14">
        <f t="shared" si="4"/>
        <v>28</v>
      </c>
    </row>
    <row r="14" spans="1:37" ht="21" thickBot="1">
      <c r="A14" s="1758" t="s">
        <v>458</v>
      </c>
      <c r="B14" s="1986" t="s">
        <v>16</v>
      </c>
      <c r="C14" s="1985" t="s">
        <v>2</v>
      </c>
      <c r="D14" s="1978" t="s">
        <v>3</v>
      </c>
      <c r="E14" s="1987" t="s">
        <v>2</v>
      </c>
      <c r="F14" s="1984" t="s">
        <v>118</v>
      </c>
      <c r="G14" s="1982" t="s">
        <v>16</v>
      </c>
      <c r="H14" s="1982" t="s">
        <v>16</v>
      </c>
      <c r="I14" s="1989" t="s">
        <v>4</v>
      </c>
      <c r="J14" s="1989" t="s">
        <v>4</v>
      </c>
      <c r="K14" s="1982" t="s">
        <v>16</v>
      </c>
      <c r="L14" s="1978" t="s">
        <v>3</v>
      </c>
      <c r="M14" s="1985" t="s">
        <v>2</v>
      </c>
      <c r="N14" s="1982" t="s">
        <v>16</v>
      </c>
      <c r="O14" s="1992" t="s">
        <v>3</v>
      </c>
      <c r="P14" s="1987" t="s">
        <v>2</v>
      </c>
      <c r="Q14" s="1982" t="s">
        <v>16</v>
      </c>
      <c r="R14" s="1989" t="s">
        <v>4</v>
      </c>
      <c r="S14" s="1989" t="s">
        <v>4</v>
      </c>
      <c r="T14" s="1982" t="s">
        <v>16</v>
      </c>
      <c r="U14" s="1990" t="s">
        <v>3</v>
      </c>
      <c r="V14" s="1989" t="s">
        <v>4</v>
      </c>
      <c r="W14" s="1982" t="s">
        <v>16</v>
      </c>
      <c r="X14" s="1985" t="s">
        <v>2</v>
      </c>
      <c r="Y14" s="1987" t="s">
        <v>2</v>
      </c>
      <c r="Z14" s="1987" t="s">
        <v>2</v>
      </c>
      <c r="AA14" s="1989" t="s">
        <v>4</v>
      </c>
      <c r="AB14" s="1989" t="s">
        <v>4</v>
      </c>
      <c r="AC14" s="1982" t="s">
        <v>16</v>
      </c>
      <c r="AD14" s="1978" t="s">
        <v>3</v>
      </c>
      <c r="AE14" s="1987" t="s">
        <v>2</v>
      </c>
      <c r="AF14" s="1996" t="s">
        <v>2</v>
      </c>
      <c r="AG14" s="7">
        <f t="shared" si="0"/>
        <v>9</v>
      </c>
      <c r="AH14" s="13">
        <f t="shared" si="1"/>
        <v>5</v>
      </c>
      <c r="AI14" s="8">
        <f t="shared" si="2"/>
        <v>7</v>
      </c>
      <c r="AJ14" s="8">
        <f t="shared" si="3"/>
        <v>9</v>
      </c>
      <c r="AK14" s="9">
        <f t="shared" si="4"/>
        <v>26</v>
      </c>
    </row>
    <row r="15" spans="1:37" ht="21" thickBot="1">
      <c r="A15" s="1759" t="s">
        <v>459</v>
      </c>
      <c r="B15" s="2017" t="s">
        <v>4</v>
      </c>
      <c r="C15" s="2018" t="s">
        <v>16</v>
      </c>
      <c r="D15" s="2019" t="s">
        <v>3</v>
      </c>
      <c r="E15" s="2020" t="s">
        <v>2</v>
      </c>
      <c r="F15" s="2021" t="s">
        <v>15</v>
      </c>
      <c r="G15" s="2022" t="s">
        <v>4</v>
      </c>
      <c r="H15" s="2018" t="s">
        <v>16</v>
      </c>
      <c r="I15" s="2021" t="s">
        <v>2</v>
      </c>
      <c r="J15" s="2020" t="s">
        <v>2</v>
      </c>
      <c r="K15" s="2019" t="s">
        <v>3</v>
      </c>
      <c r="L15" s="2021" t="s">
        <v>2</v>
      </c>
      <c r="M15" s="2021" t="s">
        <v>2</v>
      </c>
      <c r="N15" s="2018" t="s">
        <v>16</v>
      </c>
      <c r="O15" s="2018" t="s">
        <v>16</v>
      </c>
      <c r="P15" s="2022" t="s">
        <v>4</v>
      </c>
      <c r="Q15" s="2022" t="s">
        <v>4</v>
      </c>
      <c r="R15" s="2018" t="s">
        <v>16</v>
      </c>
      <c r="S15" s="2021" t="s">
        <v>2</v>
      </c>
      <c r="T15" s="2019" t="s">
        <v>3</v>
      </c>
      <c r="U15" s="2018" t="s">
        <v>16</v>
      </c>
      <c r="V15" s="2023" t="s">
        <v>3</v>
      </c>
      <c r="W15" s="2020" t="s">
        <v>2</v>
      </c>
      <c r="X15" s="2018" t="s">
        <v>16</v>
      </c>
      <c r="Y15" s="2022" t="s">
        <v>4</v>
      </c>
      <c r="Z15" s="2022" t="s">
        <v>4</v>
      </c>
      <c r="AA15" s="2018" t="s">
        <v>16</v>
      </c>
      <c r="AB15" s="2024" t="s">
        <v>3</v>
      </c>
      <c r="AC15" s="2022" t="s">
        <v>4</v>
      </c>
      <c r="AD15" s="2022" t="s">
        <v>4</v>
      </c>
      <c r="AE15" s="2018" t="s">
        <v>16</v>
      </c>
      <c r="AF15" s="2039" t="s">
        <v>118</v>
      </c>
      <c r="AG15" s="19">
        <f t="shared" si="0"/>
        <v>8</v>
      </c>
      <c r="AH15" s="20">
        <f t="shared" si="1"/>
        <v>5</v>
      </c>
      <c r="AI15" s="21">
        <f t="shared" si="2"/>
        <v>8</v>
      </c>
      <c r="AJ15" s="21">
        <f t="shared" si="3"/>
        <v>9</v>
      </c>
      <c r="AK15" s="22">
        <f t="shared" si="4"/>
        <v>28</v>
      </c>
    </row>
    <row r="16" spans="1:37" ht="18" thickBot="1">
      <c r="A16" s="664" t="s">
        <v>460</v>
      </c>
      <c r="B16" s="2025" t="s">
        <v>16</v>
      </c>
      <c r="C16" s="1980" t="s">
        <v>2</v>
      </c>
      <c r="D16" s="1976" t="s">
        <v>2</v>
      </c>
      <c r="E16" s="1976" t="s">
        <v>2</v>
      </c>
      <c r="F16" s="1977" t="s">
        <v>3</v>
      </c>
      <c r="G16" s="1975" t="s">
        <v>16</v>
      </c>
      <c r="H16" s="1975" t="s">
        <v>16</v>
      </c>
      <c r="I16" s="1976" t="s">
        <v>2</v>
      </c>
      <c r="J16" s="1977" t="s">
        <v>3</v>
      </c>
      <c r="K16" s="1982" t="s">
        <v>16</v>
      </c>
      <c r="L16" s="1976" t="s">
        <v>2</v>
      </c>
      <c r="M16" s="1976" t="s">
        <v>2</v>
      </c>
      <c r="N16" s="1990" t="s">
        <v>3</v>
      </c>
      <c r="O16" s="1975" t="s">
        <v>16</v>
      </c>
      <c r="P16" s="1980" t="s">
        <v>2</v>
      </c>
      <c r="Q16" s="1977" t="s">
        <v>3</v>
      </c>
      <c r="R16" s="1976" t="s">
        <v>2</v>
      </c>
      <c r="S16" s="1981" t="s">
        <v>4</v>
      </c>
      <c r="T16" s="1981" t="s">
        <v>4</v>
      </c>
      <c r="U16" s="1975" t="s">
        <v>16</v>
      </c>
      <c r="V16" s="1975" t="s">
        <v>16</v>
      </c>
      <c r="W16" s="1976" t="s">
        <v>2</v>
      </c>
      <c r="X16" s="1984" t="s">
        <v>118</v>
      </c>
      <c r="Y16" s="1978" t="s">
        <v>3</v>
      </c>
      <c r="Z16" s="1976" t="s">
        <v>2</v>
      </c>
      <c r="AA16" s="1976" t="s">
        <v>2</v>
      </c>
      <c r="AB16" s="1982" t="s">
        <v>16</v>
      </c>
      <c r="AC16" s="1975" t="s">
        <v>16</v>
      </c>
      <c r="AD16" s="1977" t="s">
        <v>3</v>
      </c>
      <c r="AE16" s="2026" t="s">
        <v>2</v>
      </c>
      <c r="AF16" s="2026" t="s">
        <v>2</v>
      </c>
      <c r="AG16" s="15">
        <f t="shared" si="0"/>
        <v>13</v>
      </c>
      <c r="AH16" s="16">
        <f t="shared" si="1"/>
        <v>6</v>
      </c>
      <c r="AI16" s="17">
        <f t="shared" si="2"/>
        <v>2</v>
      </c>
      <c r="AJ16" s="17">
        <f t="shared" si="3"/>
        <v>9</v>
      </c>
      <c r="AK16" s="18">
        <f t="shared" ref="AK16:AK23" si="5">(AH16+AI16)*2</f>
        <v>16</v>
      </c>
    </row>
    <row r="17" spans="1:37" ht="18" thickBot="1">
      <c r="A17" s="665" t="s">
        <v>461</v>
      </c>
      <c r="B17" s="1986" t="s">
        <v>16</v>
      </c>
      <c r="C17" s="1987" t="s">
        <v>2</v>
      </c>
      <c r="D17" s="1987" t="s">
        <v>2</v>
      </c>
      <c r="E17" s="1978" t="s">
        <v>3</v>
      </c>
      <c r="F17" s="1987" t="s">
        <v>2</v>
      </c>
      <c r="G17" s="1982" t="s">
        <v>16</v>
      </c>
      <c r="H17" s="2027" t="s">
        <v>2</v>
      </c>
      <c r="I17" s="1978" t="s">
        <v>3</v>
      </c>
      <c r="J17" s="2028" t="s">
        <v>16</v>
      </c>
      <c r="K17" s="1987" t="s">
        <v>2</v>
      </c>
      <c r="L17" s="1985" t="s">
        <v>2</v>
      </c>
      <c r="M17" s="1987" t="s">
        <v>2</v>
      </c>
      <c r="N17" s="1982" t="s">
        <v>16</v>
      </c>
      <c r="O17" s="1982" t="s">
        <v>16</v>
      </c>
      <c r="P17" s="1985" t="s">
        <v>2</v>
      </c>
      <c r="Q17" s="1987" t="s">
        <v>2</v>
      </c>
      <c r="R17" s="1987" t="s">
        <v>2</v>
      </c>
      <c r="S17" s="1987" t="s">
        <v>2</v>
      </c>
      <c r="T17" s="1985" t="s">
        <v>2</v>
      </c>
      <c r="U17" s="1982" t="s">
        <v>16</v>
      </c>
      <c r="V17" s="1982" t="s">
        <v>16</v>
      </c>
      <c r="W17" s="1978" t="s">
        <v>3</v>
      </c>
      <c r="X17" s="1984" t="s">
        <v>118</v>
      </c>
      <c r="Y17" s="1978" t="s">
        <v>3</v>
      </c>
      <c r="Z17" s="1985" t="s">
        <v>2</v>
      </c>
      <c r="AA17" s="1976" t="s">
        <v>2</v>
      </c>
      <c r="AB17" s="1982" t="s">
        <v>16</v>
      </c>
      <c r="AC17" s="1982" t="s">
        <v>16</v>
      </c>
      <c r="AD17" s="1987" t="s">
        <v>2</v>
      </c>
      <c r="AE17" s="1987" t="s">
        <v>2</v>
      </c>
      <c r="AF17" s="2032" t="s">
        <v>2</v>
      </c>
      <c r="AG17" s="7">
        <f t="shared" si="0"/>
        <v>17</v>
      </c>
      <c r="AH17" s="13">
        <f t="shared" si="1"/>
        <v>4</v>
      </c>
      <c r="AI17" s="8">
        <f t="shared" si="2"/>
        <v>0</v>
      </c>
      <c r="AJ17" s="8">
        <f t="shared" si="3"/>
        <v>9</v>
      </c>
      <c r="AK17" s="9">
        <f t="shared" si="5"/>
        <v>8</v>
      </c>
    </row>
    <row r="18" spans="1:37" ht="18" thickBot="1">
      <c r="A18" s="665" t="s">
        <v>462</v>
      </c>
      <c r="B18" s="1986" t="s">
        <v>16</v>
      </c>
      <c r="C18" s="1987" t="s">
        <v>2</v>
      </c>
      <c r="D18" s="1987" t="s">
        <v>2</v>
      </c>
      <c r="E18" s="1978" t="s">
        <v>3</v>
      </c>
      <c r="F18" s="1985" t="s">
        <v>2</v>
      </c>
      <c r="G18" s="1982" t="s">
        <v>16</v>
      </c>
      <c r="H18" s="1982" t="s">
        <v>16</v>
      </c>
      <c r="I18" s="1987" t="s">
        <v>2</v>
      </c>
      <c r="J18" s="1985" t="s">
        <v>54</v>
      </c>
      <c r="K18" s="1982" t="s">
        <v>16</v>
      </c>
      <c r="L18" s="1987" t="s">
        <v>2</v>
      </c>
      <c r="M18" s="1987" t="s">
        <v>2</v>
      </c>
      <c r="N18" s="1982" t="s">
        <v>16</v>
      </c>
      <c r="O18" s="2027" t="s">
        <v>2</v>
      </c>
      <c r="P18" s="1987" t="s">
        <v>2</v>
      </c>
      <c r="Q18" s="1987" t="s">
        <v>2</v>
      </c>
      <c r="R18" s="1978" t="s">
        <v>3</v>
      </c>
      <c r="S18" s="1987" t="s">
        <v>2</v>
      </c>
      <c r="T18" s="2029" t="s">
        <v>16</v>
      </c>
      <c r="U18" s="2030" t="s">
        <v>4</v>
      </c>
      <c r="V18" s="1982" t="s">
        <v>16</v>
      </c>
      <c r="W18" s="1987" t="s">
        <v>2</v>
      </c>
      <c r="X18" s="1978" t="s">
        <v>3</v>
      </c>
      <c r="Y18" s="1987" t="s">
        <v>2</v>
      </c>
      <c r="Z18" s="1987" t="s">
        <v>2</v>
      </c>
      <c r="AA18" s="1982" t="s">
        <v>16</v>
      </c>
      <c r="AB18" s="1982" t="s">
        <v>16</v>
      </c>
      <c r="AC18" s="2027" t="s">
        <v>2</v>
      </c>
      <c r="AD18" s="1987" t="s">
        <v>2</v>
      </c>
      <c r="AE18" s="1985" t="s">
        <v>76</v>
      </c>
      <c r="AF18" s="2032" t="s">
        <v>2</v>
      </c>
      <c r="AG18" s="7">
        <f t="shared" si="0"/>
        <v>16</v>
      </c>
      <c r="AH18" s="13">
        <f t="shared" si="1"/>
        <v>4</v>
      </c>
      <c r="AI18" s="8">
        <f t="shared" si="2"/>
        <v>1</v>
      </c>
      <c r="AJ18" s="8">
        <f t="shared" si="3"/>
        <v>9</v>
      </c>
      <c r="AK18" s="9">
        <f t="shared" si="5"/>
        <v>10</v>
      </c>
    </row>
    <row r="19" spans="1:37" ht="24.75" thickBot="1">
      <c r="A19" s="665" t="s">
        <v>463</v>
      </c>
      <c r="B19" s="1986" t="s">
        <v>16</v>
      </c>
      <c r="C19" s="1978" t="s">
        <v>3</v>
      </c>
      <c r="D19" s="1987" t="s">
        <v>2</v>
      </c>
      <c r="E19" s="1987" t="s">
        <v>2</v>
      </c>
      <c r="F19" s="1985" t="s">
        <v>2</v>
      </c>
      <c r="G19" s="1982" t="s">
        <v>16</v>
      </c>
      <c r="H19" s="1982" t="s">
        <v>16</v>
      </c>
      <c r="I19" s="1987" t="s">
        <v>2</v>
      </c>
      <c r="J19" s="1987" t="s">
        <v>2</v>
      </c>
      <c r="K19" s="1987" t="s">
        <v>2</v>
      </c>
      <c r="L19" s="1985" t="s">
        <v>2</v>
      </c>
      <c r="M19" s="1987" t="s">
        <v>2</v>
      </c>
      <c r="N19" s="1982" t="s">
        <v>16</v>
      </c>
      <c r="O19" s="1982" t="s">
        <v>16</v>
      </c>
      <c r="P19" s="1978" t="s">
        <v>54</v>
      </c>
      <c r="Q19" s="1987" t="s">
        <v>2</v>
      </c>
      <c r="R19" s="1987" t="s">
        <v>2</v>
      </c>
      <c r="S19" s="1991" t="s">
        <v>76</v>
      </c>
      <c r="T19" s="1982" t="s">
        <v>16</v>
      </c>
      <c r="U19" s="1982" t="s">
        <v>16</v>
      </c>
      <c r="V19" s="2027" t="s">
        <v>2</v>
      </c>
      <c r="W19" s="1987" t="s">
        <v>2</v>
      </c>
      <c r="X19" s="1985" t="s">
        <v>2</v>
      </c>
      <c r="Y19" s="1987" t="s">
        <v>2</v>
      </c>
      <c r="Z19" s="1978" t="s">
        <v>3</v>
      </c>
      <c r="AA19" s="1987" t="s">
        <v>2</v>
      </c>
      <c r="AB19" s="1982" t="s">
        <v>16</v>
      </c>
      <c r="AC19" s="1982" t="s">
        <v>16</v>
      </c>
      <c r="AD19" s="1987" t="s">
        <v>2</v>
      </c>
      <c r="AE19" s="1987" t="s">
        <v>2</v>
      </c>
      <c r="AF19" s="2031" t="s">
        <v>3</v>
      </c>
      <c r="AG19" s="7">
        <f t="shared" si="0"/>
        <v>17</v>
      </c>
      <c r="AH19" s="13">
        <f t="shared" si="1"/>
        <v>4</v>
      </c>
      <c r="AI19" s="8">
        <f t="shared" si="2"/>
        <v>0</v>
      </c>
      <c r="AJ19" s="8">
        <f t="shared" si="3"/>
        <v>9</v>
      </c>
      <c r="AK19" s="9">
        <f t="shared" si="5"/>
        <v>8</v>
      </c>
    </row>
    <row r="20" spans="1:37" ht="18" thickBot="1">
      <c r="A20" s="665" t="s">
        <v>464</v>
      </c>
      <c r="B20" s="1986" t="s">
        <v>16</v>
      </c>
      <c r="C20" s="1978" t="s">
        <v>3</v>
      </c>
      <c r="D20" s="1985" t="s">
        <v>2</v>
      </c>
      <c r="E20" s="1987" t="s">
        <v>2</v>
      </c>
      <c r="F20" s="1982" t="s">
        <v>16</v>
      </c>
      <c r="G20" s="2027" t="s">
        <v>2</v>
      </c>
      <c r="H20" s="1982" t="s">
        <v>16</v>
      </c>
      <c r="I20" s="1978" t="s">
        <v>3</v>
      </c>
      <c r="J20" s="1987" t="s">
        <v>15</v>
      </c>
      <c r="K20" s="1978" t="s">
        <v>3</v>
      </c>
      <c r="L20" s="1987" t="s">
        <v>2</v>
      </c>
      <c r="M20" s="1987" t="s">
        <v>2</v>
      </c>
      <c r="N20" s="1982" t="s">
        <v>16</v>
      </c>
      <c r="O20" s="1982" t="s">
        <v>16</v>
      </c>
      <c r="P20" s="1987" t="s">
        <v>2</v>
      </c>
      <c r="Q20" s="1987" t="s">
        <v>2</v>
      </c>
      <c r="R20" s="1985" t="s">
        <v>2</v>
      </c>
      <c r="S20" s="1987" t="s">
        <v>2</v>
      </c>
      <c r="T20" s="1987" t="s">
        <v>2</v>
      </c>
      <c r="U20" s="1982" t="s">
        <v>16</v>
      </c>
      <c r="V20" s="1982" t="s">
        <v>16</v>
      </c>
      <c r="W20" s="1985" t="s">
        <v>2</v>
      </c>
      <c r="X20" s="1978" t="s">
        <v>3</v>
      </c>
      <c r="Y20" s="1987" t="s">
        <v>2</v>
      </c>
      <c r="Z20" s="1987" t="s">
        <v>2</v>
      </c>
      <c r="AA20" s="1980" t="s">
        <v>2</v>
      </c>
      <c r="AB20" s="1982" t="s">
        <v>16</v>
      </c>
      <c r="AC20" s="1982" t="s">
        <v>16</v>
      </c>
      <c r="AD20" s="1987" t="s">
        <v>2</v>
      </c>
      <c r="AE20" s="1987" t="s">
        <v>2</v>
      </c>
      <c r="AF20" s="2032" t="s">
        <v>2</v>
      </c>
      <c r="AG20" s="7">
        <f t="shared" si="0"/>
        <v>18</v>
      </c>
      <c r="AH20" s="13">
        <f t="shared" si="1"/>
        <v>4</v>
      </c>
      <c r="AI20" s="8">
        <f t="shared" si="2"/>
        <v>0</v>
      </c>
      <c r="AJ20" s="8">
        <f t="shared" si="3"/>
        <v>9</v>
      </c>
      <c r="AK20" s="9">
        <f t="shared" si="5"/>
        <v>8</v>
      </c>
    </row>
    <row r="21" spans="1:37" ht="18" thickBot="1">
      <c r="A21" s="1753" t="s">
        <v>465</v>
      </c>
      <c r="B21" s="1986" t="s">
        <v>16</v>
      </c>
      <c r="C21" s="1987" t="s">
        <v>2</v>
      </c>
      <c r="D21" s="1987" t="s">
        <v>2</v>
      </c>
      <c r="E21" s="1985" t="s">
        <v>2</v>
      </c>
      <c r="F21" s="1978" t="s">
        <v>3</v>
      </c>
      <c r="G21" s="1982" t="s">
        <v>16</v>
      </c>
      <c r="H21" s="1982" t="s">
        <v>16</v>
      </c>
      <c r="I21" s="1985" t="s">
        <v>2</v>
      </c>
      <c r="J21" s="1987" t="s">
        <v>2</v>
      </c>
      <c r="K21" s="1980" t="s">
        <v>2</v>
      </c>
      <c r="L21" s="1987" t="s">
        <v>2</v>
      </c>
      <c r="M21" s="1978" t="s">
        <v>3</v>
      </c>
      <c r="N21" s="1982" t="s">
        <v>16</v>
      </c>
      <c r="O21" s="1982" t="s">
        <v>16</v>
      </c>
      <c r="P21" s="1987" t="s">
        <v>2</v>
      </c>
      <c r="Q21" s="1987" t="s">
        <v>2</v>
      </c>
      <c r="R21" s="1978" t="s">
        <v>3</v>
      </c>
      <c r="S21" s="1987" t="s">
        <v>2</v>
      </c>
      <c r="T21" s="1978" t="s">
        <v>3</v>
      </c>
      <c r="U21" s="1982" t="s">
        <v>16</v>
      </c>
      <c r="V21" s="1982" t="s">
        <v>16</v>
      </c>
      <c r="W21" s="1987" t="s">
        <v>2</v>
      </c>
      <c r="X21" s="1987" t="s">
        <v>2</v>
      </c>
      <c r="Y21" s="1975" t="s">
        <v>16</v>
      </c>
      <c r="Z21" s="1987" t="s">
        <v>2</v>
      </c>
      <c r="AA21" s="1978" t="s">
        <v>3</v>
      </c>
      <c r="AB21" s="2033" t="s">
        <v>2</v>
      </c>
      <c r="AC21" s="1982" t="s">
        <v>16</v>
      </c>
      <c r="AD21" s="1987" t="s">
        <v>2</v>
      </c>
      <c r="AE21" s="1985" t="s">
        <v>2</v>
      </c>
      <c r="AF21" s="2031" t="s">
        <v>3</v>
      </c>
      <c r="AG21" s="7">
        <f t="shared" si="0"/>
        <v>16</v>
      </c>
      <c r="AH21" s="13">
        <f t="shared" si="1"/>
        <v>6</v>
      </c>
      <c r="AI21" s="8">
        <f t="shared" si="2"/>
        <v>0</v>
      </c>
      <c r="AJ21" s="8">
        <f t="shared" si="3"/>
        <v>9</v>
      </c>
      <c r="AK21" s="9">
        <f t="shared" si="5"/>
        <v>12</v>
      </c>
    </row>
    <row r="22" spans="1:37" ht="24.75" thickBot="1">
      <c r="A22" s="1761" t="s">
        <v>466</v>
      </c>
      <c r="B22" s="1986" t="s">
        <v>16</v>
      </c>
      <c r="C22" s="1985" t="s">
        <v>2</v>
      </c>
      <c r="D22" s="1978" t="s">
        <v>3</v>
      </c>
      <c r="E22" s="1987" t="s">
        <v>2</v>
      </c>
      <c r="F22" s="1982" t="s">
        <v>16</v>
      </c>
      <c r="G22" s="1982" t="s">
        <v>16</v>
      </c>
      <c r="H22" s="1992" t="s">
        <v>3</v>
      </c>
      <c r="I22" s="1987" t="s">
        <v>2</v>
      </c>
      <c r="J22" s="1985" t="s">
        <v>2</v>
      </c>
      <c r="K22" s="1987" t="s">
        <v>15</v>
      </c>
      <c r="L22" s="1978" t="s">
        <v>3</v>
      </c>
      <c r="M22" s="1987" t="s">
        <v>2</v>
      </c>
      <c r="N22" s="1982" t="s">
        <v>16</v>
      </c>
      <c r="O22" s="1982" t="s">
        <v>16</v>
      </c>
      <c r="P22" s="1987" t="s">
        <v>2</v>
      </c>
      <c r="Q22" s="1991" t="s">
        <v>76</v>
      </c>
      <c r="R22" s="1987" t="s">
        <v>2</v>
      </c>
      <c r="S22" s="1987" t="s">
        <v>2</v>
      </c>
      <c r="T22" s="1987" t="s">
        <v>2</v>
      </c>
      <c r="U22" s="1982" t="s">
        <v>16</v>
      </c>
      <c r="V22" s="1982" t="s">
        <v>16</v>
      </c>
      <c r="W22" s="1978" t="s">
        <v>3</v>
      </c>
      <c r="X22" s="1987" t="s">
        <v>2</v>
      </c>
      <c r="Y22" s="1987" t="s">
        <v>2</v>
      </c>
      <c r="Z22" s="1978" t="s">
        <v>15</v>
      </c>
      <c r="AA22" s="1985" t="s">
        <v>2</v>
      </c>
      <c r="AB22" s="1982" t="s">
        <v>16</v>
      </c>
      <c r="AC22" s="1982" t="s">
        <v>16</v>
      </c>
      <c r="AD22" s="1999" t="s">
        <v>2</v>
      </c>
      <c r="AE22" s="1987" t="s">
        <v>2</v>
      </c>
      <c r="AF22" s="2032" t="s">
        <v>2</v>
      </c>
      <c r="AG22" s="12">
        <f t="shared" si="0"/>
        <v>17</v>
      </c>
      <c r="AH22" s="13">
        <f t="shared" si="1"/>
        <v>4</v>
      </c>
      <c r="AI22" s="13">
        <f t="shared" si="2"/>
        <v>0</v>
      </c>
      <c r="AJ22" s="13">
        <f t="shared" si="3"/>
        <v>9</v>
      </c>
      <c r="AK22" s="14">
        <f t="shared" si="5"/>
        <v>8</v>
      </c>
    </row>
    <row r="23" spans="1:37" ht="21" thickBot="1">
      <c r="A23" s="254" t="s">
        <v>467</v>
      </c>
      <c r="B23" s="2034" t="s">
        <v>16</v>
      </c>
      <c r="C23" s="1999" t="s">
        <v>2</v>
      </c>
      <c r="D23" s="1999" t="s">
        <v>2</v>
      </c>
      <c r="E23" s="1999" t="s">
        <v>2</v>
      </c>
      <c r="F23" s="2001" t="s">
        <v>2</v>
      </c>
      <c r="G23" s="2003" t="s">
        <v>16</v>
      </c>
      <c r="H23" s="2003" t="s">
        <v>16</v>
      </c>
      <c r="I23" s="1999" t="s">
        <v>2</v>
      </c>
      <c r="J23" s="1999" t="s">
        <v>2</v>
      </c>
      <c r="K23" s="1999" t="s">
        <v>2</v>
      </c>
      <c r="L23" s="1999" t="s">
        <v>2</v>
      </c>
      <c r="M23" s="2001" t="s">
        <v>2</v>
      </c>
      <c r="N23" s="2003" t="s">
        <v>16</v>
      </c>
      <c r="O23" s="2003" t="s">
        <v>16</v>
      </c>
      <c r="P23" s="1999" t="s">
        <v>2</v>
      </c>
      <c r="Q23" s="2001" t="s">
        <v>15</v>
      </c>
      <c r="R23" s="2003" t="s">
        <v>16</v>
      </c>
      <c r="S23" s="1984" t="s">
        <v>118</v>
      </c>
      <c r="T23" s="1984" t="s">
        <v>118</v>
      </c>
      <c r="U23" s="2040" t="s">
        <v>2</v>
      </c>
      <c r="V23" s="2003" t="s">
        <v>16</v>
      </c>
      <c r="W23" s="1999" t="s">
        <v>2</v>
      </c>
      <c r="X23" s="1999" t="s">
        <v>2</v>
      </c>
      <c r="Y23" s="2001" t="s">
        <v>2</v>
      </c>
      <c r="Z23" s="2005" t="s">
        <v>15</v>
      </c>
      <c r="AA23" s="1984" t="s">
        <v>118</v>
      </c>
      <c r="AB23" s="2003" t="s">
        <v>16</v>
      </c>
      <c r="AC23" s="2003" t="s">
        <v>16</v>
      </c>
      <c r="AD23" s="1999" t="s">
        <v>2</v>
      </c>
      <c r="AE23" s="1999" t="s">
        <v>2</v>
      </c>
      <c r="AF23" s="2035" t="s">
        <v>2</v>
      </c>
      <c r="AG23" s="19">
        <f t="shared" si="0"/>
        <v>19</v>
      </c>
      <c r="AH23" s="20">
        <f t="shared" si="1"/>
        <v>0</v>
      </c>
      <c r="AI23" s="21">
        <f t="shared" si="2"/>
        <v>0</v>
      </c>
      <c r="AJ23" s="21">
        <f t="shared" si="3"/>
        <v>9</v>
      </c>
      <c r="AK23" s="22">
        <f t="shared" si="5"/>
        <v>0</v>
      </c>
    </row>
    <row r="24" spans="1:37" s="1959" customFormat="1" ht="12">
      <c r="A24" s="6238" t="s">
        <v>539</v>
      </c>
      <c r="B24" s="6240"/>
      <c r="C24" s="6242"/>
      <c r="D24" s="6242"/>
      <c r="E24" s="6242"/>
      <c r="F24" s="6242"/>
      <c r="G24" s="6242" t="s">
        <v>540</v>
      </c>
      <c r="H24" s="6242" t="s">
        <v>541</v>
      </c>
      <c r="I24" s="6242"/>
      <c r="J24" s="6242"/>
      <c r="K24" s="6242"/>
      <c r="L24" s="6242"/>
      <c r="M24" s="6242"/>
      <c r="N24" s="6236" t="s">
        <v>542</v>
      </c>
      <c r="O24" s="6242" t="s">
        <v>543</v>
      </c>
      <c r="P24" s="6246"/>
      <c r="Q24" s="6242"/>
      <c r="R24" s="6236"/>
      <c r="S24" s="6248"/>
      <c r="T24" s="6242"/>
      <c r="U24" s="6242" t="s">
        <v>544</v>
      </c>
      <c r="V24" s="6242" t="s">
        <v>545</v>
      </c>
      <c r="W24" s="6250"/>
      <c r="X24" s="6242"/>
      <c r="Y24" s="6242"/>
      <c r="Z24" s="6244"/>
      <c r="AA24" s="6242"/>
      <c r="AB24" s="6242" t="s">
        <v>546</v>
      </c>
      <c r="AC24" s="6242" t="s">
        <v>540</v>
      </c>
      <c r="AD24" s="6242"/>
      <c r="AE24" s="6242"/>
      <c r="AF24" s="6256"/>
      <c r="AG24" s="6252"/>
      <c r="AH24" s="6252"/>
      <c r="AI24" s="6252"/>
      <c r="AJ24" s="6252"/>
      <c r="AK24" s="6253"/>
    </row>
    <row r="25" spans="1:37" s="1959" customFormat="1" ht="33.75" customHeight="1" thickBot="1">
      <c r="A25" s="6239"/>
      <c r="B25" s="6241"/>
      <c r="C25" s="6243"/>
      <c r="D25" s="6243"/>
      <c r="E25" s="6243"/>
      <c r="F25" s="6243"/>
      <c r="G25" s="6243"/>
      <c r="H25" s="6243"/>
      <c r="I25" s="6243"/>
      <c r="J25" s="6243"/>
      <c r="K25" s="6243"/>
      <c r="L25" s="6243"/>
      <c r="M25" s="6243"/>
      <c r="N25" s="6237"/>
      <c r="O25" s="6243"/>
      <c r="P25" s="6247"/>
      <c r="Q25" s="6243"/>
      <c r="R25" s="6237"/>
      <c r="S25" s="6249"/>
      <c r="T25" s="6243"/>
      <c r="U25" s="6243"/>
      <c r="V25" s="6243"/>
      <c r="W25" s="6251"/>
      <c r="X25" s="6243"/>
      <c r="Y25" s="6243"/>
      <c r="Z25" s="6245"/>
      <c r="AA25" s="6243"/>
      <c r="AB25" s="6243"/>
      <c r="AC25" s="6243"/>
      <c r="AD25" s="6243"/>
      <c r="AE25" s="6243"/>
      <c r="AF25" s="6257"/>
      <c r="AG25" s="6254"/>
      <c r="AH25" s="6254"/>
      <c r="AI25" s="6254"/>
      <c r="AJ25" s="6254"/>
      <c r="AK25" s="6255"/>
    </row>
  </sheetData>
  <mergeCells count="35">
    <mergeCell ref="AG24:AK25"/>
    <mergeCell ref="AA24:AA25"/>
    <mergeCell ref="AB24:AB25"/>
    <mergeCell ref="AC24:AC25"/>
    <mergeCell ref="AD24:AD25"/>
    <mergeCell ref="AE24:AE25"/>
    <mergeCell ref="AF24:AF25"/>
    <mergeCell ref="Z24:Z25"/>
    <mergeCell ref="O24:O25"/>
    <mergeCell ref="P24:P25"/>
    <mergeCell ref="Q24:Q25"/>
    <mergeCell ref="R24:R25"/>
    <mergeCell ref="S24:S25"/>
    <mergeCell ref="T24:T25"/>
    <mergeCell ref="U24:U25"/>
    <mergeCell ref="V24:V25"/>
    <mergeCell ref="W24:W25"/>
    <mergeCell ref="X24:X25"/>
    <mergeCell ref="Y24:Y25"/>
    <mergeCell ref="N24:N25"/>
    <mergeCell ref="B1:AK1"/>
    <mergeCell ref="AG2:AK2"/>
    <mergeCell ref="A24:A25"/>
    <mergeCell ref="B24:B25"/>
    <mergeCell ref="C24:C25"/>
    <mergeCell ref="D24:D25"/>
    <mergeCell ref="E24:E25"/>
    <mergeCell ref="F24:F25"/>
    <mergeCell ref="G24:G25"/>
    <mergeCell ref="H24:H25"/>
    <mergeCell ref="I24:I25"/>
    <mergeCell ref="J24:J25"/>
    <mergeCell ref="K24:K25"/>
    <mergeCell ref="L24:L25"/>
    <mergeCell ref="M24:M25"/>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tint="0.79998168889431442"/>
  </sheetPr>
  <dimension ref="A1:AN29"/>
  <sheetViews>
    <sheetView zoomScale="98" zoomScaleNormal="98" workbookViewId="0">
      <selection activeCell="AI21" sqref="AI21"/>
    </sheetView>
  </sheetViews>
  <sheetFormatPr defaultRowHeight="16.5"/>
  <cols>
    <col min="2" max="31" width="3.75" customWidth="1"/>
    <col min="32" max="36" width="3.5" customWidth="1"/>
  </cols>
  <sheetData>
    <row r="1" spans="1:36" ht="27.75" customHeight="1" thickBot="1">
      <c r="A1" s="1"/>
      <c r="B1" s="6258" t="s">
        <v>489</v>
      </c>
      <c r="C1" s="6259"/>
      <c r="D1" s="6259"/>
      <c r="E1" s="6259"/>
      <c r="F1" s="6259"/>
      <c r="G1" s="6259"/>
      <c r="H1" s="6259"/>
      <c r="I1" s="6259"/>
      <c r="J1" s="6259"/>
      <c r="K1" s="6259"/>
      <c r="L1" s="6259"/>
      <c r="M1" s="6259"/>
      <c r="N1" s="6259"/>
      <c r="O1" s="6259"/>
      <c r="P1" s="6259"/>
      <c r="Q1" s="6259"/>
      <c r="R1" s="6259"/>
      <c r="S1" s="6259"/>
      <c r="T1" s="6259"/>
      <c r="U1" s="6259"/>
      <c r="V1" s="6259"/>
      <c r="W1" s="6259"/>
      <c r="X1" s="6259"/>
      <c r="Y1" s="6259"/>
      <c r="Z1" s="6259"/>
      <c r="AA1" s="6259"/>
      <c r="AB1" s="6259"/>
      <c r="AC1" s="6259"/>
      <c r="AD1" s="6259"/>
      <c r="AE1" s="6259"/>
      <c r="AF1" s="6259"/>
      <c r="AG1" s="6259"/>
      <c r="AH1" s="6259"/>
      <c r="AI1" s="6259"/>
      <c r="AJ1" s="6260"/>
    </row>
    <row r="2" spans="1:36" ht="17.25" thickBot="1">
      <c r="A2" s="6" t="s">
        <v>228</v>
      </c>
      <c r="B2" s="2046">
        <v>1</v>
      </c>
      <c r="C2" s="1961">
        <v>2</v>
      </c>
      <c r="D2" s="1963">
        <v>3</v>
      </c>
      <c r="E2" s="1965">
        <v>4</v>
      </c>
      <c r="F2" s="1962">
        <v>5</v>
      </c>
      <c r="G2" s="1962">
        <v>6</v>
      </c>
      <c r="H2" s="1962">
        <v>7</v>
      </c>
      <c r="I2" s="1962">
        <v>8</v>
      </c>
      <c r="J2" s="1962">
        <v>9</v>
      </c>
      <c r="K2" s="1963">
        <v>10</v>
      </c>
      <c r="L2" s="1965">
        <v>11</v>
      </c>
      <c r="M2" s="1962">
        <v>12</v>
      </c>
      <c r="N2" s="1961">
        <v>13</v>
      </c>
      <c r="O2" s="1962">
        <v>14</v>
      </c>
      <c r="P2" s="1962">
        <v>15</v>
      </c>
      <c r="Q2" s="1962">
        <v>16</v>
      </c>
      <c r="R2" s="1963">
        <v>17</v>
      </c>
      <c r="S2" s="1965">
        <v>18</v>
      </c>
      <c r="T2" s="1962">
        <v>19</v>
      </c>
      <c r="U2" s="1962">
        <v>20</v>
      </c>
      <c r="V2" s="1962">
        <v>21</v>
      </c>
      <c r="W2" s="1962">
        <v>22</v>
      </c>
      <c r="X2" s="1962">
        <v>23</v>
      </c>
      <c r="Y2" s="1963">
        <v>24</v>
      </c>
      <c r="Z2" s="1965">
        <v>25</v>
      </c>
      <c r="AA2" s="1962">
        <v>26</v>
      </c>
      <c r="AB2" s="1962">
        <v>27</v>
      </c>
      <c r="AC2" s="1962">
        <v>28</v>
      </c>
      <c r="AD2" s="1962">
        <v>29</v>
      </c>
      <c r="AE2" s="2047">
        <v>30</v>
      </c>
      <c r="AF2" s="6223" t="s">
        <v>227</v>
      </c>
      <c r="AG2" s="6224"/>
      <c r="AH2" s="6224"/>
      <c r="AI2" s="6224"/>
      <c r="AJ2" s="6225"/>
    </row>
    <row r="3" spans="1:36" ht="17.25" thickBot="1">
      <c r="A3" s="1081" t="s">
        <v>7</v>
      </c>
      <c r="B3" s="2048" t="s">
        <v>547</v>
      </c>
      <c r="C3" s="1969" t="s">
        <v>548</v>
      </c>
      <c r="D3" s="1972" t="s">
        <v>549</v>
      </c>
      <c r="E3" s="1968" t="s">
        <v>550</v>
      </c>
      <c r="F3" s="1971" t="s">
        <v>13</v>
      </c>
      <c r="G3" s="1971" t="s">
        <v>14</v>
      </c>
      <c r="H3" s="1971" t="s">
        <v>8</v>
      </c>
      <c r="I3" s="1971" t="s">
        <v>9</v>
      </c>
      <c r="J3" s="1971" t="s">
        <v>10</v>
      </c>
      <c r="K3" s="1972" t="s">
        <v>11</v>
      </c>
      <c r="L3" s="1968" t="s">
        <v>12</v>
      </c>
      <c r="M3" s="1971" t="s">
        <v>13</v>
      </c>
      <c r="N3" s="1969" t="s">
        <v>14</v>
      </c>
      <c r="O3" s="1971" t="s">
        <v>8</v>
      </c>
      <c r="P3" s="1971" t="s">
        <v>9</v>
      </c>
      <c r="Q3" s="1971" t="s">
        <v>10</v>
      </c>
      <c r="R3" s="1972" t="s">
        <v>11</v>
      </c>
      <c r="S3" s="1968" t="s">
        <v>12</v>
      </c>
      <c r="T3" s="1971" t="s">
        <v>13</v>
      </c>
      <c r="U3" s="1971" t="s">
        <v>14</v>
      </c>
      <c r="V3" s="1971" t="s">
        <v>551</v>
      </c>
      <c r="W3" s="1971" t="s">
        <v>547</v>
      </c>
      <c r="X3" s="1971" t="s">
        <v>10</v>
      </c>
      <c r="Y3" s="1972" t="s">
        <v>11</v>
      </c>
      <c r="Z3" s="1968" t="s">
        <v>12</v>
      </c>
      <c r="AA3" s="1971" t="s">
        <v>13</v>
      </c>
      <c r="AB3" s="1971" t="s">
        <v>14</v>
      </c>
      <c r="AC3" s="1971" t="s">
        <v>8</v>
      </c>
      <c r="AD3" s="1971" t="s">
        <v>9</v>
      </c>
      <c r="AE3" s="2049" t="s">
        <v>10</v>
      </c>
      <c r="AF3" s="1556" t="s">
        <v>2</v>
      </c>
      <c r="AG3" s="1554" t="s">
        <v>3</v>
      </c>
      <c r="AH3" s="1554" t="s">
        <v>4</v>
      </c>
      <c r="AI3" s="1554" t="s">
        <v>5</v>
      </c>
      <c r="AJ3" s="1555" t="s">
        <v>6</v>
      </c>
    </row>
    <row r="4" spans="1:36" ht="19.5" customHeight="1" thickBot="1">
      <c r="A4" s="1762" t="s">
        <v>470</v>
      </c>
      <c r="B4" s="2050" t="s">
        <v>552</v>
      </c>
      <c r="C4" s="1977" t="s">
        <v>3</v>
      </c>
      <c r="D4" s="1975" t="s">
        <v>553</v>
      </c>
      <c r="E4" s="1977" t="s">
        <v>3</v>
      </c>
      <c r="F4" s="1976" t="s">
        <v>2</v>
      </c>
      <c r="G4" s="1981" t="s">
        <v>4</v>
      </c>
      <c r="H4" s="1981" t="s">
        <v>4</v>
      </c>
      <c r="I4" s="1975" t="s">
        <v>553</v>
      </c>
      <c r="J4" s="1980" t="s">
        <v>2</v>
      </c>
      <c r="K4" s="1977" t="s">
        <v>3</v>
      </c>
      <c r="L4" s="1975" t="s">
        <v>553</v>
      </c>
      <c r="M4" s="1980" t="s">
        <v>2</v>
      </c>
      <c r="N4" s="1977" t="s">
        <v>3</v>
      </c>
      <c r="O4" s="1975" t="s">
        <v>553</v>
      </c>
      <c r="P4" s="1981" t="s">
        <v>4</v>
      </c>
      <c r="Q4" s="1981" t="s">
        <v>4</v>
      </c>
      <c r="R4" s="1981" t="s">
        <v>4</v>
      </c>
      <c r="S4" s="1975" t="s">
        <v>553</v>
      </c>
      <c r="T4" s="1977" t="s">
        <v>3</v>
      </c>
      <c r="U4" s="1980" t="s">
        <v>2</v>
      </c>
      <c r="V4" s="1976" t="s">
        <v>2</v>
      </c>
      <c r="W4" s="1861" t="s">
        <v>552</v>
      </c>
      <c r="X4" s="1975" t="s">
        <v>553</v>
      </c>
      <c r="Y4" s="1975" t="s">
        <v>553</v>
      </c>
      <c r="Z4" s="1981" t="s">
        <v>4</v>
      </c>
      <c r="AA4" s="1981" t="s">
        <v>4</v>
      </c>
      <c r="AB4" s="1975" t="s">
        <v>553</v>
      </c>
      <c r="AC4" s="2001" t="s">
        <v>2</v>
      </c>
      <c r="AD4" s="1976" t="s">
        <v>2</v>
      </c>
      <c r="AE4" s="2051" t="s">
        <v>3</v>
      </c>
      <c r="AF4" s="1734">
        <f t="shared" ref="AF4:AF23" si="0">COUNTIF(B4:AE4,AF$3)</f>
        <v>7</v>
      </c>
      <c r="AG4" s="16">
        <f t="shared" ref="AG4:AG23" si="1">COUNTIF(B4:AE4,AG$3)</f>
        <v>6</v>
      </c>
      <c r="AH4" s="16">
        <f t="shared" ref="AH4:AH23" si="2">COUNTIF(B4:AE4,AH$3)</f>
        <v>7</v>
      </c>
      <c r="AI4" s="16">
        <f t="shared" ref="AI4:AI23" si="3">COUNTIF(B4:AE4,AI$3)</f>
        <v>8</v>
      </c>
      <c r="AJ4" s="1591">
        <f t="shared" ref="AJ4:AJ15" si="4">(AG4+AH4)*2+2</f>
        <v>28</v>
      </c>
    </row>
    <row r="5" spans="1:36" ht="19.5" customHeight="1">
      <c r="A5" s="1763" t="s">
        <v>490</v>
      </c>
      <c r="B5" s="1995" t="s">
        <v>553</v>
      </c>
      <c r="C5" s="1982" t="s">
        <v>553</v>
      </c>
      <c r="D5" s="1982" t="s">
        <v>553</v>
      </c>
      <c r="E5" s="1982" t="s">
        <v>553</v>
      </c>
      <c r="F5" s="1982" t="s">
        <v>553</v>
      </c>
      <c r="G5" s="1982" t="s">
        <v>553</v>
      </c>
      <c r="H5" s="1982" t="s">
        <v>553</v>
      </c>
      <c r="I5" s="1982" t="s">
        <v>553</v>
      </c>
      <c r="J5" s="1982" t="s">
        <v>553</v>
      </c>
      <c r="K5" s="1982" t="s">
        <v>553</v>
      </c>
      <c r="L5" s="1982" t="s">
        <v>553</v>
      </c>
      <c r="M5" s="1987" t="s">
        <v>2</v>
      </c>
      <c r="N5" s="1987" t="s">
        <v>2</v>
      </c>
      <c r="O5" s="1987" t="s">
        <v>2</v>
      </c>
      <c r="P5" s="1987" t="s">
        <v>2</v>
      </c>
      <c r="Q5" s="1987" t="s">
        <v>2</v>
      </c>
      <c r="R5" s="1982" t="s">
        <v>553</v>
      </c>
      <c r="S5" s="1982" t="s">
        <v>553</v>
      </c>
      <c r="T5" s="1978" t="s">
        <v>3</v>
      </c>
      <c r="U5" s="1987" t="s">
        <v>2</v>
      </c>
      <c r="V5" s="1987" t="s">
        <v>2</v>
      </c>
      <c r="W5" s="1985" t="s">
        <v>2</v>
      </c>
      <c r="X5" s="1982" t="s">
        <v>553</v>
      </c>
      <c r="Y5" s="1982" t="s">
        <v>553</v>
      </c>
      <c r="Z5" s="1989" t="s">
        <v>4</v>
      </c>
      <c r="AA5" s="1989" t="s">
        <v>4</v>
      </c>
      <c r="AB5" s="1982" t="s">
        <v>553</v>
      </c>
      <c r="AC5" s="1978" t="s">
        <v>3</v>
      </c>
      <c r="AD5" s="1985" t="s">
        <v>2</v>
      </c>
      <c r="AE5" s="2032" t="s">
        <v>2</v>
      </c>
      <c r="AF5" s="7">
        <f t="shared" si="0"/>
        <v>10</v>
      </c>
      <c r="AG5" s="13">
        <f t="shared" si="1"/>
        <v>2</v>
      </c>
      <c r="AH5" s="8">
        <f t="shared" si="2"/>
        <v>2</v>
      </c>
      <c r="AI5" s="8">
        <f t="shared" si="3"/>
        <v>16</v>
      </c>
      <c r="AJ5" s="9">
        <f t="shared" si="4"/>
        <v>10</v>
      </c>
    </row>
    <row r="6" spans="1:36" ht="19.5" customHeight="1">
      <c r="A6" s="1763" t="s">
        <v>471</v>
      </c>
      <c r="B6" s="1995" t="s">
        <v>553</v>
      </c>
      <c r="C6" s="1985" t="s">
        <v>2</v>
      </c>
      <c r="D6" s="1978" t="s">
        <v>554</v>
      </c>
      <c r="E6" s="1982" t="s">
        <v>553</v>
      </c>
      <c r="F6" s="1985" t="s">
        <v>2</v>
      </c>
      <c r="G6" s="1861" t="s">
        <v>552</v>
      </c>
      <c r="H6" s="1978" t="s">
        <v>554</v>
      </c>
      <c r="I6" s="1989" t="s">
        <v>4</v>
      </c>
      <c r="J6" s="1979" t="s">
        <v>553</v>
      </c>
      <c r="K6" s="2052" t="s">
        <v>553</v>
      </c>
      <c r="L6" s="1982" t="s">
        <v>553</v>
      </c>
      <c r="M6" s="1987" t="s">
        <v>2</v>
      </c>
      <c r="N6" s="1987" t="s">
        <v>2</v>
      </c>
      <c r="O6" s="1978" t="s">
        <v>554</v>
      </c>
      <c r="P6" s="1989" t="s">
        <v>4</v>
      </c>
      <c r="Q6" s="2053" t="s">
        <v>4</v>
      </c>
      <c r="R6" s="1982" t="s">
        <v>553</v>
      </c>
      <c r="S6" s="1989" t="s">
        <v>4</v>
      </c>
      <c r="T6" s="1989" t="s">
        <v>4</v>
      </c>
      <c r="U6" s="1982" t="s">
        <v>553</v>
      </c>
      <c r="V6" s="2054" t="s">
        <v>2</v>
      </c>
      <c r="W6" s="1987" t="s">
        <v>2</v>
      </c>
      <c r="X6" s="1861" t="s">
        <v>552</v>
      </c>
      <c r="Y6" s="1982" t="s">
        <v>553</v>
      </c>
      <c r="Z6" s="1978" t="s">
        <v>3</v>
      </c>
      <c r="AA6" s="1978" t="s">
        <v>3</v>
      </c>
      <c r="AB6" s="1989" t="s">
        <v>4</v>
      </c>
      <c r="AC6" s="1989" t="s">
        <v>4</v>
      </c>
      <c r="AD6" s="1982" t="s">
        <v>553</v>
      </c>
      <c r="AE6" s="1996" t="s">
        <v>2</v>
      </c>
      <c r="AF6" s="12">
        <f t="shared" si="0"/>
        <v>7</v>
      </c>
      <c r="AG6" s="13">
        <f t="shared" si="1"/>
        <v>5</v>
      </c>
      <c r="AH6" s="13">
        <f t="shared" si="2"/>
        <v>7</v>
      </c>
      <c r="AI6" s="13">
        <f t="shared" si="3"/>
        <v>9</v>
      </c>
      <c r="AJ6" s="14">
        <f t="shared" si="4"/>
        <v>26</v>
      </c>
    </row>
    <row r="7" spans="1:36" ht="19.5" customHeight="1">
      <c r="A7" s="1763" t="s">
        <v>472</v>
      </c>
      <c r="B7" s="1995" t="s">
        <v>553</v>
      </c>
      <c r="C7" s="1985" t="s">
        <v>2</v>
      </c>
      <c r="D7" s="1978" t="s">
        <v>3</v>
      </c>
      <c r="E7" s="1978" t="s">
        <v>3</v>
      </c>
      <c r="F7" s="1982" t="s">
        <v>553</v>
      </c>
      <c r="G7" s="1987" t="s">
        <v>2</v>
      </c>
      <c r="H7" s="1989" t="s">
        <v>4</v>
      </c>
      <c r="I7" s="1989" t="s">
        <v>4</v>
      </c>
      <c r="J7" s="1989" t="s">
        <v>4</v>
      </c>
      <c r="K7" s="1982" t="s">
        <v>553</v>
      </c>
      <c r="L7" s="1982" t="s">
        <v>553</v>
      </c>
      <c r="M7" s="1982" t="s">
        <v>553</v>
      </c>
      <c r="N7" s="1985" t="s">
        <v>2</v>
      </c>
      <c r="O7" s="1987" t="s">
        <v>2</v>
      </c>
      <c r="P7" s="1978" t="s">
        <v>3</v>
      </c>
      <c r="Q7" s="2052" t="s">
        <v>553</v>
      </c>
      <c r="R7" s="1978" t="s">
        <v>3</v>
      </c>
      <c r="S7" s="1989" t="s">
        <v>4</v>
      </c>
      <c r="T7" s="1989" t="s">
        <v>4</v>
      </c>
      <c r="U7" s="1982" t="s">
        <v>553</v>
      </c>
      <c r="V7" s="1985" t="s">
        <v>2</v>
      </c>
      <c r="W7" s="1987" t="s">
        <v>2</v>
      </c>
      <c r="X7" s="1978" t="s">
        <v>3</v>
      </c>
      <c r="Y7" s="1982" t="s">
        <v>553</v>
      </c>
      <c r="Z7" s="1978" t="s">
        <v>3</v>
      </c>
      <c r="AA7" s="1987" t="s">
        <v>2</v>
      </c>
      <c r="AB7" s="2055" t="s">
        <v>555</v>
      </c>
      <c r="AC7" s="1989" t="s">
        <v>4</v>
      </c>
      <c r="AD7" s="1982" t="s">
        <v>553</v>
      </c>
      <c r="AE7" s="2032" t="s">
        <v>2</v>
      </c>
      <c r="AF7" s="7">
        <f t="shared" si="0"/>
        <v>8</v>
      </c>
      <c r="AG7" s="13">
        <f t="shared" si="1"/>
        <v>6</v>
      </c>
      <c r="AH7" s="8">
        <f t="shared" si="2"/>
        <v>7</v>
      </c>
      <c r="AI7" s="8">
        <f t="shared" si="3"/>
        <v>9</v>
      </c>
      <c r="AJ7" s="9">
        <f t="shared" si="4"/>
        <v>28</v>
      </c>
    </row>
    <row r="8" spans="1:36" ht="19.5" customHeight="1">
      <c r="A8" s="1763" t="s">
        <v>473</v>
      </c>
      <c r="B8" s="1988" t="s">
        <v>4</v>
      </c>
      <c r="C8" s="1989" t="s">
        <v>4</v>
      </c>
      <c r="D8" s="1989" t="s">
        <v>4</v>
      </c>
      <c r="E8" s="1982" t="s">
        <v>553</v>
      </c>
      <c r="F8" s="1861" t="s">
        <v>552</v>
      </c>
      <c r="G8" s="1978" t="s">
        <v>3</v>
      </c>
      <c r="H8" s="1985" t="s">
        <v>2</v>
      </c>
      <c r="I8" s="1982" t="s">
        <v>553</v>
      </c>
      <c r="J8" s="1982" t="s">
        <v>553</v>
      </c>
      <c r="K8" s="1989" t="s">
        <v>4</v>
      </c>
      <c r="L8" s="1989" t="s">
        <v>4</v>
      </c>
      <c r="M8" s="1989" t="s">
        <v>4</v>
      </c>
      <c r="N8" s="1982" t="s">
        <v>553</v>
      </c>
      <c r="O8" s="1985" t="s">
        <v>2</v>
      </c>
      <c r="P8" s="1978" t="s">
        <v>3</v>
      </c>
      <c r="Q8" s="1978" t="s">
        <v>3</v>
      </c>
      <c r="R8" s="1982" t="s">
        <v>553</v>
      </c>
      <c r="S8" s="1978" t="s">
        <v>3</v>
      </c>
      <c r="T8" s="1985" t="s">
        <v>2</v>
      </c>
      <c r="U8" s="1989" t="s">
        <v>4</v>
      </c>
      <c r="V8" s="1989" t="s">
        <v>4</v>
      </c>
      <c r="W8" s="1982" t="s">
        <v>553</v>
      </c>
      <c r="X8" s="1985" t="s">
        <v>2</v>
      </c>
      <c r="Y8" s="1978" t="s">
        <v>3</v>
      </c>
      <c r="Z8" s="1982" t="s">
        <v>553</v>
      </c>
      <c r="AA8" s="1982" t="s">
        <v>553</v>
      </c>
      <c r="AB8" s="1987" t="s">
        <v>2</v>
      </c>
      <c r="AC8" s="1987" t="s">
        <v>2</v>
      </c>
      <c r="AD8" s="1989" t="s">
        <v>4</v>
      </c>
      <c r="AE8" s="1993" t="s">
        <v>4</v>
      </c>
      <c r="AF8" s="7">
        <f t="shared" si="0"/>
        <v>6</v>
      </c>
      <c r="AG8" s="13">
        <f t="shared" si="1"/>
        <v>5</v>
      </c>
      <c r="AH8" s="8">
        <f t="shared" si="2"/>
        <v>10</v>
      </c>
      <c r="AI8" s="8">
        <f t="shared" si="3"/>
        <v>8</v>
      </c>
      <c r="AJ8" s="9">
        <f t="shared" si="4"/>
        <v>32</v>
      </c>
    </row>
    <row r="9" spans="1:36" ht="19.5" customHeight="1">
      <c r="A9" s="1763" t="s">
        <v>474</v>
      </c>
      <c r="B9" s="1988" t="s">
        <v>4</v>
      </c>
      <c r="C9" s="1989" t="s">
        <v>4</v>
      </c>
      <c r="D9" s="1989" t="s">
        <v>4</v>
      </c>
      <c r="E9" s="1982" t="s">
        <v>553</v>
      </c>
      <c r="F9" s="2052" t="s">
        <v>553</v>
      </c>
      <c r="G9" s="1987" t="s">
        <v>2</v>
      </c>
      <c r="H9" s="1987" t="s">
        <v>2</v>
      </c>
      <c r="I9" s="1978" t="s">
        <v>3</v>
      </c>
      <c r="J9" s="2056" t="s">
        <v>4</v>
      </c>
      <c r="K9" s="2053" t="s">
        <v>4</v>
      </c>
      <c r="L9" s="1989" t="s">
        <v>4</v>
      </c>
      <c r="M9" s="1989" t="s">
        <v>4</v>
      </c>
      <c r="N9" s="1982" t="s">
        <v>553</v>
      </c>
      <c r="O9" s="1978" t="s">
        <v>3</v>
      </c>
      <c r="P9" s="1985" t="s">
        <v>2</v>
      </c>
      <c r="Q9" s="2052" t="s">
        <v>553</v>
      </c>
      <c r="R9" s="2057" t="s">
        <v>3</v>
      </c>
      <c r="S9" s="2058" t="s">
        <v>553</v>
      </c>
      <c r="T9" s="1987" t="s">
        <v>2</v>
      </c>
      <c r="U9" s="1989" t="s">
        <v>4</v>
      </c>
      <c r="V9" s="1989" t="s">
        <v>4</v>
      </c>
      <c r="W9" s="1982" t="s">
        <v>553</v>
      </c>
      <c r="X9" s="1987" t="s">
        <v>2</v>
      </c>
      <c r="Y9" s="1978" t="s">
        <v>3</v>
      </c>
      <c r="Z9" s="1982" t="s">
        <v>553</v>
      </c>
      <c r="AA9" s="1861" t="s">
        <v>552</v>
      </c>
      <c r="AB9" s="1985" t="s">
        <v>2</v>
      </c>
      <c r="AC9" s="1982" t="s">
        <v>553</v>
      </c>
      <c r="AD9" s="1989" t="s">
        <v>4</v>
      </c>
      <c r="AE9" s="1993" t="s">
        <v>4</v>
      </c>
      <c r="AF9" s="12">
        <f t="shared" si="0"/>
        <v>6</v>
      </c>
      <c r="AG9" s="13">
        <f t="shared" si="1"/>
        <v>4</v>
      </c>
      <c r="AH9" s="13">
        <f t="shared" si="2"/>
        <v>11</v>
      </c>
      <c r="AI9" s="13">
        <f t="shared" si="3"/>
        <v>8</v>
      </c>
      <c r="AJ9" s="14">
        <f t="shared" si="4"/>
        <v>32</v>
      </c>
    </row>
    <row r="10" spans="1:36" ht="19.5" customHeight="1">
      <c r="A10" s="1763" t="s">
        <v>475</v>
      </c>
      <c r="B10" s="2059" t="s">
        <v>3</v>
      </c>
      <c r="C10" s="1982" t="s">
        <v>553</v>
      </c>
      <c r="D10" s="1982" t="s">
        <v>553</v>
      </c>
      <c r="E10" s="1989" t="s">
        <v>4</v>
      </c>
      <c r="F10" s="1989" t="s">
        <v>4</v>
      </c>
      <c r="G10" s="1989" t="s">
        <v>4</v>
      </c>
      <c r="H10" s="1982" t="s">
        <v>553</v>
      </c>
      <c r="I10" s="1985" t="s">
        <v>2</v>
      </c>
      <c r="J10" s="1987" t="s">
        <v>2</v>
      </c>
      <c r="K10" s="1978" t="s">
        <v>3</v>
      </c>
      <c r="L10" s="1978" t="s">
        <v>3</v>
      </c>
      <c r="M10" s="1982" t="s">
        <v>553</v>
      </c>
      <c r="N10" s="1989" t="s">
        <v>4</v>
      </c>
      <c r="O10" s="1989" t="s">
        <v>4</v>
      </c>
      <c r="P10" s="1982" t="s">
        <v>553</v>
      </c>
      <c r="Q10" s="1985" t="s">
        <v>2</v>
      </c>
      <c r="R10" s="2060" t="s">
        <v>553</v>
      </c>
      <c r="S10" s="2061" t="s">
        <v>3</v>
      </c>
      <c r="T10" s="1982" t="s">
        <v>553</v>
      </c>
      <c r="U10" s="1978" t="s">
        <v>3</v>
      </c>
      <c r="V10" s="1987" t="s">
        <v>2</v>
      </c>
      <c r="W10" s="1989" t="s">
        <v>4</v>
      </c>
      <c r="X10" s="1989" t="s">
        <v>4</v>
      </c>
      <c r="Y10" s="1989" t="s">
        <v>4</v>
      </c>
      <c r="Z10" s="1982" t="s">
        <v>553</v>
      </c>
      <c r="AA10" s="1987" t="s">
        <v>2</v>
      </c>
      <c r="AB10" s="1985" t="s">
        <v>2</v>
      </c>
      <c r="AC10" s="1978" t="s">
        <v>3</v>
      </c>
      <c r="AD10" s="1985" t="s">
        <v>2</v>
      </c>
      <c r="AE10" s="1997" t="s">
        <v>553</v>
      </c>
      <c r="AF10" s="12">
        <f t="shared" si="0"/>
        <v>7</v>
      </c>
      <c r="AG10" s="13">
        <f t="shared" si="1"/>
        <v>6</v>
      </c>
      <c r="AH10" s="13">
        <f t="shared" si="2"/>
        <v>8</v>
      </c>
      <c r="AI10" s="13">
        <f t="shared" si="3"/>
        <v>9</v>
      </c>
      <c r="AJ10" s="14">
        <f t="shared" si="4"/>
        <v>30</v>
      </c>
    </row>
    <row r="11" spans="1:36" ht="19.5" customHeight="1" thickBot="1">
      <c r="A11" s="1764" t="s">
        <v>476</v>
      </c>
      <c r="B11" s="2062" t="s">
        <v>2</v>
      </c>
      <c r="C11" s="2003" t="s">
        <v>553</v>
      </c>
      <c r="D11" s="2003" t="s">
        <v>553</v>
      </c>
      <c r="E11" s="2004" t="s">
        <v>4</v>
      </c>
      <c r="F11" s="2004" t="s">
        <v>4</v>
      </c>
      <c r="G11" s="2003" t="s">
        <v>553</v>
      </c>
      <c r="H11" s="1985" t="s">
        <v>2</v>
      </c>
      <c r="I11" s="1987" t="s">
        <v>2</v>
      </c>
      <c r="J11" s="2005" t="s">
        <v>3</v>
      </c>
      <c r="K11" s="2003" t="s">
        <v>553</v>
      </c>
      <c r="L11" s="2005" t="s">
        <v>3</v>
      </c>
      <c r="M11" s="2001" t="s">
        <v>2</v>
      </c>
      <c r="N11" s="2004" t="s">
        <v>4</v>
      </c>
      <c r="O11" s="2004" t="s">
        <v>555</v>
      </c>
      <c r="P11" s="2003" t="s">
        <v>553</v>
      </c>
      <c r="Q11" s="1861" t="s">
        <v>552</v>
      </c>
      <c r="R11" s="2004" t="s">
        <v>4</v>
      </c>
      <c r="S11" s="2003" t="s">
        <v>553</v>
      </c>
      <c r="T11" s="2003" t="s">
        <v>553</v>
      </c>
      <c r="U11" s="2005" t="s">
        <v>3</v>
      </c>
      <c r="V11" s="2063" t="s">
        <v>556</v>
      </c>
      <c r="W11" s="2004" t="s">
        <v>4</v>
      </c>
      <c r="X11" s="2004" t="s">
        <v>4</v>
      </c>
      <c r="Y11" s="2004" t="s">
        <v>4</v>
      </c>
      <c r="Z11" s="2003" t="s">
        <v>553</v>
      </c>
      <c r="AA11" s="2060" t="s">
        <v>557</v>
      </c>
      <c r="AB11" s="2060" t="s">
        <v>557</v>
      </c>
      <c r="AC11" s="2060" t="s">
        <v>557</v>
      </c>
      <c r="AD11" s="2005" t="s">
        <v>3</v>
      </c>
      <c r="AE11" s="2064" t="s">
        <v>553</v>
      </c>
      <c r="AF11" s="1735">
        <f t="shared" si="0"/>
        <v>4</v>
      </c>
      <c r="AG11" s="20">
        <f t="shared" si="1"/>
        <v>4</v>
      </c>
      <c r="AH11" s="20">
        <f t="shared" si="2"/>
        <v>8</v>
      </c>
      <c r="AI11" s="20">
        <f t="shared" si="3"/>
        <v>9</v>
      </c>
      <c r="AJ11" s="1595">
        <f t="shared" si="4"/>
        <v>26</v>
      </c>
    </row>
    <row r="12" spans="1:36" ht="19.5" customHeight="1" thickBot="1">
      <c r="A12" s="1765" t="s">
        <v>477</v>
      </c>
      <c r="B12" s="2065" t="s">
        <v>553</v>
      </c>
      <c r="C12" s="1985" t="s">
        <v>2</v>
      </c>
      <c r="D12" s="1977" t="s">
        <v>3</v>
      </c>
      <c r="E12" s="1981" t="s">
        <v>4</v>
      </c>
      <c r="F12" s="1975" t="s">
        <v>553</v>
      </c>
      <c r="G12" s="2066" t="s">
        <v>3</v>
      </c>
      <c r="H12" s="1976" t="s">
        <v>2</v>
      </c>
      <c r="I12" s="1861" t="s">
        <v>552</v>
      </c>
      <c r="J12" s="1981" t="s">
        <v>4</v>
      </c>
      <c r="K12" s="1981" t="s">
        <v>4</v>
      </c>
      <c r="L12" s="1975" t="s">
        <v>553</v>
      </c>
      <c r="M12" s="1976" t="s">
        <v>2</v>
      </c>
      <c r="N12" s="1976" t="s">
        <v>2</v>
      </c>
      <c r="O12" s="1977" t="s">
        <v>3</v>
      </c>
      <c r="P12" s="2001" t="s">
        <v>2</v>
      </c>
      <c r="Q12" s="1861" t="s">
        <v>552</v>
      </c>
      <c r="R12" s="1975" t="s">
        <v>553</v>
      </c>
      <c r="S12" s="1975" t="s">
        <v>553</v>
      </c>
      <c r="T12" s="1981" t="s">
        <v>4</v>
      </c>
      <c r="U12" s="1981" t="s">
        <v>4</v>
      </c>
      <c r="V12" s="1975" t="s">
        <v>553</v>
      </c>
      <c r="W12" s="1977" t="s">
        <v>554</v>
      </c>
      <c r="X12" s="1980" t="s">
        <v>2</v>
      </c>
      <c r="Y12" s="1975" t="s">
        <v>553</v>
      </c>
      <c r="Z12" s="1977" t="s">
        <v>3</v>
      </c>
      <c r="AA12" s="1975" t="s">
        <v>553</v>
      </c>
      <c r="AB12" s="1981" t="s">
        <v>4</v>
      </c>
      <c r="AC12" s="1981" t="s">
        <v>4</v>
      </c>
      <c r="AD12" s="1975" t="s">
        <v>553</v>
      </c>
      <c r="AE12" s="2067" t="s">
        <v>2</v>
      </c>
      <c r="AF12" s="15">
        <f t="shared" si="0"/>
        <v>7</v>
      </c>
      <c r="AG12" s="16">
        <f t="shared" si="1"/>
        <v>5</v>
      </c>
      <c r="AH12" s="17">
        <f t="shared" si="2"/>
        <v>7</v>
      </c>
      <c r="AI12" s="17">
        <f t="shared" si="3"/>
        <v>9</v>
      </c>
      <c r="AJ12" s="18">
        <f t="shared" si="4"/>
        <v>26</v>
      </c>
    </row>
    <row r="13" spans="1:36" ht="19.5" customHeight="1">
      <c r="A13" s="1766" t="s">
        <v>478</v>
      </c>
      <c r="B13" s="1988" t="s">
        <v>4</v>
      </c>
      <c r="C13" s="1989" t="s">
        <v>4</v>
      </c>
      <c r="D13" s="1982" t="s">
        <v>553</v>
      </c>
      <c r="E13" s="1978" t="s">
        <v>3</v>
      </c>
      <c r="F13" s="1985" t="s">
        <v>2</v>
      </c>
      <c r="G13" s="1982" t="s">
        <v>553</v>
      </c>
      <c r="H13" s="1989" t="s">
        <v>4</v>
      </c>
      <c r="I13" s="1989" t="s">
        <v>4</v>
      </c>
      <c r="J13" s="1982" t="s">
        <v>553</v>
      </c>
      <c r="K13" s="1978" t="s">
        <v>3</v>
      </c>
      <c r="L13" s="1989" t="s">
        <v>4</v>
      </c>
      <c r="M13" s="1982" t="s">
        <v>553</v>
      </c>
      <c r="N13" s="1978" t="s">
        <v>3</v>
      </c>
      <c r="O13" s="1985" t="s">
        <v>2</v>
      </c>
      <c r="P13" s="1861" t="s">
        <v>552</v>
      </c>
      <c r="Q13" s="1989" t="s">
        <v>4</v>
      </c>
      <c r="R13" s="1989" t="s">
        <v>4</v>
      </c>
      <c r="S13" s="1982" t="s">
        <v>553</v>
      </c>
      <c r="T13" s="1985" t="s">
        <v>2</v>
      </c>
      <c r="U13" s="1978" t="s">
        <v>3</v>
      </c>
      <c r="V13" s="1987" t="s">
        <v>2</v>
      </c>
      <c r="W13" s="1861" t="s">
        <v>552</v>
      </c>
      <c r="X13" s="1987" t="s">
        <v>2</v>
      </c>
      <c r="Y13" s="1982" t="s">
        <v>553</v>
      </c>
      <c r="Z13" s="1982" t="s">
        <v>553</v>
      </c>
      <c r="AA13" s="1978" t="s">
        <v>3</v>
      </c>
      <c r="AB13" s="1987" t="s">
        <v>2</v>
      </c>
      <c r="AC13" s="1982" t="s">
        <v>553</v>
      </c>
      <c r="AD13" s="1989" t="s">
        <v>4</v>
      </c>
      <c r="AE13" s="1993" t="s">
        <v>4</v>
      </c>
      <c r="AF13" s="12">
        <f t="shared" si="0"/>
        <v>6</v>
      </c>
      <c r="AG13" s="13">
        <f t="shared" si="1"/>
        <v>5</v>
      </c>
      <c r="AH13" s="13">
        <f t="shared" si="2"/>
        <v>9</v>
      </c>
      <c r="AI13" s="13">
        <f t="shared" si="3"/>
        <v>8</v>
      </c>
      <c r="AJ13" s="14">
        <f t="shared" si="4"/>
        <v>30</v>
      </c>
    </row>
    <row r="14" spans="1:36" ht="19.5" customHeight="1">
      <c r="A14" s="1767" t="s">
        <v>479</v>
      </c>
      <c r="B14" s="2068" t="s">
        <v>3</v>
      </c>
      <c r="C14" s="1861" t="s">
        <v>552</v>
      </c>
      <c r="D14" s="1982" t="s">
        <v>553</v>
      </c>
      <c r="E14" s="1982" t="s">
        <v>553</v>
      </c>
      <c r="F14" s="1989" t="s">
        <v>4</v>
      </c>
      <c r="G14" s="1989" t="s">
        <v>4</v>
      </c>
      <c r="H14" s="1982" t="s">
        <v>553</v>
      </c>
      <c r="I14" s="1978" t="s">
        <v>554</v>
      </c>
      <c r="J14" s="1985" t="s">
        <v>2</v>
      </c>
      <c r="K14" s="1982" t="s">
        <v>553</v>
      </c>
      <c r="L14" s="1978" t="s">
        <v>3</v>
      </c>
      <c r="M14" s="1985" t="s">
        <v>2</v>
      </c>
      <c r="N14" s="1982" t="s">
        <v>553</v>
      </c>
      <c r="O14" s="1989" t="s">
        <v>4</v>
      </c>
      <c r="P14" s="1989" t="s">
        <v>4</v>
      </c>
      <c r="Q14" s="1982" t="s">
        <v>553</v>
      </c>
      <c r="R14" s="1978" t="s">
        <v>3</v>
      </c>
      <c r="S14" s="1989" t="s">
        <v>4</v>
      </c>
      <c r="T14" s="1982" t="s">
        <v>553</v>
      </c>
      <c r="U14" s="1987" t="s">
        <v>2</v>
      </c>
      <c r="V14" s="1985" t="s">
        <v>2</v>
      </c>
      <c r="W14" s="1987" t="s">
        <v>2</v>
      </c>
      <c r="X14" s="1989" t="s">
        <v>4</v>
      </c>
      <c r="Y14" s="1989" t="s">
        <v>4</v>
      </c>
      <c r="Z14" s="1982" t="s">
        <v>553</v>
      </c>
      <c r="AA14" s="1987" t="s">
        <v>2</v>
      </c>
      <c r="AB14" s="1987" t="s">
        <v>2</v>
      </c>
      <c r="AC14" s="1861" t="s">
        <v>552</v>
      </c>
      <c r="AD14" s="1987" t="s">
        <v>2</v>
      </c>
      <c r="AE14" s="2031" t="s">
        <v>3</v>
      </c>
      <c r="AF14" s="7">
        <f t="shared" si="0"/>
        <v>8</v>
      </c>
      <c r="AG14" s="13">
        <f t="shared" si="1"/>
        <v>5</v>
      </c>
      <c r="AH14" s="8">
        <f t="shared" si="2"/>
        <v>7</v>
      </c>
      <c r="AI14" s="8">
        <f t="shared" si="3"/>
        <v>8</v>
      </c>
      <c r="AJ14" s="9">
        <f t="shared" si="4"/>
        <v>26</v>
      </c>
    </row>
    <row r="15" spans="1:36" ht="19.5" customHeight="1" thickBot="1">
      <c r="A15" s="1768" t="s">
        <v>480</v>
      </c>
      <c r="B15" s="2069" t="s">
        <v>2</v>
      </c>
      <c r="C15" s="2005" t="s">
        <v>3</v>
      </c>
      <c r="D15" s="2004" t="s">
        <v>4</v>
      </c>
      <c r="E15" s="2003" t="s">
        <v>553</v>
      </c>
      <c r="F15" s="1999" t="s">
        <v>2</v>
      </c>
      <c r="G15" s="1999" t="s">
        <v>2</v>
      </c>
      <c r="H15" s="2005" t="s">
        <v>3</v>
      </c>
      <c r="I15" s="2001" t="s">
        <v>2</v>
      </c>
      <c r="J15" s="1999" t="s">
        <v>2</v>
      </c>
      <c r="K15" s="2003" t="s">
        <v>553</v>
      </c>
      <c r="L15" s="2003" t="s">
        <v>553</v>
      </c>
      <c r="M15" s="2004" t="s">
        <v>4</v>
      </c>
      <c r="N15" s="2004" t="s">
        <v>4</v>
      </c>
      <c r="O15" s="2003" t="s">
        <v>553</v>
      </c>
      <c r="P15" s="1999" t="s">
        <v>2</v>
      </c>
      <c r="Q15" s="1999" t="s">
        <v>2</v>
      </c>
      <c r="R15" s="2003" t="s">
        <v>553</v>
      </c>
      <c r="S15" s="2005" t="s">
        <v>3</v>
      </c>
      <c r="T15" s="1999" t="s">
        <v>2</v>
      </c>
      <c r="U15" s="2003" t="s">
        <v>553</v>
      </c>
      <c r="V15" s="2004" t="s">
        <v>4</v>
      </c>
      <c r="W15" s="2004" t="s">
        <v>4</v>
      </c>
      <c r="X15" s="2003" t="s">
        <v>553</v>
      </c>
      <c r="Y15" s="2005" t="s">
        <v>3</v>
      </c>
      <c r="Z15" s="2004" t="s">
        <v>4</v>
      </c>
      <c r="AA15" s="2004" t="s">
        <v>4</v>
      </c>
      <c r="AB15" s="2003" t="s">
        <v>553</v>
      </c>
      <c r="AC15" s="2001" t="s">
        <v>2</v>
      </c>
      <c r="AD15" s="2005" t="s">
        <v>3</v>
      </c>
      <c r="AE15" s="1861" t="s">
        <v>552</v>
      </c>
      <c r="AF15" s="19">
        <f t="shared" si="0"/>
        <v>9</v>
      </c>
      <c r="AG15" s="20">
        <f t="shared" si="1"/>
        <v>5</v>
      </c>
      <c r="AH15" s="21">
        <f t="shared" si="2"/>
        <v>7</v>
      </c>
      <c r="AI15" s="21">
        <f t="shared" si="3"/>
        <v>8</v>
      </c>
      <c r="AJ15" s="22">
        <f t="shared" si="4"/>
        <v>26</v>
      </c>
    </row>
    <row r="16" spans="1:36" ht="19.5" customHeight="1" thickBot="1">
      <c r="A16" s="1769" t="s">
        <v>481</v>
      </c>
      <c r="B16" s="2070" t="s">
        <v>2</v>
      </c>
      <c r="C16" s="1976" t="s">
        <v>2</v>
      </c>
      <c r="D16" s="1975" t="s">
        <v>553</v>
      </c>
      <c r="E16" s="1975" t="s">
        <v>553</v>
      </c>
      <c r="F16" s="1980" t="s">
        <v>2</v>
      </c>
      <c r="G16" s="1978" t="s">
        <v>3</v>
      </c>
      <c r="H16" s="1976" t="s">
        <v>2</v>
      </c>
      <c r="I16" s="1976" t="s">
        <v>2</v>
      </c>
      <c r="J16" s="1975" t="s">
        <v>553</v>
      </c>
      <c r="K16" s="1975" t="s">
        <v>553</v>
      </c>
      <c r="L16" s="2071" t="s">
        <v>2</v>
      </c>
      <c r="M16" s="1977" t="s">
        <v>3</v>
      </c>
      <c r="N16" s="1976" t="s">
        <v>2</v>
      </c>
      <c r="O16" s="1976" t="s">
        <v>2</v>
      </c>
      <c r="P16" s="1861" t="s">
        <v>552</v>
      </c>
      <c r="Q16" s="1861" t="s">
        <v>552</v>
      </c>
      <c r="R16" s="1975" t="s">
        <v>553</v>
      </c>
      <c r="S16" s="1975" t="s">
        <v>553</v>
      </c>
      <c r="T16" s="1976" t="s">
        <v>2</v>
      </c>
      <c r="U16" s="1980" t="s">
        <v>2</v>
      </c>
      <c r="V16" s="1976" t="s">
        <v>2</v>
      </c>
      <c r="W16" s="1976" t="s">
        <v>2</v>
      </c>
      <c r="X16" s="1977" t="s">
        <v>3</v>
      </c>
      <c r="Y16" s="1975" t="s">
        <v>553</v>
      </c>
      <c r="Z16" s="1975" t="s">
        <v>553</v>
      </c>
      <c r="AA16" s="1976" t="s">
        <v>2</v>
      </c>
      <c r="AB16" s="1980" t="s">
        <v>2</v>
      </c>
      <c r="AC16" s="1977" t="s">
        <v>3</v>
      </c>
      <c r="AD16" s="1976" t="s">
        <v>2</v>
      </c>
      <c r="AE16" s="2026" t="s">
        <v>2</v>
      </c>
      <c r="AF16" s="15">
        <f t="shared" si="0"/>
        <v>16</v>
      </c>
      <c r="AG16" s="16">
        <f t="shared" si="1"/>
        <v>4</v>
      </c>
      <c r="AH16" s="17">
        <f t="shared" si="2"/>
        <v>0</v>
      </c>
      <c r="AI16" s="17">
        <f t="shared" si="3"/>
        <v>8</v>
      </c>
      <c r="AJ16" s="18">
        <f t="shared" ref="AJ16:AJ23" si="5">(AG16+AH16)*2</f>
        <v>8</v>
      </c>
    </row>
    <row r="17" spans="1:40" ht="19.5" customHeight="1" thickBot="1">
      <c r="A17" s="1770" t="s">
        <v>482</v>
      </c>
      <c r="B17" s="1978" t="s">
        <v>554</v>
      </c>
      <c r="C17" s="1987" t="s">
        <v>2</v>
      </c>
      <c r="D17" s="1982" t="s">
        <v>553</v>
      </c>
      <c r="E17" s="1982" t="s">
        <v>553</v>
      </c>
      <c r="F17" s="1987" t="s">
        <v>2</v>
      </c>
      <c r="G17" s="1987" t="s">
        <v>2</v>
      </c>
      <c r="H17" s="1985" t="s">
        <v>2</v>
      </c>
      <c r="I17" s="1999" t="s">
        <v>2</v>
      </c>
      <c r="J17" s="1976" t="s">
        <v>2</v>
      </c>
      <c r="K17" s="1982" t="s">
        <v>553</v>
      </c>
      <c r="L17" s="1982" t="s">
        <v>553</v>
      </c>
      <c r="M17" s="1987" t="s">
        <v>2</v>
      </c>
      <c r="N17" s="1978" t="s">
        <v>3</v>
      </c>
      <c r="O17" s="1987" t="s">
        <v>2</v>
      </c>
      <c r="P17" s="1985" t="s">
        <v>2</v>
      </c>
      <c r="Q17" s="1982" t="s">
        <v>553</v>
      </c>
      <c r="R17" s="1982" t="s">
        <v>553</v>
      </c>
      <c r="S17" s="2072" t="s">
        <v>2</v>
      </c>
      <c r="T17" s="1978" t="s">
        <v>3</v>
      </c>
      <c r="U17" s="1987" t="s">
        <v>2</v>
      </c>
      <c r="V17" s="1982" t="s">
        <v>553</v>
      </c>
      <c r="W17" s="1985" t="s">
        <v>2</v>
      </c>
      <c r="X17" s="1987" t="s">
        <v>2</v>
      </c>
      <c r="Y17" s="2072" t="s">
        <v>2</v>
      </c>
      <c r="Z17" s="1982" t="s">
        <v>553</v>
      </c>
      <c r="AA17" s="1978" t="s">
        <v>3</v>
      </c>
      <c r="AB17" s="1987" t="s">
        <v>2</v>
      </c>
      <c r="AC17" s="1987" t="s">
        <v>2</v>
      </c>
      <c r="AD17" s="1987" t="s">
        <v>2</v>
      </c>
      <c r="AE17" s="2032" t="s">
        <v>2</v>
      </c>
      <c r="AF17" s="7">
        <f t="shared" si="0"/>
        <v>18</v>
      </c>
      <c r="AG17" s="13">
        <f t="shared" si="1"/>
        <v>4</v>
      </c>
      <c r="AH17" s="8">
        <f t="shared" si="2"/>
        <v>0</v>
      </c>
      <c r="AI17" s="8">
        <f t="shared" si="3"/>
        <v>8</v>
      </c>
      <c r="AJ17" s="9">
        <f t="shared" si="5"/>
        <v>8</v>
      </c>
    </row>
    <row r="18" spans="1:40" ht="19.5" customHeight="1" thickBot="1">
      <c r="A18" s="1770" t="s">
        <v>483</v>
      </c>
      <c r="B18" s="2073" t="s">
        <v>2</v>
      </c>
      <c r="C18" s="1987" t="s">
        <v>2</v>
      </c>
      <c r="D18" s="2072" t="s">
        <v>2</v>
      </c>
      <c r="E18" s="1982" t="s">
        <v>553</v>
      </c>
      <c r="F18" s="1987" t="s">
        <v>2</v>
      </c>
      <c r="G18" s="1985" t="s">
        <v>2</v>
      </c>
      <c r="H18" s="1999" t="s">
        <v>2</v>
      </c>
      <c r="I18" s="1978" t="s">
        <v>3</v>
      </c>
      <c r="J18" s="1982" t="s">
        <v>553</v>
      </c>
      <c r="K18" s="1982" t="s">
        <v>553</v>
      </c>
      <c r="L18" s="1982" t="s">
        <v>553</v>
      </c>
      <c r="M18" s="1987" t="s">
        <v>2</v>
      </c>
      <c r="N18" s="1987" t="s">
        <v>2</v>
      </c>
      <c r="O18" s="1987" t="s">
        <v>2</v>
      </c>
      <c r="P18" s="1987" t="s">
        <v>2</v>
      </c>
      <c r="Q18" s="1985" t="s">
        <v>2</v>
      </c>
      <c r="R18" s="1982" t="s">
        <v>553</v>
      </c>
      <c r="S18" s="1982" t="s">
        <v>553</v>
      </c>
      <c r="T18" s="1987" t="s">
        <v>2</v>
      </c>
      <c r="U18" s="1987" t="s">
        <v>2</v>
      </c>
      <c r="V18" s="1978" t="s">
        <v>3</v>
      </c>
      <c r="W18" s="1861" t="s">
        <v>552</v>
      </c>
      <c r="X18" s="1982" t="s">
        <v>553</v>
      </c>
      <c r="Y18" s="1982" t="s">
        <v>553</v>
      </c>
      <c r="Z18" s="2072" t="s">
        <v>2</v>
      </c>
      <c r="AA18" s="1987" t="s">
        <v>2</v>
      </c>
      <c r="AB18" s="1978" t="s">
        <v>3</v>
      </c>
      <c r="AC18" s="1987" t="s">
        <v>2</v>
      </c>
      <c r="AD18" s="1978" t="s">
        <v>3</v>
      </c>
      <c r="AE18" s="1997" t="s">
        <v>553</v>
      </c>
      <c r="AF18" s="7">
        <f t="shared" si="0"/>
        <v>16</v>
      </c>
      <c r="AG18" s="13">
        <f t="shared" si="1"/>
        <v>4</v>
      </c>
      <c r="AH18" s="8">
        <f t="shared" si="2"/>
        <v>0</v>
      </c>
      <c r="AI18" s="8">
        <f t="shared" si="3"/>
        <v>9</v>
      </c>
      <c r="AJ18" s="9">
        <f t="shared" si="5"/>
        <v>8</v>
      </c>
    </row>
    <row r="19" spans="1:40" ht="19.5" customHeight="1">
      <c r="A19" s="1770" t="s">
        <v>484</v>
      </c>
      <c r="B19" s="2074" t="s">
        <v>2</v>
      </c>
      <c r="C19" s="1987" t="s">
        <v>2</v>
      </c>
      <c r="D19" s="1982" t="s">
        <v>553</v>
      </c>
      <c r="E19" s="1982" t="s">
        <v>553</v>
      </c>
      <c r="F19" s="1978" t="s">
        <v>3</v>
      </c>
      <c r="G19" s="1987" t="s">
        <v>2</v>
      </c>
      <c r="H19" s="1982" t="s">
        <v>553</v>
      </c>
      <c r="I19" s="1987" t="s">
        <v>2</v>
      </c>
      <c r="J19" s="1987" t="s">
        <v>2</v>
      </c>
      <c r="K19" s="2072" t="s">
        <v>2</v>
      </c>
      <c r="L19" s="1982" t="s">
        <v>553</v>
      </c>
      <c r="M19" s="1978" t="s">
        <v>3</v>
      </c>
      <c r="N19" s="1987" t="s">
        <v>2</v>
      </c>
      <c r="O19" s="1987" t="s">
        <v>2</v>
      </c>
      <c r="P19" s="1987" t="s">
        <v>2</v>
      </c>
      <c r="Q19" s="1978" t="s">
        <v>3</v>
      </c>
      <c r="R19" s="1982" t="s">
        <v>553</v>
      </c>
      <c r="S19" s="1982" t="s">
        <v>553</v>
      </c>
      <c r="T19" s="1987" t="s">
        <v>2</v>
      </c>
      <c r="U19" s="1985" t="s">
        <v>2</v>
      </c>
      <c r="V19" s="1985" t="s">
        <v>2</v>
      </c>
      <c r="W19" s="1978" t="s">
        <v>3</v>
      </c>
      <c r="X19" s="1987" t="s">
        <v>2</v>
      </c>
      <c r="Y19" s="1982" t="s">
        <v>553</v>
      </c>
      <c r="Z19" s="1982" t="s">
        <v>553</v>
      </c>
      <c r="AA19" s="1987" t="s">
        <v>2</v>
      </c>
      <c r="AB19" s="2012" t="s">
        <v>2</v>
      </c>
      <c r="AC19" s="1987" t="s">
        <v>2</v>
      </c>
      <c r="AD19" s="1985" t="s">
        <v>2</v>
      </c>
      <c r="AE19" s="2031" t="s">
        <v>3</v>
      </c>
      <c r="AF19" s="7">
        <f t="shared" si="0"/>
        <v>17</v>
      </c>
      <c r="AG19" s="13">
        <f t="shared" si="1"/>
        <v>5</v>
      </c>
      <c r="AH19" s="8">
        <f t="shared" si="2"/>
        <v>0</v>
      </c>
      <c r="AI19" s="8">
        <f t="shared" si="3"/>
        <v>8</v>
      </c>
      <c r="AJ19" s="9">
        <f t="shared" si="5"/>
        <v>10</v>
      </c>
    </row>
    <row r="20" spans="1:40" ht="19.5" customHeight="1" thickBot="1">
      <c r="A20" s="1770" t="s">
        <v>485</v>
      </c>
      <c r="B20" s="2074" t="s">
        <v>2</v>
      </c>
      <c r="C20" s="1987" t="s">
        <v>2</v>
      </c>
      <c r="D20" s="1982" t="s">
        <v>553</v>
      </c>
      <c r="E20" s="1982" t="s">
        <v>553</v>
      </c>
      <c r="F20" s="1978" t="s">
        <v>3</v>
      </c>
      <c r="G20" s="2001" t="s">
        <v>2</v>
      </c>
      <c r="H20" s="1987" t="s">
        <v>2</v>
      </c>
      <c r="I20" s="1987" t="s">
        <v>2</v>
      </c>
      <c r="J20" s="1985" t="s">
        <v>2</v>
      </c>
      <c r="K20" s="1982" t="s">
        <v>553</v>
      </c>
      <c r="L20" s="1982" t="s">
        <v>553</v>
      </c>
      <c r="M20" s="1987" t="s">
        <v>2</v>
      </c>
      <c r="N20" s="1985" t="s">
        <v>2</v>
      </c>
      <c r="O20" s="1987" t="s">
        <v>2</v>
      </c>
      <c r="P20" s="1978" t="s">
        <v>3</v>
      </c>
      <c r="Q20" s="1987" t="s">
        <v>2</v>
      </c>
      <c r="R20" s="1982" t="s">
        <v>553</v>
      </c>
      <c r="S20" s="1982" t="s">
        <v>553</v>
      </c>
      <c r="T20" s="1987" t="s">
        <v>2</v>
      </c>
      <c r="U20" s="1987" t="s">
        <v>2</v>
      </c>
      <c r="V20" s="1987" t="s">
        <v>2</v>
      </c>
      <c r="W20" s="1985" t="s">
        <v>2</v>
      </c>
      <c r="X20" s="1978" t="s">
        <v>554</v>
      </c>
      <c r="Y20" s="1982" t="s">
        <v>553</v>
      </c>
      <c r="Z20" s="1982" t="s">
        <v>553</v>
      </c>
      <c r="AA20" s="1985" t="s">
        <v>2</v>
      </c>
      <c r="AB20" s="1978" t="s">
        <v>3</v>
      </c>
      <c r="AC20" s="1987" t="s">
        <v>2</v>
      </c>
      <c r="AD20" s="1987" t="s">
        <v>2</v>
      </c>
      <c r="AE20" s="2032" t="s">
        <v>2</v>
      </c>
      <c r="AF20" s="7">
        <f t="shared" si="0"/>
        <v>18</v>
      </c>
      <c r="AG20" s="13">
        <f t="shared" si="1"/>
        <v>4</v>
      </c>
      <c r="AH20" s="8">
        <f t="shared" si="2"/>
        <v>0</v>
      </c>
      <c r="AI20" s="8">
        <f t="shared" si="3"/>
        <v>8</v>
      </c>
      <c r="AJ20" s="9">
        <f t="shared" si="5"/>
        <v>8</v>
      </c>
    </row>
    <row r="21" spans="1:40" ht="19.5" customHeight="1">
      <c r="A21" s="1771" t="s">
        <v>486</v>
      </c>
      <c r="B21" s="2074" t="s">
        <v>2</v>
      </c>
      <c r="C21" s="2068" t="s">
        <v>3</v>
      </c>
      <c r="D21" s="1982" t="s">
        <v>553</v>
      </c>
      <c r="E21" s="2072" t="s">
        <v>2</v>
      </c>
      <c r="F21" s="1987" t="s">
        <v>2</v>
      </c>
      <c r="G21" s="1982" t="s">
        <v>553</v>
      </c>
      <c r="H21" s="1978" t="s">
        <v>3</v>
      </c>
      <c r="I21" s="1985" t="s">
        <v>2</v>
      </c>
      <c r="J21" s="1978" t="s">
        <v>3</v>
      </c>
      <c r="K21" s="1982" t="s">
        <v>553</v>
      </c>
      <c r="L21" s="1982" t="s">
        <v>553</v>
      </c>
      <c r="M21" s="1976" t="s">
        <v>2</v>
      </c>
      <c r="N21" s="1985" t="s">
        <v>2</v>
      </c>
      <c r="O21" s="1987" t="s">
        <v>2</v>
      </c>
      <c r="P21" s="1987" t="s">
        <v>2</v>
      </c>
      <c r="Q21" s="1978" t="s">
        <v>3</v>
      </c>
      <c r="R21" s="1982" t="s">
        <v>553</v>
      </c>
      <c r="S21" s="1982" t="s">
        <v>553</v>
      </c>
      <c r="T21" s="1987" t="s">
        <v>2</v>
      </c>
      <c r="U21" s="1987" t="s">
        <v>2</v>
      </c>
      <c r="V21" s="1978" t="s">
        <v>3</v>
      </c>
      <c r="W21" s="1987" t="s">
        <v>2</v>
      </c>
      <c r="X21" s="1987" t="s">
        <v>2</v>
      </c>
      <c r="Y21" s="1982" t="s">
        <v>553</v>
      </c>
      <c r="Z21" s="1982" t="s">
        <v>553</v>
      </c>
      <c r="AA21" s="1987" t="s">
        <v>2</v>
      </c>
      <c r="AB21" s="2012" t="s">
        <v>2</v>
      </c>
      <c r="AC21" s="1987" t="s">
        <v>2</v>
      </c>
      <c r="AD21" s="1987" t="s">
        <v>2</v>
      </c>
      <c r="AE21" s="1985" t="s">
        <v>2</v>
      </c>
      <c r="AF21" s="7">
        <f t="shared" si="0"/>
        <v>17</v>
      </c>
      <c r="AG21" s="13">
        <f t="shared" si="1"/>
        <v>5</v>
      </c>
      <c r="AH21" s="8">
        <f t="shared" si="2"/>
        <v>0</v>
      </c>
      <c r="AI21" s="8">
        <f t="shared" si="3"/>
        <v>8</v>
      </c>
      <c r="AJ21" s="9">
        <f t="shared" si="5"/>
        <v>10</v>
      </c>
      <c r="AM21">
        <v>0</v>
      </c>
      <c r="AN21">
        <v>0</v>
      </c>
    </row>
    <row r="22" spans="1:40" ht="19.5" customHeight="1">
      <c r="A22" s="1771" t="s">
        <v>487</v>
      </c>
      <c r="B22" s="2074" t="s">
        <v>2</v>
      </c>
      <c r="C22" s="2074" t="s">
        <v>2</v>
      </c>
      <c r="D22" s="1982" t="s">
        <v>553</v>
      </c>
      <c r="E22" s="1982" t="s">
        <v>553</v>
      </c>
      <c r="F22" s="1978" t="s">
        <v>3</v>
      </c>
      <c r="G22" s="1987" t="s">
        <v>2</v>
      </c>
      <c r="H22" s="2021" t="s">
        <v>2</v>
      </c>
      <c r="I22" s="2021" t="s">
        <v>2</v>
      </c>
      <c r="J22" s="1978" t="s">
        <v>3</v>
      </c>
      <c r="K22" s="1982" t="s">
        <v>553</v>
      </c>
      <c r="L22" s="1982" t="s">
        <v>553</v>
      </c>
      <c r="M22" s="1978" t="s">
        <v>3</v>
      </c>
      <c r="N22" s="1987" t="s">
        <v>2</v>
      </c>
      <c r="O22" s="1982" t="s">
        <v>553</v>
      </c>
      <c r="P22" s="1987" t="s">
        <v>2</v>
      </c>
      <c r="Q22" s="2020" t="s">
        <v>2</v>
      </c>
      <c r="R22" s="2072" t="s">
        <v>2</v>
      </c>
      <c r="S22" s="1982" t="s">
        <v>553</v>
      </c>
      <c r="T22" s="1985" t="s">
        <v>2</v>
      </c>
      <c r="U22" s="1987" t="s">
        <v>2</v>
      </c>
      <c r="V22" s="1987" t="s">
        <v>2</v>
      </c>
      <c r="W22" s="1978" t="s">
        <v>3</v>
      </c>
      <c r="X22" s="1987" t="s">
        <v>2</v>
      </c>
      <c r="Y22" s="1982" t="s">
        <v>553</v>
      </c>
      <c r="Z22" s="1982" t="s">
        <v>553</v>
      </c>
      <c r="AA22" s="1987" t="s">
        <v>2</v>
      </c>
      <c r="AB22" s="1987" t="s">
        <v>2</v>
      </c>
      <c r="AC22" s="1985" t="s">
        <v>2</v>
      </c>
      <c r="AD22" s="1987" t="s">
        <v>2</v>
      </c>
      <c r="AE22" s="1997" t="s">
        <v>553</v>
      </c>
      <c r="AF22" s="12">
        <f t="shared" si="0"/>
        <v>17</v>
      </c>
      <c r="AG22" s="13">
        <f t="shared" si="1"/>
        <v>4</v>
      </c>
      <c r="AH22" s="13">
        <f t="shared" si="2"/>
        <v>0</v>
      </c>
      <c r="AI22" s="13">
        <f t="shared" si="3"/>
        <v>9</v>
      </c>
      <c r="AJ22" s="14">
        <f t="shared" si="5"/>
        <v>8</v>
      </c>
    </row>
    <row r="23" spans="1:40" ht="19.5" customHeight="1" thickBot="1">
      <c r="A23" s="1772" t="s">
        <v>491</v>
      </c>
      <c r="B23" s="2075"/>
      <c r="C23" s="2075"/>
      <c r="D23" s="2076"/>
      <c r="E23" s="2076"/>
      <c r="F23" s="2077"/>
      <c r="G23" s="2077"/>
      <c r="H23" s="2077"/>
      <c r="I23" s="2075"/>
      <c r="J23" s="2078"/>
      <c r="K23" s="2076"/>
      <c r="L23" s="2076"/>
      <c r="M23" s="2077"/>
      <c r="N23" s="2077"/>
      <c r="O23" s="2077"/>
      <c r="P23" s="2075"/>
      <c r="Q23" s="2077"/>
      <c r="R23" s="2076"/>
      <c r="S23" s="2076"/>
      <c r="T23" s="2077"/>
      <c r="U23" s="2077"/>
      <c r="V23" s="2076"/>
      <c r="W23" s="2076"/>
      <c r="X23" s="2076"/>
      <c r="Y23" s="2076"/>
      <c r="Z23" s="2076"/>
      <c r="AA23" s="2077"/>
      <c r="AB23" s="2077"/>
      <c r="AC23" s="2077"/>
      <c r="AD23" s="2077"/>
      <c r="AE23" s="2079"/>
      <c r="AF23" s="19">
        <f t="shared" si="0"/>
        <v>0</v>
      </c>
      <c r="AG23" s="20">
        <f t="shared" si="1"/>
        <v>0</v>
      </c>
      <c r="AH23" s="21">
        <f t="shared" si="2"/>
        <v>0</v>
      </c>
      <c r="AI23" s="21">
        <f t="shared" si="3"/>
        <v>0</v>
      </c>
      <c r="AJ23" s="22">
        <f t="shared" si="5"/>
        <v>0</v>
      </c>
    </row>
    <row r="24" spans="1:40">
      <c r="A24" s="47" t="s">
        <v>3</v>
      </c>
      <c r="B24" s="1736">
        <f t="shared" ref="B24:AE24" si="6">COUNTIF(B4:B23,"e")</f>
        <v>3</v>
      </c>
      <c r="C24" s="1736">
        <f t="shared" si="6"/>
        <v>3</v>
      </c>
      <c r="D24" s="1736">
        <f t="shared" si="6"/>
        <v>3</v>
      </c>
      <c r="E24" s="1736">
        <f t="shared" si="6"/>
        <v>3</v>
      </c>
      <c r="F24" s="1736">
        <f t="shared" si="6"/>
        <v>3</v>
      </c>
      <c r="G24" s="1736">
        <f t="shared" si="6"/>
        <v>3</v>
      </c>
      <c r="H24" s="1736">
        <f t="shared" si="6"/>
        <v>3</v>
      </c>
      <c r="I24" s="1736">
        <f t="shared" si="6"/>
        <v>3</v>
      </c>
      <c r="J24" s="1736">
        <f t="shared" si="6"/>
        <v>3</v>
      </c>
      <c r="K24" s="1736">
        <f t="shared" si="6"/>
        <v>3</v>
      </c>
      <c r="L24" s="1736">
        <f t="shared" si="6"/>
        <v>3</v>
      </c>
      <c r="M24" s="1736">
        <f t="shared" si="6"/>
        <v>3</v>
      </c>
      <c r="N24" s="1736">
        <f t="shared" si="6"/>
        <v>3</v>
      </c>
      <c r="O24" s="1736">
        <f t="shared" si="6"/>
        <v>3</v>
      </c>
      <c r="P24" s="1736">
        <f t="shared" si="6"/>
        <v>3</v>
      </c>
      <c r="Q24" s="1736">
        <f t="shared" si="6"/>
        <v>3</v>
      </c>
      <c r="R24" s="1736">
        <f t="shared" si="6"/>
        <v>3</v>
      </c>
      <c r="S24" s="1736">
        <f t="shared" si="6"/>
        <v>3</v>
      </c>
      <c r="T24" s="1736">
        <f t="shared" si="6"/>
        <v>3</v>
      </c>
      <c r="U24" s="1736">
        <f t="shared" si="6"/>
        <v>3</v>
      </c>
      <c r="V24" s="1736">
        <f t="shared" si="6"/>
        <v>2</v>
      </c>
      <c r="W24" s="1736">
        <f t="shared" si="6"/>
        <v>3</v>
      </c>
      <c r="X24" s="1736">
        <f t="shared" si="6"/>
        <v>3</v>
      </c>
      <c r="Y24" s="1736">
        <f t="shared" si="6"/>
        <v>3</v>
      </c>
      <c r="Z24" s="1736">
        <f t="shared" si="6"/>
        <v>3</v>
      </c>
      <c r="AA24" s="1736">
        <f t="shared" si="6"/>
        <v>3</v>
      </c>
      <c r="AB24" s="1736">
        <f t="shared" si="6"/>
        <v>2</v>
      </c>
      <c r="AC24" s="1736">
        <f t="shared" si="6"/>
        <v>3</v>
      </c>
      <c r="AD24" s="1736">
        <f t="shared" si="6"/>
        <v>3</v>
      </c>
      <c r="AE24" s="1736">
        <f t="shared" si="6"/>
        <v>3</v>
      </c>
      <c r="AF24" s="45"/>
      <c r="AG24" s="45"/>
      <c r="AH24" s="45"/>
      <c r="AI24" s="45"/>
      <c r="AJ24" s="45"/>
    </row>
    <row r="25" spans="1:40">
      <c r="A25" s="47" t="s">
        <v>402</v>
      </c>
      <c r="B25" s="1737">
        <f t="shared" ref="B25:AE25" si="7">COUNTIF(B4:B11,"E")+COUNTIF(B22,"E")+COUNTIF(B23,"E")-COUNTIF(B5,"E")</f>
        <v>1</v>
      </c>
      <c r="C25" s="1737">
        <f t="shared" si="7"/>
        <v>1</v>
      </c>
      <c r="D25" s="1737">
        <f t="shared" si="7"/>
        <v>2</v>
      </c>
      <c r="E25" s="1737">
        <f t="shared" si="7"/>
        <v>2</v>
      </c>
      <c r="F25" s="1737">
        <f t="shared" si="7"/>
        <v>1</v>
      </c>
      <c r="G25" s="1737">
        <f t="shared" si="7"/>
        <v>1</v>
      </c>
      <c r="H25" s="1737">
        <f t="shared" si="7"/>
        <v>1</v>
      </c>
      <c r="I25" s="1737">
        <f t="shared" si="7"/>
        <v>1</v>
      </c>
      <c r="J25" s="1737">
        <f t="shared" si="7"/>
        <v>2</v>
      </c>
      <c r="K25" s="1737">
        <f t="shared" si="7"/>
        <v>2</v>
      </c>
      <c r="L25" s="1737">
        <f t="shared" si="7"/>
        <v>2</v>
      </c>
      <c r="M25" s="1737">
        <f t="shared" si="7"/>
        <v>1</v>
      </c>
      <c r="N25" s="1737">
        <f t="shared" si="7"/>
        <v>1</v>
      </c>
      <c r="O25" s="1737">
        <f t="shared" si="7"/>
        <v>2</v>
      </c>
      <c r="P25" s="1737">
        <f t="shared" si="7"/>
        <v>2</v>
      </c>
      <c r="Q25" s="1737">
        <f t="shared" si="7"/>
        <v>1</v>
      </c>
      <c r="R25" s="1737">
        <f t="shared" si="7"/>
        <v>2</v>
      </c>
      <c r="S25" s="1737">
        <f t="shared" si="7"/>
        <v>2</v>
      </c>
      <c r="T25" s="1737">
        <f t="shared" si="7"/>
        <v>1</v>
      </c>
      <c r="U25" s="1737">
        <f t="shared" si="7"/>
        <v>2</v>
      </c>
      <c r="V25" s="1737">
        <f t="shared" si="7"/>
        <v>0</v>
      </c>
      <c r="W25" s="1737">
        <f t="shared" si="7"/>
        <v>1</v>
      </c>
      <c r="X25" s="1737">
        <f t="shared" si="7"/>
        <v>1</v>
      </c>
      <c r="Y25" s="1737">
        <f t="shared" si="7"/>
        <v>2</v>
      </c>
      <c r="Z25" s="1737">
        <f t="shared" si="7"/>
        <v>2</v>
      </c>
      <c r="AA25" s="1737">
        <f t="shared" si="7"/>
        <v>1</v>
      </c>
      <c r="AB25" s="1737">
        <f t="shared" si="7"/>
        <v>0</v>
      </c>
      <c r="AC25" s="1737">
        <f t="shared" si="7"/>
        <v>1</v>
      </c>
      <c r="AD25" s="1737">
        <f t="shared" si="7"/>
        <v>1</v>
      </c>
      <c r="AE25" s="1737">
        <f t="shared" si="7"/>
        <v>1</v>
      </c>
      <c r="AF25" s="4"/>
      <c r="AG25" s="4"/>
      <c r="AH25" s="4"/>
      <c r="AI25" s="4"/>
      <c r="AJ25" s="4"/>
    </row>
    <row r="26" spans="1:40">
      <c r="A26" s="442" t="s">
        <v>2</v>
      </c>
      <c r="B26" s="1738">
        <f>COUNTIF(B4:B15,"D")</f>
        <v>2</v>
      </c>
      <c r="C26" s="1738">
        <f t="shared" ref="C26:AE26" si="8">COUNTIF(C4:C15,"D")</f>
        <v>3</v>
      </c>
      <c r="D26" s="1738">
        <f t="shared" si="8"/>
        <v>0</v>
      </c>
      <c r="E26" s="1738">
        <f t="shared" si="8"/>
        <v>0</v>
      </c>
      <c r="F26" s="1738">
        <f t="shared" si="8"/>
        <v>4</v>
      </c>
      <c r="G26" s="1738">
        <f t="shared" si="8"/>
        <v>3</v>
      </c>
      <c r="H26" s="1738">
        <f t="shared" si="8"/>
        <v>4</v>
      </c>
      <c r="I26" s="1738">
        <f t="shared" si="8"/>
        <v>3</v>
      </c>
      <c r="J26" s="1738">
        <f t="shared" si="8"/>
        <v>4</v>
      </c>
      <c r="K26" s="1738">
        <f t="shared" si="8"/>
        <v>0</v>
      </c>
      <c r="L26" s="1738">
        <f t="shared" si="8"/>
        <v>0</v>
      </c>
      <c r="M26" s="1738">
        <f t="shared" si="8"/>
        <v>6</v>
      </c>
      <c r="N26" s="1738">
        <f t="shared" si="8"/>
        <v>4</v>
      </c>
      <c r="O26" s="1738">
        <f t="shared" si="8"/>
        <v>4</v>
      </c>
      <c r="P26" s="1738">
        <f>COUNTIF(P4:P14,"D")</f>
        <v>3</v>
      </c>
      <c r="Q26" s="1738">
        <f t="shared" si="8"/>
        <v>3</v>
      </c>
      <c r="R26" s="1738">
        <f t="shared" si="8"/>
        <v>0</v>
      </c>
      <c r="S26" s="1738">
        <f t="shared" si="8"/>
        <v>0</v>
      </c>
      <c r="T26" s="1738">
        <f t="shared" si="8"/>
        <v>4</v>
      </c>
      <c r="U26" s="1738">
        <f t="shared" si="8"/>
        <v>3</v>
      </c>
      <c r="V26" s="1738">
        <f t="shared" si="8"/>
        <v>7</v>
      </c>
      <c r="W26" s="1738">
        <f t="shared" si="8"/>
        <v>4</v>
      </c>
      <c r="X26" s="1738">
        <f t="shared" si="8"/>
        <v>4</v>
      </c>
      <c r="Y26" s="1738">
        <f t="shared" si="8"/>
        <v>0</v>
      </c>
      <c r="Z26" s="1738">
        <f t="shared" si="8"/>
        <v>0</v>
      </c>
      <c r="AA26" s="1738">
        <f t="shared" si="8"/>
        <v>3</v>
      </c>
      <c r="AB26" s="1738">
        <f t="shared" si="8"/>
        <v>5</v>
      </c>
      <c r="AC26" s="1738">
        <f t="shared" si="8"/>
        <v>3</v>
      </c>
      <c r="AD26" s="1738">
        <f t="shared" si="8"/>
        <v>4</v>
      </c>
      <c r="AE26" s="1738">
        <f t="shared" si="8"/>
        <v>4</v>
      </c>
      <c r="AF26" s="45"/>
      <c r="AG26" s="45"/>
      <c r="AH26" s="45"/>
      <c r="AI26" s="45"/>
      <c r="AJ26" s="45"/>
    </row>
    <row r="27" spans="1:40">
      <c r="A27" s="1739" t="s">
        <v>403</v>
      </c>
      <c r="B27" s="1737">
        <f t="shared" ref="B27:O27" si="9">COUNTIF(B4:B15,"E")+COUNTIF(B16:B23,"D")+COUNTIF(B16:B23,"E")</f>
        <v>9</v>
      </c>
      <c r="C27" s="1737">
        <f t="shared" si="9"/>
        <v>9</v>
      </c>
      <c r="D27" s="1737">
        <f t="shared" si="9"/>
        <v>4</v>
      </c>
      <c r="E27" s="1737">
        <f t="shared" si="9"/>
        <v>4</v>
      </c>
      <c r="F27" s="1737">
        <f t="shared" si="9"/>
        <v>7</v>
      </c>
      <c r="G27" s="1737">
        <f t="shared" si="9"/>
        <v>8</v>
      </c>
      <c r="H27" s="1737">
        <f t="shared" si="9"/>
        <v>8</v>
      </c>
      <c r="I27" s="1737">
        <f t="shared" si="9"/>
        <v>9</v>
      </c>
      <c r="J27" s="1737">
        <f t="shared" si="9"/>
        <v>6</v>
      </c>
      <c r="K27" s="1737">
        <f t="shared" si="9"/>
        <v>4</v>
      </c>
      <c r="L27" s="1737">
        <f t="shared" si="9"/>
        <v>4</v>
      </c>
      <c r="M27" s="1737">
        <f t="shared" si="9"/>
        <v>7</v>
      </c>
      <c r="N27" s="1737">
        <f t="shared" si="9"/>
        <v>9</v>
      </c>
      <c r="O27" s="1737">
        <f t="shared" si="9"/>
        <v>9</v>
      </c>
      <c r="P27" s="1737">
        <f>COUNTIF(P4:P14,"E")+COUNTIF(P16:P23,"D")+COUNTIF(P16:P23,"E")</f>
        <v>8</v>
      </c>
      <c r="Q27" s="1737">
        <f t="shared" ref="Q27:AE27" si="10">COUNTIF(Q4:Q15,"E")+COUNTIF(Q16:Q23,"D")+COUNTIF(Q16:Q23,"E")</f>
        <v>6</v>
      </c>
      <c r="R27" s="1737">
        <f t="shared" si="10"/>
        <v>4</v>
      </c>
      <c r="S27" s="1737">
        <f t="shared" si="10"/>
        <v>4</v>
      </c>
      <c r="T27" s="1737">
        <f t="shared" si="10"/>
        <v>9</v>
      </c>
      <c r="U27" s="1737">
        <f t="shared" si="10"/>
        <v>10</v>
      </c>
      <c r="V27" s="1737">
        <f t="shared" si="10"/>
        <v>6</v>
      </c>
      <c r="W27" s="1737">
        <f t="shared" si="10"/>
        <v>7</v>
      </c>
      <c r="X27" s="1737">
        <f t="shared" si="10"/>
        <v>7</v>
      </c>
      <c r="Y27" s="1737">
        <f t="shared" si="10"/>
        <v>4</v>
      </c>
      <c r="Z27" s="1737">
        <f t="shared" si="10"/>
        <v>4</v>
      </c>
      <c r="AA27" s="1737">
        <f t="shared" si="10"/>
        <v>9</v>
      </c>
      <c r="AB27" s="1737">
        <f t="shared" si="10"/>
        <v>7</v>
      </c>
      <c r="AC27" s="1737">
        <f t="shared" si="10"/>
        <v>9</v>
      </c>
      <c r="AD27" s="1737">
        <f t="shared" si="10"/>
        <v>9</v>
      </c>
      <c r="AE27" s="1737">
        <f t="shared" si="10"/>
        <v>7</v>
      </c>
      <c r="AF27" s="45"/>
      <c r="AG27" s="45"/>
      <c r="AH27" s="45"/>
      <c r="AI27" s="45"/>
      <c r="AJ27" s="45"/>
    </row>
    <row r="29" spans="1:40">
      <c r="U29">
        <v>0</v>
      </c>
    </row>
  </sheetData>
  <mergeCells count="2">
    <mergeCell ref="B1:AJ1"/>
    <mergeCell ref="AF2:AJ2"/>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tint="0.79998168889431442"/>
  </sheetPr>
  <dimension ref="A1:AL30"/>
  <sheetViews>
    <sheetView topLeftCell="A10" workbookViewId="0">
      <selection activeCell="AJ19" sqref="AJ19"/>
    </sheetView>
  </sheetViews>
  <sheetFormatPr defaultRowHeight="16.5"/>
  <cols>
    <col min="1" max="1" width="9.5" customWidth="1"/>
    <col min="2" max="32" width="3.25" style="2190" customWidth="1"/>
    <col min="33" max="33" width="3.25" bestFit="1" customWidth="1"/>
    <col min="34" max="34" width="2.5" bestFit="1" customWidth="1"/>
    <col min="35" max="35" width="2.75" bestFit="1" customWidth="1"/>
    <col min="36" max="36" width="3.75" bestFit="1" customWidth="1"/>
    <col min="37" max="37" width="2.625" bestFit="1" customWidth="1"/>
    <col min="38" max="38" width="3.75" bestFit="1" customWidth="1"/>
  </cols>
  <sheetData>
    <row r="1" spans="1:38" ht="21" thickBot="1">
      <c r="A1" s="1"/>
      <c r="B1" s="6166" t="s">
        <v>492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7.25" thickBot="1">
      <c r="A2" s="1780" t="s">
        <v>322</v>
      </c>
      <c r="B2" s="2080">
        <v>1</v>
      </c>
      <c r="C2" s="2081">
        <v>2</v>
      </c>
      <c r="D2" s="2082">
        <v>3</v>
      </c>
      <c r="E2" s="2083">
        <v>4</v>
      </c>
      <c r="F2" s="2084">
        <v>5</v>
      </c>
      <c r="G2" s="2083">
        <v>6</v>
      </c>
      <c r="H2" s="2085">
        <v>7</v>
      </c>
      <c r="I2" s="2080">
        <v>8</v>
      </c>
      <c r="J2" s="2081">
        <v>9</v>
      </c>
      <c r="K2" s="2082">
        <v>10</v>
      </c>
      <c r="L2" s="2083">
        <v>11</v>
      </c>
      <c r="M2" s="2083">
        <v>12</v>
      </c>
      <c r="N2" s="2083">
        <v>13</v>
      </c>
      <c r="O2" s="2086">
        <v>14</v>
      </c>
      <c r="P2" s="2080">
        <v>15</v>
      </c>
      <c r="Q2" s="2081">
        <v>16</v>
      </c>
      <c r="R2" s="2082">
        <v>17</v>
      </c>
      <c r="S2" s="2087">
        <v>18</v>
      </c>
      <c r="T2" s="2084">
        <v>19</v>
      </c>
      <c r="U2" s="2087">
        <v>20</v>
      </c>
      <c r="V2" s="2086">
        <v>21</v>
      </c>
      <c r="W2" s="2080">
        <v>22</v>
      </c>
      <c r="X2" s="2081">
        <v>23</v>
      </c>
      <c r="Y2" s="2082">
        <v>24</v>
      </c>
      <c r="Z2" s="2083">
        <v>25</v>
      </c>
      <c r="AA2" s="2083">
        <v>26</v>
      </c>
      <c r="AB2" s="2083">
        <v>27</v>
      </c>
      <c r="AC2" s="2088">
        <v>28</v>
      </c>
      <c r="AD2" s="2080">
        <v>29</v>
      </c>
      <c r="AE2" s="2081">
        <v>30</v>
      </c>
      <c r="AF2" s="2082">
        <v>31</v>
      </c>
      <c r="AG2" s="6223" t="s">
        <v>323</v>
      </c>
      <c r="AH2" s="6224"/>
      <c r="AI2" s="6224"/>
      <c r="AJ2" s="6224"/>
      <c r="AK2" s="6224"/>
      <c r="AL2" s="6225"/>
    </row>
    <row r="3" spans="1:38" ht="17.25" thickBot="1">
      <c r="A3" s="1781" t="s">
        <v>324</v>
      </c>
      <c r="B3" s="2089" t="s">
        <v>11</v>
      </c>
      <c r="C3" s="2090" t="s">
        <v>12</v>
      </c>
      <c r="D3" s="2091" t="s">
        <v>13</v>
      </c>
      <c r="E3" s="1969" t="s">
        <v>14</v>
      </c>
      <c r="F3" s="2092" t="s">
        <v>8</v>
      </c>
      <c r="G3" s="1969" t="s">
        <v>9</v>
      </c>
      <c r="H3" s="2093" t="s">
        <v>10</v>
      </c>
      <c r="I3" s="2094" t="s">
        <v>11</v>
      </c>
      <c r="J3" s="2090" t="s">
        <v>12</v>
      </c>
      <c r="K3" s="2091" t="s">
        <v>13</v>
      </c>
      <c r="L3" s="1969" t="s">
        <v>14</v>
      </c>
      <c r="M3" s="1969" t="s">
        <v>8</v>
      </c>
      <c r="N3" s="1969" t="s">
        <v>9</v>
      </c>
      <c r="O3" s="2095" t="s">
        <v>10</v>
      </c>
      <c r="P3" s="2094" t="s">
        <v>11</v>
      </c>
      <c r="Q3" s="2090" t="s">
        <v>12</v>
      </c>
      <c r="R3" s="2096" t="s">
        <v>13</v>
      </c>
      <c r="S3" s="1971" t="s">
        <v>14</v>
      </c>
      <c r="T3" s="2092" t="s">
        <v>8</v>
      </c>
      <c r="U3" s="1971" t="s">
        <v>9</v>
      </c>
      <c r="V3" s="2095" t="s">
        <v>10</v>
      </c>
      <c r="W3" s="2094" t="s">
        <v>11</v>
      </c>
      <c r="X3" s="2090" t="s">
        <v>12</v>
      </c>
      <c r="Y3" s="2091" t="s">
        <v>13</v>
      </c>
      <c r="Z3" s="1969" t="s">
        <v>14</v>
      </c>
      <c r="AA3" s="1969" t="s">
        <v>8</v>
      </c>
      <c r="AB3" s="1969" t="s">
        <v>9</v>
      </c>
      <c r="AC3" s="2097" t="s">
        <v>10</v>
      </c>
      <c r="AD3" s="2094" t="s">
        <v>11</v>
      </c>
      <c r="AE3" s="2090" t="s">
        <v>12</v>
      </c>
      <c r="AF3" s="2091" t="s">
        <v>13</v>
      </c>
      <c r="AG3" s="1556" t="s">
        <v>2</v>
      </c>
      <c r="AH3" s="1554" t="s">
        <v>3</v>
      </c>
      <c r="AI3" s="1554" t="s">
        <v>4</v>
      </c>
      <c r="AJ3" s="1554" t="s">
        <v>5</v>
      </c>
      <c r="AK3" s="1776" t="s">
        <v>2</v>
      </c>
      <c r="AL3" s="1555" t="s">
        <v>6</v>
      </c>
    </row>
    <row r="4" spans="1:38" ht="20.25" customHeight="1" thickBot="1">
      <c r="A4" s="1782" t="s">
        <v>325</v>
      </c>
      <c r="B4" s="2098" t="s">
        <v>5</v>
      </c>
      <c r="C4" s="2099" t="s">
        <v>3</v>
      </c>
      <c r="D4" s="2100" t="s">
        <v>2</v>
      </c>
      <c r="E4" s="1981" t="s">
        <v>4</v>
      </c>
      <c r="F4" s="1981" t="s">
        <v>4</v>
      </c>
      <c r="G4" s="1975" t="s">
        <v>5</v>
      </c>
      <c r="H4" s="2101" t="s">
        <v>2</v>
      </c>
      <c r="I4" s="2102" t="s">
        <v>3</v>
      </c>
      <c r="J4" s="2103" t="s">
        <v>5</v>
      </c>
      <c r="K4" s="2104" t="s">
        <v>2</v>
      </c>
      <c r="L4" s="1982" t="s">
        <v>5</v>
      </c>
      <c r="M4" s="1975" t="s">
        <v>5</v>
      </c>
      <c r="N4" s="1981" t="s">
        <v>4</v>
      </c>
      <c r="O4" s="2105" t="s">
        <v>4</v>
      </c>
      <c r="P4" s="2106" t="s">
        <v>4</v>
      </c>
      <c r="Q4" s="2103" t="s">
        <v>5</v>
      </c>
      <c r="R4" s="2107" t="s">
        <v>5</v>
      </c>
      <c r="S4" s="2108" t="s">
        <v>3</v>
      </c>
      <c r="T4" s="1977" t="s">
        <v>3</v>
      </c>
      <c r="U4" s="1976" t="s">
        <v>2</v>
      </c>
      <c r="V4" s="2109" t="s">
        <v>5</v>
      </c>
      <c r="W4" s="2098" t="s">
        <v>5</v>
      </c>
      <c r="X4" s="2110" t="s">
        <v>4</v>
      </c>
      <c r="Y4" s="2111" t="s">
        <v>4</v>
      </c>
      <c r="Z4" s="1975" t="s">
        <v>5</v>
      </c>
      <c r="AA4" s="2112" t="s">
        <v>558</v>
      </c>
      <c r="AB4" s="1980" t="s">
        <v>558</v>
      </c>
      <c r="AC4" s="2113" t="s">
        <v>3</v>
      </c>
      <c r="AD4" s="2098" t="s">
        <v>5</v>
      </c>
      <c r="AE4" s="2114" t="s">
        <v>559</v>
      </c>
      <c r="AF4" s="2115" t="s">
        <v>2</v>
      </c>
      <c r="AG4" s="1734">
        <v>8</v>
      </c>
      <c r="AH4" s="16">
        <v>5</v>
      </c>
      <c r="AI4" s="16">
        <v>7</v>
      </c>
      <c r="AJ4" s="16">
        <v>11</v>
      </c>
      <c r="AK4" s="1777">
        <v>3</v>
      </c>
      <c r="AL4" s="1591">
        <v>26</v>
      </c>
    </row>
    <row r="5" spans="1:38" ht="20.25" customHeight="1">
      <c r="A5" s="1783" t="s">
        <v>493</v>
      </c>
      <c r="B5" s="2116" t="s">
        <v>5</v>
      </c>
      <c r="C5" s="2117" t="s">
        <v>3</v>
      </c>
      <c r="D5" s="2118" t="s">
        <v>2</v>
      </c>
      <c r="E5" s="1989" t="s">
        <v>4</v>
      </c>
      <c r="F5" s="1989" t="s">
        <v>4</v>
      </c>
      <c r="G5" s="1982" t="s">
        <v>5</v>
      </c>
      <c r="H5" s="2119" t="s">
        <v>2</v>
      </c>
      <c r="I5" s="2120" t="s">
        <v>3</v>
      </c>
      <c r="J5" s="2121" t="s">
        <v>5</v>
      </c>
      <c r="K5" s="2122" t="s">
        <v>5</v>
      </c>
      <c r="L5" s="1979" t="s">
        <v>5</v>
      </c>
      <c r="M5" s="1985" t="s">
        <v>2</v>
      </c>
      <c r="N5" s="1989" t="s">
        <v>4</v>
      </c>
      <c r="O5" s="2123" t="s">
        <v>4</v>
      </c>
      <c r="P5" s="2124" t="s">
        <v>4</v>
      </c>
      <c r="Q5" s="2121" t="s">
        <v>5</v>
      </c>
      <c r="R5" s="2104" t="s">
        <v>558</v>
      </c>
      <c r="S5" s="1979" t="s">
        <v>5</v>
      </c>
      <c r="T5" s="1978" t="s">
        <v>3</v>
      </c>
      <c r="U5" s="1987" t="s">
        <v>2</v>
      </c>
      <c r="V5" s="2125" t="s">
        <v>5</v>
      </c>
      <c r="W5" s="2116" t="s">
        <v>5</v>
      </c>
      <c r="X5" s="2126" t="s">
        <v>4</v>
      </c>
      <c r="Y5" s="2127" t="s">
        <v>4</v>
      </c>
      <c r="Z5" s="1982" t="s">
        <v>5</v>
      </c>
      <c r="AA5" s="1985" t="s">
        <v>2</v>
      </c>
      <c r="AB5" s="1978" t="s">
        <v>3</v>
      </c>
      <c r="AC5" s="2119" t="s">
        <v>2</v>
      </c>
      <c r="AD5" s="2116" t="s">
        <v>5</v>
      </c>
      <c r="AE5" s="2117" t="s">
        <v>3</v>
      </c>
      <c r="AF5" s="2128" t="s">
        <v>2</v>
      </c>
      <c r="AG5" s="7">
        <v>8</v>
      </c>
      <c r="AH5" s="13">
        <v>5</v>
      </c>
      <c r="AI5" s="8">
        <v>7</v>
      </c>
      <c r="AJ5" s="8">
        <v>11</v>
      </c>
      <c r="AK5" s="49">
        <v>3</v>
      </c>
      <c r="AL5" s="9">
        <v>26</v>
      </c>
    </row>
    <row r="6" spans="1:38" ht="20.25" customHeight="1" thickBot="1">
      <c r="A6" s="1783" t="s">
        <v>327</v>
      </c>
      <c r="B6" s="2120" t="s">
        <v>3</v>
      </c>
      <c r="C6" s="2121" t="s">
        <v>5</v>
      </c>
      <c r="D6" s="2122" t="s">
        <v>5</v>
      </c>
      <c r="E6" s="1979" t="s">
        <v>5</v>
      </c>
      <c r="F6" s="1978" t="s">
        <v>3</v>
      </c>
      <c r="G6" s="1989" t="s">
        <v>4</v>
      </c>
      <c r="H6" s="2123" t="s">
        <v>4</v>
      </c>
      <c r="I6" s="2124" t="s">
        <v>4</v>
      </c>
      <c r="J6" s="2121" t="s">
        <v>5</v>
      </c>
      <c r="K6" s="2129" t="s">
        <v>2</v>
      </c>
      <c r="L6" s="1978" t="s">
        <v>3</v>
      </c>
      <c r="M6" s="1987" t="s">
        <v>2</v>
      </c>
      <c r="N6" s="1987" t="s">
        <v>2</v>
      </c>
      <c r="O6" s="2125" t="s">
        <v>5</v>
      </c>
      <c r="P6" s="2116" t="s">
        <v>5</v>
      </c>
      <c r="Q6" s="2126" t="s">
        <v>4</v>
      </c>
      <c r="R6" s="2127" t="s">
        <v>4</v>
      </c>
      <c r="S6" s="1982" t="s">
        <v>5</v>
      </c>
      <c r="T6" s="1979" t="s">
        <v>5</v>
      </c>
      <c r="U6" s="1985" t="s">
        <v>2</v>
      </c>
      <c r="V6" s="2119" t="s">
        <v>2</v>
      </c>
      <c r="W6" s="2116" t="s">
        <v>5</v>
      </c>
      <c r="X6" s="2117" t="s">
        <v>3</v>
      </c>
      <c r="Y6" s="2118" t="s">
        <v>2</v>
      </c>
      <c r="Z6" s="1989" t="s">
        <v>4</v>
      </c>
      <c r="AA6" s="1989" t="s">
        <v>4</v>
      </c>
      <c r="AB6" s="1982" t="s">
        <v>5</v>
      </c>
      <c r="AC6" s="2119" t="s">
        <v>2</v>
      </c>
      <c r="AD6" s="2120" t="s">
        <v>3</v>
      </c>
      <c r="AE6" s="2121" t="s">
        <v>5</v>
      </c>
      <c r="AF6" s="2130" t="s">
        <v>5</v>
      </c>
      <c r="AG6" s="12">
        <v>7</v>
      </c>
      <c r="AH6" s="13">
        <v>5</v>
      </c>
      <c r="AI6" s="13">
        <v>7</v>
      </c>
      <c r="AJ6" s="13">
        <v>12</v>
      </c>
      <c r="AK6" s="49">
        <v>2</v>
      </c>
      <c r="AL6" s="14">
        <v>26</v>
      </c>
    </row>
    <row r="7" spans="1:38" ht="20.25" customHeight="1" thickBot="1">
      <c r="A7" s="1783" t="s">
        <v>328</v>
      </c>
      <c r="B7" s="2120" t="s">
        <v>3</v>
      </c>
      <c r="C7" s="2121" t="s">
        <v>5</v>
      </c>
      <c r="D7" s="2122" t="s">
        <v>5</v>
      </c>
      <c r="E7" s="1985" t="s">
        <v>2</v>
      </c>
      <c r="F7" s="1978" t="s">
        <v>3</v>
      </c>
      <c r="G7" s="1989" t="s">
        <v>4</v>
      </c>
      <c r="H7" s="2123" t="s">
        <v>4</v>
      </c>
      <c r="I7" s="2124" t="s">
        <v>4</v>
      </c>
      <c r="J7" s="2121" t="s">
        <v>5</v>
      </c>
      <c r="K7" s="2131" t="s">
        <v>5</v>
      </c>
      <c r="L7" s="1985" t="s">
        <v>2</v>
      </c>
      <c r="M7" s="1987" t="s">
        <v>2</v>
      </c>
      <c r="N7" s="1978" t="s">
        <v>3</v>
      </c>
      <c r="O7" s="2125" t="s">
        <v>5</v>
      </c>
      <c r="P7" s="2116" t="s">
        <v>5</v>
      </c>
      <c r="Q7" s="2126" t="s">
        <v>4</v>
      </c>
      <c r="R7" s="2127" t="s">
        <v>4</v>
      </c>
      <c r="S7" s="1982" t="s">
        <v>5</v>
      </c>
      <c r="T7" s="1979" t="s">
        <v>5</v>
      </c>
      <c r="U7" s="1987" t="s">
        <v>2</v>
      </c>
      <c r="V7" s="2132" t="s">
        <v>2</v>
      </c>
      <c r="W7" s="2116" t="s">
        <v>5</v>
      </c>
      <c r="X7" s="2117" t="s">
        <v>3</v>
      </c>
      <c r="Y7" s="2133" t="s">
        <v>558</v>
      </c>
      <c r="Z7" s="1989" t="s">
        <v>4</v>
      </c>
      <c r="AA7" s="1989" t="s">
        <v>4</v>
      </c>
      <c r="AB7" s="1982" t="s">
        <v>5</v>
      </c>
      <c r="AC7" s="2119" t="s">
        <v>2</v>
      </c>
      <c r="AD7" s="2120" t="s">
        <v>3</v>
      </c>
      <c r="AE7" s="2121" t="s">
        <v>5</v>
      </c>
      <c r="AF7" s="2130" t="s">
        <v>5</v>
      </c>
      <c r="AG7" s="7">
        <v>7</v>
      </c>
      <c r="AH7" s="13">
        <v>5</v>
      </c>
      <c r="AI7" s="8">
        <v>7</v>
      </c>
      <c r="AJ7" s="8">
        <v>12</v>
      </c>
      <c r="AK7" s="49">
        <v>3</v>
      </c>
      <c r="AL7" s="9">
        <v>26</v>
      </c>
    </row>
    <row r="8" spans="1:38" ht="20.25" customHeight="1">
      <c r="A8" s="1783" t="s">
        <v>329</v>
      </c>
      <c r="B8" s="2124" t="s">
        <v>4</v>
      </c>
      <c r="C8" s="2121" t="s">
        <v>5</v>
      </c>
      <c r="D8" s="2134" t="s">
        <v>3</v>
      </c>
      <c r="E8" s="1987" t="s">
        <v>2</v>
      </c>
      <c r="F8" s="1979" t="s">
        <v>5</v>
      </c>
      <c r="G8" s="1985" t="s">
        <v>2</v>
      </c>
      <c r="H8" s="2119" t="s">
        <v>2</v>
      </c>
      <c r="I8" s="2116" t="s">
        <v>5</v>
      </c>
      <c r="J8" s="2126" t="s">
        <v>4</v>
      </c>
      <c r="K8" s="2127" t="s">
        <v>4</v>
      </c>
      <c r="L8" s="1982" t="s">
        <v>5</v>
      </c>
      <c r="M8" s="1978" t="s">
        <v>3</v>
      </c>
      <c r="N8" s="1982" t="s">
        <v>5</v>
      </c>
      <c r="O8" s="2133" t="s">
        <v>558</v>
      </c>
      <c r="P8" s="2116" t="s">
        <v>5</v>
      </c>
      <c r="Q8" s="2117" t="s">
        <v>3</v>
      </c>
      <c r="R8" s="2131" t="s">
        <v>5</v>
      </c>
      <c r="S8" s="1989" t="s">
        <v>4</v>
      </c>
      <c r="T8" s="1989" t="s">
        <v>4</v>
      </c>
      <c r="U8" s="1982" t="s">
        <v>5</v>
      </c>
      <c r="V8" s="2119" t="s">
        <v>2</v>
      </c>
      <c r="W8" s="2120" t="s">
        <v>3</v>
      </c>
      <c r="X8" s="2121" t="s">
        <v>5</v>
      </c>
      <c r="Y8" s="2121" t="s">
        <v>5</v>
      </c>
      <c r="Z8" s="1985" t="s">
        <v>2</v>
      </c>
      <c r="AA8" s="1985" t="s">
        <v>2</v>
      </c>
      <c r="AB8" s="1989" t="s">
        <v>4</v>
      </c>
      <c r="AC8" s="2123" t="s">
        <v>4</v>
      </c>
      <c r="AD8" s="2124" t="s">
        <v>4</v>
      </c>
      <c r="AE8" s="2121" t="s">
        <v>5</v>
      </c>
      <c r="AF8" s="2135" t="s">
        <v>3</v>
      </c>
      <c r="AG8" s="7">
        <v>7</v>
      </c>
      <c r="AH8" s="13">
        <v>5</v>
      </c>
      <c r="AI8" s="8">
        <v>8</v>
      </c>
      <c r="AJ8" s="8">
        <v>11</v>
      </c>
      <c r="AK8" s="49">
        <v>3</v>
      </c>
      <c r="AL8" s="9">
        <v>28</v>
      </c>
    </row>
    <row r="9" spans="1:38" ht="20.25" customHeight="1">
      <c r="A9" s="1783" t="s">
        <v>341</v>
      </c>
      <c r="B9" s="2124" t="s">
        <v>4</v>
      </c>
      <c r="C9" s="2121" t="s">
        <v>5</v>
      </c>
      <c r="D9" s="2129" t="s">
        <v>2</v>
      </c>
      <c r="E9" s="1987" t="s">
        <v>2</v>
      </c>
      <c r="F9" s="1979" t="s">
        <v>5</v>
      </c>
      <c r="G9" s="1978" t="s">
        <v>3</v>
      </c>
      <c r="H9" s="2125" t="s">
        <v>5</v>
      </c>
      <c r="I9" s="2116" t="s">
        <v>5</v>
      </c>
      <c r="J9" s="2126" t="s">
        <v>4</v>
      </c>
      <c r="K9" s="2127" t="s">
        <v>4</v>
      </c>
      <c r="L9" s="1982" t="s">
        <v>5</v>
      </c>
      <c r="M9" s="1987" t="s">
        <v>2</v>
      </c>
      <c r="N9" s="1985" t="s">
        <v>2</v>
      </c>
      <c r="O9" s="2136" t="s">
        <v>3</v>
      </c>
      <c r="P9" s="2116" t="s">
        <v>5</v>
      </c>
      <c r="Q9" s="2117" t="s">
        <v>3</v>
      </c>
      <c r="R9" s="2129" t="s">
        <v>2</v>
      </c>
      <c r="S9" s="1989" t="s">
        <v>4</v>
      </c>
      <c r="T9" s="1989" t="s">
        <v>4</v>
      </c>
      <c r="U9" s="1982" t="s">
        <v>5</v>
      </c>
      <c r="V9" s="2137" t="s">
        <v>5</v>
      </c>
      <c r="W9" s="2120" t="s">
        <v>3</v>
      </c>
      <c r="X9" s="2121" t="s">
        <v>5</v>
      </c>
      <c r="Y9" s="2134" t="s">
        <v>3</v>
      </c>
      <c r="Z9" s="1987" t="s">
        <v>2</v>
      </c>
      <c r="AA9" s="1982" t="s">
        <v>5</v>
      </c>
      <c r="AB9" s="1989" t="s">
        <v>4</v>
      </c>
      <c r="AC9" s="2123" t="s">
        <v>4</v>
      </c>
      <c r="AD9" s="2124" t="s">
        <v>4</v>
      </c>
      <c r="AE9" s="2121" t="s">
        <v>5</v>
      </c>
      <c r="AF9" s="2128" t="s">
        <v>2</v>
      </c>
      <c r="AG9" s="12">
        <v>7</v>
      </c>
      <c r="AH9" s="13">
        <v>5</v>
      </c>
      <c r="AI9" s="13">
        <v>8</v>
      </c>
      <c r="AJ9" s="13">
        <v>11</v>
      </c>
      <c r="AK9" s="49">
        <v>3</v>
      </c>
      <c r="AL9" s="14">
        <v>28</v>
      </c>
    </row>
    <row r="10" spans="1:38" ht="20.25" customHeight="1" thickBot="1">
      <c r="A10" s="1783" t="s">
        <v>331</v>
      </c>
      <c r="B10" s="2116" t="s">
        <v>5</v>
      </c>
      <c r="C10" s="2126" t="s">
        <v>4</v>
      </c>
      <c r="D10" s="2127" t="s">
        <v>4</v>
      </c>
      <c r="E10" s="1982" t="s">
        <v>5</v>
      </c>
      <c r="F10" s="1979" t="s">
        <v>5</v>
      </c>
      <c r="G10" s="1987" t="s">
        <v>2</v>
      </c>
      <c r="H10" s="2136" t="s">
        <v>3</v>
      </c>
      <c r="I10" s="2116" t="s">
        <v>5</v>
      </c>
      <c r="J10" s="2117" t="s">
        <v>3</v>
      </c>
      <c r="K10" s="2129" t="s">
        <v>2</v>
      </c>
      <c r="L10" s="1989" t="s">
        <v>4</v>
      </c>
      <c r="M10" s="1989" t="s">
        <v>4</v>
      </c>
      <c r="N10" s="1982" t="s">
        <v>5</v>
      </c>
      <c r="O10" s="2119" t="s">
        <v>2</v>
      </c>
      <c r="P10" s="2120" t="s">
        <v>3</v>
      </c>
      <c r="Q10" s="2121" t="s">
        <v>5</v>
      </c>
      <c r="R10" s="2122" t="s">
        <v>5</v>
      </c>
      <c r="S10" s="2138" t="s">
        <v>2</v>
      </c>
      <c r="T10" s="1979" t="s">
        <v>5</v>
      </c>
      <c r="U10" s="1989" t="s">
        <v>4</v>
      </c>
      <c r="V10" s="2123" t="s">
        <v>4</v>
      </c>
      <c r="W10" s="2124" t="s">
        <v>4</v>
      </c>
      <c r="X10" s="2121" t="s">
        <v>5</v>
      </c>
      <c r="Y10" s="2129" t="s">
        <v>2</v>
      </c>
      <c r="Z10" s="1987" t="s">
        <v>2</v>
      </c>
      <c r="AA10" s="1978" t="s">
        <v>3</v>
      </c>
      <c r="AB10" s="1987" t="s">
        <v>2</v>
      </c>
      <c r="AC10" s="2125" t="s">
        <v>5</v>
      </c>
      <c r="AD10" s="2116" t="s">
        <v>5</v>
      </c>
      <c r="AE10" s="2139" t="s">
        <v>560</v>
      </c>
      <c r="AF10" s="2140" t="s">
        <v>4</v>
      </c>
      <c r="AG10" s="12">
        <v>6</v>
      </c>
      <c r="AH10" s="13">
        <v>5</v>
      </c>
      <c r="AI10" s="13">
        <v>9</v>
      </c>
      <c r="AJ10" s="13">
        <v>11</v>
      </c>
      <c r="AK10" s="49">
        <v>2</v>
      </c>
      <c r="AL10" s="14">
        <v>30</v>
      </c>
    </row>
    <row r="11" spans="1:38" ht="20.25" customHeight="1" thickBot="1">
      <c r="A11" s="1784" t="s">
        <v>330</v>
      </c>
      <c r="B11" s="2141" t="s">
        <v>5</v>
      </c>
      <c r="C11" s="2142" t="s">
        <v>4</v>
      </c>
      <c r="D11" s="2143" t="s">
        <v>4</v>
      </c>
      <c r="E11" s="2003" t="s">
        <v>5</v>
      </c>
      <c r="F11" s="2002" t="s">
        <v>5</v>
      </c>
      <c r="G11" s="2005" t="s">
        <v>3</v>
      </c>
      <c r="H11" s="2144" t="s">
        <v>2</v>
      </c>
      <c r="I11" s="2141" t="s">
        <v>5</v>
      </c>
      <c r="J11" s="2145" t="s">
        <v>3</v>
      </c>
      <c r="K11" s="2146" t="s">
        <v>2</v>
      </c>
      <c r="L11" s="2004" t="s">
        <v>4</v>
      </c>
      <c r="M11" s="2004" t="s">
        <v>4</v>
      </c>
      <c r="N11" s="2003" t="s">
        <v>5</v>
      </c>
      <c r="O11" s="2133" t="s">
        <v>558</v>
      </c>
      <c r="P11" s="2147" t="s">
        <v>3</v>
      </c>
      <c r="Q11" s="2148" t="s">
        <v>5</v>
      </c>
      <c r="R11" s="2149" t="s">
        <v>5</v>
      </c>
      <c r="S11" s="2001" t="s">
        <v>2</v>
      </c>
      <c r="T11" s="2002" t="s">
        <v>5</v>
      </c>
      <c r="U11" s="2004" t="s">
        <v>4</v>
      </c>
      <c r="V11" s="2150" t="s">
        <v>4</v>
      </c>
      <c r="W11" s="2151" t="s">
        <v>4</v>
      </c>
      <c r="X11" s="2148" t="s">
        <v>5</v>
      </c>
      <c r="Y11" s="2146" t="s">
        <v>2</v>
      </c>
      <c r="Z11" s="2005" t="s">
        <v>3</v>
      </c>
      <c r="AA11" s="2001" t="s">
        <v>2</v>
      </c>
      <c r="AB11" s="2005" t="s">
        <v>3</v>
      </c>
      <c r="AC11" s="2152" t="s">
        <v>5</v>
      </c>
      <c r="AD11" s="2141" t="s">
        <v>5</v>
      </c>
      <c r="AE11" s="2142" t="s">
        <v>4</v>
      </c>
      <c r="AF11" s="2153" t="s">
        <v>4</v>
      </c>
      <c r="AG11" s="1735">
        <v>6</v>
      </c>
      <c r="AH11" s="20">
        <v>5</v>
      </c>
      <c r="AI11" s="20">
        <v>9</v>
      </c>
      <c r="AJ11" s="20">
        <v>11</v>
      </c>
      <c r="AK11" s="1778">
        <v>3</v>
      </c>
      <c r="AL11" s="1595">
        <v>30</v>
      </c>
    </row>
    <row r="12" spans="1:38" ht="20.25" customHeight="1" thickBot="1">
      <c r="A12" s="1823" t="s">
        <v>333</v>
      </c>
      <c r="B12" s="2102" t="s">
        <v>3</v>
      </c>
      <c r="C12" s="2110" t="s">
        <v>4</v>
      </c>
      <c r="D12" s="2154" t="s">
        <v>5</v>
      </c>
      <c r="E12" s="2036" t="s">
        <v>5</v>
      </c>
      <c r="F12" s="1977" t="s">
        <v>3</v>
      </c>
      <c r="G12" s="1976" t="s">
        <v>2</v>
      </c>
      <c r="H12" s="2105" t="s">
        <v>4</v>
      </c>
      <c r="I12" s="2106" t="s">
        <v>4</v>
      </c>
      <c r="J12" s="2103" t="s">
        <v>5</v>
      </c>
      <c r="K12" s="2155" t="s">
        <v>3</v>
      </c>
      <c r="L12" s="1976" t="s">
        <v>2</v>
      </c>
      <c r="M12" s="1980" t="s">
        <v>2</v>
      </c>
      <c r="N12" s="2112" t="s">
        <v>558</v>
      </c>
      <c r="O12" s="2133" t="s">
        <v>558</v>
      </c>
      <c r="P12" s="2098" t="s">
        <v>5</v>
      </c>
      <c r="Q12" s="2103" t="s">
        <v>5</v>
      </c>
      <c r="R12" s="2111" t="s">
        <v>4</v>
      </c>
      <c r="S12" s="1981" t="s">
        <v>4</v>
      </c>
      <c r="T12" s="1975" t="s">
        <v>5</v>
      </c>
      <c r="U12" s="1976" t="s">
        <v>2</v>
      </c>
      <c r="V12" s="2156" t="s">
        <v>2</v>
      </c>
      <c r="W12" s="2098" t="s">
        <v>5</v>
      </c>
      <c r="X12" s="2099" t="s">
        <v>3</v>
      </c>
      <c r="Y12" s="2154" t="s">
        <v>5</v>
      </c>
      <c r="Z12" s="1981" t="s">
        <v>4</v>
      </c>
      <c r="AA12" s="1981" t="s">
        <v>4</v>
      </c>
      <c r="AB12" s="1975" t="s">
        <v>5</v>
      </c>
      <c r="AC12" s="2137" t="s">
        <v>5</v>
      </c>
      <c r="AD12" s="2102" t="s">
        <v>3</v>
      </c>
      <c r="AE12" s="2110" t="s">
        <v>4</v>
      </c>
      <c r="AF12" s="2157" t="s">
        <v>5</v>
      </c>
      <c r="AG12" s="15">
        <v>7</v>
      </c>
      <c r="AH12" s="16">
        <v>5</v>
      </c>
      <c r="AI12" s="17">
        <v>8</v>
      </c>
      <c r="AJ12" s="17">
        <v>11</v>
      </c>
      <c r="AK12" s="1777">
        <v>3</v>
      </c>
      <c r="AL12" s="18">
        <v>28</v>
      </c>
    </row>
    <row r="13" spans="1:38" ht="20.25" customHeight="1" thickBot="1">
      <c r="A13" s="1824" t="s">
        <v>334</v>
      </c>
      <c r="B13" s="2116" t="s">
        <v>5</v>
      </c>
      <c r="C13" s="2117" t="s">
        <v>3</v>
      </c>
      <c r="D13" s="2131" t="s">
        <v>5</v>
      </c>
      <c r="E13" s="1982" t="s">
        <v>5</v>
      </c>
      <c r="F13" s="1989" t="s">
        <v>4</v>
      </c>
      <c r="G13" s="1989" t="s">
        <v>4</v>
      </c>
      <c r="H13" s="2125" t="s">
        <v>5</v>
      </c>
      <c r="I13" s="2120" t="s">
        <v>3</v>
      </c>
      <c r="J13" s="2126" t="s">
        <v>4</v>
      </c>
      <c r="K13" s="2122" t="s">
        <v>5</v>
      </c>
      <c r="L13" s="1985" t="s">
        <v>2</v>
      </c>
      <c r="M13" s="1978" t="s">
        <v>3</v>
      </c>
      <c r="N13" s="2003" t="s">
        <v>5</v>
      </c>
      <c r="O13" s="2123" t="s">
        <v>4</v>
      </c>
      <c r="P13" s="2124" t="s">
        <v>4</v>
      </c>
      <c r="Q13" s="2121" t="s">
        <v>5</v>
      </c>
      <c r="R13" s="2118" t="s">
        <v>2</v>
      </c>
      <c r="S13" s="1985" t="s">
        <v>2</v>
      </c>
      <c r="T13" s="1978" t="s">
        <v>3</v>
      </c>
      <c r="U13" s="1987" t="s">
        <v>2</v>
      </c>
      <c r="V13" s="2133" t="s">
        <v>558</v>
      </c>
      <c r="W13" s="2116" t="s">
        <v>5</v>
      </c>
      <c r="X13" s="2121" t="s">
        <v>5</v>
      </c>
      <c r="Y13" s="2118" t="s">
        <v>2</v>
      </c>
      <c r="Z13" s="1985" t="s">
        <v>2</v>
      </c>
      <c r="AA13" s="1982" t="s">
        <v>5</v>
      </c>
      <c r="AB13" s="1989" t="s">
        <v>4</v>
      </c>
      <c r="AC13" s="2123" t="s">
        <v>4</v>
      </c>
      <c r="AD13" s="2116" t="s">
        <v>5</v>
      </c>
      <c r="AE13" s="2117" t="s">
        <v>3</v>
      </c>
      <c r="AF13" s="2128" t="s">
        <v>2</v>
      </c>
      <c r="AG13" s="12">
        <v>8</v>
      </c>
      <c r="AH13" s="13">
        <v>5</v>
      </c>
      <c r="AI13" s="13">
        <v>7</v>
      </c>
      <c r="AJ13" s="13">
        <v>11</v>
      </c>
      <c r="AK13" s="49">
        <v>3</v>
      </c>
      <c r="AL13" s="14">
        <v>26</v>
      </c>
    </row>
    <row r="14" spans="1:38" ht="20.25" customHeight="1" thickBot="1">
      <c r="A14" s="1824" t="s">
        <v>335</v>
      </c>
      <c r="B14" s="2116" t="s">
        <v>5</v>
      </c>
      <c r="C14" s="2121" t="s">
        <v>5</v>
      </c>
      <c r="D14" s="2127" t="s">
        <v>4</v>
      </c>
      <c r="E14" s="1989" t="s">
        <v>4</v>
      </c>
      <c r="F14" s="1982" t="s">
        <v>5</v>
      </c>
      <c r="G14" s="1979" t="s">
        <v>5</v>
      </c>
      <c r="H14" s="2132" t="s">
        <v>2</v>
      </c>
      <c r="I14" s="2116" t="s">
        <v>5</v>
      </c>
      <c r="J14" s="2117" t="s">
        <v>3</v>
      </c>
      <c r="K14" s="2118" t="s">
        <v>2</v>
      </c>
      <c r="L14" s="1982" t="s">
        <v>5</v>
      </c>
      <c r="M14" s="1989" t="s">
        <v>4</v>
      </c>
      <c r="N14" s="1989" t="s">
        <v>4</v>
      </c>
      <c r="O14" s="2125" t="s">
        <v>5</v>
      </c>
      <c r="P14" s="2120" t="s">
        <v>3</v>
      </c>
      <c r="Q14" s="2126" t="s">
        <v>4</v>
      </c>
      <c r="R14" s="2122" t="s">
        <v>5</v>
      </c>
      <c r="S14" s="1987" t="s">
        <v>2</v>
      </c>
      <c r="T14" s="1979" t="s">
        <v>5</v>
      </c>
      <c r="U14" s="1978" t="s">
        <v>3</v>
      </c>
      <c r="V14" s="2123" t="s">
        <v>4</v>
      </c>
      <c r="W14" s="2124" t="s">
        <v>4</v>
      </c>
      <c r="X14" s="2121" t="s">
        <v>5</v>
      </c>
      <c r="Y14" s="2129" t="s">
        <v>2</v>
      </c>
      <c r="Z14" s="1978" t="s">
        <v>3</v>
      </c>
      <c r="AA14" s="2112" t="s">
        <v>558</v>
      </c>
      <c r="AB14" s="1985" t="s">
        <v>2</v>
      </c>
      <c r="AC14" s="2158" t="s">
        <v>3</v>
      </c>
      <c r="AD14" s="2116" t="s">
        <v>5</v>
      </c>
      <c r="AE14" s="2121" t="s">
        <v>5</v>
      </c>
      <c r="AF14" s="2140" t="s">
        <v>4</v>
      </c>
      <c r="AG14" s="7">
        <v>6</v>
      </c>
      <c r="AH14" s="13">
        <v>5</v>
      </c>
      <c r="AI14" s="8">
        <v>8</v>
      </c>
      <c r="AJ14" s="8">
        <v>12</v>
      </c>
      <c r="AK14" s="49">
        <v>3</v>
      </c>
      <c r="AL14" s="9">
        <v>28</v>
      </c>
    </row>
    <row r="15" spans="1:38" ht="20.25" customHeight="1" thickBot="1">
      <c r="A15" s="1825" t="s">
        <v>336</v>
      </c>
      <c r="B15" s="2151" t="s">
        <v>4</v>
      </c>
      <c r="C15" s="2159" t="s">
        <v>5</v>
      </c>
      <c r="D15" s="2146" t="s">
        <v>2</v>
      </c>
      <c r="E15" s="2001" t="s">
        <v>2</v>
      </c>
      <c r="F15" s="2160" t="s">
        <v>5</v>
      </c>
      <c r="G15" s="1999" t="s">
        <v>2</v>
      </c>
      <c r="H15" s="2161" t="s">
        <v>3</v>
      </c>
      <c r="I15" s="2162" t="s">
        <v>5</v>
      </c>
      <c r="J15" s="2159" t="s">
        <v>5</v>
      </c>
      <c r="K15" s="2143" t="s">
        <v>4</v>
      </c>
      <c r="L15" s="2004" t="s">
        <v>4</v>
      </c>
      <c r="M15" s="2163" t="s">
        <v>5</v>
      </c>
      <c r="N15" s="2005" t="s">
        <v>3</v>
      </c>
      <c r="O15" s="2144" t="s">
        <v>2</v>
      </c>
      <c r="P15" s="2162" t="s">
        <v>5</v>
      </c>
      <c r="Q15" s="2145" t="s">
        <v>3</v>
      </c>
      <c r="R15" s="2118" t="s">
        <v>2</v>
      </c>
      <c r="S15" s="2163" t="s">
        <v>5</v>
      </c>
      <c r="T15" s="2004" t="s">
        <v>4</v>
      </c>
      <c r="U15" s="2004" t="s">
        <v>4</v>
      </c>
      <c r="V15" s="2164" t="s">
        <v>5</v>
      </c>
      <c r="W15" s="2147" t="s">
        <v>3</v>
      </c>
      <c r="X15" s="2142" t="s">
        <v>4</v>
      </c>
      <c r="Y15" s="2143" t="s">
        <v>4</v>
      </c>
      <c r="Z15" s="2163" t="s">
        <v>5</v>
      </c>
      <c r="AA15" s="2005" t="s">
        <v>3</v>
      </c>
      <c r="AB15" s="2160" t="s">
        <v>5</v>
      </c>
      <c r="AC15" s="2133" t="s">
        <v>558</v>
      </c>
      <c r="AD15" s="2151" t="s">
        <v>4</v>
      </c>
      <c r="AE15" s="2159" t="s">
        <v>5</v>
      </c>
      <c r="AF15" s="2165" t="s">
        <v>2</v>
      </c>
      <c r="AG15" s="1826">
        <v>7</v>
      </c>
      <c r="AH15" s="20">
        <v>5</v>
      </c>
      <c r="AI15" s="21">
        <v>8</v>
      </c>
      <c r="AJ15" s="21">
        <v>11</v>
      </c>
      <c r="AK15" s="1778">
        <v>3</v>
      </c>
      <c r="AL15" s="22">
        <v>28</v>
      </c>
    </row>
    <row r="16" spans="1:38" ht="20.100000000000001" customHeight="1" thickBot="1">
      <c r="A16" s="1769" t="s">
        <v>337</v>
      </c>
      <c r="B16" s="2166" t="s">
        <v>5</v>
      </c>
      <c r="C16" s="2167" t="s">
        <v>5</v>
      </c>
      <c r="D16" s="2155" t="s">
        <v>3</v>
      </c>
      <c r="E16" s="1976" t="s">
        <v>2</v>
      </c>
      <c r="F16" s="2168" t="s">
        <v>5</v>
      </c>
      <c r="G16" s="1980" t="s">
        <v>2</v>
      </c>
      <c r="H16" s="2101" t="s">
        <v>2</v>
      </c>
      <c r="I16" s="2166" t="s">
        <v>5</v>
      </c>
      <c r="J16" s="2167" t="s">
        <v>5</v>
      </c>
      <c r="K16" s="2100" t="s">
        <v>2</v>
      </c>
      <c r="L16" s="1977" t="s">
        <v>3</v>
      </c>
      <c r="M16" s="2169" t="s">
        <v>5</v>
      </c>
      <c r="N16" s="1980" t="s">
        <v>2</v>
      </c>
      <c r="O16" s="2161" t="s">
        <v>3</v>
      </c>
      <c r="P16" s="2170" t="s">
        <v>2</v>
      </c>
      <c r="Q16" s="2167" t="s">
        <v>5</v>
      </c>
      <c r="R16" s="2100" t="s">
        <v>2</v>
      </c>
      <c r="S16" s="1977" t="s">
        <v>3</v>
      </c>
      <c r="T16" s="2171" t="s">
        <v>561</v>
      </c>
      <c r="U16" s="2112" t="s">
        <v>558</v>
      </c>
      <c r="V16" s="2112" t="s">
        <v>558</v>
      </c>
      <c r="W16" s="2172" t="s">
        <v>5</v>
      </c>
      <c r="X16" s="2114" t="s">
        <v>5</v>
      </c>
      <c r="Y16" s="2112" t="s">
        <v>558</v>
      </c>
      <c r="Z16" s="2112" t="s">
        <v>558</v>
      </c>
      <c r="AA16" s="2112" t="s">
        <v>558</v>
      </c>
      <c r="AB16" s="2112" t="s">
        <v>558</v>
      </c>
      <c r="AC16" s="2173" t="s">
        <v>5</v>
      </c>
      <c r="AD16" s="2172" t="s">
        <v>5</v>
      </c>
      <c r="AE16" s="2174" t="s">
        <v>2</v>
      </c>
      <c r="AF16" s="2175" t="s">
        <v>3</v>
      </c>
      <c r="AG16" s="1827">
        <v>14</v>
      </c>
      <c r="AH16" s="16">
        <v>5</v>
      </c>
      <c r="AI16" s="17">
        <v>0</v>
      </c>
      <c r="AJ16" s="17">
        <v>12</v>
      </c>
      <c r="AK16" s="1777">
        <v>3</v>
      </c>
      <c r="AL16" s="18">
        <v>10</v>
      </c>
    </row>
    <row r="17" spans="1:38" ht="20.100000000000001" customHeight="1">
      <c r="A17" s="1770" t="s">
        <v>338</v>
      </c>
      <c r="B17" s="2176" t="s">
        <v>5</v>
      </c>
      <c r="C17" s="2177" t="s">
        <v>5</v>
      </c>
      <c r="D17" s="2129" t="s">
        <v>2</v>
      </c>
      <c r="E17" s="1978" t="s">
        <v>3</v>
      </c>
      <c r="F17" s="2178" t="s">
        <v>5</v>
      </c>
      <c r="G17" s="1987" t="s">
        <v>2</v>
      </c>
      <c r="H17" s="2119" t="s">
        <v>2</v>
      </c>
      <c r="I17" s="2176" t="s">
        <v>5</v>
      </c>
      <c r="J17" s="2177" t="s">
        <v>5</v>
      </c>
      <c r="K17" s="2118" t="s">
        <v>2</v>
      </c>
      <c r="L17" s="1987" t="s">
        <v>2</v>
      </c>
      <c r="M17" s="1978" t="s">
        <v>3</v>
      </c>
      <c r="N17" s="1987" t="s">
        <v>2</v>
      </c>
      <c r="O17" s="2156" t="s">
        <v>2</v>
      </c>
      <c r="P17" s="2176" t="s">
        <v>5</v>
      </c>
      <c r="Q17" s="2179" t="s">
        <v>2</v>
      </c>
      <c r="R17" s="2134" t="s">
        <v>3</v>
      </c>
      <c r="S17" s="2179" t="s">
        <v>2</v>
      </c>
      <c r="T17" s="2178" t="s">
        <v>5</v>
      </c>
      <c r="U17" s="2180" t="s">
        <v>3</v>
      </c>
      <c r="V17" s="2119" t="s">
        <v>2</v>
      </c>
      <c r="W17" s="2139" t="s">
        <v>5</v>
      </c>
      <c r="X17" s="2177" t="s">
        <v>5</v>
      </c>
      <c r="Y17" s="2118" t="s">
        <v>2</v>
      </c>
      <c r="Z17" s="1987" t="s">
        <v>2</v>
      </c>
      <c r="AA17" s="1978" t="s">
        <v>3</v>
      </c>
      <c r="AB17" s="2139" t="s">
        <v>5</v>
      </c>
      <c r="AC17" s="2119" t="s">
        <v>2</v>
      </c>
      <c r="AD17" s="2181" t="s">
        <v>2</v>
      </c>
      <c r="AE17" s="2177" t="s">
        <v>5</v>
      </c>
      <c r="AF17" s="2128" t="s">
        <v>2</v>
      </c>
      <c r="AG17" s="1828">
        <v>15</v>
      </c>
      <c r="AH17" s="13">
        <v>4</v>
      </c>
      <c r="AI17" s="8">
        <v>0</v>
      </c>
      <c r="AJ17" s="8">
        <v>12</v>
      </c>
      <c r="AK17" s="49">
        <v>3</v>
      </c>
      <c r="AL17" s="9">
        <v>8</v>
      </c>
    </row>
    <row r="18" spans="1:38" ht="20.100000000000001" customHeight="1" thickBot="1">
      <c r="A18" s="1770" t="s">
        <v>339</v>
      </c>
      <c r="B18" s="2176" t="s">
        <v>5</v>
      </c>
      <c r="C18" s="2177" t="s">
        <v>5</v>
      </c>
      <c r="D18" s="2134" t="s">
        <v>3</v>
      </c>
      <c r="E18" s="1985" t="s">
        <v>2</v>
      </c>
      <c r="F18" s="2178" t="s">
        <v>5</v>
      </c>
      <c r="G18" s="1987" t="s">
        <v>2</v>
      </c>
      <c r="H18" s="2119" t="s">
        <v>2</v>
      </c>
      <c r="I18" s="2176" t="s">
        <v>5</v>
      </c>
      <c r="J18" s="2177" t="s">
        <v>5</v>
      </c>
      <c r="K18" s="2118" t="s">
        <v>2</v>
      </c>
      <c r="L18" s="1987" t="s">
        <v>2</v>
      </c>
      <c r="M18" s="1985" t="s">
        <v>2</v>
      </c>
      <c r="N18" s="1987" t="s">
        <v>2</v>
      </c>
      <c r="O18" s="2119" t="s">
        <v>2</v>
      </c>
      <c r="P18" s="2176" t="s">
        <v>5</v>
      </c>
      <c r="Q18" s="2177" t="s">
        <v>5</v>
      </c>
      <c r="R18" s="2118" t="s">
        <v>2</v>
      </c>
      <c r="S18" s="1987" t="s">
        <v>2</v>
      </c>
      <c r="T18" s="2178" t="s">
        <v>5</v>
      </c>
      <c r="U18" s="1987" t="s">
        <v>2</v>
      </c>
      <c r="V18" s="2139" t="s">
        <v>5</v>
      </c>
      <c r="W18" s="2139" t="s">
        <v>5</v>
      </c>
      <c r="X18" s="2179" t="s">
        <v>2</v>
      </c>
      <c r="Y18" s="2118" t="s">
        <v>2</v>
      </c>
      <c r="Z18" s="1985" t="s">
        <v>2</v>
      </c>
      <c r="AA18" s="2182" t="s">
        <v>2</v>
      </c>
      <c r="AB18" s="1987" t="s">
        <v>562</v>
      </c>
      <c r="AC18" s="2119" t="s">
        <v>2</v>
      </c>
      <c r="AD18" s="2183" t="s">
        <v>5</v>
      </c>
      <c r="AE18" s="2177" t="s">
        <v>5</v>
      </c>
      <c r="AF18" s="2135" t="s">
        <v>3</v>
      </c>
      <c r="AG18" s="1828">
        <v>15</v>
      </c>
      <c r="AH18" s="13">
        <v>4</v>
      </c>
      <c r="AI18" s="8">
        <v>0</v>
      </c>
      <c r="AJ18" s="8">
        <v>12</v>
      </c>
      <c r="AK18" s="49">
        <v>3</v>
      </c>
      <c r="AL18" s="9">
        <v>8</v>
      </c>
    </row>
    <row r="19" spans="1:38" ht="20.100000000000001" customHeight="1">
      <c r="A19" s="1770" t="s">
        <v>340</v>
      </c>
      <c r="B19" s="2176" t="s">
        <v>5</v>
      </c>
      <c r="C19" s="2177" t="s">
        <v>5</v>
      </c>
      <c r="D19" s="2118" t="s">
        <v>2</v>
      </c>
      <c r="E19" s="2184" t="s">
        <v>5</v>
      </c>
      <c r="F19" s="2178" t="s">
        <v>5</v>
      </c>
      <c r="G19" s="1978" t="s">
        <v>3</v>
      </c>
      <c r="H19" s="2119" t="s">
        <v>2</v>
      </c>
      <c r="I19" s="2176" t="s">
        <v>5</v>
      </c>
      <c r="J19" s="2185" t="s">
        <v>2</v>
      </c>
      <c r="K19" s="2118" t="s">
        <v>2</v>
      </c>
      <c r="L19" s="1978" t="s">
        <v>3</v>
      </c>
      <c r="M19" s="1987" t="s">
        <v>2</v>
      </c>
      <c r="N19" s="1987" t="s">
        <v>2</v>
      </c>
      <c r="O19" s="2133" t="s">
        <v>558</v>
      </c>
      <c r="P19" s="2176" t="s">
        <v>5</v>
      </c>
      <c r="Q19" s="2177" t="s">
        <v>5</v>
      </c>
      <c r="R19" s="2129" t="s">
        <v>2</v>
      </c>
      <c r="S19" s="1987" t="s">
        <v>2</v>
      </c>
      <c r="T19" s="2178" t="s">
        <v>5</v>
      </c>
      <c r="U19" s="1987" t="s">
        <v>2</v>
      </c>
      <c r="V19" s="2119" t="s">
        <v>2</v>
      </c>
      <c r="W19" s="2176" t="s">
        <v>5</v>
      </c>
      <c r="X19" s="2177" t="s">
        <v>5</v>
      </c>
      <c r="Y19" s="2134" t="s">
        <v>3</v>
      </c>
      <c r="Z19" s="1987" t="s">
        <v>2</v>
      </c>
      <c r="AA19" s="1987" t="s">
        <v>2</v>
      </c>
      <c r="AB19" s="1985" t="s">
        <v>2</v>
      </c>
      <c r="AC19" s="2136" t="s">
        <v>3</v>
      </c>
      <c r="AD19" s="2176" t="s">
        <v>5</v>
      </c>
      <c r="AE19" s="2177" t="s">
        <v>5</v>
      </c>
      <c r="AF19" s="2128" t="s">
        <v>2</v>
      </c>
      <c r="AG19" s="1828">
        <v>15</v>
      </c>
      <c r="AH19" s="13">
        <v>4</v>
      </c>
      <c r="AI19" s="8">
        <v>0</v>
      </c>
      <c r="AJ19" s="8">
        <v>12</v>
      </c>
      <c r="AK19" s="49">
        <v>2</v>
      </c>
      <c r="AL19" s="9">
        <v>8</v>
      </c>
    </row>
    <row r="20" spans="1:38" ht="20.100000000000001" customHeight="1">
      <c r="A20" s="1770" t="s">
        <v>342</v>
      </c>
      <c r="B20" s="2182" t="s">
        <v>2</v>
      </c>
      <c r="C20" s="2177" t="s">
        <v>5</v>
      </c>
      <c r="D20" s="2129" t="s">
        <v>2</v>
      </c>
      <c r="E20" s="1987" t="s">
        <v>2</v>
      </c>
      <c r="F20" s="2178" t="s">
        <v>5</v>
      </c>
      <c r="G20" s="1987" t="s">
        <v>2</v>
      </c>
      <c r="H20" s="2119" t="s">
        <v>2</v>
      </c>
      <c r="I20" s="2176" t="s">
        <v>5</v>
      </c>
      <c r="J20" s="2177" t="s">
        <v>5</v>
      </c>
      <c r="K20" s="2134" t="s">
        <v>3</v>
      </c>
      <c r="L20" s="1987" t="s">
        <v>2</v>
      </c>
      <c r="M20" s="1987" t="s">
        <v>2</v>
      </c>
      <c r="N20" s="1978" t="s">
        <v>3</v>
      </c>
      <c r="O20" s="2119" t="s">
        <v>2</v>
      </c>
      <c r="P20" s="2176" t="s">
        <v>5</v>
      </c>
      <c r="Q20" s="2139" t="s">
        <v>5</v>
      </c>
      <c r="R20" s="2118" t="s">
        <v>2</v>
      </c>
      <c r="S20" s="1978" t="s">
        <v>3</v>
      </c>
      <c r="T20" s="2178" t="s">
        <v>5</v>
      </c>
      <c r="U20" s="1987" t="s">
        <v>2</v>
      </c>
      <c r="V20" s="2132" t="s">
        <v>562</v>
      </c>
      <c r="W20" s="2176" t="s">
        <v>5</v>
      </c>
      <c r="X20" s="2177" t="s">
        <v>5</v>
      </c>
      <c r="Y20" s="2129" t="s">
        <v>2</v>
      </c>
      <c r="Z20" s="1987" t="s">
        <v>2</v>
      </c>
      <c r="AA20" s="1987" t="s">
        <v>2</v>
      </c>
      <c r="AB20" s="1978" t="s">
        <v>3</v>
      </c>
      <c r="AC20" s="2119" t="s">
        <v>2</v>
      </c>
      <c r="AD20" s="2176" t="s">
        <v>5</v>
      </c>
      <c r="AE20" s="2177" t="s">
        <v>5</v>
      </c>
      <c r="AF20" s="2186" t="s">
        <v>2</v>
      </c>
      <c r="AG20" s="1828">
        <v>16</v>
      </c>
      <c r="AH20" s="13">
        <v>4</v>
      </c>
      <c r="AI20" s="8">
        <v>0</v>
      </c>
      <c r="AJ20" s="8">
        <v>11</v>
      </c>
      <c r="AK20" s="49">
        <v>3</v>
      </c>
      <c r="AL20" s="9">
        <v>8</v>
      </c>
    </row>
    <row r="21" spans="1:38" ht="20.100000000000001" customHeight="1">
      <c r="A21" s="1771" t="s">
        <v>344</v>
      </c>
      <c r="B21" s="2176" t="s">
        <v>5</v>
      </c>
      <c r="C21" s="2177" t="s">
        <v>5</v>
      </c>
      <c r="D21" s="2118" t="s">
        <v>2</v>
      </c>
      <c r="E21" s="1987" t="s">
        <v>2</v>
      </c>
      <c r="F21" s="2178" t="s">
        <v>5</v>
      </c>
      <c r="G21" s="2184" t="s">
        <v>5</v>
      </c>
      <c r="H21" s="2136" t="s">
        <v>3</v>
      </c>
      <c r="I21" s="2182" t="s">
        <v>2</v>
      </c>
      <c r="J21" s="2177" t="s">
        <v>5</v>
      </c>
      <c r="K21" s="2118" t="s">
        <v>2</v>
      </c>
      <c r="L21" s="1987" t="s">
        <v>2</v>
      </c>
      <c r="M21" s="1987" t="s">
        <v>2</v>
      </c>
      <c r="N21" s="1985" t="s">
        <v>2</v>
      </c>
      <c r="O21" s="2136" t="s">
        <v>3</v>
      </c>
      <c r="P21" s="2176" t="s">
        <v>5</v>
      </c>
      <c r="Q21" s="2177" t="s">
        <v>5</v>
      </c>
      <c r="R21" s="2118" t="s">
        <v>2</v>
      </c>
      <c r="S21" s="2187" t="s">
        <v>5</v>
      </c>
      <c r="T21" s="2178" t="s">
        <v>5</v>
      </c>
      <c r="U21" s="1985" t="s">
        <v>2</v>
      </c>
      <c r="V21" s="2136" t="s">
        <v>3</v>
      </c>
      <c r="W21" s="2179" t="s">
        <v>2</v>
      </c>
      <c r="X21" s="2139" t="s">
        <v>5</v>
      </c>
      <c r="Y21" s="2134" t="s">
        <v>3</v>
      </c>
      <c r="Z21" s="1987">
        <v>1</v>
      </c>
      <c r="AA21" s="1987" t="s">
        <v>559</v>
      </c>
      <c r="AB21" s="1987" t="s">
        <v>2</v>
      </c>
      <c r="AC21" s="2132" t="s">
        <v>2</v>
      </c>
      <c r="AD21" s="2176" t="s">
        <v>5</v>
      </c>
      <c r="AE21" s="2177" t="s">
        <v>5</v>
      </c>
      <c r="AF21" s="2128" t="s">
        <v>2</v>
      </c>
      <c r="AG21" s="1828">
        <v>15</v>
      </c>
      <c r="AH21" s="13">
        <v>4</v>
      </c>
      <c r="AI21" s="8">
        <v>0</v>
      </c>
      <c r="AJ21" s="8">
        <v>12</v>
      </c>
      <c r="AK21" s="49">
        <v>3</v>
      </c>
      <c r="AL21" s="9">
        <v>8</v>
      </c>
    </row>
    <row r="22" spans="1:38" ht="20.100000000000001" customHeight="1">
      <c r="A22" s="1771" t="s">
        <v>494</v>
      </c>
      <c r="B22" s="2176" t="s">
        <v>5</v>
      </c>
      <c r="C22" s="2185" t="s">
        <v>2</v>
      </c>
      <c r="D22" s="2118" t="s">
        <v>2</v>
      </c>
      <c r="E22" s="1978" t="s">
        <v>3</v>
      </c>
      <c r="F22" s="2178" t="s">
        <v>5</v>
      </c>
      <c r="G22" s="1985" t="s">
        <v>2</v>
      </c>
      <c r="H22" s="2119" t="s">
        <v>2</v>
      </c>
      <c r="I22" s="2176" t="s">
        <v>5</v>
      </c>
      <c r="J22" s="2177" t="s">
        <v>5</v>
      </c>
      <c r="K22" s="2118" t="s">
        <v>2</v>
      </c>
      <c r="L22" s="1985" t="s">
        <v>2</v>
      </c>
      <c r="M22" s="1987" t="s">
        <v>2</v>
      </c>
      <c r="N22" s="1987" t="s">
        <v>2</v>
      </c>
      <c r="O22" s="2119" t="s">
        <v>2</v>
      </c>
      <c r="P22" s="2176" t="s">
        <v>5</v>
      </c>
      <c r="Q22" s="2177" t="s">
        <v>5</v>
      </c>
      <c r="R22" s="2134" t="s">
        <v>3</v>
      </c>
      <c r="S22" s="1987" t="s">
        <v>2</v>
      </c>
      <c r="T22" s="2178" t="s">
        <v>5</v>
      </c>
      <c r="U22" s="1978" t="s">
        <v>3</v>
      </c>
      <c r="V22" s="2119" t="s">
        <v>2</v>
      </c>
      <c r="W22" s="2176" t="s">
        <v>5</v>
      </c>
      <c r="X22" s="2177" t="s">
        <v>5</v>
      </c>
      <c r="Y22" s="2118" t="s">
        <v>2</v>
      </c>
      <c r="Z22" s="1978" t="s">
        <v>3</v>
      </c>
      <c r="AA22" s="1987" t="s">
        <v>2</v>
      </c>
      <c r="AB22" s="1987" t="s">
        <v>2</v>
      </c>
      <c r="AC22" s="2119" t="s">
        <v>2</v>
      </c>
      <c r="AD22" s="2176" t="s">
        <v>5</v>
      </c>
      <c r="AE22" s="2177" t="s">
        <v>5</v>
      </c>
      <c r="AF22" s="2186" t="s">
        <v>2</v>
      </c>
      <c r="AG22" s="1829">
        <v>16</v>
      </c>
      <c r="AH22" s="13">
        <v>4</v>
      </c>
      <c r="AI22" s="13">
        <v>0</v>
      </c>
      <c r="AJ22" s="13">
        <v>11</v>
      </c>
      <c r="AK22" s="49">
        <v>3</v>
      </c>
      <c r="AL22" s="14">
        <v>8</v>
      </c>
    </row>
    <row r="23" spans="1:38" ht="20.100000000000001" customHeight="1" thickBot="1">
      <c r="A23" s="1772" t="s">
        <v>497</v>
      </c>
      <c r="B23" s="2162" t="s">
        <v>5</v>
      </c>
      <c r="C23" s="2159" t="s">
        <v>5</v>
      </c>
      <c r="D23" s="2146" t="s">
        <v>2</v>
      </c>
      <c r="E23" s="2005" t="s">
        <v>3</v>
      </c>
      <c r="F23" s="2160" t="s">
        <v>5</v>
      </c>
      <c r="G23" s="1999" t="s">
        <v>2</v>
      </c>
      <c r="H23" s="2144" t="s">
        <v>2</v>
      </c>
      <c r="I23" s="2162" t="s">
        <v>5</v>
      </c>
      <c r="J23" s="2159" t="s">
        <v>5</v>
      </c>
      <c r="K23" s="2188" t="s">
        <v>3</v>
      </c>
      <c r="L23" s="1999" t="s">
        <v>2</v>
      </c>
      <c r="M23" s="1999" t="s">
        <v>2</v>
      </c>
      <c r="N23" s="1999" t="s">
        <v>2</v>
      </c>
      <c r="O23" s="2144" t="s">
        <v>2</v>
      </c>
      <c r="P23" s="2162" t="s">
        <v>5</v>
      </c>
      <c r="Q23" s="2159" t="s">
        <v>5</v>
      </c>
      <c r="R23" s="2188" t="s">
        <v>3</v>
      </c>
      <c r="S23" s="1999" t="s">
        <v>2</v>
      </c>
      <c r="T23" s="2160" t="s">
        <v>5</v>
      </c>
      <c r="U23" s="1999" t="s">
        <v>2</v>
      </c>
      <c r="V23" s="2161" t="s">
        <v>3</v>
      </c>
      <c r="W23" s="2162" t="s">
        <v>5</v>
      </c>
      <c r="X23" s="2159" t="s">
        <v>5</v>
      </c>
      <c r="Y23" s="2146" t="s">
        <v>2</v>
      </c>
      <c r="Z23" s="1999" t="s">
        <v>2</v>
      </c>
      <c r="AA23" s="1999" t="s">
        <v>2</v>
      </c>
      <c r="AB23" s="1999" t="s">
        <v>2</v>
      </c>
      <c r="AC23" s="2144" t="s">
        <v>2</v>
      </c>
      <c r="AD23" s="2162" t="s">
        <v>5</v>
      </c>
      <c r="AE23" s="2159" t="s">
        <v>5</v>
      </c>
      <c r="AF23" s="2189" t="s">
        <v>2</v>
      </c>
      <c r="AG23" s="1826">
        <v>15</v>
      </c>
      <c r="AH23" s="20">
        <v>4</v>
      </c>
      <c r="AI23" s="21">
        <v>0</v>
      </c>
      <c r="AJ23" s="21">
        <v>12</v>
      </c>
      <c r="AK23" s="1778">
        <v>3</v>
      </c>
      <c r="AL23" s="22">
        <v>8</v>
      </c>
    </row>
    <row r="24" spans="1:38" ht="16.5" customHeight="1">
      <c r="A24" s="6180" t="s">
        <v>345</v>
      </c>
      <c r="B24" s="6208" t="s">
        <v>342</v>
      </c>
      <c r="C24" s="6199" t="s">
        <v>494</v>
      </c>
      <c r="D24" s="6199"/>
      <c r="E24" s="6199"/>
      <c r="F24" s="6199"/>
      <c r="G24" s="6199"/>
      <c r="H24" s="6199"/>
      <c r="I24" s="6199" t="s">
        <v>344</v>
      </c>
      <c r="J24" s="6199" t="s">
        <v>340</v>
      </c>
      <c r="K24" s="6199"/>
      <c r="L24" s="6199"/>
      <c r="M24" s="6199"/>
      <c r="N24" s="6199"/>
      <c r="O24" s="6199"/>
      <c r="P24" s="6269" t="s">
        <v>337</v>
      </c>
      <c r="Q24" s="6199" t="s">
        <v>342</v>
      </c>
      <c r="R24" s="6199"/>
      <c r="S24" s="6199"/>
      <c r="T24" s="6199"/>
      <c r="U24" s="6199"/>
      <c r="V24" s="6199"/>
      <c r="W24" s="6199" t="s">
        <v>563</v>
      </c>
      <c r="X24" s="6199" t="s">
        <v>564</v>
      </c>
      <c r="Y24" s="6266"/>
      <c r="Z24" s="6267"/>
      <c r="AA24" s="6199"/>
      <c r="AB24" s="6199"/>
      <c r="AC24" s="6199"/>
      <c r="AD24" s="6199" t="s">
        <v>339</v>
      </c>
      <c r="AE24" s="6199" t="s">
        <v>337</v>
      </c>
      <c r="AF24" s="6200"/>
      <c r="AG24" s="6192"/>
      <c r="AH24" s="6261"/>
      <c r="AI24" s="6261"/>
      <c r="AJ24" s="6261"/>
      <c r="AK24" s="6261"/>
      <c r="AL24" s="6262"/>
    </row>
    <row r="25" spans="1:38" ht="30.75" customHeight="1" thickBot="1">
      <c r="A25" s="6181"/>
      <c r="B25" s="6209"/>
      <c r="C25" s="6173"/>
      <c r="D25" s="6173"/>
      <c r="E25" s="6173"/>
      <c r="F25" s="6173"/>
      <c r="G25" s="6173"/>
      <c r="H25" s="6173"/>
      <c r="I25" s="6173"/>
      <c r="J25" s="6173"/>
      <c r="K25" s="6173"/>
      <c r="L25" s="6173"/>
      <c r="M25" s="6173"/>
      <c r="N25" s="6173"/>
      <c r="O25" s="6173"/>
      <c r="P25" s="6270"/>
      <c r="Q25" s="6173"/>
      <c r="R25" s="6173"/>
      <c r="S25" s="6173"/>
      <c r="T25" s="6173"/>
      <c r="U25" s="6173"/>
      <c r="V25" s="6173"/>
      <c r="W25" s="6173"/>
      <c r="X25" s="6173"/>
      <c r="Y25" s="6196"/>
      <c r="Z25" s="6268"/>
      <c r="AA25" s="6173"/>
      <c r="AB25" s="6173"/>
      <c r="AC25" s="6173"/>
      <c r="AD25" s="6173"/>
      <c r="AE25" s="6173"/>
      <c r="AF25" s="6189"/>
      <c r="AG25" s="6263"/>
      <c r="AH25" s="6264"/>
      <c r="AI25" s="6264"/>
      <c r="AJ25" s="6264"/>
      <c r="AK25" s="6264"/>
      <c r="AL25" s="6265"/>
    </row>
    <row r="26" spans="1:38">
      <c r="A26" s="441" t="s">
        <v>2</v>
      </c>
      <c r="B26" s="1779">
        <v>0</v>
      </c>
      <c r="C26" s="1779">
        <v>0</v>
      </c>
      <c r="D26" s="1779">
        <v>3</v>
      </c>
      <c r="E26" s="1779">
        <v>3</v>
      </c>
      <c r="F26" s="1779">
        <v>0</v>
      </c>
      <c r="G26" s="1779">
        <v>3</v>
      </c>
      <c r="H26" s="1779">
        <v>3</v>
      </c>
      <c r="I26" s="1779">
        <v>0</v>
      </c>
      <c r="J26" s="1779">
        <v>0</v>
      </c>
      <c r="K26" s="1779">
        <v>3</v>
      </c>
      <c r="L26" s="1779">
        <v>3</v>
      </c>
      <c r="M26" s="1779">
        <v>3</v>
      </c>
      <c r="N26" s="1779">
        <v>3</v>
      </c>
      <c r="O26" s="1779">
        <v>3</v>
      </c>
      <c r="P26" s="1779">
        <v>0</v>
      </c>
      <c r="Q26" s="1779">
        <v>0</v>
      </c>
      <c r="R26" s="1779">
        <v>3</v>
      </c>
      <c r="S26" s="1779">
        <v>3</v>
      </c>
      <c r="T26" s="1779">
        <v>0</v>
      </c>
      <c r="U26" s="1779">
        <v>3</v>
      </c>
      <c r="V26" s="1779">
        <v>3</v>
      </c>
      <c r="W26" s="1779">
        <v>0</v>
      </c>
      <c r="X26" s="1779">
        <v>0</v>
      </c>
      <c r="Y26" s="1779">
        <v>3</v>
      </c>
      <c r="Z26" s="1779">
        <v>3</v>
      </c>
      <c r="AA26" s="1779">
        <v>3</v>
      </c>
      <c r="AB26" s="1779">
        <v>3</v>
      </c>
      <c r="AC26" s="1779">
        <v>3</v>
      </c>
      <c r="AD26" s="1779">
        <v>0</v>
      </c>
      <c r="AE26" s="1779">
        <v>0</v>
      </c>
      <c r="AF26" s="1779">
        <v>3</v>
      </c>
      <c r="AG26" s="4"/>
      <c r="AH26" s="45"/>
      <c r="AI26" s="45"/>
      <c r="AJ26" s="45"/>
      <c r="AK26" s="4"/>
      <c r="AL26" s="45"/>
    </row>
    <row r="27" spans="1:38" ht="17.25" customHeight="1">
      <c r="A27" s="47" t="s">
        <v>3</v>
      </c>
      <c r="B27" s="1736">
        <v>3</v>
      </c>
      <c r="C27" s="1736">
        <v>3</v>
      </c>
      <c r="D27" s="1736">
        <v>3</v>
      </c>
      <c r="E27" s="1736">
        <v>3</v>
      </c>
      <c r="F27" s="1736">
        <v>3</v>
      </c>
      <c r="G27" s="1736">
        <v>3</v>
      </c>
      <c r="H27" s="1736">
        <v>3</v>
      </c>
      <c r="I27" s="1736">
        <v>3</v>
      </c>
      <c r="J27" s="1736">
        <v>3</v>
      </c>
      <c r="K27" s="1736">
        <v>3</v>
      </c>
      <c r="L27" s="1736">
        <v>3</v>
      </c>
      <c r="M27" s="1736">
        <v>3</v>
      </c>
      <c r="N27" s="1736">
        <v>3</v>
      </c>
      <c r="O27" s="1736">
        <v>3</v>
      </c>
      <c r="P27" s="1736">
        <v>3</v>
      </c>
      <c r="Q27" s="1736">
        <v>3</v>
      </c>
      <c r="R27" s="1736">
        <v>3</v>
      </c>
      <c r="S27" s="1736">
        <v>3</v>
      </c>
      <c r="T27" s="1736">
        <v>3</v>
      </c>
      <c r="U27" s="1736">
        <v>3</v>
      </c>
      <c r="V27" s="1736">
        <v>3</v>
      </c>
      <c r="W27" s="1736">
        <v>3</v>
      </c>
      <c r="X27" s="1736">
        <v>3</v>
      </c>
      <c r="Y27" s="1736">
        <v>3</v>
      </c>
      <c r="Z27" s="1736">
        <v>3</v>
      </c>
      <c r="AA27" s="1736">
        <v>3</v>
      </c>
      <c r="AB27" s="1736">
        <v>3</v>
      </c>
      <c r="AC27" s="1736">
        <v>3</v>
      </c>
      <c r="AD27" s="1736">
        <v>3</v>
      </c>
      <c r="AE27" s="1736">
        <v>3</v>
      </c>
      <c r="AF27" s="1736">
        <v>3</v>
      </c>
      <c r="AG27" s="45"/>
      <c r="AH27" s="45"/>
      <c r="AI27" s="45"/>
      <c r="AJ27" s="45"/>
      <c r="AK27" s="4"/>
      <c r="AL27" s="45"/>
    </row>
    <row r="28" spans="1:38" ht="17.25" customHeight="1">
      <c r="A28" s="47" t="s">
        <v>495</v>
      </c>
      <c r="B28" s="1737">
        <v>2</v>
      </c>
      <c r="C28" s="1737">
        <v>2</v>
      </c>
      <c r="D28" s="1737">
        <v>1</v>
      </c>
      <c r="E28" s="1737">
        <v>2</v>
      </c>
      <c r="F28" s="1737">
        <v>2</v>
      </c>
      <c r="G28" s="1737">
        <v>2</v>
      </c>
      <c r="H28" s="1737">
        <v>1</v>
      </c>
      <c r="I28" s="1737">
        <v>2</v>
      </c>
      <c r="J28" s="1737">
        <v>2</v>
      </c>
      <c r="K28" s="1737">
        <v>1</v>
      </c>
      <c r="L28" s="1737">
        <v>1</v>
      </c>
      <c r="M28" s="1737">
        <v>1</v>
      </c>
      <c r="N28" s="1737">
        <v>1</v>
      </c>
      <c r="O28" s="1737">
        <v>1</v>
      </c>
      <c r="P28" s="1737">
        <v>2</v>
      </c>
      <c r="Q28" s="1737">
        <v>2</v>
      </c>
      <c r="R28" s="1737">
        <v>2</v>
      </c>
      <c r="S28" s="1737">
        <v>1</v>
      </c>
      <c r="T28" s="1737">
        <v>2</v>
      </c>
      <c r="U28" s="1737">
        <v>1</v>
      </c>
      <c r="V28" s="1737">
        <v>1</v>
      </c>
      <c r="W28" s="1737">
        <v>2</v>
      </c>
      <c r="X28" s="1737">
        <v>2</v>
      </c>
      <c r="Y28" s="1737">
        <v>1</v>
      </c>
      <c r="Z28" s="1737">
        <v>2</v>
      </c>
      <c r="AA28" s="1737">
        <v>1</v>
      </c>
      <c r="AB28" s="1737">
        <v>2</v>
      </c>
      <c r="AC28" s="1737">
        <v>1</v>
      </c>
      <c r="AD28" s="1737">
        <v>2</v>
      </c>
      <c r="AE28" s="1737">
        <v>2</v>
      </c>
      <c r="AF28" s="1737">
        <v>1</v>
      </c>
      <c r="AG28" s="4"/>
      <c r="AH28" s="4"/>
      <c r="AI28" s="4"/>
      <c r="AJ28" s="4"/>
      <c r="AK28" s="4"/>
      <c r="AL28" s="4"/>
    </row>
    <row r="29" spans="1:38">
      <c r="A29" s="442" t="s">
        <v>2</v>
      </c>
      <c r="B29" s="1738">
        <v>0</v>
      </c>
      <c r="C29" s="1738">
        <v>0</v>
      </c>
      <c r="D29" s="1738">
        <v>4</v>
      </c>
      <c r="E29" s="1738">
        <v>4</v>
      </c>
      <c r="F29" s="1738">
        <v>0</v>
      </c>
      <c r="G29" s="1738">
        <v>4</v>
      </c>
      <c r="H29" s="1738">
        <v>4</v>
      </c>
      <c r="I29" s="1738">
        <v>0</v>
      </c>
      <c r="J29" s="1738">
        <v>0</v>
      </c>
      <c r="K29" s="1738">
        <v>5</v>
      </c>
      <c r="L29" s="1738">
        <v>3</v>
      </c>
      <c r="M29" s="1738">
        <v>5</v>
      </c>
      <c r="N29" s="1738">
        <v>5</v>
      </c>
      <c r="O29" s="1738">
        <v>5</v>
      </c>
      <c r="P29" s="1738">
        <v>0</v>
      </c>
      <c r="Q29" s="1738">
        <v>0</v>
      </c>
      <c r="R29" s="1738">
        <v>4</v>
      </c>
      <c r="S29" s="1738">
        <v>4</v>
      </c>
      <c r="T29" s="1738">
        <v>0</v>
      </c>
      <c r="U29" s="1738">
        <v>3</v>
      </c>
      <c r="V29" s="1738">
        <v>5</v>
      </c>
      <c r="W29" s="1738">
        <v>0</v>
      </c>
      <c r="X29" s="1738">
        <v>0</v>
      </c>
      <c r="Y29" s="1738">
        <v>6</v>
      </c>
      <c r="Z29" s="1738">
        <v>4</v>
      </c>
      <c r="AA29" s="1738">
        <v>5</v>
      </c>
      <c r="AB29" s="1738">
        <v>4</v>
      </c>
      <c r="AC29" s="1738">
        <v>5</v>
      </c>
      <c r="AD29" s="1738">
        <v>0</v>
      </c>
      <c r="AE29" s="1738">
        <v>0</v>
      </c>
      <c r="AF29" s="1738">
        <v>5</v>
      </c>
      <c r="AG29" s="45"/>
      <c r="AH29" s="45"/>
      <c r="AI29" s="45"/>
      <c r="AJ29" s="45"/>
      <c r="AK29" s="4"/>
      <c r="AL29" s="45"/>
    </row>
    <row r="30" spans="1:38" ht="17.25" customHeight="1">
      <c r="A30" s="1739" t="s">
        <v>496</v>
      </c>
      <c r="B30" s="1737">
        <v>4</v>
      </c>
      <c r="C30" s="1737">
        <v>4</v>
      </c>
      <c r="D30" s="1737">
        <v>9</v>
      </c>
      <c r="E30" s="1737">
        <v>7</v>
      </c>
      <c r="F30" s="1737">
        <v>3</v>
      </c>
      <c r="G30" s="1737">
        <v>9</v>
      </c>
      <c r="H30" s="1737">
        <v>10</v>
      </c>
      <c r="I30" s="1737">
        <v>4</v>
      </c>
      <c r="J30" s="1737">
        <v>4</v>
      </c>
      <c r="K30" s="1737">
        <v>9</v>
      </c>
      <c r="L30" s="1737">
        <v>9</v>
      </c>
      <c r="M30" s="1737">
        <v>9</v>
      </c>
      <c r="N30" s="1737">
        <v>10</v>
      </c>
      <c r="O30" s="1737">
        <v>8</v>
      </c>
      <c r="P30" s="1737">
        <v>4</v>
      </c>
      <c r="Q30" s="1737">
        <v>4</v>
      </c>
      <c r="R30" s="1737">
        <v>8</v>
      </c>
      <c r="S30" s="1737">
        <v>9</v>
      </c>
      <c r="T30" s="1737">
        <v>3</v>
      </c>
      <c r="U30" s="1737">
        <v>8</v>
      </c>
      <c r="V30" s="1737">
        <v>7</v>
      </c>
      <c r="W30" s="1737">
        <v>4</v>
      </c>
      <c r="X30" s="1737">
        <v>4</v>
      </c>
      <c r="Y30" s="1737">
        <v>9</v>
      </c>
      <c r="Z30" s="1737">
        <v>10</v>
      </c>
      <c r="AA30" s="1737">
        <v>9</v>
      </c>
      <c r="AB30" s="1737">
        <v>10</v>
      </c>
      <c r="AC30" s="1737">
        <v>9</v>
      </c>
      <c r="AD30" s="1737">
        <v>4</v>
      </c>
      <c r="AE30" s="1737">
        <v>4</v>
      </c>
      <c r="AF30" s="1737">
        <v>9</v>
      </c>
      <c r="AG30" s="45"/>
      <c r="AH30" s="45"/>
      <c r="AI30" s="45"/>
      <c r="AJ30" s="45"/>
      <c r="AK30" s="4"/>
      <c r="AL30" s="45"/>
    </row>
  </sheetData>
  <mergeCells count="35">
    <mergeCell ref="A24:A25"/>
    <mergeCell ref="B24:B25"/>
    <mergeCell ref="C24:C25"/>
    <mergeCell ref="D24:D25"/>
    <mergeCell ref="E24:E25"/>
    <mergeCell ref="L24:L25"/>
    <mergeCell ref="B1:AL1"/>
    <mergeCell ref="AG2:AL2"/>
    <mergeCell ref="F24:F25"/>
    <mergeCell ref="G24:G25"/>
    <mergeCell ref="H24:H25"/>
    <mergeCell ref="I24:I25"/>
    <mergeCell ref="J24:J25"/>
    <mergeCell ref="K24:K25"/>
    <mergeCell ref="X24:X25"/>
    <mergeCell ref="M24:M25"/>
    <mergeCell ref="N24:N25"/>
    <mergeCell ref="O24:O25"/>
    <mergeCell ref="P24:P25"/>
    <mergeCell ref="Q24:Q25"/>
    <mergeCell ref="R24:R25"/>
    <mergeCell ref="S24:S25"/>
    <mergeCell ref="T24:T25"/>
    <mergeCell ref="U24:U25"/>
    <mergeCell ref="V24:V25"/>
    <mergeCell ref="W24:W25"/>
    <mergeCell ref="AD24:AD25"/>
    <mergeCell ref="AE24:AE25"/>
    <mergeCell ref="AF24:AF25"/>
    <mergeCell ref="AG24:AL25"/>
    <mergeCell ref="Y24:Y25"/>
    <mergeCell ref="Z24:Z25"/>
    <mergeCell ref="AA24:AA25"/>
    <mergeCell ref="AB24:AB25"/>
    <mergeCell ref="AC24:AC25"/>
  </mergeCells>
  <phoneticPr fontId="3" type="noConversion"/>
  <pageMargins left="0.70866141732283472" right="0.70866141732283472" top="0.74803149606299213" bottom="0.74803149606299213" header="0.31496062992125984" footer="0.31496062992125984"/>
  <pageSetup paperSize="9" scale="90" orientation="landscape" horizontalDpi="4294967292"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0" tint="-4.9989318521683403E-2"/>
  </sheetPr>
  <dimension ref="A1:AJ31"/>
  <sheetViews>
    <sheetView workbookViewId="0">
      <selection activeCell="AI20" sqref="AI20"/>
    </sheetView>
  </sheetViews>
  <sheetFormatPr defaultRowHeight="16.5"/>
  <cols>
    <col min="1" max="1" width="9.25" customWidth="1"/>
    <col min="2" max="31" width="3.5" style="2190" customWidth="1"/>
    <col min="32" max="32" width="3.25" bestFit="1" customWidth="1"/>
    <col min="33" max="33" width="2.5" bestFit="1" customWidth="1"/>
    <col min="34" max="34" width="2.75" bestFit="1" customWidth="1"/>
    <col min="35" max="36" width="3.75" bestFit="1" customWidth="1"/>
  </cols>
  <sheetData>
    <row r="1" spans="1:36" ht="21" thickBot="1">
      <c r="A1" s="1"/>
      <c r="B1" s="6166" t="s">
        <v>498</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8"/>
    </row>
    <row r="2" spans="1:36" ht="17.25" thickBot="1">
      <c r="A2" s="6" t="s">
        <v>0</v>
      </c>
      <c r="B2" s="2046">
        <v>1</v>
      </c>
      <c r="C2" s="1962">
        <v>2</v>
      </c>
      <c r="D2" s="1962">
        <v>3</v>
      </c>
      <c r="E2" s="2197">
        <v>4</v>
      </c>
      <c r="F2" s="2198">
        <v>5</v>
      </c>
      <c r="G2" s="2199">
        <v>6</v>
      </c>
      <c r="H2" s="2200">
        <v>7</v>
      </c>
      <c r="I2" s="1962">
        <v>8</v>
      </c>
      <c r="J2" s="1962">
        <v>9</v>
      </c>
      <c r="K2" s="1962">
        <v>10</v>
      </c>
      <c r="L2" s="2197">
        <v>11</v>
      </c>
      <c r="M2" s="2198">
        <v>12</v>
      </c>
      <c r="N2" s="2199">
        <v>13</v>
      </c>
      <c r="O2" s="2200">
        <v>14</v>
      </c>
      <c r="P2" s="1962">
        <v>15</v>
      </c>
      <c r="Q2" s="1962">
        <v>16</v>
      </c>
      <c r="R2" s="1962">
        <v>17</v>
      </c>
      <c r="S2" s="2197">
        <v>18</v>
      </c>
      <c r="T2" s="2198">
        <v>19</v>
      </c>
      <c r="U2" s="2199">
        <v>20</v>
      </c>
      <c r="V2" s="2200">
        <v>21</v>
      </c>
      <c r="W2" s="1962">
        <v>22</v>
      </c>
      <c r="X2" s="1962">
        <v>23</v>
      </c>
      <c r="Y2" s="1962">
        <v>24</v>
      </c>
      <c r="Z2" s="2197">
        <v>25</v>
      </c>
      <c r="AA2" s="2198">
        <v>26</v>
      </c>
      <c r="AB2" s="2199">
        <v>27</v>
      </c>
      <c r="AC2" s="2200">
        <v>28</v>
      </c>
      <c r="AD2" s="1962">
        <v>29</v>
      </c>
      <c r="AE2" s="2201">
        <v>30</v>
      </c>
      <c r="AF2" s="6223" t="s">
        <v>1</v>
      </c>
      <c r="AG2" s="6224"/>
      <c r="AH2" s="6224"/>
      <c r="AI2" s="6224"/>
      <c r="AJ2" s="6225"/>
    </row>
    <row r="3" spans="1:36" ht="17.25" thickBot="1">
      <c r="A3" s="1081" t="s">
        <v>7</v>
      </c>
      <c r="B3" s="2202" t="s">
        <v>14</v>
      </c>
      <c r="C3" s="2203" t="s">
        <v>8</v>
      </c>
      <c r="D3" s="2203" t="s">
        <v>9</v>
      </c>
      <c r="E3" s="2204" t="s">
        <v>10</v>
      </c>
      <c r="F3" s="2205" t="s">
        <v>11</v>
      </c>
      <c r="G3" s="2206" t="s">
        <v>12</v>
      </c>
      <c r="H3" s="2207" t="s">
        <v>13</v>
      </c>
      <c r="I3" s="2203" t="s">
        <v>14</v>
      </c>
      <c r="J3" s="2203" t="s">
        <v>8</v>
      </c>
      <c r="K3" s="2203" t="s">
        <v>9</v>
      </c>
      <c r="L3" s="2204" t="s">
        <v>10</v>
      </c>
      <c r="M3" s="2205" t="s">
        <v>11</v>
      </c>
      <c r="N3" s="2206" t="s">
        <v>12</v>
      </c>
      <c r="O3" s="2207" t="s">
        <v>13</v>
      </c>
      <c r="P3" s="2203" t="s">
        <v>14</v>
      </c>
      <c r="Q3" s="2203" t="s">
        <v>8</v>
      </c>
      <c r="R3" s="2203" t="s">
        <v>9</v>
      </c>
      <c r="S3" s="2204" t="s">
        <v>10</v>
      </c>
      <c r="T3" s="2205" t="s">
        <v>11</v>
      </c>
      <c r="U3" s="2206" t="s">
        <v>12</v>
      </c>
      <c r="V3" s="2207" t="s">
        <v>13</v>
      </c>
      <c r="W3" s="2208" t="s">
        <v>14</v>
      </c>
      <c r="X3" s="2203" t="s">
        <v>8</v>
      </c>
      <c r="Y3" s="2203" t="s">
        <v>9</v>
      </c>
      <c r="Z3" s="2204" t="s">
        <v>10</v>
      </c>
      <c r="AA3" s="2205" t="s">
        <v>11</v>
      </c>
      <c r="AB3" s="2206" t="s">
        <v>12</v>
      </c>
      <c r="AC3" s="2207" t="s">
        <v>13</v>
      </c>
      <c r="AD3" s="2203" t="s">
        <v>14</v>
      </c>
      <c r="AE3" s="2209" t="s">
        <v>8</v>
      </c>
      <c r="AF3" s="1556" t="s">
        <v>2</v>
      </c>
      <c r="AG3" s="1554" t="s">
        <v>3</v>
      </c>
      <c r="AH3" s="1554" t="s">
        <v>4</v>
      </c>
      <c r="AI3" s="1554" t="s">
        <v>5</v>
      </c>
      <c r="AJ3" s="1555" t="s">
        <v>6</v>
      </c>
    </row>
    <row r="4" spans="1:36" ht="18" thickBot="1">
      <c r="A4" s="1839" t="s">
        <v>500</v>
      </c>
      <c r="B4" s="1981" t="s">
        <v>4</v>
      </c>
      <c r="C4" s="1981" t="s">
        <v>4</v>
      </c>
      <c r="D4" s="1975" t="s">
        <v>553</v>
      </c>
      <c r="E4" s="2101" t="s">
        <v>2</v>
      </c>
      <c r="F4" s="2102" t="s">
        <v>3</v>
      </c>
      <c r="G4" s="2103" t="s">
        <v>553</v>
      </c>
      <c r="H4" s="2134" t="s">
        <v>3</v>
      </c>
      <c r="I4" s="1985" t="s">
        <v>2</v>
      </c>
      <c r="J4" s="1975" t="s">
        <v>553</v>
      </c>
      <c r="K4" s="1981" t="s">
        <v>4</v>
      </c>
      <c r="L4" s="2105" t="s">
        <v>4</v>
      </c>
      <c r="M4" s="2106" t="s">
        <v>4</v>
      </c>
      <c r="N4" s="2103" t="s">
        <v>553</v>
      </c>
      <c r="O4" s="2100" t="s">
        <v>565</v>
      </c>
      <c r="P4" s="1978" t="s">
        <v>3</v>
      </c>
      <c r="Q4" s="1976" t="s">
        <v>2</v>
      </c>
      <c r="R4" s="2210" t="s">
        <v>552</v>
      </c>
      <c r="S4" s="2109" t="s">
        <v>553</v>
      </c>
      <c r="T4" s="2098" t="s">
        <v>553</v>
      </c>
      <c r="U4" s="2110" t="s">
        <v>4</v>
      </c>
      <c r="V4" s="2111" t="s">
        <v>4</v>
      </c>
      <c r="W4" s="1975" t="s">
        <v>553</v>
      </c>
      <c r="X4" s="1976" t="s">
        <v>2</v>
      </c>
      <c r="Y4" s="2210" t="s">
        <v>552</v>
      </c>
      <c r="Z4" s="2136" t="s">
        <v>3</v>
      </c>
      <c r="AA4" s="2098" t="s">
        <v>553</v>
      </c>
      <c r="AB4" s="2099" t="s">
        <v>3</v>
      </c>
      <c r="AC4" s="2129" t="s">
        <v>2</v>
      </c>
      <c r="AD4" s="1981" t="s">
        <v>4</v>
      </c>
      <c r="AE4" s="1981" t="s">
        <v>4</v>
      </c>
      <c r="AF4" s="1734">
        <f t="shared" ref="AF4:AF23" si="0">COUNTIF(B4:AE4,AF$3)</f>
        <v>6</v>
      </c>
      <c r="AG4" s="16">
        <f t="shared" ref="AG4:AG23" si="1">COUNTIF(B4:AE4,AG$3)</f>
        <v>5</v>
      </c>
      <c r="AH4" s="16">
        <f t="shared" ref="AH4:AH23" si="2">COUNTIF(B4:AE4,AH$3)</f>
        <v>9</v>
      </c>
      <c r="AI4" s="16">
        <f t="shared" ref="AI4:AI23" si="3">COUNTIF(B4:AE4,AI$3)</f>
        <v>8</v>
      </c>
      <c r="AJ4" s="1591">
        <f t="shared" ref="AJ4:AJ15" si="4">(AG4+AH4)*2+2</f>
        <v>30</v>
      </c>
    </row>
    <row r="5" spans="1:36" ht="18" thickBot="1">
      <c r="A5" s="659" t="s">
        <v>501</v>
      </c>
      <c r="B5" s="1989" t="s">
        <v>4</v>
      </c>
      <c r="C5" s="1989" t="s">
        <v>4</v>
      </c>
      <c r="D5" s="1982" t="s">
        <v>553</v>
      </c>
      <c r="E5" s="2119" t="s">
        <v>2</v>
      </c>
      <c r="F5" s="2120" t="s">
        <v>3</v>
      </c>
      <c r="G5" s="2121" t="s">
        <v>553</v>
      </c>
      <c r="H5" s="2122" t="s">
        <v>553</v>
      </c>
      <c r="I5" s="1978" t="s">
        <v>3</v>
      </c>
      <c r="J5" s="1987" t="s">
        <v>2</v>
      </c>
      <c r="K5" s="1989" t="s">
        <v>4</v>
      </c>
      <c r="L5" s="2123" t="s">
        <v>4</v>
      </c>
      <c r="M5" s="2124" t="s">
        <v>4</v>
      </c>
      <c r="N5" s="2121" t="s">
        <v>553</v>
      </c>
      <c r="O5" s="1985" t="s">
        <v>2</v>
      </c>
      <c r="P5" s="2211" t="s">
        <v>3</v>
      </c>
      <c r="Q5" s="1987" t="s">
        <v>2</v>
      </c>
      <c r="R5" s="1985" t="s">
        <v>2</v>
      </c>
      <c r="S5" s="2125" t="s">
        <v>553</v>
      </c>
      <c r="T5" s="2116" t="s">
        <v>553</v>
      </c>
      <c r="U5" s="2126" t="s">
        <v>4</v>
      </c>
      <c r="V5" s="2127" t="s">
        <v>4</v>
      </c>
      <c r="W5" s="1982" t="s">
        <v>553</v>
      </c>
      <c r="X5" s="2112" t="s">
        <v>552</v>
      </c>
      <c r="Y5" s="1978" t="s">
        <v>3</v>
      </c>
      <c r="Z5" s="2132" t="s">
        <v>2</v>
      </c>
      <c r="AA5" s="2116" t="s">
        <v>553</v>
      </c>
      <c r="AB5" s="2117" t="s">
        <v>3</v>
      </c>
      <c r="AC5" s="2129" t="s">
        <v>2</v>
      </c>
      <c r="AD5" s="1989" t="s">
        <v>4</v>
      </c>
      <c r="AE5" s="1989" t="s">
        <v>4</v>
      </c>
      <c r="AF5" s="7">
        <f t="shared" si="0"/>
        <v>7</v>
      </c>
      <c r="AG5" s="13">
        <f t="shared" si="1"/>
        <v>5</v>
      </c>
      <c r="AH5" s="8">
        <f t="shared" si="2"/>
        <v>9</v>
      </c>
      <c r="AI5" s="8">
        <f t="shared" si="3"/>
        <v>8</v>
      </c>
      <c r="AJ5" s="9">
        <f t="shared" si="4"/>
        <v>30</v>
      </c>
    </row>
    <row r="6" spans="1:36" ht="18" thickBot="1">
      <c r="A6" s="659" t="s">
        <v>502</v>
      </c>
      <c r="B6" s="2212" t="s">
        <v>554</v>
      </c>
      <c r="C6" s="2112" t="s">
        <v>552</v>
      </c>
      <c r="D6" s="1989" t="s">
        <v>4</v>
      </c>
      <c r="E6" s="2123" t="s">
        <v>4</v>
      </c>
      <c r="F6" s="2124" t="s">
        <v>4</v>
      </c>
      <c r="G6" s="2121" t="s">
        <v>553</v>
      </c>
      <c r="H6" s="2118" t="s">
        <v>2</v>
      </c>
      <c r="I6" s="2112" t="s">
        <v>552</v>
      </c>
      <c r="J6" s="1987" t="s">
        <v>2</v>
      </c>
      <c r="K6" s="1999" t="s">
        <v>2</v>
      </c>
      <c r="L6" s="2125" t="s">
        <v>553</v>
      </c>
      <c r="M6" s="2116" t="s">
        <v>553</v>
      </c>
      <c r="N6" s="2126" t="s">
        <v>4</v>
      </c>
      <c r="O6" s="2127" t="s">
        <v>4</v>
      </c>
      <c r="P6" s="1982" t="s">
        <v>553</v>
      </c>
      <c r="Q6" s="1985" t="s">
        <v>2</v>
      </c>
      <c r="R6" s="2144" t="s">
        <v>2</v>
      </c>
      <c r="S6" s="1978" t="s">
        <v>3</v>
      </c>
      <c r="T6" s="2116" t="s">
        <v>553</v>
      </c>
      <c r="U6" s="2117" t="s">
        <v>3</v>
      </c>
      <c r="V6" s="2118" t="s">
        <v>2</v>
      </c>
      <c r="W6" s="1989" t="s">
        <v>4</v>
      </c>
      <c r="X6" s="1989" t="s">
        <v>4</v>
      </c>
      <c r="Y6" s="1982" t="s">
        <v>553</v>
      </c>
      <c r="Z6" s="2132" t="s">
        <v>2</v>
      </c>
      <c r="AA6" s="2120" t="s">
        <v>3</v>
      </c>
      <c r="AB6" s="2121" t="s">
        <v>553</v>
      </c>
      <c r="AC6" s="2122" t="s">
        <v>553</v>
      </c>
      <c r="AD6" s="1987" t="s">
        <v>2</v>
      </c>
      <c r="AE6" s="1985" t="s">
        <v>2</v>
      </c>
      <c r="AF6" s="12">
        <f t="shared" si="0"/>
        <v>9</v>
      </c>
      <c r="AG6" s="13">
        <f t="shared" si="1"/>
        <v>4</v>
      </c>
      <c r="AH6" s="13">
        <f t="shared" si="2"/>
        <v>7</v>
      </c>
      <c r="AI6" s="13">
        <f t="shared" si="3"/>
        <v>8</v>
      </c>
      <c r="AJ6" s="14">
        <f t="shared" si="4"/>
        <v>24</v>
      </c>
    </row>
    <row r="7" spans="1:36" ht="21.75" customHeight="1" thickBot="1">
      <c r="A7" s="659" t="s">
        <v>503</v>
      </c>
      <c r="B7" s="1987" t="s">
        <v>2</v>
      </c>
      <c r="C7" s="1985" t="s">
        <v>2</v>
      </c>
      <c r="D7" s="1989" t="s">
        <v>4</v>
      </c>
      <c r="E7" s="2123" t="s">
        <v>4</v>
      </c>
      <c r="F7" s="2124" t="s">
        <v>4</v>
      </c>
      <c r="G7" s="2121" t="s">
        <v>553</v>
      </c>
      <c r="H7" s="2118" t="s">
        <v>2</v>
      </c>
      <c r="I7" s="1978" t="s">
        <v>3</v>
      </c>
      <c r="J7" s="1985" t="s">
        <v>2</v>
      </c>
      <c r="K7" s="2112" t="s">
        <v>552</v>
      </c>
      <c r="L7" s="2125" t="s">
        <v>553</v>
      </c>
      <c r="M7" s="2116" t="s">
        <v>553</v>
      </c>
      <c r="N7" s="2126" t="s">
        <v>4</v>
      </c>
      <c r="O7" s="2127" t="s">
        <v>4</v>
      </c>
      <c r="P7" s="1982" t="s">
        <v>553</v>
      </c>
      <c r="Q7" s="1987" t="s">
        <v>2</v>
      </c>
      <c r="R7" s="1978" t="s">
        <v>3</v>
      </c>
      <c r="S7" s="2144" t="s">
        <v>2</v>
      </c>
      <c r="T7" s="2116" t="s">
        <v>553</v>
      </c>
      <c r="U7" s="2117" t="s">
        <v>3</v>
      </c>
      <c r="V7" s="2129" t="s">
        <v>2</v>
      </c>
      <c r="W7" s="2234" t="s">
        <v>630</v>
      </c>
      <c r="X7" s="1989" t="s">
        <v>4</v>
      </c>
      <c r="Y7" s="1982" t="s">
        <v>553</v>
      </c>
      <c r="Z7" s="2119" t="s">
        <v>2</v>
      </c>
      <c r="AA7" s="2120" t="s">
        <v>3</v>
      </c>
      <c r="AB7" s="2121" t="s">
        <v>553</v>
      </c>
      <c r="AC7" s="1978" t="s">
        <v>3</v>
      </c>
      <c r="AD7" s="1978" t="s">
        <v>3</v>
      </c>
      <c r="AE7" s="1982" t="s">
        <v>553</v>
      </c>
      <c r="AF7" s="7">
        <f t="shared" si="0"/>
        <v>8</v>
      </c>
      <c r="AG7" s="13">
        <f t="shared" si="1"/>
        <v>6</v>
      </c>
      <c r="AH7" s="8">
        <f t="shared" si="2"/>
        <v>6</v>
      </c>
      <c r="AI7" s="8">
        <f t="shared" si="3"/>
        <v>8</v>
      </c>
      <c r="AJ7" s="9">
        <f t="shared" si="4"/>
        <v>26</v>
      </c>
    </row>
    <row r="8" spans="1:36" ht="17.25">
      <c r="A8" s="659" t="s">
        <v>504</v>
      </c>
      <c r="B8" s="1985" t="s">
        <v>2</v>
      </c>
      <c r="C8" s="2119" t="s">
        <v>2</v>
      </c>
      <c r="D8" s="2180" t="s">
        <v>3</v>
      </c>
      <c r="E8" s="2125" t="s">
        <v>553</v>
      </c>
      <c r="F8" s="2116" t="s">
        <v>553</v>
      </c>
      <c r="G8" s="2126" t="s">
        <v>4</v>
      </c>
      <c r="H8" s="2127" t="s">
        <v>4</v>
      </c>
      <c r="I8" s="1982" t="s">
        <v>553</v>
      </c>
      <c r="J8" s="1987" t="s">
        <v>2</v>
      </c>
      <c r="K8" s="2180" t="s">
        <v>3</v>
      </c>
      <c r="L8" s="2119" t="s">
        <v>2</v>
      </c>
      <c r="M8" s="2116" t="s">
        <v>553</v>
      </c>
      <c r="N8" s="2117" t="s">
        <v>3</v>
      </c>
      <c r="O8" s="2129" t="s">
        <v>2</v>
      </c>
      <c r="P8" s="1989" t="s">
        <v>4</v>
      </c>
      <c r="Q8" s="1989" t="s">
        <v>4</v>
      </c>
      <c r="R8" s="1982" t="s">
        <v>553</v>
      </c>
      <c r="S8" s="2119" t="s">
        <v>2</v>
      </c>
      <c r="T8" s="2120" t="s">
        <v>3</v>
      </c>
      <c r="U8" s="2121" t="s">
        <v>553</v>
      </c>
      <c r="V8" s="2122" t="s">
        <v>553</v>
      </c>
      <c r="W8" s="1987" t="s">
        <v>2</v>
      </c>
      <c r="X8" s="2210" t="s">
        <v>552</v>
      </c>
      <c r="Y8" s="1989" t="s">
        <v>4</v>
      </c>
      <c r="Z8" s="2123" t="s">
        <v>4</v>
      </c>
      <c r="AA8" s="2124" t="s">
        <v>4</v>
      </c>
      <c r="AB8" s="2121" t="s">
        <v>553</v>
      </c>
      <c r="AC8" s="1978" t="s">
        <v>3</v>
      </c>
      <c r="AD8" s="1987" t="s">
        <v>2</v>
      </c>
      <c r="AE8" s="1987" t="s">
        <v>2</v>
      </c>
      <c r="AF8" s="7">
        <f t="shared" si="0"/>
        <v>9</v>
      </c>
      <c r="AG8" s="13">
        <f t="shared" si="1"/>
        <v>5</v>
      </c>
      <c r="AH8" s="8">
        <f t="shared" si="2"/>
        <v>7</v>
      </c>
      <c r="AI8" s="8">
        <f t="shared" si="3"/>
        <v>8</v>
      </c>
      <c r="AJ8" s="9">
        <f t="shared" si="4"/>
        <v>26</v>
      </c>
    </row>
    <row r="9" spans="1:36" ht="17.25">
      <c r="A9" s="659" t="s">
        <v>505</v>
      </c>
      <c r="B9" s="1987" t="s">
        <v>2</v>
      </c>
      <c r="C9" s="2119" t="s">
        <v>2</v>
      </c>
      <c r="D9" s="1985" t="s">
        <v>2</v>
      </c>
      <c r="E9" s="2125" t="s">
        <v>553</v>
      </c>
      <c r="F9" s="2116" t="s">
        <v>553</v>
      </c>
      <c r="G9" s="2126" t="s">
        <v>4</v>
      </c>
      <c r="H9" s="2127" t="s">
        <v>4</v>
      </c>
      <c r="I9" s="1982" t="s">
        <v>553</v>
      </c>
      <c r="J9" s="1978" t="s">
        <v>3</v>
      </c>
      <c r="K9" s="1987" t="s">
        <v>2</v>
      </c>
      <c r="L9" s="2119" t="s">
        <v>2</v>
      </c>
      <c r="M9" s="2116" t="s">
        <v>553</v>
      </c>
      <c r="N9" s="2117" t="s">
        <v>3</v>
      </c>
      <c r="O9" s="2118" t="s">
        <v>2</v>
      </c>
      <c r="P9" s="1989" t="s">
        <v>4</v>
      </c>
      <c r="Q9" s="1989" t="s">
        <v>4</v>
      </c>
      <c r="R9" s="1982" t="s">
        <v>553</v>
      </c>
      <c r="S9" s="1978" t="s">
        <v>3</v>
      </c>
      <c r="T9" s="2120" t="s">
        <v>3</v>
      </c>
      <c r="U9" s="2121" t="s">
        <v>553</v>
      </c>
      <c r="V9" s="2118" t="s">
        <v>2</v>
      </c>
      <c r="W9" s="2213" t="s">
        <v>2</v>
      </c>
      <c r="X9" s="1982" t="s">
        <v>553</v>
      </c>
      <c r="Y9" s="1989" t="s">
        <v>4</v>
      </c>
      <c r="Z9" s="2123" t="s">
        <v>4</v>
      </c>
      <c r="AA9" s="2124" t="s">
        <v>4</v>
      </c>
      <c r="AB9" s="2121" t="s">
        <v>553</v>
      </c>
      <c r="AC9" s="2210" t="s">
        <v>552</v>
      </c>
      <c r="AD9" s="1985" t="s">
        <v>2</v>
      </c>
      <c r="AE9" s="1987" t="s">
        <v>2</v>
      </c>
      <c r="AF9" s="12">
        <f t="shared" si="0"/>
        <v>10</v>
      </c>
      <c r="AG9" s="13">
        <f t="shared" si="1"/>
        <v>4</v>
      </c>
      <c r="AH9" s="13">
        <f t="shared" si="2"/>
        <v>7</v>
      </c>
      <c r="AI9" s="13">
        <f t="shared" si="3"/>
        <v>8</v>
      </c>
      <c r="AJ9" s="14">
        <f t="shared" si="4"/>
        <v>24</v>
      </c>
    </row>
    <row r="10" spans="1:36" ht="18" thickBot="1">
      <c r="A10" s="659" t="s">
        <v>506</v>
      </c>
      <c r="B10" s="1982" t="s">
        <v>553</v>
      </c>
      <c r="C10" s="1985" t="s">
        <v>2</v>
      </c>
      <c r="D10" s="1987" t="s">
        <v>2</v>
      </c>
      <c r="E10" s="2136" t="s">
        <v>3</v>
      </c>
      <c r="F10" s="2116" t="s">
        <v>553</v>
      </c>
      <c r="G10" s="2117" t="s">
        <v>3</v>
      </c>
      <c r="H10" s="2129" t="s">
        <v>2</v>
      </c>
      <c r="I10" s="1989" t="s">
        <v>4</v>
      </c>
      <c r="J10" s="1989" t="s">
        <v>4</v>
      </c>
      <c r="K10" s="1982" t="s">
        <v>553</v>
      </c>
      <c r="L10" s="2119" t="s">
        <v>2</v>
      </c>
      <c r="M10" s="2120" t="s">
        <v>3</v>
      </c>
      <c r="N10" s="2121" t="s">
        <v>553</v>
      </c>
      <c r="O10" s="2122" t="s">
        <v>553</v>
      </c>
      <c r="P10" s="1985" t="s">
        <v>2</v>
      </c>
      <c r="Q10" s="1978" t="s">
        <v>3</v>
      </c>
      <c r="R10" s="1989" t="s">
        <v>4</v>
      </c>
      <c r="S10" s="2123" t="s">
        <v>4</v>
      </c>
      <c r="T10" s="2124" t="s">
        <v>4</v>
      </c>
      <c r="U10" s="2121" t="s">
        <v>553</v>
      </c>
      <c r="V10" s="2118" t="s">
        <v>2</v>
      </c>
      <c r="W10" s="2210" t="s">
        <v>566</v>
      </c>
      <c r="X10" s="2210" t="s">
        <v>566</v>
      </c>
      <c r="Y10" s="2210" t="s">
        <v>567</v>
      </c>
      <c r="Z10" s="2125" t="s">
        <v>568</v>
      </c>
      <c r="AA10" s="2116" t="s">
        <v>569</v>
      </c>
      <c r="AB10" s="2126" t="s">
        <v>4</v>
      </c>
      <c r="AC10" s="2127" t="s">
        <v>4</v>
      </c>
      <c r="AD10" s="1982" t="s">
        <v>570</v>
      </c>
      <c r="AE10" s="1985" t="s">
        <v>2</v>
      </c>
      <c r="AF10" s="12">
        <f t="shared" si="0"/>
        <v>7</v>
      </c>
      <c r="AG10" s="13">
        <f t="shared" si="1"/>
        <v>4</v>
      </c>
      <c r="AH10" s="13">
        <f t="shared" si="2"/>
        <v>7</v>
      </c>
      <c r="AI10" s="13">
        <f t="shared" si="3"/>
        <v>9</v>
      </c>
      <c r="AJ10" s="14">
        <f t="shared" si="4"/>
        <v>24</v>
      </c>
    </row>
    <row r="11" spans="1:36" ht="18" thickBot="1">
      <c r="A11" s="1840" t="s">
        <v>507</v>
      </c>
      <c r="B11" s="2018" t="s">
        <v>571</v>
      </c>
      <c r="C11" s="2112" t="s">
        <v>572</v>
      </c>
      <c r="D11" s="2021" t="s">
        <v>2</v>
      </c>
      <c r="E11" s="2214" t="s">
        <v>2</v>
      </c>
      <c r="F11" s="2215" t="s">
        <v>573</v>
      </c>
      <c r="G11" s="2216" t="s">
        <v>3</v>
      </c>
      <c r="H11" s="2217" t="s">
        <v>2</v>
      </c>
      <c r="I11" s="2022" t="s">
        <v>4</v>
      </c>
      <c r="J11" s="2022" t="s">
        <v>4</v>
      </c>
      <c r="K11" s="2018" t="s">
        <v>574</v>
      </c>
      <c r="L11" s="2214" t="s">
        <v>2</v>
      </c>
      <c r="M11" s="2218" t="s">
        <v>3</v>
      </c>
      <c r="N11" s="2219" t="s">
        <v>575</v>
      </c>
      <c r="O11" s="2220" t="s">
        <v>3</v>
      </c>
      <c r="P11" s="2021" t="s">
        <v>2</v>
      </c>
      <c r="Q11" s="2018" t="s">
        <v>576</v>
      </c>
      <c r="R11" s="2022" t="s">
        <v>4</v>
      </c>
      <c r="S11" s="2221" t="s">
        <v>4</v>
      </c>
      <c r="T11" s="2222" t="s">
        <v>4</v>
      </c>
      <c r="U11" s="2219" t="s">
        <v>577</v>
      </c>
      <c r="V11" s="2220" t="s">
        <v>3</v>
      </c>
      <c r="W11" s="2021" t="s">
        <v>578</v>
      </c>
      <c r="X11" s="2021" t="s">
        <v>2</v>
      </c>
      <c r="Y11" s="2054" t="s">
        <v>579</v>
      </c>
      <c r="Z11" s="2223" t="s">
        <v>580</v>
      </c>
      <c r="AA11" s="2215" t="s">
        <v>581</v>
      </c>
      <c r="AB11" s="2224" t="s">
        <v>4</v>
      </c>
      <c r="AC11" s="2225" t="s">
        <v>4</v>
      </c>
      <c r="AD11" s="2018" t="s">
        <v>582</v>
      </c>
      <c r="AE11" s="2019" t="s">
        <v>3</v>
      </c>
      <c r="AF11" s="632">
        <f t="shared" si="0"/>
        <v>7</v>
      </c>
      <c r="AG11" s="558">
        <f t="shared" si="1"/>
        <v>5</v>
      </c>
      <c r="AH11" s="558">
        <f t="shared" si="2"/>
        <v>7</v>
      </c>
      <c r="AI11" s="558">
        <f t="shared" si="3"/>
        <v>9</v>
      </c>
      <c r="AJ11" s="559">
        <f t="shared" si="4"/>
        <v>26</v>
      </c>
    </row>
    <row r="12" spans="1:36" ht="17.25">
      <c r="A12" s="1841" t="s">
        <v>508</v>
      </c>
      <c r="B12" s="1980" t="s">
        <v>2</v>
      </c>
      <c r="C12" s="1977" t="s">
        <v>3</v>
      </c>
      <c r="D12" s="2112" t="s">
        <v>583</v>
      </c>
      <c r="E12" s="2105" t="s">
        <v>4</v>
      </c>
      <c r="F12" s="2106" t="s">
        <v>4</v>
      </c>
      <c r="G12" s="2103" t="s">
        <v>584</v>
      </c>
      <c r="H12" s="2100" t="s">
        <v>2</v>
      </c>
      <c r="I12" s="1976" t="s">
        <v>2</v>
      </c>
      <c r="J12" s="1980" t="s">
        <v>2</v>
      </c>
      <c r="K12" s="2112" t="s">
        <v>585</v>
      </c>
      <c r="L12" s="2113" t="s">
        <v>3</v>
      </c>
      <c r="M12" s="2098" t="s">
        <v>586</v>
      </c>
      <c r="N12" s="2103" t="s">
        <v>587</v>
      </c>
      <c r="O12" s="2111" t="s">
        <v>4</v>
      </c>
      <c r="P12" s="1981" t="s">
        <v>4</v>
      </c>
      <c r="Q12" s="1975" t="s">
        <v>588</v>
      </c>
      <c r="R12" s="2156" t="s">
        <v>2</v>
      </c>
      <c r="S12" s="2156" t="s">
        <v>2</v>
      </c>
      <c r="T12" s="2098" t="s">
        <v>589</v>
      </c>
      <c r="U12" s="2099" t="s">
        <v>3</v>
      </c>
      <c r="V12" s="2154" t="s">
        <v>590</v>
      </c>
      <c r="W12" s="1981" t="s">
        <v>4</v>
      </c>
      <c r="X12" s="1981" t="s">
        <v>4</v>
      </c>
      <c r="Y12" s="1975" t="s">
        <v>591</v>
      </c>
      <c r="Z12" s="2101" t="s">
        <v>2</v>
      </c>
      <c r="AA12" s="2102" t="s">
        <v>3</v>
      </c>
      <c r="AB12" s="2110" t="s">
        <v>4</v>
      </c>
      <c r="AC12" s="2154" t="s">
        <v>592</v>
      </c>
      <c r="AD12" s="1985" t="s">
        <v>593</v>
      </c>
      <c r="AE12" s="1976" t="s">
        <v>2</v>
      </c>
      <c r="AF12" s="17">
        <f t="shared" si="0"/>
        <v>8</v>
      </c>
      <c r="AG12" s="16">
        <f t="shared" si="1"/>
        <v>4</v>
      </c>
      <c r="AH12" s="17">
        <f t="shared" si="2"/>
        <v>7</v>
      </c>
      <c r="AI12" s="17">
        <f t="shared" si="3"/>
        <v>8</v>
      </c>
      <c r="AJ12" s="18">
        <f t="shared" si="4"/>
        <v>24</v>
      </c>
    </row>
    <row r="13" spans="1:36" ht="17.25">
      <c r="A13" s="1842" t="s">
        <v>509</v>
      </c>
      <c r="B13" s="1982" t="s">
        <v>594</v>
      </c>
      <c r="C13" s="1989" t="s">
        <v>4</v>
      </c>
      <c r="D13" s="1989" t="s">
        <v>4</v>
      </c>
      <c r="E13" s="2125" t="s">
        <v>595</v>
      </c>
      <c r="F13" s="2116" t="s">
        <v>596</v>
      </c>
      <c r="G13" s="2126" t="s">
        <v>4</v>
      </c>
      <c r="H13" s="2122" t="s">
        <v>597</v>
      </c>
      <c r="I13" s="1985" t="s">
        <v>598</v>
      </c>
      <c r="J13" s="1978" t="s">
        <v>3</v>
      </c>
      <c r="K13" s="2210" t="s">
        <v>599</v>
      </c>
      <c r="L13" s="2123" t="s">
        <v>4</v>
      </c>
      <c r="M13" s="2124" t="s">
        <v>4</v>
      </c>
      <c r="N13" s="2121" t="s">
        <v>600</v>
      </c>
      <c r="O13" s="2134" t="s">
        <v>3</v>
      </c>
      <c r="P13" s="1987" t="s">
        <v>2</v>
      </c>
      <c r="Q13" s="2210" t="s">
        <v>601</v>
      </c>
      <c r="R13" s="2210" t="s">
        <v>602</v>
      </c>
      <c r="S13" s="2226" t="s">
        <v>603</v>
      </c>
      <c r="T13" s="2120" t="s">
        <v>3</v>
      </c>
      <c r="U13" s="2121" t="s">
        <v>604</v>
      </c>
      <c r="V13" s="2120" t="s">
        <v>3</v>
      </c>
      <c r="W13" s="1985" t="s">
        <v>2</v>
      </c>
      <c r="X13" s="1982" t="s">
        <v>605</v>
      </c>
      <c r="Y13" s="1989" t="s">
        <v>4</v>
      </c>
      <c r="Z13" s="2123" t="s">
        <v>4</v>
      </c>
      <c r="AA13" s="2116" t="s">
        <v>606</v>
      </c>
      <c r="AB13" s="2117" t="s">
        <v>3</v>
      </c>
      <c r="AC13" s="2118" t="s">
        <v>2</v>
      </c>
      <c r="AD13" s="1982" t="s">
        <v>607</v>
      </c>
      <c r="AE13" s="1989" t="s">
        <v>4</v>
      </c>
      <c r="AF13" s="13">
        <f t="shared" si="0"/>
        <v>4</v>
      </c>
      <c r="AG13" s="13">
        <f t="shared" si="1"/>
        <v>5</v>
      </c>
      <c r="AH13" s="13">
        <f t="shared" si="2"/>
        <v>8</v>
      </c>
      <c r="AI13" s="13">
        <f t="shared" si="3"/>
        <v>9</v>
      </c>
      <c r="AJ13" s="14">
        <f t="shared" si="4"/>
        <v>28</v>
      </c>
    </row>
    <row r="14" spans="1:36" ht="18" thickBot="1">
      <c r="A14" s="1842" t="s">
        <v>510</v>
      </c>
      <c r="B14" s="1989" t="s">
        <v>4</v>
      </c>
      <c r="C14" s="1982" t="s">
        <v>608</v>
      </c>
      <c r="D14" s="1978" t="s">
        <v>3</v>
      </c>
      <c r="E14" s="2119" t="s">
        <v>2</v>
      </c>
      <c r="F14" s="2116" t="s">
        <v>609</v>
      </c>
      <c r="G14" s="2117" t="s">
        <v>3</v>
      </c>
      <c r="H14" s="2129" t="s">
        <v>2</v>
      </c>
      <c r="I14" s="1982" t="s">
        <v>610</v>
      </c>
      <c r="J14" s="1989" t="s">
        <v>4</v>
      </c>
      <c r="K14" s="1989" t="s">
        <v>4</v>
      </c>
      <c r="L14" s="2125" t="s">
        <v>611</v>
      </c>
      <c r="M14" s="2120" t="s">
        <v>3</v>
      </c>
      <c r="N14" s="2126" t="s">
        <v>4</v>
      </c>
      <c r="O14" s="2122" t="s">
        <v>612</v>
      </c>
      <c r="P14" s="1987" t="s">
        <v>2</v>
      </c>
      <c r="Q14" s="1985" t="s">
        <v>2</v>
      </c>
      <c r="R14" s="2120" t="s">
        <v>3</v>
      </c>
      <c r="S14" s="2123" t="s">
        <v>4</v>
      </c>
      <c r="T14" s="2124" t="s">
        <v>4</v>
      </c>
      <c r="U14" s="2121" t="s">
        <v>613</v>
      </c>
      <c r="V14" s="2118" t="s">
        <v>2</v>
      </c>
      <c r="W14" s="1987" t="s">
        <v>2</v>
      </c>
      <c r="X14" s="1985" t="s">
        <v>2</v>
      </c>
      <c r="Y14" s="2210" t="s">
        <v>614</v>
      </c>
      <c r="Z14" s="2136" t="s">
        <v>3</v>
      </c>
      <c r="AA14" s="2116" t="s">
        <v>615</v>
      </c>
      <c r="AB14" s="2121" t="s">
        <v>616</v>
      </c>
      <c r="AC14" s="2127" t="s">
        <v>4</v>
      </c>
      <c r="AD14" s="1989" t="s">
        <v>4</v>
      </c>
      <c r="AE14" s="1982" t="s">
        <v>617</v>
      </c>
      <c r="AF14" s="8">
        <f t="shared" si="0"/>
        <v>7</v>
      </c>
      <c r="AG14" s="13">
        <f t="shared" si="1"/>
        <v>5</v>
      </c>
      <c r="AH14" s="8">
        <f t="shared" si="2"/>
        <v>8</v>
      </c>
      <c r="AI14" s="8">
        <f t="shared" si="3"/>
        <v>9</v>
      </c>
      <c r="AJ14" s="9">
        <f t="shared" si="4"/>
        <v>28</v>
      </c>
    </row>
    <row r="15" spans="1:36" ht="18" thickBot="1">
      <c r="A15" s="1843" t="s">
        <v>511</v>
      </c>
      <c r="B15" s="2005" t="s">
        <v>3</v>
      </c>
      <c r="C15" s="1999" t="s">
        <v>2</v>
      </c>
      <c r="D15" s="2001" t="s">
        <v>2</v>
      </c>
      <c r="E15" s="2227" t="s">
        <v>618</v>
      </c>
      <c r="F15" s="2120" t="s">
        <v>3</v>
      </c>
      <c r="G15" s="2148" t="s">
        <v>619</v>
      </c>
      <c r="H15" s="2143" t="s">
        <v>4</v>
      </c>
      <c r="I15" s="2004" t="s">
        <v>4</v>
      </c>
      <c r="J15" s="2003" t="s">
        <v>619</v>
      </c>
      <c r="K15" s="2005" t="s">
        <v>3</v>
      </c>
      <c r="L15" s="2228" t="s">
        <v>2</v>
      </c>
      <c r="M15" s="2141" t="s">
        <v>619</v>
      </c>
      <c r="N15" s="2145" t="s">
        <v>3</v>
      </c>
      <c r="O15" s="2229" t="s">
        <v>2</v>
      </c>
      <c r="P15" s="2003" t="s">
        <v>619</v>
      </c>
      <c r="Q15" s="2004" t="s">
        <v>4</v>
      </c>
      <c r="R15" s="2004" t="s">
        <v>4</v>
      </c>
      <c r="S15" s="2152" t="s">
        <v>619</v>
      </c>
      <c r="T15" s="2116" t="s">
        <v>619</v>
      </c>
      <c r="U15" s="2142" t="s">
        <v>4</v>
      </c>
      <c r="V15" s="2143" t="s">
        <v>4</v>
      </c>
      <c r="W15" s="2003" t="s">
        <v>619</v>
      </c>
      <c r="X15" s="2005" t="s">
        <v>3</v>
      </c>
      <c r="Y15" s="2001" t="s">
        <v>2</v>
      </c>
      <c r="Z15" s="2101" t="s">
        <v>2</v>
      </c>
      <c r="AA15" s="2151" t="s">
        <v>4</v>
      </c>
      <c r="AB15" s="2148" t="s">
        <v>619</v>
      </c>
      <c r="AC15" s="2146" t="s">
        <v>2</v>
      </c>
      <c r="AD15" s="1999" t="s">
        <v>2</v>
      </c>
      <c r="AE15" s="2227" t="s">
        <v>620</v>
      </c>
      <c r="AF15" s="21">
        <f t="shared" si="0"/>
        <v>8</v>
      </c>
      <c r="AG15" s="20">
        <f t="shared" si="1"/>
        <v>5</v>
      </c>
      <c r="AH15" s="21">
        <f t="shared" si="2"/>
        <v>7</v>
      </c>
      <c r="AI15" s="21">
        <f t="shared" si="3"/>
        <v>8</v>
      </c>
      <c r="AJ15" s="22">
        <f t="shared" si="4"/>
        <v>26</v>
      </c>
    </row>
    <row r="16" spans="1:36" ht="18" thickBot="1">
      <c r="A16" s="1835" t="s">
        <v>512</v>
      </c>
      <c r="B16" s="1976" t="s">
        <v>2</v>
      </c>
      <c r="C16" s="1980" t="s">
        <v>621</v>
      </c>
      <c r="D16" s="1976" t="s">
        <v>2</v>
      </c>
      <c r="E16" s="1976" t="s">
        <v>2</v>
      </c>
      <c r="F16" s="2098" t="s">
        <v>619</v>
      </c>
      <c r="G16" s="2103" t="s">
        <v>619</v>
      </c>
      <c r="H16" s="2155" t="s">
        <v>3</v>
      </c>
      <c r="I16" s="1976" t="s">
        <v>2</v>
      </c>
      <c r="J16" s="1976" t="s">
        <v>2</v>
      </c>
      <c r="K16" s="1976" t="s">
        <v>621</v>
      </c>
      <c r="L16" s="2132" t="s">
        <v>2</v>
      </c>
      <c r="M16" s="2098" t="s">
        <v>619</v>
      </c>
      <c r="N16" s="2103" t="s">
        <v>619</v>
      </c>
      <c r="O16" s="2100" t="s">
        <v>2</v>
      </c>
      <c r="P16" s="1976" t="s">
        <v>2</v>
      </c>
      <c r="Q16" s="1976" t="s">
        <v>2</v>
      </c>
      <c r="R16" s="1976" t="s">
        <v>2</v>
      </c>
      <c r="S16" s="1978" t="s">
        <v>3</v>
      </c>
      <c r="T16" s="2098" t="s">
        <v>619</v>
      </c>
      <c r="U16" s="2103" t="s">
        <v>619</v>
      </c>
      <c r="V16" s="2155" t="s">
        <v>3</v>
      </c>
      <c r="W16" s="1980" t="s">
        <v>2</v>
      </c>
      <c r="X16" s="1976" t="s">
        <v>2</v>
      </c>
      <c r="Y16" s="1976" t="s">
        <v>2</v>
      </c>
      <c r="Z16" s="2101" t="s">
        <v>2</v>
      </c>
      <c r="AA16" s="2098" t="s">
        <v>619</v>
      </c>
      <c r="AB16" s="2103" t="s">
        <v>619</v>
      </c>
      <c r="AC16" s="2155" t="s">
        <v>3</v>
      </c>
      <c r="AD16" s="1976" t="s">
        <v>2</v>
      </c>
      <c r="AE16" s="1978" t="s">
        <v>3</v>
      </c>
      <c r="AF16" s="17">
        <f t="shared" si="0"/>
        <v>17</v>
      </c>
      <c r="AG16" s="16">
        <f t="shared" si="1"/>
        <v>5</v>
      </c>
      <c r="AH16" s="17">
        <f t="shared" si="2"/>
        <v>0</v>
      </c>
      <c r="AI16" s="17">
        <f t="shared" si="3"/>
        <v>8</v>
      </c>
      <c r="AJ16" s="18">
        <f t="shared" ref="AJ16:AJ23" si="5">(AG16+AH16)*2</f>
        <v>10</v>
      </c>
    </row>
    <row r="17" spans="1:36" ht="17.25">
      <c r="A17" s="1836" t="s">
        <v>513</v>
      </c>
      <c r="B17" s="2230" t="s">
        <v>619</v>
      </c>
      <c r="C17" s="1987" t="s">
        <v>2</v>
      </c>
      <c r="D17" s="2211" t="s">
        <v>3</v>
      </c>
      <c r="E17" s="2179" t="s">
        <v>2</v>
      </c>
      <c r="F17" s="2116" t="s">
        <v>619</v>
      </c>
      <c r="G17" s="2185" t="s">
        <v>2</v>
      </c>
      <c r="H17" s="2118" t="s">
        <v>2</v>
      </c>
      <c r="I17" s="1987" t="s">
        <v>2</v>
      </c>
      <c r="J17" s="2112" t="s">
        <v>620</v>
      </c>
      <c r="K17" s="1987" t="s">
        <v>2</v>
      </c>
      <c r="L17" s="2132" t="s">
        <v>622</v>
      </c>
      <c r="M17" s="2116" t="s">
        <v>619</v>
      </c>
      <c r="N17" s="2121" t="s">
        <v>619</v>
      </c>
      <c r="O17" s="2129" t="s">
        <v>2</v>
      </c>
      <c r="P17" s="1987" t="s">
        <v>2</v>
      </c>
      <c r="Q17" s="1987" t="s">
        <v>2</v>
      </c>
      <c r="R17" s="1987" t="s">
        <v>2</v>
      </c>
      <c r="S17" s="2101" t="s">
        <v>2</v>
      </c>
      <c r="T17" s="2116" t="s">
        <v>619</v>
      </c>
      <c r="U17" s="2121" t="s">
        <v>619</v>
      </c>
      <c r="V17" s="2118" t="s">
        <v>2</v>
      </c>
      <c r="W17" s="1978" t="s">
        <v>3</v>
      </c>
      <c r="X17" s="1985" t="s">
        <v>2</v>
      </c>
      <c r="Y17" s="2210" t="s">
        <v>620</v>
      </c>
      <c r="Z17" s="2119" t="s">
        <v>2</v>
      </c>
      <c r="AA17" s="2116" t="s">
        <v>619</v>
      </c>
      <c r="AB17" s="2121" t="s">
        <v>619</v>
      </c>
      <c r="AC17" s="2118" t="s">
        <v>2</v>
      </c>
      <c r="AD17" s="1987" t="s">
        <v>2</v>
      </c>
      <c r="AE17" s="1987" t="s">
        <v>2</v>
      </c>
      <c r="AF17" s="8">
        <f t="shared" si="0"/>
        <v>17</v>
      </c>
      <c r="AG17" s="13">
        <f t="shared" si="1"/>
        <v>2</v>
      </c>
      <c r="AH17" s="8">
        <f t="shared" si="2"/>
        <v>0</v>
      </c>
      <c r="AI17" s="8">
        <f t="shared" si="3"/>
        <v>8</v>
      </c>
      <c r="AJ17" s="9">
        <f t="shared" si="5"/>
        <v>4</v>
      </c>
    </row>
    <row r="18" spans="1:36" ht="17.25">
      <c r="A18" s="1836" t="s">
        <v>514</v>
      </c>
      <c r="B18" s="1987" t="s">
        <v>2</v>
      </c>
      <c r="C18" s="1987" t="s">
        <v>2</v>
      </c>
      <c r="D18" s="1987" t="s">
        <v>2</v>
      </c>
      <c r="E18" s="2119" t="s">
        <v>2</v>
      </c>
      <c r="F18" s="2116" t="s">
        <v>619</v>
      </c>
      <c r="G18" s="2121" t="s">
        <v>619</v>
      </c>
      <c r="H18" s="2118" t="s">
        <v>2</v>
      </c>
      <c r="I18" s="1978" t="s">
        <v>3</v>
      </c>
      <c r="J18" s="1987" t="s">
        <v>2</v>
      </c>
      <c r="K18" s="1985" t="s">
        <v>2</v>
      </c>
      <c r="L18" s="2125" t="s">
        <v>619</v>
      </c>
      <c r="M18" s="2116" t="s">
        <v>619</v>
      </c>
      <c r="N18" s="2185" t="s">
        <v>2</v>
      </c>
      <c r="O18" s="2231" t="s">
        <v>2</v>
      </c>
      <c r="P18" s="1985" t="s">
        <v>2</v>
      </c>
      <c r="Q18" s="1978" t="s">
        <v>3</v>
      </c>
      <c r="R18" s="1987" t="s">
        <v>2</v>
      </c>
      <c r="S18" s="2116" t="s">
        <v>619</v>
      </c>
      <c r="T18" s="2119" t="s">
        <v>2</v>
      </c>
      <c r="U18" s="2121" t="s">
        <v>619</v>
      </c>
      <c r="V18" s="2118" t="s">
        <v>2</v>
      </c>
      <c r="W18" s="1987" t="s">
        <v>621</v>
      </c>
      <c r="X18" s="1987" t="s">
        <v>2</v>
      </c>
      <c r="Y18" s="1978" t="s">
        <v>3</v>
      </c>
      <c r="Z18" s="2119" t="s">
        <v>2</v>
      </c>
      <c r="AA18" s="2116" t="s">
        <v>619</v>
      </c>
      <c r="AB18" s="2121" t="s">
        <v>619</v>
      </c>
      <c r="AC18" s="2129" t="s">
        <v>2</v>
      </c>
      <c r="AD18" s="1985" t="s">
        <v>2</v>
      </c>
      <c r="AE18" s="1987" t="s">
        <v>2</v>
      </c>
      <c r="AF18" s="8">
        <f t="shared" si="0"/>
        <v>19</v>
      </c>
      <c r="AG18" s="13">
        <f t="shared" si="1"/>
        <v>3</v>
      </c>
      <c r="AH18" s="8">
        <f t="shared" si="2"/>
        <v>0</v>
      </c>
      <c r="AI18" s="8">
        <f t="shared" si="3"/>
        <v>8</v>
      </c>
      <c r="AJ18" s="9">
        <f t="shared" si="5"/>
        <v>6</v>
      </c>
    </row>
    <row r="19" spans="1:36" ht="18" thickBot="1">
      <c r="A19" s="1836" t="s">
        <v>515</v>
      </c>
      <c r="B19" s="1987" t="s">
        <v>2</v>
      </c>
      <c r="C19" s="1987" t="s">
        <v>2</v>
      </c>
      <c r="D19" s="1987" t="s">
        <v>2</v>
      </c>
      <c r="E19" s="2136" t="s">
        <v>3</v>
      </c>
      <c r="F19" s="2116" t="s">
        <v>619</v>
      </c>
      <c r="G19" s="2121" t="s">
        <v>619</v>
      </c>
      <c r="H19" s="2232" t="s">
        <v>3</v>
      </c>
      <c r="I19" s="1987" t="s">
        <v>2</v>
      </c>
      <c r="J19" s="1987" t="s">
        <v>2</v>
      </c>
      <c r="K19" s="1982" t="s">
        <v>619</v>
      </c>
      <c r="L19" s="2119" t="s">
        <v>2</v>
      </c>
      <c r="M19" s="2182" t="s">
        <v>2</v>
      </c>
      <c r="N19" s="2121" t="s">
        <v>619</v>
      </c>
      <c r="O19" s="2118" t="s">
        <v>2</v>
      </c>
      <c r="P19" s="1978" t="s">
        <v>3</v>
      </c>
      <c r="Q19" s="1987" t="s">
        <v>2</v>
      </c>
      <c r="R19" s="1987" t="s">
        <v>2</v>
      </c>
      <c r="S19" s="2132" t="s">
        <v>2</v>
      </c>
      <c r="T19" s="2116" t="s">
        <v>619</v>
      </c>
      <c r="U19" s="2121" t="s">
        <v>619</v>
      </c>
      <c r="V19" s="2118" t="s">
        <v>2</v>
      </c>
      <c r="W19" s="1978" t="s">
        <v>3</v>
      </c>
      <c r="X19" s="1987" t="s">
        <v>621</v>
      </c>
      <c r="Y19" s="1987" t="s">
        <v>2</v>
      </c>
      <c r="Z19" s="2125" t="s">
        <v>619</v>
      </c>
      <c r="AA19" s="2116" t="s">
        <v>619</v>
      </c>
      <c r="AB19" s="2185" t="s">
        <v>621</v>
      </c>
      <c r="AC19" s="2118" t="s">
        <v>2</v>
      </c>
      <c r="AD19" s="1978" t="s">
        <v>3</v>
      </c>
      <c r="AE19" s="1985" t="s">
        <v>2</v>
      </c>
      <c r="AF19" s="8">
        <f t="shared" si="0"/>
        <v>17</v>
      </c>
      <c r="AG19" s="13">
        <f t="shared" si="1"/>
        <v>5</v>
      </c>
      <c r="AH19" s="8">
        <f t="shared" si="2"/>
        <v>0</v>
      </c>
      <c r="AI19" s="8">
        <f t="shared" si="3"/>
        <v>8</v>
      </c>
      <c r="AJ19" s="9">
        <f t="shared" si="5"/>
        <v>10</v>
      </c>
    </row>
    <row r="20" spans="1:36" ht="17.25">
      <c r="A20" s="1836" t="s">
        <v>516</v>
      </c>
      <c r="B20" s="2112" t="s">
        <v>620</v>
      </c>
      <c r="C20" s="1978" t="s">
        <v>3</v>
      </c>
      <c r="D20" s="1987" t="s">
        <v>2</v>
      </c>
      <c r="E20" s="2132" t="s">
        <v>622</v>
      </c>
      <c r="F20" s="2116" t="s">
        <v>619</v>
      </c>
      <c r="G20" s="2121" t="s">
        <v>619</v>
      </c>
      <c r="H20" s="2118" t="s">
        <v>2</v>
      </c>
      <c r="I20" s="1987" t="s">
        <v>2</v>
      </c>
      <c r="J20" s="2112" t="s">
        <v>620</v>
      </c>
      <c r="K20" s="1987" t="s">
        <v>2</v>
      </c>
      <c r="L20" s="2119" t="s">
        <v>2</v>
      </c>
      <c r="M20" s="2116" t="s">
        <v>619</v>
      </c>
      <c r="N20" s="2121" t="s">
        <v>619</v>
      </c>
      <c r="O20" s="2118" t="s">
        <v>2</v>
      </c>
      <c r="P20" s="1985" t="s">
        <v>2</v>
      </c>
      <c r="Q20" s="1985" t="s">
        <v>2</v>
      </c>
      <c r="R20" s="1987" t="s">
        <v>2</v>
      </c>
      <c r="S20" s="2119" t="s">
        <v>2</v>
      </c>
      <c r="T20" s="2121" t="s">
        <v>619</v>
      </c>
      <c r="U20" s="2121" t="s">
        <v>619</v>
      </c>
      <c r="V20" s="2129" t="s">
        <v>2</v>
      </c>
      <c r="W20" s="1987" t="s">
        <v>2</v>
      </c>
      <c r="X20" s="1987" t="s">
        <v>2</v>
      </c>
      <c r="Y20" s="2210" t="s">
        <v>620</v>
      </c>
      <c r="Z20" s="1978" t="s">
        <v>3</v>
      </c>
      <c r="AA20" s="2116" t="s">
        <v>619</v>
      </c>
      <c r="AB20" s="2121" t="s">
        <v>619</v>
      </c>
      <c r="AC20" s="2185" t="s">
        <v>621</v>
      </c>
      <c r="AD20" s="1987" t="s">
        <v>2</v>
      </c>
      <c r="AE20" s="1987" t="s">
        <v>2</v>
      </c>
      <c r="AF20" s="8">
        <f t="shared" si="0"/>
        <v>16</v>
      </c>
      <c r="AG20" s="13">
        <f t="shared" si="1"/>
        <v>2</v>
      </c>
      <c r="AH20" s="8">
        <f t="shared" si="2"/>
        <v>0</v>
      </c>
      <c r="AI20" s="8">
        <f t="shared" si="3"/>
        <v>8</v>
      </c>
      <c r="AJ20" s="9">
        <f t="shared" si="5"/>
        <v>4</v>
      </c>
    </row>
    <row r="21" spans="1:36" ht="18" customHeight="1" thickBot="1">
      <c r="A21" s="1837" t="s">
        <v>517</v>
      </c>
      <c r="B21" s="1978" t="s">
        <v>3</v>
      </c>
      <c r="C21" s="1987" t="s">
        <v>2</v>
      </c>
      <c r="D21" s="1987" t="s">
        <v>2</v>
      </c>
      <c r="E21" s="2228" t="s">
        <v>2</v>
      </c>
      <c r="F21" s="2116" t="s">
        <v>619</v>
      </c>
      <c r="G21" s="2121" t="s">
        <v>619</v>
      </c>
      <c r="H21" s="2118" t="s">
        <v>2</v>
      </c>
      <c r="I21" s="2001" t="s">
        <v>2</v>
      </c>
      <c r="J21" s="1987" t="s">
        <v>621</v>
      </c>
      <c r="K21" s="1978" t="s">
        <v>3</v>
      </c>
      <c r="L21" s="2119" t="s">
        <v>2</v>
      </c>
      <c r="M21" s="2116" t="s">
        <v>619</v>
      </c>
      <c r="N21" s="2121" t="s">
        <v>619</v>
      </c>
      <c r="O21" s="2118" t="s">
        <v>2</v>
      </c>
      <c r="P21" s="1987" t="s">
        <v>2</v>
      </c>
      <c r="Q21" s="1978" t="s">
        <v>3</v>
      </c>
      <c r="R21" s="1987" t="s">
        <v>2</v>
      </c>
      <c r="S21" s="2119" t="s">
        <v>2</v>
      </c>
      <c r="T21" s="2116" t="s">
        <v>619</v>
      </c>
      <c r="U21" s="2121" t="s">
        <v>619</v>
      </c>
      <c r="V21" s="1982" t="s">
        <v>619</v>
      </c>
      <c r="W21" s="1987" t="s">
        <v>2</v>
      </c>
      <c r="X21" s="2180" t="s">
        <v>623</v>
      </c>
      <c r="Y21" s="1987" t="s">
        <v>2</v>
      </c>
      <c r="Z21" s="1987" t="s">
        <v>2</v>
      </c>
      <c r="AA21" s="2182" t="s">
        <v>2</v>
      </c>
      <c r="AB21" s="2121" t="s">
        <v>619</v>
      </c>
      <c r="AC21" s="2118" t="s">
        <v>2</v>
      </c>
      <c r="AD21" s="1985" t="s">
        <v>2</v>
      </c>
      <c r="AE21" s="1987" t="s">
        <v>2</v>
      </c>
      <c r="AF21" s="8">
        <f t="shared" si="0"/>
        <v>18</v>
      </c>
      <c r="AG21" s="13">
        <f t="shared" si="1"/>
        <v>3</v>
      </c>
      <c r="AH21" s="8">
        <f t="shared" si="2"/>
        <v>0</v>
      </c>
      <c r="AI21" s="8">
        <f t="shared" si="3"/>
        <v>8</v>
      </c>
      <c r="AJ21" s="9">
        <f t="shared" si="5"/>
        <v>6</v>
      </c>
    </row>
    <row r="22" spans="1:36" ht="18" thickBot="1">
      <c r="A22" s="1837" t="s">
        <v>518</v>
      </c>
      <c r="B22" s="1987" t="s">
        <v>2</v>
      </c>
      <c r="C22" s="2179" t="s">
        <v>2</v>
      </c>
      <c r="D22" s="2230" t="s">
        <v>619</v>
      </c>
      <c r="E22" s="2119" t="s">
        <v>2</v>
      </c>
      <c r="F22" s="2182" t="s">
        <v>2</v>
      </c>
      <c r="G22" s="2121" t="s">
        <v>619</v>
      </c>
      <c r="H22" s="2118" t="s">
        <v>2</v>
      </c>
      <c r="I22" s="1987" t="s">
        <v>2</v>
      </c>
      <c r="J22" s="1985" t="s">
        <v>2</v>
      </c>
      <c r="K22" s="1987" t="s">
        <v>2</v>
      </c>
      <c r="L22" s="2136" t="s">
        <v>3</v>
      </c>
      <c r="M22" s="2116" t="s">
        <v>619</v>
      </c>
      <c r="N22" s="2121" t="s">
        <v>619</v>
      </c>
      <c r="O22" s="2118" t="s">
        <v>2</v>
      </c>
      <c r="P22" s="1987" t="s">
        <v>2</v>
      </c>
      <c r="Q22" s="1987" t="s">
        <v>2</v>
      </c>
      <c r="R22" s="1978" t="s">
        <v>3</v>
      </c>
      <c r="S22" s="2125" t="s">
        <v>619</v>
      </c>
      <c r="T22" s="2116" t="s">
        <v>619</v>
      </c>
      <c r="U22" s="2185" t="s">
        <v>2</v>
      </c>
      <c r="V22" s="2118" t="s">
        <v>2</v>
      </c>
      <c r="W22" s="1987" t="s">
        <v>2</v>
      </c>
      <c r="X22" s="1978" t="s">
        <v>3</v>
      </c>
      <c r="Y22" s="2001" t="s">
        <v>2</v>
      </c>
      <c r="Z22" s="2119" t="s">
        <v>2</v>
      </c>
      <c r="AA22" s="2116" t="s">
        <v>619</v>
      </c>
      <c r="AB22" s="2121" t="s">
        <v>619</v>
      </c>
      <c r="AC22" s="2118" t="s">
        <v>2</v>
      </c>
      <c r="AD22" s="1987" t="s">
        <v>2</v>
      </c>
      <c r="AE22" s="1978" t="s">
        <v>3</v>
      </c>
      <c r="AF22" s="13">
        <f t="shared" si="0"/>
        <v>18</v>
      </c>
      <c r="AG22" s="13">
        <f t="shared" si="1"/>
        <v>4</v>
      </c>
      <c r="AH22" s="13">
        <f t="shared" si="2"/>
        <v>0</v>
      </c>
      <c r="AI22" s="13">
        <f t="shared" si="3"/>
        <v>8</v>
      </c>
      <c r="AJ22" s="14">
        <f t="shared" si="5"/>
        <v>8</v>
      </c>
    </row>
    <row r="23" spans="1:36" ht="18" thickBot="1">
      <c r="A23" s="1838" t="s">
        <v>519</v>
      </c>
      <c r="B23" s="1999" t="s">
        <v>2</v>
      </c>
      <c r="C23" s="2005" t="s">
        <v>3</v>
      </c>
      <c r="D23" s="1999" t="s">
        <v>2</v>
      </c>
      <c r="E23" s="2001" t="s">
        <v>2</v>
      </c>
      <c r="F23" s="2141" t="s">
        <v>619</v>
      </c>
      <c r="G23" s="2148" t="s">
        <v>619</v>
      </c>
      <c r="H23" s="2146" t="s">
        <v>2</v>
      </c>
      <c r="I23" s="2228" t="s">
        <v>2</v>
      </c>
      <c r="J23" s="2005" t="s">
        <v>3</v>
      </c>
      <c r="K23" s="1985" t="s">
        <v>2</v>
      </c>
      <c r="L23" s="2228" t="s">
        <v>2</v>
      </c>
      <c r="M23" s="2141" t="s">
        <v>619</v>
      </c>
      <c r="N23" s="2148" t="s">
        <v>619</v>
      </c>
      <c r="O23" s="2188" t="s">
        <v>3</v>
      </c>
      <c r="P23" s="1999" t="s">
        <v>2</v>
      </c>
      <c r="Q23" s="1999" t="s">
        <v>2</v>
      </c>
      <c r="R23" s="1999" t="s">
        <v>2</v>
      </c>
      <c r="S23" s="2112" t="s">
        <v>620</v>
      </c>
      <c r="T23" s="2141" t="s">
        <v>619</v>
      </c>
      <c r="U23" s="2148" t="s">
        <v>619</v>
      </c>
      <c r="V23" s="2146"/>
      <c r="W23" s="1999"/>
      <c r="X23" s="1999"/>
      <c r="Y23" s="1999"/>
      <c r="Z23" s="1999"/>
      <c r="AA23" s="2141" t="s">
        <v>619</v>
      </c>
      <c r="AB23" s="2148" t="s">
        <v>619</v>
      </c>
      <c r="AC23" s="2146"/>
      <c r="AD23" s="1999"/>
      <c r="AE23" s="1999"/>
      <c r="AF23" s="21">
        <f t="shared" si="0"/>
        <v>10</v>
      </c>
      <c r="AG23" s="20">
        <f t="shared" si="1"/>
        <v>3</v>
      </c>
      <c r="AH23" s="21">
        <f t="shared" si="2"/>
        <v>0</v>
      </c>
      <c r="AI23" s="21">
        <f t="shared" si="3"/>
        <v>8</v>
      </c>
      <c r="AJ23" s="22">
        <f t="shared" si="5"/>
        <v>6</v>
      </c>
    </row>
    <row r="24" spans="1:36" ht="19.5" customHeight="1">
      <c r="A24" s="6281" t="s">
        <v>624</v>
      </c>
      <c r="B24" s="6282"/>
      <c r="C24" s="6271"/>
      <c r="D24" s="6271"/>
      <c r="E24" s="6271"/>
      <c r="F24" s="6271" t="s">
        <v>625</v>
      </c>
      <c r="G24" s="6271" t="s">
        <v>626</v>
      </c>
      <c r="H24" s="6271"/>
      <c r="I24" s="6271"/>
      <c r="J24" s="6271"/>
      <c r="K24" s="6271"/>
      <c r="L24" s="6279"/>
      <c r="M24" s="6271" t="s">
        <v>627</v>
      </c>
      <c r="N24" s="6271" t="s">
        <v>628</v>
      </c>
      <c r="O24" s="6271"/>
      <c r="P24" s="6271"/>
      <c r="Q24" s="6271"/>
      <c r="R24" s="6271"/>
      <c r="S24" s="6271"/>
      <c r="T24" s="6271" t="s">
        <v>628</v>
      </c>
      <c r="U24" s="6271" t="s">
        <v>625</v>
      </c>
      <c r="V24" s="6271"/>
      <c r="W24" s="6271"/>
      <c r="X24" s="6271"/>
      <c r="Y24" s="6271"/>
      <c r="Z24" s="6271"/>
      <c r="AA24" s="6271" t="s">
        <v>629</v>
      </c>
      <c r="AB24" s="6271" t="s">
        <v>627</v>
      </c>
      <c r="AC24" s="6271"/>
      <c r="AD24" s="6271"/>
      <c r="AE24" s="6273"/>
      <c r="AF24" s="6275"/>
      <c r="AG24" s="6275"/>
      <c r="AH24" s="6275"/>
      <c r="AI24" s="6275"/>
      <c r="AJ24" s="6276"/>
    </row>
    <row r="25" spans="1:36" ht="17.25" customHeight="1" thickBot="1">
      <c r="A25" s="6239"/>
      <c r="B25" s="6283"/>
      <c r="C25" s="6272"/>
      <c r="D25" s="6272"/>
      <c r="E25" s="6272"/>
      <c r="F25" s="6272"/>
      <c r="G25" s="6272"/>
      <c r="H25" s="6272"/>
      <c r="I25" s="6272"/>
      <c r="J25" s="6272"/>
      <c r="K25" s="6272"/>
      <c r="L25" s="6280"/>
      <c r="M25" s="6272"/>
      <c r="N25" s="6272"/>
      <c r="O25" s="6272"/>
      <c r="P25" s="6272"/>
      <c r="Q25" s="6272"/>
      <c r="R25" s="6272"/>
      <c r="S25" s="6272"/>
      <c r="T25" s="6272"/>
      <c r="U25" s="6272"/>
      <c r="V25" s="6272"/>
      <c r="W25" s="6272"/>
      <c r="X25" s="6272"/>
      <c r="Y25" s="6272"/>
      <c r="Z25" s="6272"/>
      <c r="AA25" s="6272"/>
      <c r="AB25" s="6272"/>
      <c r="AC25" s="6272"/>
      <c r="AD25" s="6272"/>
      <c r="AE25" s="6274"/>
      <c r="AF25" s="6277"/>
      <c r="AG25" s="6277"/>
      <c r="AH25" s="6277"/>
      <c r="AI25" s="6277"/>
      <c r="AJ25" s="6278"/>
    </row>
    <row r="26" spans="1:36" ht="13.5" customHeight="1">
      <c r="A26" s="441" t="s">
        <v>2</v>
      </c>
      <c r="B26" s="1779">
        <v>3</v>
      </c>
      <c r="C26" s="1779">
        <v>3</v>
      </c>
      <c r="D26" s="1779">
        <v>3</v>
      </c>
      <c r="E26" s="1779">
        <v>3</v>
      </c>
      <c r="F26" s="1779">
        <v>0</v>
      </c>
      <c r="G26" s="1779">
        <v>0</v>
      </c>
      <c r="H26" s="1779">
        <v>3</v>
      </c>
      <c r="I26" s="1779">
        <v>3</v>
      </c>
      <c r="J26" s="1779">
        <v>3</v>
      </c>
      <c r="K26" s="1779">
        <v>3</v>
      </c>
      <c r="L26" s="1779">
        <v>3</v>
      </c>
      <c r="M26" s="1779">
        <v>0</v>
      </c>
      <c r="N26" s="1779">
        <v>0</v>
      </c>
      <c r="O26" s="1779">
        <v>3</v>
      </c>
      <c r="P26" s="1779">
        <v>3</v>
      </c>
      <c r="Q26" s="1779">
        <v>3</v>
      </c>
      <c r="R26" s="1779">
        <v>3</v>
      </c>
      <c r="S26" s="1779">
        <v>3</v>
      </c>
      <c r="T26" s="1779">
        <v>0</v>
      </c>
      <c r="U26" s="1779">
        <v>0</v>
      </c>
      <c r="V26" s="1779">
        <v>3</v>
      </c>
      <c r="W26" s="1779">
        <v>3</v>
      </c>
      <c r="X26" s="1779">
        <v>3</v>
      </c>
      <c r="Y26" s="1779">
        <v>3</v>
      </c>
      <c r="Z26" s="1779">
        <v>3</v>
      </c>
      <c r="AA26" s="1779">
        <v>0</v>
      </c>
      <c r="AB26" s="1779">
        <v>0</v>
      </c>
      <c r="AC26" s="1779">
        <v>3</v>
      </c>
      <c r="AD26" s="1779">
        <v>3</v>
      </c>
      <c r="AE26" s="1779">
        <v>3</v>
      </c>
      <c r="AF26" s="4"/>
      <c r="AG26" s="45"/>
      <c r="AH26" s="45"/>
      <c r="AI26" s="45"/>
      <c r="AJ26" s="45"/>
    </row>
    <row r="27" spans="1:36" ht="13.5" customHeight="1">
      <c r="A27" s="47" t="s">
        <v>3</v>
      </c>
      <c r="B27" s="1736">
        <f>COUNTIF(B4:B23,#REF!)</f>
        <v>0</v>
      </c>
      <c r="C27" s="1736">
        <f>COUNTIF(C4:C23,#REF!)</f>
        <v>0</v>
      </c>
      <c r="D27" s="1736">
        <f>COUNTIF(D4:D23,#REF!)</f>
        <v>0</v>
      </c>
      <c r="E27" s="1736">
        <f>COUNTIF(E4:E23,#REF!)</f>
        <v>0</v>
      </c>
      <c r="F27" s="1736">
        <f>COUNTIF(F4:F23,#REF!)</f>
        <v>0</v>
      </c>
      <c r="G27" s="1736">
        <f>COUNTIF(G4:G23,#REF!)</f>
        <v>0</v>
      </c>
      <c r="H27" s="1736">
        <f>COUNTIF(H4:H23,#REF!)</f>
        <v>0</v>
      </c>
      <c r="I27" s="1736">
        <f>COUNTIF(I4:I23,#REF!)</f>
        <v>0</v>
      </c>
      <c r="J27" s="1736">
        <f>COUNTIF(J4:J23,#REF!)</f>
        <v>0</v>
      </c>
      <c r="K27" s="1736">
        <f>COUNTIF(K4:K23,#REF!)</f>
        <v>0</v>
      </c>
      <c r="L27" s="1736">
        <f>COUNTIF(L4:L23,#REF!)</f>
        <v>0</v>
      </c>
      <c r="M27" s="1736">
        <f>COUNTIF(M4:M23,#REF!)</f>
        <v>0</v>
      </c>
      <c r="N27" s="1736">
        <f>COUNTIF(N4:N23,#REF!)</f>
        <v>0</v>
      </c>
      <c r="O27" s="1736">
        <f>COUNTIF(O4:O23,#REF!)</f>
        <v>0</v>
      </c>
      <c r="P27" s="1736">
        <f>COUNTIF(P4:P23,#REF!)</f>
        <v>0</v>
      </c>
      <c r="Q27" s="1736">
        <f>COUNTIF(Q4:Q23,#REF!)</f>
        <v>0</v>
      </c>
      <c r="R27" s="1736">
        <f>COUNTIF(R4:R23,#REF!)</f>
        <v>0</v>
      </c>
      <c r="S27" s="1736">
        <f>COUNTIF(S4:S23,#REF!)</f>
        <v>0</v>
      </c>
      <c r="T27" s="1736">
        <f>COUNTIF(T4:T23,#REF!)</f>
        <v>0</v>
      </c>
      <c r="U27" s="1736">
        <f>COUNTIF(U4:U23,#REF!)</f>
        <v>0</v>
      </c>
      <c r="V27" s="1736">
        <f>COUNTIF(V4:V23,#REF!)</f>
        <v>0</v>
      </c>
      <c r="W27" s="1736">
        <f>COUNTIF(W4:W23,#REF!)</f>
        <v>0</v>
      </c>
      <c r="X27" s="1736">
        <f>COUNTIF(X4:X23,#REF!)</f>
        <v>0</v>
      </c>
      <c r="Y27" s="1736">
        <f>COUNTIF(Y4:Y23,#REF!)</f>
        <v>0</v>
      </c>
      <c r="Z27" s="1736">
        <f>COUNTIF(Z4:Z23,#REF!)</f>
        <v>0</v>
      </c>
      <c r="AA27" s="1736">
        <f>COUNTIF(AA4:AA23,#REF!)</f>
        <v>0</v>
      </c>
      <c r="AB27" s="1736">
        <f>COUNTIF(AB4:AB23,#REF!)</f>
        <v>0</v>
      </c>
      <c r="AC27" s="1736">
        <f>COUNTIF(AC4:AC23,#REF!)</f>
        <v>0</v>
      </c>
      <c r="AD27" s="1736">
        <f>COUNTIF(AD4:AD23,#REF!)</f>
        <v>0</v>
      </c>
      <c r="AE27" s="1736">
        <f>COUNTIF(AE4:AE23,#REF!)</f>
        <v>0</v>
      </c>
      <c r="AF27" s="45"/>
      <c r="AG27" s="45"/>
      <c r="AH27" s="45"/>
      <c r="AI27" s="45"/>
      <c r="AJ27" s="45"/>
    </row>
    <row r="28" spans="1:36" ht="13.5" customHeight="1">
      <c r="A28" s="47" t="s">
        <v>402</v>
      </c>
      <c r="B28" s="1737">
        <f>COUNTIF(B6:B11,"E")+COUNTIF(B22,"E")+COUNTIF(B23,"E")+COUNTIF(B4,"E")</f>
        <v>1</v>
      </c>
      <c r="C28" s="1737">
        <f t="shared" ref="C28:AE28" si="6">COUNTIF(C6:C11,"E")+COUNTIF(C22,"E")+COUNTIF(C23,"E")+COUNTIF(C4,"E")</f>
        <v>1</v>
      </c>
      <c r="D28" s="1737">
        <f t="shared" si="6"/>
        <v>1</v>
      </c>
      <c r="E28" s="1737">
        <f t="shared" si="6"/>
        <v>1</v>
      </c>
      <c r="F28" s="1737">
        <f t="shared" si="6"/>
        <v>1</v>
      </c>
      <c r="G28" s="1737">
        <f t="shared" si="6"/>
        <v>2</v>
      </c>
      <c r="H28" s="1737">
        <f t="shared" si="6"/>
        <v>1</v>
      </c>
      <c r="I28" s="1737">
        <f t="shared" si="6"/>
        <v>1</v>
      </c>
      <c r="J28" s="1737">
        <f t="shared" si="6"/>
        <v>2</v>
      </c>
      <c r="K28" s="1737">
        <f t="shared" si="6"/>
        <v>1</v>
      </c>
      <c r="L28" s="1737">
        <f t="shared" si="6"/>
        <v>1</v>
      </c>
      <c r="M28" s="1737">
        <f t="shared" si="6"/>
        <v>2</v>
      </c>
      <c r="N28" s="1737">
        <f t="shared" si="6"/>
        <v>2</v>
      </c>
      <c r="O28" s="1737">
        <f>COUNTIF(O6:O11,"E")+COUNTIF(O22,"E")+COUNTIF(O23,"E")+COUNTIF(O4,"E")</f>
        <v>2</v>
      </c>
      <c r="P28" s="1737">
        <f t="shared" si="6"/>
        <v>1</v>
      </c>
      <c r="Q28" s="1737">
        <f t="shared" si="6"/>
        <v>1</v>
      </c>
      <c r="R28" s="1737">
        <f t="shared" si="6"/>
        <v>2</v>
      </c>
      <c r="S28" s="1737">
        <f t="shared" si="6"/>
        <v>2</v>
      </c>
      <c r="T28" s="1737">
        <f t="shared" si="6"/>
        <v>2</v>
      </c>
      <c r="U28" s="1737">
        <f t="shared" si="6"/>
        <v>2</v>
      </c>
      <c r="V28" s="1737">
        <f t="shared" si="6"/>
        <v>1</v>
      </c>
      <c r="W28" s="1737">
        <f t="shared" si="6"/>
        <v>0</v>
      </c>
      <c r="X28" s="1737">
        <f t="shared" si="6"/>
        <v>1</v>
      </c>
      <c r="Y28" s="1737">
        <f t="shared" si="6"/>
        <v>0</v>
      </c>
      <c r="Z28" s="1737">
        <f t="shared" si="6"/>
        <v>1</v>
      </c>
      <c r="AA28" s="1737">
        <f t="shared" si="6"/>
        <v>2</v>
      </c>
      <c r="AB28" s="1737">
        <f t="shared" si="6"/>
        <v>1</v>
      </c>
      <c r="AC28" s="1737">
        <f t="shared" si="6"/>
        <v>2</v>
      </c>
      <c r="AD28" s="1737">
        <f t="shared" si="6"/>
        <v>1</v>
      </c>
      <c r="AE28" s="1737">
        <f t="shared" si="6"/>
        <v>2</v>
      </c>
      <c r="AF28" s="4"/>
      <c r="AG28" s="4"/>
      <c r="AH28" s="4"/>
      <c r="AI28" s="4"/>
      <c r="AJ28" s="4"/>
    </row>
    <row r="29" spans="1:36" ht="13.5" customHeight="1">
      <c r="A29" s="442" t="s">
        <v>2</v>
      </c>
      <c r="B29" s="1738">
        <f>COUNTIF(B4:B15,"D")</f>
        <v>4</v>
      </c>
      <c r="C29" s="1738">
        <f t="shared" ref="C29:AE29" si="7">COUNTIF(C4:C15,"D")</f>
        <v>5</v>
      </c>
      <c r="D29" s="1738">
        <f t="shared" si="7"/>
        <v>4</v>
      </c>
      <c r="E29" s="1738">
        <f t="shared" si="7"/>
        <v>4</v>
      </c>
      <c r="F29" s="1738">
        <f>COUNTIF(F4:F15,"D")</f>
        <v>0</v>
      </c>
      <c r="G29" s="1738">
        <f t="shared" si="7"/>
        <v>0</v>
      </c>
      <c r="H29" s="1738">
        <f t="shared" si="7"/>
        <v>6</v>
      </c>
      <c r="I29" s="1738">
        <f t="shared" si="7"/>
        <v>3</v>
      </c>
      <c r="J29" s="1738">
        <f t="shared" si="7"/>
        <v>5</v>
      </c>
      <c r="K29" s="1738">
        <f t="shared" si="7"/>
        <v>2</v>
      </c>
      <c r="L29" s="1738">
        <f t="shared" si="7"/>
        <v>5</v>
      </c>
      <c r="M29" s="1738">
        <f t="shared" si="7"/>
        <v>0</v>
      </c>
      <c r="N29" s="1738">
        <f t="shared" si="7"/>
        <v>0</v>
      </c>
      <c r="O29" s="1738">
        <f t="shared" si="7"/>
        <v>5</v>
      </c>
      <c r="P29" s="1738">
        <f t="shared" si="7"/>
        <v>4</v>
      </c>
      <c r="Q29" s="1738">
        <f t="shared" si="7"/>
        <v>5</v>
      </c>
      <c r="R29" s="1738">
        <f t="shared" si="7"/>
        <v>3</v>
      </c>
      <c r="S29" s="1738">
        <f t="shared" si="7"/>
        <v>3</v>
      </c>
      <c r="T29" s="1738">
        <f>COUNTIF(T4:T15,"D")</f>
        <v>0</v>
      </c>
      <c r="U29" s="1738">
        <f t="shared" si="7"/>
        <v>0</v>
      </c>
      <c r="V29" s="1738">
        <f t="shared" si="7"/>
        <v>5</v>
      </c>
      <c r="W29" s="1738">
        <f t="shared" si="7"/>
        <v>5</v>
      </c>
      <c r="X29" s="1738">
        <f t="shared" si="7"/>
        <v>3</v>
      </c>
      <c r="Y29" s="1738">
        <f t="shared" si="7"/>
        <v>1</v>
      </c>
      <c r="Z29" s="1738">
        <f t="shared" si="7"/>
        <v>5</v>
      </c>
      <c r="AA29" s="1738">
        <f t="shared" si="7"/>
        <v>0</v>
      </c>
      <c r="AB29" s="1738">
        <f t="shared" si="7"/>
        <v>0</v>
      </c>
      <c r="AC29" s="1738">
        <f t="shared" si="7"/>
        <v>4</v>
      </c>
      <c r="AD29" s="1738">
        <f t="shared" si="7"/>
        <v>4</v>
      </c>
      <c r="AE29" s="1738">
        <f t="shared" si="7"/>
        <v>5</v>
      </c>
      <c r="AF29" s="45"/>
      <c r="AG29" s="45"/>
      <c r="AH29" s="45"/>
      <c r="AI29" s="45"/>
      <c r="AJ29" s="45"/>
    </row>
    <row r="30" spans="1:36" ht="13.5" customHeight="1">
      <c r="A30" s="1739" t="s">
        <v>403</v>
      </c>
      <c r="B30" s="1737">
        <f>COUNTIF(B4:B15,"E")+COUNTIF(B16:B23,"D")+COUNTIF(B16:B23,"E")</f>
        <v>8</v>
      </c>
      <c r="C30" s="1737">
        <f t="shared" ref="C30:AE30" si="8">COUNTIF(C4:C15,"E")+COUNTIF(C16:C23,"D")+COUNTIF(C16:C23,"E")</f>
        <v>9</v>
      </c>
      <c r="D30" s="1737">
        <f t="shared" si="8"/>
        <v>9</v>
      </c>
      <c r="E30" s="1737">
        <f t="shared" si="8"/>
        <v>8</v>
      </c>
      <c r="F30" s="1737">
        <f>COUNTIF(F4:F15,"E")+COUNTIF(F16:F23,"D")+COUNTIF(F16:F23,"E")</f>
        <v>4</v>
      </c>
      <c r="G30" s="1737">
        <f t="shared" si="8"/>
        <v>4</v>
      </c>
      <c r="H30" s="1737">
        <f t="shared" si="8"/>
        <v>9</v>
      </c>
      <c r="I30" s="1737">
        <f t="shared" si="8"/>
        <v>10</v>
      </c>
      <c r="J30" s="1737">
        <f t="shared" si="8"/>
        <v>8</v>
      </c>
      <c r="K30" s="1737">
        <f t="shared" si="8"/>
        <v>9</v>
      </c>
      <c r="L30" s="1737">
        <f t="shared" si="8"/>
        <v>7</v>
      </c>
      <c r="M30" s="1737">
        <f t="shared" si="8"/>
        <v>4</v>
      </c>
      <c r="N30" s="1737">
        <f t="shared" si="8"/>
        <v>4</v>
      </c>
      <c r="O30" s="1737">
        <f t="shared" si="8"/>
        <v>10</v>
      </c>
      <c r="P30" s="1737">
        <f t="shared" si="8"/>
        <v>10</v>
      </c>
      <c r="Q30" s="1737">
        <f t="shared" si="8"/>
        <v>9</v>
      </c>
      <c r="R30" s="1737">
        <f t="shared" si="8"/>
        <v>10</v>
      </c>
      <c r="S30" s="1737">
        <f t="shared" si="8"/>
        <v>7</v>
      </c>
      <c r="T30" s="1737">
        <f>COUNTIF(T4:T15,"E")+COUNTIF(T16:T23,"D")+COUNTIF(T16:T23,"E")</f>
        <v>4</v>
      </c>
      <c r="U30" s="1737">
        <f t="shared" si="8"/>
        <v>4</v>
      </c>
      <c r="V30" s="1737">
        <f t="shared" si="8"/>
        <v>8</v>
      </c>
      <c r="W30" s="1737">
        <f t="shared" si="8"/>
        <v>7</v>
      </c>
      <c r="X30" s="1737">
        <f t="shared" si="8"/>
        <v>7</v>
      </c>
      <c r="Y30" s="1737">
        <f t="shared" si="8"/>
        <v>6</v>
      </c>
      <c r="Z30" s="1737">
        <f t="shared" si="8"/>
        <v>8</v>
      </c>
      <c r="AA30" s="1737">
        <f t="shared" si="8"/>
        <v>4</v>
      </c>
      <c r="AB30" s="1737">
        <f t="shared" si="8"/>
        <v>4</v>
      </c>
      <c r="AC30" s="1737">
        <f t="shared" si="8"/>
        <v>9</v>
      </c>
      <c r="AD30" s="1737">
        <f t="shared" si="8"/>
        <v>8</v>
      </c>
      <c r="AE30" s="1737">
        <f t="shared" si="8"/>
        <v>8</v>
      </c>
      <c r="AF30" s="45"/>
      <c r="AG30" s="45"/>
      <c r="AH30" s="45"/>
      <c r="AI30" s="45"/>
      <c r="AJ30" s="45"/>
    </row>
    <row r="31" spans="1:36" ht="13.5" customHeight="1">
      <c r="A31" s="1831"/>
      <c r="B31" s="2233">
        <f>COUNTIF(B4,"D")+COUNTIF(B6:B11,"D")-COUNTIF(B8,"D")+COUNTIF(B4:B11,"E")-COUNTIF(B5,"E")-COUNTIF(B8,"E")</f>
        <v>3</v>
      </c>
      <c r="C31" s="2233">
        <f t="shared" ref="C31:AE31" si="9">COUNTIF(C4,"D")+COUNTIF(C6:C11,"D")-COUNTIF(C8,"D")+COUNTIF(C4:C11,"E")-COUNTIF(C5,"E")-COUNTIF(C8,"E")</f>
        <v>3</v>
      </c>
      <c r="D31" s="2233">
        <f t="shared" si="9"/>
        <v>3</v>
      </c>
      <c r="E31" s="2233">
        <f t="shared" si="9"/>
        <v>3</v>
      </c>
      <c r="F31" s="2233"/>
      <c r="G31" s="2233"/>
      <c r="H31" s="2233">
        <f t="shared" si="9"/>
        <v>5</v>
      </c>
      <c r="I31" s="2233">
        <f t="shared" si="9"/>
        <v>2</v>
      </c>
      <c r="J31" s="2233">
        <f t="shared" si="9"/>
        <v>3</v>
      </c>
      <c r="K31" s="2233">
        <f t="shared" si="9"/>
        <v>2</v>
      </c>
      <c r="L31" s="2233">
        <f t="shared" si="9"/>
        <v>3</v>
      </c>
      <c r="M31" s="2233"/>
      <c r="N31" s="2233"/>
      <c r="O31" s="2233">
        <f>COUNTIF(O4,"D")+COUNTIF(O6:O11,"D")-COUNTIF(O8,"D")+COUNTIF(O4:O11,"E")-COUNTIF(O5,"E")-COUNTIF(O8,"E")</f>
        <v>3</v>
      </c>
      <c r="P31" s="2233">
        <f t="shared" si="9"/>
        <v>3</v>
      </c>
      <c r="Q31" s="2233">
        <f t="shared" si="9"/>
        <v>4</v>
      </c>
      <c r="R31" s="2233">
        <f t="shared" si="9"/>
        <v>2</v>
      </c>
      <c r="S31" s="2233">
        <f t="shared" si="9"/>
        <v>3</v>
      </c>
      <c r="T31" s="2233"/>
      <c r="U31" s="2233"/>
      <c r="V31" s="2233">
        <f t="shared" si="9"/>
        <v>5</v>
      </c>
      <c r="W31" s="2233">
        <f t="shared" si="9"/>
        <v>2</v>
      </c>
      <c r="X31" s="2233">
        <f t="shared" si="9"/>
        <v>2</v>
      </c>
      <c r="Y31" s="2233">
        <f t="shared" si="9"/>
        <v>0</v>
      </c>
      <c r="Z31" s="2233">
        <f t="shared" si="9"/>
        <v>3</v>
      </c>
      <c r="AA31" s="2233"/>
      <c r="AB31" s="2233"/>
      <c r="AC31" s="2233">
        <f t="shared" si="9"/>
        <v>2</v>
      </c>
      <c r="AD31" s="2233">
        <f t="shared" si="9"/>
        <v>3</v>
      </c>
      <c r="AE31" s="2233">
        <f t="shared" si="9"/>
        <v>4</v>
      </c>
    </row>
  </sheetData>
  <mergeCells count="34">
    <mergeCell ref="A24:A25"/>
    <mergeCell ref="B24:B25"/>
    <mergeCell ref="C24:C25"/>
    <mergeCell ref="D24:D25"/>
    <mergeCell ref="E24:E25"/>
    <mergeCell ref="L24:L25"/>
    <mergeCell ref="B1:AJ1"/>
    <mergeCell ref="AF2:AJ2"/>
    <mergeCell ref="F24:F25"/>
    <mergeCell ref="G24:G25"/>
    <mergeCell ref="H24:H25"/>
    <mergeCell ref="I24:I25"/>
    <mergeCell ref="J24:J25"/>
    <mergeCell ref="K24:K25"/>
    <mergeCell ref="X24:X25"/>
    <mergeCell ref="M24:M25"/>
    <mergeCell ref="N24:N25"/>
    <mergeCell ref="O24:O25"/>
    <mergeCell ref="P24:P25"/>
    <mergeCell ref="Q24:Q25"/>
    <mergeCell ref="R24:R25"/>
    <mergeCell ref="S24:S25"/>
    <mergeCell ref="T24:T25"/>
    <mergeCell ref="U24:U25"/>
    <mergeCell ref="V24:V25"/>
    <mergeCell ref="W24:W25"/>
    <mergeCell ref="AD24:AD25"/>
    <mergeCell ref="AE24:AE25"/>
    <mergeCell ref="AF24:AJ25"/>
    <mergeCell ref="Y24:Y25"/>
    <mergeCell ref="Z24:Z25"/>
    <mergeCell ref="AA24:AA25"/>
    <mergeCell ref="AB24:AB25"/>
    <mergeCell ref="AC24:AC25"/>
  </mergeCells>
  <phoneticPr fontId="3" type="noConversion"/>
  <pageMargins left="0.70866141732283472" right="0.70866141732283472" top="0.74803149606299213" bottom="0.74803149606299213" header="0.31496062992125984" footer="0.31496062992125984"/>
  <pageSetup paperSize="9" scale="90" orientation="landscape" horizontalDpi="4294967292"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tint="0.79998168889431442"/>
  </sheetPr>
  <dimension ref="A1:H31"/>
  <sheetViews>
    <sheetView topLeftCell="A10" workbookViewId="0">
      <selection activeCell="M12" sqref="L12:M14"/>
    </sheetView>
  </sheetViews>
  <sheetFormatPr defaultRowHeight="16.5"/>
  <cols>
    <col min="1" max="1" width="9.75" customWidth="1"/>
    <col min="2" max="2" width="16.5" customWidth="1"/>
    <col min="3" max="3" width="6.5" bestFit="1" customWidth="1"/>
    <col min="4" max="4" width="3.25" bestFit="1" customWidth="1"/>
    <col min="5" max="5" width="2.5" bestFit="1" customWidth="1"/>
    <col min="6" max="8" width="3.125" customWidth="1"/>
  </cols>
  <sheetData>
    <row r="1" spans="1:8" ht="21" thickBot="1">
      <c r="A1" s="1"/>
      <c r="B1" s="6167"/>
      <c r="C1" s="6167"/>
      <c r="D1" s="6167"/>
      <c r="E1" s="6167"/>
      <c r="F1" s="6167"/>
      <c r="G1" s="6167"/>
      <c r="H1" s="6168"/>
    </row>
    <row r="2" spans="1:8" ht="17.25" thickBot="1">
      <c r="A2" s="6" t="s">
        <v>0</v>
      </c>
      <c r="B2" s="2191">
        <v>30</v>
      </c>
      <c r="C2" s="2235">
        <v>31</v>
      </c>
      <c r="D2" s="6224" t="s">
        <v>1</v>
      </c>
      <c r="E2" s="6224"/>
      <c r="F2" s="6224"/>
      <c r="G2" s="6224"/>
      <c r="H2" s="6225"/>
    </row>
    <row r="3" spans="1:8" ht="17.25" thickBot="1">
      <c r="A3" s="1081" t="s">
        <v>7</v>
      </c>
      <c r="B3" s="2192" t="s">
        <v>10</v>
      </c>
      <c r="C3" s="2236" t="s">
        <v>11</v>
      </c>
      <c r="D3" s="1556" t="s">
        <v>2</v>
      </c>
      <c r="E3" s="1554" t="s">
        <v>3</v>
      </c>
      <c r="F3" s="1554" t="s">
        <v>4</v>
      </c>
      <c r="G3" s="1554" t="s">
        <v>5</v>
      </c>
      <c r="H3" s="1555" t="s">
        <v>6</v>
      </c>
    </row>
    <row r="4" spans="1:8" ht="20.25" customHeight="1">
      <c r="A4" s="2248" t="s">
        <v>632</v>
      </c>
      <c r="B4" s="1822" t="s">
        <v>2</v>
      </c>
      <c r="C4" s="2237" t="s">
        <v>3</v>
      </c>
      <c r="D4" s="1734">
        <f t="shared" ref="D4:D23" si="0">COUNTIF(B4:C4,D$3)</f>
        <v>1</v>
      </c>
      <c r="E4" s="16">
        <f t="shared" ref="E4:E23" si="1">COUNTIF(B4:C4,E$3)</f>
        <v>1</v>
      </c>
      <c r="F4" s="16">
        <f t="shared" ref="F4:F23" si="2">COUNTIF(B4:C4,F$3)</f>
        <v>0</v>
      </c>
      <c r="G4" s="16">
        <f t="shared" ref="G4:G23" si="3">COUNTIF(B4:C4,G$3)</f>
        <v>0</v>
      </c>
      <c r="H4" s="1591">
        <f>(E4+F4)*2+2</f>
        <v>4</v>
      </c>
    </row>
    <row r="5" spans="1:8" ht="20.25" customHeight="1">
      <c r="A5" s="2249" t="s">
        <v>633</v>
      </c>
      <c r="B5" s="1811" t="s">
        <v>2</v>
      </c>
      <c r="C5" s="2238" t="s">
        <v>553</v>
      </c>
      <c r="D5" s="7">
        <f t="shared" si="0"/>
        <v>1</v>
      </c>
      <c r="E5" s="13">
        <f t="shared" si="1"/>
        <v>0</v>
      </c>
      <c r="F5" s="8">
        <f t="shared" si="2"/>
        <v>0</v>
      </c>
      <c r="G5" s="8">
        <f t="shared" si="3"/>
        <v>1</v>
      </c>
      <c r="H5" s="9">
        <f t="shared" ref="H5:H15" si="4">(E5+F5)*2+2</f>
        <v>2</v>
      </c>
    </row>
    <row r="6" spans="1:8" ht="20.25" customHeight="1">
      <c r="A6" s="2249" t="s">
        <v>634</v>
      </c>
      <c r="B6" s="1812" t="s">
        <v>4</v>
      </c>
      <c r="C6" s="2239" t="s">
        <v>4</v>
      </c>
      <c r="D6" s="12">
        <f t="shared" si="0"/>
        <v>0</v>
      </c>
      <c r="E6" s="13">
        <f t="shared" si="1"/>
        <v>0</v>
      </c>
      <c r="F6" s="13">
        <f t="shared" si="2"/>
        <v>2</v>
      </c>
      <c r="G6" s="13">
        <f t="shared" si="3"/>
        <v>0</v>
      </c>
      <c r="H6" s="14">
        <f t="shared" si="4"/>
        <v>6</v>
      </c>
    </row>
    <row r="7" spans="1:8" ht="20.25" customHeight="1">
      <c r="A7" s="2249" t="s">
        <v>635</v>
      </c>
      <c r="B7" s="1812" t="s">
        <v>4</v>
      </c>
      <c r="C7" s="2239" t="s">
        <v>4</v>
      </c>
      <c r="D7" s="7">
        <f t="shared" si="0"/>
        <v>0</v>
      </c>
      <c r="E7" s="13">
        <f t="shared" si="1"/>
        <v>0</v>
      </c>
      <c r="F7" s="8">
        <f t="shared" si="2"/>
        <v>2</v>
      </c>
      <c r="G7" s="8">
        <f t="shared" si="3"/>
        <v>0</v>
      </c>
      <c r="H7" s="9">
        <f t="shared" si="4"/>
        <v>6</v>
      </c>
    </row>
    <row r="8" spans="1:8" ht="20.25" customHeight="1">
      <c r="A8" s="2249" t="s">
        <v>636</v>
      </c>
      <c r="B8" s="1813" t="s">
        <v>553</v>
      </c>
      <c r="C8" s="2238" t="s">
        <v>553</v>
      </c>
      <c r="D8" s="7">
        <f t="shared" si="0"/>
        <v>0</v>
      </c>
      <c r="E8" s="13">
        <f t="shared" si="1"/>
        <v>0</v>
      </c>
      <c r="F8" s="8">
        <f t="shared" si="2"/>
        <v>0</v>
      </c>
      <c r="G8" s="8">
        <f t="shared" si="3"/>
        <v>2</v>
      </c>
      <c r="H8" s="9">
        <f t="shared" si="4"/>
        <v>2</v>
      </c>
    </row>
    <row r="9" spans="1:8" ht="20.25" customHeight="1">
      <c r="A9" s="2249" t="s">
        <v>637</v>
      </c>
      <c r="B9" s="1813" t="s">
        <v>553</v>
      </c>
      <c r="C9" s="2238" t="s">
        <v>553</v>
      </c>
      <c r="D9" s="12">
        <f t="shared" si="0"/>
        <v>0</v>
      </c>
      <c r="E9" s="13">
        <f t="shared" si="1"/>
        <v>0</v>
      </c>
      <c r="F9" s="13">
        <f t="shared" si="2"/>
        <v>0</v>
      </c>
      <c r="G9" s="13">
        <f t="shared" si="3"/>
        <v>2</v>
      </c>
      <c r="H9" s="14">
        <f t="shared" si="4"/>
        <v>2</v>
      </c>
    </row>
    <row r="10" spans="1:8" ht="20.25" customHeight="1">
      <c r="A10" s="2249" t="s">
        <v>638</v>
      </c>
      <c r="B10" s="1814" t="s">
        <v>3</v>
      </c>
      <c r="C10" s="2238" t="s">
        <v>553</v>
      </c>
      <c r="D10" s="12">
        <f t="shared" si="0"/>
        <v>0</v>
      </c>
      <c r="E10" s="13">
        <f t="shared" si="1"/>
        <v>1</v>
      </c>
      <c r="F10" s="13">
        <f t="shared" si="2"/>
        <v>0</v>
      </c>
      <c r="G10" s="13">
        <f t="shared" si="3"/>
        <v>1</v>
      </c>
      <c r="H10" s="14">
        <f t="shared" si="4"/>
        <v>4</v>
      </c>
    </row>
    <row r="11" spans="1:8" ht="20.25" customHeight="1" thickBot="1">
      <c r="A11" s="2250" t="s">
        <v>639</v>
      </c>
      <c r="B11" s="2195" t="s">
        <v>2</v>
      </c>
      <c r="C11" s="2240" t="s">
        <v>553</v>
      </c>
      <c r="D11" s="1735">
        <f t="shared" si="0"/>
        <v>1</v>
      </c>
      <c r="E11" s="20">
        <f t="shared" si="1"/>
        <v>0</v>
      </c>
      <c r="F11" s="20">
        <f t="shared" si="2"/>
        <v>0</v>
      </c>
      <c r="G11" s="20">
        <f t="shared" si="3"/>
        <v>1</v>
      </c>
      <c r="H11" s="1595">
        <f t="shared" si="4"/>
        <v>2</v>
      </c>
    </row>
    <row r="12" spans="1:8" ht="20.25" customHeight="1">
      <c r="A12" s="1841" t="s">
        <v>640</v>
      </c>
      <c r="B12" s="1816" t="s">
        <v>4</v>
      </c>
      <c r="C12" s="2241" t="s">
        <v>4</v>
      </c>
      <c r="D12" s="15">
        <f t="shared" si="0"/>
        <v>0</v>
      </c>
      <c r="E12" s="16">
        <f t="shared" si="1"/>
        <v>0</v>
      </c>
      <c r="F12" s="17">
        <f t="shared" si="2"/>
        <v>2</v>
      </c>
      <c r="G12" s="17">
        <f t="shared" si="3"/>
        <v>0</v>
      </c>
      <c r="H12" s="18">
        <f t="shared" si="4"/>
        <v>6</v>
      </c>
    </row>
    <row r="13" spans="1:8" ht="20.25" customHeight="1">
      <c r="A13" s="1842" t="s">
        <v>641</v>
      </c>
      <c r="B13" s="1813" t="s">
        <v>553</v>
      </c>
      <c r="C13" s="2242" t="s">
        <v>3</v>
      </c>
      <c r="D13" s="12">
        <f t="shared" si="0"/>
        <v>0</v>
      </c>
      <c r="E13" s="13">
        <f t="shared" si="1"/>
        <v>1</v>
      </c>
      <c r="F13" s="13">
        <f t="shared" si="2"/>
        <v>0</v>
      </c>
      <c r="G13" s="13">
        <f t="shared" si="3"/>
        <v>1</v>
      </c>
      <c r="H13" s="14">
        <f t="shared" si="4"/>
        <v>4</v>
      </c>
    </row>
    <row r="14" spans="1:8" ht="20.25" customHeight="1">
      <c r="A14" s="1842" t="s">
        <v>642</v>
      </c>
      <c r="B14" s="1817" t="s">
        <v>2</v>
      </c>
      <c r="C14" s="2238" t="s">
        <v>553</v>
      </c>
      <c r="D14" s="7">
        <f t="shared" si="0"/>
        <v>1</v>
      </c>
      <c r="E14" s="13">
        <f t="shared" si="1"/>
        <v>0</v>
      </c>
      <c r="F14" s="8">
        <f t="shared" si="2"/>
        <v>0</v>
      </c>
      <c r="G14" s="8">
        <f t="shared" si="3"/>
        <v>1</v>
      </c>
      <c r="H14" s="9">
        <f t="shared" si="4"/>
        <v>2</v>
      </c>
    </row>
    <row r="15" spans="1:8" ht="20.25" customHeight="1" thickBot="1">
      <c r="A15" s="1843" t="s">
        <v>643</v>
      </c>
      <c r="B15" s="2243" t="s">
        <v>552</v>
      </c>
      <c r="C15" s="2240" t="s">
        <v>553</v>
      </c>
      <c r="D15" s="19">
        <f t="shared" si="0"/>
        <v>0</v>
      </c>
      <c r="E15" s="20">
        <f t="shared" si="1"/>
        <v>0</v>
      </c>
      <c r="F15" s="21">
        <f t="shared" si="2"/>
        <v>0</v>
      </c>
      <c r="G15" s="21">
        <f t="shared" si="3"/>
        <v>1</v>
      </c>
      <c r="H15" s="22">
        <f t="shared" si="4"/>
        <v>2</v>
      </c>
    </row>
    <row r="16" spans="1:8" ht="20.25" customHeight="1">
      <c r="A16" s="2251" t="s">
        <v>644</v>
      </c>
      <c r="B16" s="2244" t="s">
        <v>2</v>
      </c>
      <c r="C16" s="2245" t="s">
        <v>553</v>
      </c>
      <c r="D16" s="15">
        <f t="shared" si="0"/>
        <v>1</v>
      </c>
      <c r="E16" s="16">
        <f t="shared" si="1"/>
        <v>0</v>
      </c>
      <c r="F16" s="17">
        <f t="shared" si="2"/>
        <v>0</v>
      </c>
      <c r="G16" s="17">
        <f t="shared" si="3"/>
        <v>1</v>
      </c>
      <c r="H16" s="18">
        <f t="shared" ref="H16:H23" si="5">(E16+F16)*2</f>
        <v>0</v>
      </c>
    </row>
    <row r="17" spans="1:8" ht="20.25" customHeight="1" thickBot="1">
      <c r="A17" s="2252" t="s">
        <v>626</v>
      </c>
      <c r="B17" s="1815" t="s">
        <v>2</v>
      </c>
      <c r="C17" s="2242" t="s">
        <v>3</v>
      </c>
      <c r="D17" s="7">
        <f t="shared" si="0"/>
        <v>1</v>
      </c>
      <c r="E17" s="13">
        <f t="shared" si="1"/>
        <v>1</v>
      </c>
      <c r="F17" s="8">
        <f t="shared" si="2"/>
        <v>0</v>
      </c>
      <c r="G17" s="8">
        <f t="shared" si="3"/>
        <v>0</v>
      </c>
      <c r="H17" s="9">
        <f t="shared" si="5"/>
        <v>2</v>
      </c>
    </row>
    <row r="18" spans="1:8" ht="20.25" customHeight="1">
      <c r="A18" s="2252" t="s">
        <v>628</v>
      </c>
      <c r="B18" s="1813" t="s">
        <v>553</v>
      </c>
      <c r="C18" s="2238" t="s">
        <v>553</v>
      </c>
      <c r="D18" s="7">
        <f t="shared" si="0"/>
        <v>0</v>
      </c>
      <c r="E18" s="13">
        <f t="shared" si="1"/>
        <v>0</v>
      </c>
      <c r="F18" s="8">
        <f t="shared" si="2"/>
        <v>0</v>
      </c>
      <c r="G18" s="8">
        <f t="shared" si="3"/>
        <v>2</v>
      </c>
      <c r="H18" s="9">
        <f t="shared" si="5"/>
        <v>0</v>
      </c>
    </row>
    <row r="19" spans="1:8" ht="20.25" customHeight="1">
      <c r="A19" s="2252" t="s">
        <v>627</v>
      </c>
      <c r="B19" s="1811" t="s">
        <v>2</v>
      </c>
      <c r="C19" s="2238" t="s">
        <v>561</v>
      </c>
      <c r="D19" s="7">
        <f t="shared" si="0"/>
        <v>1</v>
      </c>
      <c r="E19" s="13">
        <f t="shared" si="1"/>
        <v>0</v>
      </c>
      <c r="F19" s="8">
        <f t="shared" si="2"/>
        <v>0</v>
      </c>
      <c r="G19" s="8">
        <f t="shared" si="3"/>
        <v>1</v>
      </c>
      <c r="H19" s="9">
        <f t="shared" si="5"/>
        <v>0</v>
      </c>
    </row>
    <row r="20" spans="1:8" ht="20.25" customHeight="1">
      <c r="A20" s="2252" t="s">
        <v>631</v>
      </c>
      <c r="B20" s="1809" t="s">
        <v>3</v>
      </c>
      <c r="C20" s="2246" t="s">
        <v>2</v>
      </c>
      <c r="D20" s="7">
        <f t="shared" si="0"/>
        <v>1</v>
      </c>
      <c r="E20" s="13">
        <f t="shared" si="1"/>
        <v>1</v>
      </c>
      <c r="F20" s="8">
        <f t="shared" si="2"/>
        <v>0</v>
      </c>
      <c r="G20" s="8">
        <f t="shared" si="3"/>
        <v>0</v>
      </c>
      <c r="H20" s="9">
        <f t="shared" si="5"/>
        <v>2</v>
      </c>
    </row>
    <row r="21" spans="1:8" ht="20.25" customHeight="1">
      <c r="A21" s="2253" t="s">
        <v>629</v>
      </c>
      <c r="B21" s="1811" t="s">
        <v>2</v>
      </c>
      <c r="C21" s="2238" t="s">
        <v>561</v>
      </c>
      <c r="D21" s="7">
        <f t="shared" si="0"/>
        <v>1</v>
      </c>
      <c r="E21" s="13">
        <f t="shared" si="1"/>
        <v>0</v>
      </c>
      <c r="F21" s="8">
        <f t="shared" si="2"/>
        <v>0</v>
      </c>
      <c r="G21" s="8">
        <f t="shared" si="3"/>
        <v>1</v>
      </c>
      <c r="H21" s="9">
        <f t="shared" si="5"/>
        <v>0</v>
      </c>
    </row>
    <row r="22" spans="1:8" ht="20.25" customHeight="1">
      <c r="A22" s="2253" t="s">
        <v>625</v>
      </c>
      <c r="B22" s="1814" t="s">
        <v>3</v>
      </c>
      <c r="C22" s="2238" t="s">
        <v>561</v>
      </c>
      <c r="D22" s="12">
        <f t="shared" si="0"/>
        <v>0</v>
      </c>
      <c r="E22" s="13">
        <f t="shared" si="1"/>
        <v>1</v>
      </c>
      <c r="F22" s="13">
        <f t="shared" si="2"/>
        <v>0</v>
      </c>
      <c r="G22" s="13">
        <f t="shared" si="3"/>
        <v>1</v>
      </c>
      <c r="H22" s="14">
        <f t="shared" si="5"/>
        <v>2</v>
      </c>
    </row>
    <row r="23" spans="1:8" ht="20.25" customHeight="1" thickBot="1">
      <c r="A23" s="1834" t="s">
        <v>645</v>
      </c>
      <c r="B23" s="2247" t="s">
        <v>2</v>
      </c>
      <c r="C23" s="2240" t="s">
        <v>561</v>
      </c>
      <c r="D23" s="19">
        <f t="shared" si="0"/>
        <v>1</v>
      </c>
      <c r="E23" s="20">
        <f t="shared" si="1"/>
        <v>0</v>
      </c>
      <c r="F23" s="21">
        <f t="shared" si="2"/>
        <v>0</v>
      </c>
      <c r="G23" s="21">
        <f t="shared" si="3"/>
        <v>1</v>
      </c>
      <c r="H23" s="22">
        <f t="shared" si="5"/>
        <v>0</v>
      </c>
    </row>
    <row r="24" spans="1:8" s="1906" customFormat="1" ht="23.25" customHeight="1">
      <c r="A24" s="6284" t="s">
        <v>624</v>
      </c>
      <c r="B24" s="6285"/>
      <c r="C24" s="6286" t="s">
        <v>631</v>
      </c>
      <c r="D24" s="6212"/>
      <c r="E24" s="6212"/>
      <c r="F24" s="6212"/>
      <c r="G24" s="6212"/>
      <c r="H24" s="6213"/>
    </row>
    <row r="25" spans="1:8" s="1906" customFormat="1" ht="23.25" customHeight="1" thickBot="1">
      <c r="A25" s="6233"/>
      <c r="B25" s="6227"/>
      <c r="C25" s="6229"/>
      <c r="D25" s="6215"/>
      <c r="E25" s="6215"/>
      <c r="F25" s="6215"/>
      <c r="G25" s="6215"/>
      <c r="H25" s="6216"/>
    </row>
    <row r="26" spans="1:8" ht="13.5" customHeight="1">
      <c r="A26" s="441" t="s">
        <v>2</v>
      </c>
      <c r="B26" s="1779">
        <v>3</v>
      </c>
      <c r="C26" s="1779">
        <v>0</v>
      </c>
      <c r="D26" s="4"/>
      <c r="E26" s="45"/>
      <c r="F26" s="45"/>
      <c r="G26" s="45"/>
      <c r="H26" s="45"/>
    </row>
    <row r="27" spans="1:8" ht="13.5" customHeight="1">
      <c r="A27" s="47" t="s">
        <v>3</v>
      </c>
      <c r="B27" s="1736">
        <f>COUNTIF(B4:B23,$AM$3)</f>
        <v>0</v>
      </c>
      <c r="C27" s="1736">
        <f>COUNTIF(C4:C23,$AM$3)</f>
        <v>0</v>
      </c>
      <c r="D27" s="45"/>
      <c r="E27" s="45"/>
      <c r="F27" s="45"/>
      <c r="G27" s="45"/>
      <c r="H27" s="45"/>
    </row>
    <row r="28" spans="1:8" ht="13.5" customHeight="1">
      <c r="A28" s="47" t="s">
        <v>402</v>
      </c>
      <c r="B28" s="1737">
        <f t="shared" ref="B28:C28" si="6">COUNTIF(B4:B11,"E")+COUNTIF(B22,"E")+COUNTIF(B23,"E")</f>
        <v>2</v>
      </c>
      <c r="C28" s="1737">
        <f t="shared" si="6"/>
        <v>1</v>
      </c>
      <c r="D28" s="4"/>
      <c r="E28" s="4"/>
      <c r="F28" s="4"/>
      <c r="G28" s="4"/>
      <c r="H28" s="4"/>
    </row>
    <row r="29" spans="1:8" ht="13.5" customHeight="1">
      <c r="A29" s="442" t="s">
        <v>2</v>
      </c>
      <c r="B29" s="1738">
        <f t="shared" ref="B29:C29" si="7">COUNTIF(B4:B15,"D")</f>
        <v>4</v>
      </c>
      <c r="C29" s="1738">
        <f t="shared" si="7"/>
        <v>0</v>
      </c>
      <c r="D29" s="45"/>
      <c r="E29" s="45"/>
      <c r="F29" s="45"/>
      <c r="G29" s="45"/>
      <c r="H29" s="45"/>
    </row>
    <row r="30" spans="1:8" ht="13.5" customHeight="1">
      <c r="A30" s="1739" t="s">
        <v>403</v>
      </c>
      <c r="B30" s="1737">
        <f t="shared" ref="B30:C30" si="8">COUNTIF(B4:B15,"E")+COUNTIF(B16:B23,"D")+COUNTIF(B16:B23,"E")</f>
        <v>8</v>
      </c>
      <c r="C30" s="1737">
        <f t="shared" si="8"/>
        <v>4</v>
      </c>
      <c r="D30" s="45"/>
      <c r="E30" s="45"/>
      <c r="F30" s="45"/>
      <c r="G30" s="45"/>
      <c r="H30" s="45"/>
    </row>
    <row r="31" spans="1:8" ht="13.5" customHeight="1">
      <c r="A31" s="1832" t="s">
        <v>499</v>
      </c>
      <c r="B31" s="1833">
        <f t="shared" ref="B31" si="9">COUNTIF(B4,"D")+COUNTIF(B6:B11,"D")-COUNTIF(B8,"D")+COUNTIF(B4:B11,"E")-COUNTIF(B5,"E")-COUNTIF(B8,"E")</f>
        <v>3</v>
      </c>
      <c r="C31" s="1833"/>
    </row>
  </sheetData>
  <mergeCells count="6">
    <mergeCell ref="A24:A25"/>
    <mergeCell ref="D24:H25"/>
    <mergeCell ref="B24:B25"/>
    <mergeCell ref="C24:C25"/>
    <mergeCell ref="B1:H1"/>
    <mergeCell ref="D2:H2"/>
  </mergeCells>
  <phoneticPr fontId="3" type="noConversion"/>
  <pageMargins left="0.70866141732283472" right="0.70866141732283472" top="0.74803149606299213" bottom="0.74803149606299213" header="0.31496062992125984" footer="0.31496062992125984"/>
  <pageSetup paperSize="9" scale="80" orientation="landscape" horizontalDpi="4294967292"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tint="0.79998168889431442"/>
  </sheetPr>
  <dimension ref="A1:AL41"/>
  <sheetViews>
    <sheetView workbookViewId="0">
      <selection activeCell="AJ21" sqref="AJ21"/>
    </sheetView>
  </sheetViews>
  <sheetFormatPr defaultRowHeight="16.5"/>
  <cols>
    <col min="1" max="1" width="8.75" bestFit="1" customWidth="1"/>
    <col min="2" max="32" width="4.5" customWidth="1"/>
    <col min="33" max="38" width="3.25" customWidth="1"/>
  </cols>
  <sheetData>
    <row r="1" spans="1:38" ht="21" thickBot="1">
      <c r="A1" s="1"/>
      <c r="B1" s="6166" t="s">
        <v>520</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8" thickBot="1">
      <c r="A2" s="6" t="s">
        <v>0</v>
      </c>
      <c r="B2" s="1883">
        <v>1</v>
      </c>
      <c r="C2" s="1879">
        <v>2</v>
      </c>
      <c r="D2" s="1748">
        <v>3</v>
      </c>
      <c r="E2" s="1748">
        <v>4</v>
      </c>
      <c r="F2" s="1748">
        <v>5</v>
      </c>
      <c r="G2" s="1877">
        <v>6</v>
      </c>
      <c r="H2" s="1881">
        <v>7</v>
      </c>
      <c r="I2" s="1885">
        <v>8</v>
      </c>
      <c r="J2" s="1879">
        <v>9</v>
      </c>
      <c r="K2" s="1752">
        <v>10</v>
      </c>
      <c r="L2" s="1752">
        <v>11</v>
      </c>
      <c r="M2" s="1748">
        <v>12</v>
      </c>
      <c r="N2" s="1877">
        <v>13</v>
      </c>
      <c r="O2" s="1881">
        <v>14</v>
      </c>
      <c r="P2" s="1885">
        <v>15</v>
      </c>
      <c r="Q2" s="1887">
        <v>16</v>
      </c>
      <c r="R2" s="1748">
        <v>17</v>
      </c>
      <c r="S2" s="1752">
        <v>18</v>
      </c>
      <c r="T2" s="1752">
        <v>19</v>
      </c>
      <c r="U2" s="1877">
        <v>20</v>
      </c>
      <c r="V2" s="1881">
        <v>21</v>
      </c>
      <c r="W2" s="1885">
        <v>22</v>
      </c>
      <c r="X2" s="2302">
        <v>23</v>
      </c>
      <c r="Y2" s="1752">
        <v>24</v>
      </c>
      <c r="Z2" s="1752">
        <v>25</v>
      </c>
      <c r="AA2" s="1752">
        <v>26</v>
      </c>
      <c r="AB2" s="2304">
        <v>27</v>
      </c>
      <c r="AC2" s="1881">
        <v>28</v>
      </c>
      <c r="AD2" s="1885">
        <v>29</v>
      </c>
      <c r="AE2" s="1879">
        <v>30</v>
      </c>
      <c r="AF2" s="1748">
        <v>31</v>
      </c>
      <c r="AG2" s="6223" t="s">
        <v>1</v>
      </c>
      <c r="AH2" s="6224"/>
      <c r="AI2" s="6224"/>
      <c r="AJ2" s="6224"/>
      <c r="AK2" s="6224"/>
      <c r="AL2" s="6225"/>
    </row>
    <row r="3" spans="1:38" ht="18" thickBot="1">
      <c r="A3" s="1081" t="s">
        <v>7</v>
      </c>
      <c r="B3" s="1884" t="s">
        <v>12</v>
      </c>
      <c r="C3" s="1880" t="s">
        <v>13</v>
      </c>
      <c r="D3" s="1760" t="s">
        <v>14</v>
      </c>
      <c r="E3" s="1760" t="s">
        <v>8</v>
      </c>
      <c r="F3" s="1760" t="s">
        <v>9</v>
      </c>
      <c r="G3" s="1878" t="s">
        <v>10</v>
      </c>
      <c r="H3" s="1882" t="s">
        <v>11</v>
      </c>
      <c r="I3" s="1886" t="s">
        <v>12</v>
      </c>
      <c r="J3" s="1880" t="s">
        <v>13</v>
      </c>
      <c r="K3" s="2298" t="s">
        <v>14</v>
      </c>
      <c r="L3" s="2298" t="s">
        <v>8</v>
      </c>
      <c r="M3" s="1760" t="s">
        <v>9</v>
      </c>
      <c r="N3" s="1878" t="s">
        <v>10</v>
      </c>
      <c r="O3" s="1882" t="s">
        <v>11</v>
      </c>
      <c r="P3" s="1886" t="s">
        <v>12</v>
      </c>
      <c r="Q3" s="1888" t="s">
        <v>13</v>
      </c>
      <c r="R3" s="1760" t="s">
        <v>14</v>
      </c>
      <c r="S3" s="2298" t="s">
        <v>8</v>
      </c>
      <c r="T3" s="2298" t="s">
        <v>9</v>
      </c>
      <c r="U3" s="1878" t="s">
        <v>10</v>
      </c>
      <c r="V3" s="1882" t="s">
        <v>11</v>
      </c>
      <c r="W3" s="1886" t="s">
        <v>12</v>
      </c>
      <c r="X3" s="2303" t="s">
        <v>13</v>
      </c>
      <c r="Y3" s="1752" t="s">
        <v>60</v>
      </c>
      <c r="Z3" s="2298" t="s">
        <v>8</v>
      </c>
      <c r="AA3" s="2298" t="s">
        <v>9</v>
      </c>
      <c r="AB3" s="2305" t="s">
        <v>10</v>
      </c>
      <c r="AC3" s="1882" t="s">
        <v>11</v>
      </c>
      <c r="AD3" s="1886" t="s">
        <v>12</v>
      </c>
      <c r="AE3" s="1880" t="s">
        <v>13</v>
      </c>
      <c r="AF3" s="1760" t="s">
        <v>14</v>
      </c>
      <c r="AG3" s="1556" t="s">
        <v>2</v>
      </c>
      <c r="AH3" s="1554" t="s">
        <v>3</v>
      </c>
      <c r="AI3" s="1554" t="s">
        <v>4</v>
      </c>
      <c r="AJ3" s="1554" t="s">
        <v>5</v>
      </c>
      <c r="AK3" s="1776" t="s">
        <v>15</v>
      </c>
      <c r="AL3" s="1555" t="s">
        <v>6</v>
      </c>
    </row>
    <row r="4" spans="1:38" ht="17.25">
      <c r="A4" s="1873" t="s">
        <v>36</v>
      </c>
      <c r="B4" s="2254" t="s">
        <v>16</v>
      </c>
      <c r="C4" s="1803" t="s">
        <v>2</v>
      </c>
      <c r="D4" s="1785" t="s">
        <v>3</v>
      </c>
      <c r="E4" s="1788" t="s">
        <v>16</v>
      </c>
      <c r="F4" s="1787" t="s">
        <v>4</v>
      </c>
      <c r="G4" s="1816" t="s">
        <v>4</v>
      </c>
      <c r="H4" s="2255" t="s">
        <v>4</v>
      </c>
      <c r="I4" s="2256" t="s">
        <v>16</v>
      </c>
      <c r="J4" s="1819" t="s">
        <v>3</v>
      </c>
      <c r="K4" s="2286" t="s">
        <v>59</v>
      </c>
      <c r="L4" s="2286" t="s">
        <v>59</v>
      </c>
      <c r="M4" s="1786" t="s">
        <v>2</v>
      </c>
      <c r="N4" s="2257" t="s">
        <v>16</v>
      </c>
      <c r="O4" s="2258" t="s">
        <v>16</v>
      </c>
      <c r="P4" s="2259" t="s">
        <v>4</v>
      </c>
      <c r="Q4" s="1820" t="s">
        <v>4</v>
      </c>
      <c r="R4" s="1788" t="s">
        <v>16</v>
      </c>
      <c r="S4" s="1791" t="s">
        <v>16</v>
      </c>
      <c r="T4" s="1785" t="s">
        <v>3</v>
      </c>
      <c r="U4" s="1810" t="s">
        <v>2</v>
      </c>
      <c r="V4" s="2258" t="s">
        <v>16</v>
      </c>
      <c r="W4" s="2260" t="s">
        <v>3</v>
      </c>
      <c r="X4" s="1818" t="s">
        <v>2</v>
      </c>
      <c r="Y4" s="1787" t="s">
        <v>4</v>
      </c>
      <c r="Z4" s="1787" t="s">
        <v>4</v>
      </c>
      <c r="AA4" s="1788" t="s">
        <v>16</v>
      </c>
      <c r="AB4" s="1810" t="s">
        <v>2</v>
      </c>
      <c r="AC4" s="2261" t="s">
        <v>3</v>
      </c>
      <c r="AD4" s="2256" t="s">
        <v>16</v>
      </c>
      <c r="AE4" s="1803" t="s">
        <v>2</v>
      </c>
      <c r="AF4" s="2043" t="s">
        <v>2</v>
      </c>
      <c r="AG4" s="1734">
        <f t="shared" ref="AG4:AG27" si="0">COUNTIF(B4:AF4,AG$3)</f>
        <v>7</v>
      </c>
      <c r="AH4" s="16">
        <f t="shared" ref="AH4:AH27" si="1">COUNTIF(B4:AF4,AH$3)</f>
        <v>5</v>
      </c>
      <c r="AI4" s="16">
        <f t="shared" ref="AI4:AI27" si="2">COUNTIF(B4:AF4,AI$3)</f>
        <v>7</v>
      </c>
      <c r="AJ4" s="16">
        <f t="shared" ref="AJ4:AJ27" si="3">COUNTIF(B4:AF4,AJ$3)</f>
        <v>10</v>
      </c>
      <c r="AK4" s="1777">
        <v>3</v>
      </c>
      <c r="AL4" s="1591">
        <f>(AH4+AI4)*2+2</f>
        <v>26</v>
      </c>
    </row>
    <row r="5" spans="1:38" ht="17.25">
      <c r="A5" s="1874" t="s">
        <v>490</v>
      </c>
      <c r="B5" s="2262" t="s">
        <v>16</v>
      </c>
      <c r="C5" s="1804" t="s">
        <v>2</v>
      </c>
      <c r="D5" s="1796" t="s">
        <v>2</v>
      </c>
      <c r="E5" s="1792" t="s">
        <v>3</v>
      </c>
      <c r="F5" s="1793" t="s">
        <v>2</v>
      </c>
      <c r="G5" s="1813" t="s">
        <v>16</v>
      </c>
      <c r="H5" s="2263" t="s">
        <v>4</v>
      </c>
      <c r="I5" s="2264" t="s">
        <v>16</v>
      </c>
      <c r="J5" s="1806" t="s">
        <v>2</v>
      </c>
      <c r="K5" s="1792" t="s">
        <v>3</v>
      </c>
      <c r="L5" s="1790" t="s">
        <v>16</v>
      </c>
      <c r="M5" s="2286" t="s">
        <v>59</v>
      </c>
      <c r="N5" s="1813" t="s">
        <v>16</v>
      </c>
      <c r="O5" s="2265" t="s">
        <v>16</v>
      </c>
      <c r="P5" s="2266" t="s">
        <v>4</v>
      </c>
      <c r="Q5" s="1807" t="s">
        <v>4</v>
      </c>
      <c r="R5" s="1790" t="s">
        <v>16</v>
      </c>
      <c r="S5" s="1792" t="s">
        <v>3</v>
      </c>
      <c r="T5" s="1795" t="s">
        <v>16</v>
      </c>
      <c r="U5" s="1817" t="s">
        <v>2</v>
      </c>
      <c r="V5" s="2265" t="s">
        <v>16</v>
      </c>
      <c r="W5" s="2267" t="s">
        <v>3</v>
      </c>
      <c r="X5" s="1804" t="s">
        <v>2</v>
      </c>
      <c r="Y5" s="1794" t="s">
        <v>4</v>
      </c>
      <c r="Z5" s="1794" t="s">
        <v>4</v>
      </c>
      <c r="AA5" s="1790" t="s">
        <v>16</v>
      </c>
      <c r="AB5" s="1811" t="s">
        <v>2</v>
      </c>
      <c r="AC5" s="2268" t="s">
        <v>656</v>
      </c>
      <c r="AD5" s="2264" t="s">
        <v>16</v>
      </c>
      <c r="AE5" s="2269" t="s">
        <v>16</v>
      </c>
      <c r="AF5" s="2041" t="s">
        <v>2</v>
      </c>
      <c r="AG5" s="7">
        <f t="shared" si="0"/>
        <v>8</v>
      </c>
      <c r="AH5" s="13">
        <f t="shared" si="1"/>
        <v>5</v>
      </c>
      <c r="AI5" s="8">
        <f t="shared" si="2"/>
        <v>5</v>
      </c>
      <c r="AJ5" s="8">
        <f t="shared" si="3"/>
        <v>12</v>
      </c>
      <c r="AK5" s="49">
        <v>3</v>
      </c>
      <c r="AL5" s="9">
        <f t="shared" ref="AL5:AL19" si="4">(AH5+AI5)*2+2</f>
        <v>22</v>
      </c>
    </row>
    <row r="6" spans="1:38" ht="17.25">
      <c r="A6" s="1874" t="s">
        <v>75</v>
      </c>
      <c r="B6" s="2262" t="s">
        <v>16</v>
      </c>
      <c r="C6" s="1805" t="s">
        <v>3</v>
      </c>
      <c r="D6" s="1796" t="s">
        <v>71</v>
      </c>
      <c r="E6" s="1793" t="s">
        <v>2</v>
      </c>
      <c r="F6" s="1794" t="s">
        <v>4</v>
      </c>
      <c r="G6" s="1813" t="s">
        <v>16</v>
      </c>
      <c r="H6" s="2265" t="s">
        <v>16</v>
      </c>
      <c r="I6" s="2270" t="s">
        <v>16</v>
      </c>
      <c r="J6" s="1807" t="s">
        <v>4</v>
      </c>
      <c r="K6" s="1790" t="s">
        <v>16</v>
      </c>
      <c r="L6" s="1793" t="s">
        <v>2</v>
      </c>
      <c r="M6" s="1796" t="s">
        <v>2</v>
      </c>
      <c r="N6" s="1814" t="s">
        <v>3</v>
      </c>
      <c r="O6" s="2265" t="s">
        <v>16</v>
      </c>
      <c r="P6" s="2267" t="s">
        <v>3</v>
      </c>
      <c r="Q6" s="1805" t="s">
        <v>3</v>
      </c>
      <c r="R6" s="1794" t="s">
        <v>4</v>
      </c>
      <c r="S6" s="1794" t="s">
        <v>4</v>
      </c>
      <c r="T6" s="1790" t="s">
        <v>16</v>
      </c>
      <c r="U6" s="2271" t="s">
        <v>16</v>
      </c>
      <c r="V6" s="2268" t="s">
        <v>3</v>
      </c>
      <c r="W6" s="2272" t="s">
        <v>4</v>
      </c>
      <c r="X6" s="2269" t="s">
        <v>16</v>
      </c>
      <c r="Y6" s="1796" t="s">
        <v>2</v>
      </c>
      <c r="Z6" s="1793" t="s">
        <v>2</v>
      </c>
      <c r="AA6" s="1794" t="s">
        <v>4</v>
      </c>
      <c r="AB6" s="1812" t="s">
        <v>4</v>
      </c>
      <c r="AC6" s="2263" t="s">
        <v>4</v>
      </c>
      <c r="AD6" s="2264" t="s">
        <v>16</v>
      </c>
      <c r="AE6" s="2286" t="s">
        <v>59</v>
      </c>
      <c r="AF6" s="2041" t="s">
        <v>2</v>
      </c>
      <c r="AG6" s="12">
        <f t="shared" si="0"/>
        <v>6</v>
      </c>
      <c r="AH6" s="13">
        <f t="shared" si="1"/>
        <v>5</v>
      </c>
      <c r="AI6" s="13">
        <f t="shared" si="2"/>
        <v>8</v>
      </c>
      <c r="AJ6" s="13">
        <f t="shared" si="3"/>
        <v>10</v>
      </c>
      <c r="AK6" s="49">
        <v>3</v>
      </c>
      <c r="AL6" s="14">
        <f t="shared" si="4"/>
        <v>28</v>
      </c>
    </row>
    <row r="7" spans="1:38" ht="17.25">
      <c r="A7" s="1874" t="s">
        <v>40</v>
      </c>
      <c r="B7" s="2262" t="s">
        <v>16</v>
      </c>
      <c r="C7" s="1804" t="s">
        <v>2</v>
      </c>
      <c r="D7" s="1794" t="s">
        <v>4</v>
      </c>
      <c r="E7" s="1794" t="s">
        <v>4</v>
      </c>
      <c r="F7" s="1790" t="s">
        <v>16</v>
      </c>
      <c r="G7" s="1817" t="s">
        <v>2</v>
      </c>
      <c r="H7" s="2268" t="s">
        <v>3</v>
      </c>
      <c r="I7" s="2264" t="s">
        <v>16</v>
      </c>
      <c r="J7" s="2269" t="s">
        <v>16</v>
      </c>
      <c r="K7" s="1793" t="s">
        <v>2</v>
      </c>
      <c r="L7" s="1796" t="s">
        <v>2</v>
      </c>
      <c r="M7" s="1792" t="s">
        <v>3</v>
      </c>
      <c r="N7" s="1811" t="s">
        <v>2</v>
      </c>
      <c r="O7" s="2265" t="s">
        <v>16</v>
      </c>
      <c r="P7" s="2267" t="s">
        <v>3</v>
      </c>
      <c r="Q7" s="2273" t="s">
        <v>16</v>
      </c>
      <c r="R7" s="2286" t="s">
        <v>59</v>
      </c>
      <c r="S7" s="2286" t="s">
        <v>59</v>
      </c>
      <c r="T7" s="1793" t="s">
        <v>2</v>
      </c>
      <c r="U7" s="1790" t="s">
        <v>16</v>
      </c>
      <c r="V7" s="2268" t="s">
        <v>3</v>
      </c>
      <c r="W7" s="2264" t="s">
        <v>16</v>
      </c>
      <c r="X7" s="2269" t="s">
        <v>16</v>
      </c>
      <c r="Y7" s="1796" t="s">
        <v>2</v>
      </c>
      <c r="Z7" s="1793" t="s">
        <v>2</v>
      </c>
      <c r="AA7" s="1794" t="s">
        <v>4</v>
      </c>
      <c r="AB7" s="1812" t="s">
        <v>4</v>
      </c>
      <c r="AC7" s="2263" t="s">
        <v>4</v>
      </c>
      <c r="AD7" s="2264" t="s">
        <v>16</v>
      </c>
      <c r="AE7" s="1804" t="s">
        <v>2</v>
      </c>
      <c r="AF7" s="1935" t="s">
        <v>3</v>
      </c>
      <c r="AG7" s="7">
        <f t="shared" si="0"/>
        <v>9</v>
      </c>
      <c r="AH7" s="13">
        <f t="shared" si="1"/>
        <v>5</v>
      </c>
      <c r="AI7" s="8">
        <f t="shared" si="2"/>
        <v>5</v>
      </c>
      <c r="AJ7" s="8">
        <f t="shared" si="3"/>
        <v>10</v>
      </c>
      <c r="AK7" s="49">
        <v>3</v>
      </c>
      <c r="AL7" s="9">
        <f t="shared" si="4"/>
        <v>22</v>
      </c>
    </row>
    <row r="8" spans="1:38" ht="17.25">
      <c r="A8" s="1874" t="s">
        <v>41</v>
      </c>
      <c r="B8" s="2274" t="s">
        <v>4</v>
      </c>
      <c r="C8" s="1807" t="s">
        <v>4</v>
      </c>
      <c r="D8" s="1790" t="s">
        <v>16</v>
      </c>
      <c r="E8" s="1796" t="s">
        <v>2</v>
      </c>
      <c r="F8" s="1792" t="s">
        <v>3</v>
      </c>
      <c r="G8" s="1812" t="s">
        <v>4</v>
      </c>
      <c r="H8" s="2265" t="s">
        <v>16</v>
      </c>
      <c r="I8" s="2267" t="s">
        <v>3</v>
      </c>
      <c r="J8" s="1806" t="s">
        <v>2</v>
      </c>
      <c r="K8" s="1794" t="s">
        <v>4</v>
      </c>
      <c r="L8" s="1794" t="s">
        <v>4</v>
      </c>
      <c r="M8" s="1790" t="s">
        <v>16</v>
      </c>
      <c r="N8" s="1817" t="s">
        <v>2</v>
      </c>
      <c r="O8" s="2268" t="s">
        <v>3</v>
      </c>
      <c r="P8" s="2264" t="s">
        <v>16</v>
      </c>
      <c r="Q8" s="2269" t="s">
        <v>16</v>
      </c>
      <c r="R8" s="1792" t="s">
        <v>654</v>
      </c>
      <c r="S8" s="1795" t="s">
        <v>16</v>
      </c>
      <c r="T8" s="1794" t="s">
        <v>4</v>
      </c>
      <c r="U8" s="1812" t="s">
        <v>4</v>
      </c>
      <c r="V8" s="2263" t="s">
        <v>4</v>
      </c>
      <c r="W8" s="2264" t="s">
        <v>16</v>
      </c>
      <c r="X8" s="1796" t="s">
        <v>2</v>
      </c>
      <c r="Y8" s="1792" t="s">
        <v>3</v>
      </c>
      <c r="Z8" s="1793" t="s">
        <v>653</v>
      </c>
      <c r="AA8" s="2286" t="s">
        <v>59</v>
      </c>
      <c r="AB8" s="1813" t="s">
        <v>16</v>
      </c>
      <c r="AC8" s="2265" t="s">
        <v>16</v>
      </c>
      <c r="AD8" s="2266" t="s">
        <v>4</v>
      </c>
      <c r="AE8" s="1807" t="s">
        <v>4</v>
      </c>
      <c r="AF8" s="1941" t="s">
        <v>16</v>
      </c>
      <c r="AG8" s="7">
        <f t="shared" si="0"/>
        <v>5</v>
      </c>
      <c r="AH8" s="13">
        <f t="shared" si="1"/>
        <v>5</v>
      </c>
      <c r="AI8" s="8">
        <f t="shared" si="2"/>
        <v>10</v>
      </c>
      <c r="AJ8" s="8">
        <f t="shared" si="3"/>
        <v>10</v>
      </c>
      <c r="AK8" s="49">
        <v>4</v>
      </c>
      <c r="AL8" s="9">
        <f t="shared" si="4"/>
        <v>32</v>
      </c>
    </row>
    <row r="9" spans="1:38" ht="17.25">
      <c r="A9" s="1874" t="s">
        <v>22</v>
      </c>
      <c r="B9" s="2274" t="s">
        <v>4</v>
      </c>
      <c r="C9" s="1807" t="s">
        <v>4</v>
      </c>
      <c r="D9" s="1790" t="s">
        <v>16</v>
      </c>
      <c r="E9" s="2286" t="s">
        <v>59</v>
      </c>
      <c r="F9" s="2286" t="s">
        <v>59</v>
      </c>
      <c r="G9" s="2286" t="s">
        <v>59</v>
      </c>
      <c r="H9" s="2265" t="s">
        <v>16</v>
      </c>
      <c r="I9" s="2267" t="s">
        <v>3</v>
      </c>
      <c r="J9" s="1804" t="s">
        <v>2</v>
      </c>
      <c r="K9" s="1794" t="s">
        <v>4</v>
      </c>
      <c r="L9" s="1794" t="s">
        <v>4</v>
      </c>
      <c r="M9" s="1790" t="s">
        <v>16</v>
      </c>
      <c r="N9" s="1811" t="s">
        <v>2</v>
      </c>
      <c r="O9" s="2268" t="s">
        <v>3</v>
      </c>
      <c r="P9" s="2264" t="s">
        <v>16</v>
      </c>
      <c r="Q9" s="2273" t="s">
        <v>16</v>
      </c>
      <c r="R9" s="1796" t="s">
        <v>2</v>
      </c>
      <c r="S9" s="1790" t="s">
        <v>16</v>
      </c>
      <c r="T9" s="1794" t="s">
        <v>4</v>
      </c>
      <c r="U9" s="1812" t="s">
        <v>4</v>
      </c>
      <c r="V9" s="2270" t="s">
        <v>16</v>
      </c>
      <c r="W9" s="2264" t="s">
        <v>16</v>
      </c>
      <c r="X9" s="1805" t="s">
        <v>3</v>
      </c>
      <c r="Y9" s="1793" t="s">
        <v>2</v>
      </c>
      <c r="Z9" s="1796" t="s">
        <v>653</v>
      </c>
      <c r="AA9" s="1792" t="s">
        <v>3</v>
      </c>
      <c r="AB9" s="1813" t="s">
        <v>16</v>
      </c>
      <c r="AC9" s="2265" t="s">
        <v>16</v>
      </c>
      <c r="AD9" s="2266" t="s">
        <v>4</v>
      </c>
      <c r="AE9" s="1807" t="s">
        <v>4</v>
      </c>
      <c r="AF9" s="1941" t="s">
        <v>16</v>
      </c>
      <c r="AG9" s="12">
        <f t="shared" si="0"/>
        <v>5</v>
      </c>
      <c r="AH9" s="13">
        <f t="shared" si="1"/>
        <v>4</v>
      </c>
      <c r="AI9" s="13">
        <f t="shared" si="2"/>
        <v>8</v>
      </c>
      <c r="AJ9" s="13">
        <f t="shared" si="3"/>
        <v>11</v>
      </c>
      <c r="AK9" s="49">
        <v>3</v>
      </c>
      <c r="AL9" s="14">
        <f t="shared" si="4"/>
        <v>26</v>
      </c>
    </row>
    <row r="10" spans="1:38" ht="17.25">
      <c r="A10" s="1874" t="s">
        <v>44</v>
      </c>
      <c r="B10" s="2275" t="s">
        <v>3</v>
      </c>
      <c r="C10" s="1806" t="s">
        <v>2</v>
      </c>
      <c r="D10" s="1794" t="s">
        <v>4</v>
      </c>
      <c r="E10" s="1794" t="s">
        <v>4</v>
      </c>
      <c r="F10" s="1790" t="s">
        <v>16</v>
      </c>
      <c r="G10" s="2276" t="s">
        <v>54</v>
      </c>
      <c r="H10" s="2268" t="s">
        <v>3</v>
      </c>
      <c r="I10" s="2272" t="s">
        <v>4</v>
      </c>
      <c r="J10" s="2269" t="s">
        <v>16</v>
      </c>
      <c r="K10" s="1796" t="s">
        <v>2</v>
      </c>
      <c r="L10" s="1796" t="s">
        <v>2</v>
      </c>
      <c r="M10" s="1794" t="s">
        <v>4</v>
      </c>
      <c r="N10" s="1812" t="s">
        <v>4</v>
      </c>
      <c r="O10" s="2263" t="s">
        <v>4</v>
      </c>
      <c r="P10" s="2264" t="s">
        <v>16</v>
      </c>
      <c r="Q10" s="1805" t="s">
        <v>3</v>
      </c>
      <c r="R10" s="1795" t="s">
        <v>16</v>
      </c>
      <c r="S10" s="1792" t="s">
        <v>3</v>
      </c>
      <c r="T10" s="1793" t="s">
        <v>2</v>
      </c>
      <c r="U10" s="1813" t="s">
        <v>16</v>
      </c>
      <c r="V10" s="2265" t="s">
        <v>16</v>
      </c>
      <c r="W10" s="2270" t="s">
        <v>16</v>
      </c>
      <c r="X10" s="1807" t="s">
        <v>4</v>
      </c>
      <c r="Y10" s="1790" t="s">
        <v>16</v>
      </c>
      <c r="Z10" s="1793" t="s">
        <v>2</v>
      </c>
      <c r="AA10" s="1796" t="s">
        <v>2</v>
      </c>
      <c r="AB10" s="1814" t="s">
        <v>656</v>
      </c>
      <c r="AC10" s="2265" t="s">
        <v>16</v>
      </c>
      <c r="AD10" s="2267" t="s">
        <v>3</v>
      </c>
      <c r="AE10" s="1806" t="s">
        <v>2</v>
      </c>
      <c r="AF10" s="1931" t="s">
        <v>4</v>
      </c>
      <c r="AG10" s="12">
        <f t="shared" si="0"/>
        <v>7</v>
      </c>
      <c r="AH10" s="13">
        <f t="shared" si="1"/>
        <v>7</v>
      </c>
      <c r="AI10" s="13">
        <f t="shared" si="2"/>
        <v>8</v>
      </c>
      <c r="AJ10" s="13">
        <f t="shared" si="3"/>
        <v>9</v>
      </c>
      <c r="AK10" s="49">
        <v>4</v>
      </c>
      <c r="AL10" s="14">
        <f t="shared" si="4"/>
        <v>32</v>
      </c>
    </row>
    <row r="11" spans="1:38" ht="17.25">
      <c r="A11" s="1874" t="s">
        <v>42</v>
      </c>
      <c r="B11" s="2275" t="s">
        <v>3</v>
      </c>
      <c r="C11" s="1804" t="s">
        <v>2</v>
      </c>
      <c r="D11" s="2286" t="s">
        <v>59</v>
      </c>
      <c r="E11" s="2286" t="s">
        <v>59</v>
      </c>
      <c r="F11" s="2286" t="s">
        <v>59</v>
      </c>
      <c r="G11" s="1813" t="s">
        <v>16</v>
      </c>
      <c r="H11" s="2265" t="s">
        <v>16</v>
      </c>
      <c r="I11" s="2266" t="s">
        <v>4</v>
      </c>
      <c r="J11" s="1807" t="s">
        <v>4</v>
      </c>
      <c r="K11" s="1790" t="s">
        <v>16</v>
      </c>
      <c r="L11" s="1792" t="s">
        <v>3</v>
      </c>
      <c r="M11" s="1794" t="s">
        <v>4</v>
      </c>
      <c r="N11" s="1812" t="s">
        <v>4</v>
      </c>
      <c r="O11" s="2263" t="s">
        <v>4</v>
      </c>
      <c r="P11" s="2264" t="s">
        <v>16</v>
      </c>
      <c r="Q11" s="2273" t="s">
        <v>16</v>
      </c>
      <c r="R11" s="1794" t="s">
        <v>4</v>
      </c>
      <c r="S11" s="1794" t="s">
        <v>4</v>
      </c>
      <c r="T11" s="1790" t="s">
        <v>16</v>
      </c>
      <c r="U11" s="1817" t="s">
        <v>2</v>
      </c>
      <c r="V11" s="2272" t="s">
        <v>4</v>
      </c>
      <c r="W11" s="2266" t="s">
        <v>4</v>
      </c>
      <c r="X11" s="1807" t="s">
        <v>4</v>
      </c>
      <c r="Y11" s="1790" t="s">
        <v>16</v>
      </c>
      <c r="Z11" s="1792" t="s">
        <v>656</v>
      </c>
      <c r="AA11" s="1796" t="s">
        <v>2</v>
      </c>
      <c r="AB11" s="1811" t="s">
        <v>2</v>
      </c>
      <c r="AC11" s="2265" t="s">
        <v>16</v>
      </c>
      <c r="AD11" s="2267" t="s">
        <v>652</v>
      </c>
      <c r="AE11" s="1792" t="s">
        <v>3</v>
      </c>
      <c r="AF11" s="1931" t="s">
        <v>4</v>
      </c>
      <c r="AG11" s="632">
        <f t="shared" si="0"/>
        <v>4</v>
      </c>
      <c r="AH11" s="558">
        <f t="shared" si="1"/>
        <v>5</v>
      </c>
      <c r="AI11" s="558">
        <f t="shared" si="2"/>
        <v>11</v>
      </c>
      <c r="AJ11" s="558">
        <f t="shared" si="3"/>
        <v>8</v>
      </c>
      <c r="AK11" s="1853">
        <v>3</v>
      </c>
      <c r="AL11" s="559">
        <f t="shared" si="4"/>
        <v>34</v>
      </c>
    </row>
    <row r="12" spans="1:38" ht="17.25">
      <c r="A12" s="1874" t="s">
        <v>522</v>
      </c>
      <c r="B12" s="2262" t="s">
        <v>16</v>
      </c>
      <c r="C12" s="1804" t="s">
        <v>2</v>
      </c>
      <c r="D12" s="1793" t="s">
        <v>15</v>
      </c>
      <c r="E12" s="1793" t="s">
        <v>2</v>
      </c>
      <c r="F12" s="1792" t="s">
        <v>3</v>
      </c>
      <c r="G12" s="1812" t="s">
        <v>4</v>
      </c>
      <c r="H12" s="2263" t="s">
        <v>4</v>
      </c>
      <c r="I12" s="2264" t="s">
        <v>16</v>
      </c>
      <c r="J12" s="1804" t="s">
        <v>648</v>
      </c>
      <c r="K12" s="1790" t="s">
        <v>16</v>
      </c>
      <c r="L12" s="1793" t="s">
        <v>2</v>
      </c>
      <c r="M12" s="1793" t="s">
        <v>2</v>
      </c>
      <c r="N12" s="1811" t="s">
        <v>2</v>
      </c>
      <c r="O12" s="2265" t="s">
        <v>16</v>
      </c>
      <c r="P12" s="2264" t="s">
        <v>16</v>
      </c>
      <c r="Q12" s="2273" t="s">
        <v>16</v>
      </c>
      <c r="R12" s="1793" t="s">
        <v>2</v>
      </c>
      <c r="S12" s="1792" t="s">
        <v>3</v>
      </c>
      <c r="T12" s="1793" t="s">
        <v>2</v>
      </c>
      <c r="U12" s="1811" t="s">
        <v>2</v>
      </c>
      <c r="V12" s="2265" t="s">
        <v>16</v>
      </c>
      <c r="W12" s="2264" t="s">
        <v>16</v>
      </c>
      <c r="X12" s="1804" t="s">
        <v>2</v>
      </c>
      <c r="Y12" s="1793" t="s">
        <v>2</v>
      </c>
      <c r="Z12" s="1796" t="s">
        <v>2</v>
      </c>
      <c r="AA12" s="1792" t="s">
        <v>3</v>
      </c>
      <c r="AB12" s="1811" t="s">
        <v>2</v>
      </c>
      <c r="AC12" s="2265" t="s">
        <v>16</v>
      </c>
      <c r="AD12" s="2264" t="s">
        <v>16</v>
      </c>
      <c r="AE12" s="1804" t="s">
        <v>2</v>
      </c>
      <c r="AF12" s="2041" t="s">
        <v>2</v>
      </c>
      <c r="AG12" s="632">
        <f t="shared" si="0"/>
        <v>16</v>
      </c>
      <c r="AH12" s="558">
        <f t="shared" si="1"/>
        <v>3</v>
      </c>
      <c r="AI12" s="558">
        <f t="shared" si="2"/>
        <v>2</v>
      </c>
      <c r="AJ12" s="558">
        <f t="shared" si="3"/>
        <v>10</v>
      </c>
      <c r="AK12" s="1853">
        <v>3</v>
      </c>
      <c r="AL12" s="559">
        <f t="shared" si="4"/>
        <v>12</v>
      </c>
    </row>
    <row r="13" spans="1:38" ht="18" thickBot="1">
      <c r="A13" s="1875" t="s">
        <v>523</v>
      </c>
      <c r="B13" s="2277" t="s">
        <v>16</v>
      </c>
      <c r="C13" s="2193" t="s">
        <v>2</v>
      </c>
      <c r="D13" s="2044" t="s">
        <v>2</v>
      </c>
      <c r="E13" s="2044" t="s">
        <v>2</v>
      </c>
      <c r="F13" s="1933" t="s">
        <v>3</v>
      </c>
      <c r="G13" s="2194" t="s">
        <v>4</v>
      </c>
      <c r="H13" s="2278" t="s">
        <v>4</v>
      </c>
      <c r="I13" s="2279" t="s">
        <v>16</v>
      </c>
      <c r="J13" s="2193" t="s">
        <v>2</v>
      </c>
      <c r="K13" s="2044" t="s">
        <v>2</v>
      </c>
      <c r="L13" s="1919" t="s">
        <v>16</v>
      </c>
      <c r="M13" s="2044" t="s">
        <v>2</v>
      </c>
      <c r="N13" s="2280" t="s">
        <v>2</v>
      </c>
      <c r="O13" s="2286" t="s">
        <v>15</v>
      </c>
      <c r="P13" s="2279" t="s">
        <v>16</v>
      </c>
      <c r="Q13" s="2282" t="s">
        <v>16</v>
      </c>
      <c r="R13" s="2044" t="s">
        <v>2</v>
      </c>
      <c r="S13" s="1933" t="s">
        <v>3</v>
      </c>
      <c r="T13" s="2044" t="s">
        <v>2</v>
      </c>
      <c r="U13" s="2280" t="s">
        <v>2</v>
      </c>
      <c r="V13" s="2281" t="s">
        <v>16</v>
      </c>
      <c r="W13" s="2279" t="s">
        <v>16</v>
      </c>
      <c r="X13" s="1805" t="s">
        <v>3</v>
      </c>
      <c r="Y13" s="1796" t="s">
        <v>2</v>
      </c>
      <c r="Z13" s="2044" t="s">
        <v>2</v>
      </c>
      <c r="AA13" s="2044" t="s">
        <v>2</v>
      </c>
      <c r="AB13" s="2280" t="s">
        <v>2</v>
      </c>
      <c r="AC13" s="1792" t="s">
        <v>3</v>
      </c>
      <c r="AD13" s="2279" t="s">
        <v>16</v>
      </c>
      <c r="AE13" s="2286" t="s">
        <v>16</v>
      </c>
      <c r="AF13" s="2286" t="s">
        <v>16</v>
      </c>
      <c r="AG13" s="632">
        <f t="shared" si="0"/>
        <v>15</v>
      </c>
      <c r="AH13" s="558">
        <f t="shared" si="1"/>
        <v>4</v>
      </c>
      <c r="AI13" s="558">
        <f t="shared" si="2"/>
        <v>2</v>
      </c>
      <c r="AJ13" s="558">
        <f t="shared" si="3"/>
        <v>10</v>
      </c>
      <c r="AK13" s="1853">
        <v>3</v>
      </c>
      <c r="AL13" s="559">
        <f t="shared" si="4"/>
        <v>14</v>
      </c>
    </row>
    <row r="14" spans="1:38" ht="18" thickBot="1">
      <c r="A14" s="1823" t="s">
        <v>43</v>
      </c>
      <c r="B14" s="2254" t="s">
        <v>16</v>
      </c>
      <c r="C14" s="1819" t="s">
        <v>3</v>
      </c>
      <c r="D14" s="1786" t="s">
        <v>2</v>
      </c>
      <c r="E14" s="1796" t="s">
        <v>2</v>
      </c>
      <c r="F14" s="2286" t="s">
        <v>59</v>
      </c>
      <c r="G14" s="1822" t="s">
        <v>2</v>
      </c>
      <c r="H14" s="2258" t="s">
        <v>16</v>
      </c>
      <c r="I14" s="2256" t="s">
        <v>16</v>
      </c>
      <c r="J14" s="1820" t="s">
        <v>4</v>
      </c>
      <c r="K14" s="1787" t="s">
        <v>4</v>
      </c>
      <c r="L14" s="1788" t="s">
        <v>16</v>
      </c>
      <c r="M14" s="1785" t="s">
        <v>3</v>
      </c>
      <c r="N14" s="1811" t="s">
        <v>2</v>
      </c>
      <c r="O14" s="2258" t="s">
        <v>16</v>
      </c>
      <c r="P14" s="2260" t="s">
        <v>3</v>
      </c>
      <c r="Q14" s="2283" t="s">
        <v>16</v>
      </c>
      <c r="R14" s="1787" t="s">
        <v>4</v>
      </c>
      <c r="S14" s="1787" t="s">
        <v>4</v>
      </c>
      <c r="T14" s="1788" t="s">
        <v>16</v>
      </c>
      <c r="U14" s="2284" t="s">
        <v>16</v>
      </c>
      <c r="V14" s="2261" t="s">
        <v>3</v>
      </c>
      <c r="W14" s="2259" t="s">
        <v>4</v>
      </c>
      <c r="X14" s="2283" t="s">
        <v>16</v>
      </c>
      <c r="Y14" s="2267" t="s">
        <v>3</v>
      </c>
      <c r="Z14" s="1806" t="s">
        <v>2</v>
      </c>
      <c r="AA14" s="2286" t="s">
        <v>113</v>
      </c>
      <c r="AB14" s="1816" t="s">
        <v>4</v>
      </c>
      <c r="AC14" s="2255" t="s">
        <v>4</v>
      </c>
      <c r="AD14" s="2256" t="s">
        <v>16</v>
      </c>
      <c r="AE14" s="1806" t="s">
        <v>2</v>
      </c>
      <c r="AF14" s="1810" t="s">
        <v>2</v>
      </c>
      <c r="AG14" s="1845">
        <f t="shared" si="0"/>
        <v>7</v>
      </c>
      <c r="AH14" s="16">
        <f t="shared" si="1"/>
        <v>5</v>
      </c>
      <c r="AI14" s="17">
        <f t="shared" si="2"/>
        <v>7</v>
      </c>
      <c r="AJ14" s="17">
        <f t="shared" si="3"/>
        <v>10</v>
      </c>
      <c r="AK14" s="1777">
        <v>3</v>
      </c>
      <c r="AL14" s="18">
        <f t="shared" si="4"/>
        <v>26</v>
      </c>
    </row>
    <row r="15" spans="1:38" ht="17.25">
      <c r="A15" s="1824" t="s">
        <v>39</v>
      </c>
      <c r="B15" s="2274" t="s">
        <v>4</v>
      </c>
      <c r="C15" s="2269" t="s">
        <v>16</v>
      </c>
      <c r="D15" s="2285" t="s">
        <v>59</v>
      </c>
      <c r="E15" s="2286" t="s">
        <v>59</v>
      </c>
      <c r="F15" s="1793" t="s">
        <v>15</v>
      </c>
      <c r="G15" s="1812" t="s">
        <v>4</v>
      </c>
      <c r="H15" s="2263" t="s">
        <v>4</v>
      </c>
      <c r="I15" s="2264" t="s">
        <v>16</v>
      </c>
      <c r="J15" s="1805" t="s">
        <v>3</v>
      </c>
      <c r="K15" s="1793" t="s">
        <v>2</v>
      </c>
      <c r="L15" s="1796" t="s">
        <v>2</v>
      </c>
      <c r="M15" s="1793" t="s">
        <v>2</v>
      </c>
      <c r="N15" s="1822" t="s">
        <v>2</v>
      </c>
      <c r="O15" s="2265" t="s">
        <v>16</v>
      </c>
      <c r="P15" s="2264" t="s">
        <v>16</v>
      </c>
      <c r="Q15" s="1805" t="s">
        <v>3</v>
      </c>
      <c r="R15" s="1795" t="s">
        <v>16</v>
      </c>
      <c r="S15" s="1790" t="s">
        <v>16</v>
      </c>
      <c r="T15" s="1794" t="s">
        <v>4</v>
      </c>
      <c r="U15" s="1812" t="s">
        <v>4</v>
      </c>
      <c r="V15" s="2265" t="s">
        <v>16</v>
      </c>
      <c r="W15" s="2267" t="s">
        <v>3</v>
      </c>
      <c r="X15" s="1806" t="s">
        <v>2</v>
      </c>
      <c r="Y15" s="1790" t="s">
        <v>16</v>
      </c>
      <c r="Z15" s="1794" t="s">
        <v>4</v>
      </c>
      <c r="AA15" s="1794" t="s">
        <v>4</v>
      </c>
      <c r="AB15" s="1813" t="s">
        <v>16</v>
      </c>
      <c r="AC15" s="2268" t="s">
        <v>3</v>
      </c>
      <c r="AD15" s="2266" t="s">
        <v>4</v>
      </c>
      <c r="AE15" s="2269" t="s">
        <v>16</v>
      </c>
      <c r="AF15" s="1811" t="s">
        <v>2</v>
      </c>
      <c r="AG15" s="1593">
        <f t="shared" si="0"/>
        <v>7</v>
      </c>
      <c r="AH15" s="13">
        <f t="shared" si="1"/>
        <v>4</v>
      </c>
      <c r="AI15" s="13">
        <f t="shared" si="2"/>
        <v>8</v>
      </c>
      <c r="AJ15" s="13">
        <f t="shared" si="3"/>
        <v>10</v>
      </c>
      <c r="AK15" s="49">
        <v>3</v>
      </c>
      <c r="AL15" s="14">
        <f t="shared" si="4"/>
        <v>26</v>
      </c>
    </row>
    <row r="16" spans="1:38" ht="17.25">
      <c r="A16" s="1824" t="s">
        <v>46</v>
      </c>
      <c r="B16" s="2275" t="s">
        <v>3</v>
      </c>
      <c r="C16" s="1804" t="s">
        <v>2</v>
      </c>
      <c r="D16" s="1790" t="s">
        <v>16</v>
      </c>
      <c r="E16" s="1794" t="s">
        <v>4</v>
      </c>
      <c r="F16" s="1794" t="s">
        <v>4</v>
      </c>
      <c r="G16" s="1813" t="s">
        <v>16</v>
      </c>
      <c r="H16" s="2268" t="s">
        <v>3</v>
      </c>
      <c r="I16" s="2266" t="s">
        <v>4</v>
      </c>
      <c r="J16" s="2269" t="s">
        <v>16</v>
      </c>
      <c r="K16" s="1796" t="s">
        <v>2</v>
      </c>
      <c r="L16" s="1792" t="s">
        <v>3</v>
      </c>
      <c r="M16" s="1793" t="s">
        <v>2</v>
      </c>
      <c r="N16" s="1812" t="s">
        <v>4</v>
      </c>
      <c r="O16" s="2263" t="s">
        <v>4</v>
      </c>
      <c r="P16" s="2264" t="s">
        <v>16</v>
      </c>
      <c r="Q16" s="2273" t="s">
        <v>16</v>
      </c>
      <c r="R16" s="1792" t="s">
        <v>3</v>
      </c>
      <c r="S16" s="1796" t="s">
        <v>2</v>
      </c>
      <c r="T16" s="1793" t="s">
        <v>2</v>
      </c>
      <c r="U16" s="2286" t="s">
        <v>59</v>
      </c>
      <c r="V16" s="2265" t="s">
        <v>16</v>
      </c>
      <c r="W16" s="2264" t="s">
        <v>16</v>
      </c>
      <c r="X16" s="1807" t="s">
        <v>4</v>
      </c>
      <c r="Y16" s="1794" t="s">
        <v>4</v>
      </c>
      <c r="Z16" s="1790" t="s">
        <v>16</v>
      </c>
      <c r="AA16" s="1793" t="s">
        <v>2</v>
      </c>
      <c r="AB16" s="1817" t="s">
        <v>2</v>
      </c>
      <c r="AC16" s="2265" t="s">
        <v>16</v>
      </c>
      <c r="AD16" s="2267" t="s">
        <v>3</v>
      </c>
      <c r="AE16" s="1804" t="s">
        <v>2</v>
      </c>
      <c r="AF16" s="1813" t="s">
        <v>15</v>
      </c>
      <c r="AG16" s="1592">
        <f t="shared" si="0"/>
        <v>9</v>
      </c>
      <c r="AH16" s="13">
        <f t="shared" si="1"/>
        <v>5</v>
      </c>
      <c r="AI16" s="8">
        <f t="shared" si="2"/>
        <v>7</v>
      </c>
      <c r="AJ16" s="8">
        <f t="shared" si="3"/>
        <v>9</v>
      </c>
      <c r="AK16" s="49">
        <v>3</v>
      </c>
      <c r="AL16" s="9">
        <f t="shared" si="4"/>
        <v>26</v>
      </c>
    </row>
    <row r="17" spans="1:38" ht="17.25">
      <c r="A17" s="1824" t="s">
        <v>37</v>
      </c>
      <c r="B17" s="2262" t="s">
        <v>16</v>
      </c>
      <c r="C17" s="1807" t="s">
        <v>4</v>
      </c>
      <c r="D17" s="1794" t="s">
        <v>4</v>
      </c>
      <c r="E17" s="1790" t="s">
        <v>16</v>
      </c>
      <c r="F17" s="1796" t="s">
        <v>2</v>
      </c>
      <c r="G17" s="1814" t="s">
        <v>3</v>
      </c>
      <c r="H17" s="2265" t="s">
        <v>16</v>
      </c>
      <c r="I17" s="2267" t="s">
        <v>3</v>
      </c>
      <c r="J17" s="1806" t="s">
        <v>2</v>
      </c>
      <c r="K17" s="1790" t="s">
        <v>16</v>
      </c>
      <c r="L17" s="1794" t="s">
        <v>4</v>
      </c>
      <c r="M17" s="1794" t="s">
        <v>4</v>
      </c>
      <c r="N17" s="1813" t="s">
        <v>16</v>
      </c>
      <c r="O17" s="2268" t="s">
        <v>3</v>
      </c>
      <c r="P17" s="2266" t="s">
        <v>4</v>
      </c>
      <c r="Q17" s="1807" t="s">
        <v>4</v>
      </c>
      <c r="R17" s="1790" t="s">
        <v>16</v>
      </c>
      <c r="S17" s="2282" t="s">
        <v>16</v>
      </c>
      <c r="T17" s="1792" t="s">
        <v>3</v>
      </c>
      <c r="U17" s="1811" t="s">
        <v>2</v>
      </c>
      <c r="V17" s="2263" t="s">
        <v>4</v>
      </c>
      <c r="W17" s="2264" t="s">
        <v>16</v>
      </c>
      <c r="X17" s="1804" t="s">
        <v>2</v>
      </c>
      <c r="Y17" s="2286" t="s">
        <v>650</v>
      </c>
      <c r="Z17" s="2286" t="s">
        <v>59</v>
      </c>
      <c r="AA17" s="1793" t="s">
        <v>2</v>
      </c>
      <c r="AB17" s="1811" t="s">
        <v>2</v>
      </c>
      <c r="AC17" s="2265" t="s">
        <v>16</v>
      </c>
      <c r="AD17" s="2264" t="s">
        <v>16</v>
      </c>
      <c r="AE17" s="1807" t="s">
        <v>4</v>
      </c>
      <c r="AF17" s="1812" t="s">
        <v>4</v>
      </c>
      <c r="AG17" s="1592">
        <f t="shared" si="0"/>
        <v>6</v>
      </c>
      <c r="AH17" s="13">
        <f t="shared" si="1"/>
        <v>4</v>
      </c>
      <c r="AI17" s="8">
        <f t="shared" si="2"/>
        <v>9</v>
      </c>
      <c r="AJ17" s="8">
        <f t="shared" si="3"/>
        <v>10</v>
      </c>
      <c r="AK17" s="49">
        <v>3</v>
      </c>
      <c r="AL17" s="9">
        <f t="shared" si="4"/>
        <v>28</v>
      </c>
    </row>
    <row r="18" spans="1:38" ht="18" thickBot="1">
      <c r="A18" s="1824" t="s">
        <v>521</v>
      </c>
      <c r="B18" s="2277" t="s">
        <v>16</v>
      </c>
      <c r="C18" s="2193" t="s">
        <v>2</v>
      </c>
      <c r="D18" s="2044" t="s">
        <v>2</v>
      </c>
      <c r="E18" s="2044" t="s">
        <v>2</v>
      </c>
      <c r="F18" s="1792" t="s">
        <v>3</v>
      </c>
      <c r="G18" s="1812" t="s">
        <v>4</v>
      </c>
      <c r="H18" s="2263" t="s">
        <v>4</v>
      </c>
      <c r="I18" s="2279" t="s">
        <v>16</v>
      </c>
      <c r="J18" s="2193" t="s">
        <v>2</v>
      </c>
      <c r="K18" s="1919" t="s">
        <v>16</v>
      </c>
      <c r="L18" s="2044" t="s">
        <v>2</v>
      </c>
      <c r="M18" s="2044" t="s">
        <v>2</v>
      </c>
      <c r="N18" s="2280" t="s">
        <v>2</v>
      </c>
      <c r="O18" s="2281" t="s">
        <v>16</v>
      </c>
      <c r="P18" s="2279" t="s">
        <v>16</v>
      </c>
      <c r="Q18" s="2044" t="s">
        <v>2</v>
      </c>
      <c r="R18" s="1933" t="s">
        <v>3</v>
      </c>
      <c r="S18" s="2044" t="s">
        <v>2</v>
      </c>
      <c r="T18" s="2045" t="s">
        <v>2</v>
      </c>
      <c r="U18" s="2282" t="s">
        <v>16</v>
      </c>
      <c r="V18" s="2281" t="s">
        <v>16</v>
      </c>
      <c r="W18" s="2279" t="s">
        <v>16</v>
      </c>
      <c r="X18" s="1805" t="s">
        <v>3</v>
      </c>
      <c r="Y18" s="2045" t="s">
        <v>2</v>
      </c>
      <c r="Z18" s="2044" t="s">
        <v>2</v>
      </c>
      <c r="AA18" s="1805" t="s">
        <v>16</v>
      </c>
      <c r="AB18" s="2280" t="s">
        <v>2</v>
      </c>
      <c r="AC18" s="2281" t="s">
        <v>16</v>
      </c>
      <c r="AD18" s="2279" t="s">
        <v>16</v>
      </c>
      <c r="AE18" s="2193" t="s">
        <v>2</v>
      </c>
      <c r="AF18" s="2280" t="s">
        <v>2</v>
      </c>
      <c r="AG18" s="1592">
        <f t="shared" si="0"/>
        <v>15</v>
      </c>
      <c r="AH18" s="13">
        <f t="shared" si="1"/>
        <v>3</v>
      </c>
      <c r="AI18" s="8">
        <f t="shared" si="2"/>
        <v>2</v>
      </c>
      <c r="AJ18" s="8">
        <f t="shared" si="3"/>
        <v>11</v>
      </c>
      <c r="AK18" s="1778">
        <v>2</v>
      </c>
      <c r="AL18" s="22">
        <f t="shared" si="4"/>
        <v>12</v>
      </c>
    </row>
    <row r="19" spans="1:38" ht="18" thickBot="1">
      <c r="A19" s="1876" t="s">
        <v>646</v>
      </c>
      <c r="B19" s="2277"/>
      <c r="C19" s="1808"/>
      <c r="D19" s="1802"/>
      <c r="E19" s="1802"/>
      <c r="F19" s="1800"/>
      <c r="G19" s="1821"/>
      <c r="H19" s="2287"/>
      <c r="I19" s="2288"/>
      <c r="J19" s="2193" t="s">
        <v>2</v>
      </c>
      <c r="K19" s="2193" t="s">
        <v>2</v>
      </c>
      <c r="L19" s="2193" t="s">
        <v>2</v>
      </c>
      <c r="M19" s="2193" t="s">
        <v>2</v>
      </c>
      <c r="N19" s="2193" t="s">
        <v>2</v>
      </c>
      <c r="O19" s="2281" t="s">
        <v>16</v>
      </c>
      <c r="P19" s="2281" t="s">
        <v>16</v>
      </c>
      <c r="Q19" s="2281" t="s">
        <v>16</v>
      </c>
      <c r="R19" s="2193" t="s">
        <v>2</v>
      </c>
      <c r="S19" s="1933" t="s">
        <v>3</v>
      </c>
      <c r="T19" s="2193" t="s">
        <v>2</v>
      </c>
      <c r="U19" s="2193" t="s">
        <v>2</v>
      </c>
      <c r="V19" s="2281" t="s">
        <v>16</v>
      </c>
      <c r="W19" s="2281" t="s">
        <v>16</v>
      </c>
      <c r="X19" s="2193" t="s">
        <v>2</v>
      </c>
      <c r="Y19" s="2193" t="s">
        <v>2</v>
      </c>
      <c r="Z19" s="1933" t="s">
        <v>654</v>
      </c>
      <c r="AA19" s="2193" t="s">
        <v>2</v>
      </c>
      <c r="AB19" s="1933" t="s">
        <v>3</v>
      </c>
      <c r="AC19" s="2281" t="s">
        <v>16</v>
      </c>
      <c r="AD19" s="2281" t="s">
        <v>16</v>
      </c>
      <c r="AE19" s="2193" t="s">
        <v>2</v>
      </c>
      <c r="AF19" s="1933" t="s">
        <v>3</v>
      </c>
      <c r="AG19" s="1594">
        <f t="shared" si="0"/>
        <v>12</v>
      </c>
      <c r="AH19" s="20">
        <f t="shared" si="1"/>
        <v>4</v>
      </c>
      <c r="AI19" s="20">
        <f t="shared" si="2"/>
        <v>0</v>
      </c>
      <c r="AJ19" s="20">
        <f t="shared" si="3"/>
        <v>7</v>
      </c>
      <c r="AK19" s="1778">
        <v>2</v>
      </c>
      <c r="AL19" s="22">
        <f t="shared" si="4"/>
        <v>10</v>
      </c>
    </row>
    <row r="20" spans="1:38" ht="18" thickBot="1">
      <c r="A20" s="1872" t="s">
        <v>524</v>
      </c>
      <c r="B20" s="2254" t="s">
        <v>16</v>
      </c>
      <c r="C20" s="2291" t="s">
        <v>2</v>
      </c>
      <c r="D20" s="2292" t="s">
        <v>2</v>
      </c>
      <c r="E20" s="2292" t="s">
        <v>2</v>
      </c>
      <c r="F20" s="1785" t="s">
        <v>3</v>
      </c>
      <c r="G20" s="1810" t="s">
        <v>2</v>
      </c>
      <c r="H20" s="2258" t="s">
        <v>16</v>
      </c>
      <c r="I20" s="2256" t="s">
        <v>16</v>
      </c>
      <c r="J20" s="1803" t="s">
        <v>2</v>
      </c>
      <c r="K20" s="1786" t="s">
        <v>2</v>
      </c>
      <c r="L20" s="1786" t="s">
        <v>2</v>
      </c>
      <c r="M20" s="1786" t="s">
        <v>2</v>
      </c>
      <c r="N20" s="1810" t="s">
        <v>2</v>
      </c>
      <c r="O20" s="2258" t="s">
        <v>16</v>
      </c>
      <c r="P20" s="2256" t="s">
        <v>16</v>
      </c>
      <c r="Q20" s="2293" t="s">
        <v>16</v>
      </c>
      <c r="R20" s="1789" t="s">
        <v>2</v>
      </c>
      <c r="S20" s="1786" t="s">
        <v>2</v>
      </c>
      <c r="T20" s="1786" t="s">
        <v>2</v>
      </c>
      <c r="U20" s="1810" t="s">
        <v>2</v>
      </c>
      <c r="V20" s="2258" t="s">
        <v>16</v>
      </c>
      <c r="W20" s="2256" t="s">
        <v>16</v>
      </c>
      <c r="X20" s="1803" t="s">
        <v>2</v>
      </c>
      <c r="Y20" s="1786" t="s">
        <v>2</v>
      </c>
      <c r="Z20" s="1785" t="s">
        <v>3</v>
      </c>
      <c r="AA20" s="1786" t="s">
        <v>2</v>
      </c>
      <c r="AB20" s="1822" t="s">
        <v>2</v>
      </c>
      <c r="AC20" s="2258" t="s">
        <v>16</v>
      </c>
      <c r="AD20" s="2256" t="s">
        <v>16</v>
      </c>
      <c r="AE20" s="1803" t="s">
        <v>2</v>
      </c>
      <c r="AF20" s="1946" t="s">
        <v>3</v>
      </c>
      <c r="AG20" s="1601">
        <f t="shared" si="0"/>
        <v>18</v>
      </c>
      <c r="AH20" s="1597">
        <f t="shared" si="1"/>
        <v>3</v>
      </c>
      <c r="AI20" s="1598">
        <f t="shared" si="2"/>
        <v>0</v>
      </c>
      <c r="AJ20" s="1598">
        <f t="shared" si="3"/>
        <v>10</v>
      </c>
      <c r="AK20" s="1847">
        <v>2</v>
      </c>
      <c r="AL20" s="1599">
        <f t="shared" ref="AL20:AL27" si="5">(AH20+AI20)*2</f>
        <v>6</v>
      </c>
    </row>
    <row r="21" spans="1:38" ht="18" thickBot="1">
      <c r="A21" s="1770" t="s">
        <v>19</v>
      </c>
      <c r="B21" s="2262" t="s">
        <v>16</v>
      </c>
      <c r="C21" s="1805" t="s">
        <v>3</v>
      </c>
      <c r="D21" s="1793" t="s">
        <v>2</v>
      </c>
      <c r="E21" s="1793" t="s">
        <v>2</v>
      </c>
      <c r="F21" s="1793" t="s">
        <v>2</v>
      </c>
      <c r="G21" s="1817" t="s">
        <v>2</v>
      </c>
      <c r="H21" s="2265" t="s">
        <v>16</v>
      </c>
      <c r="I21" s="2264" t="s">
        <v>16</v>
      </c>
      <c r="J21" s="1804" t="s">
        <v>2</v>
      </c>
      <c r="K21" s="1805" t="s">
        <v>3</v>
      </c>
      <c r="L21" s="1786" t="s">
        <v>2</v>
      </c>
      <c r="M21" s="1796" t="s">
        <v>2</v>
      </c>
      <c r="N21" s="2258" t="s">
        <v>16</v>
      </c>
      <c r="O21" s="2258" t="s">
        <v>16</v>
      </c>
      <c r="P21" s="2294" t="s">
        <v>2</v>
      </c>
      <c r="Q21" s="2273" t="s">
        <v>16</v>
      </c>
      <c r="R21" s="1793" t="s">
        <v>2</v>
      </c>
      <c r="S21" s="1793" t="s">
        <v>2</v>
      </c>
      <c r="T21" s="1793" t="s">
        <v>2</v>
      </c>
      <c r="U21" s="1817" t="s">
        <v>2</v>
      </c>
      <c r="V21" s="2265" t="s">
        <v>16</v>
      </c>
      <c r="W21" s="2264" t="s">
        <v>16</v>
      </c>
      <c r="X21" s="1804" t="s">
        <v>2</v>
      </c>
      <c r="Y21" s="1792" t="s">
        <v>3</v>
      </c>
      <c r="Z21" s="1793" t="s">
        <v>2</v>
      </c>
      <c r="AA21" s="1793" t="s">
        <v>2</v>
      </c>
      <c r="AB21" s="1811" t="s">
        <v>2</v>
      </c>
      <c r="AC21" s="2265" t="s">
        <v>16</v>
      </c>
      <c r="AD21" s="2264" t="s">
        <v>16</v>
      </c>
      <c r="AE21" s="2041" t="s">
        <v>653</v>
      </c>
      <c r="AF21" s="2041" t="s">
        <v>653</v>
      </c>
      <c r="AG21" s="7">
        <f t="shared" si="0"/>
        <v>18</v>
      </c>
      <c r="AH21" s="13">
        <f t="shared" si="1"/>
        <v>3</v>
      </c>
      <c r="AI21" s="8">
        <f t="shared" si="2"/>
        <v>0</v>
      </c>
      <c r="AJ21" s="8">
        <f t="shared" si="3"/>
        <v>10</v>
      </c>
      <c r="AK21" s="49">
        <v>3</v>
      </c>
      <c r="AL21" s="9">
        <f t="shared" si="5"/>
        <v>6</v>
      </c>
    </row>
    <row r="22" spans="1:38" ht="18" thickBot="1">
      <c r="A22" s="1770" t="s">
        <v>25</v>
      </c>
      <c r="B22" s="2295" t="s">
        <v>2</v>
      </c>
      <c r="C22" s="1806" t="s">
        <v>2</v>
      </c>
      <c r="D22" s="1792" t="s">
        <v>3</v>
      </c>
      <c r="E22" s="1793" t="s">
        <v>2</v>
      </c>
      <c r="F22" s="1796" t="s">
        <v>2</v>
      </c>
      <c r="G22" s="1811" t="s">
        <v>2</v>
      </c>
      <c r="H22" s="2265" t="s">
        <v>16</v>
      </c>
      <c r="I22" s="2264" t="s">
        <v>16</v>
      </c>
      <c r="J22" s="1805" t="s">
        <v>3</v>
      </c>
      <c r="K22" s="1793" t="s">
        <v>2</v>
      </c>
      <c r="L22" s="1805" t="s">
        <v>3</v>
      </c>
      <c r="M22" s="2286" t="s">
        <v>59</v>
      </c>
      <c r="N22" s="2286" t="s">
        <v>59</v>
      </c>
      <c r="O22" s="2265" t="s">
        <v>16</v>
      </c>
      <c r="P22" s="2264" t="s">
        <v>16</v>
      </c>
      <c r="Q22" s="2273" t="s">
        <v>16</v>
      </c>
      <c r="R22" s="1793" t="s">
        <v>2</v>
      </c>
      <c r="S22" s="1790" t="s">
        <v>16</v>
      </c>
      <c r="T22" s="1793" t="s">
        <v>2</v>
      </c>
      <c r="U22" s="1814" t="s">
        <v>3</v>
      </c>
      <c r="V22" s="2294" t="s">
        <v>2</v>
      </c>
      <c r="W22" s="2264" t="s">
        <v>16</v>
      </c>
      <c r="X22" s="1804" t="s">
        <v>2</v>
      </c>
      <c r="Y22" s="1793" t="s">
        <v>2</v>
      </c>
      <c r="Z22" s="1793" t="s">
        <v>2</v>
      </c>
      <c r="AA22" s="1796" t="s">
        <v>2</v>
      </c>
      <c r="AB22" s="2264" t="s">
        <v>16</v>
      </c>
      <c r="AC22" s="2265" t="s">
        <v>16</v>
      </c>
      <c r="AD22" s="1803" t="s">
        <v>2</v>
      </c>
      <c r="AE22" s="1804" t="s">
        <v>2</v>
      </c>
      <c r="AF22" s="2042" t="s">
        <v>2</v>
      </c>
      <c r="AG22" s="7">
        <f t="shared" si="0"/>
        <v>16</v>
      </c>
      <c r="AH22" s="13">
        <f t="shared" si="1"/>
        <v>4</v>
      </c>
      <c r="AI22" s="8">
        <f t="shared" si="2"/>
        <v>0</v>
      </c>
      <c r="AJ22" s="8">
        <f t="shared" si="3"/>
        <v>9</v>
      </c>
      <c r="AK22" s="49">
        <v>4</v>
      </c>
      <c r="AL22" s="9">
        <f t="shared" si="5"/>
        <v>8</v>
      </c>
    </row>
    <row r="23" spans="1:38" ht="17.25">
      <c r="A23" s="1770" t="s">
        <v>26</v>
      </c>
      <c r="B23" s="2262" t="s">
        <v>16</v>
      </c>
      <c r="C23" s="1804" t="s">
        <v>2</v>
      </c>
      <c r="D23" s="1796" t="s">
        <v>2</v>
      </c>
      <c r="E23" s="1792" t="s">
        <v>3</v>
      </c>
      <c r="F23" s="1793" t="s">
        <v>2</v>
      </c>
      <c r="G23" s="1811" t="s">
        <v>2</v>
      </c>
      <c r="H23" s="2265" t="s">
        <v>16</v>
      </c>
      <c r="I23" s="2264" t="s">
        <v>16</v>
      </c>
      <c r="J23" s="1804" t="s">
        <v>2</v>
      </c>
      <c r="K23" s="2286" t="s">
        <v>59</v>
      </c>
      <c r="L23" s="1790" t="s">
        <v>16</v>
      </c>
      <c r="M23" s="1793" t="s">
        <v>2</v>
      </c>
      <c r="N23" s="1814" t="s">
        <v>3</v>
      </c>
      <c r="O23" s="2296" t="s">
        <v>2</v>
      </c>
      <c r="P23" s="2264" t="s">
        <v>16</v>
      </c>
      <c r="Q23" s="2273" t="s">
        <v>16</v>
      </c>
      <c r="R23" s="1793" t="s">
        <v>2</v>
      </c>
      <c r="S23" s="1793" t="s">
        <v>2</v>
      </c>
      <c r="T23" s="1796" t="s">
        <v>651</v>
      </c>
      <c r="U23" s="1810" t="s">
        <v>2</v>
      </c>
      <c r="V23" s="2265" t="s">
        <v>16</v>
      </c>
      <c r="W23" s="2264" t="s">
        <v>16</v>
      </c>
      <c r="X23" s="2286" t="s">
        <v>59</v>
      </c>
      <c r="Y23" s="1793" t="s">
        <v>2</v>
      </c>
      <c r="Z23" s="1793" t="s">
        <v>2</v>
      </c>
      <c r="AA23" s="1793" t="s">
        <v>2</v>
      </c>
      <c r="AB23" s="1814" t="s">
        <v>3</v>
      </c>
      <c r="AC23" s="2265" t="s">
        <v>16</v>
      </c>
      <c r="AD23" s="2264" t="s">
        <v>16</v>
      </c>
      <c r="AE23" s="1805" t="s">
        <v>3</v>
      </c>
      <c r="AF23" s="2042" t="s">
        <v>2</v>
      </c>
      <c r="AG23" s="7">
        <f t="shared" si="0"/>
        <v>14</v>
      </c>
      <c r="AH23" s="13">
        <f t="shared" si="1"/>
        <v>4</v>
      </c>
      <c r="AI23" s="8">
        <f t="shared" si="2"/>
        <v>0</v>
      </c>
      <c r="AJ23" s="8">
        <f t="shared" si="3"/>
        <v>10</v>
      </c>
      <c r="AK23" s="49">
        <v>3</v>
      </c>
      <c r="AL23" s="9">
        <f t="shared" si="5"/>
        <v>8</v>
      </c>
    </row>
    <row r="24" spans="1:38" ht="17.25">
      <c r="A24" s="1770" t="s">
        <v>27</v>
      </c>
      <c r="B24" s="2262" t="s">
        <v>16</v>
      </c>
      <c r="C24" s="1804" t="s">
        <v>2</v>
      </c>
      <c r="D24" s="1793" t="s">
        <v>2</v>
      </c>
      <c r="E24" s="1796" t="s">
        <v>2</v>
      </c>
      <c r="F24" s="1793" t="s">
        <v>2</v>
      </c>
      <c r="G24" s="1814" t="s">
        <v>3</v>
      </c>
      <c r="H24" s="2265" t="s">
        <v>16</v>
      </c>
      <c r="I24" s="2264" t="s">
        <v>16</v>
      </c>
      <c r="J24" s="1804" t="s">
        <v>2</v>
      </c>
      <c r="K24" s="1796" t="s">
        <v>2</v>
      </c>
      <c r="L24" s="1793" t="s">
        <v>2</v>
      </c>
      <c r="M24" s="1792" t="s">
        <v>3</v>
      </c>
      <c r="N24" s="1811" t="s">
        <v>2</v>
      </c>
      <c r="O24" s="2265" t="s">
        <v>16</v>
      </c>
      <c r="P24" s="2264" t="s">
        <v>16</v>
      </c>
      <c r="Q24" s="2273" t="s">
        <v>16</v>
      </c>
      <c r="R24" s="1793" t="s">
        <v>2</v>
      </c>
      <c r="S24" s="1793" t="s">
        <v>2</v>
      </c>
      <c r="T24" s="1793" t="s">
        <v>2</v>
      </c>
      <c r="U24" s="1814" t="s">
        <v>3</v>
      </c>
      <c r="V24" s="2265" t="s">
        <v>16</v>
      </c>
      <c r="W24" s="2264" t="s">
        <v>16</v>
      </c>
      <c r="X24" s="1805" t="s">
        <v>3</v>
      </c>
      <c r="Y24" s="1793" t="s">
        <v>2</v>
      </c>
      <c r="Z24" s="1793" t="s">
        <v>2</v>
      </c>
      <c r="AA24" s="1793" t="s">
        <v>2</v>
      </c>
      <c r="AB24" s="1793" t="s">
        <v>2</v>
      </c>
      <c r="AC24" s="2265" t="s">
        <v>16</v>
      </c>
      <c r="AD24" s="1813" t="s">
        <v>16</v>
      </c>
      <c r="AE24" s="1806" t="s">
        <v>2</v>
      </c>
      <c r="AF24" s="2041" t="s">
        <v>2</v>
      </c>
      <c r="AG24" s="7">
        <f t="shared" si="0"/>
        <v>17</v>
      </c>
      <c r="AH24" s="13">
        <f t="shared" si="1"/>
        <v>4</v>
      </c>
      <c r="AI24" s="8">
        <f t="shared" si="2"/>
        <v>0</v>
      </c>
      <c r="AJ24" s="8">
        <f t="shared" si="3"/>
        <v>10</v>
      </c>
      <c r="AK24" s="49">
        <v>3</v>
      </c>
      <c r="AL24" s="9">
        <f t="shared" si="5"/>
        <v>8</v>
      </c>
    </row>
    <row r="25" spans="1:38" ht="17.25">
      <c r="A25" s="1771" t="s">
        <v>177</v>
      </c>
      <c r="B25" s="2262" t="s">
        <v>16</v>
      </c>
      <c r="C25" s="2286" t="s">
        <v>59</v>
      </c>
      <c r="D25" s="2286" t="s">
        <v>59</v>
      </c>
      <c r="E25" s="1790" t="s">
        <v>16</v>
      </c>
      <c r="F25" s="1792" t="s">
        <v>3</v>
      </c>
      <c r="G25" s="1811" t="s">
        <v>2</v>
      </c>
      <c r="H25" s="2294" t="s">
        <v>2</v>
      </c>
      <c r="I25" s="2264" t="s">
        <v>16</v>
      </c>
      <c r="J25" s="1804" t="s">
        <v>2</v>
      </c>
      <c r="K25" s="1793" t="s">
        <v>2</v>
      </c>
      <c r="L25" s="1793" t="s">
        <v>2</v>
      </c>
      <c r="M25" s="1796" t="s">
        <v>2</v>
      </c>
      <c r="N25" s="1792" t="s">
        <v>3</v>
      </c>
      <c r="O25" s="2265" t="s">
        <v>16</v>
      </c>
      <c r="P25" s="2264" t="s">
        <v>16</v>
      </c>
      <c r="Q25" s="2273" t="s">
        <v>16</v>
      </c>
      <c r="R25" s="1796" t="s">
        <v>2</v>
      </c>
      <c r="S25" s="1793" t="s">
        <v>2</v>
      </c>
      <c r="T25" s="1793" t="s">
        <v>2</v>
      </c>
      <c r="U25" s="1813">
        <v>0</v>
      </c>
      <c r="V25" s="2265" t="s">
        <v>16</v>
      </c>
      <c r="W25" s="2296" t="s">
        <v>2</v>
      </c>
      <c r="X25" s="1804" t="s">
        <v>2</v>
      </c>
      <c r="Y25" s="1793" t="s">
        <v>2</v>
      </c>
      <c r="Z25" s="1792" t="s">
        <v>3</v>
      </c>
      <c r="AA25" s="1793" t="s">
        <v>2</v>
      </c>
      <c r="AB25" s="1811" t="s">
        <v>2</v>
      </c>
      <c r="AC25" s="2265" t="s">
        <v>16</v>
      </c>
      <c r="AD25" s="2264" t="s">
        <v>16</v>
      </c>
      <c r="AE25" s="1804" t="s">
        <v>2</v>
      </c>
      <c r="AF25" s="1935" t="s">
        <v>3</v>
      </c>
      <c r="AG25" s="7">
        <f t="shared" si="0"/>
        <v>15</v>
      </c>
      <c r="AH25" s="13">
        <f t="shared" si="1"/>
        <v>4</v>
      </c>
      <c r="AI25" s="8">
        <f t="shared" si="2"/>
        <v>0</v>
      </c>
      <c r="AJ25" s="8">
        <f t="shared" si="3"/>
        <v>9</v>
      </c>
      <c r="AK25" s="49">
        <v>3</v>
      </c>
      <c r="AL25" s="9">
        <f t="shared" si="5"/>
        <v>8</v>
      </c>
    </row>
    <row r="26" spans="1:38" ht="17.25">
      <c r="A26" s="1771" t="s">
        <v>428</v>
      </c>
      <c r="B26" s="2262" t="s">
        <v>16</v>
      </c>
      <c r="C26" s="1804" t="s">
        <v>2</v>
      </c>
      <c r="D26" s="1793" t="s">
        <v>2</v>
      </c>
      <c r="E26" s="1792" t="s">
        <v>3</v>
      </c>
      <c r="F26" s="1796" t="s">
        <v>2</v>
      </c>
      <c r="G26" s="1813" t="s">
        <v>16</v>
      </c>
      <c r="H26" s="2265" t="s">
        <v>16</v>
      </c>
      <c r="I26" s="2296" t="s">
        <v>2</v>
      </c>
      <c r="J26" s="1804" t="s">
        <v>2</v>
      </c>
      <c r="K26" s="1792" t="s">
        <v>3</v>
      </c>
      <c r="L26" s="1793" t="s">
        <v>2</v>
      </c>
      <c r="M26" s="1793" t="s">
        <v>2</v>
      </c>
      <c r="N26" s="1817" t="s">
        <v>2</v>
      </c>
      <c r="O26" s="2265" t="s">
        <v>16</v>
      </c>
      <c r="P26" s="2264" t="s">
        <v>16</v>
      </c>
      <c r="Q26" s="2273" t="s">
        <v>16</v>
      </c>
      <c r="R26" s="1793" t="s">
        <v>2</v>
      </c>
      <c r="S26" s="1796" t="s">
        <v>2</v>
      </c>
      <c r="T26" s="1796" t="s">
        <v>2</v>
      </c>
      <c r="U26" s="1814" t="s">
        <v>3</v>
      </c>
      <c r="V26" s="2265" t="s">
        <v>16</v>
      </c>
      <c r="W26" s="2264" t="s">
        <v>16</v>
      </c>
      <c r="X26" s="1804" t="s">
        <v>2</v>
      </c>
      <c r="Y26" s="1793" t="s">
        <v>2</v>
      </c>
      <c r="Z26" s="1790" t="s">
        <v>16</v>
      </c>
      <c r="AA26" s="1793" t="s">
        <v>2</v>
      </c>
      <c r="AB26" s="1817" t="s">
        <v>2</v>
      </c>
      <c r="AC26" s="2294" t="s">
        <v>2</v>
      </c>
      <c r="AD26" s="2264" t="s">
        <v>16</v>
      </c>
      <c r="AE26" s="1805" t="s">
        <v>3</v>
      </c>
      <c r="AF26" s="2041" t="s">
        <v>2</v>
      </c>
      <c r="AG26" s="12">
        <f t="shared" si="0"/>
        <v>17</v>
      </c>
      <c r="AH26" s="13">
        <f t="shared" si="1"/>
        <v>4</v>
      </c>
      <c r="AI26" s="13">
        <f t="shared" si="2"/>
        <v>0</v>
      </c>
      <c r="AJ26" s="13">
        <f t="shared" si="3"/>
        <v>10</v>
      </c>
      <c r="AK26" s="49">
        <v>3</v>
      </c>
      <c r="AL26" s="14">
        <f t="shared" si="5"/>
        <v>8</v>
      </c>
    </row>
    <row r="27" spans="1:38" ht="18" thickBot="1">
      <c r="A27" s="1772" t="s">
        <v>647</v>
      </c>
      <c r="B27" s="2297"/>
      <c r="C27" s="1808"/>
      <c r="D27" s="1802"/>
      <c r="E27" s="1802"/>
      <c r="F27" s="1800"/>
      <c r="G27" s="2195"/>
      <c r="H27" s="2289"/>
      <c r="I27" s="2288"/>
      <c r="J27" s="1808"/>
      <c r="K27" s="1802"/>
      <c r="L27" s="1802"/>
      <c r="M27" s="1802"/>
      <c r="N27" s="2195"/>
      <c r="O27" s="2289"/>
      <c r="P27" s="2288"/>
      <c r="Q27" s="2290"/>
      <c r="R27" s="1802"/>
      <c r="S27" s="1801"/>
      <c r="T27" s="1802"/>
      <c r="U27" s="2195"/>
      <c r="V27" s="2289"/>
      <c r="W27" s="2288"/>
      <c r="X27" s="2196"/>
      <c r="Y27" s="1802"/>
      <c r="Z27" s="1800"/>
      <c r="AA27" s="1802"/>
      <c r="AB27" s="2195"/>
      <c r="AC27" s="2289"/>
      <c r="AD27" s="2288"/>
      <c r="AE27" s="1830"/>
      <c r="AF27" s="1955"/>
      <c r="AG27" s="19">
        <f t="shared" si="0"/>
        <v>0</v>
      </c>
      <c r="AH27" s="20">
        <f t="shared" si="1"/>
        <v>0</v>
      </c>
      <c r="AI27" s="21">
        <f t="shared" si="2"/>
        <v>0</v>
      </c>
      <c r="AJ27" s="21">
        <f t="shared" si="3"/>
        <v>0</v>
      </c>
      <c r="AK27" s="1778">
        <v>2</v>
      </c>
      <c r="AL27" s="22">
        <f t="shared" si="5"/>
        <v>0</v>
      </c>
    </row>
    <row r="28" spans="1:38" ht="22.5" customHeight="1">
      <c r="A28" s="6232" t="s">
        <v>352</v>
      </c>
      <c r="B28" s="6295" t="s">
        <v>25</v>
      </c>
      <c r="C28" s="6289"/>
      <c r="D28" s="6289"/>
      <c r="E28" s="6289"/>
      <c r="F28" s="6289"/>
      <c r="G28" s="6289"/>
      <c r="H28" s="6289" t="s">
        <v>177</v>
      </c>
      <c r="I28" s="6289" t="s">
        <v>428</v>
      </c>
      <c r="J28" s="6289"/>
      <c r="K28" s="6289"/>
      <c r="L28" s="6289"/>
      <c r="M28" s="6289"/>
      <c r="N28" s="6289"/>
      <c r="O28" s="6289" t="s">
        <v>19</v>
      </c>
      <c r="P28" s="6293" t="s">
        <v>26</v>
      </c>
      <c r="Q28" s="6289"/>
      <c r="R28" s="6289"/>
      <c r="S28" s="6289"/>
      <c r="T28" s="6289"/>
      <c r="U28" s="6289"/>
      <c r="V28" s="6289" t="s">
        <v>25</v>
      </c>
      <c r="W28" s="6289" t="s">
        <v>177</v>
      </c>
      <c r="X28" s="6289"/>
      <c r="Y28" s="6287"/>
      <c r="Z28" s="6287"/>
      <c r="AA28" s="6289"/>
      <c r="AB28" s="6289"/>
      <c r="AC28" s="6289" t="s">
        <v>428</v>
      </c>
      <c r="AD28" s="6289" t="s">
        <v>27</v>
      </c>
      <c r="AE28" s="6289"/>
      <c r="AF28" s="6291"/>
      <c r="AG28" s="6261"/>
      <c r="AH28" s="6261"/>
      <c r="AI28" s="6261"/>
      <c r="AJ28" s="6261"/>
      <c r="AK28" s="6261"/>
      <c r="AL28" s="6262"/>
    </row>
    <row r="29" spans="1:38" ht="22.5" customHeight="1" thickBot="1">
      <c r="A29" s="6233"/>
      <c r="B29" s="6296"/>
      <c r="C29" s="6290"/>
      <c r="D29" s="6290"/>
      <c r="E29" s="6290"/>
      <c r="F29" s="6290"/>
      <c r="G29" s="6290"/>
      <c r="H29" s="6290"/>
      <c r="I29" s="6290"/>
      <c r="J29" s="6290"/>
      <c r="K29" s="6290"/>
      <c r="L29" s="6290"/>
      <c r="M29" s="6290"/>
      <c r="N29" s="6290"/>
      <c r="O29" s="6290"/>
      <c r="P29" s="6294"/>
      <c r="Q29" s="6290"/>
      <c r="R29" s="6290"/>
      <c r="S29" s="6290"/>
      <c r="T29" s="6290"/>
      <c r="U29" s="6290"/>
      <c r="V29" s="6290"/>
      <c r="W29" s="6290"/>
      <c r="X29" s="6290"/>
      <c r="Y29" s="6288"/>
      <c r="Z29" s="6290"/>
      <c r="AA29" s="6290"/>
      <c r="AB29" s="6290"/>
      <c r="AC29" s="6290"/>
      <c r="AD29" s="6290"/>
      <c r="AE29" s="6290"/>
      <c r="AF29" s="6292"/>
      <c r="AG29" s="6264"/>
      <c r="AH29" s="6264"/>
      <c r="AI29" s="6264"/>
      <c r="AJ29" s="6264"/>
      <c r="AK29" s="6264"/>
      <c r="AL29" s="6265"/>
    </row>
    <row r="30" spans="1:38">
      <c r="A30" s="1854" t="s">
        <v>525</v>
      </c>
      <c r="B30" s="1851" t="s">
        <v>16</v>
      </c>
      <c r="C30" s="457" t="s">
        <v>15</v>
      </c>
      <c r="D30" s="457" t="s">
        <v>15</v>
      </c>
      <c r="E30" s="1855" t="s">
        <v>59</v>
      </c>
      <c r="F30" s="1855" t="s">
        <v>59</v>
      </c>
      <c r="G30" s="1855" t="s">
        <v>59</v>
      </c>
      <c r="H30" s="459" t="s">
        <v>16</v>
      </c>
      <c r="I30" s="459" t="s">
        <v>16</v>
      </c>
      <c r="J30" s="457" t="s">
        <v>2</v>
      </c>
      <c r="K30" s="457" t="s">
        <v>2</v>
      </c>
      <c r="L30" s="457" t="s">
        <v>2</v>
      </c>
      <c r="M30" s="457" t="s">
        <v>2</v>
      </c>
      <c r="N30" s="457" t="s">
        <v>2</v>
      </c>
      <c r="O30" s="459" t="s">
        <v>16</v>
      </c>
      <c r="P30" s="1846" t="s">
        <v>16</v>
      </c>
      <c r="Q30" s="1846" t="s">
        <v>16</v>
      </c>
      <c r="R30" s="1856" t="s">
        <v>2</v>
      </c>
      <c r="S30" s="1856" t="s">
        <v>2</v>
      </c>
      <c r="T30" s="1856" t="s">
        <v>2</v>
      </c>
      <c r="U30" s="1856" t="s">
        <v>2</v>
      </c>
      <c r="V30" s="459" t="s">
        <v>16</v>
      </c>
      <c r="W30" s="459" t="s">
        <v>16</v>
      </c>
      <c r="X30" s="457" t="s">
        <v>2</v>
      </c>
      <c r="Y30" s="457" t="s">
        <v>2</v>
      </c>
      <c r="Z30" s="457" t="s">
        <v>2</v>
      </c>
      <c r="AA30" s="457" t="s">
        <v>2</v>
      </c>
      <c r="AB30" s="457" t="s">
        <v>2</v>
      </c>
      <c r="AC30" s="459" t="s">
        <v>16</v>
      </c>
      <c r="AD30" s="459" t="s">
        <v>16</v>
      </c>
      <c r="AE30" s="457" t="s">
        <v>15</v>
      </c>
      <c r="AF30" s="1857" t="s">
        <v>15</v>
      </c>
      <c r="AG30" s="12">
        <f t="shared" ref="AG30:AG33" si="6">COUNTIF(B30:AF30,AG$3)</f>
        <v>18</v>
      </c>
      <c r="AH30" s="13">
        <f t="shared" ref="AH30:AH33" si="7">COUNTIF(B30:AF30,AH$3)</f>
        <v>0</v>
      </c>
      <c r="AI30" s="13">
        <f t="shared" ref="AI30:AI33" si="8">COUNTIF(B30:AF30,AI$3)</f>
        <v>0</v>
      </c>
      <c r="AJ30" s="13">
        <f t="shared" ref="AJ30:AJ33" si="9">COUNTIF(B30:AF30,AJ$3)</f>
        <v>10</v>
      </c>
      <c r="AK30" s="49"/>
      <c r="AL30" s="14">
        <f t="shared" ref="AL30:AL33" si="10">(AH30+AI30)*2</f>
        <v>0</v>
      </c>
    </row>
    <row r="31" spans="1:38">
      <c r="A31" s="1858" t="s">
        <v>526</v>
      </c>
      <c r="B31" s="1859" t="s">
        <v>16</v>
      </c>
      <c r="C31" s="1860" t="s">
        <v>54</v>
      </c>
      <c r="D31" s="442" t="s">
        <v>2</v>
      </c>
      <c r="E31" s="1860" t="s">
        <v>54</v>
      </c>
      <c r="F31" s="442" t="s">
        <v>2</v>
      </c>
      <c r="G31" s="1861" t="s">
        <v>59</v>
      </c>
      <c r="H31" s="1862" t="s">
        <v>16</v>
      </c>
      <c r="I31" s="1862" t="s">
        <v>16</v>
      </c>
      <c r="J31" s="1860" t="s">
        <v>54</v>
      </c>
      <c r="K31" s="442" t="s">
        <v>2</v>
      </c>
      <c r="L31" s="1860" t="s">
        <v>54</v>
      </c>
      <c r="M31" s="442" t="s">
        <v>2</v>
      </c>
      <c r="N31" s="1862" t="s">
        <v>16</v>
      </c>
      <c r="O31" s="1862" t="s">
        <v>16</v>
      </c>
      <c r="P31" s="1860" t="s">
        <v>54</v>
      </c>
      <c r="Q31" s="442" t="s">
        <v>2</v>
      </c>
      <c r="R31" s="1860" t="s">
        <v>54</v>
      </c>
      <c r="S31" s="442" t="s">
        <v>2</v>
      </c>
      <c r="T31" s="1860" t="s">
        <v>54</v>
      </c>
      <c r="U31" s="1861" t="s">
        <v>59</v>
      </c>
      <c r="V31" s="1862" t="s">
        <v>16</v>
      </c>
      <c r="W31" s="1862" t="s">
        <v>16</v>
      </c>
      <c r="X31" s="1860" t="s">
        <v>655</v>
      </c>
      <c r="Y31" s="442" t="s">
        <v>2</v>
      </c>
      <c r="Z31" s="1860" t="s">
        <v>54</v>
      </c>
      <c r="AA31" s="442" t="s">
        <v>2</v>
      </c>
      <c r="AB31" s="1862" t="s">
        <v>16</v>
      </c>
      <c r="AC31" s="1862" t="s">
        <v>16</v>
      </c>
      <c r="AD31" s="1862" t="s">
        <v>16</v>
      </c>
      <c r="AE31" s="1860" t="s">
        <v>54</v>
      </c>
      <c r="AF31" s="442" t="s">
        <v>2</v>
      </c>
      <c r="AG31" s="12">
        <f t="shared" si="6"/>
        <v>9</v>
      </c>
      <c r="AH31" s="13">
        <f t="shared" si="7"/>
        <v>10</v>
      </c>
      <c r="AI31" s="13">
        <f t="shared" si="8"/>
        <v>0</v>
      </c>
      <c r="AJ31" s="13">
        <f t="shared" si="9"/>
        <v>10</v>
      </c>
      <c r="AK31" s="49"/>
      <c r="AL31" s="14">
        <f t="shared" si="10"/>
        <v>20</v>
      </c>
    </row>
    <row r="32" spans="1:38">
      <c r="A32" s="1858" t="s">
        <v>527</v>
      </c>
      <c r="B32" s="1863" t="s">
        <v>54</v>
      </c>
      <c r="C32" s="1862" t="s">
        <v>16</v>
      </c>
      <c r="D32" s="1862" t="s">
        <v>16</v>
      </c>
      <c r="E32" s="442" t="s">
        <v>2</v>
      </c>
      <c r="F32" s="1860" t="s">
        <v>54</v>
      </c>
      <c r="G32" s="442" t="s">
        <v>2</v>
      </c>
      <c r="H32" s="1860" t="s">
        <v>54</v>
      </c>
      <c r="I32" s="442" t="s">
        <v>2</v>
      </c>
      <c r="J32" s="1862" t="s">
        <v>16</v>
      </c>
      <c r="K32" s="1862" t="s">
        <v>16</v>
      </c>
      <c r="L32" s="442" t="s">
        <v>2</v>
      </c>
      <c r="M32" s="1860" t="s">
        <v>54</v>
      </c>
      <c r="N32" s="442" t="s">
        <v>2</v>
      </c>
      <c r="O32" s="1860" t="s">
        <v>54</v>
      </c>
      <c r="P32" s="1862" t="s">
        <v>16</v>
      </c>
      <c r="Q32" s="1862" t="s">
        <v>16</v>
      </c>
      <c r="R32" s="442" t="s">
        <v>2</v>
      </c>
      <c r="S32" s="1864" t="s">
        <v>54</v>
      </c>
      <c r="T32" s="442" t="s">
        <v>2</v>
      </c>
      <c r="U32" s="442" t="s">
        <v>2</v>
      </c>
      <c r="V32" s="1860" t="s">
        <v>54</v>
      </c>
      <c r="W32" s="442" t="s">
        <v>2</v>
      </c>
      <c r="X32" s="1862" t="s">
        <v>16</v>
      </c>
      <c r="Y32" s="1862" t="s">
        <v>16</v>
      </c>
      <c r="Z32" s="442" t="s">
        <v>2</v>
      </c>
      <c r="AA32" s="1860" t="s">
        <v>54</v>
      </c>
      <c r="AB32" s="442" t="s">
        <v>2</v>
      </c>
      <c r="AC32" s="1860" t="s">
        <v>54</v>
      </c>
      <c r="AD32" s="1862" t="s">
        <v>16</v>
      </c>
      <c r="AE32" s="1862" t="s">
        <v>16</v>
      </c>
      <c r="AF32" s="1860" t="s">
        <v>54</v>
      </c>
      <c r="AG32" s="12">
        <f t="shared" si="6"/>
        <v>11</v>
      </c>
      <c r="AH32" s="13">
        <f t="shared" si="7"/>
        <v>10</v>
      </c>
      <c r="AI32" s="13">
        <f t="shared" si="8"/>
        <v>0</v>
      </c>
      <c r="AJ32" s="13">
        <f t="shared" si="9"/>
        <v>10</v>
      </c>
      <c r="AK32" s="49"/>
      <c r="AL32" s="14">
        <f t="shared" si="10"/>
        <v>20</v>
      </c>
    </row>
    <row r="33" spans="1:38" ht="17.25" thickBot="1">
      <c r="A33" s="1865" t="s">
        <v>528</v>
      </c>
      <c r="B33" s="1866" t="s">
        <v>5</v>
      </c>
      <c r="C33" s="442" t="s">
        <v>2</v>
      </c>
      <c r="D33" s="1860" t="s">
        <v>54</v>
      </c>
      <c r="E33" s="1867" t="s">
        <v>16</v>
      </c>
      <c r="F33" s="1867" t="s">
        <v>16</v>
      </c>
      <c r="G33" s="1860" t="s">
        <v>54</v>
      </c>
      <c r="H33" s="442" t="s">
        <v>2</v>
      </c>
      <c r="I33" s="1860" t="s">
        <v>54</v>
      </c>
      <c r="J33" s="442" t="s">
        <v>2</v>
      </c>
      <c r="K33" s="1860" t="s">
        <v>54</v>
      </c>
      <c r="L33" s="1867" t="s">
        <v>16</v>
      </c>
      <c r="M33" s="1867" t="s">
        <v>16</v>
      </c>
      <c r="N33" s="1860" t="s">
        <v>54</v>
      </c>
      <c r="O33" s="442" t="s">
        <v>2</v>
      </c>
      <c r="P33" s="442" t="s">
        <v>2</v>
      </c>
      <c r="Q33" s="1860" t="s">
        <v>54</v>
      </c>
      <c r="R33" s="1867" t="s">
        <v>16</v>
      </c>
      <c r="S33" s="1867" t="s">
        <v>16</v>
      </c>
      <c r="T33" s="1868" t="s">
        <v>59</v>
      </c>
      <c r="U33" s="1860" t="s">
        <v>54</v>
      </c>
      <c r="V33" s="442" t="s">
        <v>2</v>
      </c>
      <c r="W33" s="1860" t="s">
        <v>54</v>
      </c>
      <c r="X33" s="442" t="s">
        <v>2</v>
      </c>
      <c r="Y33" s="1860" t="s">
        <v>54</v>
      </c>
      <c r="Z33" s="1867" t="s">
        <v>16</v>
      </c>
      <c r="AA33" s="1867" t="s">
        <v>16</v>
      </c>
      <c r="AB33" s="1860" t="s">
        <v>54</v>
      </c>
      <c r="AC33" s="442" t="s">
        <v>2</v>
      </c>
      <c r="AD33" s="1860" t="s">
        <v>54</v>
      </c>
      <c r="AE33" s="442" t="s">
        <v>2</v>
      </c>
      <c r="AF33" s="1869" t="s">
        <v>16</v>
      </c>
      <c r="AG33" s="12">
        <f t="shared" si="6"/>
        <v>9</v>
      </c>
      <c r="AH33" s="13">
        <f t="shared" si="7"/>
        <v>11</v>
      </c>
      <c r="AI33" s="13">
        <f t="shared" si="8"/>
        <v>0</v>
      </c>
      <c r="AJ33" s="13">
        <f t="shared" si="9"/>
        <v>10</v>
      </c>
      <c r="AK33" s="49"/>
      <c r="AL33" s="14">
        <f t="shared" si="10"/>
        <v>22</v>
      </c>
    </row>
    <row r="34" spans="1:38">
      <c r="A34" s="1870" t="s">
        <v>2</v>
      </c>
      <c r="B34" s="1871">
        <v>0</v>
      </c>
      <c r="C34" s="1871">
        <v>3</v>
      </c>
      <c r="D34" s="1871">
        <v>3</v>
      </c>
      <c r="E34" s="1871">
        <v>3</v>
      </c>
      <c r="F34" s="1871">
        <v>3</v>
      </c>
      <c r="G34" s="1871">
        <v>3</v>
      </c>
      <c r="H34" s="1871">
        <v>0</v>
      </c>
      <c r="I34" s="1871">
        <v>0</v>
      </c>
      <c r="J34" s="1871">
        <v>3</v>
      </c>
      <c r="K34" s="1871">
        <v>3</v>
      </c>
      <c r="L34" s="1871">
        <v>3</v>
      </c>
      <c r="M34" s="1871">
        <v>3</v>
      </c>
      <c r="N34" s="1871">
        <v>3</v>
      </c>
      <c r="O34" s="1871">
        <v>0</v>
      </c>
      <c r="P34" s="1871">
        <v>0</v>
      </c>
      <c r="Q34" s="1871">
        <v>0</v>
      </c>
      <c r="R34" s="1871">
        <v>3</v>
      </c>
      <c r="S34" s="1871">
        <v>3</v>
      </c>
      <c r="T34" s="1871">
        <v>3</v>
      </c>
      <c r="U34" s="1871">
        <v>3</v>
      </c>
      <c r="V34" s="1871">
        <v>0</v>
      </c>
      <c r="W34" s="1871">
        <v>0</v>
      </c>
      <c r="X34" s="1871">
        <v>3</v>
      </c>
      <c r="Y34" s="1871">
        <v>3</v>
      </c>
      <c r="Z34" s="1871">
        <v>3</v>
      </c>
      <c r="AA34" s="1871">
        <v>3</v>
      </c>
      <c r="AB34" s="1871">
        <v>3</v>
      </c>
      <c r="AC34" s="1871">
        <v>0</v>
      </c>
      <c r="AD34" s="1871">
        <v>0</v>
      </c>
      <c r="AE34" s="1871">
        <v>3</v>
      </c>
      <c r="AF34" s="1871">
        <v>3</v>
      </c>
      <c r="AG34" s="4"/>
      <c r="AH34" s="45"/>
      <c r="AI34" s="45"/>
      <c r="AJ34" s="45"/>
      <c r="AK34" s="4"/>
      <c r="AL34" s="45"/>
    </row>
    <row r="35" spans="1:38">
      <c r="A35" s="47" t="s">
        <v>3</v>
      </c>
      <c r="B35" s="1848">
        <v>3</v>
      </c>
      <c r="C35" s="1848">
        <v>3</v>
      </c>
      <c r="D35" s="1848">
        <v>3</v>
      </c>
      <c r="E35" s="1848">
        <v>3</v>
      </c>
      <c r="F35" s="1848">
        <v>3</v>
      </c>
      <c r="G35" s="1848">
        <v>3</v>
      </c>
      <c r="H35" s="1848">
        <v>3</v>
      </c>
      <c r="I35" s="1848">
        <v>3</v>
      </c>
      <c r="J35" s="1848">
        <v>3</v>
      </c>
      <c r="K35" s="1848">
        <v>3</v>
      </c>
      <c r="L35" s="1848">
        <v>3</v>
      </c>
      <c r="M35" s="1848">
        <v>3</v>
      </c>
      <c r="N35" s="1848">
        <v>3</v>
      </c>
      <c r="O35" s="1848">
        <v>3</v>
      </c>
      <c r="P35" s="1848">
        <v>3</v>
      </c>
      <c r="Q35" s="1848">
        <v>3</v>
      </c>
      <c r="R35" s="1848">
        <v>3</v>
      </c>
      <c r="S35" s="1848">
        <v>3</v>
      </c>
      <c r="T35" s="1848">
        <v>3</v>
      </c>
      <c r="U35" s="1848">
        <v>3</v>
      </c>
      <c r="V35" s="1848">
        <v>3</v>
      </c>
      <c r="W35" s="1848">
        <v>3</v>
      </c>
      <c r="X35" s="1848">
        <v>3</v>
      </c>
      <c r="Y35" s="1848">
        <v>3</v>
      </c>
      <c r="Z35" s="1848">
        <v>3</v>
      </c>
      <c r="AA35" s="1848">
        <v>3</v>
      </c>
      <c r="AB35" s="1848">
        <v>3</v>
      </c>
      <c r="AC35" s="1848">
        <v>3</v>
      </c>
      <c r="AD35" s="1848">
        <v>3</v>
      </c>
      <c r="AE35" s="1848">
        <v>3</v>
      </c>
      <c r="AF35" s="1848">
        <v>3</v>
      </c>
      <c r="AG35" s="45"/>
      <c r="AH35" s="45"/>
      <c r="AI35" s="45"/>
      <c r="AJ35" s="45"/>
      <c r="AK35" s="4"/>
      <c r="AL35" s="45"/>
    </row>
    <row r="36" spans="1:38">
      <c r="A36" s="47" t="s">
        <v>402</v>
      </c>
      <c r="B36" s="1849">
        <v>2</v>
      </c>
      <c r="C36" s="1849">
        <v>1</v>
      </c>
      <c r="D36" s="1849">
        <v>1</v>
      </c>
      <c r="E36" s="1849">
        <v>1</v>
      </c>
      <c r="F36" s="1849">
        <v>2</v>
      </c>
      <c r="G36" s="1849">
        <v>1</v>
      </c>
      <c r="H36" s="1849">
        <v>2</v>
      </c>
      <c r="I36" s="1849">
        <v>2</v>
      </c>
      <c r="J36" s="1849">
        <v>1</v>
      </c>
      <c r="K36" s="1849">
        <v>1</v>
      </c>
      <c r="L36" s="1849">
        <v>1</v>
      </c>
      <c r="M36" s="1849">
        <v>1</v>
      </c>
      <c r="N36" s="1849">
        <v>1</v>
      </c>
      <c r="O36" s="1849">
        <v>2</v>
      </c>
      <c r="P36" s="1849">
        <v>2</v>
      </c>
      <c r="Q36" s="1849">
        <v>2</v>
      </c>
      <c r="R36" s="1849">
        <v>1</v>
      </c>
      <c r="S36" s="1849">
        <v>1</v>
      </c>
      <c r="T36" s="1849">
        <v>1</v>
      </c>
      <c r="U36" s="1849">
        <v>1</v>
      </c>
      <c r="V36" s="1849">
        <v>2</v>
      </c>
      <c r="W36" s="1849">
        <v>1</v>
      </c>
      <c r="X36" s="1849">
        <v>1</v>
      </c>
      <c r="Y36" s="1849">
        <v>1</v>
      </c>
      <c r="Z36" s="1849">
        <v>2</v>
      </c>
      <c r="AA36" s="1849">
        <v>1</v>
      </c>
      <c r="AB36" s="1849">
        <v>1</v>
      </c>
      <c r="AC36" s="1849">
        <v>1</v>
      </c>
      <c r="AD36" s="1849">
        <v>2</v>
      </c>
      <c r="AE36" s="1849">
        <v>2</v>
      </c>
      <c r="AF36" s="1849">
        <v>1</v>
      </c>
      <c r="AG36" s="4"/>
      <c r="AH36" s="4"/>
      <c r="AI36" s="4"/>
      <c r="AJ36" s="4"/>
      <c r="AK36" s="4"/>
      <c r="AL36" s="4"/>
    </row>
    <row r="37" spans="1:38">
      <c r="A37" s="442" t="s">
        <v>2</v>
      </c>
      <c r="B37" s="1850">
        <v>0</v>
      </c>
      <c r="C37" s="1850">
        <v>6</v>
      </c>
      <c r="D37" s="1850">
        <v>5</v>
      </c>
      <c r="E37" s="1850">
        <v>7</v>
      </c>
      <c r="F37" s="1850">
        <v>6</v>
      </c>
      <c r="G37" s="1850">
        <v>5</v>
      </c>
      <c r="H37" s="1850">
        <v>0</v>
      </c>
      <c r="I37" s="1850">
        <v>0</v>
      </c>
      <c r="J37" s="1850">
        <v>5</v>
      </c>
      <c r="K37" s="1850">
        <v>6</v>
      </c>
      <c r="L37" s="1850">
        <v>7</v>
      </c>
      <c r="M37" s="1850">
        <v>6</v>
      </c>
      <c r="N37" s="1850">
        <v>6</v>
      </c>
      <c r="O37" s="1850">
        <v>0</v>
      </c>
      <c r="P37" s="1850">
        <v>0</v>
      </c>
      <c r="Q37" s="1850">
        <v>0</v>
      </c>
      <c r="R37" s="1850">
        <v>2</v>
      </c>
      <c r="S37" s="1850">
        <v>3</v>
      </c>
      <c r="T37" s="1850">
        <v>4</v>
      </c>
      <c r="U37" s="1850">
        <v>6</v>
      </c>
      <c r="V37" s="1850">
        <v>0</v>
      </c>
      <c r="W37" s="1850">
        <v>0</v>
      </c>
      <c r="X37" s="1850">
        <v>5</v>
      </c>
      <c r="Y37" s="1850">
        <v>5</v>
      </c>
      <c r="Z37" s="1850">
        <v>8</v>
      </c>
      <c r="AA37" s="1850">
        <v>6</v>
      </c>
      <c r="AB37" s="1850">
        <v>5</v>
      </c>
      <c r="AC37" s="1850">
        <v>0</v>
      </c>
      <c r="AD37" s="1850">
        <v>0</v>
      </c>
      <c r="AE37" s="1850">
        <v>8</v>
      </c>
      <c r="AF37" s="1850">
        <v>6</v>
      </c>
      <c r="AG37" s="45"/>
      <c r="AH37" s="45"/>
      <c r="AI37" s="45"/>
      <c r="AJ37" s="45"/>
      <c r="AK37" s="4"/>
      <c r="AL37" s="45"/>
    </row>
    <row r="38" spans="1:38">
      <c r="A38" s="1739" t="s">
        <v>403</v>
      </c>
      <c r="B38" s="1849">
        <v>4</v>
      </c>
      <c r="C38" s="1849">
        <v>10</v>
      </c>
      <c r="D38" s="1849">
        <v>10</v>
      </c>
      <c r="E38" s="1849">
        <v>8</v>
      </c>
      <c r="F38" s="1849">
        <v>10</v>
      </c>
      <c r="G38" s="1849">
        <v>9</v>
      </c>
      <c r="H38" s="1849">
        <v>4</v>
      </c>
      <c r="I38" s="1849">
        <v>4</v>
      </c>
      <c r="J38" s="1849">
        <v>10</v>
      </c>
      <c r="K38" s="1849">
        <v>9</v>
      </c>
      <c r="L38" s="1849">
        <v>9</v>
      </c>
      <c r="M38" s="1849">
        <v>10</v>
      </c>
      <c r="N38" s="1849">
        <v>8</v>
      </c>
      <c r="O38" s="1849">
        <v>4</v>
      </c>
      <c r="P38" s="1849">
        <v>4</v>
      </c>
      <c r="Q38" s="1849">
        <v>3</v>
      </c>
      <c r="R38" s="1849">
        <v>11</v>
      </c>
      <c r="S38" s="1849">
        <v>9</v>
      </c>
      <c r="T38" s="1849">
        <v>10</v>
      </c>
      <c r="U38" s="1849">
        <v>7</v>
      </c>
      <c r="V38" s="1849">
        <v>4</v>
      </c>
      <c r="W38" s="1849">
        <v>4</v>
      </c>
      <c r="X38" s="1849">
        <v>10</v>
      </c>
      <c r="Y38" s="1849">
        <v>10</v>
      </c>
      <c r="Z38" s="1849">
        <v>8</v>
      </c>
      <c r="AA38" s="1849">
        <v>10</v>
      </c>
      <c r="AB38" s="1849">
        <v>9</v>
      </c>
      <c r="AC38" s="1849">
        <v>4</v>
      </c>
      <c r="AD38" s="1849">
        <v>4</v>
      </c>
      <c r="AE38" s="1849">
        <v>8</v>
      </c>
      <c r="AF38" s="1849">
        <v>9</v>
      </c>
      <c r="AG38" s="45"/>
      <c r="AH38" s="45"/>
      <c r="AI38" s="45"/>
      <c r="AJ38" s="45"/>
      <c r="AK38" s="4"/>
      <c r="AL38" s="45"/>
    </row>
    <row r="41" spans="1:38">
      <c r="D41" s="442" t="s">
        <v>2</v>
      </c>
      <c r="E41" s="442" t="s">
        <v>2</v>
      </c>
      <c r="F41" s="1852" t="s">
        <v>3</v>
      </c>
      <c r="G41" s="439" t="s">
        <v>16</v>
      </c>
      <c r="H41" s="439" t="s">
        <v>16</v>
      </c>
      <c r="I41" s="438" t="s">
        <v>4</v>
      </c>
      <c r="J41" s="438" t="s">
        <v>4</v>
      </c>
      <c r="K41" s="439" t="s">
        <v>16</v>
      </c>
    </row>
  </sheetData>
  <mergeCells count="35">
    <mergeCell ref="B1:AL1"/>
    <mergeCell ref="AG2:AL2"/>
    <mergeCell ref="A28:A29"/>
    <mergeCell ref="B28:B29"/>
    <mergeCell ref="C28:C29"/>
    <mergeCell ref="D28:D29"/>
    <mergeCell ref="E28:E29"/>
    <mergeCell ref="F28:F29"/>
    <mergeCell ref="G28:G29"/>
    <mergeCell ref="H28:H29"/>
    <mergeCell ref="I28:I29"/>
    <mergeCell ref="J28:J29"/>
    <mergeCell ref="K28:K29"/>
    <mergeCell ref="L28:L29"/>
    <mergeCell ref="M28:M29"/>
    <mergeCell ref="N28:N29"/>
    <mergeCell ref="O28:O29"/>
    <mergeCell ref="P28:P29"/>
    <mergeCell ref="Q28:Q29"/>
    <mergeCell ref="R28:R29"/>
    <mergeCell ref="S28:S29"/>
    <mergeCell ref="T28:T29"/>
    <mergeCell ref="U28:U29"/>
    <mergeCell ref="V28:V29"/>
    <mergeCell ref="W28:W29"/>
    <mergeCell ref="X28:X29"/>
    <mergeCell ref="Y28:Y29"/>
    <mergeCell ref="AE28:AE29"/>
    <mergeCell ref="AF28:AF29"/>
    <mergeCell ref="AG28:AL29"/>
    <mergeCell ref="Z28:Z29"/>
    <mergeCell ref="AA28:AA29"/>
    <mergeCell ref="AB28:AB29"/>
    <mergeCell ref="AC28:AC29"/>
    <mergeCell ref="AD28:AD29"/>
  </mergeCells>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tint="0.79998168889431442"/>
  </sheetPr>
  <dimension ref="A1:AK39"/>
  <sheetViews>
    <sheetView workbookViewId="0">
      <pane xSplit="1" ySplit="3" topLeftCell="B4" activePane="bottomRight" state="frozen"/>
      <selection pane="topRight" activeCell="B1" sqref="B1"/>
      <selection pane="bottomLeft" activeCell="A4" sqref="A4"/>
      <selection pane="bottomRight" activeCell="L15" sqref="L15"/>
    </sheetView>
  </sheetViews>
  <sheetFormatPr defaultRowHeight="16.5"/>
  <cols>
    <col min="1" max="1" width="7.625" customWidth="1"/>
    <col min="2" max="37" width="4.5" customWidth="1"/>
  </cols>
  <sheetData>
    <row r="1" spans="1:37" ht="15" customHeight="1" thickBot="1">
      <c r="A1" s="1" t="s">
        <v>694</v>
      </c>
      <c r="B1" s="6166" t="s">
        <v>695</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8" customHeight="1" thickBot="1">
      <c r="A2" s="2334" t="s">
        <v>696</v>
      </c>
      <c r="B2" s="2335">
        <v>1</v>
      </c>
      <c r="C2" s="655">
        <v>2</v>
      </c>
      <c r="D2" s="655">
        <v>3</v>
      </c>
      <c r="E2" s="2355">
        <v>4</v>
      </c>
      <c r="F2" s="2357">
        <v>5</v>
      </c>
      <c r="G2" s="655">
        <v>6</v>
      </c>
      <c r="H2" s="2429">
        <v>7</v>
      </c>
      <c r="I2" s="655">
        <v>8</v>
      </c>
      <c r="J2" s="655">
        <v>9</v>
      </c>
      <c r="K2" s="655">
        <v>10</v>
      </c>
      <c r="L2" s="2355">
        <v>11</v>
      </c>
      <c r="M2" s="2357">
        <v>12</v>
      </c>
      <c r="N2" s="655">
        <v>13</v>
      </c>
      <c r="O2" s="655">
        <v>14</v>
      </c>
      <c r="P2" s="2449">
        <v>15</v>
      </c>
      <c r="Q2" s="655">
        <v>16</v>
      </c>
      <c r="R2" s="655">
        <v>17</v>
      </c>
      <c r="S2" s="2356">
        <v>18</v>
      </c>
      <c r="T2" s="2351">
        <v>19</v>
      </c>
      <c r="U2" s="2352">
        <v>20</v>
      </c>
      <c r="V2" s="2352">
        <v>21</v>
      </c>
      <c r="W2" s="2353">
        <v>22</v>
      </c>
      <c r="X2" s="780">
        <v>23</v>
      </c>
      <c r="Y2" s="655">
        <v>24</v>
      </c>
      <c r="Z2" s="2355">
        <v>25</v>
      </c>
      <c r="AA2" s="2357">
        <v>26</v>
      </c>
      <c r="AB2" s="655">
        <v>27</v>
      </c>
      <c r="AC2" s="655">
        <v>28</v>
      </c>
      <c r="AD2" s="655">
        <v>29</v>
      </c>
      <c r="AE2" s="658">
        <v>30</v>
      </c>
      <c r="AF2" s="6223" t="s">
        <v>697</v>
      </c>
      <c r="AG2" s="6224"/>
      <c r="AH2" s="6224"/>
      <c r="AI2" s="6224"/>
      <c r="AJ2" s="6224"/>
      <c r="AK2" s="6225"/>
    </row>
    <row r="3" spans="1:37" ht="18" customHeight="1" thickBot="1">
      <c r="A3" s="1081" t="s">
        <v>698</v>
      </c>
      <c r="B3" s="2336" t="s">
        <v>699</v>
      </c>
      <c r="C3" s="2301" t="s">
        <v>700</v>
      </c>
      <c r="D3" s="2301" t="s">
        <v>10</v>
      </c>
      <c r="E3" s="2325" t="s">
        <v>11</v>
      </c>
      <c r="F3" s="2358" t="s">
        <v>12</v>
      </c>
      <c r="G3" s="2301" t="s">
        <v>13</v>
      </c>
      <c r="H3" s="2430" t="s">
        <v>14</v>
      </c>
      <c r="I3" s="2301" t="s">
        <v>8</v>
      </c>
      <c r="J3" s="2301" t="s">
        <v>9</v>
      </c>
      <c r="K3" s="2301" t="s">
        <v>10</v>
      </c>
      <c r="L3" s="2325" t="s">
        <v>11</v>
      </c>
      <c r="M3" s="2358" t="s">
        <v>12</v>
      </c>
      <c r="N3" s="2301" t="s">
        <v>13</v>
      </c>
      <c r="O3" s="2301" t="s">
        <v>14</v>
      </c>
      <c r="P3" s="2450" t="s">
        <v>8</v>
      </c>
      <c r="Q3" s="2301" t="s">
        <v>9</v>
      </c>
      <c r="R3" s="2301" t="s">
        <v>10</v>
      </c>
      <c r="S3" s="2325" t="s">
        <v>11</v>
      </c>
      <c r="T3" s="2354" t="s">
        <v>12</v>
      </c>
      <c r="U3" s="2354" t="s">
        <v>13</v>
      </c>
      <c r="V3" s="2354" t="s">
        <v>14</v>
      </c>
      <c r="W3" s="2354" t="s">
        <v>8</v>
      </c>
      <c r="X3" s="2301" t="s">
        <v>9</v>
      </c>
      <c r="Y3" s="2301" t="s">
        <v>10</v>
      </c>
      <c r="Z3" s="2325" t="s">
        <v>11</v>
      </c>
      <c r="AA3" s="2358" t="s">
        <v>12</v>
      </c>
      <c r="AB3" s="2301" t="s">
        <v>701</v>
      </c>
      <c r="AC3" s="2301" t="s">
        <v>702</v>
      </c>
      <c r="AD3" s="2301" t="s">
        <v>699</v>
      </c>
      <c r="AE3" s="2337" t="s">
        <v>700</v>
      </c>
      <c r="AF3" s="2338" t="s">
        <v>2</v>
      </c>
      <c r="AG3" s="2339" t="s">
        <v>3</v>
      </c>
      <c r="AH3" s="2339" t="s">
        <v>4</v>
      </c>
      <c r="AI3" s="2339" t="s">
        <v>5</v>
      </c>
      <c r="AJ3" s="2340" t="s">
        <v>2</v>
      </c>
      <c r="AK3" s="2341" t="s">
        <v>6</v>
      </c>
    </row>
    <row r="4" spans="1:37" ht="19.149999999999999" customHeight="1">
      <c r="A4" s="432" t="s">
        <v>703</v>
      </c>
      <c r="B4" s="2342"/>
      <c r="C4" s="1846"/>
      <c r="D4" s="1846"/>
      <c r="E4" s="2343"/>
      <c r="F4" s="2350"/>
      <c r="G4" s="1846"/>
      <c r="H4" s="1846"/>
      <c r="I4" s="1846"/>
      <c r="J4" s="1846"/>
      <c r="K4" s="1846"/>
      <c r="L4" s="2343"/>
      <c r="M4" s="2343"/>
      <c r="N4" s="1846"/>
      <c r="O4" s="1846"/>
      <c r="P4" s="1846"/>
      <c r="Q4" s="1846"/>
      <c r="R4" s="1846"/>
      <c r="S4" s="2343"/>
      <c r="T4" s="2344"/>
      <c r="U4" s="2036"/>
      <c r="V4" s="2036"/>
      <c r="W4" s="2036"/>
      <c r="X4" s="1846"/>
      <c r="Y4" s="1846"/>
      <c r="Z4" s="2343"/>
      <c r="AA4" s="2343"/>
      <c r="AB4" s="1846"/>
      <c r="AC4" s="1846"/>
      <c r="AD4" s="1846"/>
      <c r="AE4" s="2345"/>
      <c r="AF4" s="2346"/>
      <c r="AG4" s="1554"/>
      <c r="AH4" s="1554"/>
      <c r="AI4" s="1554"/>
      <c r="AJ4" s="1776"/>
      <c r="AK4" s="1555"/>
    </row>
    <row r="5" spans="1:37" ht="19.149999999999999" customHeight="1">
      <c r="A5" s="462" t="s">
        <v>705</v>
      </c>
      <c r="B5" s="2366" t="s">
        <v>2</v>
      </c>
      <c r="C5" s="1987" t="s">
        <v>2</v>
      </c>
      <c r="D5" s="1987" t="s">
        <v>2</v>
      </c>
      <c r="E5" s="1987" t="s">
        <v>2</v>
      </c>
      <c r="F5" s="1982" t="s">
        <v>16</v>
      </c>
      <c r="G5" s="1978" t="s">
        <v>3</v>
      </c>
      <c r="H5" s="1987" t="s">
        <v>2</v>
      </c>
      <c r="I5" s="1987" t="s">
        <v>2</v>
      </c>
      <c r="J5" s="1985" t="s">
        <v>2</v>
      </c>
      <c r="K5" s="1987" t="s">
        <v>2</v>
      </c>
      <c r="L5" s="1982" t="s">
        <v>16</v>
      </c>
      <c r="M5" s="1982" t="s">
        <v>16</v>
      </c>
      <c r="N5" s="1987" t="s">
        <v>2</v>
      </c>
      <c r="O5" s="1987" t="s">
        <v>2</v>
      </c>
      <c r="P5" s="1978" t="s">
        <v>3</v>
      </c>
      <c r="Q5" s="1987" t="s">
        <v>2</v>
      </c>
      <c r="R5" s="1985" t="s">
        <v>2</v>
      </c>
      <c r="S5" s="1982" t="s">
        <v>16</v>
      </c>
      <c r="T5" s="2052" t="s">
        <v>16</v>
      </c>
      <c r="U5" s="2367" t="s">
        <v>2</v>
      </c>
      <c r="V5" s="1979" t="s">
        <v>16</v>
      </c>
      <c r="W5" s="1979" t="s">
        <v>16</v>
      </c>
      <c r="X5" s="1979" t="s">
        <v>16</v>
      </c>
      <c r="Y5" s="1987" t="s">
        <v>2</v>
      </c>
      <c r="Z5" s="1982" t="s">
        <v>16</v>
      </c>
      <c r="AA5" s="1982" t="s">
        <v>16</v>
      </c>
      <c r="AB5" s="1987" t="s">
        <v>2</v>
      </c>
      <c r="AC5" s="1978" t="s">
        <v>3</v>
      </c>
      <c r="AD5" s="1987" t="s">
        <v>2</v>
      </c>
      <c r="AE5" s="1996" t="s">
        <v>2</v>
      </c>
      <c r="AF5" s="1592">
        <f>COUNTIF(B5:AE5,AF$3)</f>
        <v>17</v>
      </c>
      <c r="AG5" s="13">
        <f>COUNTIF(B5:AE5,AG$3)</f>
        <v>3</v>
      </c>
      <c r="AH5" s="8">
        <f>COUNTIF(B5:AE5,AH$3)</f>
        <v>0</v>
      </c>
      <c r="AI5" s="8">
        <f>COUNTIF(B5:AE5,AI$3)</f>
        <v>10</v>
      </c>
      <c r="AJ5" s="49">
        <v>3</v>
      </c>
      <c r="AK5" s="9">
        <f>(AG5+AH5)*2</f>
        <v>6</v>
      </c>
    </row>
    <row r="6" spans="1:37" ht="19.149999999999999" customHeight="1">
      <c r="A6" s="462" t="s">
        <v>706</v>
      </c>
      <c r="B6" s="2074" t="s">
        <v>2</v>
      </c>
      <c r="C6" s="2366" t="s">
        <v>649</v>
      </c>
      <c r="D6" s="1982" t="s">
        <v>16</v>
      </c>
      <c r="E6" s="1982" t="s">
        <v>16</v>
      </c>
      <c r="F6" s="1987" t="s">
        <v>2</v>
      </c>
      <c r="G6" s="1987" t="s">
        <v>2</v>
      </c>
      <c r="H6" s="1987" t="s">
        <v>2</v>
      </c>
      <c r="I6" s="1987" t="s">
        <v>2</v>
      </c>
      <c r="J6" s="2368" t="s">
        <v>3</v>
      </c>
      <c r="K6" s="2368" t="s">
        <v>15</v>
      </c>
      <c r="L6" s="1982" t="s">
        <v>16</v>
      </c>
      <c r="M6" s="1982" t="s">
        <v>16</v>
      </c>
      <c r="N6" s="1985" t="s">
        <v>2</v>
      </c>
      <c r="O6" s="1987" t="s">
        <v>2</v>
      </c>
      <c r="P6" s="1978" t="s">
        <v>3</v>
      </c>
      <c r="Q6" s="1987" t="s">
        <v>2</v>
      </c>
      <c r="R6" s="1979" t="s">
        <v>16</v>
      </c>
      <c r="S6" s="1982" t="s">
        <v>16</v>
      </c>
      <c r="T6" s="2052" t="s">
        <v>16</v>
      </c>
      <c r="U6" s="1979" t="s">
        <v>16</v>
      </c>
      <c r="V6" s="1979" t="s">
        <v>16</v>
      </c>
      <c r="W6" s="2367" t="s">
        <v>2</v>
      </c>
      <c r="X6" s="1978" t="s">
        <v>3</v>
      </c>
      <c r="Y6" s="1979" t="s">
        <v>16</v>
      </c>
      <c r="Z6" s="2367" t="s">
        <v>2</v>
      </c>
      <c r="AA6" s="1982" t="s">
        <v>16</v>
      </c>
      <c r="AB6" s="1987" t="s">
        <v>2</v>
      </c>
      <c r="AC6" s="1987" t="s">
        <v>2</v>
      </c>
      <c r="AD6" s="1987" t="s">
        <v>2</v>
      </c>
      <c r="AE6" s="1996" t="s">
        <v>2</v>
      </c>
      <c r="AF6" s="1592">
        <f>COUNTIF(B6:AE6,AF$3)</f>
        <v>15</v>
      </c>
      <c r="AG6" s="13">
        <f>COUNTIF(B6:AE6,AG$3)</f>
        <v>3</v>
      </c>
      <c r="AH6" s="8">
        <f>COUNTIF(B6:AE6,AH$3)</f>
        <v>0</v>
      </c>
      <c r="AI6" s="8">
        <f>COUNTIF(B6:AE6,AI$3)</f>
        <v>11</v>
      </c>
      <c r="AJ6" s="49">
        <v>3</v>
      </c>
      <c r="AK6" s="9">
        <f>(AG6+AH6)*2</f>
        <v>6</v>
      </c>
    </row>
    <row r="7" spans="1:37" ht="19.149999999999999" customHeight="1" thickBot="1">
      <c r="A7" s="2364" t="s">
        <v>707</v>
      </c>
      <c r="B7" s="2369" t="s">
        <v>2</v>
      </c>
      <c r="C7" s="2370" t="s">
        <v>118</v>
      </c>
      <c r="D7" s="1985" t="s">
        <v>2</v>
      </c>
      <c r="E7" s="2018" t="s">
        <v>16</v>
      </c>
      <c r="F7" s="2018" t="s">
        <v>16</v>
      </c>
      <c r="G7" s="2021" t="s">
        <v>2</v>
      </c>
      <c r="H7" s="2021" t="s">
        <v>2</v>
      </c>
      <c r="I7" s="2021" t="s">
        <v>2</v>
      </c>
      <c r="J7" s="2021" t="s">
        <v>2</v>
      </c>
      <c r="K7" s="2018" t="s">
        <v>16</v>
      </c>
      <c r="L7" s="2018" t="s">
        <v>16</v>
      </c>
      <c r="M7" s="2371" t="s">
        <v>2</v>
      </c>
      <c r="N7" s="2021" t="s">
        <v>2</v>
      </c>
      <c r="O7" s="2021" t="s">
        <v>2</v>
      </c>
      <c r="P7" s="2021" t="s">
        <v>2</v>
      </c>
      <c r="Q7" s="2019" t="s">
        <v>3</v>
      </c>
      <c r="R7" s="2021" t="s">
        <v>2</v>
      </c>
      <c r="S7" s="2018" t="s">
        <v>16</v>
      </c>
      <c r="T7" s="2372" t="s">
        <v>16</v>
      </c>
      <c r="U7" s="2373" t="s">
        <v>16</v>
      </c>
      <c r="V7" s="2373" t="s">
        <v>16</v>
      </c>
      <c r="W7" s="2373" t="s">
        <v>16</v>
      </c>
      <c r="X7" s="2021" t="s">
        <v>2</v>
      </c>
      <c r="Y7" s="2019" t="s">
        <v>3</v>
      </c>
      <c r="Z7" s="2018" t="s">
        <v>16</v>
      </c>
      <c r="AA7" s="2018" t="s">
        <v>16</v>
      </c>
      <c r="AB7" s="2021" t="s">
        <v>2</v>
      </c>
      <c r="AC7" s="2020" t="s">
        <v>2</v>
      </c>
      <c r="AD7" s="2018" t="s">
        <v>16</v>
      </c>
      <c r="AE7" s="2374" t="s">
        <v>3</v>
      </c>
      <c r="AF7" s="1592">
        <f>COUNTIF(B7:AE7,AF$3)</f>
        <v>14</v>
      </c>
      <c r="AG7" s="13">
        <f>COUNTIF(B7:AE7,AG$3)</f>
        <v>3</v>
      </c>
      <c r="AH7" s="8">
        <f>COUNTIF(B7:AE7,AH$3)</f>
        <v>0</v>
      </c>
      <c r="AI7" s="8">
        <f>COUNTIF(B7:AE7,AI$3)</f>
        <v>12</v>
      </c>
      <c r="AJ7" s="49">
        <v>2</v>
      </c>
      <c r="AK7" s="9">
        <f>(AG7+AH7)*2</f>
        <v>6</v>
      </c>
    </row>
    <row r="8" spans="1:37" ht="19.149999999999999" customHeight="1">
      <c r="A8" s="2431" t="s">
        <v>708</v>
      </c>
      <c r="B8" s="1974" t="s">
        <v>4</v>
      </c>
      <c r="C8" s="1975" t="s">
        <v>16</v>
      </c>
      <c r="D8" s="1980" t="s">
        <v>2</v>
      </c>
      <c r="E8" s="2421" t="s">
        <v>16</v>
      </c>
      <c r="F8" s="2422" t="s">
        <v>54</v>
      </c>
      <c r="G8" s="1975" t="s">
        <v>16</v>
      </c>
      <c r="H8" s="1976" t="s">
        <v>2</v>
      </c>
      <c r="I8" s="1977" t="s">
        <v>3</v>
      </c>
      <c r="J8" s="1976" t="s">
        <v>2</v>
      </c>
      <c r="K8" s="1975" t="s">
        <v>16</v>
      </c>
      <c r="L8" s="1981" t="s">
        <v>4</v>
      </c>
      <c r="M8" s="1981" t="s">
        <v>4</v>
      </c>
      <c r="N8" s="1981" t="s">
        <v>4</v>
      </c>
      <c r="O8" s="1975" t="s">
        <v>16</v>
      </c>
      <c r="P8" s="1976" t="s">
        <v>2</v>
      </c>
      <c r="Q8" s="1980" t="s">
        <v>2</v>
      </c>
      <c r="R8" s="1977" t="s">
        <v>3</v>
      </c>
      <c r="S8" s="1975" t="s">
        <v>16</v>
      </c>
      <c r="T8" s="2423" t="s">
        <v>3</v>
      </c>
      <c r="U8" s="2036" t="s">
        <v>16</v>
      </c>
      <c r="V8" s="2036" t="s">
        <v>16</v>
      </c>
      <c r="W8" s="2036" t="s">
        <v>16</v>
      </c>
      <c r="X8" s="1981" t="s">
        <v>4</v>
      </c>
      <c r="Y8" s="1981" t="s">
        <v>4</v>
      </c>
      <c r="Z8" s="1975" t="s">
        <v>16</v>
      </c>
      <c r="AA8" s="1975" t="s">
        <v>16</v>
      </c>
      <c r="AB8" s="1980" t="s">
        <v>2</v>
      </c>
      <c r="AC8" s="1976" t="s">
        <v>2</v>
      </c>
      <c r="AD8" s="1977" t="s">
        <v>3</v>
      </c>
      <c r="AE8" s="2026" t="s">
        <v>2</v>
      </c>
      <c r="AF8" s="7">
        <f t="shared" ref="AF8:AF18" si="0">COUNTIF(B8:AE8,AF$3)</f>
        <v>8</v>
      </c>
      <c r="AG8" s="13">
        <f t="shared" ref="AG8:AG18" si="1">COUNTIF(B8:AE8,AG$3)</f>
        <v>5</v>
      </c>
      <c r="AH8" s="8">
        <f t="shared" ref="AH8:AH18" si="2">COUNTIF(B8:AE8,AH$3)</f>
        <v>6</v>
      </c>
      <c r="AI8" s="8">
        <f t="shared" ref="AI8:AI18" si="3">COUNTIF(B8:AE8,AI$3)</f>
        <v>11</v>
      </c>
      <c r="AJ8" s="49">
        <v>3</v>
      </c>
      <c r="AK8" s="9">
        <f t="shared" ref="AK8:AK23" si="4">(AG8+AH8)*2+2</f>
        <v>24</v>
      </c>
    </row>
    <row r="9" spans="1:37" ht="19.149999999999999" customHeight="1">
      <c r="A9" s="2432" t="s">
        <v>709</v>
      </c>
      <c r="B9" s="1988" t="s">
        <v>4</v>
      </c>
      <c r="C9" s="1982" t="s">
        <v>16</v>
      </c>
      <c r="D9" s="1987" t="s">
        <v>2</v>
      </c>
      <c r="E9" s="1978" t="s">
        <v>3</v>
      </c>
      <c r="F9" s="1982" t="s">
        <v>16</v>
      </c>
      <c r="G9" s="1978" t="s">
        <v>3</v>
      </c>
      <c r="H9" s="1987" t="s">
        <v>2</v>
      </c>
      <c r="I9" s="1987" t="s">
        <v>2</v>
      </c>
      <c r="J9" s="2368" t="s">
        <v>3</v>
      </c>
      <c r="K9" s="2377" t="s">
        <v>118</v>
      </c>
      <c r="L9" s="1982" t="s">
        <v>16</v>
      </c>
      <c r="M9" s="1982" t="s">
        <v>16</v>
      </c>
      <c r="N9" s="1979" t="s">
        <v>16</v>
      </c>
      <c r="O9" s="1989" t="s">
        <v>4</v>
      </c>
      <c r="P9" s="1989" t="s">
        <v>4</v>
      </c>
      <c r="Q9" s="1982" t="s">
        <v>16</v>
      </c>
      <c r="R9" s="1987" t="s">
        <v>2</v>
      </c>
      <c r="S9" s="1978" t="s">
        <v>3</v>
      </c>
      <c r="T9" s="2052" t="s">
        <v>16</v>
      </c>
      <c r="U9" s="1978" t="s">
        <v>3</v>
      </c>
      <c r="V9" s="1979" t="s">
        <v>16</v>
      </c>
      <c r="W9" s="1979" t="s">
        <v>16</v>
      </c>
      <c r="X9" s="1982" t="s">
        <v>16</v>
      </c>
      <c r="Y9" s="1982" t="s">
        <v>16</v>
      </c>
      <c r="Z9" s="1989" t="s">
        <v>4</v>
      </c>
      <c r="AA9" s="1989" t="s">
        <v>4</v>
      </c>
      <c r="AB9" s="1989" t="s">
        <v>4</v>
      </c>
      <c r="AC9" s="1982" t="s">
        <v>16</v>
      </c>
      <c r="AD9" s="1987" t="s">
        <v>2</v>
      </c>
      <c r="AE9" s="1996" t="s">
        <v>2</v>
      </c>
      <c r="AF9" s="12">
        <f t="shared" si="0"/>
        <v>6</v>
      </c>
      <c r="AG9" s="13">
        <f t="shared" si="1"/>
        <v>5</v>
      </c>
      <c r="AH9" s="13">
        <f t="shared" si="2"/>
        <v>6</v>
      </c>
      <c r="AI9" s="13">
        <f t="shared" si="3"/>
        <v>12</v>
      </c>
      <c r="AJ9" s="49">
        <v>2</v>
      </c>
      <c r="AK9" s="14">
        <f t="shared" si="4"/>
        <v>24</v>
      </c>
    </row>
    <row r="10" spans="1:37" ht="19.149999999999999" customHeight="1">
      <c r="A10" s="2432" t="s">
        <v>710</v>
      </c>
      <c r="B10" s="2068" t="s">
        <v>3</v>
      </c>
      <c r="C10" s="1985" t="s">
        <v>2</v>
      </c>
      <c r="D10" s="2366" t="s">
        <v>118</v>
      </c>
      <c r="E10" s="2424" t="s">
        <v>16</v>
      </c>
      <c r="F10" s="2424" t="s">
        <v>16</v>
      </c>
      <c r="G10" s="2424" t="s">
        <v>16</v>
      </c>
      <c r="H10" s="2424" t="s">
        <v>16</v>
      </c>
      <c r="I10" s="2424" t="s">
        <v>16</v>
      </c>
      <c r="J10" s="1982" t="s">
        <v>16</v>
      </c>
      <c r="K10" s="1987" t="s">
        <v>2</v>
      </c>
      <c r="L10" s="1978" t="s">
        <v>3</v>
      </c>
      <c r="M10" s="1982" t="s">
        <v>16</v>
      </c>
      <c r="N10" s="1979" t="s">
        <v>16</v>
      </c>
      <c r="O10" s="1978" t="s">
        <v>3</v>
      </c>
      <c r="P10" s="1979" t="s">
        <v>16</v>
      </c>
      <c r="Q10" s="1982" t="s">
        <v>16</v>
      </c>
      <c r="R10" s="1982" t="s">
        <v>16</v>
      </c>
      <c r="S10" s="1989" t="s">
        <v>4</v>
      </c>
      <c r="T10" s="2053" t="s">
        <v>4</v>
      </c>
      <c r="U10" s="2053" t="s">
        <v>4</v>
      </c>
      <c r="V10" s="2052" t="s">
        <v>16</v>
      </c>
      <c r="W10" s="1979" t="s">
        <v>16</v>
      </c>
      <c r="X10" s="1978" t="s">
        <v>3</v>
      </c>
      <c r="Y10" s="1985" t="s">
        <v>2</v>
      </c>
      <c r="Z10" s="1982" t="s">
        <v>16</v>
      </c>
      <c r="AA10" s="1978" t="s">
        <v>3</v>
      </c>
      <c r="AB10" s="1987" t="s">
        <v>2</v>
      </c>
      <c r="AC10" s="1987" t="s">
        <v>2</v>
      </c>
      <c r="AD10" s="1985" t="s">
        <v>2</v>
      </c>
      <c r="AE10" s="1993" t="s">
        <v>4</v>
      </c>
      <c r="AF10" s="12">
        <f>COUNTIF(B10:AE10,AF$3)</f>
        <v>6</v>
      </c>
      <c r="AG10" s="13">
        <f>COUNTIF(B10:AE10,AG$3)</f>
        <v>5</v>
      </c>
      <c r="AH10" s="13">
        <f>COUNTIF(B10:AE10,AH$3)</f>
        <v>4</v>
      </c>
      <c r="AI10" s="13">
        <f>COUNTIF(B10:AE10,AI$3)</f>
        <v>14</v>
      </c>
      <c r="AJ10" s="49">
        <v>3</v>
      </c>
      <c r="AK10" s="14">
        <f>(AG10+AH10)*2+2</f>
        <v>20</v>
      </c>
    </row>
    <row r="11" spans="1:37" ht="19.149999999999999" customHeight="1">
      <c r="A11" s="2432" t="s">
        <v>711</v>
      </c>
      <c r="B11" s="1995" t="s">
        <v>16</v>
      </c>
      <c r="C11" s="1978" t="s">
        <v>3</v>
      </c>
      <c r="D11" s="2366" t="s">
        <v>118</v>
      </c>
      <c r="E11" s="1982" t="s">
        <v>16</v>
      </c>
      <c r="F11" s="1978" t="s">
        <v>3</v>
      </c>
      <c r="G11" s="1985" t="s">
        <v>2</v>
      </c>
      <c r="H11" s="1989" t="s">
        <v>4</v>
      </c>
      <c r="I11" s="1989" t="s">
        <v>4</v>
      </c>
      <c r="J11" s="1989" t="s">
        <v>4</v>
      </c>
      <c r="K11" s="1989" t="s">
        <v>4</v>
      </c>
      <c r="L11" s="1982" t="s">
        <v>16</v>
      </c>
      <c r="M11" s="1982" t="s">
        <v>16</v>
      </c>
      <c r="N11" s="1987" t="s">
        <v>2</v>
      </c>
      <c r="O11" s="1985" t="s">
        <v>2</v>
      </c>
      <c r="P11" s="1978" t="s">
        <v>3</v>
      </c>
      <c r="Q11" s="1987" t="s">
        <v>2</v>
      </c>
      <c r="R11" s="1979" t="s">
        <v>16</v>
      </c>
      <c r="S11" s="1982" t="s">
        <v>16</v>
      </c>
      <c r="T11" s="2052" t="s">
        <v>16</v>
      </c>
      <c r="U11" s="1979" t="s">
        <v>16</v>
      </c>
      <c r="V11" s="2053" t="s">
        <v>4</v>
      </c>
      <c r="W11" s="2053" t="s">
        <v>4</v>
      </c>
      <c r="X11" s="1982" t="s">
        <v>16</v>
      </c>
      <c r="Y11" s="1979" t="s">
        <v>16</v>
      </c>
      <c r="Z11" s="1978" t="s">
        <v>3</v>
      </c>
      <c r="AA11" s="1982" t="s">
        <v>16</v>
      </c>
      <c r="AB11" s="1987" t="s">
        <v>2</v>
      </c>
      <c r="AC11" s="1978" t="s">
        <v>3</v>
      </c>
      <c r="AD11" s="2377" t="s">
        <v>118</v>
      </c>
      <c r="AE11" s="1997" t="s">
        <v>16</v>
      </c>
      <c r="AF11" s="12">
        <f>COUNTIF(B11:AE11,AF$3)</f>
        <v>5</v>
      </c>
      <c r="AG11" s="13">
        <f>COUNTIF(B11:AE11,AG$3)</f>
        <v>5</v>
      </c>
      <c r="AH11" s="13">
        <f>COUNTIF(B11:AE11,AH$3)</f>
        <v>6</v>
      </c>
      <c r="AI11" s="13">
        <f>COUNTIF(B11:AE11,AI$3)</f>
        <v>12</v>
      </c>
      <c r="AJ11" s="49">
        <v>2</v>
      </c>
      <c r="AK11" s="14">
        <f>(AG11+AH11)*2+2</f>
        <v>24</v>
      </c>
    </row>
    <row r="12" spans="1:37" ht="19.149999999999999" customHeight="1">
      <c r="A12" s="2433" t="s">
        <v>712</v>
      </c>
      <c r="B12" s="2073" t="s">
        <v>2</v>
      </c>
      <c r="C12" s="1989" t="s">
        <v>4</v>
      </c>
      <c r="D12" s="1989" t="s">
        <v>4</v>
      </c>
      <c r="E12" s="1982" t="s">
        <v>16</v>
      </c>
      <c r="F12" s="1982" t="s">
        <v>16</v>
      </c>
      <c r="G12" s="1987" t="s">
        <v>2</v>
      </c>
      <c r="H12" s="1978" t="s">
        <v>3</v>
      </c>
      <c r="I12" s="2377" t="s">
        <v>118</v>
      </c>
      <c r="J12" s="1982" t="s">
        <v>16</v>
      </c>
      <c r="K12" s="1982" t="s">
        <v>16</v>
      </c>
      <c r="L12" s="1989" t="s">
        <v>4</v>
      </c>
      <c r="M12" s="1989" t="s">
        <v>4</v>
      </c>
      <c r="N12" s="1989" t="s">
        <v>4</v>
      </c>
      <c r="O12" s="1982" t="s">
        <v>16</v>
      </c>
      <c r="P12" s="1985" t="s">
        <v>2</v>
      </c>
      <c r="Q12" s="1978" t="s">
        <v>3</v>
      </c>
      <c r="R12" s="1979" t="s">
        <v>16</v>
      </c>
      <c r="S12" s="1982" t="s">
        <v>16</v>
      </c>
      <c r="T12" s="2378" t="s">
        <v>3</v>
      </c>
      <c r="U12" s="1979" t="s">
        <v>16</v>
      </c>
      <c r="V12" s="1978" t="s">
        <v>3</v>
      </c>
      <c r="W12" s="1979" t="s">
        <v>16</v>
      </c>
      <c r="X12" s="1989" t="s">
        <v>4</v>
      </c>
      <c r="Y12" s="1989" t="s">
        <v>4</v>
      </c>
      <c r="Z12" s="1982" t="s">
        <v>16</v>
      </c>
      <c r="AA12" s="1982" t="s">
        <v>16</v>
      </c>
      <c r="AB12" s="1978" t="s">
        <v>3</v>
      </c>
      <c r="AC12" s="1987" t="s">
        <v>2</v>
      </c>
      <c r="AD12" s="1987" t="s">
        <v>2</v>
      </c>
      <c r="AE12" s="2032" t="s">
        <v>2</v>
      </c>
      <c r="AF12" s="12">
        <f>COUNTIF(B12:AE12,AF$3)</f>
        <v>6</v>
      </c>
      <c r="AG12" s="13">
        <f>COUNTIF(B12:AE12,AG$3)</f>
        <v>5</v>
      </c>
      <c r="AH12" s="13">
        <f>COUNTIF(B12:AE12,AH$3)</f>
        <v>7</v>
      </c>
      <c r="AI12" s="13">
        <f>COUNTIF(B12:AE12,AI$3)</f>
        <v>11</v>
      </c>
      <c r="AJ12" s="49">
        <v>2</v>
      </c>
      <c r="AK12" s="14">
        <f>(AG12+AH12)*2+2</f>
        <v>26</v>
      </c>
    </row>
    <row r="13" spans="1:37" ht="19.149999999999999" customHeight="1">
      <c r="A13" s="2432" t="s">
        <v>713</v>
      </c>
      <c r="B13" s="2074" t="s">
        <v>2</v>
      </c>
      <c r="C13" s="1982" t="s">
        <v>16</v>
      </c>
      <c r="D13" s="1982" t="s">
        <v>16</v>
      </c>
      <c r="E13" s="1989" t="s">
        <v>4</v>
      </c>
      <c r="F13" s="1989" t="s">
        <v>4</v>
      </c>
      <c r="G13" s="1989" t="s">
        <v>4</v>
      </c>
      <c r="H13" s="1982" t="s">
        <v>16</v>
      </c>
      <c r="I13" s="1985" t="s">
        <v>2</v>
      </c>
      <c r="J13" s="1987" t="s">
        <v>2</v>
      </c>
      <c r="K13" s="2368" t="s">
        <v>3</v>
      </c>
      <c r="L13" s="1982" t="s">
        <v>16</v>
      </c>
      <c r="M13" s="1978" t="s">
        <v>3</v>
      </c>
      <c r="N13" s="1987" t="s">
        <v>2</v>
      </c>
      <c r="O13" s="1978" t="s">
        <v>3</v>
      </c>
      <c r="P13" s="1985" t="s">
        <v>2</v>
      </c>
      <c r="Q13" s="1989" t="s">
        <v>4</v>
      </c>
      <c r="R13" s="1989" t="s">
        <v>4</v>
      </c>
      <c r="S13" s="1982" t="s">
        <v>16</v>
      </c>
      <c r="T13" s="2052" t="s">
        <v>16</v>
      </c>
      <c r="U13" s="1979" t="s">
        <v>16</v>
      </c>
      <c r="V13" s="1979" t="s">
        <v>16</v>
      </c>
      <c r="W13" s="1978" t="s">
        <v>3</v>
      </c>
      <c r="X13" s="1985" t="s">
        <v>2</v>
      </c>
      <c r="Y13" s="1979" t="s">
        <v>16</v>
      </c>
      <c r="Z13" s="1982" t="s">
        <v>16</v>
      </c>
      <c r="AA13" s="1982" t="s">
        <v>16</v>
      </c>
      <c r="AB13" s="1978" t="s">
        <v>3</v>
      </c>
      <c r="AC13" s="1989" t="s">
        <v>4</v>
      </c>
      <c r="AD13" s="1989" t="s">
        <v>4</v>
      </c>
      <c r="AE13" s="1997" t="s">
        <v>16</v>
      </c>
      <c r="AF13" s="7">
        <f t="shared" si="0"/>
        <v>6</v>
      </c>
      <c r="AG13" s="13">
        <f t="shared" si="1"/>
        <v>5</v>
      </c>
      <c r="AH13" s="8">
        <f t="shared" si="2"/>
        <v>7</v>
      </c>
      <c r="AI13" s="8">
        <f t="shared" si="3"/>
        <v>12</v>
      </c>
      <c r="AJ13" s="49">
        <v>3</v>
      </c>
      <c r="AK13" s="9">
        <f t="shared" si="4"/>
        <v>26</v>
      </c>
    </row>
    <row r="14" spans="1:37" ht="19.149999999999999" customHeight="1">
      <c r="A14" s="2432" t="s">
        <v>714</v>
      </c>
      <c r="B14" s="2074" t="s">
        <v>2</v>
      </c>
      <c r="C14" s="1978" t="s">
        <v>3</v>
      </c>
      <c r="D14" s="1987" t="s">
        <v>2</v>
      </c>
      <c r="E14" s="2425" t="s">
        <v>54</v>
      </c>
      <c r="F14" s="2426" t="s">
        <v>16</v>
      </c>
      <c r="G14" s="1987" t="s">
        <v>2</v>
      </c>
      <c r="H14" s="1989" t="s">
        <v>4</v>
      </c>
      <c r="I14" s="1989" t="s">
        <v>4</v>
      </c>
      <c r="J14" s="1982" t="s">
        <v>16</v>
      </c>
      <c r="K14" s="1985" t="s">
        <v>2</v>
      </c>
      <c r="L14" s="1978" t="s">
        <v>3</v>
      </c>
      <c r="M14" s="1982" t="s">
        <v>16</v>
      </c>
      <c r="N14" s="1985" t="s">
        <v>2</v>
      </c>
      <c r="O14" s="1979" t="s">
        <v>16</v>
      </c>
      <c r="P14" s="1979" t="s">
        <v>16</v>
      </c>
      <c r="Q14" s="1982" t="s">
        <v>16</v>
      </c>
      <c r="R14" s="1982" t="s">
        <v>16</v>
      </c>
      <c r="S14" s="1989" t="s">
        <v>4</v>
      </c>
      <c r="T14" s="2053" t="s">
        <v>4</v>
      </c>
      <c r="U14" s="2053" t="s">
        <v>4</v>
      </c>
      <c r="V14" s="2052" t="s">
        <v>16</v>
      </c>
      <c r="W14" s="1979" t="s">
        <v>16</v>
      </c>
      <c r="X14" s="1987" t="s">
        <v>2</v>
      </c>
      <c r="Y14" s="1987" t="s">
        <v>2</v>
      </c>
      <c r="Z14" s="1982" t="s">
        <v>16</v>
      </c>
      <c r="AA14" s="1978" t="s">
        <v>3</v>
      </c>
      <c r="AB14" s="1987" t="s">
        <v>2</v>
      </c>
      <c r="AC14" s="1985" t="s">
        <v>2</v>
      </c>
      <c r="AD14" s="1987" t="s">
        <v>2</v>
      </c>
      <c r="AE14" s="1993" t="s">
        <v>4</v>
      </c>
      <c r="AF14" s="12">
        <f>COUNTIF(B14:AE14,AF$3)</f>
        <v>10</v>
      </c>
      <c r="AG14" s="13">
        <f>COUNTIF(B14:AE14,AG$3)</f>
        <v>4</v>
      </c>
      <c r="AH14" s="13">
        <f>COUNTIF(B14:AE14,AH$3)</f>
        <v>6</v>
      </c>
      <c r="AI14" s="13">
        <f>COUNTIF(B14:AE14,AI$3)</f>
        <v>10</v>
      </c>
      <c r="AJ14" s="49">
        <v>3</v>
      </c>
      <c r="AK14" s="14">
        <f>(AG14+AH14)*2+2</f>
        <v>22</v>
      </c>
    </row>
    <row r="15" spans="1:37" ht="19.149999999999999" customHeight="1">
      <c r="A15" s="2432" t="s">
        <v>715</v>
      </c>
      <c r="B15" s="2073" t="s">
        <v>2</v>
      </c>
      <c r="C15" s="2427" t="s">
        <v>15</v>
      </c>
      <c r="D15" s="2427" t="s">
        <v>15</v>
      </c>
      <c r="E15" s="1989" t="s">
        <v>4</v>
      </c>
      <c r="F15" s="1989" t="s">
        <v>4</v>
      </c>
      <c r="G15" s="1989" t="s">
        <v>4</v>
      </c>
      <c r="H15" s="1982" t="s">
        <v>16</v>
      </c>
      <c r="I15" s="2377" t="s">
        <v>16</v>
      </c>
      <c r="J15" s="2366" t="s">
        <v>2</v>
      </c>
      <c r="K15" s="1978" t="s">
        <v>3</v>
      </c>
      <c r="L15" s="1982" t="s">
        <v>16</v>
      </c>
      <c r="M15" s="1978" t="s">
        <v>3</v>
      </c>
      <c r="N15" s="1987" t="s">
        <v>2</v>
      </c>
      <c r="O15" s="2377" t="s">
        <v>118</v>
      </c>
      <c r="P15" s="2425" t="s">
        <v>16</v>
      </c>
      <c r="Q15" s="1989" t="s">
        <v>4</v>
      </c>
      <c r="R15" s="1989" t="s">
        <v>4</v>
      </c>
      <c r="S15" s="1982" t="s">
        <v>16</v>
      </c>
      <c r="T15" s="2052" t="s">
        <v>16</v>
      </c>
      <c r="U15" s="1979" t="s">
        <v>16</v>
      </c>
      <c r="V15" s="1978" t="s">
        <v>3</v>
      </c>
      <c r="W15" s="1978" t="s">
        <v>3</v>
      </c>
      <c r="X15" s="1979" t="s">
        <v>16</v>
      </c>
      <c r="Y15" s="1979" t="s">
        <v>16</v>
      </c>
      <c r="Z15" s="1982" t="s">
        <v>16</v>
      </c>
      <c r="AA15" s="1982" t="s">
        <v>16</v>
      </c>
      <c r="AB15" s="1987" t="s">
        <v>2</v>
      </c>
      <c r="AC15" s="1989" t="s">
        <v>4</v>
      </c>
      <c r="AD15" s="1989" t="s">
        <v>4</v>
      </c>
      <c r="AE15" s="1997" t="s">
        <v>16</v>
      </c>
      <c r="AF15" s="12">
        <f t="shared" si="0"/>
        <v>6</v>
      </c>
      <c r="AG15" s="13">
        <f t="shared" si="1"/>
        <v>4</v>
      </c>
      <c r="AH15" s="13" t="s">
        <v>735</v>
      </c>
      <c r="AI15" s="13">
        <f t="shared" si="3"/>
        <v>12</v>
      </c>
      <c r="AJ15" s="49">
        <v>2</v>
      </c>
      <c r="AK15" s="14" t="e">
        <f t="shared" si="4"/>
        <v>#VALUE!</v>
      </c>
    </row>
    <row r="16" spans="1:37" ht="19.149999999999999" customHeight="1">
      <c r="A16" s="2432" t="s">
        <v>716</v>
      </c>
      <c r="B16" s="2068" t="s">
        <v>3</v>
      </c>
      <c r="C16" s="1989" t="s">
        <v>4</v>
      </c>
      <c r="D16" s="1989" t="s">
        <v>4</v>
      </c>
      <c r="E16" s="1982" t="s">
        <v>16</v>
      </c>
      <c r="F16" s="1982" t="s">
        <v>16</v>
      </c>
      <c r="G16" s="1987" t="s">
        <v>2</v>
      </c>
      <c r="H16" s="1987" t="s">
        <v>2</v>
      </c>
      <c r="I16" s="1985" t="s">
        <v>2</v>
      </c>
      <c r="J16" s="1987" t="s">
        <v>2</v>
      </c>
      <c r="K16" s="1978" t="s">
        <v>3</v>
      </c>
      <c r="L16" s="1982" t="s">
        <v>16</v>
      </c>
      <c r="M16" s="1982" t="s">
        <v>16</v>
      </c>
      <c r="N16" s="1987" t="s">
        <v>2</v>
      </c>
      <c r="O16" s="1989" t="s">
        <v>4</v>
      </c>
      <c r="P16" s="1989" t="s">
        <v>4</v>
      </c>
      <c r="Q16" s="1982" t="s">
        <v>16</v>
      </c>
      <c r="R16" s="1985" t="s">
        <v>2</v>
      </c>
      <c r="S16" s="1978" t="s">
        <v>3</v>
      </c>
      <c r="T16" s="2052" t="s">
        <v>16</v>
      </c>
      <c r="U16" s="1979" t="s">
        <v>16</v>
      </c>
      <c r="V16" s="1979" t="s">
        <v>16</v>
      </c>
      <c r="W16" s="1978" t="s">
        <v>3</v>
      </c>
      <c r="X16" s="1982" t="s">
        <v>16</v>
      </c>
      <c r="Y16" s="1982" t="s">
        <v>16</v>
      </c>
      <c r="Z16" s="1989" t="s">
        <v>4</v>
      </c>
      <c r="AA16" s="1989" t="s">
        <v>4</v>
      </c>
      <c r="AB16" s="1989" t="s">
        <v>4</v>
      </c>
      <c r="AC16" s="1982" t="s">
        <v>16</v>
      </c>
      <c r="AD16" s="1987" t="s">
        <v>2</v>
      </c>
      <c r="AE16" s="2032" t="s">
        <v>2</v>
      </c>
      <c r="AF16" s="7">
        <f>COUNTIF(B16:AE16,AF$3)</f>
        <v>8</v>
      </c>
      <c r="AG16" s="13">
        <f>COUNTIF(B16:AE16,AG$3)</f>
        <v>4</v>
      </c>
      <c r="AH16" s="8">
        <f>COUNTIF(B16:AE16,AH$3)</f>
        <v>7</v>
      </c>
      <c r="AI16" s="8">
        <f>COUNTIF(B16:AE16,AI$3)</f>
        <v>11</v>
      </c>
      <c r="AJ16" s="49">
        <v>2</v>
      </c>
      <c r="AK16" s="9">
        <f>(AG16+AH16)*2+2</f>
        <v>24</v>
      </c>
    </row>
    <row r="17" spans="1:37" ht="19.149999999999999" customHeight="1">
      <c r="A17" s="2432" t="s">
        <v>717</v>
      </c>
      <c r="B17" s="2074" t="s">
        <v>2</v>
      </c>
      <c r="C17" s="1987" t="s">
        <v>2</v>
      </c>
      <c r="D17" s="2428" t="s">
        <v>649</v>
      </c>
      <c r="E17" s="1982" t="s">
        <v>16</v>
      </c>
      <c r="F17" s="1982" t="s">
        <v>16</v>
      </c>
      <c r="G17" s="1985" t="s">
        <v>2</v>
      </c>
      <c r="H17" s="1987" t="s">
        <v>2</v>
      </c>
      <c r="I17" s="1978" t="s">
        <v>3</v>
      </c>
      <c r="J17" s="1989" t="s">
        <v>4</v>
      </c>
      <c r="K17" s="1989" t="s">
        <v>4</v>
      </c>
      <c r="L17" s="1982" t="s">
        <v>16</v>
      </c>
      <c r="M17" s="1982" t="s">
        <v>16</v>
      </c>
      <c r="N17" s="1978" t="s">
        <v>3</v>
      </c>
      <c r="O17" s="1987" t="s">
        <v>2</v>
      </c>
      <c r="P17" s="1987" t="s">
        <v>2</v>
      </c>
      <c r="Q17" s="1985" t="s">
        <v>2</v>
      </c>
      <c r="R17" s="1987" t="s">
        <v>2</v>
      </c>
      <c r="S17" s="1982" t="s">
        <v>16</v>
      </c>
      <c r="T17" s="2052" t="s">
        <v>16</v>
      </c>
      <c r="U17" s="1978" t="s">
        <v>3</v>
      </c>
      <c r="V17" s="2053" t="s">
        <v>4</v>
      </c>
      <c r="W17" s="2053" t="s">
        <v>734</v>
      </c>
      <c r="X17" s="1982" t="s">
        <v>16</v>
      </c>
      <c r="Y17" s="1979" t="s">
        <v>16</v>
      </c>
      <c r="Z17" s="1978" t="s">
        <v>3</v>
      </c>
      <c r="AA17" s="1982" t="s">
        <v>16</v>
      </c>
      <c r="AB17" s="1985" t="s">
        <v>2</v>
      </c>
      <c r="AC17" s="1979" t="s">
        <v>16</v>
      </c>
      <c r="AD17" s="1979" t="s">
        <v>16</v>
      </c>
      <c r="AE17" s="1997" t="s">
        <v>16</v>
      </c>
      <c r="AF17" s="12">
        <f t="shared" si="0"/>
        <v>9</v>
      </c>
      <c r="AG17" s="13">
        <f t="shared" si="1"/>
        <v>4</v>
      </c>
      <c r="AH17" s="13">
        <f t="shared" si="2"/>
        <v>4</v>
      </c>
      <c r="AI17" s="13">
        <f t="shared" si="3"/>
        <v>12</v>
      </c>
      <c r="AJ17" s="49">
        <v>3</v>
      </c>
      <c r="AK17" s="14">
        <f t="shared" si="4"/>
        <v>18</v>
      </c>
    </row>
    <row r="18" spans="1:37" ht="19.149999999999999" customHeight="1" thickBot="1">
      <c r="A18" s="2437" t="s">
        <v>718</v>
      </c>
      <c r="B18" s="2438" t="s">
        <v>54</v>
      </c>
      <c r="C18" s="2439" t="s">
        <v>54</v>
      </c>
      <c r="D18" s="2439" t="s">
        <v>54</v>
      </c>
      <c r="E18" s="2440" t="s">
        <v>16</v>
      </c>
      <c r="F18" s="2440" t="s">
        <v>16</v>
      </c>
      <c r="G18" s="2441" t="s">
        <v>2</v>
      </c>
      <c r="H18" s="2442" t="s">
        <v>3</v>
      </c>
      <c r="I18" s="2441" t="s">
        <v>2</v>
      </c>
      <c r="J18" s="2441" t="s">
        <v>2</v>
      </c>
      <c r="K18" s="2443" t="s">
        <v>4</v>
      </c>
      <c r="L18" s="2444" t="s">
        <v>16</v>
      </c>
      <c r="M18" s="2444" t="s">
        <v>16</v>
      </c>
      <c r="N18" s="2441" t="s">
        <v>2</v>
      </c>
      <c r="O18" s="2441" t="s">
        <v>2</v>
      </c>
      <c r="P18" s="2445" t="s">
        <v>2</v>
      </c>
      <c r="Q18" s="2443" t="s">
        <v>4</v>
      </c>
      <c r="R18" s="2443" t="s">
        <v>4</v>
      </c>
      <c r="S18" s="2444" t="s">
        <v>16</v>
      </c>
      <c r="T18" s="2446" t="s">
        <v>16</v>
      </c>
      <c r="U18" s="2447" t="s">
        <v>16</v>
      </c>
      <c r="V18" s="2447" t="s">
        <v>16</v>
      </c>
      <c r="W18" s="2447" t="s">
        <v>16</v>
      </c>
      <c r="X18" s="2442" t="s">
        <v>54</v>
      </c>
      <c r="Y18" s="2445" t="s">
        <v>2</v>
      </c>
      <c r="Z18" s="2441" t="s">
        <v>2</v>
      </c>
      <c r="AA18" s="2441" t="s">
        <v>2</v>
      </c>
      <c r="AB18" s="2385" t="s">
        <v>16</v>
      </c>
      <c r="AC18" s="2385" t="s">
        <v>16</v>
      </c>
      <c r="AD18" s="2442" t="s">
        <v>3</v>
      </c>
      <c r="AE18" s="2448" t="s">
        <v>2</v>
      </c>
      <c r="AF18" s="2363">
        <f t="shared" si="0"/>
        <v>10</v>
      </c>
      <c r="AG18" s="2347">
        <f t="shared" si="1"/>
        <v>6</v>
      </c>
      <c r="AH18" s="2347">
        <f t="shared" si="2"/>
        <v>3</v>
      </c>
      <c r="AI18" s="2347">
        <f t="shared" si="3"/>
        <v>11</v>
      </c>
      <c r="AJ18" s="2348">
        <v>4</v>
      </c>
      <c r="AK18" s="2349">
        <f t="shared" si="4"/>
        <v>20</v>
      </c>
    </row>
    <row r="19" spans="1:37" ht="19.149999999999999" customHeight="1" thickTop="1">
      <c r="A19" s="2434" t="s">
        <v>719</v>
      </c>
      <c r="B19" s="2007" t="s">
        <v>16</v>
      </c>
      <c r="C19" s="2012" t="s">
        <v>2</v>
      </c>
      <c r="D19" s="2008" t="s">
        <v>4</v>
      </c>
      <c r="E19" s="2009" t="s">
        <v>16</v>
      </c>
      <c r="F19" s="2008" t="s">
        <v>4</v>
      </c>
      <c r="G19" s="2009" t="s">
        <v>16</v>
      </c>
      <c r="H19" s="2014" t="s">
        <v>3</v>
      </c>
      <c r="I19" s="2012" t="s">
        <v>2</v>
      </c>
      <c r="J19" s="2013" t="s">
        <v>2</v>
      </c>
      <c r="K19" s="2012" t="s">
        <v>2</v>
      </c>
      <c r="L19" s="2008" t="s">
        <v>4</v>
      </c>
      <c r="M19" s="2009" t="s">
        <v>16</v>
      </c>
      <c r="N19" s="2012" t="s">
        <v>2</v>
      </c>
      <c r="O19" s="2012" t="s">
        <v>2</v>
      </c>
      <c r="P19" s="2375" t="s">
        <v>118</v>
      </c>
      <c r="Q19" s="2012" t="s">
        <v>2</v>
      </c>
      <c r="R19" s="2014" t="s">
        <v>3</v>
      </c>
      <c r="S19" s="2009" t="s">
        <v>16</v>
      </c>
      <c r="T19" s="2376" t="s">
        <v>16</v>
      </c>
      <c r="U19" s="2014" t="s">
        <v>54</v>
      </c>
      <c r="V19" s="2014" t="s">
        <v>54</v>
      </c>
      <c r="W19" s="2010" t="s">
        <v>16</v>
      </c>
      <c r="X19" s="2010" t="s">
        <v>16</v>
      </c>
      <c r="Y19" s="2010" t="s">
        <v>16</v>
      </c>
      <c r="Z19" s="2009" t="s">
        <v>16</v>
      </c>
      <c r="AA19" s="2009" t="s">
        <v>16</v>
      </c>
      <c r="AB19" s="2013" t="s">
        <v>2</v>
      </c>
      <c r="AC19" s="2014" t="s">
        <v>3</v>
      </c>
      <c r="AD19" s="2008" t="s">
        <v>4</v>
      </c>
      <c r="AE19" s="2016" t="s">
        <v>4</v>
      </c>
      <c r="AF19" s="1593">
        <f>COUNTIF(B19:AE19,AF$3)</f>
        <v>8</v>
      </c>
      <c r="AG19" s="13">
        <f>COUNTIF(B19:AE19,AG$3)</f>
        <v>5</v>
      </c>
      <c r="AH19" s="13">
        <f>COUNTIF(B19:AE19,AH$3)</f>
        <v>5</v>
      </c>
      <c r="AI19" s="13">
        <f>COUNTIF(B19:AE19,AI$3)</f>
        <v>11</v>
      </c>
      <c r="AJ19" s="49">
        <v>2</v>
      </c>
      <c r="AK19" s="14">
        <f>(AG19+AH19)*2+2</f>
        <v>22</v>
      </c>
    </row>
    <row r="20" spans="1:37" ht="19.149999999999999" customHeight="1">
      <c r="A20" s="2435" t="s">
        <v>720</v>
      </c>
      <c r="B20" s="2068" t="s">
        <v>3</v>
      </c>
      <c r="C20" s="1982" t="s">
        <v>16</v>
      </c>
      <c r="D20" s="1978" t="s">
        <v>3</v>
      </c>
      <c r="E20" s="1989" t="s">
        <v>4</v>
      </c>
      <c r="F20" s="1982" t="s">
        <v>16</v>
      </c>
      <c r="G20" s="1985" t="s">
        <v>2</v>
      </c>
      <c r="H20" s="1987" t="s">
        <v>2</v>
      </c>
      <c r="I20" s="1987"/>
      <c r="J20" s="1987" t="s">
        <v>2</v>
      </c>
      <c r="K20" s="1987" t="s">
        <v>2</v>
      </c>
      <c r="L20" s="1982" t="s">
        <v>16</v>
      </c>
      <c r="M20" s="1982" t="s">
        <v>16</v>
      </c>
      <c r="N20" s="1987" t="s">
        <v>2</v>
      </c>
      <c r="O20" s="1985" t="s">
        <v>2</v>
      </c>
      <c r="P20" s="1987" t="s">
        <v>2</v>
      </c>
      <c r="Q20" s="1978" t="s">
        <v>3</v>
      </c>
      <c r="R20" s="1979" t="s">
        <v>16</v>
      </c>
      <c r="S20" s="1982" t="s">
        <v>16</v>
      </c>
      <c r="T20" s="2052" t="s">
        <v>16</v>
      </c>
      <c r="U20" s="1979" t="s">
        <v>16</v>
      </c>
      <c r="V20" s="1979" t="s">
        <v>16</v>
      </c>
      <c r="W20" s="2053" t="s">
        <v>735</v>
      </c>
      <c r="X20" s="1989" t="s">
        <v>4</v>
      </c>
      <c r="Y20" s="1982" t="s">
        <v>16</v>
      </c>
      <c r="Z20" s="1982" t="s">
        <v>16</v>
      </c>
      <c r="AA20" s="1978" t="s">
        <v>3</v>
      </c>
      <c r="AB20" s="1989" t="s">
        <v>4</v>
      </c>
      <c r="AC20" s="1989" t="s">
        <v>4</v>
      </c>
      <c r="AD20" s="1982" t="s">
        <v>16</v>
      </c>
      <c r="AE20" s="2032" t="s">
        <v>2</v>
      </c>
      <c r="AF20" s="1592">
        <f>COUNTIF(B20:AE20,AF$3)</f>
        <v>8</v>
      </c>
      <c r="AG20" s="13">
        <f>COUNTIF(B20:AE20,AG$3)</f>
        <v>4</v>
      </c>
      <c r="AH20" s="8">
        <f>COUNTIF(B20:AE20,AH$3)</f>
        <v>4</v>
      </c>
      <c r="AI20" s="8">
        <f>COUNTIF(B20:AE20,AI$3)</f>
        <v>12</v>
      </c>
      <c r="AJ20" s="49">
        <v>2</v>
      </c>
      <c r="AK20" s="9">
        <f>(AG20+AH20)*2+2</f>
        <v>18</v>
      </c>
    </row>
    <row r="21" spans="1:37" ht="19.149999999999999" customHeight="1">
      <c r="A21" s="2435" t="s">
        <v>721</v>
      </c>
      <c r="B21" s="2074" t="s">
        <v>2</v>
      </c>
      <c r="C21" s="1987" t="s">
        <v>2</v>
      </c>
      <c r="D21" s="1985" t="s">
        <v>2</v>
      </c>
      <c r="E21" s="1982" t="s">
        <v>16</v>
      </c>
      <c r="F21" s="1982" t="s">
        <v>16</v>
      </c>
      <c r="G21" s="1989" t="s">
        <v>4</v>
      </c>
      <c r="H21" s="1989" t="s">
        <v>4</v>
      </c>
      <c r="I21" s="1982" t="s">
        <v>16</v>
      </c>
      <c r="J21" s="1978" t="s">
        <v>3</v>
      </c>
      <c r="K21" s="1985" t="s">
        <v>2</v>
      </c>
      <c r="L21" s="1978" t="s">
        <v>3</v>
      </c>
      <c r="M21" s="1982" t="s">
        <v>16</v>
      </c>
      <c r="N21" s="1989" t="s">
        <v>4</v>
      </c>
      <c r="O21" s="1982" t="s">
        <v>16</v>
      </c>
      <c r="P21" s="1987" t="s">
        <v>2</v>
      </c>
      <c r="Q21" s="1987" t="s">
        <v>2</v>
      </c>
      <c r="R21" s="1987" t="s">
        <v>2</v>
      </c>
      <c r="S21" s="1978" t="s">
        <v>3</v>
      </c>
      <c r="T21" s="2053" t="s">
        <v>4</v>
      </c>
      <c r="U21" s="2053" t="s">
        <v>4</v>
      </c>
      <c r="V21" s="1982" t="s">
        <v>16</v>
      </c>
      <c r="W21" s="2052" t="s">
        <v>16</v>
      </c>
      <c r="X21" s="1979" t="s">
        <v>16</v>
      </c>
      <c r="Y21" s="1979" t="s">
        <v>16</v>
      </c>
      <c r="Z21" s="1978" t="s">
        <v>3</v>
      </c>
      <c r="AA21" s="1982" t="s">
        <v>16</v>
      </c>
      <c r="AB21" s="1987" t="s">
        <v>2</v>
      </c>
      <c r="AC21" s="1982" t="s">
        <v>16</v>
      </c>
      <c r="AD21" s="1979" t="s">
        <v>16</v>
      </c>
      <c r="AE21" s="2032" t="s">
        <v>2</v>
      </c>
      <c r="AF21" s="1592">
        <f>COUNTIF(B21:AE21,AF$3)</f>
        <v>9</v>
      </c>
      <c r="AG21" s="13">
        <f>COUNTIF(B21:AE21,AG$3)</f>
        <v>4</v>
      </c>
      <c r="AH21" s="8">
        <f>COUNTIF(B21:AE21,AH$3)</f>
        <v>5</v>
      </c>
      <c r="AI21" s="8">
        <f>COUNTIF(B21:AE21,AI$3)</f>
        <v>12</v>
      </c>
      <c r="AJ21" s="49">
        <v>2</v>
      </c>
      <c r="AK21" s="9">
        <f>(AG21+AH21)*2+2</f>
        <v>20</v>
      </c>
    </row>
    <row r="22" spans="1:37" ht="19.149999999999999" customHeight="1">
      <c r="A22" s="2435" t="s">
        <v>722</v>
      </c>
      <c r="B22" s="2074" t="s">
        <v>2</v>
      </c>
      <c r="C22" s="1985" t="s">
        <v>2</v>
      </c>
      <c r="D22" s="2377" t="s">
        <v>118</v>
      </c>
      <c r="E22" s="1978" t="s">
        <v>3</v>
      </c>
      <c r="F22" s="1982" t="s">
        <v>16</v>
      </c>
      <c r="G22" s="1987" t="s">
        <v>2</v>
      </c>
      <c r="H22" s="1987" t="s">
        <v>2</v>
      </c>
      <c r="I22" s="1989" t="s">
        <v>4</v>
      </c>
      <c r="J22" s="1982" t="s">
        <v>16</v>
      </c>
      <c r="K22" s="1989" t="s">
        <v>4</v>
      </c>
      <c r="L22" s="1982" t="s">
        <v>16</v>
      </c>
      <c r="M22" s="1989" t="s">
        <v>4</v>
      </c>
      <c r="N22" s="1982" t="s">
        <v>16</v>
      </c>
      <c r="O22" s="1978" t="s">
        <v>3</v>
      </c>
      <c r="P22" s="2377" t="s">
        <v>118</v>
      </c>
      <c r="Q22" s="1985" t="s">
        <v>2</v>
      </c>
      <c r="R22" s="1989" t="s">
        <v>4</v>
      </c>
      <c r="S22" s="1989" t="s">
        <v>4</v>
      </c>
      <c r="T22" s="2052" t="s">
        <v>16</v>
      </c>
      <c r="U22" s="1979" t="s">
        <v>16</v>
      </c>
      <c r="V22" s="1979" t="s">
        <v>16</v>
      </c>
      <c r="W22" s="1979" t="s">
        <v>16</v>
      </c>
      <c r="X22" s="1978" t="s">
        <v>3</v>
      </c>
      <c r="Y22" s="1985" t="s">
        <v>2</v>
      </c>
      <c r="Z22" s="1982" t="s">
        <v>16</v>
      </c>
      <c r="AA22" s="1982" t="s">
        <v>16</v>
      </c>
      <c r="AB22" s="1978" t="s">
        <v>3</v>
      </c>
      <c r="AC22" s="1987" t="s">
        <v>2</v>
      </c>
      <c r="AD22" s="1987" t="s">
        <v>2</v>
      </c>
      <c r="AE22" s="2032" t="s">
        <v>2</v>
      </c>
      <c r="AF22" s="1592">
        <f t="shared" ref="AF22:AF29" si="5">COUNTIF(B22:AE22,AF$3)</f>
        <v>9</v>
      </c>
      <c r="AG22" s="13">
        <f t="shared" ref="AG22:AG29" si="6">COUNTIF(B22:AE22,AG$3)</f>
        <v>4</v>
      </c>
      <c r="AH22" s="8">
        <f t="shared" ref="AH22:AH29" si="7">COUNTIF(B22:AE22,AH$3)</f>
        <v>5</v>
      </c>
      <c r="AI22" s="8">
        <f t="shared" ref="AI22:AI29" si="8">COUNTIF(B22:AE22,AI$3)</f>
        <v>10</v>
      </c>
      <c r="AJ22" s="49">
        <v>3</v>
      </c>
      <c r="AK22" s="9">
        <f t="shared" si="4"/>
        <v>20</v>
      </c>
    </row>
    <row r="23" spans="1:37" ht="19.149999999999999" customHeight="1">
      <c r="A23" s="2435" t="s">
        <v>723</v>
      </c>
      <c r="B23" s="1988" t="s">
        <v>4</v>
      </c>
      <c r="C23" s="1989" t="s">
        <v>4</v>
      </c>
      <c r="D23" s="1982" t="s">
        <v>16</v>
      </c>
      <c r="E23" s="1982" t="s">
        <v>16</v>
      </c>
      <c r="F23" s="1978" t="s">
        <v>3</v>
      </c>
      <c r="G23" s="1987" t="s">
        <v>2</v>
      </c>
      <c r="H23" s="1985" t="s">
        <v>2</v>
      </c>
      <c r="I23" s="1978" t="s">
        <v>3</v>
      </c>
      <c r="J23" s="1987" t="s">
        <v>2</v>
      </c>
      <c r="K23" s="1987" t="s">
        <v>2</v>
      </c>
      <c r="L23" s="1982" t="s">
        <v>16</v>
      </c>
      <c r="M23" s="1982" t="s">
        <v>16</v>
      </c>
      <c r="N23" s="1978" t="s">
        <v>3</v>
      </c>
      <c r="O23" s="1987" t="s">
        <v>2</v>
      </c>
      <c r="P23" s="1987" t="s">
        <v>2</v>
      </c>
      <c r="Q23" s="1989" t="s">
        <v>4</v>
      </c>
      <c r="R23" s="1982" t="s">
        <v>16</v>
      </c>
      <c r="S23" s="1982" t="s">
        <v>16</v>
      </c>
      <c r="T23" s="2378" t="s">
        <v>3</v>
      </c>
      <c r="U23" s="2052" t="s">
        <v>16</v>
      </c>
      <c r="V23" s="1979" t="s">
        <v>16</v>
      </c>
      <c r="W23" s="1979" t="s">
        <v>16</v>
      </c>
      <c r="X23" s="1979" t="s">
        <v>16</v>
      </c>
      <c r="Y23" s="1989" t="s">
        <v>4</v>
      </c>
      <c r="Z23" s="1989" t="s">
        <v>4</v>
      </c>
      <c r="AA23" s="1982" t="s">
        <v>16</v>
      </c>
      <c r="AB23" s="1987" t="s">
        <v>2</v>
      </c>
      <c r="AC23" s="1987" t="s">
        <v>2</v>
      </c>
      <c r="AD23" s="1985" t="s">
        <v>2</v>
      </c>
      <c r="AE23" s="2031" t="s">
        <v>3</v>
      </c>
      <c r="AF23" s="1593">
        <f t="shared" si="5"/>
        <v>9</v>
      </c>
      <c r="AG23" s="13">
        <f t="shared" si="6"/>
        <v>5</v>
      </c>
      <c r="AH23" s="13">
        <f t="shared" si="7"/>
        <v>5</v>
      </c>
      <c r="AI23" s="13">
        <f t="shared" si="8"/>
        <v>11</v>
      </c>
      <c r="AJ23" s="49">
        <v>2</v>
      </c>
      <c r="AK23" s="14">
        <f t="shared" si="4"/>
        <v>22</v>
      </c>
    </row>
    <row r="24" spans="1:37" ht="19.149999999999999" customHeight="1" thickBot="1">
      <c r="A24" s="2436" t="s">
        <v>724</v>
      </c>
      <c r="B24" s="2379" t="s">
        <v>2</v>
      </c>
      <c r="C24" s="2380" t="s">
        <v>3</v>
      </c>
      <c r="D24" s="2381" t="s">
        <v>2</v>
      </c>
      <c r="E24" s="2382" t="s">
        <v>16</v>
      </c>
      <c r="F24" s="2382" t="s">
        <v>16</v>
      </c>
      <c r="G24" s="2380" t="s">
        <v>3</v>
      </c>
      <c r="H24" s="2381" t="s">
        <v>2</v>
      </c>
      <c r="I24" s="2383" t="s">
        <v>2</v>
      </c>
      <c r="J24" s="2384" t="s">
        <v>4</v>
      </c>
      <c r="K24" s="2382" t="s">
        <v>16</v>
      </c>
      <c r="L24" s="2382" t="s">
        <v>16</v>
      </c>
      <c r="M24" s="2380" t="s">
        <v>3</v>
      </c>
      <c r="N24" s="2381" t="s">
        <v>2</v>
      </c>
      <c r="O24" s="2384" t="s">
        <v>4</v>
      </c>
      <c r="P24" s="2384" t="s">
        <v>4</v>
      </c>
      <c r="Q24" s="2382" t="s">
        <v>16</v>
      </c>
      <c r="R24" s="2385" t="s">
        <v>16</v>
      </c>
      <c r="S24" s="2382" t="s">
        <v>16</v>
      </c>
      <c r="T24" s="2382" t="s">
        <v>16</v>
      </c>
      <c r="U24" s="2385" t="s">
        <v>16</v>
      </c>
      <c r="V24" s="2386" t="s">
        <v>4</v>
      </c>
      <c r="W24" s="2385" t="s">
        <v>16</v>
      </c>
      <c r="X24" s="2383" t="s">
        <v>2</v>
      </c>
      <c r="Y24" s="2380" t="s">
        <v>3</v>
      </c>
      <c r="Z24" s="2382" t="s">
        <v>16</v>
      </c>
      <c r="AA24" s="2384" t="s">
        <v>4</v>
      </c>
      <c r="AB24" s="2382" t="s">
        <v>16</v>
      </c>
      <c r="AC24" s="2383" t="s">
        <v>2</v>
      </c>
      <c r="AD24" s="2380" t="s">
        <v>3</v>
      </c>
      <c r="AE24" s="2387" t="s">
        <v>2</v>
      </c>
      <c r="AF24" s="1592">
        <f>COUNTIF(B24:AE24,AF$3)</f>
        <v>8</v>
      </c>
      <c r="AG24" s="13">
        <f>COUNTIF(B24:AE24,AG$3)</f>
        <v>5</v>
      </c>
      <c r="AH24" s="8">
        <f>COUNTIF(B24:AE24,AH$3)</f>
        <v>5</v>
      </c>
      <c r="AI24" s="8">
        <f>COUNTIF(B24:AE24,AI$3)</f>
        <v>12</v>
      </c>
      <c r="AJ24" s="49">
        <v>3</v>
      </c>
      <c r="AK24" s="9">
        <f>(AG24+AH24)*2+2</f>
        <v>22</v>
      </c>
    </row>
    <row r="25" spans="1:37" ht="19.149999999999999" customHeight="1" thickTop="1">
      <c r="A25" s="2365" t="s">
        <v>725</v>
      </c>
      <c r="B25" s="2388" t="s">
        <v>2</v>
      </c>
      <c r="C25" s="2012" t="s">
        <v>2</v>
      </c>
      <c r="D25" s="2012" t="s">
        <v>2</v>
      </c>
      <c r="E25" s="2009" t="s">
        <v>16</v>
      </c>
      <c r="F25" s="2009" t="s">
        <v>16</v>
      </c>
      <c r="G25" s="2012" t="s">
        <v>2</v>
      </c>
      <c r="H25" s="2012" t="s">
        <v>2</v>
      </c>
      <c r="I25" s="2012" t="s">
        <v>2</v>
      </c>
      <c r="J25" s="2012" t="s">
        <v>2</v>
      </c>
      <c r="K25" s="2012" t="s">
        <v>2</v>
      </c>
      <c r="L25" s="2009" t="s">
        <v>16</v>
      </c>
      <c r="M25" s="2009" t="s">
        <v>16</v>
      </c>
      <c r="N25" s="2012" t="s">
        <v>2</v>
      </c>
      <c r="O25" s="2012" t="s">
        <v>2</v>
      </c>
      <c r="P25" s="2012" t="s">
        <v>2</v>
      </c>
      <c r="Q25" s="2012" t="s">
        <v>2</v>
      </c>
      <c r="R25" s="2012" t="s">
        <v>2</v>
      </c>
      <c r="S25" s="2009" t="s">
        <v>16</v>
      </c>
      <c r="T25" s="2376" t="s">
        <v>16</v>
      </c>
      <c r="U25" s="2010" t="s">
        <v>16</v>
      </c>
      <c r="V25" s="2010" t="s">
        <v>16</v>
      </c>
      <c r="W25" s="2010" t="s">
        <v>16</v>
      </c>
      <c r="X25" s="2012" t="s">
        <v>2</v>
      </c>
      <c r="Y25" s="2012" t="s">
        <v>2</v>
      </c>
      <c r="Z25" s="2009" t="s">
        <v>16</v>
      </c>
      <c r="AA25" s="2009" t="s">
        <v>16</v>
      </c>
      <c r="AB25" s="2012" t="s">
        <v>2</v>
      </c>
      <c r="AC25" s="2012" t="s">
        <v>2</v>
      </c>
      <c r="AD25" s="2012" t="s">
        <v>2</v>
      </c>
      <c r="AE25" s="2389" t="s">
        <v>2</v>
      </c>
      <c r="AF25" s="1592">
        <f>COUNTIF(B25:AE25,AF$3)</f>
        <v>19</v>
      </c>
      <c r="AG25" s="13">
        <f>COUNTIF(B25:AE25,AG$3)</f>
        <v>0</v>
      </c>
      <c r="AH25" s="8">
        <f>COUNTIF(B25:AE25,AH$3)</f>
        <v>0</v>
      </c>
      <c r="AI25" s="8">
        <f>COUNTIF(B25:AE25,AI$3)</f>
        <v>11</v>
      </c>
      <c r="AJ25" s="49">
        <v>4</v>
      </c>
      <c r="AK25" s="9">
        <f>(AG25+AH25)*2+2</f>
        <v>2</v>
      </c>
    </row>
    <row r="26" spans="1:37" ht="19.149999999999999" customHeight="1">
      <c r="A26" s="2359" t="s">
        <v>726</v>
      </c>
      <c r="B26" s="2074" t="s">
        <v>2</v>
      </c>
      <c r="C26" s="1987" t="s">
        <v>2</v>
      </c>
      <c r="D26" s="1987" t="s">
        <v>2</v>
      </c>
      <c r="E26" s="1982" t="s">
        <v>16</v>
      </c>
      <c r="F26" s="1982" t="s">
        <v>16</v>
      </c>
      <c r="G26" s="1987" t="s">
        <v>2</v>
      </c>
      <c r="H26" s="1987" t="s">
        <v>2</v>
      </c>
      <c r="I26" s="1987" t="s">
        <v>2</v>
      </c>
      <c r="J26" s="1987" t="s">
        <v>2</v>
      </c>
      <c r="K26" s="1987" t="s">
        <v>2</v>
      </c>
      <c r="L26" s="1982" t="s">
        <v>16</v>
      </c>
      <c r="M26" s="1982" t="s">
        <v>16</v>
      </c>
      <c r="N26" s="1985" t="s">
        <v>2</v>
      </c>
      <c r="O26" s="1987" t="s">
        <v>2</v>
      </c>
      <c r="P26" s="1987" t="s">
        <v>2</v>
      </c>
      <c r="Q26" s="1987" t="s">
        <v>2</v>
      </c>
      <c r="R26" s="1987" t="s">
        <v>2</v>
      </c>
      <c r="S26" s="1982" t="s">
        <v>16</v>
      </c>
      <c r="T26" s="1982" t="s">
        <v>16</v>
      </c>
      <c r="U26" s="1979" t="s">
        <v>16</v>
      </c>
      <c r="V26" s="1979" t="s">
        <v>16</v>
      </c>
      <c r="W26" s="1979" t="s">
        <v>16</v>
      </c>
      <c r="X26" s="1985" t="s">
        <v>2</v>
      </c>
      <c r="Y26" s="1987" t="s">
        <v>2</v>
      </c>
      <c r="Z26" s="2009" t="s">
        <v>16</v>
      </c>
      <c r="AA26" s="2367" t="s">
        <v>2</v>
      </c>
      <c r="AB26" s="1982" t="s">
        <v>16</v>
      </c>
      <c r="AC26" s="1987" t="s">
        <v>2</v>
      </c>
      <c r="AD26" s="1987" t="s">
        <v>2</v>
      </c>
      <c r="AE26" s="2032" t="s">
        <v>2</v>
      </c>
      <c r="AF26" s="1592">
        <f>COUNTIF(B26:AE26,AF$3)</f>
        <v>19</v>
      </c>
      <c r="AG26" s="13">
        <f>COUNTIF(B26:AE26,AG$3)</f>
        <v>0</v>
      </c>
      <c r="AH26" s="8">
        <f>COUNTIF(B26:AE26,AH$3)</f>
        <v>0</v>
      </c>
      <c r="AI26" s="8">
        <f>COUNTIF(B26:AE26,AI$3)</f>
        <v>11</v>
      </c>
      <c r="AJ26" s="49">
        <v>2</v>
      </c>
      <c r="AK26" s="9">
        <f>(AG26+AH26)*2</f>
        <v>0</v>
      </c>
    </row>
    <row r="27" spans="1:37" ht="19.149999999999999" customHeight="1">
      <c r="A27" s="2359" t="s">
        <v>727</v>
      </c>
      <c r="B27" s="2074" t="s">
        <v>2</v>
      </c>
      <c r="C27" s="1987" t="s">
        <v>2</v>
      </c>
      <c r="D27" s="1987" t="s">
        <v>2</v>
      </c>
      <c r="E27" s="1982" t="s">
        <v>16</v>
      </c>
      <c r="F27" s="1982" t="s">
        <v>16</v>
      </c>
      <c r="G27" s="1987" t="s">
        <v>2</v>
      </c>
      <c r="H27" s="1985" t="s">
        <v>2</v>
      </c>
      <c r="I27" s="1987" t="s">
        <v>2</v>
      </c>
      <c r="J27" s="1987" t="s">
        <v>2</v>
      </c>
      <c r="K27" s="1987" t="s">
        <v>2</v>
      </c>
      <c r="L27" s="1982" t="s">
        <v>16</v>
      </c>
      <c r="M27" s="1982" t="s">
        <v>16</v>
      </c>
      <c r="N27" s="1987" t="s">
        <v>2</v>
      </c>
      <c r="O27" s="1985" t="s">
        <v>2</v>
      </c>
      <c r="P27" s="1987" t="s">
        <v>2</v>
      </c>
      <c r="Q27" s="1987" t="s">
        <v>2</v>
      </c>
      <c r="R27" s="1982" t="s">
        <v>16</v>
      </c>
      <c r="S27" s="1982" t="s">
        <v>16</v>
      </c>
      <c r="T27" s="2367" t="s">
        <v>2</v>
      </c>
      <c r="U27" s="1979" t="s">
        <v>16</v>
      </c>
      <c r="V27" s="2367" t="s">
        <v>2</v>
      </c>
      <c r="W27" s="1979" t="s">
        <v>16</v>
      </c>
      <c r="X27" s="1979" t="s">
        <v>16</v>
      </c>
      <c r="Y27" s="1987" t="s">
        <v>2</v>
      </c>
      <c r="Z27" s="1982" t="s">
        <v>16</v>
      </c>
      <c r="AA27" s="1982" t="s">
        <v>16</v>
      </c>
      <c r="AB27" s="1987" t="s">
        <v>2</v>
      </c>
      <c r="AC27" s="1987" t="s">
        <v>2</v>
      </c>
      <c r="AD27" s="1987" t="s">
        <v>2</v>
      </c>
      <c r="AE27" s="2032" t="s">
        <v>2</v>
      </c>
      <c r="AF27" s="1593">
        <f>COUNTIF(B27:AE27,AF$3)</f>
        <v>19</v>
      </c>
      <c r="AG27" s="13">
        <f>COUNTIF(B27:AE27,AG$3)</f>
        <v>0</v>
      </c>
      <c r="AH27" s="13">
        <f>COUNTIF(B27:AE27,AH$3)</f>
        <v>0</v>
      </c>
      <c r="AI27" s="13">
        <f>COUNTIF(B27:AE27,AI$3)</f>
        <v>11</v>
      </c>
      <c r="AJ27" s="49">
        <v>2</v>
      </c>
      <c r="AK27" s="14">
        <f>(AG27+AH27)*2</f>
        <v>0</v>
      </c>
    </row>
    <row r="28" spans="1:37" ht="19.149999999999999" customHeight="1">
      <c r="A28" s="462" t="s">
        <v>728</v>
      </c>
      <c r="B28" s="2074" t="s">
        <v>2</v>
      </c>
      <c r="C28" s="1987" t="s">
        <v>2</v>
      </c>
      <c r="D28" s="1978" t="s">
        <v>3</v>
      </c>
      <c r="E28" s="1982" t="s">
        <v>16</v>
      </c>
      <c r="F28" s="1982" t="s">
        <v>16</v>
      </c>
      <c r="G28" s="1987" t="s">
        <v>2</v>
      </c>
      <c r="H28" s="1985" t="s">
        <v>2</v>
      </c>
      <c r="I28" s="1982" t="s">
        <v>16</v>
      </c>
      <c r="J28" s="1987" t="s">
        <v>2</v>
      </c>
      <c r="K28" s="1987" t="s">
        <v>2</v>
      </c>
      <c r="L28" s="2367" t="s">
        <v>2</v>
      </c>
      <c r="M28" s="1982" t="s">
        <v>16</v>
      </c>
      <c r="N28" s="1978" t="s">
        <v>3</v>
      </c>
      <c r="O28" s="1987" t="s">
        <v>2</v>
      </c>
      <c r="P28" s="1987" t="s">
        <v>2</v>
      </c>
      <c r="Q28" s="1987" t="s">
        <v>2</v>
      </c>
      <c r="R28" s="1985" t="s">
        <v>2</v>
      </c>
      <c r="S28" s="1982" t="s">
        <v>16</v>
      </c>
      <c r="T28" s="2052" t="s">
        <v>16</v>
      </c>
      <c r="U28" s="1979" t="s">
        <v>16</v>
      </c>
      <c r="V28" s="1979" t="s">
        <v>16</v>
      </c>
      <c r="W28" s="1979" t="s">
        <v>16</v>
      </c>
      <c r="X28" s="1987" t="s">
        <v>2</v>
      </c>
      <c r="Y28" s="1978" t="s">
        <v>3</v>
      </c>
      <c r="Z28" s="1982" t="s">
        <v>16</v>
      </c>
      <c r="AA28" s="1982" t="s">
        <v>16</v>
      </c>
      <c r="AB28" s="1987" t="s">
        <v>2</v>
      </c>
      <c r="AC28" s="1987" t="s">
        <v>2</v>
      </c>
      <c r="AD28" s="1985" t="s">
        <v>2</v>
      </c>
      <c r="AE28" s="2031" t="s">
        <v>3</v>
      </c>
      <c r="AF28" s="1592">
        <f t="shared" si="5"/>
        <v>15</v>
      </c>
      <c r="AG28" s="13">
        <f t="shared" si="6"/>
        <v>4</v>
      </c>
      <c r="AH28" s="8">
        <f t="shared" si="7"/>
        <v>0</v>
      </c>
      <c r="AI28" s="8">
        <f t="shared" si="8"/>
        <v>11</v>
      </c>
      <c r="AJ28" s="49">
        <v>3</v>
      </c>
      <c r="AK28" s="9">
        <f t="shared" ref="AK28:AK29" si="9">(AG28+AH28)*2</f>
        <v>8</v>
      </c>
    </row>
    <row r="29" spans="1:37" ht="17.649999999999999" customHeight="1">
      <c r="A29" s="2360" t="s">
        <v>729</v>
      </c>
      <c r="B29" s="2390"/>
      <c r="C29" s="2391"/>
      <c r="D29" s="2391"/>
      <c r="E29" s="2392"/>
      <c r="F29" s="2392"/>
      <c r="G29" s="1987" t="s">
        <v>2</v>
      </c>
      <c r="H29" s="1987" t="s">
        <v>2</v>
      </c>
      <c r="I29" s="1987" t="s">
        <v>2</v>
      </c>
      <c r="J29" s="1987" t="s">
        <v>2</v>
      </c>
      <c r="K29" s="1987" t="s">
        <v>2</v>
      </c>
      <c r="L29" s="1982" t="s">
        <v>16</v>
      </c>
      <c r="M29" s="1982" t="s">
        <v>16</v>
      </c>
      <c r="N29" s="1978" t="s">
        <v>3</v>
      </c>
      <c r="O29" s="1987" t="s">
        <v>2</v>
      </c>
      <c r="P29" s="1987" t="s">
        <v>2</v>
      </c>
      <c r="Q29" s="1987" t="s">
        <v>2</v>
      </c>
      <c r="R29" s="1987" t="s">
        <v>2</v>
      </c>
      <c r="S29" s="1982" t="s">
        <v>16</v>
      </c>
      <c r="T29" s="2052" t="s">
        <v>16</v>
      </c>
      <c r="U29" s="1979" t="s">
        <v>16</v>
      </c>
      <c r="V29" s="1979" t="s">
        <v>16</v>
      </c>
      <c r="W29" s="1979" t="s">
        <v>16</v>
      </c>
      <c r="X29" s="1987" t="s">
        <v>2</v>
      </c>
      <c r="Y29" s="1978" t="s">
        <v>3</v>
      </c>
      <c r="Z29" s="2367" t="s">
        <v>2</v>
      </c>
      <c r="AA29" s="2367" t="s">
        <v>2</v>
      </c>
      <c r="AB29" s="1987" t="s">
        <v>16</v>
      </c>
      <c r="AC29" s="1987" t="s">
        <v>16</v>
      </c>
      <c r="AD29" s="1987" t="s">
        <v>2</v>
      </c>
      <c r="AE29" s="2031" t="s">
        <v>3</v>
      </c>
      <c r="AF29" s="1592">
        <f t="shared" si="5"/>
        <v>13</v>
      </c>
      <c r="AG29" s="13">
        <f t="shared" si="6"/>
        <v>3</v>
      </c>
      <c r="AH29" s="8">
        <f t="shared" si="7"/>
        <v>0</v>
      </c>
      <c r="AI29" s="8">
        <f t="shared" si="8"/>
        <v>9</v>
      </c>
      <c r="AJ29" s="49">
        <v>0</v>
      </c>
      <c r="AK29" s="9">
        <f t="shared" si="9"/>
        <v>6</v>
      </c>
    </row>
    <row r="30" spans="1:37" ht="17.25" thickBot="1">
      <c r="A30" s="2361" t="s">
        <v>730</v>
      </c>
      <c r="B30" s="2069" t="s">
        <v>2</v>
      </c>
      <c r="C30" s="1999" t="s">
        <v>2</v>
      </c>
      <c r="D30" s="1999" t="s">
        <v>2</v>
      </c>
      <c r="E30" s="2003" t="s">
        <v>16</v>
      </c>
      <c r="F30" s="2003" t="s">
        <v>16</v>
      </c>
      <c r="G30" s="1999" t="s">
        <v>2</v>
      </c>
      <c r="H30" s="2005" t="s">
        <v>3</v>
      </c>
      <c r="I30" s="1999" t="s">
        <v>2</v>
      </c>
      <c r="J30" s="1999" t="s">
        <v>2</v>
      </c>
      <c r="K30" s="2001" t="s">
        <v>2</v>
      </c>
      <c r="L30" s="2003" t="s">
        <v>16</v>
      </c>
      <c r="M30" s="2003" t="s">
        <v>16</v>
      </c>
      <c r="N30" s="1999" t="s">
        <v>2</v>
      </c>
      <c r="O30" s="1999" t="s">
        <v>2</v>
      </c>
      <c r="P30" s="2003" t="s">
        <v>16</v>
      </c>
      <c r="Q30" s="1999" t="s">
        <v>2</v>
      </c>
      <c r="R30" s="2005" t="s">
        <v>3</v>
      </c>
      <c r="S30" s="2393" t="s">
        <v>2</v>
      </c>
      <c r="T30" s="2394" t="s">
        <v>16</v>
      </c>
      <c r="U30" s="2002" t="s">
        <v>16</v>
      </c>
      <c r="V30" s="2002" t="s">
        <v>16</v>
      </c>
      <c r="W30" s="2002" t="s">
        <v>16</v>
      </c>
      <c r="X30" s="1999" t="s">
        <v>2</v>
      </c>
      <c r="Y30" s="2001" t="s">
        <v>2</v>
      </c>
      <c r="Z30" s="2003" t="s">
        <v>16</v>
      </c>
      <c r="AA30" s="2003" t="s">
        <v>16</v>
      </c>
      <c r="AB30" s="1999" t="s">
        <v>2</v>
      </c>
      <c r="AC30" s="1999" t="s">
        <v>2</v>
      </c>
      <c r="AD30" s="2005" t="s">
        <v>3</v>
      </c>
      <c r="AE30" s="2035" t="s">
        <v>2</v>
      </c>
      <c r="AF30" s="1592">
        <f>COUNTIF(B30:AE30,AF$3)</f>
        <v>16</v>
      </c>
      <c r="AG30" s="13">
        <f>COUNTIF(B30:AE30,AG$3)</f>
        <v>3</v>
      </c>
      <c r="AH30" s="8">
        <f>COUNTIF(B30:AE30,AH$3)</f>
        <v>0</v>
      </c>
      <c r="AI30" s="8">
        <f>COUNTIF(B30:AE30,AI$3)</f>
        <v>11</v>
      </c>
      <c r="AJ30" s="49">
        <v>0</v>
      </c>
      <c r="AK30" s="22">
        <f>(AG30+AH30)*2</f>
        <v>6</v>
      </c>
    </row>
    <row r="31" spans="1:37">
      <c r="A31" s="2362" t="s">
        <v>731</v>
      </c>
      <c r="B31" s="2395" t="s">
        <v>54</v>
      </c>
      <c r="C31" s="2396" t="s">
        <v>16</v>
      </c>
      <c r="D31" s="2397" t="s">
        <v>54</v>
      </c>
      <c r="E31" s="2398" t="s">
        <v>704</v>
      </c>
      <c r="F31" s="2399" t="s">
        <v>54</v>
      </c>
      <c r="G31" s="2396" t="s">
        <v>16</v>
      </c>
      <c r="H31" s="2400" t="s">
        <v>16</v>
      </c>
      <c r="I31" s="2396" t="s">
        <v>16</v>
      </c>
      <c r="J31" s="2396" t="s">
        <v>16</v>
      </c>
      <c r="K31" s="2397" t="s">
        <v>54</v>
      </c>
      <c r="L31" s="2399" t="s">
        <v>54</v>
      </c>
      <c r="M31" s="2399" t="s">
        <v>54</v>
      </c>
      <c r="N31" s="2397" t="s">
        <v>54</v>
      </c>
      <c r="O31" s="2396" t="s">
        <v>16</v>
      </c>
      <c r="P31" s="2401" t="s">
        <v>16</v>
      </c>
      <c r="Q31" s="2397" t="s">
        <v>54</v>
      </c>
      <c r="R31" s="2402" t="s">
        <v>54</v>
      </c>
      <c r="S31" s="2397" t="s">
        <v>54</v>
      </c>
      <c r="T31" s="2403" t="s">
        <v>16</v>
      </c>
      <c r="U31" s="2404" t="s">
        <v>54</v>
      </c>
      <c r="V31" s="2404" t="s">
        <v>54</v>
      </c>
      <c r="W31" s="2404" t="s">
        <v>54</v>
      </c>
      <c r="X31" s="2397" t="s">
        <v>54</v>
      </c>
      <c r="Y31" s="2397" t="s">
        <v>54</v>
      </c>
      <c r="Z31" s="2401" t="s">
        <v>16</v>
      </c>
      <c r="AA31" s="2401" t="s">
        <v>16</v>
      </c>
      <c r="AB31" s="2396" t="s">
        <v>16</v>
      </c>
      <c r="AC31" s="2397" t="s">
        <v>54</v>
      </c>
      <c r="AD31" s="2402" t="s">
        <v>54</v>
      </c>
      <c r="AE31" s="2405" t="s">
        <v>59</v>
      </c>
      <c r="AF31" s="1592">
        <f t="shared" ref="AF31:AF33" si="10">COUNTIF(B31:AE31,AF$3)</f>
        <v>0</v>
      </c>
      <c r="AG31" s="13">
        <f t="shared" ref="AG31:AG33" si="11">COUNTIF(B31:AE31,AG$3)</f>
        <v>17</v>
      </c>
      <c r="AH31" s="8">
        <f t="shared" ref="AH31:AH33" si="12">COUNTIF(B31:AE31,AH$3)</f>
        <v>0</v>
      </c>
      <c r="AI31" s="8">
        <f t="shared" ref="AI31:AI33" si="13">COUNTIF(B31:AE31,AI$3)</f>
        <v>11</v>
      </c>
      <c r="AJ31" s="49">
        <v>1</v>
      </c>
      <c r="AK31" s="9">
        <f t="shared" ref="AK31:AK33" si="14">(AG31+AH31)*2</f>
        <v>34</v>
      </c>
    </row>
    <row r="32" spans="1:37">
      <c r="A32" s="462" t="s">
        <v>732</v>
      </c>
      <c r="B32" s="2390" t="s">
        <v>15</v>
      </c>
      <c r="C32" s="2391" t="s">
        <v>54</v>
      </c>
      <c r="D32" s="2391" t="s">
        <v>54</v>
      </c>
      <c r="E32" s="2406" t="s">
        <v>16</v>
      </c>
      <c r="F32" s="2406" t="s">
        <v>16</v>
      </c>
      <c r="G32" s="2391" t="s">
        <v>54</v>
      </c>
      <c r="H32" s="2407" t="s">
        <v>54</v>
      </c>
      <c r="I32" s="2391" t="s">
        <v>54</v>
      </c>
      <c r="J32" s="2391" t="s">
        <v>54</v>
      </c>
      <c r="K32" s="2391" t="s">
        <v>54</v>
      </c>
      <c r="L32" s="2392" t="s">
        <v>54</v>
      </c>
      <c r="M32" s="2406" t="s">
        <v>16</v>
      </c>
      <c r="N32" s="2408" t="s">
        <v>16</v>
      </c>
      <c r="O32" s="2391" t="s">
        <v>54</v>
      </c>
      <c r="P32" s="2392" t="s">
        <v>54</v>
      </c>
      <c r="Q32" s="2391" t="s">
        <v>54</v>
      </c>
      <c r="R32" s="2407" t="s">
        <v>54</v>
      </c>
      <c r="S32" s="2391" t="s">
        <v>54</v>
      </c>
      <c r="T32" s="2409" t="s">
        <v>16</v>
      </c>
      <c r="U32" s="2410" t="s">
        <v>16</v>
      </c>
      <c r="V32" s="2410" t="s">
        <v>16</v>
      </c>
      <c r="W32" s="2410" t="s">
        <v>16</v>
      </c>
      <c r="X32" s="2391" t="s">
        <v>54</v>
      </c>
      <c r="Y32" s="2391" t="s">
        <v>54</v>
      </c>
      <c r="Z32" s="2392" t="s">
        <v>54</v>
      </c>
      <c r="AA32" s="2406" t="s">
        <v>16</v>
      </c>
      <c r="AB32" s="2391" t="s">
        <v>54</v>
      </c>
      <c r="AC32" s="2054" t="s">
        <v>704</v>
      </c>
      <c r="AD32" s="2411" t="s">
        <v>16</v>
      </c>
      <c r="AE32" s="2412" t="s">
        <v>16</v>
      </c>
      <c r="AF32" s="1592">
        <f t="shared" si="10"/>
        <v>1</v>
      </c>
      <c r="AG32" s="13">
        <f t="shared" si="11"/>
        <v>17</v>
      </c>
      <c r="AH32" s="8">
        <f t="shared" si="12"/>
        <v>0</v>
      </c>
      <c r="AI32" s="8">
        <f t="shared" si="13"/>
        <v>11</v>
      </c>
      <c r="AJ32" s="49">
        <v>2</v>
      </c>
      <c r="AK32" s="9">
        <f t="shared" si="14"/>
        <v>34</v>
      </c>
    </row>
    <row r="33" spans="1:37" ht="17.25" thickBot="1">
      <c r="A33" s="2361" t="s">
        <v>733</v>
      </c>
      <c r="B33" s="2069" t="s">
        <v>16</v>
      </c>
      <c r="C33" s="2077" t="s">
        <v>54</v>
      </c>
      <c r="D33" s="2001" t="s">
        <v>16</v>
      </c>
      <c r="E33" s="2076" t="s">
        <v>54</v>
      </c>
      <c r="F33" s="2076" t="s">
        <v>54</v>
      </c>
      <c r="G33" s="2077" t="s">
        <v>54</v>
      </c>
      <c r="H33" s="2413" t="s">
        <v>54</v>
      </c>
      <c r="I33" s="2077" t="s">
        <v>54</v>
      </c>
      <c r="J33" s="2077" t="s">
        <v>54</v>
      </c>
      <c r="K33" s="2001" t="s">
        <v>16</v>
      </c>
      <c r="L33" s="2414" t="s">
        <v>16</v>
      </c>
      <c r="M33" s="2414" t="s">
        <v>16</v>
      </c>
      <c r="N33" s="2077" t="s">
        <v>54</v>
      </c>
      <c r="O33" s="2077" t="s">
        <v>54</v>
      </c>
      <c r="P33" s="2076" t="s">
        <v>54</v>
      </c>
      <c r="Q33" s="2001" t="s">
        <v>16</v>
      </c>
      <c r="R33" s="2415" t="s">
        <v>16</v>
      </c>
      <c r="S33" s="2001" t="s">
        <v>16</v>
      </c>
      <c r="T33" s="2416" t="s">
        <v>54</v>
      </c>
      <c r="U33" s="2417" t="s">
        <v>54</v>
      </c>
      <c r="V33" s="2417" t="s">
        <v>54</v>
      </c>
      <c r="W33" s="2417" t="s">
        <v>54</v>
      </c>
      <c r="X33" s="2001" t="s">
        <v>16</v>
      </c>
      <c r="Y33" s="2001" t="s">
        <v>16</v>
      </c>
      <c r="Z33" s="2076" t="s">
        <v>54</v>
      </c>
      <c r="AA33" s="2076" t="s">
        <v>54</v>
      </c>
      <c r="AB33" s="2418" t="s">
        <v>59</v>
      </c>
      <c r="AC33" s="2418" t="s">
        <v>16</v>
      </c>
      <c r="AD33" s="2418" t="s">
        <v>59</v>
      </c>
      <c r="AE33" s="2419" t="s">
        <v>54</v>
      </c>
      <c r="AF33" s="1592">
        <f t="shared" si="10"/>
        <v>0</v>
      </c>
      <c r="AG33" s="13">
        <f t="shared" si="11"/>
        <v>17</v>
      </c>
      <c r="AH33" s="8">
        <f t="shared" si="12"/>
        <v>0</v>
      </c>
      <c r="AI33" s="8">
        <f t="shared" si="13"/>
        <v>11</v>
      </c>
      <c r="AJ33" s="49">
        <v>3</v>
      </c>
      <c r="AK33" s="9">
        <f t="shared" si="14"/>
        <v>34</v>
      </c>
    </row>
    <row r="34" spans="1:37">
      <c r="A34" s="442" t="s">
        <v>2</v>
      </c>
      <c r="B34" s="2420">
        <f t="shared" ref="B34:AE34" si="15">COUNTIF(B4:B20,"D")</f>
        <v>8</v>
      </c>
      <c r="C34" s="2420">
        <f t="shared" si="15"/>
        <v>5</v>
      </c>
      <c r="D34" s="2420">
        <f t="shared" si="15"/>
        <v>6</v>
      </c>
      <c r="E34" s="2420">
        <f t="shared" si="15"/>
        <v>1</v>
      </c>
      <c r="F34" s="2420">
        <f t="shared" si="15"/>
        <v>1</v>
      </c>
      <c r="G34" s="2420">
        <f t="shared" si="15"/>
        <v>9</v>
      </c>
      <c r="H34" s="2420">
        <f t="shared" si="15"/>
        <v>8</v>
      </c>
      <c r="I34" s="2420">
        <f t="shared" si="15"/>
        <v>8</v>
      </c>
      <c r="J34" s="2420">
        <f t="shared" si="15"/>
        <v>9</v>
      </c>
      <c r="K34" s="2420">
        <f t="shared" si="15"/>
        <v>6</v>
      </c>
      <c r="L34" s="2420">
        <f t="shared" si="15"/>
        <v>0</v>
      </c>
      <c r="M34" s="2420">
        <f t="shared" si="15"/>
        <v>1</v>
      </c>
      <c r="N34" s="2420">
        <f t="shared" si="15"/>
        <v>11</v>
      </c>
      <c r="O34" s="2420">
        <f t="shared" si="15"/>
        <v>8</v>
      </c>
      <c r="P34" s="2420">
        <f t="shared" si="15"/>
        <v>7</v>
      </c>
      <c r="Q34" s="2420">
        <f t="shared" si="15"/>
        <v>6</v>
      </c>
      <c r="R34" s="2420">
        <f t="shared" si="15"/>
        <v>5</v>
      </c>
      <c r="S34" s="2420">
        <f t="shared" si="15"/>
        <v>0</v>
      </c>
      <c r="T34" s="2420">
        <f t="shared" si="15"/>
        <v>0</v>
      </c>
      <c r="U34" s="2420">
        <f t="shared" si="15"/>
        <v>1</v>
      </c>
      <c r="V34" s="2420">
        <f t="shared" si="15"/>
        <v>0</v>
      </c>
      <c r="W34" s="2420">
        <f t="shared" si="15"/>
        <v>1</v>
      </c>
      <c r="X34" s="2420">
        <f t="shared" si="15"/>
        <v>3</v>
      </c>
      <c r="Y34" s="2420">
        <f t="shared" si="15"/>
        <v>4</v>
      </c>
      <c r="Z34" s="2420">
        <f t="shared" si="15"/>
        <v>2</v>
      </c>
      <c r="AA34" s="2420">
        <f t="shared" si="15"/>
        <v>1</v>
      </c>
      <c r="AB34" s="2420">
        <f t="shared" si="15"/>
        <v>10</v>
      </c>
      <c r="AC34" s="2420">
        <f t="shared" si="15"/>
        <v>6</v>
      </c>
      <c r="AD34" s="2420">
        <f t="shared" si="15"/>
        <v>7</v>
      </c>
      <c r="AE34" s="2420">
        <f t="shared" si="15"/>
        <v>8</v>
      </c>
      <c r="AF34" s="45"/>
      <c r="AG34" s="45"/>
      <c r="AH34" s="45"/>
      <c r="AI34" s="45"/>
      <c r="AJ34" s="4"/>
      <c r="AK34" s="45"/>
    </row>
    <row r="35" spans="1:37">
      <c r="A35" s="1739" t="s">
        <v>657</v>
      </c>
      <c r="B35" s="1737">
        <f t="shared" ref="B35:AE35" si="16">COUNTIF(B4:B20,"E")+COUNTIF(B22:B28,"D")+COUNTIF(B22:B28,"E")-COUNTIF(B26,"E")-COUNTIF(B26,"D")</f>
        <v>9</v>
      </c>
      <c r="C35" s="1737">
        <f t="shared" si="16"/>
        <v>8</v>
      </c>
      <c r="D35" s="1737">
        <f t="shared" si="16"/>
        <v>6</v>
      </c>
      <c r="E35" s="1737">
        <f t="shared" si="16"/>
        <v>3</v>
      </c>
      <c r="F35" s="1737">
        <f t="shared" si="16"/>
        <v>3</v>
      </c>
      <c r="G35" s="1737">
        <f t="shared" si="16"/>
        <v>8</v>
      </c>
      <c r="H35" s="1737">
        <f t="shared" si="16"/>
        <v>9</v>
      </c>
      <c r="I35" s="1737">
        <f t="shared" si="16"/>
        <v>6</v>
      </c>
      <c r="J35" s="1737">
        <f t="shared" si="16"/>
        <v>6</v>
      </c>
      <c r="K35" s="1737">
        <f t="shared" si="16"/>
        <v>7</v>
      </c>
      <c r="L35" s="1737">
        <f t="shared" si="16"/>
        <v>3</v>
      </c>
      <c r="M35" s="1737">
        <f t="shared" si="16"/>
        <v>3</v>
      </c>
      <c r="N35" s="1737">
        <f t="shared" si="16"/>
        <v>6</v>
      </c>
      <c r="O35" s="1737">
        <f t="shared" si="16"/>
        <v>7</v>
      </c>
      <c r="P35" s="1737">
        <f t="shared" si="16"/>
        <v>7</v>
      </c>
      <c r="Q35" s="1737">
        <f t="shared" si="16"/>
        <v>7</v>
      </c>
      <c r="R35" s="1737">
        <f t="shared" si="16"/>
        <v>4</v>
      </c>
      <c r="S35" s="1737">
        <f t="shared" si="16"/>
        <v>2</v>
      </c>
      <c r="T35" s="1737">
        <f t="shared" si="16"/>
        <v>4</v>
      </c>
      <c r="U35" s="1737">
        <f t="shared" si="16"/>
        <v>3</v>
      </c>
      <c r="V35" s="1737">
        <f t="shared" si="16"/>
        <v>4</v>
      </c>
      <c r="W35" s="1737">
        <f t="shared" si="16"/>
        <v>3</v>
      </c>
      <c r="X35" s="1737">
        <f t="shared" si="16"/>
        <v>7</v>
      </c>
      <c r="Y35" s="1737">
        <f t="shared" si="16"/>
        <v>6</v>
      </c>
      <c r="Z35" s="1737">
        <f t="shared" si="16"/>
        <v>2</v>
      </c>
      <c r="AA35" s="1737">
        <f t="shared" si="16"/>
        <v>3</v>
      </c>
      <c r="AB35" s="1737">
        <f t="shared" si="16"/>
        <v>7</v>
      </c>
      <c r="AC35" s="1737">
        <f t="shared" si="16"/>
        <v>9</v>
      </c>
      <c r="AD35" s="1737">
        <f t="shared" si="16"/>
        <v>8</v>
      </c>
      <c r="AE35" s="1737">
        <f t="shared" si="16"/>
        <v>7</v>
      </c>
      <c r="AF35" s="45"/>
      <c r="AG35" s="45"/>
      <c r="AH35" s="45"/>
      <c r="AI35" s="45"/>
      <c r="AJ35" s="4"/>
      <c r="AK35" s="45"/>
    </row>
    <row r="36" spans="1:37">
      <c r="A36" s="2306" t="s">
        <v>658</v>
      </c>
      <c r="B36" s="2307">
        <f>COUNTIF(B4:B6,"n")+COUNTIF(B8,"N")+COUNTIF(B10:B12,"n")+COUNTIF(B19,"n")+COUNTIF(B22,"n")</f>
        <v>1</v>
      </c>
      <c r="C36" s="2307">
        <f t="shared" ref="C36:AE36" si="17">COUNTIF(C4:C6,"n")+COUNTIF(C8,"N")+COUNTIF(C10:C12,"n")+COUNTIF(C19,"n")+COUNTIF(C22,"n")</f>
        <v>1</v>
      </c>
      <c r="D36" s="2307">
        <f t="shared" si="17"/>
        <v>2</v>
      </c>
      <c r="E36" s="2307">
        <f t="shared" si="17"/>
        <v>0</v>
      </c>
      <c r="F36" s="2307">
        <f t="shared" si="17"/>
        <v>1</v>
      </c>
      <c r="G36" s="2307">
        <f t="shared" si="17"/>
        <v>0</v>
      </c>
      <c r="H36" s="2307">
        <f t="shared" si="17"/>
        <v>1</v>
      </c>
      <c r="I36" s="2307">
        <f t="shared" si="17"/>
        <v>2</v>
      </c>
      <c r="J36" s="2307">
        <f t="shared" si="17"/>
        <v>1</v>
      </c>
      <c r="K36" s="2307">
        <f t="shared" si="17"/>
        <v>2</v>
      </c>
      <c r="L36" s="2307">
        <f t="shared" si="17"/>
        <v>3</v>
      </c>
      <c r="M36" s="2307">
        <f t="shared" si="17"/>
        <v>3</v>
      </c>
      <c r="N36" s="2307">
        <f t="shared" si="17"/>
        <v>2</v>
      </c>
      <c r="O36" s="2307">
        <f t="shared" si="17"/>
        <v>0</v>
      </c>
      <c r="P36" s="2307">
        <f t="shared" si="17"/>
        <v>0</v>
      </c>
      <c r="Q36" s="2307">
        <f t="shared" si="17"/>
        <v>0</v>
      </c>
      <c r="R36" s="2307">
        <f t="shared" si="17"/>
        <v>1</v>
      </c>
      <c r="S36" s="2307">
        <f t="shared" si="17"/>
        <v>2</v>
      </c>
      <c r="T36" s="2307">
        <f t="shared" si="17"/>
        <v>1</v>
      </c>
      <c r="U36" s="2307">
        <f t="shared" si="17"/>
        <v>1</v>
      </c>
      <c r="V36" s="2307">
        <f t="shared" si="17"/>
        <v>1</v>
      </c>
      <c r="W36" s="2307">
        <f t="shared" si="17"/>
        <v>1</v>
      </c>
      <c r="X36" s="2307">
        <f t="shared" si="17"/>
        <v>2</v>
      </c>
      <c r="Y36" s="2307">
        <f t="shared" si="17"/>
        <v>2</v>
      </c>
      <c r="Z36" s="2307">
        <f t="shared" si="17"/>
        <v>0</v>
      </c>
      <c r="AA36" s="2307">
        <f t="shared" si="17"/>
        <v>0</v>
      </c>
      <c r="AB36" s="2307">
        <f t="shared" si="17"/>
        <v>0</v>
      </c>
      <c r="AC36" s="2307">
        <f t="shared" si="17"/>
        <v>0</v>
      </c>
      <c r="AD36" s="2307">
        <f t="shared" si="17"/>
        <v>1</v>
      </c>
      <c r="AE36" s="2307">
        <f t="shared" si="17"/>
        <v>2</v>
      </c>
    </row>
    <row r="37" spans="1:37">
      <c r="A37" s="2306" t="s">
        <v>659</v>
      </c>
      <c r="B37" s="2307">
        <f>COUNTIF(B4:B13,"E")+COUNTIF(B4:B13,"d")</f>
        <v>6</v>
      </c>
      <c r="C37" s="2307">
        <f t="shared" ref="C37:AE37" si="18">COUNTIF(C4:C13,"E")+COUNTIF(C4:C13,"d")</f>
        <v>3</v>
      </c>
      <c r="D37" s="2307">
        <f t="shared" si="18"/>
        <v>4</v>
      </c>
      <c r="E37" s="2307">
        <f t="shared" si="18"/>
        <v>2</v>
      </c>
      <c r="F37" s="2307">
        <f t="shared" si="18"/>
        <v>3</v>
      </c>
      <c r="G37" s="2307">
        <f t="shared" si="18"/>
        <v>6</v>
      </c>
      <c r="H37" s="2307">
        <f t="shared" si="18"/>
        <v>6</v>
      </c>
      <c r="I37" s="2307">
        <f t="shared" si="18"/>
        <v>6</v>
      </c>
      <c r="J37" s="2307">
        <f t="shared" si="18"/>
        <v>6</v>
      </c>
      <c r="K37" s="2307">
        <f t="shared" si="18"/>
        <v>4</v>
      </c>
      <c r="L37" s="2307">
        <f t="shared" si="18"/>
        <v>1</v>
      </c>
      <c r="M37" s="2307">
        <f t="shared" si="18"/>
        <v>2</v>
      </c>
      <c r="N37" s="2307">
        <f t="shared" si="18"/>
        <v>5</v>
      </c>
      <c r="O37" s="2307">
        <f t="shared" si="18"/>
        <v>6</v>
      </c>
      <c r="P37" s="2307">
        <f t="shared" si="18"/>
        <v>7</v>
      </c>
      <c r="Q37" s="2307">
        <f t="shared" si="18"/>
        <v>6</v>
      </c>
      <c r="R37" s="2307">
        <f t="shared" si="18"/>
        <v>4</v>
      </c>
      <c r="S37" s="2307">
        <f t="shared" si="18"/>
        <v>1</v>
      </c>
      <c r="T37" s="2307">
        <f t="shared" si="18"/>
        <v>2</v>
      </c>
      <c r="U37" s="2307">
        <f t="shared" si="18"/>
        <v>2</v>
      </c>
      <c r="V37" s="2307">
        <f t="shared" si="18"/>
        <v>1</v>
      </c>
      <c r="W37" s="2307">
        <f t="shared" si="18"/>
        <v>2</v>
      </c>
      <c r="X37" s="2307">
        <f t="shared" si="18"/>
        <v>4</v>
      </c>
      <c r="Y37" s="2307">
        <f t="shared" si="18"/>
        <v>3</v>
      </c>
      <c r="Z37" s="2307">
        <f t="shared" si="18"/>
        <v>2</v>
      </c>
      <c r="AA37" s="2307">
        <f t="shared" si="18"/>
        <v>1</v>
      </c>
      <c r="AB37" s="2307">
        <f t="shared" si="18"/>
        <v>8</v>
      </c>
      <c r="AC37" s="2307">
        <f t="shared" si="18"/>
        <v>7</v>
      </c>
      <c r="AD37" s="2307">
        <f t="shared" si="18"/>
        <v>6</v>
      </c>
      <c r="AE37" s="2307">
        <f t="shared" si="18"/>
        <v>6</v>
      </c>
    </row>
    <row r="38" spans="1:37">
      <c r="A38" s="2306" t="s">
        <v>660</v>
      </c>
      <c r="B38" s="2307">
        <f>COUNTIF(B15:B20,"E")+COUNTIF(B15:B20,"d")</f>
        <v>5</v>
      </c>
      <c r="C38" s="2307">
        <f t="shared" ref="C38:AE38" si="19">COUNTIF(C15:C20,"E")+COUNTIF(C15:C20,"d")</f>
        <v>4</v>
      </c>
      <c r="D38" s="2307">
        <f t="shared" si="19"/>
        <v>3</v>
      </c>
      <c r="E38" s="2307">
        <f t="shared" si="19"/>
        <v>0</v>
      </c>
      <c r="F38" s="2307">
        <f t="shared" si="19"/>
        <v>0</v>
      </c>
      <c r="G38" s="2307">
        <f t="shared" si="19"/>
        <v>4</v>
      </c>
      <c r="H38" s="2307">
        <f t="shared" si="19"/>
        <v>5</v>
      </c>
      <c r="I38" s="2307">
        <f t="shared" si="19"/>
        <v>4</v>
      </c>
      <c r="J38" s="2307">
        <f t="shared" si="19"/>
        <v>5</v>
      </c>
      <c r="K38" s="2307">
        <f t="shared" si="19"/>
        <v>4</v>
      </c>
      <c r="L38" s="2307">
        <f t="shared" si="19"/>
        <v>0</v>
      </c>
      <c r="M38" s="2307">
        <f t="shared" si="19"/>
        <v>1</v>
      </c>
      <c r="N38" s="2307">
        <f t="shared" si="19"/>
        <v>6</v>
      </c>
      <c r="O38" s="2307">
        <f t="shared" si="19"/>
        <v>4</v>
      </c>
      <c r="P38" s="2307">
        <f t="shared" si="19"/>
        <v>3</v>
      </c>
      <c r="Q38" s="2307">
        <f t="shared" si="19"/>
        <v>3</v>
      </c>
      <c r="R38" s="2307">
        <f t="shared" si="19"/>
        <v>3</v>
      </c>
      <c r="S38" s="2307">
        <f t="shared" si="19"/>
        <v>1</v>
      </c>
      <c r="T38" s="2307">
        <f t="shared" si="19"/>
        <v>0</v>
      </c>
      <c r="U38" s="2307">
        <f t="shared" si="19"/>
        <v>2</v>
      </c>
      <c r="V38" s="2307">
        <f t="shared" si="19"/>
        <v>2</v>
      </c>
      <c r="W38" s="2307">
        <f t="shared" si="19"/>
        <v>2</v>
      </c>
      <c r="X38" s="2307">
        <f t="shared" si="19"/>
        <v>1</v>
      </c>
      <c r="Y38" s="2307">
        <f t="shared" si="19"/>
        <v>1</v>
      </c>
      <c r="Z38" s="2307">
        <f t="shared" si="19"/>
        <v>2</v>
      </c>
      <c r="AA38" s="2307">
        <f t="shared" si="19"/>
        <v>2</v>
      </c>
      <c r="AB38" s="2307">
        <f t="shared" si="19"/>
        <v>3</v>
      </c>
      <c r="AC38" s="2307">
        <f t="shared" si="19"/>
        <v>1</v>
      </c>
      <c r="AD38" s="2307">
        <f t="shared" si="19"/>
        <v>2</v>
      </c>
      <c r="AE38" s="2307">
        <f t="shared" si="19"/>
        <v>3</v>
      </c>
    </row>
    <row r="39" spans="1:37">
      <c r="A39" s="2308" t="s">
        <v>661</v>
      </c>
      <c r="B39" s="1737">
        <f>COUNTIF(B4:B6,"E")+COUNTIF(B8,"E")+COUNTIF(B10:B12,"E")+COUNTIF(B19,"E")+COUNTIF(B22,"E")+COUNTIF(B4:B6,"d")+COUNTIF(B8,"d")+COUNTIF(B10:B12,"d")+COUNTIF(B19,"d")</f>
        <v>4</v>
      </c>
      <c r="C39" s="1737">
        <f t="shared" ref="C39:AE39" si="20">COUNTIF(C4:C6,"E")+COUNTIF(C8,"E")+COUNTIF(C10:C12,"E")+COUNTIF(C19,"E")+COUNTIF(C22,"E")+COUNTIF(C4:C6,"d")+COUNTIF(C8,"d")+COUNTIF(C10:C12,"d")+COUNTIF(C19,"d")</f>
        <v>4</v>
      </c>
      <c r="D39" s="1737">
        <f t="shared" si="20"/>
        <v>2</v>
      </c>
      <c r="E39" s="1737">
        <f t="shared" si="20"/>
        <v>2</v>
      </c>
      <c r="F39" s="1737">
        <f t="shared" si="20"/>
        <v>3</v>
      </c>
      <c r="G39" s="1737">
        <f t="shared" si="20"/>
        <v>4</v>
      </c>
      <c r="H39" s="1737">
        <f t="shared" si="20"/>
        <v>5</v>
      </c>
      <c r="I39" s="1737">
        <f t="shared" si="20"/>
        <v>4</v>
      </c>
      <c r="J39" s="1737">
        <f t="shared" si="20"/>
        <v>4</v>
      </c>
      <c r="K39" s="1737">
        <f t="shared" si="20"/>
        <v>4</v>
      </c>
      <c r="L39" s="1737">
        <f t="shared" si="20"/>
        <v>1</v>
      </c>
      <c r="M39" s="1737">
        <f t="shared" si="20"/>
        <v>0</v>
      </c>
      <c r="N39" s="1737">
        <f t="shared" si="20"/>
        <v>4</v>
      </c>
      <c r="O39" s="1737">
        <f t="shared" si="20"/>
        <v>6</v>
      </c>
      <c r="P39" s="1737">
        <f t="shared" si="20"/>
        <v>5</v>
      </c>
      <c r="Q39" s="1737">
        <f t="shared" si="20"/>
        <v>6</v>
      </c>
      <c r="R39" s="1737">
        <f t="shared" si="20"/>
        <v>3</v>
      </c>
      <c r="S39" s="1737">
        <f t="shared" si="20"/>
        <v>0</v>
      </c>
      <c r="T39" s="1737">
        <f t="shared" si="20"/>
        <v>2</v>
      </c>
      <c r="U39" s="1737">
        <f t="shared" si="20"/>
        <v>2</v>
      </c>
      <c r="V39" s="1737">
        <f t="shared" si="20"/>
        <v>2</v>
      </c>
      <c r="W39" s="1737">
        <f t="shared" si="20"/>
        <v>1</v>
      </c>
      <c r="X39" s="1737">
        <f t="shared" si="20"/>
        <v>3</v>
      </c>
      <c r="Y39" s="1737">
        <f t="shared" si="20"/>
        <v>2</v>
      </c>
      <c r="Z39" s="1737">
        <f t="shared" si="20"/>
        <v>2</v>
      </c>
      <c r="AA39" s="1737">
        <f t="shared" si="20"/>
        <v>1</v>
      </c>
      <c r="AB39" s="1737">
        <f t="shared" si="20"/>
        <v>8</v>
      </c>
      <c r="AC39" s="1737">
        <f t="shared" si="20"/>
        <v>7</v>
      </c>
      <c r="AD39" s="1737">
        <f t="shared" si="20"/>
        <v>5</v>
      </c>
      <c r="AE39" s="1737">
        <f t="shared" si="20"/>
        <v>4</v>
      </c>
    </row>
  </sheetData>
  <mergeCells count="2">
    <mergeCell ref="B1:AK1"/>
    <mergeCell ref="AF2:AK2"/>
  </mergeCells>
  <phoneticPr fontId="3"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tint="0.79998168889431442"/>
  </sheetPr>
  <dimension ref="A1:AL39"/>
  <sheetViews>
    <sheetView workbookViewId="0">
      <selection activeCell="AJ24" sqref="AJ24"/>
    </sheetView>
  </sheetViews>
  <sheetFormatPr defaultRowHeight="16.5"/>
  <cols>
    <col min="1" max="1" width="5.75" customWidth="1"/>
    <col min="2" max="38" width="4.625" customWidth="1"/>
  </cols>
  <sheetData>
    <row r="1" spans="1:38" ht="21" thickBot="1">
      <c r="A1" s="1"/>
      <c r="B1" s="6166" t="s">
        <v>662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7.25" thickBot="1">
      <c r="A2" s="6" t="s">
        <v>228</v>
      </c>
      <c r="B2" s="2299">
        <v>1</v>
      </c>
      <c r="C2" s="2324">
        <v>2</v>
      </c>
      <c r="D2" s="2326">
        <v>3</v>
      </c>
      <c r="E2" s="2300">
        <v>4</v>
      </c>
      <c r="F2" s="2300">
        <v>5</v>
      </c>
      <c r="G2" s="2300">
        <v>6</v>
      </c>
      <c r="H2" s="2300">
        <v>7</v>
      </c>
      <c r="I2" s="2300">
        <v>8</v>
      </c>
      <c r="J2" s="2324">
        <v>9</v>
      </c>
      <c r="K2" s="2326">
        <v>10</v>
      </c>
      <c r="L2" s="2300">
        <v>11</v>
      </c>
      <c r="M2" s="2300">
        <v>12</v>
      </c>
      <c r="N2" s="2300">
        <v>13</v>
      </c>
      <c r="O2" s="2300">
        <v>14</v>
      </c>
      <c r="P2" s="2300">
        <v>15</v>
      </c>
      <c r="Q2" s="2324">
        <v>16</v>
      </c>
      <c r="R2" s="2326">
        <v>17</v>
      </c>
      <c r="S2" s="2300">
        <v>18</v>
      </c>
      <c r="T2" s="2300">
        <v>19</v>
      </c>
      <c r="U2" s="2300">
        <v>20</v>
      </c>
      <c r="V2" s="2300">
        <v>21</v>
      </c>
      <c r="W2" s="2300">
        <v>22</v>
      </c>
      <c r="X2" s="2324">
        <v>23</v>
      </c>
      <c r="Y2" s="2326">
        <v>24</v>
      </c>
      <c r="Z2" s="2300">
        <v>25</v>
      </c>
      <c r="AA2" s="2300">
        <v>26</v>
      </c>
      <c r="AB2" s="2300">
        <v>27</v>
      </c>
      <c r="AC2" s="2300">
        <v>28</v>
      </c>
      <c r="AD2" s="2300">
        <v>29</v>
      </c>
      <c r="AE2" s="2324">
        <v>30</v>
      </c>
      <c r="AF2" s="2326">
        <v>31</v>
      </c>
      <c r="AG2" s="6223" t="s">
        <v>227</v>
      </c>
      <c r="AH2" s="6224"/>
      <c r="AI2" s="6224"/>
      <c r="AJ2" s="6224"/>
      <c r="AK2" s="6224"/>
      <c r="AL2" s="6225"/>
    </row>
    <row r="3" spans="1:38" ht="17.25" thickBot="1">
      <c r="A3" s="1081" t="s">
        <v>230</v>
      </c>
      <c r="B3" s="2309" t="s">
        <v>10</v>
      </c>
      <c r="C3" s="2325" t="s">
        <v>11</v>
      </c>
      <c r="D3" s="2328" t="s">
        <v>12</v>
      </c>
      <c r="E3" s="2310" t="s">
        <v>13</v>
      </c>
      <c r="F3" s="2310" t="s">
        <v>14</v>
      </c>
      <c r="G3" s="2310" t="s">
        <v>8</v>
      </c>
      <c r="H3" s="2310" t="s">
        <v>9</v>
      </c>
      <c r="I3" s="2310" t="s">
        <v>10</v>
      </c>
      <c r="J3" s="2325" t="s">
        <v>11</v>
      </c>
      <c r="K3" s="2328" t="s">
        <v>12</v>
      </c>
      <c r="L3" s="2310" t="s">
        <v>13</v>
      </c>
      <c r="M3" s="2310" t="s">
        <v>14</v>
      </c>
      <c r="N3" s="2310" t="s">
        <v>8</v>
      </c>
      <c r="O3" s="2310" t="s">
        <v>9</v>
      </c>
      <c r="P3" s="2310" t="s">
        <v>10</v>
      </c>
      <c r="Q3" s="2325" t="s">
        <v>11</v>
      </c>
      <c r="R3" s="2328" t="s">
        <v>12</v>
      </c>
      <c r="S3" s="2310" t="s">
        <v>13</v>
      </c>
      <c r="T3" s="2310" t="s">
        <v>14</v>
      </c>
      <c r="U3" s="2310" t="s">
        <v>8</v>
      </c>
      <c r="V3" s="2310" t="s">
        <v>9</v>
      </c>
      <c r="W3" s="2310" t="s">
        <v>10</v>
      </c>
      <c r="X3" s="2325" t="s">
        <v>11</v>
      </c>
      <c r="Y3" s="2327" t="s">
        <v>12</v>
      </c>
      <c r="Z3" s="2310" t="s">
        <v>13</v>
      </c>
      <c r="AA3" s="2310" t="s">
        <v>14</v>
      </c>
      <c r="AB3" s="2310" t="s">
        <v>8</v>
      </c>
      <c r="AC3" s="2310" t="s">
        <v>9</v>
      </c>
      <c r="AD3" s="2310" t="s">
        <v>10</v>
      </c>
      <c r="AE3" s="2325" t="s">
        <v>11</v>
      </c>
      <c r="AF3" s="2327" t="s">
        <v>12</v>
      </c>
      <c r="AG3" s="1556" t="s">
        <v>2</v>
      </c>
      <c r="AH3" s="1554" t="s">
        <v>3</v>
      </c>
      <c r="AI3" s="1554" t="s">
        <v>4</v>
      </c>
      <c r="AJ3" s="1554" t="s">
        <v>5</v>
      </c>
      <c r="AK3" s="1776" t="s">
        <v>2</v>
      </c>
      <c r="AL3" s="1555" t="s">
        <v>6</v>
      </c>
    </row>
    <row r="4" spans="1:38">
      <c r="A4" s="2329" t="s">
        <v>669</v>
      </c>
      <c r="B4" s="447" t="s">
        <v>2</v>
      </c>
      <c r="C4" s="439" t="s">
        <v>317</v>
      </c>
      <c r="D4" s="439" t="s">
        <v>317</v>
      </c>
      <c r="E4" s="442" t="s">
        <v>2</v>
      </c>
      <c r="F4" s="1852" t="s">
        <v>3</v>
      </c>
      <c r="G4" s="442" t="s">
        <v>2</v>
      </c>
      <c r="H4" s="442" t="s">
        <v>2</v>
      </c>
      <c r="I4" s="442" t="s">
        <v>2</v>
      </c>
      <c r="J4" s="439" t="s">
        <v>317</v>
      </c>
      <c r="K4" s="439" t="s">
        <v>317</v>
      </c>
      <c r="L4" s="442" t="s">
        <v>2</v>
      </c>
      <c r="M4" s="1852" t="s">
        <v>3</v>
      </c>
      <c r="N4" s="442" t="s">
        <v>2</v>
      </c>
      <c r="O4" s="441" t="s">
        <v>2</v>
      </c>
      <c r="P4" s="439" t="s">
        <v>317</v>
      </c>
      <c r="Q4" s="439" t="s">
        <v>317</v>
      </c>
      <c r="R4" s="438" t="s">
        <v>4</v>
      </c>
      <c r="S4" s="438" t="s">
        <v>4</v>
      </c>
      <c r="T4" s="439" t="s">
        <v>317</v>
      </c>
      <c r="U4" s="1852" t="s">
        <v>3</v>
      </c>
      <c r="V4" s="442" t="s">
        <v>2</v>
      </c>
      <c r="W4" s="442" t="s">
        <v>2</v>
      </c>
      <c r="X4" s="439" t="s">
        <v>317</v>
      </c>
      <c r="Y4" s="1852" t="s">
        <v>3</v>
      </c>
      <c r="Z4" s="441" t="s">
        <v>2</v>
      </c>
      <c r="AA4" s="442" t="s">
        <v>2</v>
      </c>
      <c r="AB4" s="442" t="s">
        <v>2</v>
      </c>
      <c r="AC4" s="438" t="s">
        <v>4</v>
      </c>
      <c r="AD4" s="438" t="s">
        <v>4</v>
      </c>
      <c r="AE4" s="439" t="s">
        <v>317</v>
      </c>
      <c r="AF4" s="2311" t="s">
        <v>317</v>
      </c>
      <c r="AG4" s="1734">
        <f t="shared" ref="AG4:AG28" si="0">COUNTIF(B4:AF4,AG$3)</f>
        <v>13</v>
      </c>
      <c r="AH4" s="16">
        <f t="shared" ref="AH4:AH28" si="1">COUNTIF(B4:AF4,AH$3)</f>
        <v>4</v>
      </c>
      <c r="AI4" s="16">
        <f t="shared" ref="AI4:AI28" si="2">COUNTIF(B4:AF4,AI$3)</f>
        <v>4</v>
      </c>
      <c r="AJ4" s="16">
        <f t="shared" ref="AJ4:AJ28" si="3">COUNTIF(B4:AF4,AJ$3)</f>
        <v>10</v>
      </c>
      <c r="AK4" s="1777">
        <v>3</v>
      </c>
      <c r="AL4" s="1591">
        <f>(AH4+AI4)*2+2</f>
        <v>18</v>
      </c>
    </row>
    <row r="5" spans="1:38">
      <c r="A5" s="2329" t="s">
        <v>670</v>
      </c>
      <c r="B5" s="447" t="s">
        <v>2</v>
      </c>
      <c r="C5" s="439" t="s">
        <v>317</v>
      </c>
      <c r="D5" s="439" t="s">
        <v>317</v>
      </c>
      <c r="E5" s="442" t="s">
        <v>2</v>
      </c>
      <c r="F5" s="438" t="s">
        <v>4</v>
      </c>
      <c r="G5" s="438" t="s">
        <v>4</v>
      </c>
      <c r="H5" s="439" t="s">
        <v>317</v>
      </c>
      <c r="I5" s="442" t="s">
        <v>2</v>
      </c>
      <c r="J5" s="1852" t="s">
        <v>3</v>
      </c>
      <c r="K5" s="439" t="s">
        <v>317</v>
      </c>
      <c r="L5" s="442" t="s">
        <v>2</v>
      </c>
      <c r="M5" s="442" t="s">
        <v>2</v>
      </c>
      <c r="N5" s="439" t="s">
        <v>317</v>
      </c>
      <c r="O5" s="1852" t="s">
        <v>3</v>
      </c>
      <c r="P5" s="442" t="s">
        <v>2</v>
      </c>
      <c r="Q5" s="438" t="s">
        <v>4</v>
      </c>
      <c r="R5" s="439" t="s">
        <v>317</v>
      </c>
      <c r="S5" s="442" t="s">
        <v>2</v>
      </c>
      <c r="T5" s="1852" t="s">
        <v>3</v>
      </c>
      <c r="U5" s="441" t="s">
        <v>2</v>
      </c>
      <c r="V5" s="442" t="s">
        <v>2</v>
      </c>
      <c r="W5" s="442" t="s">
        <v>2</v>
      </c>
      <c r="X5" s="439" t="s">
        <v>317</v>
      </c>
      <c r="Y5" s="439" t="s">
        <v>317</v>
      </c>
      <c r="Z5" s="442" t="s">
        <v>2</v>
      </c>
      <c r="AA5" s="442" t="s">
        <v>2</v>
      </c>
      <c r="AB5" s="442" t="s">
        <v>2</v>
      </c>
      <c r="AC5" s="1852" t="s">
        <v>3</v>
      </c>
      <c r="AD5" s="442" t="s">
        <v>2</v>
      </c>
      <c r="AE5" s="439" t="s">
        <v>317</v>
      </c>
      <c r="AF5" s="2311" t="s">
        <v>317</v>
      </c>
      <c r="AG5" s="7">
        <f t="shared" si="0"/>
        <v>14</v>
      </c>
      <c r="AH5" s="13">
        <f t="shared" si="1"/>
        <v>4</v>
      </c>
      <c r="AI5" s="8">
        <f t="shared" si="2"/>
        <v>3</v>
      </c>
      <c r="AJ5" s="8">
        <f t="shared" si="3"/>
        <v>10</v>
      </c>
      <c r="AK5" s="49">
        <v>2</v>
      </c>
      <c r="AL5" s="9">
        <f t="shared" ref="AL5:AL20" si="4">(AH5+AI5)*2+2</f>
        <v>16</v>
      </c>
    </row>
    <row r="6" spans="1:38">
      <c r="A6" s="2330" t="s">
        <v>671</v>
      </c>
      <c r="B6" s="2312" t="s">
        <v>3</v>
      </c>
      <c r="C6" s="439" t="s">
        <v>317</v>
      </c>
      <c r="D6" s="439" t="s">
        <v>317</v>
      </c>
      <c r="E6" s="441" t="s">
        <v>2</v>
      </c>
      <c r="F6" s="438" t="s">
        <v>4</v>
      </c>
      <c r="G6" s="438" t="s">
        <v>4</v>
      </c>
      <c r="H6" s="439" t="s">
        <v>317</v>
      </c>
      <c r="I6" s="442" t="s">
        <v>2</v>
      </c>
      <c r="J6" s="1852" t="s">
        <v>3</v>
      </c>
      <c r="K6" s="439" t="s">
        <v>317</v>
      </c>
      <c r="L6" s="442" t="s">
        <v>2</v>
      </c>
      <c r="M6" s="441" t="s">
        <v>2</v>
      </c>
      <c r="N6" s="1852" t="s">
        <v>3</v>
      </c>
      <c r="O6" s="439" t="s">
        <v>317</v>
      </c>
      <c r="P6" s="439" t="s">
        <v>317</v>
      </c>
      <c r="Q6" s="438" t="s">
        <v>4</v>
      </c>
      <c r="R6" s="438" t="s">
        <v>4</v>
      </c>
      <c r="S6" s="438" t="s">
        <v>4</v>
      </c>
      <c r="T6" s="439" t="s">
        <v>317</v>
      </c>
      <c r="U6" s="442" t="s">
        <v>2</v>
      </c>
      <c r="V6" s="441" t="s">
        <v>2</v>
      </c>
      <c r="W6" s="442" t="s">
        <v>2</v>
      </c>
      <c r="X6" s="439" t="s">
        <v>317</v>
      </c>
      <c r="Y6" s="1852" t="s">
        <v>3</v>
      </c>
      <c r="Z6" s="442" t="s">
        <v>2</v>
      </c>
      <c r="AA6" s="442" t="s">
        <v>2</v>
      </c>
      <c r="AB6" s="442" t="s">
        <v>2</v>
      </c>
      <c r="AC6" s="438" t="s">
        <v>4</v>
      </c>
      <c r="AD6" s="438" t="s">
        <v>4</v>
      </c>
      <c r="AE6" s="439" t="s">
        <v>317</v>
      </c>
      <c r="AF6" s="2311" t="s">
        <v>317</v>
      </c>
      <c r="AG6" s="12">
        <f t="shared" si="0"/>
        <v>10</v>
      </c>
      <c r="AH6" s="13">
        <f t="shared" si="1"/>
        <v>4</v>
      </c>
      <c r="AI6" s="13">
        <f t="shared" si="2"/>
        <v>7</v>
      </c>
      <c r="AJ6" s="13">
        <f t="shared" si="3"/>
        <v>10</v>
      </c>
      <c r="AK6" s="49">
        <v>3</v>
      </c>
      <c r="AL6" s="14">
        <f t="shared" si="4"/>
        <v>24</v>
      </c>
    </row>
    <row r="7" spans="1:38">
      <c r="A7" s="2330" t="s">
        <v>672</v>
      </c>
      <c r="B7" s="443" t="s">
        <v>2</v>
      </c>
      <c r="C7" s="439" t="s">
        <v>317</v>
      </c>
      <c r="D7" s="1852" t="s">
        <v>3</v>
      </c>
      <c r="E7" s="442" t="s">
        <v>2</v>
      </c>
      <c r="F7" s="441" t="s">
        <v>2</v>
      </c>
      <c r="G7" s="442" t="s">
        <v>2</v>
      </c>
      <c r="H7" s="438" t="s">
        <v>4</v>
      </c>
      <c r="I7" s="438" t="s">
        <v>4</v>
      </c>
      <c r="J7" s="439" t="s">
        <v>317</v>
      </c>
      <c r="K7" s="439" t="s">
        <v>317</v>
      </c>
      <c r="L7" s="442" t="s">
        <v>2</v>
      </c>
      <c r="M7" s="442" t="s">
        <v>2</v>
      </c>
      <c r="N7" s="441" t="s">
        <v>2</v>
      </c>
      <c r="O7" s="1852" t="s">
        <v>3</v>
      </c>
      <c r="P7" s="442" t="s">
        <v>2</v>
      </c>
      <c r="Q7" s="439" t="s">
        <v>317</v>
      </c>
      <c r="R7" s="439" t="s">
        <v>317</v>
      </c>
      <c r="S7" s="442" t="s">
        <v>2</v>
      </c>
      <c r="T7" s="438" t="s">
        <v>4</v>
      </c>
      <c r="U7" s="438" t="s">
        <v>4</v>
      </c>
      <c r="V7" s="439" t="s">
        <v>317</v>
      </c>
      <c r="W7" s="442" t="s">
        <v>2</v>
      </c>
      <c r="X7" s="1852" t="s">
        <v>3</v>
      </c>
      <c r="Y7" s="439" t="s">
        <v>317</v>
      </c>
      <c r="Z7" s="442" t="s">
        <v>2</v>
      </c>
      <c r="AA7" s="1852" t="s">
        <v>3</v>
      </c>
      <c r="AB7" s="441" t="s">
        <v>2</v>
      </c>
      <c r="AC7" s="439" t="s">
        <v>317</v>
      </c>
      <c r="AD7" s="439" t="s">
        <v>317</v>
      </c>
      <c r="AE7" s="438" t="s">
        <v>4</v>
      </c>
      <c r="AF7" s="2313" t="s">
        <v>4</v>
      </c>
      <c r="AG7" s="7">
        <f t="shared" si="0"/>
        <v>12</v>
      </c>
      <c r="AH7" s="13">
        <f t="shared" si="1"/>
        <v>4</v>
      </c>
      <c r="AI7" s="8">
        <f t="shared" si="2"/>
        <v>6</v>
      </c>
      <c r="AJ7" s="8">
        <f t="shared" si="3"/>
        <v>9</v>
      </c>
      <c r="AK7" s="49">
        <v>3</v>
      </c>
      <c r="AL7" s="9">
        <f t="shared" si="4"/>
        <v>22</v>
      </c>
    </row>
    <row r="8" spans="1:38">
      <c r="A8" s="2330" t="s">
        <v>673</v>
      </c>
      <c r="B8" s="443" t="s">
        <v>2</v>
      </c>
      <c r="C8" s="439" t="s">
        <v>317</v>
      </c>
      <c r="D8" s="1852" t="s">
        <v>3</v>
      </c>
      <c r="E8" s="442" t="s">
        <v>2</v>
      </c>
      <c r="F8" s="442" t="s">
        <v>2</v>
      </c>
      <c r="G8" s="442" t="s">
        <v>2</v>
      </c>
      <c r="H8" s="438" t="s">
        <v>4</v>
      </c>
      <c r="I8" s="438" t="s">
        <v>4</v>
      </c>
      <c r="J8" s="439" t="s">
        <v>317</v>
      </c>
      <c r="K8" s="439" t="s">
        <v>317</v>
      </c>
      <c r="L8" s="1852" t="s">
        <v>3</v>
      </c>
      <c r="M8" s="441" t="s">
        <v>2</v>
      </c>
      <c r="N8" s="442" t="s">
        <v>2</v>
      </c>
      <c r="O8" s="442" t="s">
        <v>2</v>
      </c>
      <c r="P8" s="442" t="s">
        <v>2</v>
      </c>
      <c r="Q8" s="439" t="s">
        <v>317</v>
      </c>
      <c r="R8" s="439" t="s">
        <v>317</v>
      </c>
      <c r="S8" s="441" t="s">
        <v>2</v>
      </c>
      <c r="T8" s="438" t="s">
        <v>4</v>
      </c>
      <c r="U8" s="438" t="s">
        <v>4</v>
      </c>
      <c r="V8" s="439" t="s">
        <v>317</v>
      </c>
      <c r="W8" s="441" t="s">
        <v>2</v>
      </c>
      <c r="X8" s="1852" t="s">
        <v>3</v>
      </c>
      <c r="Y8" s="439" t="s">
        <v>317</v>
      </c>
      <c r="Z8" s="442" t="s">
        <v>2</v>
      </c>
      <c r="AA8" s="1852" t="s">
        <v>3</v>
      </c>
      <c r="AB8" s="439" t="s">
        <v>317</v>
      </c>
      <c r="AC8" s="442" t="s">
        <v>2</v>
      </c>
      <c r="AD8" s="439" t="s">
        <v>317</v>
      </c>
      <c r="AE8" s="438" t="s">
        <v>4</v>
      </c>
      <c r="AF8" s="2313" t="s">
        <v>4</v>
      </c>
      <c r="AG8" s="7">
        <f t="shared" si="0"/>
        <v>12</v>
      </c>
      <c r="AH8" s="13">
        <f t="shared" si="1"/>
        <v>4</v>
      </c>
      <c r="AI8" s="8">
        <f t="shared" si="2"/>
        <v>6</v>
      </c>
      <c r="AJ8" s="8">
        <f t="shared" si="3"/>
        <v>9</v>
      </c>
      <c r="AK8" s="49">
        <v>3</v>
      </c>
      <c r="AL8" s="9">
        <f t="shared" si="4"/>
        <v>22</v>
      </c>
    </row>
    <row r="9" spans="1:38">
      <c r="A9" s="2330" t="s">
        <v>674</v>
      </c>
      <c r="B9" s="443" t="s">
        <v>2</v>
      </c>
      <c r="C9" s="1852" t="s">
        <v>3</v>
      </c>
      <c r="D9" s="439" t="s">
        <v>317</v>
      </c>
      <c r="E9" s="442" t="s">
        <v>2</v>
      </c>
      <c r="F9" s="442" t="s">
        <v>2</v>
      </c>
      <c r="G9" s="1852" t="s">
        <v>3</v>
      </c>
      <c r="H9" s="439" t="s">
        <v>317</v>
      </c>
      <c r="I9" s="439" t="s">
        <v>317</v>
      </c>
      <c r="J9" s="438" t="s">
        <v>4</v>
      </c>
      <c r="K9" s="438" t="s">
        <v>4</v>
      </c>
      <c r="L9" s="438" t="s">
        <v>4</v>
      </c>
      <c r="M9" s="439" t="s">
        <v>317</v>
      </c>
      <c r="N9" s="1852" t="s">
        <v>3</v>
      </c>
      <c r="O9" s="442" t="s">
        <v>2</v>
      </c>
      <c r="P9" s="441" t="s">
        <v>2</v>
      </c>
      <c r="Q9" s="439" t="s">
        <v>317</v>
      </c>
      <c r="R9" s="1852" t="s">
        <v>3</v>
      </c>
      <c r="S9" s="441" t="s">
        <v>2</v>
      </c>
      <c r="T9" s="442" t="s">
        <v>2</v>
      </c>
      <c r="U9" s="442" t="s">
        <v>2</v>
      </c>
      <c r="V9" s="438" t="s">
        <v>4</v>
      </c>
      <c r="W9" s="438" t="s">
        <v>4</v>
      </c>
      <c r="X9" s="439" t="s">
        <v>317</v>
      </c>
      <c r="Y9" s="439" t="s">
        <v>317</v>
      </c>
      <c r="Z9" s="1852" t="s">
        <v>3</v>
      </c>
      <c r="AA9" s="441" t="s">
        <v>2</v>
      </c>
      <c r="AB9" s="442" t="s">
        <v>2</v>
      </c>
      <c r="AC9" s="442" t="s">
        <v>2</v>
      </c>
      <c r="AD9" s="442" t="s">
        <v>2</v>
      </c>
      <c r="AE9" s="439" t="s">
        <v>317</v>
      </c>
      <c r="AF9" s="2311" t="s">
        <v>317</v>
      </c>
      <c r="AG9" s="12">
        <f t="shared" si="0"/>
        <v>12</v>
      </c>
      <c r="AH9" s="13">
        <f t="shared" si="1"/>
        <v>5</v>
      </c>
      <c r="AI9" s="13">
        <f t="shared" si="2"/>
        <v>5</v>
      </c>
      <c r="AJ9" s="13">
        <f t="shared" si="3"/>
        <v>9</v>
      </c>
      <c r="AK9" s="49">
        <v>3</v>
      </c>
      <c r="AL9" s="14">
        <f t="shared" si="4"/>
        <v>22</v>
      </c>
    </row>
    <row r="10" spans="1:38">
      <c r="A10" s="2330" t="s">
        <v>675</v>
      </c>
      <c r="B10" s="2312" t="s">
        <v>3</v>
      </c>
      <c r="C10" s="1852" t="s">
        <v>3</v>
      </c>
      <c r="D10" s="439" t="s">
        <v>317</v>
      </c>
      <c r="E10" s="442" t="s">
        <v>2</v>
      </c>
      <c r="F10" s="442" t="s">
        <v>2</v>
      </c>
      <c r="G10" s="439" t="s">
        <v>317</v>
      </c>
      <c r="H10" s="441" t="s">
        <v>2</v>
      </c>
      <c r="I10" s="439" t="s">
        <v>317</v>
      </c>
      <c r="J10" s="438" t="s">
        <v>4</v>
      </c>
      <c r="K10" s="438" t="s">
        <v>4</v>
      </c>
      <c r="L10" s="438" t="s">
        <v>4</v>
      </c>
      <c r="M10" s="439" t="s">
        <v>317</v>
      </c>
      <c r="N10" s="442" t="s">
        <v>2</v>
      </c>
      <c r="O10" s="442" t="s">
        <v>2</v>
      </c>
      <c r="P10" s="1852" t="s">
        <v>3</v>
      </c>
      <c r="Q10" s="439" t="s">
        <v>317</v>
      </c>
      <c r="R10" s="1852" t="s">
        <v>3</v>
      </c>
      <c r="S10" s="442" t="s">
        <v>2</v>
      </c>
      <c r="T10" s="442" t="s">
        <v>2</v>
      </c>
      <c r="U10" s="442" t="s">
        <v>2</v>
      </c>
      <c r="V10" s="438" t="s">
        <v>4</v>
      </c>
      <c r="W10" s="438" t="s">
        <v>4</v>
      </c>
      <c r="X10" s="439" t="s">
        <v>317</v>
      </c>
      <c r="Y10" s="439" t="s">
        <v>317</v>
      </c>
      <c r="Z10" s="441" t="s">
        <v>2</v>
      </c>
      <c r="AA10" s="442" t="s">
        <v>2</v>
      </c>
      <c r="AB10" s="442" t="s">
        <v>2</v>
      </c>
      <c r="AC10" s="1852" t="s">
        <v>3</v>
      </c>
      <c r="AD10" s="442" t="s">
        <v>2</v>
      </c>
      <c r="AE10" s="439" t="s">
        <v>317</v>
      </c>
      <c r="AF10" s="2311" t="s">
        <v>317</v>
      </c>
      <c r="AG10" s="12">
        <f t="shared" si="0"/>
        <v>12</v>
      </c>
      <c r="AH10" s="13">
        <f t="shared" si="1"/>
        <v>5</v>
      </c>
      <c r="AI10" s="13">
        <f t="shared" si="2"/>
        <v>5</v>
      </c>
      <c r="AJ10" s="13">
        <f t="shared" si="3"/>
        <v>9</v>
      </c>
      <c r="AK10" s="49">
        <v>2</v>
      </c>
      <c r="AL10" s="14">
        <f t="shared" si="4"/>
        <v>22</v>
      </c>
    </row>
    <row r="11" spans="1:38">
      <c r="A11" s="2330" t="s">
        <v>676</v>
      </c>
      <c r="B11" s="437" t="s">
        <v>4</v>
      </c>
      <c r="C11" s="439" t="s">
        <v>317</v>
      </c>
      <c r="D11" s="439" t="s">
        <v>317</v>
      </c>
      <c r="E11" s="1852" t="s">
        <v>3</v>
      </c>
      <c r="F11" s="442" t="s">
        <v>2</v>
      </c>
      <c r="G11" s="442" t="s">
        <v>2</v>
      </c>
      <c r="H11" s="442" t="s">
        <v>2</v>
      </c>
      <c r="I11" s="441" t="s">
        <v>2</v>
      </c>
      <c r="J11" s="439" t="s">
        <v>317</v>
      </c>
      <c r="K11" s="439" t="s">
        <v>317</v>
      </c>
      <c r="L11" s="442" t="s">
        <v>2</v>
      </c>
      <c r="M11" s="438" t="s">
        <v>4</v>
      </c>
      <c r="N11" s="438" t="s">
        <v>4</v>
      </c>
      <c r="O11" s="439" t="s">
        <v>317</v>
      </c>
      <c r="P11" s="442" t="s">
        <v>2</v>
      </c>
      <c r="Q11" s="1852" t="s">
        <v>3</v>
      </c>
      <c r="R11" s="439" t="s">
        <v>317</v>
      </c>
      <c r="S11" s="442" t="s">
        <v>2</v>
      </c>
      <c r="T11" s="441" t="s">
        <v>2</v>
      </c>
      <c r="U11" s="439" t="s">
        <v>317</v>
      </c>
      <c r="V11" s="1852" t="s">
        <v>3</v>
      </c>
      <c r="W11" s="439" t="s">
        <v>317</v>
      </c>
      <c r="X11" s="438" t="s">
        <v>4</v>
      </c>
      <c r="Y11" s="438" t="s">
        <v>4</v>
      </c>
      <c r="Z11" s="438" t="s">
        <v>4</v>
      </c>
      <c r="AA11" s="439" t="s">
        <v>317</v>
      </c>
      <c r="AB11" s="1852" t="s">
        <v>3</v>
      </c>
      <c r="AC11" s="441" t="s">
        <v>2</v>
      </c>
      <c r="AD11" s="442" t="s">
        <v>2</v>
      </c>
      <c r="AE11" s="439" t="s">
        <v>317</v>
      </c>
      <c r="AF11" s="2314" t="s">
        <v>3</v>
      </c>
      <c r="AG11" s="632">
        <f t="shared" si="0"/>
        <v>10</v>
      </c>
      <c r="AH11" s="558">
        <f t="shared" si="1"/>
        <v>5</v>
      </c>
      <c r="AI11" s="558">
        <f t="shared" si="2"/>
        <v>6</v>
      </c>
      <c r="AJ11" s="558">
        <f t="shared" si="3"/>
        <v>10</v>
      </c>
      <c r="AK11" s="1853">
        <v>3</v>
      </c>
      <c r="AL11" s="559">
        <f t="shared" si="4"/>
        <v>24</v>
      </c>
    </row>
    <row r="12" spans="1:38">
      <c r="A12" s="2330" t="s">
        <v>677</v>
      </c>
      <c r="B12" s="437" t="s">
        <v>4</v>
      </c>
      <c r="C12" s="439" t="s">
        <v>317</v>
      </c>
      <c r="D12" s="439" t="s">
        <v>317</v>
      </c>
      <c r="E12" s="442" t="s">
        <v>2</v>
      </c>
      <c r="F12" s="442" t="s">
        <v>2</v>
      </c>
      <c r="G12" s="442" t="s">
        <v>2</v>
      </c>
      <c r="H12" s="441" t="s">
        <v>2</v>
      </c>
      <c r="I12" s="1852" t="s">
        <v>3</v>
      </c>
      <c r="J12" s="439" t="s">
        <v>317</v>
      </c>
      <c r="K12" s="439" t="s">
        <v>317</v>
      </c>
      <c r="L12" s="442" t="s">
        <v>2</v>
      </c>
      <c r="M12" s="438" t="s">
        <v>4</v>
      </c>
      <c r="N12" s="438" t="s">
        <v>4</v>
      </c>
      <c r="O12" s="439" t="s">
        <v>317</v>
      </c>
      <c r="P12" s="442" t="s">
        <v>2</v>
      </c>
      <c r="Q12" s="1852" t="s">
        <v>3</v>
      </c>
      <c r="R12" s="439" t="s">
        <v>317</v>
      </c>
      <c r="S12" s="442" t="s">
        <v>2</v>
      </c>
      <c r="T12" s="441" t="s">
        <v>2</v>
      </c>
      <c r="U12" s="1852" t="s">
        <v>3</v>
      </c>
      <c r="V12" s="439" t="s">
        <v>317</v>
      </c>
      <c r="W12" s="439" t="s">
        <v>317</v>
      </c>
      <c r="X12" s="438" t="s">
        <v>4</v>
      </c>
      <c r="Y12" s="438" t="s">
        <v>4</v>
      </c>
      <c r="Z12" s="438" t="s">
        <v>4</v>
      </c>
      <c r="AA12" s="439" t="s">
        <v>317</v>
      </c>
      <c r="AB12" s="442" t="s">
        <v>2</v>
      </c>
      <c r="AC12" s="1852" t="s">
        <v>3</v>
      </c>
      <c r="AD12" s="442" t="s">
        <v>2</v>
      </c>
      <c r="AE12" s="439" t="s">
        <v>317</v>
      </c>
      <c r="AF12" s="2314" t="s">
        <v>3</v>
      </c>
      <c r="AG12" s="632">
        <f t="shared" si="0"/>
        <v>10</v>
      </c>
      <c r="AH12" s="558">
        <f t="shared" si="1"/>
        <v>5</v>
      </c>
      <c r="AI12" s="558">
        <f t="shared" si="2"/>
        <v>6</v>
      </c>
      <c r="AJ12" s="558">
        <f t="shared" si="3"/>
        <v>10</v>
      </c>
      <c r="AK12" s="1853">
        <v>2</v>
      </c>
      <c r="AL12" s="559">
        <f t="shared" si="4"/>
        <v>24</v>
      </c>
    </row>
    <row r="13" spans="1:38">
      <c r="A13" s="2330" t="s">
        <v>678</v>
      </c>
      <c r="B13" s="446" t="s">
        <v>317</v>
      </c>
      <c r="C13" s="438" t="s">
        <v>4</v>
      </c>
      <c r="D13" s="438" t="s">
        <v>4</v>
      </c>
      <c r="E13" s="438" t="s">
        <v>4</v>
      </c>
      <c r="F13" s="439" t="s">
        <v>317</v>
      </c>
      <c r="G13" s="442" t="s">
        <v>2</v>
      </c>
      <c r="H13" s="1852" t="s">
        <v>3</v>
      </c>
      <c r="I13" s="442" t="s">
        <v>2</v>
      </c>
      <c r="J13" s="439" t="s">
        <v>317</v>
      </c>
      <c r="K13" s="1852" t="s">
        <v>3</v>
      </c>
      <c r="L13" s="441" t="s">
        <v>2</v>
      </c>
      <c r="M13" s="442" t="s">
        <v>2</v>
      </c>
      <c r="N13" s="442" t="s">
        <v>2</v>
      </c>
      <c r="O13" s="438" t="s">
        <v>4</v>
      </c>
      <c r="P13" s="438" t="s">
        <v>4</v>
      </c>
      <c r="Q13" s="439" t="s">
        <v>317</v>
      </c>
      <c r="R13" s="439" t="s">
        <v>317</v>
      </c>
      <c r="S13" s="1852" t="s">
        <v>3</v>
      </c>
      <c r="T13" s="442" t="s">
        <v>2</v>
      </c>
      <c r="U13" s="441" t="s">
        <v>2</v>
      </c>
      <c r="V13" s="442" t="s">
        <v>2</v>
      </c>
      <c r="W13" s="1852" t="s">
        <v>3</v>
      </c>
      <c r="X13" s="439" t="s">
        <v>317</v>
      </c>
      <c r="Y13" s="439" t="s">
        <v>317</v>
      </c>
      <c r="Z13" s="442" t="s">
        <v>2</v>
      </c>
      <c r="AA13" s="438" t="s">
        <v>4</v>
      </c>
      <c r="AB13" s="438" t="s">
        <v>4</v>
      </c>
      <c r="AC13" s="439" t="s">
        <v>317</v>
      </c>
      <c r="AD13" s="441" t="s">
        <v>2</v>
      </c>
      <c r="AE13" s="1852" t="s">
        <v>3</v>
      </c>
      <c r="AF13" s="2311" t="s">
        <v>317</v>
      </c>
      <c r="AG13" s="632">
        <f t="shared" si="0"/>
        <v>10</v>
      </c>
      <c r="AH13" s="558">
        <f t="shared" si="1"/>
        <v>5</v>
      </c>
      <c r="AI13" s="558">
        <f t="shared" si="2"/>
        <v>7</v>
      </c>
      <c r="AJ13" s="558">
        <f t="shared" si="3"/>
        <v>9</v>
      </c>
      <c r="AK13" s="1853">
        <v>3</v>
      </c>
      <c r="AL13" s="559">
        <f t="shared" si="4"/>
        <v>26</v>
      </c>
    </row>
    <row r="14" spans="1:38" ht="17.25" thickBot="1">
      <c r="A14" s="2330" t="s">
        <v>679</v>
      </c>
      <c r="B14" s="2315" t="s">
        <v>317</v>
      </c>
      <c r="C14" s="452" t="s">
        <v>4</v>
      </c>
      <c r="D14" s="452" t="s">
        <v>4</v>
      </c>
      <c r="E14" s="452" t="s">
        <v>4</v>
      </c>
      <c r="F14" s="451" t="s">
        <v>317</v>
      </c>
      <c r="G14" s="450" t="s">
        <v>2</v>
      </c>
      <c r="H14" s="2316" t="s">
        <v>3</v>
      </c>
      <c r="I14" s="453" t="s">
        <v>2</v>
      </c>
      <c r="J14" s="451" t="s">
        <v>317</v>
      </c>
      <c r="K14" s="2316" t="s">
        <v>3</v>
      </c>
      <c r="L14" s="453" t="s">
        <v>2</v>
      </c>
      <c r="M14" s="453" t="s">
        <v>2</v>
      </c>
      <c r="N14" s="453" t="s">
        <v>2</v>
      </c>
      <c r="O14" s="452" t="s">
        <v>4</v>
      </c>
      <c r="P14" s="452" t="s">
        <v>4</v>
      </c>
      <c r="Q14" s="451" t="s">
        <v>317</v>
      </c>
      <c r="R14" s="451" t="s">
        <v>317</v>
      </c>
      <c r="S14" s="453" t="s">
        <v>2</v>
      </c>
      <c r="T14" s="453" t="s">
        <v>2</v>
      </c>
      <c r="U14" s="2316" t="s">
        <v>3</v>
      </c>
      <c r="V14" s="453" t="s">
        <v>2</v>
      </c>
      <c r="W14" s="453" t="s">
        <v>2</v>
      </c>
      <c r="X14" s="451" t="s">
        <v>317</v>
      </c>
      <c r="Y14" s="451" t="s">
        <v>317</v>
      </c>
      <c r="Z14" s="453" t="s">
        <v>2</v>
      </c>
      <c r="AA14" s="452" t="s">
        <v>4</v>
      </c>
      <c r="AB14" s="452" t="s">
        <v>4</v>
      </c>
      <c r="AC14" s="451" t="s">
        <v>317</v>
      </c>
      <c r="AD14" s="450" t="s">
        <v>2</v>
      </c>
      <c r="AE14" s="2316" t="s">
        <v>3</v>
      </c>
      <c r="AF14" s="2317" t="s">
        <v>317</v>
      </c>
      <c r="AG14" s="632">
        <f t="shared" si="0"/>
        <v>11</v>
      </c>
      <c r="AH14" s="558">
        <f t="shared" si="1"/>
        <v>4</v>
      </c>
      <c r="AI14" s="558">
        <f t="shared" si="2"/>
        <v>7</v>
      </c>
      <c r="AJ14" s="558">
        <f t="shared" si="3"/>
        <v>9</v>
      </c>
      <c r="AK14" s="1853">
        <v>2</v>
      </c>
      <c r="AL14" s="559">
        <f t="shared" si="4"/>
        <v>24</v>
      </c>
    </row>
    <row r="15" spans="1:38">
      <c r="A15" s="2331" t="s">
        <v>680</v>
      </c>
      <c r="B15" s="2318" t="s">
        <v>2</v>
      </c>
      <c r="C15" s="459" t="s">
        <v>317</v>
      </c>
      <c r="D15" s="459" t="s">
        <v>317</v>
      </c>
      <c r="E15" s="456" t="s">
        <v>2</v>
      </c>
      <c r="F15" s="2319" t="s">
        <v>3</v>
      </c>
      <c r="G15" s="2320" t="s">
        <v>4</v>
      </c>
      <c r="H15" s="2320" t="s">
        <v>4</v>
      </c>
      <c r="I15" s="459" t="s">
        <v>317</v>
      </c>
      <c r="J15" s="459" t="s">
        <v>317</v>
      </c>
      <c r="K15" s="2319" t="s">
        <v>3</v>
      </c>
      <c r="L15" s="457" t="s">
        <v>2</v>
      </c>
      <c r="M15" s="457" t="s">
        <v>2</v>
      </c>
      <c r="N15" s="457" t="s">
        <v>2</v>
      </c>
      <c r="O15" s="457" t="s">
        <v>2</v>
      </c>
      <c r="P15" s="456" t="s">
        <v>2</v>
      </c>
      <c r="Q15" s="459" t="s">
        <v>317</v>
      </c>
      <c r="R15" s="459" t="s">
        <v>317</v>
      </c>
      <c r="S15" s="2319" t="s">
        <v>3</v>
      </c>
      <c r="T15" s="459" t="s">
        <v>317</v>
      </c>
      <c r="U15" s="457" t="s">
        <v>2</v>
      </c>
      <c r="V15" s="457" t="s">
        <v>2</v>
      </c>
      <c r="W15" s="457" t="s">
        <v>2</v>
      </c>
      <c r="X15" s="459" t="s">
        <v>317</v>
      </c>
      <c r="Y15" s="2320" t="s">
        <v>4</v>
      </c>
      <c r="Z15" s="459" t="s">
        <v>317</v>
      </c>
      <c r="AA15" s="2319" t="s">
        <v>3</v>
      </c>
      <c r="AB15" s="456" t="s">
        <v>2</v>
      </c>
      <c r="AC15" s="457" t="s">
        <v>2</v>
      </c>
      <c r="AD15" s="2320" t="s">
        <v>4</v>
      </c>
      <c r="AE15" s="2320" t="s">
        <v>4</v>
      </c>
      <c r="AF15" s="2321" t="s">
        <v>317</v>
      </c>
      <c r="AG15" s="15">
        <f t="shared" si="0"/>
        <v>12</v>
      </c>
      <c r="AH15" s="16">
        <f t="shared" si="1"/>
        <v>4</v>
      </c>
      <c r="AI15" s="17">
        <f t="shared" si="2"/>
        <v>5</v>
      </c>
      <c r="AJ15" s="17">
        <f t="shared" si="3"/>
        <v>10</v>
      </c>
      <c r="AK15" s="1777">
        <v>3</v>
      </c>
      <c r="AL15" s="18">
        <f t="shared" si="4"/>
        <v>20</v>
      </c>
    </row>
    <row r="16" spans="1:38">
      <c r="A16" s="2331" t="s">
        <v>681</v>
      </c>
      <c r="B16" s="447" t="s">
        <v>2</v>
      </c>
      <c r="C16" s="439" t="s">
        <v>317</v>
      </c>
      <c r="D16" s="1852" t="s">
        <v>3</v>
      </c>
      <c r="E16" s="438" t="s">
        <v>4</v>
      </c>
      <c r="F16" s="438" t="s">
        <v>4</v>
      </c>
      <c r="G16" s="439" t="s">
        <v>317</v>
      </c>
      <c r="H16" s="442" t="s">
        <v>2</v>
      </c>
      <c r="I16" s="442" t="s">
        <v>2</v>
      </c>
      <c r="J16" s="1852" t="s">
        <v>3</v>
      </c>
      <c r="K16" s="439" t="s">
        <v>317</v>
      </c>
      <c r="L16" s="442" t="s">
        <v>2</v>
      </c>
      <c r="M16" s="439" t="s">
        <v>317</v>
      </c>
      <c r="N16" s="441" t="s">
        <v>2</v>
      </c>
      <c r="O16" s="442" t="s">
        <v>2</v>
      </c>
      <c r="P16" s="442" t="s">
        <v>2</v>
      </c>
      <c r="Q16" s="439" t="s">
        <v>317</v>
      </c>
      <c r="R16" s="438" t="s">
        <v>4</v>
      </c>
      <c r="S16" s="439" t="s">
        <v>317</v>
      </c>
      <c r="T16" s="1852" t="s">
        <v>3</v>
      </c>
      <c r="U16" s="442" t="s">
        <v>2</v>
      </c>
      <c r="V16" s="442" t="s">
        <v>2</v>
      </c>
      <c r="W16" s="438" t="s">
        <v>4</v>
      </c>
      <c r="X16" s="438" t="s">
        <v>4</v>
      </c>
      <c r="Y16" s="439" t="s">
        <v>317</v>
      </c>
      <c r="Z16" s="442" t="s">
        <v>2</v>
      </c>
      <c r="AA16" s="441" t="s">
        <v>2</v>
      </c>
      <c r="AB16" s="442" t="s">
        <v>2</v>
      </c>
      <c r="AC16" s="442" t="s">
        <v>2</v>
      </c>
      <c r="AD16" s="1852" t="s">
        <v>3</v>
      </c>
      <c r="AE16" s="439" t="s">
        <v>317</v>
      </c>
      <c r="AF16" s="2311" t="s">
        <v>317</v>
      </c>
      <c r="AG16" s="12">
        <f t="shared" si="0"/>
        <v>13</v>
      </c>
      <c r="AH16" s="13">
        <f t="shared" si="1"/>
        <v>4</v>
      </c>
      <c r="AI16" s="13">
        <f t="shared" si="2"/>
        <v>5</v>
      </c>
      <c r="AJ16" s="13">
        <f t="shared" si="3"/>
        <v>9</v>
      </c>
      <c r="AK16" s="49">
        <v>3</v>
      </c>
      <c r="AL16" s="14">
        <f t="shared" si="4"/>
        <v>20</v>
      </c>
    </row>
    <row r="17" spans="1:38">
      <c r="A17" s="2331" t="s">
        <v>682</v>
      </c>
      <c r="B17" s="443" t="s">
        <v>2</v>
      </c>
      <c r="C17" s="1852" t="s">
        <v>3</v>
      </c>
      <c r="D17" s="439" t="s">
        <v>317</v>
      </c>
      <c r="E17" s="442" t="s">
        <v>2</v>
      </c>
      <c r="F17" s="439" t="s">
        <v>317</v>
      </c>
      <c r="G17" s="441" t="s">
        <v>2</v>
      </c>
      <c r="H17" s="442" t="s">
        <v>2</v>
      </c>
      <c r="I17" s="1852" t="s">
        <v>3</v>
      </c>
      <c r="J17" s="439" t="s">
        <v>317</v>
      </c>
      <c r="K17" s="438" t="s">
        <v>4</v>
      </c>
      <c r="L17" s="439" t="s">
        <v>317</v>
      </c>
      <c r="M17" s="442" t="s">
        <v>2</v>
      </c>
      <c r="N17" s="1852" t="s">
        <v>3</v>
      </c>
      <c r="O17" s="441" t="s">
        <v>2</v>
      </c>
      <c r="P17" s="438" t="s">
        <v>4</v>
      </c>
      <c r="Q17" s="438" t="s">
        <v>4</v>
      </c>
      <c r="R17" s="439" t="s">
        <v>317</v>
      </c>
      <c r="S17" s="442" t="s">
        <v>2</v>
      </c>
      <c r="T17" s="442" t="s">
        <v>2</v>
      </c>
      <c r="U17" s="442" t="s">
        <v>2</v>
      </c>
      <c r="V17" s="442" t="s">
        <v>2</v>
      </c>
      <c r="W17" s="441" t="s">
        <v>2</v>
      </c>
      <c r="X17" s="439" t="s">
        <v>317</v>
      </c>
      <c r="Y17" s="439" t="s">
        <v>317</v>
      </c>
      <c r="Z17" s="438" t="s">
        <v>4</v>
      </c>
      <c r="AA17" s="438" t="s">
        <v>4</v>
      </c>
      <c r="AB17" s="439" t="s">
        <v>317</v>
      </c>
      <c r="AC17" s="442" t="s">
        <v>2</v>
      </c>
      <c r="AD17" s="442" t="s">
        <v>2</v>
      </c>
      <c r="AE17" s="1852" t="s">
        <v>3</v>
      </c>
      <c r="AF17" s="2311" t="s">
        <v>317</v>
      </c>
      <c r="AG17" s="7">
        <f t="shared" si="0"/>
        <v>13</v>
      </c>
      <c r="AH17" s="13">
        <f t="shared" si="1"/>
        <v>4</v>
      </c>
      <c r="AI17" s="8">
        <f t="shared" si="2"/>
        <v>5</v>
      </c>
      <c r="AJ17" s="8">
        <f t="shared" si="3"/>
        <v>9</v>
      </c>
      <c r="AK17" s="49">
        <v>3</v>
      </c>
      <c r="AL17" s="9">
        <f t="shared" si="4"/>
        <v>20</v>
      </c>
    </row>
    <row r="18" spans="1:38">
      <c r="A18" s="2331" t="s">
        <v>683</v>
      </c>
      <c r="B18" s="437" t="s">
        <v>4</v>
      </c>
      <c r="C18" s="438" t="s">
        <v>4</v>
      </c>
      <c r="D18" s="439" t="s">
        <v>317</v>
      </c>
      <c r="E18" s="1852" t="s">
        <v>3</v>
      </c>
      <c r="F18" s="442" t="s">
        <v>2</v>
      </c>
      <c r="G18" s="442" t="s">
        <v>2</v>
      </c>
      <c r="H18" s="442" t="s">
        <v>2</v>
      </c>
      <c r="I18" s="441" t="s">
        <v>2</v>
      </c>
      <c r="J18" s="439" t="s">
        <v>317</v>
      </c>
      <c r="K18" s="439" t="s">
        <v>317</v>
      </c>
      <c r="L18" s="438" t="s">
        <v>4</v>
      </c>
      <c r="M18" s="438" t="s">
        <v>4</v>
      </c>
      <c r="N18" s="439" t="s">
        <v>317</v>
      </c>
      <c r="O18" s="1852" t="s">
        <v>3</v>
      </c>
      <c r="P18" s="442" t="s">
        <v>2</v>
      </c>
      <c r="Q18" s="1852" t="s">
        <v>3</v>
      </c>
      <c r="R18" s="439" t="s">
        <v>317</v>
      </c>
      <c r="S18" s="441" t="s">
        <v>2</v>
      </c>
      <c r="T18" s="442" t="s">
        <v>2</v>
      </c>
      <c r="U18" s="442" t="s">
        <v>2</v>
      </c>
      <c r="V18" s="442" t="s">
        <v>2</v>
      </c>
      <c r="W18" s="442" t="s">
        <v>2</v>
      </c>
      <c r="X18" s="439" t="s">
        <v>317</v>
      </c>
      <c r="Y18" s="439" t="s">
        <v>317</v>
      </c>
      <c r="Z18" s="1852" t="s">
        <v>3</v>
      </c>
      <c r="AA18" s="442" t="s">
        <v>2</v>
      </c>
      <c r="AB18" s="438" t="s">
        <v>4</v>
      </c>
      <c r="AC18" s="438" t="s">
        <v>4</v>
      </c>
      <c r="AD18" s="439" t="s">
        <v>317</v>
      </c>
      <c r="AE18" s="439" t="s">
        <v>317</v>
      </c>
      <c r="AF18" s="2314" t="s">
        <v>3</v>
      </c>
      <c r="AG18" s="7">
        <f t="shared" si="0"/>
        <v>11</v>
      </c>
      <c r="AH18" s="13">
        <f t="shared" si="1"/>
        <v>5</v>
      </c>
      <c r="AI18" s="8">
        <f t="shared" si="2"/>
        <v>6</v>
      </c>
      <c r="AJ18" s="8">
        <f t="shared" si="3"/>
        <v>9</v>
      </c>
      <c r="AK18" s="49">
        <v>2</v>
      </c>
      <c r="AL18" s="9">
        <f t="shared" si="4"/>
        <v>24</v>
      </c>
    </row>
    <row r="19" spans="1:38">
      <c r="A19" s="2331" t="s">
        <v>684</v>
      </c>
      <c r="B19" s="2312" t="s">
        <v>3</v>
      </c>
      <c r="C19" s="439" t="s">
        <v>317</v>
      </c>
      <c r="D19" s="438" t="s">
        <v>4</v>
      </c>
      <c r="E19" s="439" t="s">
        <v>317</v>
      </c>
      <c r="F19" s="441" t="s">
        <v>2</v>
      </c>
      <c r="G19" s="442" t="s">
        <v>2</v>
      </c>
      <c r="H19" s="442" t="s">
        <v>2</v>
      </c>
      <c r="I19" s="438" t="s">
        <v>4</v>
      </c>
      <c r="J19" s="438" t="s">
        <v>4</v>
      </c>
      <c r="K19" s="439" t="s">
        <v>317</v>
      </c>
      <c r="L19" s="1852" t="s">
        <v>3</v>
      </c>
      <c r="M19" s="441" t="s">
        <v>2</v>
      </c>
      <c r="N19" s="442" t="s">
        <v>2</v>
      </c>
      <c r="O19" s="442" t="s">
        <v>2</v>
      </c>
      <c r="P19" s="442" t="s">
        <v>2</v>
      </c>
      <c r="Q19" s="439" t="s">
        <v>317</v>
      </c>
      <c r="R19" s="439" t="s">
        <v>317</v>
      </c>
      <c r="S19" s="442" t="s">
        <v>2</v>
      </c>
      <c r="T19" s="442" t="s">
        <v>2</v>
      </c>
      <c r="U19" s="438" t="s">
        <v>4</v>
      </c>
      <c r="V19" s="438" t="s">
        <v>4</v>
      </c>
      <c r="W19" s="439" t="s">
        <v>317</v>
      </c>
      <c r="X19" s="1852" t="s">
        <v>3</v>
      </c>
      <c r="Y19" s="439" t="s">
        <v>317</v>
      </c>
      <c r="Z19" s="442" t="s">
        <v>2</v>
      </c>
      <c r="AA19" s="442" t="s">
        <v>2</v>
      </c>
      <c r="AB19" s="1852" t="s">
        <v>3</v>
      </c>
      <c r="AC19" s="441" t="s">
        <v>2</v>
      </c>
      <c r="AD19" s="442" t="s">
        <v>2</v>
      </c>
      <c r="AE19" s="439" t="s">
        <v>317</v>
      </c>
      <c r="AF19" s="2311" t="s">
        <v>317</v>
      </c>
      <c r="AG19" s="7">
        <f t="shared" si="0"/>
        <v>13</v>
      </c>
      <c r="AH19" s="13">
        <f t="shared" si="1"/>
        <v>4</v>
      </c>
      <c r="AI19" s="8">
        <f t="shared" si="2"/>
        <v>5</v>
      </c>
      <c r="AJ19" s="8">
        <f t="shared" si="3"/>
        <v>9</v>
      </c>
      <c r="AK19" s="49">
        <v>3</v>
      </c>
      <c r="AL19" s="9">
        <f t="shared" si="4"/>
        <v>20</v>
      </c>
    </row>
    <row r="20" spans="1:38" ht="17.25" thickBot="1">
      <c r="A20" s="2331" t="s">
        <v>685</v>
      </c>
      <c r="B20" s="449" t="s">
        <v>2</v>
      </c>
      <c r="C20" s="451" t="s">
        <v>317</v>
      </c>
      <c r="D20" s="451" t="s">
        <v>317</v>
      </c>
      <c r="E20" s="453" t="s">
        <v>2</v>
      </c>
      <c r="F20" s="453" t="s">
        <v>2</v>
      </c>
      <c r="G20" s="2316" t="s">
        <v>3</v>
      </c>
      <c r="H20" s="450" t="s">
        <v>2</v>
      </c>
      <c r="I20" s="453" t="s">
        <v>2</v>
      </c>
      <c r="J20" s="451" t="s">
        <v>317</v>
      </c>
      <c r="K20" s="451" t="s">
        <v>317</v>
      </c>
      <c r="L20" s="453" t="s">
        <v>2</v>
      </c>
      <c r="M20" s="2316" t="s">
        <v>3</v>
      </c>
      <c r="N20" s="452" t="s">
        <v>4</v>
      </c>
      <c r="O20" s="452" t="s">
        <v>4</v>
      </c>
      <c r="P20" s="451" t="s">
        <v>317</v>
      </c>
      <c r="Q20" s="451" t="s">
        <v>317</v>
      </c>
      <c r="R20" s="2316" t="s">
        <v>3</v>
      </c>
      <c r="S20" s="452" t="s">
        <v>4</v>
      </c>
      <c r="T20" s="452" t="s">
        <v>4</v>
      </c>
      <c r="U20" s="451" t="s">
        <v>317</v>
      </c>
      <c r="V20" s="450" t="s">
        <v>2</v>
      </c>
      <c r="W20" s="453" t="s">
        <v>2</v>
      </c>
      <c r="X20" s="451" t="s">
        <v>317</v>
      </c>
      <c r="Y20" s="2316" t="s">
        <v>3</v>
      </c>
      <c r="Z20" s="453" t="s">
        <v>2</v>
      </c>
      <c r="AA20" s="451" t="s">
        <v>317</v>
      </c>
      <c r="AB20" s="453" t="s">
        <v>2</v>
      </c>
      <c r="AC20" s="453" t="s">
        <v>2</v>
      </c>
      <c r="AD20" s="450" t="s">
        <v>2</v>
      </c>
      <c r="AE20" s="451" t="s">
        <v>317</v>
      </c>
      <c r="AF20" s="2322" t="s">
        <v>4</v>
      </c>
      <c r="AG20" s="1735">
        <f t="shared" si="0"/>
        <v>12</v>
      </c>
      <c r="AH20" s="20">
        <f t="shared" si="1"/>
        <v>4</v>
      </c>
      <c r="AI20" s="20">
        <f t="shared" si="2"/>
        <v>5</v>
      </c>
      <c r="AJ20" s="20">
        <f t="shared" si="3"/>
        <v>10</v>
      </c>
      <c r="AK20" s="1778">
        <v>3</v>
      </c>
      <c r="AL20" s="1595">
        <f t="shared" si="4"/>
        <v>20</v>
      </c>
    </row>
    <row r="21" spans="1:38">
      <c r="A21" s="2332" t="s">
        <v>686</v>
      </c>
      <c r="B21" s="1851" t="s">
        <v>317</v>
      </c>
      <c r="C21" s="459" t="s">
        <v>317</v>
      </c>
      <c r="D21" s="457" t="s">
        <v>2</v>
      </c>
      <c r="E21" s="457" t="s">
        <v>2</v>
      </c>
      <c r="F21" s="457" t="s">
        <v>2</v>
      </c>
      <c r="G21" s="457" t="s">
        <v>2</v>
      </c>
      <c r="H21" s="457" t="s">
        <v>2</v>
      </c>
      <c r="I21" s="2319" t="s">
        <v>3</v>
      </c>
      <c r="J21" s="459" t="s">
        <v>317</v>
      </c>
      <c r="K21" s="459" t="s">
        <v>317</v>
      </c>
      <c r="L21" s="2319" t="s">
        <v>3</v>
      </c>
      <c r="M21" s="457" t="s">
        <v>2</v>
      </c>
      <c r="N21" s="457" t="s">
        <v>2</v>
      </c>
      <c r="O21" s="457" t="s">
        <v>2</v>
      </c>
      <c r="P21" s="457" t="s">
        <v>2</v>
      </c>
      <c r="Q21" s="459" t="s">
        <v>317</v>
      </c>
      <c r="R21" s="459" t="s">
        <v>317</v>
      </c>
      <c r="S21" s="457" t="s">
        <v>2</v>
      </c>
      <c r="T21" s="456" t="s">
        <v>2</v>
      </c>
      <c r="U21" s="459" t="s">
        <v>317</v>
      </c>
      <c r="V21" s="457" t="s">
        <v>2</v>
      </c>
      <c r="W21" s="2319" t="s">
        <v>3</v>
      </c>
      <c r="X21" s="457" t="s">
        <v>2</v>
      </c>
      <c r="Y21" s="459" t="s">
        <v>317</v>
      </c>
      <c r="Z21" s="2319" t="s">
        <v>3</v>
      </c>
      <c r="AA21" s="456" t="s">
        <v>2</v>
      </c>
      <c r="AB21" s="457" t="s">
        <v>2</v>
      </c>
      <c r="AC21" s="457" t="s">
        <v>2</v>
      </c>
      <c r="AD21" s="457" t="s">
        <v>2</v>
      </c>
      <c r="AE21" s="459" t="s">
        <v>317</v>
      </c>
      <c r="AF21" s="2321" t="s">
        <v>317</v>
      </c>
      <c r="AG21" s="1601">
        <f t="shared" si="0"/>
        <v>17</v>
      </c>
      <c r="AH21" s="1597">
        <f t="shared" si="1"/>
        <v>4</v>
      </c>
      <c r="AI21" s="1598">
        <f t="shared" si="2"/>
        <v>0</v>
      </c>
      <c r="AJ21" s="1598">
        <f t="shared" si="3"/>
        <v>10</v>
      </c>
      <c r="AK21" s="1847">
        <v>2</v>
      </c>
      <c r="AL21" s="1599">
        <f t="shared" ref="AL21:AL28" si="5">(AH21+AI21)*2</f>
        <v>8</v>
      </c>
    </row>
    <row r="22" spans="1:38">
      <c r="A22" s="2332" t="s">
        <v>687</v>
      </c>
      <c r="B22" s="443" t="s">
        <v>2</v>
      </c>
      <c r="C22" s="439" t="s">
        <v>317</v>
      </c>
      <c r="D22" s="439" t="s">
        <v>317</v>
      </c>
      <c r="E22" s="442" t="s">
        <v>2</v>
      </c>
      <c r="F22" s="442" t="s">
        <v>2</v>
      </c>
      <c r="G22" s="441" t="s">
        <v>2</v>
      </c>
      <c r="H22" s="1852" t="s">
        <v>3</v>
      </c>
      <c r="I22" s="439" t="s">
        <v>317</v>
      </c>
      <c r="J22" s="439" t="s">
        <v>317</v>
      </c>
      <c r="K22" s="442" t="s">
        <v>2</v>
      </c>
      <c r="L22" s="442" t="s">
        <v>2</v>
      </c>
      <c r="M22" s="442" t="s">
        <v>2</v>
      </c>
      <c r="N22" s="441" t="s">
        <v>2</v>
      </c>
      <c r="O22" s="442" t="s">
        <v>2</v>
      </c>
      <c r="P22" s="1852" t="s">
        <v>3</v>
      </c>
      <c r="Q22" s="439" t="s">
        <v>317</v>
      </c>
      <c r="R22" s="439" t="s">
        <v>317</v>
      </c>
      <c r="S22" s="442" t="s">
        <v>2</v>
      </c>
      <c r="T22" s="1852" t="s">
        <v>3</v>
      </c>
      <c r="U22" s="442" t="s">
        <v>2</v>
      </c>
      <c r="V22" s="442" t="s">
        <v>2</v>
      </c>
      <c r="W22" s="441" t="s">
        <v>2</v>
      </c>
      <c r="X22" s="439" t="s">
        <v>317</v>
      </c>
      <c r="Y22" s="439" t="s">
        <v>317</v>
      </c>
      <c r="Z22" s="442" t="s">
        <v>2</v>
      </c>
      <c r="AA22" s="442" t="s">
        <v>2</v>
      </c>
      <c r="AB22" s="439" t="s">
        <v>317</v>
      </c>
      <c r="AC22" s="442" t="s">
        <v>2</v>
      </c>
      <c r="AD22" s="1852" t="s">
        <v>3</v>
      </c>
      <c r="AE22" s="442" t="s">
        <v>2</v>
      </c>
      <c r="AF22" s="2311" t="s">
        <v>317</v>
      </c>
      <c r="AG22" s="7">
        <f t="shared" si="0"/>
        <v>17</v>
      </c>
      <c r="AH22" s="13">
        <f t="shared" si="1"/>
        <v>4</v>
      </c>
      <c r="AI22" s="8">
        <f t="shared" si="2"/>
        <v>0</v>
      </c>
      <c r="AJ22" s="8">
        <f t="shared" si="3"/>
        <v>10</v>
      </c>
      <c r="AK22" s="49">
        <v>3</v>
      </c>
      <c r="AL22" s="9">
        <f t="shared" si="5"/>
        <v>8</v>
      </c>
    </row>
    <row r="23" spans="1:38">
      <c r="A23" s="2332" t="s">
        <v>688</v>
      </c>
      <c r="B23" s="443" t="s">
        <v>2</v>
      </c>
      <c r="C23" s="439" t="s">
        <v>317</v>
      </c>
      <c r="D23" s="439" t="s">
        <v>317</v>
      </c>
      <c r="E23" s="1852" t="s">
        <v>3</v>
      </c>
      <c r="F23" s="442" t="s">
        <v>2</v>
      </c>
      <c r="G23" s="442" t="s">
        <v>2</v>
      </c>
      <c r="H23" s="442" t="s">
        <v>2</v>
      </c>
      <c r="I23" s="442" t="s">
        <v>2</v>
      </c>
      <c r="J23" s="439" t="s">
        <v>317</v>
      </c>
      <c r="K23" s="439" t="s">
        <v>317</v>
      </c>
      <c r="L23" s="441" t="s">
        <v>2</v>
      </c>
      <c r="M23" s="1852" t="s">
        <v>3</v>
      </c>
      <c r="N23" s="442" t="s">
        <v>2</v>
      </c>
      <c r="O23" s="442" t="s">
        <v>2</v>
      </c>
      <c r="P23" s="439" t="s">
        <v>317</v>
      </c>
      <c r="Q23" s="439" t="s">
        <v>317</v>
      </c>
      <c r="R23" s="442" t="s">
        <v>2</v>
      </c>
      <c r="S23" s="442" t="s">
        <v>2</v>
      </c>
      <c r="T23" s="442" t="s">
        <v>2</v>
      </c>
      <c r="U23" s="441" t="s">
        <v>2</v>
      </c>
      <c r="V23" s="1852" t="s">
        <v>3</v>
      </c>
      <c r="W23" s="1852" t="s">
        <v>3</v>
      </c>
      <c r="X23" s="439" t="s">
        <v>317</v>
      </c>
      <c r="Y23" s="439" t="s">
        <v>317</v>
      </c>
      <c r="Z23" s="442" t="s">
        <v>2</v>
      </c>
      <c r="AA23" s="442" t="s">
        <v>2</v>
      </c>
      <c r="AB23" s="441" t="s">
        <v>2</v>
      </c>
      <c r="AC23" s="442" t="s">
        <v>2</v>
      </c>
      <c r="AD23" s="442" t="s">
        <v>2</v>
      </c>
      <c r="AE23" s="439" t="s">
        <v>317</v>
      </c>
      <c r="AF23" s="2311" t="s">
        <v>317</v>
      </c>
      <c r="AG23" s="7">
        <f t="shared" si="0"/>
        <v>17</v>
      </c>
      <c r="AH23" s="13">
        <f t="shared" si="1"/>
        <v>4</v>
      </c>
      <c r="AI23" s="8">
        <f t="shared" si="2"/>
        <v>0</v>
      </c>
      <c r="AJ23" s="8">
        <f t="shared" si="3"/>
        <v>10</v>
      </c>
      <c r="AK23" s="49">
        <v>3</v>
      </c>
      <c r="AL23" s="9">
        <f t="shared" si="5"/>
        <v>8</v>
      </c>
    </row>
    <row r="24" spans="1:38">
      <c r="A24" s="2332" t="s">
        <v>689</v>
      </c>
      <c r="B24" s="443" t="s">
        <v>2</v>
      </c>
      <c r="C24" s="439" t="s">
        <v>317</v>
      </c>
      <c r="D24" s="439" t="s">
        <v>317</v>
      </c>
      <c r="E24" s="442" t="s">
        <v>2</v>
      </c>
      <c r="F24" s="442" t="s">
        <v>2</v>
      </c>
      <c r="G24" s="1852" t="s">
        <v>3</v>
      </c>
      <c r="H24" s="442" t="s">
        <v>2</v>
      </c>
      <c r="I24" s="442" t="s">
        <v>2</v>
      </c>
      <c r="J24" s="439" t="s">
        <v>317</v>
      </c>
      <c r="K24" s="439" t="s">
        <v>317</v>
      </c>
      <c r="L24" s="441" t="s">
        <v>2</v>
      </c>
      <c r="M24" s="442" t="s">
        <v>2</v>
      </c>
      <c r="N24" s="442" t="s">
        <v>2</v>
      </c>
      <c r="O24" s="442" t="s">
        <v>2</v>
      </c>
      <c r="P24" s="1852" t="s">
        <v>3</v>
      </c>
      <c r="Q24" s="439" t="s">
        <v>317</v>
      </c>
      <c r="R24" s="439" t="s">
        <v>317</v>
      </c>
      <c r="S24" s="442" t="s">
        <v>2</v>
      </c>
      <c r="T24" s="442" t="s">
        <v>2</v>
      </c>
      <c r="U24" s="442" t="s">
        <v>2</v>
      </c>
      <c r="V24" s="1852" t="s">
        <v>3</v>
      </c>
      <c r="W24" s="439" t="s">
        <v>317</v>
      </c>
      <c r="X24" s="439" t="s">
        <v>317</v>
      </c>
      <c r="Y24" s="442" t="s">
        <v>2</v>
      </c>
      <c r="Z24" s="441" t="s">
        <v>2</v>
      </c>
      <c r="AA24" s="442" t="s">
        <v>2</v>
      </c>
      <c r="AB24" s="442" t="s">
        <v>2</v>
      </c>
      <c r="AC24" s="442" t="s">
        <v>2</v>
      </c>
      <c r="AD24" s="1852" t="s">
        <v>3</v>
      </c>
      <c r="AE24" s="439" t="s">
        <v>317</v>
      </c>
      <c r="AF24" s="2311" t="s">
        <v>317</v>
      </c>
      <c r="AG24" s="7">
        <f t="shared" si="0"/>
        <v>17</v>
      </c>
      <c r="AH24" s="13">
        <f t="shared" si="1"/>
        <v>4</v>
      </c>
      <c r="AI24" s="8">
        <f t="shared" si="2"/>
        <v>0</v>
      </c>
      <c r="AJ24" s="8">
        <f t="shared" si="3"/>
        <v>10</v>
      </c>
      <c r="AK24" s="49">
        <v>2</v>
      </c>
      <c r="AL24" s="9">
        <f t="shared" si="5"/>
        <v>8</v>
      </c>
    </row>
    <row r="25" spans="1:38">
      <c r="A25" s="2332" t="s">
        <v>690</v>
      </c>
      <c r="B25" s="443" t="s">
        <v>2</v>
      </c>
      <c r="C25" s="442" t="s">
        <v>2</v>
      </c>
      <c r="D25" s="439" t="s">
        <v>317</v>
      </c>
      <c r="E25" s="442" t="s">
        <v>2</v>
      </c>
      <c r="F25" s="1852" t="s">
        <v>3</v>
      </c>
      <c r="G25" s="442" t="s">
        <v>2</v>
      </c>
      <c r="H25" s="442" t="s">
        <v>2</v>
      </c>
      <c r="I25" s="441" t="s">
        <v>2</v>
      </c>
      <c r="J25" s="439" t="s">
        <v>317</v>
      </c>
      <c r="K25" s="439" t="s">
        <v>317</v>
      </c>
      <c r="L25" s="442" t="s">
        <v>2</v>
      </c>
      <c r="M25" s="442" t="s">
        <v>2</v>
      </c>
      <c r="N25" s="442" t="s">
        <v>2</v>
      </c>
      <c r="O25" s="442" t="s">
        <v>2</v>
      </c>
      <c r="P25" s="442" t="s">
        <v>2</v>
      </c>
      <c r="Q25" s="439" t="s">
        <v>317</v>
      </c>
      <c r="R25" s="439" t="s">
        <v>317</v>
      </c>
      <c r="S25" s="1852" t="s">
        <v>3</v>
      </c>
      <c r="T25" s="442" t="s">
        <v>2</v>
      </c>
      <c r="U25" s="442" t="s">
        <v>2</v>
      </c>
      <c r="V25" s="441" t="s">
        <v>2</v>
      </c>
      <c r="W25" s="442" t="s">
        <v>2</v>
      </c>
      <c r="X25" s="439" t="s">
        <v>317</v>
      </c>
      <c r="Y25" s="439" t="s">
        <v>317</v>
      </c>
      <c r="Z25" s="442" t="s">
        <v>2</v>
      </c>
      <c r="AA25" s="442" t="s">
        <v>2</v>
      </c>
      <c r="AB25" s="1852" t="s">
        <v>3</v>
      </c>
      <c r="AC25" s="441" t="s">
        <v>2</v>
      </c>
      <c r="AD25" s="439" t="s">
        <v>317</v>
      </c>
      <c r="AE25" s="439" t="s">
        <v>317</v>
      </c>
      <c r="AF25" s="2323" t="s">
        <v>2</v>
      </c>
      <c r="AG25" s="7">
        <f t="shared" si="0"/>
        <v>19</v>
      </c>
      <c r="AH25" s="13">
        <f t="shared" si="1"/>
        <v>3</v>
      </c>
      <c r="AI25" s="8">
        <f t="shared" si="2"/>
        <v>0</v>
      </c>
      <c r="AJ25" s="8">
        <f t="shared" si="3"/>
        <v>9</v>
      </c>
      <c r="AK25" s="49">
        <v>3</v>
      </c>
      <c r="AL25" s="9">
        <f t="shared" si="5"/>
        <v>6</v>
      </c>
    </row>
    <row r="26" spans="1:38">
      <c r="A26" s="2332" t="s">
        <v>691</v>
      </c>
      <c r="B26" s="443" t="s">
        <v>2</v>
      </c>
      <c r="C26" s="439" t="s">
        <v>317</v>
      </c>
      <c r="D26" s="439" t="s">
        <v>317</v>
      </c>
      <c r="E26" s="442" t="s">
        <v>2</v>
      </c>
      <c r="F26" s="441" t="s">
        <v>2</v>
      </c>
      <c r="G26" s="439" t="s">
        <v>317</v>
      </c>
      <c r="H26" s="442" t="s">
        <v>2</v>
      </c>
      <c r="I26" s="442" t="s">
        <v>2</v>
      </c>
      <c r="J26" s="442" t="s">
        <v>2</v>
      </c>
      <c r="K26" s="439" t="s">
        <v>317</v>
      </c>
      <c r="L26" s="442" t="s">
        <v>2</v>
      </c>
      <c r="M26" s="442" t="s">
        <v>2</v>
      </c>
      <c r="N26" s="442" t="s">
        <v>2</v>
      </c>
      <c r="O26" s="442" t="s">
        <v>2</v>
      </c>
      <c r="P26" s="441" t="s">
        <v>2</v>
      </c>
      <c r="Q26" s="439" t="s">
        <v>317</v>
      </c>
      <c r="R26" s="439" t="s">
        <v>317</v>
      </c>
      <c r="S26" s="442" t="s">
        <v>2</v>
      </c>
      <c r="T26" s="442" t="s">
        <v>2</v>
      </c>
      <c r="U26" s="442" t="s">
        <v>2</v>
      </c>
      <c r="V26" s="442" t="s">
        <v>2</v>
      </c>
      <c r="W26" s="442" t="s">
        <v>2</v>
      </c>
      <c r="X26" s="439" t="s">
        <v>317</v>
      </c>
      <c r="Y26" s="439" t="s">
        <v>317</v>
      </c>
      <c r="Z26" s="442" t="s">
        <v>2</v>
      </c>
      <c r="AA26" s="442" t="s">
        <v>2</v>
      </c>
      <c r="AB26" s="442" t="s">
        <v>2</v>
      </c>
      <c r="AC26" s="442" t="s">
        <v>2</v>
      </c>
      <c r="AD26" s="442" t="s">
        <v>2</v>
      </c>
      <c r="AE26" s="439" t="s">
        <v>317</v>
      </c>
      <c r="AF26" s="2311" t="s">
        <v>317</v>
      </c>
      <c r="AG26" s="7">
        <f t="shared" si="0"/>
        <v>21</v>
      </c>
      <c r="AH26" s="13">
        <f t="shared" si="1"/>
        <v>0</v>
      </c>
      <c r="AI26" s="8">
        <f t="shared" si="2"/>
        <v>0</v>
      </c>
      <c r="AJ26" s="8">
        <f t="shared" si="3"/>
        <v>10</v>
      </c>
      <c r="AK26" s="49">
        <v>2</v>
      </c>
      <c r="AL26" s="9">
        <f t="shared" si="5"/>
        <v>0</v>
      </c>
    </row>
    <row r="27" spans="1:38">
      <c r="A27" s="2332" t="s">
        <v>692</v>
      </c>
      <c r="B27" s="443" t="s">
        <v>2</v>
      </c>
      <c r="C27" s="439" t="s">
        <v>317</v>
      </c>
      <c r="D27" s="439" t="s">
        <v>317</v>
      </c>
      <c r="E27" s="441" t="s">
        <v>2</v>
      </c>
      <c r="F27" s="442" t="s">
        <v>2</v>
      </c>
      <c r="G27" s="442" t="s">
        <v>2</v>
      </c>
      <c r="H27" s="442" t="s">
        <v>2</v>
      </c>
      <c r="I27" s="442" t="s">
        <v>2</v>
      </c>
      <c r="J27" s="439" t="s">
        <v>317</v>
      </c>
      <c r="K27" s="439" t="s">
        <v>317</v>
      </c>
      <c r="L27" s="442" t="s">
        <v>2</v>
      </c>
      <c r="M27" s="442" t="s">
        <v>2</v>
      </c>
      <c r="N27" s="439" t="s">
        <v>317</v>
      </c>
      <c r="O27" s="441" t="s">
        <v>2</v>
      </c>
      <c r="P27" s="442" t="s">
        <v>2</v>
      </c>
      <c r="Q27" s="442" t="s">
        <v>2</v>
      </c>
      <c r="R27" s="439" t="s">
        <v>317</v>
      </c>
      <c r="S27" s="442" t="s">
        <v>2</v>
      </c>
      <c r="T27" s="442" t="s">
        <v>2</v>
      </c>
      <c r="U27" s="442" t="s">
        <v>2</v>
      </c>
      <c r="V27" s="442" t="s">
        <v>2</v>
      </c>
      <c r="W27" s="442" t="s">
        <v>2</v>
      </c>
      <c r="X27" s="439" t="s">
        <v>317</v>
      </c>
      <c r="Y27" s="439" t="s">
        <v>317</v>
      </c>
      <c r="Z27" s="442" t="s">
        <v>2</v>
      </c>
      <c r="AA27" s="442" t="s">
        <v>2</v>
      </c>
      <c r="AB27" s="442" t="s">
        <v>2</v>
      </c>
      <c r="AC27" s="442" t="s">
        <v>2</v>
      </c>
      <c r="AD27" s="442" t="s">
        <v>2</v>
      </c>
      <c r="AE27" s="439" t="s">
        <v>317</v>
      </c>
      <c r="AF27" s="2311" t="s">
        <v>317</v>
      </c>
      <c r="AG27" s="12">
        <f t="shared" si="0"/>
        <v>21</v>
      </c>
      <c r="AH27" s="13">
        <f t="shared" si="1"/>
        <v>0</v>
      </c>
      <c r="AI27" s="13">
        <f t="shared" si="2"/>
        <v>0</v>
      </c>
      <c r="AJ27" s="13">
        <f t="shared" si="3"/>
        <v>10</v>
      </c>
      <c r="AK27" s="49">
        <v>2</v>
      </c>
      <c r="AL27" s="14">
        <f t="shared" si="5"/>
        <v>0</v>
      </c>
    </row>
    <row r="28" spans="1:38" ht="17.25" thickBot="1">
      <c r="A28" s="2333" t="s">
        <v>693</v>
      </c>
      <c r="B28" s="449" t="s">
        <v>2</v>
      </c>
      <c r="C28" s="451" t="s">
        <v>317</v>
      </c>
      <c r="D28" s="451" t="s">
        <v>317</v>
      </c>
      <c r="E28" s="453" t="s">
        <v>2</v>
      </c>
      <c r="F28" s="453" t="s">
        <v>2</v>
      </c>
      <c r="G28" s="453" t="s">
        <v>2</v>
      </c>
      <c r="H28" s="453" t="s">
        <v>2</v>
      </c>
      <c r="I28" s="453" t="s">
        <v>2</v>
      </c>
      <c r="J28" s="451" t="s">
        <v>317</v>
      </c>
      <c r="K28" s="451" t="s">
        <v>317</v>
      </c>
      <c r="L28" s="453" t="s">
        <v>2</v>
      </c>
      <c r="M28" s="453" t="s">
        <v>2</v>
      </c>
      <c r="N28" s="453" t="s">
        <v>2</v>
      </c>
      <c r="O28" s="453" t="s">
        <v>2</v>
      </c>
      <c r="P28" s="453" t="s">
        <v>2</v>
      </c>
      <c r="Q28" s="451" t="s">
        <v>317</v>
      </c>
      <c r="R28" s="451" t="s">
        <v>317</v>
      </c>
      <c r="S28" s="453" t="s">
        <v>2</v>
      </c>
      <c r="T28" s="453" t="s">
        <v>2</v>
      </c>
      <c r="U28" s="453" t="s">
        <v>2</v>
      </c>
      <c r="V28" s="453" t="s">
        <v>2</v>
      </c>
      <c r="W28" s="453" t="s">
        <v>2</v>
      </c>
      <c r="X28" s="451" t="s">
        <v>317</v>
      </c>
      <c r="Y28" s="451" t="s">
        <v>317</v>
      </c>
      <c r="Z28" s="453" t="s">
        <v>2</v>
      </c>
      <c r="AA28" s="453" t="s">
        <v>2</v>
      </c>
      <c r="AB28" s="453" t="s">
        <v>2</v>
      </c>
      <c r="AC28" s="453" t="s">
        <v>2</v>
      </c>
      <c r="AD28" s="453" t="s">
        <v>2</v>
      </c>
      <c r="AE28" s="451" t="s">
        <v>317</v>
      </c>
      <c r="AF28" s="2317" t="s">
        <v>317</v>
      </c>
      <c r="AG28" s="19">
        <f t="shared" si="0"/>
        <v>21</v>
      </c>
      <c r="AH28" s="20">
        <f t="shared" si="1"/>
        <v>0</v>
      </c>
      <c r="AI28" s="21">
        <f t="shared" si="2"/>
        <v>0</v>
      </c>
      <c r="AJ28" s="21">
        <f t="shared" si="3"/>
        <v>10</v>
      </c>
      <c r="AK28" s="1778">
        <v>0</v>
      </c>
      <c r="AL28" s="22">
        <f t="shared" si="5"/>
        <v>0</v>
      </c>
    </row>
    <row r="29" spans="1:38">
      <c r="A29" s="6300" t="s">
        <v>352</v>
      </c>
      <c r="B29" s="6302"/>
      <c r="C29" s="6285" t="s">
        <v>360</v>
      </c>
      <c r="D29" s="6285" t="s">
        <v>484</v>
      </c>
      <c r="E29" s="6285"/>
      <c r="F29" s="6285"/>
      <c r="G29" s="6285"/>
      <c r="H29" s="6285"/>
      <c r="I29" s="6285"/>
      <c r="J29" s="6285" t="s">
        <v>218</v>
      </c>
      <c r="K29" s="6285" t="s">
        <v>487</v>
      </c>
      <c r="L29" s="6285"/>
      <c r="M29" s="6285"/>
      <c r="N29" s="6285"/>
      <c r="O29" s="6285"/>
      <c r="P29" s="6298"/>
      <c r="Q29" s="6285" t="s">
        <v>524</v>
      </c>
      <c r="R29" s="6285" t="s">
        <v>240</v>
      </c>
      <c r="S29" s="6285"/>
      <c r="T29" s="6285"/>
      <c r="U29" s="6285"/>
      <c r="V29" s="6285"/>
      <c r="W29" s="6285"/>
      <c r="X29" s="6285" t="s">
        <v>484</v>
      </c>
      <c r="Y29" s="6297" t="s">
        <v>236</v>
      </c>
      <c r="Z29" s="6297"/>
      <c r="AA29" s="6285"/>
      <c r="AB29" s="6285"/>
      <c r="AC29" s="6285"/>
      <c r="AD29" s="6285"/>
      <c r="AE29" s="6285" t="s">
        <v>487</v>
      </c>
      <c r="AF29" s="6286" t="s">
        <v>360</v>
      </c>
      <c r="AG29" s="6261"/>
      <c r="AH29" s="6261"/>
      <c r="AI29" s="6261"/>
      <c r="AJ29" s="6261"/>
      <c r="AK29" s="6261"/>
      <c r="AL29" s="6262"/>
    </row>
    <row r="30" spans="1:38" ht="17.25" thickBot="1">
      <c r="A30" s="6301"/>
      <c r="B30" s="6235"/>
      <c r="C30" s="6227"/>
      <c r="D30" s="6227"/>
      <c r="E30" s="6227"/>
      <c r="F30" s="6227"/>
      <c r="G30" s="6227"/>
      <c r="H30" s="6227"/>
      <c r="I30" s="6227"/>
      <c r="J30" s="6227"/>
      <c r="K30" s="6227"/>
      <c r="L30" s="6227"/>
      <c r="M30" s="6227"/>
      <c r="N30" s="6227"/>
      <c r="O30" s="6227"/>
      <c r="P30" s="6231"/>
      <c r="Q30" s="6227"/>
      <c r="R30" s="6227"/>
      <c r="S30" s="6227"/>
      <c r="T30" s="6227"/>
      <c r="U30" s="6227"/>
      <c r="V30" s="6227"/>
      <c r="W30" s="6227"/>
      <c r="X30" s="6227"/>
      <c r="Y30" s="6299"/>
      <c r="Z30" s="6227"/>
      <c r="AA30" s="6227"/>
      <c r="AB30" s="6227"/>
      <c r="AC30" s="6227"/>
      <c r="AD30" s="6227"/>
      <c r="AE30" s="6227"/>
      <c r="AF30" s="6229"/>
      <c r="AG30" s="6264"/>
      <c r="AH30" s="6264"/>
      <c r="AI30" s="6264"/>
      <c r="AJ30" s="6264"/>
      <c r="AK30" s="6264"/>
      <c r="AL30" s="6265"/>
    </row>
    <row r="31" spans="1:38">
      <c r="A31" s="441" t="s">
        <v>2</v>
      </c>
      <c r="B31" s="1779">
        <v>3</v>
      </c>
      <c r="C31" s="1779">
        <v>0</v>
      </c>
      <c r="D31" s="1779">
        <v>0</v>
      </c>
      <c r="E31" s="1779">
        <v>3</v>
      </c>
      <c r="F31" s="1779">
        <v>3</v>
      </c>
      <c r="G31" s="1779">
        <v>3</v>
      </c>
      <c r="H31" s="1779">
        <v>3</v>
      </c>
      <c r="I31" s="1779">
        <v>3</v>
      </c>
      <c r="J31" s="1779">
        <v>0</v>
      </c>
      <c r="K31" s="1779">
        <v>0</v>
      </c>
      <c r="L31" s="1779">
        <v>3</v>
      </c>
      <c r="M31" s="1779">
        <v>3</v>
      </c>
      <c r="N31" s="1779">
        <v>3</v>
      </c>
      <c r="O31" s="1779">
        <v>3</v>
      </c>
      <c r="P31" s="1779">
        <v>3</v>
      </c>
      <c r="Q31" s="1779">
        <v>0</v>
      </c>
      <c r="R31" s="1779">
        <v>0</v>
      </c>
      <c r="S31" s="1779">
        <v>3</v>
      </c>
      <c r="T31" s="1779">
        <v>3</v>
      </c>
      <c r="U31" s="1779">
        <v>3</v>
      </c>
      <c r="V31" s="1779">
        <v>3</v>
      </c>
      <c r="W31" s="1779">
        <v>3</v>
      </c>
      <c r="X31" s="1779">
        <v>0</v>
      </c>
      <c r="Y31" s="1779">
        <v>0</v>
      </c>
      <c r="Z31" s="1779">
        <v>3</v>
      </c>
      <c r="AA31" s="1779">
        <v>3</v>
      </c>
      <c r="AB31" s="1779">
        <v>3</v>
      </c>
      <c r="AC31" s="1779">
        <v>3</v>
      </c>
      <c r="AD31" s="1779">
        <v>3</v>
      </c>
      <c r="AE31" s="1779">
        <v>0</v>
      </c>
      <c r="AF31" s="1779">
        <v>0</v>
      </c>
      <c r="AG31" s="4"/>
      <c r="AH31" s="45"/>
      <c r="AI31" s="45"/>
      <c r="AJ31" s="45"/>
      <c r="AK31" s="4"/>
      <c r="AL31" s="45"/>
    </row>
    <row r="32" spans="1:38">
      <c r="A32" s="47" t="s">
        <v>3</v>
      </c>
      <c r="B32" s="1736">
        <f>COUNTIF(B4:B28,$AG$3)</f>
        <v>16</v>
      </c>
      <c r="C32" s="1736">
        <f t="shared" ref="C32:AE32" si="6">COUNTIF(C4:C28,$AG$3)</f>
        <v>1</v>
      </c>
      <c r="D32" s="1736">
        <f t="shared" si="6"/>
        <v>1</v>
      </c>
      <c r="E32" s="1736">
        <f t="shared" si="6"/>
        <v>18</v>
      </c>
      <c r="F32" s="1736">
        <f t="shared" si="6"/>
        <v>16</v>
      </c>
      <c r="G32" s="1736">
        <f t="shared" si="6"/>
        <v>16</v>
      </c>
      <c r="H32" s="1736">
        <f t="shared" si="6"/>
        <v>16</v>
      </c>
      <c r="I32" s="1736">
        <f t="shared" si="6"/>
        <v>15</v>
      </c>
      <c r="J32" s="1736">
        <f t="shared" si="6"/>
        <v>1</v>
      </c>
      <c r="K32" s="1736">
        <f t="shared" si="6"/>
        <v>1</v>
      </c>
      <c r="L32" s="1736">
        <f t="shared" si="6"/>
        <v>18</v>
      </c>
      <c r="M32" s="1736">
        <f t="shared" si="6"/>
        <v>16</v>
      </c>
      <c r="N32" s="1736">
        <f t="shared" si="6"/>
        <v>16</v>
      </c>
      <c r="O32" s="1736">
        <f t="shared" si="6"/>
        <v>16</v>
      </c>
      <c r="P32" s="1736">
        <f t="shared" si="6"/>
        <v>15</v>
      </c>
      <c r="Q32" s="1736">
        <f t="shared" si="6"/>
        <v>1</v>
      </c>
      <c r="R32" s="1736">
        <f t="shared" si="6"/>
        <v>1</v>
      </c>
      <c r="S32" s="1736">
        <f t="shared" si="6"/>
        <v>18</v>
      </c>
      <c r="T32" s="1736">
        <f t="shared" si="6"/>
        <v>16</v>
      </c>
      <c r="U32" s="1736">
        <f t="shared" si="6"/>
        <v>16</v>
      </c>
      <c r="V32" s="1736">
        <f t="shared" si="6"/>
        <v>16</v>
      </c>
      <c r="W32" s="1736">
        <f t="shared" si="6"/>
        <v>15</v>
      </c>
      <c r="X32" s="1736">
        <f t="shared" si="6"/>
        <v>1</v>
      </c>
      <c r="Y32" s="1736">
        <f t="shared" si="6"/>
        <v>1</v>
      </c>
      <c r="Z32" s="1736">
        <f t="shared" si="6"/>
        <v>18</v>
      </c>
      <c r="AA32" s="1736">
        <f t="shared" si="6"/>
        <v>16</v>
      </c>
      <c r="AB32" s="1736">
        <f t="shared" si="6"/>
        <v>16</v>
      </c>
      <c r="AC32" s="1736">
        <f t="shared" si="6"/>
        <v>16</v>
      </c>
      <c r="AD32" s="1736">
        <f t="shared" si="6"/>
        <v>15</v>
      </c>
      <c r="AE32" s="1736">
        <f t="shared" si="6"/>
        <v>1</v>
      </c>
      <c r="AF32" s="1736">
        <f>COUNTIF(AF4:AF28,$AG$3)</f>
        <v>1</v>
      </c>
      <c r="AG32" s="45"/>
      <c r="AH32" s="45"/>
      <c r="AI32" s="45"/>
      <c r="AJ32" s="45"/>
      <c r="AK32" s="4"/>
      <c r="AL32" s="45"/>
    </row>
    <row r="33" spans="1:38">
      <c r="A33" s="47" t="s">
        <v>663</v>
      </c>
      <c r="B33" s="1737">
        <f>COUNTIF(B4,"E")+COUNTIF(B6:B7,"E")+COUNTIF(B9,"E")+COUNTIF(B11:B13,"E")+COUNTIF(B19,"E")+COUNTIF(B22,"E")</f>
        <v>2</v>
      </c>
      <c r="C33" s="1737">
        <f t="shared" ref="C33:AF33" si="7">COUNTIF(C4,"E")+COUNTIF(C6:C7,"E")+COUNTIF(C9,"E")+COUNTIF(C11:C13,"E")+COUNTIF(C19,"E")+COUNTIF(C22,"E")</f>
        <v>1</v>
      </c>
      <c r="D33" s="1737">
        <f t="shared" si="7"/>
        <v>1</v>
      </c>
      <c r="E33" s="1737">
        <f t="shared" si="7"/>
        <v>1</v>
      </c>
      <c r="F33" s="1737">
        <f t="shared" si="7"/>
        <v>1</v>
      </c>
      <c r="G33" s="1737">
        <f t="shared" si="7"/>
        <v>1</v>
      </c>
      <c r="H33" s="1737">
        <f t="shared" si="7"/>
        <v>2</v>
      </c>
      <c r="I33" s="1737">
        <f t="shared" si="7"/>
        <v>1</v>
      </c>
      <c r="J33" s="1737">
        <f t="shared" si="7"/>
        <v>1</v>
      </c>
      <c r="K33" s="1737">
        <f t="shared" si="7"/>
        <v>1</v>
      </c>
      <c r="L33" s="1737">
        <f t="shared" si="7"/>
        <v>1</v>
      </c>
      <c r="M33" s="1737">
        <f t="shared" si="7"/>
        <v>1</v>
      </c>
      <c r="N33" s="1737">
        <f t="shared" si="7"/>
        <v>2</v>
      </c>
      <c r="O33" s="1737">
        <f t="shared" si="7"/>
        <v>1</v>
      </c>
      <c r="P33" s="1737">
        <f t="shared" si="7"/>
        <v>1</v>
      </c>
      <c r="Q33" s="1737">
        <f t="shared" si="7"/>
        <v>2</v>
      </c>
      <c r="R33" s="1737">
        <f t="shared" si="7"/>
        <v>1</v>
      </c>
      <c r="S33" s="1737">
        <f t="shared" si="7"/>
        <v>1</v>
      </c>
      <c r="T33" s="1737">
        <f t="shared" si="7"/>
        <v>1</v>
      </c>
      <c r="U33" s="1737">
        <f t="shared" si="7"/>
        <v>2</v>
      </c>
      <c r="V33" s="1737">
        <f t="shared" si="7"/>
        <v>1</v>
      </c>
      <c r="W33" s="1737">
        <f t="shared" si="7"/>
        <v>1</v>
      </c>
      <c r="X33" s="1737">
        <f t="shared" si="7"/>
        <v>2</v>
      </c>
      <c r="Y33" s="1737">
        <f t="shared" si="7"/>
        <v>2</v>
      </c>
      <c r="Z33" s="1737">
        <f t="shared" si="7"/>
        <v>1</v>
      </c>
      <c r="AA33" s="1737">
        <f t="shared" si="7"/>
        <v>1</v>
      </c>
      <c r="AB33" s="1737">
        <f t="shared" si="7"/>
        <v>2</v>
      </c>
      <c r="AC33" s="1737">
        <f t="shared" si="7"/>
        <v>1</v>
      </c>
      <c r="AD33" s="1737">
        <f t="shared" si="7"/>
        <v>1</v>
      </c>
      <c r="AE33" s="1737">
        <f t="shared" si="7"/>
        <v>1</v>
      </c>
      <c r="AF33" s="1737">
        <f t="shared" si="7"/>
        <v>2</v>
      </c>
      <c r="AG33" s="4"/>
      <c r="AH33" s="4"/>
      <c r="AI33" s="4"/>
      <c r="AJ33" s="4"/>
      <c r="AK33" s="4"/>
      <c r="AL33" s="4"/>
    </row>
    <row r="34" spans="1:38">
      <c r="A34" s="442" t="s">
        <v>2</v>
      </c>
      <c r="B34" s="1738">
        <f t="shared" ref="B34:AF34" si="8">COUNTIF(B4:B20,"D")</f>
        <v>9</v>
      </c>
      <c r="C34" s="1738">
        <f t="shared" si="8"/>
        <v>0</v>
      </c>
      <c r="D34" s="1738">
        <f t="shared" si="8"/>
        <v>0</v>
      </c>
      <c r="E34" s="1738">
        <f t="shared" si="8"/>
        <v>11</v>
      </c>
      <c r="F34" s="1738">
        <f t="shared" si="8"/>
        <v>9</v>
      </c>
      <c r="G34" s="1738">
        <f t="shared" si="8"/>
        <v>10</v>
      </c>
      <c r="H34" s="1738">
        <f t="shared" si="8"/>
        <v>9</v>
      </c>
      <c r="I34" s="1738">
        <f t="shared" si="8"/>
        <v>9</v>
      </c>
      <c r="J34" s="1738">
        <f t="shared" si="8"/>
        <v>0</v>
      </c>
      <c r="K34" s="1738">
        <f t="shared" si="8"/>
        <v>0</v>
      </c>
      <c r="L34" s="1738">
        <f t="shared" si="8"/>
        <v>11</v>
      </c>
      <c r="M34" s="1738">
        <f t="shared" si="8"/>
        <v>9</v>
      </c>
      <c r="N34" s="1738">
        <f t="shared" si="8"/>
        <v>9</v>
      </c>
      <c r="O34" s="1738">
        <f t="shared" si="8"/>
        <v>8</v>
      </c>
      <c r="P34" s="1738">
        <f t="shared" si="8"/>
        <v>10</v>
      </c>
      <c r="Q34" s="1738">
        <f t="shared" si="8"/>
        <v>0</v>
      </c>
      <c r="R34" s="1738">
        <f t="shared" si="8"/>
        <v>0</v>
      </c>
      <c r="S34" s="1738">
        <f t="shared" si="8"/>
        <v>11</v>
      </c>
      <c r="T34" s="1738">
        <f t="shared" si="8"/>
        <v>9</v>
      </c>
      <c r="U34" s="1738">
        <f t="shared" si="8"/>
        <v>9</v>
      </c>
      <c r="V34" s="1738">
        <f t="shared" si="8"/>
        <v>10</v>
      </c>
      <c r="W34" s="1738">
        <f t="shared" si="8"/>
        <v>10</v>
      </c>
      <c r="X34" s="1738">
        <f t="shared" si="8"/>
        <v>0</v>
      </c>
      <c r="Y34" s="1738">
        <f t="shared" si="8"/>
        <v>0</v>
      </c>
      <c r="Z34" s="1738">
        <f t="shared" si="8"/>
        <v>11</v>
      </c>
      <c r="AA34" s="1738">
        <f t="shared" si="8"/>
        <v>8</v>
      </c>
      <c r="AB34" s="1738">
        <f t="shared" si="8"/>
        <v>10</v>
      </c>
      <c r="AC34" s="1738">
        <f t="shared" si="8"/>
        <v>8</v>
      </c>
      <c r="AD34" s="1738">
        <f t="shared" si="8"/>
        <v>10</v>
      </c>
      <c r="AE34" s="1738">
        <f t="shared" si="8"/>
        <v>0</v>
      </c>
      <c r="AF34" s="1738">
        <f t="shared" si="8"/>
        <v>0</v>
      </c>
      <c r="AG34" s="45"/>
      <c r="AH34" s="45"/>
      <c r="AI34" s="45"/>
      <c r="AJ34" s="45"/>
      <c r="AK34" s="4"/>
      <c r="AL34" s="45"/>
    </row>
    <row r="35" spans="1:38">
      <c r="A35" s="1739" t="s">
        <v>664</v>
      </c>
      <c r="B35" s="1737">
        <f t="shared" ref="B35:V35" si="9">COUNTIF(B4:B20,"E")+COUNTIF(B21:B25,"D")+COUNTIF(B21:B25,"E")-COUNTIF(B5,"E")</f>
        <v>7</v>
      </c>
      <c r="C35" s="1737">
        <f t="shared" si="9"/>
        <v>4</v>
      </c>
      <c r="D35" s="1737">
        <f t="shared" si="9"/>
        <v>4</v>
      </c>
      <c r="E35" s="1737">
        <f t="shared" si="9"/>
        <v>7</v>
      </c>
      <c r="F35" s="1737">
        <f t="shared" si="9"/>
        <v>7</v>
      </c>
      <c r="G35" s="1737">
        <f t="shared" si="9"/>
        <v>7</v>
      </c>
      <c r="H35" s="1737">
        <f t="shared" si="9"/>
        <v>7</v>
      </c>
      <c r="I35" s="1737">
        <f t="shared" si="9"/>
        <v>6</v>
      </c>
      <c r="J35" s="1737">
        <f t="shared" si="9"/>
        <v>2</v>
      </c>
      <c r="K35" s="1737">
        <f t="shared" si="9"/>
        <v>4</v>
      </c>
      <c r="L35" s="1737">
        <f t="shared" si="9"/>
        <v>7</v>
      </c>
      <c r="M35" s="1737">
        <f t="shared" si="9"/>
        <v>7</v>
      </c>
      <c r="N35" s="1737">
        <f t="shared" si="9"/>
        <v>8</v>
      </c>
      <c r="O35" s="1737">
        <f t="shared" si="9"/>
        <v>7</v>
      </c>
      <c r="P35" s="1737">
        <f t="shared" si="9"/>
        <v>5</v>
      </c>
      <c r="Q35" s="1737">
        <f t="shared" si="9"/>
        <v>3</v>
      </c>
      <c r="R35" s="1737">
        <f t="shared" si="9"/>
        <v>4</v>
      </c>
      <c r="S35" s="1737">
        <f t="shared" si="9"/>
        <v>7</v>
      </c>
      <c r="T35" s="1737">
        <f t="shared" si="9"/>
        <v>6</v>
      </c>
      <c r="U35" s="1737">
        <f t="shared" si="9"/>
        <v>7</v>
      </c>
      <c r="V35" s="1737">
        <f t="shared" si="9"/>
        <v>6</v>
      </c>
      <c r="W35" s="1737">
        <f>COUNTIF(W4:W20,"E")+COUNTIF(W21:W25,"D")+COUNTIF(W21:W25,"E")-COUNTIF(W5,"E")</f>
        <v>5</v>
      </c>
      <c r="X35" s="1737">
        <f t="shared" ref="X35:AF35" si="10">COUNTIF(X4:X20,"E")+COUNTIF(X21:X25,"D")+COUNTIF(X21:X25,"E")-COUNTIF(X5,"E")</f>
        <v>4</v>
      </c>
      <c r="Y35" s="1737">
        <f t="shared" si="10"/>
        <v>4</v>
      </c>
      <c r="Z35" s="1737">
        <f t="shared" si="10"/>
        <v>7</v>
      </c>
      <c r="AA35" s="1737">
        <f t="shared" si="10"/>
        <v>8</v>
      </c>
      <c r="AB35" s="1737">
        <f t="shared" si="10"/>
        <v>6</v>
      </c>
      <c r="AC35" s="1737">
        <f t="shared" si="10"/>
        <v>7</v>
      </c>
      <c r="AD35" s="1737">
        <f t="shared" si="10"/>
        <v>5</v>
      </c>
      <c r="AE35" s="1737">
        <f t="shared" si="10"/>
        <v>4</v>
      </c>
      <c r="AF35" s="1737">
        <f t="shared" si="10"/>
        <v>4</v>
      </c>
      <c r="AG35" s="45"/>
      <c r="AH35" s="45"/>
      <c r="AI35" s="45"/>
      <c r="AJ35" s="45"/>
      <c r="AK35" s="4"/>
      <c r="AL35" s="45"/>
    </row>
    <row r="36" spans="1:38">
      <c r="A36" s="2306" t="s">
        <v>665</v>
      </c>
      <c r="B36" s="2307">
        <f>COUNTIF(B4,"n")+COUNTIF(B6:B7,"n")+COUNTIF(B9,"n")+COUNTIF(B11:B13,"n")+COUNTIF(B19,"n")+COUNTIF(B22,"n")</f>
        <v>2</v>
      </c>
      <c r="C36" s="2307">
        <f t="shared" ref="C36:AF36" si="11">COUNTIF(C4,"n")+COUNTIF(C6:C7,"n")+COUNTIF(C9,"n")+COUNTIF(C11:C13,"n")+COUNTIF(C19,"n")+COUNTIF(C22,"n")</f>
        <v>1</v>
      </c>
      <c r="D36" s="2307">
        <f t="shared" si="11"/>
        <v>2</v>
      </c>
      <c r="E36" s="2307">
        <f t="shared" si="11"/>
        <v>1</v>
      </c>
      <c r="F36" s="2307">
        <f t="shared" si="11"/>
        <v>1</v>
      </c>
      <c r="G36" s="2307">
        <f t="shared" si="11"/>
        <v>1</v>
      </c>
      <c r="H36" s="2307">
        <f t="shared" si="11"/>
        <v>1</v>
      </c>
      <c r="I36" s="2307">
        <f t="shared" si="11"/>
        <v>2</v>
      </c>
      <c r="J36" s="2307">
        <f t="shared" si="11"/>
        <v>2</v>
      </c>
      <c r="K36" s="2307">
        <f t="shared" si="11"/>
        <v>1</v>
      </c>
      <c r="L36" s="2307">
        <f t="shared" si="11"/>
        <v>1</v>
      </c>
      <c r="M36" s="2307">
        <f t="shared" si="11"/>
        <v>2</v>
      </c>
      <c r="N36" s="2307">
        <f t="shared" si="11"/>
        <v>2</v>
      </c>
      <c r="O36" s="2307">
        <f t="shared" si="11"/>
        <v>1</v>
      </c>
      <c r="P36" s="2307">
        <f t="shared" si="11"/>
        <v>1</v>
      </c>
      <c r="Q36" s="2307">
        <f t="shared" si="11"/>
        <v>1</v>
      </c>
      <c r="R36" s="2307">
        <f t="shared" si="11"/>
        <v>2</v>
      </c>
      <c r="S36" s="2307">
        <f t="shared" si="11"/>
        <v>2</v>
      </c>
      <c r="T36" s="2307">
        <f t="shared" si="11"/>
        <v>1</v>
      </c>
      <c r="U36" s="2307">
        <f t="shared" si="11"/>
        <v>2</v>
      </c>
      <c r="V36" s="2307">
        <f t="shared" si="11"/>
        <v>2</v>
      </c>
      <c r="W36" s="2307">
        <f t="shared" si="11"/>
        <v>1</v>
      </c>
      <c r="X36" s="2307">
        <f t="shared" si="11"/>
        <v>2</v>
      </c>
      <c r="Y36" s="2307">
        <f t="shared" si="11"/>
        <v>2</v>
      </c>
      <c r="Z36" s="2307">
        <f t="shared" si="11"/>
        <v>2</v>
      </c>
      <c r="AA36" s="2307">
        <f t="shared" si="11"/>
        <v>1</v>
      </c>
      <c r="AB36" s="2307">
        <f t="shared" si="11"/>
        <v>1</v>
      </c>
      <c r="AC36" s="2307">
        <f t="shared" si="11"/>
        <v>2</v>
      </c>
      <c r="AD36" s="2307">
        <f t="shared" si="11"/>
        <v>2</v>
      </c>
      <c r="AE36" s="2307">
        <f t="shared" si="11"/>
        <v>1</v>
      </c>
      <c r="AF36" s="2307">
        <f t="shared" si="11"/>
        <v>1</v>
      </c>
    </row>
    <row r="37" spans="1:38">
      <c r="A37" s="2306" t="s">
        <v>666</v>
      </c>
      <c r="B37" s="2307">
        <f>COUNTIF(B4:B14,"E")+COUNTIF(B4:B14,"d")</f>
        <v>7</v>
      </c>
      <c r="C37" s="2307">
        <f t="shared" ref="C37:AF37" si="12">COUNTIF(C4:C14,"E")+COUNTIF(C4:C14,"d")</f>
        <v>2</v>
      </c>
      <c r="D37" s="2307">
        <f t="shared" si="12"/>
        <v>2</v>
      </c>
      <c r="E37" s="2307">
        <f t="shared" si="12"/>
        <v>9</v>
      </c>
      <c r="F37" s="2307">
        <f t="shared" si="12"/>
        <v>7</v>
      </c>
      <c r="G37" s="2307">
        <f t="shared" si="12"/>
        <v>8</v>
      </c>
      <c r="H37" s="2307">
        <f t="shared" si="12"/>
        <v>6</v>
      </c>
      <c r="I37" s="2307">
        <f t="shared" si="12"/>
        <v>7</v>
      </c>
      <c r="J37" s="2307">
        <f t="shared" si="12"/>
        <v>2</v>
      </c>
      <c r="K37" s="2307">
        <f t="shared" si="12"/>
        <v>2</v>
      </c>
      <c r="L37" s="2307">
        <f t="shared" si="12"/>
        <v>9</v>
      </c>
      <c r="M37" s="2307">
        <f t="shared" si="12"/>
        <v>7</v>
      </c>
      <c r="N37" s="2307">
        <f t="shared" si="12"/>
        <v>8</v>
      </c>
      <c r="O37" s="2307">
        <f t="shared" si="12"/>
        <v>6</v>
      </c>
      <c r="P37" s="2307">
        <f t="shared" si="12"/>
        <v>7</v>
      </c>
      <c r="Q37" s="2307">
        <f t="shared" si="12"/>
        <v>2</v>
      </c>
      <c r="R37" s="2307">
        <f t="shared" si="12"/>
        <v>2</v>
      </c>
      <c r="S37" s="2307">
        <f t="shared" si="12"/>
        <v>9</v>
      </c>
      <c r="T37" s="2307">
        <f t="shared" si="12"/>
        <v>7</v>
      </c>
      <c r="U37" s="2307">
        <f t="shared" si="12"/>
        <v>8</v>
      </c>
      <c r="V37" s="2307">
        <f t="shared" si="12"/>
        <v>6</v>
      </c>
      <c r="W37" s="2307">
        <f t="shared" si="12"/>
        <v>7</v>
      </c>
      <c r="X37" s="2307">
        <f t="shared" si="12"/>
        <v>2</v>
      </c>
      <c r="Y37" s="2307">
        <f t="shared" si="12"/>
        <v>2</v>
      </c>
      <c r="Z37" s="2307">
        <f t="shared" si="12"/>
        <v>9</v>
      </c>
      <c r="AA37" s="2307">
        <f t="shared" si="12"/>
        <v>7</v>
      </c>
      <c r="AB37" s="2307">
        <f t="shared" si="12"/>
        <v>8</v>
      </c>
      <c r="AC37" s="2307">
        <f t="shared" si="12"/>
        <v>6</v>
      </c>
      <c r="AD37" s="2307">
        <f t="shared" si="12"/>
        <v>7</v>
      </c>
      <c r="AE37" s="2307">
        <f t="shared" si="12"/>
        <v>2</v>
      </c>
      <c r="AF37" s="2307">
        <f t="shared" si="12"/>
        <v>2</v>
      </c>
    </row>
    <row r="38" spans="1:38">
      <c r="A38" s="2306" t="s">
        <v>667</v>
      </c>
      <c r="B38" s="2307">
        <f>COUNTIF(B15:B20,"E")+COUNTIF(B15:B20,"d")</f>
        <v>5</v>
      </c>
      <c r="C38" s="2307">
        <f t="shared" ref="C38:AF38" si="13">COUNTIF(C15:C20,"E")+COUNTIF(C15:C20,"d")</f>
        <v>1</v>
      </c>
      <c r="D38" s="2307">
        <f t="shared" si="13"/>
        <v>1</v>
      </c>
      <c r="E38" s="2307">
        <f t="shared" si="13"/>
        <v>4</v>
      </c>
      <c r="F38" s="2307">
        <f t="shared" si="13"/>
        <v>4</v>
      </c>
      <c r="G38" s="2307">
        <f t="shared" si="13"/>
        <v>4</v>
      </c>
      <c r="H38" s="2307">
        <f t="shared" si="13"/>
        <v>5</v>
      </c>
      <c r="I38" s="2307">
        <f t="shared" si="13"/>
        <v>4</v>
      </c>
      <c r="J38" s="2307">
        <f t="shared" si="13"/>
        <v>1</v>
      </c>
      <c r="K38" s="2307">
        <f t="shared" si="13"/>
        <v>1</v>
      </c>
      <c r="L38" s="2307">
        <f t="shared" si="13"/>
        <v>4</v>
      </c>
      <c r="M38" s="2307">
        <f t="shared" si="13"/>
        <v>4</v>
      </c>
      <c r="N38" s="2307">
        <f t="shared" si="13"/>
        <v>4</v>
      </c>
      <c r="O38" s="2307">
        <f t="shared" si="13"/>
        <v>5</v>
      </c>
      <c r="P38" s="2307">
        <f t="shared" si="13"/>
        <v>4</v>
      </c>
      <c r="Q38" s="2307">
        <f t="shared" si="13"/>
        <v>1</v>
      </c>
      <c r="R38" s="2307">
        <f t="shared" si="13"/>
        <v>1</v>
      </c>
      <c r="S38" s="2307">
        <f t="shared" si="13"/>
        <v>4</v>
      </c>
      <c r="T38" s="2307">
        <f t="shared" si="13"/>
        <v>4</v>
      </c>
      <c r="U38" s="2307">
        <f t="shared" si="13"/>
        <v>4</v>
      </c>
      <c r="V38" s="2307">
        <f t="shared" si="13"/>
        <v>5</v>
      </c>
      <c r="W38" s="2307">
        <f t="shared" si="13"/>
        <v>4</v>
      </c>
      <c r="X38" s="2307">
        <f t="shared" si="13"/>
        <v>1</v>
      </c>
      <c r="Y38" s="2307">
        <f t="shared" si="13"/>
        <v>1</v>
      </c>
      <c r="Z38" s="2307">
        <f t="shared" si="13"/>
        <v>4</v>
      </c>
      <c r="AA38" s="2307">
        <f t="shared" si="13"/>
        <v>4</v>
      </c>
      <c r="AB38" s="2307">
        <f t="shared" si="13"/>
        <v>4</v>
      </c>
      <c r="AC38" s="2307">
        <f t="shared" si="13"/>
        <v>5</v>
      </c>
      <c r="AD38" s="2307">
        <f t="shared" si="13"/>
        <v>4</v>
      </c>
      <c r="AE38" s="2307">
        <f t="shared" si="13"/>
        <v>1</v>
      </c>
      <c r="AF38" s="2307">
        <f t="shared" si="13"/>
        <v>1</v>
      </c>
    </row>
    <row r="39" spans="1:38">
      <c r="A39" s="2306" t="s">
        <v>668</v>
      </c>
      <c r="B39" s="1737">
        <f>COUNTIF(B4,"E")+COUNTIF(B6:B7,"E")+COUNTIF(B9,"E")+COUNTIF(B11:B13,"E")+COUNTIF(B19,"E")+COUNTIF(B22,"E")+COUNTIF(B4,"d")+COUNTIF(B6:B7,"d")+COUNTIF(B9,"d")+COUNTIF(B11:B13,"d")+COUNTIF(B19,"d")+COUNTIF(B22,"d")</f>
        <v>6</v>
      </c>
      <c r="C39" s="1737">
        <f t="shared" ref="C39:AF39" si="14">COUNTIF(C4,"E")+COUNTIF(C6:C7,"E")+COUNTIF(C9,"E")+COUNTIF(C11:C13,"E")+COUNTIF(C19,"E")+COUNTIF(C22,"E")+COUNTIF(C4,"d")+COUNTIF(C6:C7,"d")+COUNTIF(C9,"d")+COUNTIF(C11:C13,"d")+COUNTIF(C19,"d")+COUNTIF(C22,"d")</f>
        <v>1</v>
      </c>
      <c r="D39" s="1737">
        <f t="shared" si="14"/>
        <v>1</v>
      </c>
      <c r="E39" s="1737">
        <f t="shared" si="14"/>
        <v>7</v>
      </c>
      <c r="F39" s="1737">
        <f t="shared" si="14"/>
        <v>7</v>
      </c>
      <c r="G39" s="1737">
        <f t="shared" si="14"/>
        <v>8</v>
      </c>
      <c r="H39" s="1737">
        <f t="shared" si="14"/>
        <v>6</v>
      </c>
      <c r="I39" s="1737">
        <f t="shared" si="14"/>
        <v>5</v>
      </c>
      <c r="J39" s="1737">
        <f t="shared" si="14"/>
        <v>1</v>
      </c>
      <c r="K39" s="1737">
        <f t="shared" si="14"/>
        <v>2</v>
      </c>
      <c r="L39" s="1737">
        <f t="shared" si="14"/>
        <v>8</v>
      </c>
      <c r="M39" s="1737">
        <f t="shared" si="14"/>
        <v>6</v>
      </c>
      <c r="N39" s="1737">
        <f t="shared" si="14"/>
        <v>7</v>
      </c>
      <c r="O39" s="1737">
        <f t="shared" si="14"/>
        <v>5</v>
      </c>
      <c r="P39" s="1737">
        <f t="shared" si="14"/>
        <v>6</v>
      </c>
      <c r="Q39" s="1737">
        <f t="shared" si="14"/>
        <v>2</v>
      </c>
      <c r="R39" s="1737">
        <f t="shared" si="14"/>
        <v>1</v>
      </c>
      <c r="S39" s="1737">
        <f t="shared" si="14"/>
        <v>7</v>
      </c>
      <c r="T39" s="1737">
        <f t="shared" si="14"/>
        <v>6</v>
      </c>
      <c r="U39" s="1737">
        <f t="shared" si="14"/>
        <v>6</v>
      </c>
      <c r="V39" s="1737">
        <f t="shared" si="14"/>
        <v>5</v>
      </c>
      <c r="W39" s="1737">
        <f t="shared" si="14"/>
        <v>5</v>
      </c>
      <c r="X39" s="1737">
        <f t="shared" si="14"/>
        <v>2</v>
      </c>
      <c r="Y39" s="1737">
        <f t="shared" si="14"/>
        <v>2</v>
      </c>
      <c r="Z39" s="1737">
        <f t="shared" si="14"/>
        <v>7</v>
      </c>
      <c r="AA39" s="1737">
        <f t="shared" si="14"/>
        <v>6</v>
      </c>
      <c r="AB39" s="1737">
        <f t="shared" si="14"/>
        <v>7</v>
      </c>
      <c r="AC39" s="1737">
        <f t="shared" si="14"/>
        <v>5</v>
      </c>
      <c r="AD39" s="1737">
        <f t="shared" si="14"/>
        <v>6</v>
      </c>
      <c r="AE39" s="1737">
        <f t="shared" si="14"/>
        <v>2</v>
      </c>
      <c r="AF39" s="1737">
        <f t="shared" si="14"/>
        <v>2</v>
      </c>
    </row>
  </sheetData>
  <mergeCells count="35">
    <mergeCell ref="N29:N30"/>
    <mergeCell ref="B1:AL1"/>
    <mergeCell ref="AG2:AL2"/>
    <mergeCell ref="A29:A30"/>
    <mergeCell ref="B29:B30"/>
    <mergeCell ref="C29:C30"/>
    <mergeCell ref="D29:D30"/>
    <mergeCell ref="E29:E30"/>
    <mergeCell ref="F29:F30"/>
    <mergeCell ref="G29:G30"/>
    <mergeCell ref="H29:H30"/>
    <mergeCell ref="I29:I30"/>
    <mergeCell ref="J29:J30"/>
    <mergeCell ref="K29:K30"/>
    <mergeCell ref="L29:L30"/>
    <mergeCell ref="M29:M30"/>
    <mergeCell ref="Z29:Z30"/>
    <mergeCell ref="O29:O30"/>
    <mergeCell ref="P29:P30"/>
    <mergeCell ref="Q29:Q30"/>
    <mergeCell ref="R29:R30"/>
    <mergeCell ref="S29:S30"/>
    <mergeCell ref="T29:T30"/>
    <mergeCell ref="U29:U30"/>
    <mergeCell ref="V29:V30"/>
    <mergeCell ref="W29:W30"/>
    <mergeCell ref="X29:X30"/>
    <mergeCell ref="Y29:Y30"/>
    <mergeCell ref="AG29:AL30"/>
    <mergeCell ref="AA29:AA30"/>
    <mergeCell ref="AB29:AB30"/>
    <mergeCell ref="AC29:AC30"/>
    <mergeCell ref="AD29:AD30"/>
    <mergeCell ref="AE29:AE30"/>
    <mergeCell ref="AF29:AF30"/>
  </mergeCells>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FF0000"/>
  </sheetPr>
  <dimension ref="A1:AJ30"/>
  <sheetViews>
    <sheetView workbookViewId="0">
      <selection activeCell="W7" sqref="W7"/>
    </sheetView>
  </sheetViews>
  <sheetFormatPr defaultRowHeight="16.5"/>
  <cols>
    <col min="1" max="1" width="8.75" customWidth="1"/>
    <col min="2" max="20" width="3" hidden="1" customWidth="1"/>
    <col min="21" max="21" width="5" hidden="1" customWidth="1"/>
    <col min="22" max="23" width="5" customWidth="1"/>
    <col min="24" max="27" width="3.625" customWidth="1"/>
    <col min="28" max="28" width="4.625" customWidth="1"/>
  </cols>
  <sheetData>
    <row r="1" spans="1:36" ht="16.5" customHeight="1" thickBot="1">
      <c r="A1" s="1"/>
      <c r="B1" s="6166" t="s">
        <v>736</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8"/>
    </row>
    <row r="2" spans="1:36" ht="14.25" customHeight="1" thickBot="1">
      <c r="A2" s="6" t="s">
        <v>737</v>
      </c>
      <c r="B2" s="2335">
        <v>1</v>
      </c>
      <c r="C2" s="655">
        <v>2</v>
      </c>
      <c r="D2" s="655">
        <v>3</v>
      </c>
      <c r="E2" s="2451">
        <v>4</v>
      </c>
      <c r="F2" s="655">
        <v>5</v>
      </c>
      <c r="G2" s="655">
        <v>6</v>
      </c>
      <c r="H2" s="655">
        <v>7</v>
      </c>
      <c r="I2" s="655">
        <v>8</v>
      </c>
      <c r="J2" s="655">
        <v>9</v>
      </c>
      <c r="K2" s="655">
        <v>10</v>
      </c>
      <c r="L2" s="2451">
        <v>11</v>
      </c>
      <c r="M2" s="655">
        <v>12</v>
      </c>
      <c r="N2" s="655">
        <v>13</v>
      </c>
      <c r="O2" s="655">
        <v>14</v>
      </c>
      <c r="P2" s="655">
        <v>15</v>
      </c>
      <c r="Q2" s="655">
        <v>16</v>
      </c>
      <c r="R2" s="655">
        <v>17</v>
      </c>
      <c r="S2" s="655">
        <v>18</v>
      </c>
      <c r="T2" s="655">
        <v>19</v>
      </c>
      <c r="U2" s="2486">
        <v>29</v>
      </c>
      <c r="V2" s="655">
        <v>30</v>
      </c>
      <c r="W2" s="655">
        <v>31</v>
      </c>
      <c r="X2" s="6223" t="s">
        <v>738</v>
      </c>
      <c r="Y2" s="6224"/>
      <c r="Z2" s="6224"/>
      <c r="AA2" s="6224"/>
      <c r="AB2" s="6225"/>
    </row>
    <row r="3" spans="1:36" ht="14.25" customHeight="1" thickBot="1">
      <c r="A3" s="1081" t="s">
        <v>739</v>
      </c>
      <c r="B3" s="2309" t="s">
        <v>10</v>
      </c>
      <c r="C3" s="2452" t="s">
        <v>11</v>
      </c>
      <c r="D3" s="2452" t="s">
        <v>12</v>
      </c>
      <c r="E3" s="2453" t="s">
        <v>13</v>
      </c>
      <c r="F3" s="2310" t="s">
        <v>14</v>
      </c>
      <c r="G3" s="2310" t="s">
        <v>8</v>
      </c>
      <c r="H3" s="2310" t="s">
        <v>9</v>
      </c>
      <c r="I3" s="2310" t="s">
        <v>10</v>
      </c>
      <c r="J3" s="2452" t="s">
        <v>11</v>
      </c>
      <c r="K3" s="2452" t="s">
        <v>12</v>
      </c>
      <c r="L3" s="2453" t="s">
        <v>13</v>
      </c>
      <c r="M3" s="2310" t="s">
        <v>14</v>
      </c>
      <c r="N3" s="2310" t="s">
        <v>8</v>
      </c>
      <c r="O3" s="2310" t="s">
        <v>9</v>
      </c>
      <c r="P3" s="2310" t="s">
        <v>10</v>
      </c>
      <c r="Q3" s="2452" t="s">
        <v>11</v>
      </c>
      <c r="R3" s="2452" t="s">
        <v>12</v>
      </c>
      <c r="S3" s="2310" t="s">
        <v>13</v>
      </c>
      <c r="T3" s="2310" t="s">
        <v>14</v>
      </c>
      <c r="U3" s="2487" t="s">
        <v>10</v>
      </c>
      <c r="V3" s="2452" t="s">
        <v>11</v>
      </c>
      <c r="W3" s="2454" t="s">
        <v>12</v>
      </c>
      <c r="X3" s="1556" t="s">
        <v>2</v>
      </c>
      <c r="Y3" s="1554" t="s">
        <v>3</v>
      </c>
      <c r="Z3" s="1554" t="s">
        <v>4</v>
      </c>
      <c r="AA3" s="1554" t="s">
        <v>5</v>
      </c>
      <c r="AB3" s="1555" t="s">
        <v>6</v>
      </c>
    </row>
    <row r="4" spans="1:36" ht="16.149999999999999" customHeight="1">
      <c r="A4" s="2479" t="s">
        <v>750</v>
      </c>
      <c r="B4" s="460" t="s">
        <v>2</v>
      </c>
      <c r="C4" s="459" t="s">
        <v>740</v>
      </c>
      <c r="D4" s="459" t="s">
        <v>740</v>
      </c>
      <c r="E4" s="1248" t="s">
        <v>740</v>
      </c>
      <c r="F4" s="2319" t="s">
        <v>3</v>
      </c>
      <c r="G4" s="457" t="s">
        <v>2</v>
      </c>
      <c r="H4" s="2455" t="s">
        <v>2</v>
      </c>
      <c r="I4" s="457" t="s">
        <v>2</v>
      </c>
      <c r="J4" s="459" t="s">
        <v>740</v>
      </c>
      <c r="K4" s="459" t="s">
        <v>740</v>
      </c>
      <c r="L4" s="1248" t="s">
        <v>740</v>
      </c>
      <c r="M4" s="2319" t="s">
        <v>3</v>
      </c>
      <c r="N4" s="457" t="s">
        <v>2</v>
      </c>
      <c r="O4" s="456" t="s">
        <v>2</v>
      </c>
      <c r="P4" s="459" t="s">
        <v>740</v>
      </c>
      <c r="Q4" s="459" t="s">
        <v>740</v>
      </c>
      <c r="R4" s="2320" t="s">
        <v>4</v>
      </c>
      <c r="S4" s="2320" t="s">
        <v>4</v>
      </c>
      <c r="T4" s="459" t="s">
        <v>740</v>
      </c>
      <c r="U4" s="2320" t="s">
        <v>4</v>
      </c>
      <c r="V4" s="459" t="s">
        <v>740</v>
      </c>
      <c r="W4" s="2321" t="s">
        <v>740</v>
      </c>
      <c r="X4" s="1590">
        <f t="shared" ref="X4:X28" si="0">COUNTIF(B4:W4,X$3)</f>
        <v>6</v>
      </c>
      <c r="Y4" s="16">
        <f t="shared" ref="Y4:Y28" si="1">COUNTIF(B4:W4,Y$3)</f>
        <v>2</v>
      </c>
      <c r="Z4" s="16">
        <f t="shared" ref="Z4:Z28" si="2">COUNTIF(B4:W4,Z$3)</f>
        <v>3</v>
      </c>
      <c r="AA4" s="16">
        <f t="shared" ref="AA4:AA28" si="3">COUNTIF(B4:W4,AA$3)</f>
        <v>11</v>
      </c>
      <c r="AB4" s="1591">
        <f>(Y4+Z4)*2+2</f>
        <v>12</v>
      </c>
    </row>
    <row r="5" spans="1:36" ht="16.149999999999999" customHeight="1">
      <c r="A5" s="2480" t="s">
        <v>751</v>
      </c>
      <c r="B5" s="2312" t="s">
        <v>3</v>
      </c>
      <c r="C5" s="439" t="s">
        <v>740</v>
      </c>
      <c r="D5" s="439" t="s">
        <v>740</v>
      </c>
      <c r="E5" s="2456" t="s">
        <v>740</v>
      </c>
      <c r="F5" s="438" t="s">
        <v>4</v>
      </c>
      <c r="G5" s="438" t="s">
        <v>4</v>
      </c>
      <c r="H5" s="439" t="s">
        <v>740</v>
      </c>
      <c r="I5" s="442" t="s">
        <v>2</v>
      </c>
      <c r="J5" s="1852" t="s">
        <v>3</v>
      </c>
      <c r="K5" s="439" t="s">
        <v>740</v>
      </c>
      <c r="L5" s="2456" t="s">
        <v>740</v>
      </c>
      <c r="M5" s="2457" t="s">
        <v>2</v>
      </c>
      <c r="N5" s="439" t="s">
        <v>740</v>
      </c>
      <c r="O5" s="1852" t="s">
        <v>3</v>
      </c>
      <c r="P5" s="442" t="s">
        <v>2</v>
      </c>
      <c r="Q5" s="438" t="s">
        <v>4</v>
      </c>
      <c r="R5" s="439" t="s">
        <v>740</v>
      </c>
      <c r="S5" s="442" t="s">
        <v>2</v>
      </c>
      <c r="T5" s="1852" t="s">
        <v>3</v>
      </c>
      <c r="U5" s="442" t="s">
        <v>2</v>
      </c>
      <c r="V5" s="439" t="s">
        <v>740</v>
      </c>
      <c r="W5" s="2311" t="s">
        <v>740</v>
      </c>
      <c r="X5" s="1592">
        <f t="shared" si="0"/>
        <v>5</v>
      </c>
      <c r="Y5" s="13">
        <f t="shared" si="1"/>
        <v>4</v>
      </c>
      <c r="Z5" s="8">
        <f t="shared" si="2"/>
        <v>3</v>
      </c>
      <c r="AA5" s="8">
        <f t="shared" si="3"/>
        <v>10</v>
      </c>
      <c r="AB5" s="9">
        <f t="shared" ref="AB5:AB20" si="4">(Y5+Z5)*2+2</f>
        <v>16</v>
      </c>
      <c r="AE5" s="2484"/>
      <c r="AF5" s="2484"/>
      <c r="AG5" s="2484"/>
      <c r="AH5" s="2484"/>
      <c r="AI5" s="2484"/>
      <c r="AJ5" s="2484"/>
    </row>
    <row r="6" spans="1:36" ht="16.149999999999999" customHeight="1">
      <c r="A6" s="2481" t="s">
        <v>752</v>
      </c>
      <c r="B6" s="446" t="s">
        <v>740</v>
      </c>
      <c r="C6" s="442" t="s">
        <v>2</v>
      </c>
      <c r="D6" s="442" t="s">
        <v>2</v>
      </c>
      <c r="E6" s="2456" t="s">
        <v>740</v>
      </c>
      <c r="F6" s="438" t="s">
        <v>4</v>
      </c>
      <c r="G6" s="438" t="s">
        <v>4</v>
      </c>
      <c r="H6" s="439" t="s">
        <v>740</v>
      </c>
      <c r="I6" s="442" t="s">
        <v>2</v>
      </c>
      <c r="J6" s="1852" t="s">
        <v>3</v>
      </c>
      <c r="K6" s="439" t="s">
        <v>740</v>
      </c>
      <c r="L6" s="2456" t="s">
        <v>740</v>
      </c>
      <c r="M6" s="441" t="s">
        <v>2</v>
      </c>
      <c r="N6" s="1852" t="s">
        <v>3</v>
      </c>
      <c r="O6" s="439" t="s">
        <v>740</v>
      </c>
      <c r="P6" s="439" t="s">
        <v>740</v>
      </c>
      <c r="Q6" s="438" t="s">
        <v>4</v>
      </c>
      <c r="R6" s="438" t="s">
        <v>4</v>
      </c>
      <c r="S6" s="438" t="s">
        <v>4</v>
      </c>
      <c r="T6" s="439" t="s">
        <v>740</v>
      </c>
      <c r="U6" s="438" t="s">
        <v>4</v>
      </c>
      <c r="V6" s="439" t="s">
        <v>740</v>
      </c>
      <c r="W6" s="2311" t="s">
        <v>740</v>
      </c>
      <c r="X6" s="1593">
        <f t="shared" si="0"/>
        <v>4</v>
      </c>
      <c r="Y6" s="13">
        <f t="shared" si="1"/>
        <v>2</v>
      </c>
      <c r="Z6" s="13">
        <f t="shared" si="2"/>
        <v>6</v>
      </c>
      <c r="AA6" s="13">
        <f t="shared" si="3"/>
        <v>10</v>
      </c>
      <c r="AB6" s="14">
        <f t="shared" si="4"/>
        <v>18</v>
      </c>
      <c r="AF6" s="2484"/>
      <c r="AG6" s="2484"/>
      <c r="AH6" s="2484"/>
      <c r="AI6" s="2484"/>
      <c r="AJ6" s="2484"/>
    </row>
    <row r="7" spans="1:36" ht="16.149999999999999" customHeight="1">
      <c r="A7" s="2481" t="s">
        <v>753</v>
      </c>
      <c r="B7" s="2458" t="s">
        <v>2</v>
      </c>
      <c r="C7" s="439" t="s">
        <v>740</v>
      </c>
      <c r="D7" s="1852" t="s">
        <v>3</v>
      </c>
      <c r="E7" s="2456" t="s">
        <v>740</v>
      </c>
      <c r="F7" s="441" t="s">
        <v>2</v>
      </c>
      <c r="G7" s="442" t="s">
        <v>2</v>
      </c>
      <c r="H7" s="438" t="s">
        <v>4</v>
      </c>
      <c r="I7" s="438" t="s">
        <v>4</v>
      </c>
      <c r="J7" s="439" t="s">
        <v>740</v>
      </c>
      <c r="K7" s="439" t="s">
        <v>740</v>
      </c>
      <c r="L7" s="2456" t="s">
        <v>740</v>
      </c>
      <c r="M7" s="442" t="s">
        <v>2</v>
      </c>
      <c r="N7" s="1852" t="s">
        <v>3</v>
      </c>
      <c r="O7" s="439" t="s">
        <v>740</v>
      </c>
      <c r="P7" s="439" t="s">
        <v>740</v>
      </c>
      <c r="Q7" s="442" t="s">
        <v>2</v>
      </c>
      <c r="R7" s="442" t="s">
        <v>2</v>
      </c>
      <c r="S7" s="2457" t="s">
        <v>2</v>
      </c>
      <c r="T7" s="438" t="s">
        <v>4</v>
      </c>
      <c r="U7" s="439" t="s">
        <v>740</v>
      </c>
      <c r="V7" s="438" t="s">
        <v>4</v>
      </c>
      <c r="W7" s="2313" t="s">
        <v>4</v>
      </c>
      <c r="X7" s="1592">
        <f t="shared" si="0"/>
        <v>7</v>
      </c>
      <c r="Y7" s="13">
        <f t="shared" si="1"/>
        <v>2</v>
      </c>
      <c r="Z7" s="8">
        <f t="shared" si="2"/>
        <v>5</v>
      </c>
      <c r="AA7" s="8">
        <f t="shared" si="3"/>
        <v>8</v>
      </c>
      <c r="AB7" s="9">
        <f t="shared" si="4"/>
        <v>16</v>
      </c>
      <c r="AF7" s="2484"/>
      <c r="AG7" s="2484"/>
      <c r="AH7" s="2484"/>
      <c r="AI7" s="2484"/>
      <c r="AJ7" s="2484"/>
    </row>
    <row r="8" spans="1:36" ht="16.149999999999999" customHeight="1">
      <c r="A8" s="2481" t="s">
        <v>754</v>
      </c>
      <c r="B8" s="2458" t="s">
        <v>2</v>
      </c>
      <c r="C8" s="439" t="s">
        <v>740</v>
      </c>
      <c r="D8" s="1852" t="s">
        <v>3</v>
      </c>
      <c r="E8" s="2456" t="s">
        <v>740</v>
      </c>
      <c r="F8" s="442" t="s">
        <v>2</v>
      </c>
      <c r="G8" s="441" t="s">
        <v>2</v>
      </c>
      <c r="H8" s="438" t="s">
        <v>4</v>
      </c>
      <c r="I8" s="438" t="s">
        <v>4</v>
      </c>
      <c r="J8" s="439" t="s">
        <v>740</v>
      </c>
      <c r="K8" s="439" t="s">
        <v>740</v>
      </c>
      <c r="L8" s="2460" t="s">
        <v>3</v>
      </c>
      <c r="M8" s="441" t="s">
        <v>2</v>
      </c>
      <c r="N8" s="2456" t="s">
        <v>740</v>
      </c>
      <c r="O8" s="442" t="s">
        <v>2</v>
      </c>
      <c r="P8" s="442" t="s">
        <v>2</v>
      </c>
      <c r="Q8" s="439" t="s">
        <v>740</v>
      </c>
      <c r="R8" s="439" t="s">
        <v>740</v>
      </c>
      <c r="S8" s="2457" t="s">
        <v>2</v>
      </c>
      <c r="T8" s="438" t="s">
        <v>4</v>
      </c>
      <c r="U8" s="439" t="s">
        <v>740</v>
      </c>
      <c r="V8" s="438" t="s">
        <v>4</v>
      </c>
      <c r="W8" s="2313" t="s">
        <v>4</v>
      </c>
      <c r="X8" s="1592">
        <f t="shared" si="0"/>
        <v>7</v>
      </c>
      <c r="Y8" s="13">
        <f t="shared" si="1"/>
        <v>2</v>
      </c>
      <c r="Z8" s="8">
        <f t="shared" si="2"/>
        <v>5</v>
      </c>
      <c r="AA8" s="8">
        <f t="shared" si="3"/>
        <v>8</v>
      </c>
      <c r="AB8" s="9">
        <f t="shared" si="4"/>
        <v>16</v>
      </c>
      <c r="AF8" s="2484"/>
      <c r="AG8" s="2484"/>
      <c r="AH8" s="2484"/>
      <c r="AI8" s="2484"/>
      <c r="AJ8" s="2484"/>
    </row>
    <row r="9" spans="1:36" ht="16.149999999999999" customHeight="1">
      <c r="A9" s="2481" t="s">
        <v>755</v>
      </c>
      <c r="B9" s="443" t="s">
        <v>2</v>
      </c>
      <c r="C9" s="1852" t="s">
        <v>3</v>
      </c>
      <c r="D9" s="439" t="s">
        <v>740</v>
      </c>
      <c r="E9" s="2456" t="s">
        <v>740</v>
      </c>
      <c r="F9" s="2457" t="s">
        <v>2</v>
      </c>
      <c r="G9" s="1852" t="s">
        <v>3</v>
      </c>
      <c r="H9" s="439" t="s">
        <v>740</v>
      </c>
      <c r="I9" s="439" t="s">
        <v>740</v>
      </c>
      <c r="J9" s="438" t="s">
        <v>4</v>
      </c>
      <c r="K9" s="438" t="s">
        <v>4</v>
      </c>
      <c r="L9" s="2461" t="s">
        <v>4</v>
      </c>
      <c r="M9" s="439" t="s">
        <v>740</v>
      </c>
      <c r="N9" s="2456" t="s">
        <v>740</v>
      </c>
      <c r="O9" s="1852" t="s">
        <v>3</v>
      </c>
      <c r="P9" s="441" t="s">
        <v>2</v>
      </c>
      <c r="Q9" s="439" t="s">
        <v>740</v>
      </c>
      <c r="R9" s="1852" t="s">
        <v>3</v>
      </c>
      <c r="S9" s="441" t="s">
        <v>2</v>
      </c>
      <c r="T9" s="2457" t="s">
        <v>2</v>
      </c>
      <c r="U9" s="439" t="s">
        <v>740</v>
      </c>
      <c r="V9" s="442" t="s">
        <v>2</v>
      </c>
      <c r="W9" s="2537" t="s">
        <v>2</v>
      </c>
      <c r="X9" s="1593">
        <f t="shared" si="0"/>
        <v>7</v>
      </c>
      <c r="Y9" s="13">
        <f t="shared" si="1"/>
        <v>4</v>
      </c>
      <c r="Z9" s="13">
        <f t="shared" si="2"/>
        <v>3</v>
      </c>
      <c r="AA9" s="13">
        <f t="shared" si="3"/>
        <v>8</v>
      </c>
      <c r="AB9" s="14">
        <f t="shared" si="4"/>
        <v>16</v>
      </c>
      <c r="AF9" s="2484"/>
      <c r="AG9" s="2484"/>
      <c r="AH9" s="2484"/>
      <c r="AI9" s="2484"/>
      <c r="AJ9" s="2484"/>
    </row>
    <row r="10" spans="1:36" ht="16.149999999999999" customHeight="1">
      <c r="A10" s="2481" t="s">
        <v>756</v>
      </c>
      <c r="B10" s="447" t="s">
        <v>2</v>
      </c>
      <c r="C10" s="1852" t="s">
        <v>3</v>
      </c>
      <c r="D10" s="439" t="s">
        <v>741</v>
      </c>
      <c r="E10" s="2456" t="s">
        <v>741</v>
      </c>
      <c r="F10" s="2457" t="s">
        <v>2</v>
      </c>
      <c r="G10" s="439" t="s">
        <v>741</v>
      </c>
      <c r="H10" s="441" t="s">
        <v>2</v>
      </c>
      <c r="I10" s="439" t="s">
        <v>741</v>
      </c>
      <c r="J10" s="438" t="s">
        <v>4</v>
      </c>
      <c r="K10" s="438" t="s">
        <v>4</v>
      </c>
      <c r="L10" s="2461" t="s">
        <v>4</v>
      </c>
      <c r="M10" s="439" t="s">
        <v>741</v>
      </c>
      <c r="N10" s="2456" t="s">
        <v>741</v>
      </c>
      <c r="O10" s="442" t="s">
        <v>2</v>
      </c>
      <c r="P10" s="1852" t="s">
        <v>3</v>
      </c>
      <c r="Q10" s="439" t="s">
        <v>741</v>
      </c>
      <c r="R10" s="1852" t="s">
        <v>3</v>
      </c>
      <c r="S10" s="442" t="s">
        <v>2</v>
      </c>
      <c r="T10" s="442" t="s">
        <v>2</v>
      </c>
      <c r="U10" s="439" t="s">
        <v>16</v>
      </c>
      <c r="V10" s="439" t="s">
        <v>741</v>
      </c>
      <c r="W10" s="2314" t="s">
        <v>3</v>
      </c>
      <c r="X10" s="1593">
        <f t="shared" si="0"/>
        <v>6</v>
      </c>
      <c r="Y10" s="13">
        <f t="shared" si="1"/>
        <v>4</v>
      </c>
      <c r="Z10" s="13">
        <f t="shared" si="2"/>
        <v>3</v>
      </c>
      <c r="AA10" s="13">
        <f t="shared" si="3"/>
        <v>9</v>
      </c>
      <c r="AB10" s="14">
        <f t="shared" si="4"/>
        <v>16</v>
      </c>
      <c r="AF10" s="2484"/>
      <c r="AG10" s="2484"/>
      <c r="AH10" s="2484"/>
      <c r="AI10" s="2484"/>
      <c r="AJ10" s="2484"/>
    </row>
    <row r="11" spans="1:36" ht="16.149999999999999" customHeight="1">
      <c r="A11" s="2481" t="s">
        <v>757</v>
      </c>
      <c r="B11" s="437" t="s">
        <v>4</v>
      </c>
      <c r="C11" s="439" t="s">
        <v>741</v>
      </c>
      <c r="D11" s="439" t="s">
        <v>741</v>
      </c>
      <c r="E11" s="2460" t="s">
        <v>3</v>
      </c>
      <c r="F11" s="2456" t="s">
        <v>741</v>
      </c>
      <c r="G11" s="2457" t="s">
        <v>2</v>
      </c>
      <c r="H11" s="442" t="s">
        <v>2</v>
      </c>
      <c r="I11" s="441" t="s">
        <v>2</v>
      </c>
      <c r="J11" s="439" t="s">
        <v>741</v>
      </c>
      <c r="K11" s="439" t="s">
        <v>741</v>
      </c>
      <c r="L11" s="2456" t="s">
        <v>741</v>
      </c>
      <c r="M11" s="438" t="s">
        <v>4</v>
      </c>
      <c r="N11" s="438" t="s">
        <v>4</v>
      </c>
      <c r="O11" s="439" t="s">
        <v>741</v>
      </c>
      <c r="P11" s="442" t="s">
        <v>2</v>
      </c>
      <c r="Q11" s="1852" t="s">
        <v>3</v>
      </c>
      <c r="R11" s="439" t="s">
        <v>741</v>
      </c>
      <c r="S11" s="442" t="s">
        <v>2</v>
      </c>
      <c r="T11" s="441" t="s">
        <v>2</v>
      </c>
      <c r="U11" s="441" t="s">
        <v>2</v>
      </c>
      <c r="V11" s="439" t="s">
        <v>741</v>
      </c>
      <c r="W11" s="2314" t="s">
        <v>3</v>
      </c>
      <c r="X11" s="1593">
        <f t="shared" si="0"/>
        <v>7</v>
      </c>
      <c r="Y11" s="13">
        <f t="shared" si="1"/>
        <v>3</v>
      </c>
      <c r="Z11" s="13">
        <f t="shared" si="2"/>
        <v>3</v>
      </c>
      <c r="AA11" s="13">
        <f t="shared" si="3"/>
        <v>9</v>
      </c>
      <c r="AB11" s="14">
        <f t="shared" si="4"/>
        <v>14</v>
      </c>
      <c r="AF11" s="2484"/>
      <c r="AG11" s="2484"/>
      <c r="AH11" s="2484"/>
      <c r="AI11" s="2484"/>
      <c r="AJ11" s="2484"/>
    </row>
    <row r="12" spans="1:36" ht="16.149999999999999" customHeight="1">
      <c r="A12" s="2481" t="s">
        <v>758</v>
      </c>
      <c r="B12" s="437" t="s">
        <v>4</v>
      </c>
      <c r="C12" s="439" t="s">
        <v>741</v>
      </c>
      <c r="D12" s="439" t="s">
        <v>741</v>
      </c>
      <c r="E12" s="2462" t="s">
        <v>2</v>
      </c>
      <c r="F12" s="442" t="s">
        <v>2</v>
      </c>
      <c r="G12" s="2456" t="s">
        <v>741</v>
      </c>
      <c r="H12" s="439" t="s">
        <v>741</v>
      </c>
      <c r="I12" s="439" t="s">
        <v>741</v>
      </c>
      <c r="J12" s="442" t="s">
        <v>2</v>
      </c>
      <c r="K12" s="442" t="s">
        <v>2</v>
      </c>
      <c r="L12" s="2456" t="s">
        <v>741</v>
      </c>
      <c r="M12" s="438" t="s">
        <v>4</v>
      </c>
      <c r="N12" s="438" t="s">
        <v>4</v>
      </c>
      <c r="O12" s="439" t="s">
        <v>741</v>
      </c>
      <c r="P12" s="442" t="s">
        <v>2</v>
      </c>
      <c r="Q12" s="1852" t="s">
        <v>3</v>
      </c>
      <c r="R12" s="439" t="s">
        <v>741</v>
      </c>
      <c r="S12" s="442" t="s">
        <v>2</v>
      </c>
      <c r="T12" s="441" t="s">
        <v>2</v>
      </c>
      <c r="U12" s="2459" t="s">
        <v>742</v>
      </c>
      <c r="V12" s="439" t="s">
        <v>741</v>
      </c>
      <c r="W12" s="439" t="s">
        <v>741</v>
      </c>
      <c r="X12" s="1593">
        <f t="shared" si="0"/>
        <v>7</v>
      </c>
      <c r="Y12" s="13">
        <f t="shared" si="1"/>
        <v>1</v>
      </c>
      <c r="Z12" s="13">
        <f t="shared" si="2"/>
        <v>3</v>
      </c>
      <c r="AA12" s="13">
        <f t="shared" si="3"/>
        <v>10</v>
      </c>
      <c r="AB12" s="14">
        <f t="shared" si="4"/>
        <v>10</v>
      </c>
      <c r="AF12" s="2484"/>
      <c r="AG12" s="2484"/>
      <c r="AH12" s="2484"/>
      <c r="AI12" s="2484"/>
      <c r="AJ12" s="2484"/>
    </row>
    <row r="13" spans="1:36" ht="16.149999999999999" customHeight="1">
      <c r="A13" s="2481" t="s">
        <v>759</v>
      </c>
      <c r="B13" s="446" t="s">
        <v>741</v>
      </c>
      <c r="C13" s="438" t="s">
        <v>4</v>
      </c>
      <c r="D13" s="438" t="s">
        <v>4</v>
      </c>
      <c r="E13" s="2461" t="s">
        <v>4</v>
      </c>
      <c r="F13" s="439" t="s">
        <v>741</v>
      </c>
      <c r="G13" s="2456" t="s">
        <v>741</v>
      </c>
      <c r="H13" s="1852" t="s">
        <v>3</v>
      </c>
      <c r="I13" s="2457" t="s">
        <v>2</v>
      </c>
      <c r="J13" s="439" t="s">
        <v>741</v>
      </c>
      <c r="K13" s="1852" t="s">
        <v>3</v>
      </c>
      <c r="L13" s="2460" t="s">
        <v>3</v>
      </c>
      <c r="M13" s="2456" t="s">
        <v>741</v>
      </c>
      <c r="N13" s="441" t="s">
        <v>2</v>
      </c>
      <c r="O13" s="438" t="s">
        <v>4</v>
      </c>
      <c r="P13" s="438" t="s">
        <v>4</v>
      </c>
      <c r="Q13" s="439" t="s">
        <v>741</v>
      </c>
      <c r="R13" s="439" t="s">
        <v>741</v>
      </c>
      <c r="S13" s="1852" t="s">
        <v>3</v>
      </c>
      <c r="T13" s="442" t="s">
        <v>2</v>
      </c>
      <c r="U13" s="2459" t="s">
        <v>59</v>
      </c>
      <c r="V13" s="1852" t="s">
        <v>3</v>
      </c>
      <c r="W13" s="2311" t="s">
        <v>741</v>
      </c>
      <c r="X13" s="1593">
        <f t="shared" si="0"/>
        <v>3</v>
      </c>
      <c r="Y13" s="13">
        <f t="shared" si="1"/>
        <v>5</v>
      </c>
      <c r="Z13" s="13">
        <f t="shared" si="2"/>
        <v>5</v>
      </c>
      <c r="AA13" s="13">
        <f t="shared" si="3"/>
        <v>8</v>
      </c>
      <c r="AB13" s="14">
        <f t="shared" si="4"/>
        <v>22</v>
      </c>
      <c r="AF13" s="2484"/>
      <c r="AG13" s="2484"/>
      <c r="AH13" s="2484"/>
      <c r="AI13" s="2484"/>
      <c r="AJ13" s="2484"/>
    </row>
    <row r="14" spans="1:36" ht="16.149999999999999" customHeight="1" thickBot="1">
      <c r="A14" s="2482" t="s">
        <v>760</v>
      </c>
      <c r="B14" s="2315" t="s">
        <v>741</v>
      </c>
      <c r="C14" s="452" t="s">
        <v>4</v>
      </c>
      <c r="D14" s="452" t="s">
        <v>4</v>
      </c>
      <c r="E14" s="2463" t="s">
        <v>4</v>
      </c>
      <c r="F14" s="451" t="s">
        <v>741</v>
      </c>
      <c r="G14" s="33" t="s">
        <v>741</v>
      </c>
      <c r="H14" s="2316" t="s">
        <v>3</v>
      </c>
      <c r="I14" s="442" t="s">
        <v>2</v>
      </c>
      <c r="J14" s="451" t="s">
        <v>741</v>
      </c>
      <c r="K14" s="2316" t="s">
        <v>3</v>
      </c>
      <c r="L14" s="2464" t="s">
        <v>2</v>
      </c>
      <c r="M14" s="33" t="s">
        <v>741</v>
      </c>
      <c r="N14" s="2465" t="s">
        <v>2</v>
      </c>
      <c r="O14" s="452" t="s">
        <v>4</v>
      </c>
      <c r="P14" s="452" t="s">
        <v>4</v>
      </c>
      <c r="Q14" s="451" t="s">
        <v>741</v>
      </c>
      <c r="R14" s="451" t="s">
        <v>741</v>
      </c>
      <c r="S14" s="450" t="s">
        <v>2</v>
      </c>
      <c r="T14" s="453" t="s">
        <v>2</v>
      </c>
      <c r="U14" s="450" t="s">
        <v>2</v>
      </c>
      <c r="V14" s="2316" t="s">
        <v>3</v>
      </c>
      <c r="W14" s="2317" t="s">
        <v>741</v>
      </c>
      <c r="X14" s="2485">
        <f t="shared" si="0"/>
        <v>6</v>
      </c>
      <c r="Y14" s="20">
        <f t="shared" si="1"/>
        <v>3</v>
      </c>
      <c r="Z14" s="20">
        <f t="shared" si="2"/>
        <v>5</v>
      </c>
      <c r="AA14" s="20">
        <f t="shared" si="3"/>
        <v>8</v>
      </c>
      <c r="AB14" s="1595">
        <f t="shared" si="4"/>
        <v>18</v>
      </c>
      <c r="AF14" s="2484"/>
      <c r="AG14" s="2484"/>
      <c r="AH14" s="2484"/>
      <c r="AI14" s="2484"/>
      <c r="AJ14" s="2484"/>
    </row>
    <row r="15" spans="1:36" ht="16.149999999999999" customHeight="1">
      <c r="A15" s="2483" t="s">
        <v>761</v>
      </c>
      <c r="B15" s="2318" t="s">
        <v>2</v>
      </c>
      <c r="C15" s="459" t="s">
        <v>741</v>
      </c>
      <c r="D15" s="459" t="s">
        <v>741</v>
      </c>
      <c r="E15" s="1248" t="s">
        <v>741</v>
      </c>
      <c r="F15" s="2319" t="s">
        <v>3</v>
      </c>
      <c r="G15" s="2320" t="s">
        <v>4</v>
      </c>
      <c r="H15" s="2320" t="s">
        <v>4</v>
      </c>
      <c r="I15" s="459" t="s">
        <v>741</v>
      </c>
      <c r="J15" s="459" t="s">
        <v>741</v>
      </c>
      <c r="K15" s="2319" t="s">
        <v>3</v>
      </c>
      <c r="L15" s="2466" t="s">
        <v>2</v>
      </c>
      <c r="M15" s="1248" t="s">
        <v>741</v>
      </c>
      <c r="N15" s="457" t="s">
        <v>2</v>
      </c>
      <c r="O15" s="457" t="s">
        <v>2</v>
      </c>
      <c r="P15" s="456" t="s">
        <v>2</v>
      </c>
      <c r="Q15" s="459" t="s">
        <v>741</v>
      </c>
      <c r="R15" s="459" t="s">
        <v>741</v>
      </c>
      <c r="S15" s="2319" t="s">
        <v>3</v>
      </c>
      <c r="T15" s="459" t="s">
        <v>741</v>
      </c>
      <c r="U15" s="2320" t="s">
        <v>4</v>
      </c>
      <c r="V15" s="2320" t="s">
        <v>4</v>
      </c>
      <c r="W15" s="2321" t="s">
        <v>741</v>
      </c>
      <c r="X15" s="15">
        <f t="shared" si="0"/>
        <v>5</v>
      </c>
      <c r="Y15" s="16">
        <f t="shared" si="1"/>
        <v>3</v>
      </c>
      <c r="Z15" s="17">
        <f t="shared" si="2"/>
        <v>4</v>
      </c>
      <c r="AA15" s="17">
        <f t="shared" si="3"/>
        <v>10</v>
      </c>
      <c r="AB15" s="18">
        <f t="shared" si="4"/>
        <v>16</v>
      </c>
      <c r="AF15" s="2484"/>
      <c r="AG15" s="2484"/>
      <c r="AH15" s="2484"/>
      <c r="AI15" s="2484"/>
      <c r="AJ15" s="2484"/>
    </row>
    <row r="16" spans="1:36" ht="16.149999999999999" customHeight="1">
      <c r="A16" s="2481" t="s">
        <v>762</v>
      </c>
      <c r="B16" s="447" t="s">
        <v>2</v>
      </c>
      <c r="C16" s="439" t="s">
        <v>741</v>
      </c>
      <c r="D16" s="1852" t="s">
        <v>3</v>
      </c>
      <c r="E16" s="2461" t="s">
        <v>4</v>
      </c>
      <c r="F16" s="438" t="s">
        <v>4</v>
      </c>
      <c r="G16" s="439" t="s">
        <v>741</v>
      </c>
      <c r="H16" s="2456" t="s">
        <v>741</v>
      </c>
      <c r="I16" s="2457" t="s">
        <v>2</v>
      </c>
      <c r="J16" s="1852" t="s">
        <v>3</v>
      </c>
      <c r="K16" s="439" t="s">
        <v>741</v>
      </c>
      <c r="L16" s="2456" t="s">
        <v>741</v>
      </c>
      <c r="M16" s="439" t="s">
        <v>741</v>
      </c>
      <c r="N16" s="441" t="s">
        <v>2</v>
      </c>
      <c r="O16" s="442" t="s">
        <v>2</v>
      </c>
      <c r="P16" s="442" t="s">
        <v>2</v>
      </c>
      <c r="Q16" s="439" t="s">
        <v>741</v>
      </c>
      <c r="R16" s="438" t="s">
        <v>4</v>
      </c>
      <c r="S16" s="439" t="s">
        <v>741</v>
      </c>
      <c r="T16" s="1852" t="s">
        <v>3</v>
      </c>
      <c r="U16" s="1852" t="s">
        <v>3</v>
      </c>
      <c r="V16" s="439" t="s">
        <v>741</v>
      </c>
      <c r="W16" s="2311" t="s">
        <v>741</v>
      </c>
      <c r="X16" s="12">
        <f t="shared" si="0"/>
        <v>5</v>
      </c>
      <c r="Y16" s="13">
        <f t="shared" si="1"/>
        <v>4</v>
      </c>
      <c r="Z16" s="13">
        <f t="shared" si="2"/>
        <v>3</v>
      </c>
      <c r="AA16" s="13">
        <f t="shared" si="3"/>
        <v>10</v>
      </c>
      <c r="AB16" s="14">
        <f t="shared" si="4"/>
        <v>16</v>
      </c>
      <c r="AF16" s="2484"/>
      <c r="AG16" s="2484"/>
      <c r="AH16" s="2484"/>
      <c r="AI16" s="2484"/>
      <c r="AJ16" s="2484"/>
    </row>
    <row r="17" spans="1:36" ht="16.149999999999999" customHeight="1">
      <c r="A17" s="2481" t="s">
        <v>763</v>
      </c>
      <c r="B17" s="443" t="s">
        <v>2</v>
      </c>
      <c r="C17" s="1852" t="s">
        <v>3</v>
      </c>
      <c r="D17" s="439" t="s">
        <v>741</v>
      </c>
      <c r="E17" s="2456" t="s">
        <v>741</v>
      </c>
      <c r="F17" s="439" t="s">
        <v>741</v>
      </c>
      <c r="G17" s="441" t="s">
        <v>2</v>
      </c>
      <c r="H17" s="2457" t="s">
        <v>2</v>
      </c>
      <c r="I17" s="1852" t="s">
        <v>3</v>
      </c>
      <c r="J17" s="439" t="s">
        <v>741</v>
      </c>
      <c r="K17" s="438" t="s">
        <v>4</v>
      </c>
      <c r="L17" s="2467" t="s">
        <v>741</v>
      </c>
      <c r="M17" s="2456" t="s">
        <v>741</v>
      </c>
      <c r="N17" s="1852" t="s">
        <v>3</v>
      </c>
      <c r="O17" s="441" t="s">
        <v>2</v>
      </c>
      <c r="P17" s="438" t="s">
        <v>4</v>
      </c>
      <c r="Q17" s="438" t="s">
        <v>4</v>
      </c>
      <c r="R17" s="439" t="s">
        <v>741</v>
      </c>
      <c r="S17" s="442" t="s">
        <v>2</v>
      </c>
      <c r="T17" s="442" t="s">
        <v>2</v>
      </c>
      <c r="U17" s="442" t="s">
        <v>2</v>
      </c>
      <c r="V17" s="1852" t="s">
        <v>3</v>
      </c>
      <c r="W17" s="2311" t="s">
        <v>741</v>
      </c>
      <c r="X17" s="7">
        <f t="shared" si="0"/>
        <v>7</v>
      </c>
      <c r="Y17" s="13">
        <f t="shared" si="1"/>
        <v>4</v>
      </c>
      <c r="Z17" s="8">
        <f t="shared" si="2"/>
        <v>3</v>
      </c>
      <c r="AA17" s="8">
        <f t="shared" si="3"/>
        <v>8</v>
      </c>
      <c r="AB17" s="9">
        <f t="shared" si="4"/>
        <v>16</v>
      </c>
      <c r="AF17" s="2484"/>
      <c r="AG17" s="2484"/>
      <c r="AH17" s="2484"/>
      <c r="AI17" s="2484"/>
      <c r="AJ17" s="2484"/>
    </row>
    <row r="18" spans="1:36" ht="16.149999999999999" customHeight="1">
      <c r="A18" s="2481" t="s">
        <v>764</v>
      </c>
      <c r="B18" s="437" t="s">
        <v>4</v>
      </c>
      <c r="C18" s="438" t="s">
        <v>4</v>
      </c>
      <c r="D18" s="439" t="s">
        <v>741</v>
      </c>
      <c r="E18" s="2460" t="s">
        <v>3</v>
      </c>
      <c r="F18" s="2456" t="s">
        <v>741</v>
      </c>
      <c r="G18" s="2457" t="s">
        <v>2</v>
      </c>
      <c r="H18" s="442" t="s">
        <v>2</v>
      </c>
      <c r="I18" s="441" t="s">
        <v>2</v>
      </c>
      <c r="J18" s="439" t="s">
        <v>741</v>
      </c>
      <c r="K18" s="439" t="s">
        <v>741</v>
      </c>
      <c r="L18" s="2461" t="s">
        <v>4</v>
      </c>
      <c r="M18" s="438" t="s">
        <v>4</v>
      </c>
      <c r="N18" s="439" t="s">
        <v>741</v>
      </c>
      <c r="O18" s="2456" t="s">
        <v>741</v>
      </c>
      <c r="P18" s="442" t="s">
        <v>2</v>
      </c>
      <c r="Q18" s="1852" t="s">
        <v>3</v>
      </c>
      <c r="R18" s="439" t="s">
        <v>741</v>
      </c>
      <c r="S18" s="441" t="s">
        <v>2</v>
      </c>
      <c r="T18" s="2457" t="s">
        <v>2</v>
      </c>
      <c r="U18" s="439" t="s">
        <v>741</v>
      </c>
      <c r="V18" s="439" t="s">
        <v>741</v>
      </c>
      <c r="W18" s="2314" t="s">
        <v>3</v>
      </c>
      <c r="X18" s="7">
        <f t="shared" si="0"/>
        <v>6</v>
      </c>
      <c r="Y18" s="13">
        <f t="shared" si="1"/>
        <v>3</v>
      </c>
      <c r="Z18" s="8">
        <f t="shared" si="2"/>
        <v>4</v>
      </c>
      <c r="AA18" s="8">
        <f t="shared" si="3"/>
        <v>9</v>
      </c>
      <c r="AB18" s="9">
        <f t="shared" si="4"/>
        <v>16</v>
      </c>
      <c r="AF18" s="2484"/>
      <c r="AG18" s="2484"/>
      <c r="AH18" s="2484"/>
      <c r="AI18" s="2484"/>
      <c r="AJ18" s="2484"/>
    </row>
    <row r="19" spans="1:36" ht="16.149999999999999" customHeight="1">
      <c r="A19" s="2481" t="s">
        <v>765</v>
      </c>
      <c r="B19" s="2312" t="s">
        <v>3</v>
      </c>
      <c r="C19" s="439" t="s">
        <v>741</v>
      </c>
      <c r="D19" s="438" t="s">
        <v>4</v>
      </c>
      <c r="E19" s="2467" t="s">
        <v>741</v>
      </c>
      <c r="F19" s="2456" t="s">
        <v>741</v>
      </c>
      <c r="G19" s="442" t="s">
        <v>2</v>
      </c>
      <c r="H19" s="441" t="s">
        <v>2</v>
      </c>
      <c r="I19" s="438" t="s">
        <v>4</v>
      </c>
      <c r="J19" s="438" t="s">
        <v>4</v>
      </c>
      <c r="K19" s="439" t="s">
        <v>741</v>
      </c>
      <c r="L19" s="2456" t="s">
        <v>741</v>
      </c>
      <c r="M19" s="2457" t="s">
        <v>2</v>
      </c>
      <c r="N19" s="442" t="s">
        <v>2</v>
      </c>
      <c r="O19" s="442" t="s">
        <v>2</v>
      </c>
      <c r="P19" s="442" t="s">
        <v>2</v>
      </c>
      <c r="Q19" s="439" t="s">
        <v>741</v>
      </c>
      <c r="R19" s="439" t="s">
        <v>741</v>
      </c>
      <c r="S19" s="442" t="s">
        <v>2</v>
      </c>
      <c r="T19" s="442" t="s">
        <v>2</v>
      </c>
      <c r="U19" s="442" t="s">
        <v>2</v>
      </c>
      <c r="V19" s="439" t="s">
        <v>741</v>
      </c>
      <c r="W19" s="2311" t="s">
        <v>741</v>
      </c>
      <c r="X19" s="7">
        <f t="shared" si="0"/>
        <v>9</v>
      </c>
      <c r="Y19" s="13">
        <f t="shared" si="1"/>
        <v>1</v>
      </c>
      <c r="Z19" s="8">
        <f t="shared" si="2"/>
        <v>3</v>
      </c>
      <c r="AA19" s="8">
        <f t="shared" si="3"/>
        <v>9</v>
      </c>
      <c r="AB19" s="9">
        <f t="shared" si="4"/>
        <v>10</v>
      </c>
    </row>
    <row r="20" spans="1:36" ht="16.149999999999999" customHeight="1" thickBot="1">
      <c r="A20" s="2482" t="s">
        <v>766</v>
      </c>
      <c r="B20" s="2468" t="s">
        <v>2</v>
      </c>
      <c r="C20" s="2469" t="s">
        <v>741</v>
      </c>
      <c r="D20" s="2469" t="s">
        <v>741</v>
      </c>
      <c r="E20" s="2470" t="s">
        <v>2</v>
      </c>
      <c r="F20" s="2471" t="s">
        <v>741</v>
      </c>
      <c r="G20" s="2472" t="s">
        <v>3</v>
      </c>
      <c r="H20" s="2473" t="s">
        <v>2</v>
      </c>
      <c r="I20" s="2474" t="s">
        <v>2</v>
      </c>
      <c r="J20" s="2469" t="s">
        <v>741</v>
      </c>
      <c r="K20" s="2469" t="s">
        <v>741</v>
      </c>
      <c r="L20" s="2471" t="s">
        <v>741</v>
      </c>
      <c r="M20" s="2472" t="s">
        <v>3</v>
      </c>
      <c r="N20" s="2475" t="s">
        <v>4</v>
      </c>
      <c r="O20" s="2475" t="s">
        <v>4</v>
      </c>
      <c r="P20" s="2469" t="s">
        <v>741</v>
      </c>
      <c r="Q20" s="2469" t="s">
        <v>741</v>
      </c>
      <c r="R20" s="2472" t="s">
        <v>3</v>
      </c>
      <c r="S20" s="2475" t="s">
        <v>4</v>
      </c>
      <c r="T20" s="2475" t="s">
        <v>4</v>
      </c>
      <c r="U20" s="2473" t="s">
        <v>2</v>
      </c>
      <c r="V20" s="2469" t="s">
        <v>741</v>
      </c>
      <c r="W20" s="2476" t="s">
        <v>4</v>
      </c>
      <c r="X20" s="1735">
        <f t="shared" si="0"/>
        <v>5</v>
      </c>
      <c r="Y20" s="20">
        <f t="shared" si="1"/>
        <v>3</v>
      </c>
      <c r="Z20" s="20">
        <f t="shared" si="2"/>
        <v>5</v>
      </c>
      <c r="AA20" s="20">
        <f t="shared" si="3"/>
        <v>9</v>
      </c>
      <c r="AB20" s="1595">
        <f t="shared" si="4"/>
        <v>18</v>
      </c>
    </row>
    <row r="21" spans="1:36" ht="16.149999999999999" customHeight="1">
      <c r="A21" s="1769" t="s">
        <v>767</v>
      </c>
      <c r="B21" s="1851" t="s">
        <v>741</v>
      </c>
      <c r="C21" s="459" t="s">
        <v>741</v>
      </c>
      <c r="D21" s="457" t="s">
        <v>2</v>
      </c>
      <c r="E21" s="1248" t="s">
        <v>741</v>
      </c>
      <c r="F21" s="456" t="s">
        <v>2</v>
      </c>
      <c r="G21" s="2319" t="s">
        <v>3</v>
      </c>
      <c r="H21" s="459" t="s">
        <v>741</v>
      </c>
      <c r="I21" s="2319" t="s">
        <v>3</v>
      </c>
      <c r="J21" s="457" t="s">
        <v>2</v>
      </c>
      <c r="K21" s="459" t="s">
        <v>741</v>
      </c>
      <c r="L21" s="1248" t="s">
        <v>741</v>
      </c>
      <c r="M21" s="457" t="s">
        <v>2</v>
      </c>
      <c r="N21" s="457" t="s">
        <v>2</v>
      </c>
      <c r="O21" s="2455" t="s">
        <v>2</v>
      </c>
      <c r="P21" s="456" t="s">
        <v>2</v>
      </c>
      <c r="Q21" s="459" t="s">
        <v>741</v>
      </c>
      <c r="R21" s="459" t="s">
        <v>741</v>
      </c>
      <c r="S21" s="457" t="s">
        <v>2</v>
      </c>
      <c r="T21" s="457" t="s">
        <v>2</v>
      </c>
      <c r="U21" s="2455" t="s">
        <v>2</v>
      </c>
      <c r="V21" s="459" t="s">
        <v>741</v>
      </c>
      <c r="W21" s="2321" t="s">
        <v>741</v>
      </c>
      <c r="X21" s="15">
        <f t="shared" si="0"/>
        <v>10</v>
      </c>
      <c r="Y21" s="16">
        <f t="shared" si="1"/>
        <v>2</v>
      </c>
      <c r="Z21" s="17">
        <f t="shared" si="2"/>
        <v>0</v>
      </c>
      <c r="AA21" s="17">
        <f t="shared" si="3"/>
        <v>10</v>
      </c>
      <c r="AB21" s="18">
        <f t="shared" ref="AB21:AB28" si="5">(Y21+Z21)*2</f>
        <v>4</v>
      </c>
    </row>
    <row r="22" spans="1:36" ht="16.149999999999999" customHeight="1">
      <c r="A22" s="1770" t="s">
        <v>768</v>
      </c>
      <c r="B22" s="446" t="s">
        <v>741</v>
      </c>
      <c r="C22" s="439" t="s">
        <v>741</v>
      </c>
      <c r="D22" s="442" t="s">
        <v>2</v>
      </c>
      <c r="E22" s="2456" t="s">
        <v>741</v>
      </c>
      <c r="F22" s="442" t="s">
        <v>2</v>
      </c>
      <c r="G22" s="441" t="s">
        <v>2</v>
      </c>
      <c r="H22" s="439" t="s">
        <v>741</v>
      </c>
      <c r="I22" s="442" t="s">
        <v>2</v>
      </c>
      <c r="J22" s="442" t="s">
        <v>2</v>
      </c>
      <c r="K22" s="439" t="s">
        <v>741</v>
      </c>
      <c r="L22" s="2456" t="s">
        <v>741</v>
      </c>
      <c r="M22" s="1852" t="s">
        <v>3</v>
      </c>
      <c r="N22" s="442" t="s">
        <v>2</v>
      </c>
      <c r="O22" s="2457" t="s">
        <v>2</v>
      </c>
      <c r="P22" s="1852" t="s">
        <v>3</v>
      </c>
      <c r="Q22" s="439" t="s">
        <v>741</v>
      </c>
      <c r="R22" s="439" t="s">
        <v>741</v>
      </c>
      <c r="S22" s="442" t="s">
        <v>2</v>
      </c>
      <c r="T22" s="1852" t="s">
        <v>3</v>
      </c>
      <c r="U22" s="442" t="s">
        <v>2</v>
      </c>
      <c r="V22" s="439" t="s">
        <v>741</v>
      </c>
      <c r="W22" s="2311" t="s">
        <v>741</v>
      </c>
      <c r="X22" s="7">
        <f t="shared" si="0"/>
        <v>9</v>
      </c>
      <c r="Y22" s="13">
        <f t="shared" si="1"/>
        <v>3</v>
      </c>
      <c r="Z22" s="8">
        <f t="shared" si="2"/>
        <v>0</v>
      </c>
      <c r="AA22" s="8">
        <f t="shared" si="3"/>
        <v>10</v>
      </c>
      <c r="AB22" s="9">
        <f t="shared" si="5"/>
        <v>6</v>
      </c>
    </row>
    <row r="23" spans="1:36" ht="16.149999999999999" customHeight="1">
      <c r="A23" s="1770" t="s">
        <v>769</v>
      </c>
      <c r="B23" s="443" t="s">
        <v>2</v>
      </c>
      <c r="C23" s="439" t="s">
        <v>741</v>
      </c>
      <c r="D23" s="439" t="s">
        <v>741</v>
      </c>
      <c r="E23" s="2456" t="s">
        <v>741</v>
      </c>
      <c r="F23" s="442" t="s">
        <v>2</v>
      </c>
      <c r="G23" s="442" t="s">
        <v>2</v>
      </c>
      <c r="H23" s="1852" t="s">
        <v>3</v>
      </c>
      <c r="I23" s="439" t="s">
        <v>741</v>
      </c>
      <c r="J23" s="439" t="s">
        <v>741</v>
      </c>
      <c r="K23" s="442" t="s">
        <v>2</v>
      </c>
      <c r="L23" s="2456" t="s">
        <v>741</v>
      </c>
      <c r="M23" s="442" t="s">
        <v>2</v>
      </c>
      <c r="N23" s="439" t="s">
        <v>741</v>
      </c>
      <c r="O23" s="1852" t="s">
        <v>3</v>
      </c>
      <c r="P23" s="2457" t="s">
        <v>2</v>
      </c>
      <c r="Q23" s="442" t="s">
        <v>2</v>
      </c>
      <c r="R23" s="439" t="s">
        <v>741</v>
      </c>
      <c r="S23" s="442" t="s">
        <v>2</v>
      </c>
      <c r="T23" s="442" t="s">
        <v>2</v>
      </c>
      <c r="U23" s="439" t="s">
        <v>741</v>
      </c>
      <c r="V23" s="439" t="s">
        <v>741</v>
      </c>
      <c r="W23" s="2537" t="s">
        <v>2</v>
      </c>
      <c r="X23" s="7">
        <f t="shared" si="0"/>
        <v>10</v>
      </c>
      <c r="Y23" s="13">
        <f t="shared" si="1"/>
        <v>2</v>
      </c>
      <c r="Z23" s="8">
        <f t="shared" si="2"/>
        <v>0</v>
      </c>
      <c r="AA23" s="8">
        <f t="shared" si="3"/>
        <v>10</v>
      </c>
      <c r="AB23" s="9">
        <f t="shared" si="5"/>
        <v>4</v>
      </c>
    </row>
    <row r="24" spans="1:36" ht="16.149999999999999" customHeight="1">
      <c r="A24" s="1770" t="s">
        <v>770</v>
      </c>
      <c r="B24" s="443" t="s">
        <v>2</v>
      </c>
      <c r="C24" s="439" t="s">
        <v>741</v>
      </c>
      <c r="D24" s="439" t="s">
        <v>741</v>
      </c>
      <c r="E24" s="2456" t="s">
        <v>741</v>
      </c>
      <c r="F24" s="1852" t="s">
        <v>3</v>
      </c>
      <c r="G24" s="442" t="s">
        <v>2</v>
      </c>
      <c r="H24" s="442" t="s">
        <v>2</v>
      </c>
      <c r="I24" s="439" t="s">
        <v>741</v>
      </c>
      <c r="J24" s="439" t="s">
        <v>741</v>
      </c>
      <c r="K24" s="442" t="s">
        <v>2</v>
      </c>
      <c r="L24" s="2456" t="s">
        <v>741</v>
      </c>
      <c r="M24" s="442" t="s">
        <v>2</v>
      </c>
      <c r="N24" s="2457" t="s">
        <v>2</v>
      </c>
      <c r="O24" s="439" t="s">
        <v>741</v>
      </c>
      <c r="P24" s="1852" t="s">
        <v>3</v>
      </c>
      <c r="Q24" s="442" t="s">
        <v>2</v>
      </c>
      <c r="R24" s="439" t="s">
        <v>741</v>
      </c>
      <c r="S24" s="442" t="s">
        <v>2</v>
      </c>
      <c r="T24" s="441" t="s">
        <v>2</v>
      </c>
      <c r="U24" s="439" t="s">
        <v>741</v>
      </c>
      <c r="V24" s="439" t="s">
        <v>741</v>
      </c>
      <c r="W24" s="2537" t="s">
        <v>2</v>
      </c>
      <c r="X24" s="7">
        <f t="shared" si="0"/>
        <v>10</v>
      </c>
      <c r="Y24" s="13">
        <f t="shared" si="1"/>
        <v>2</v>
      </c>
      <c r="Z24" s="8">
        <f t="shared" si="2"/>
        <v>0</v>
      </c>
      <c r="AA24" s="8">
        <f t="shared" si="3"/>
        <v>10</v>
      </c>
      <c r="AB24" s="9">
        <f t="shared" si="5"/>
        <v>4</v>
      </c>
    </row>
    <row r="25" spans="1:36" ht="16.149999999999999" customHeight="1">
      <c r="A25" s="1770" t="s">
        <v>771</v>
      </c>
      <c r="B25" s="443" t="s">
        <v>2</v>
      </c>
      <c r="C25" s="439" t="s">
        <v>741</v>
      </c>
      <c r="D25" s="439" t="s">
        <v>741</v>
      </c>
      <c r="E25" s="442" t="s">
        <v>2</v>
      </c>
      <c r="F25" s="2456" t="s">
        <v>741</v>
      </c>
      <c r="G25" s="442" t="s">
        <v>2</v>
      </c>
      <c r="H25" s="442" t="s">
        <v>2</v>
      </c>
      <c r="I25" s="2456" t="s">
        <v>741</v>
      </c>
      <c r="J25" s="439" t="s">
        <v>741</v>
      </c>
      <c r="K25" s="439" t="s">
        <v>741</v>
      </c>
      <c r="L25" s="2460" t="s">
        <v>3</v>
      </c>
      <c r="M25" s="441" t="s">
        <v>2</v>
      </c>
      <c r="N25" s="442" t="s">
        <v>2</v>
      </c>
      <c r="O25" s="442" t="s">
        <v>2</v>
      </c>
      <c r="P25" s="2457" t="s">
        <v>2</v>
      </c>
      <c r="Q25" s="439" t="s">
        <v>741</v>
      </c>
      <c r="R25" s="439" t="s">
        <v>741</v>
      </c>
      <c r="S25" s="1852" t="s">
        <v>3</v>
      </c>
      <c r="T25" s="442" t="s">
        <v>2</v>
      </c>
      <c r="U25" s="1852" t="s">
        <v>3</v>
      </c>
      <c r="V25" s="439" t="s">
        <v>741</v>
      </c>
      <c r="W25" s="2311" t="s">
        <v>741</v>
      </c>
      <c r="X25" s="7">
        <f t="shared" si="0"/>
        <v>9</v>
      </c>
      <c r="Y25" s="13">
        <f t="shared" si="1"/>
        <v>3</v>
      </c>
      <c r="Z25" s="8">
        <f t="shared" si="2"/>
        <v>0</v>
      </c>
      <c r="AA25" s="8">
        <f t="shared" si="3"/>
        <v>10</v>
      </c>
      <c r="AB25" s="9">
        <f t="shared" si="5"/>
        <v>6</v>
      </c>
    </row>
    <row r="26" spans="1:36" ht="16.149999999999999" customHeight="1">
      <c r="A26" s="1771" t="s">
        <v>772</v>
      </c>
      <c r="B26" s="443" t="s">
        <v>2</v>
      </c>
      <c r="C26" s="442" t="s">
        <v>2</v>
      </c>
      <c r="D26" s="439" t="s">
        <v>741</v>
      </c>
      <c r="E26" s="2456" t="s">
        <v>741</v>
      </c>
      <c r="F26" s="442" t="s">
        <v>2</v>
      </c>
      <c r="G26" s="442" t="s">
        <v>2</v>
      </c>
      <c r="H26" s="442" t="s">
        <v>2</v>
      </c>
      <c r="I26" s="2456" t="s">
        <v>741</v>
      </c>
      <c r="J26" s="439" t="s">
        <v>741</v>
      </c>
      <c r="K26" s="439" t="s">
        <v>741</v>
      </c>
      <c r="L26" s="442" t="s">
        <v>2</v>
      </c>
      <c r="M26" s="442" t="s">
        <v>2</v>
      </c>
      <c r="N26" s="441" t="s">
        <v>2</v>
      </c>
      <c r="O26" s="442" t="s">
        <v>2</v>
      </c>
      <c r="P26" s="442" t="s">
        <v>2</v>
      </c>
      <c r="Q26" s="439" t="s">
        <v>741</v>
      </c>
      <c r="R26" s="439" t="s">
        <v>741</v>
      </c>
      <c r="S26" s="442" t="s">
        <v>2</v>
      </c>
      <c r="T26" s="442" t="s">
        <v>2</v>
      </c>
      <c r="U26" s="2457" t="s">
        <v>2</v>
      </c>
      <c r="V26" s="439" t="s">
        <v>741</v>
      </c>
      <c r="W26" s="2311" t="s">
        <v>741</v>
      </c>
      <c r="X26" s="7">
        <f t="shared" si="0"/>
        <v>13</v>
      </c>
      <c r="Y26" s="13">
        <f t="shared" si="1"/>
        <v>0</v>
      </c>
      <c r="Z26" s="8">
        <f t="shared" si="2"/>
        <v>0</v>
      </c>
      <c r="AA26" s="8">
        <f t="shared" si="3"/>
        <v>9</v>
      </c>
      <c r="AB26" s="9">
        <f t="shared" si="5"/>
        <v>0</v>
      </c>
    </row>
    <row r="27" spans="1:36" ht="16.149999999999999" customHeight="1">
      <c r="A27" s="1771" t="s">
        <v>773</v>
      </c>
      <c r="B27" s="2312" t="s">
        <v>3</v>
      </c>
      <c r="C27" s="442" t="s">
        <v>2</v>
      </c>
      <c r="D27" s="439" t="s">
        <v>741</v>
      </c>
      <c r="E27" s="2456" t="s">
        <v>741</v>
      </c>
      <c r="F27" s="441" t="s">
        <v>2</v>
      </c>
      <c r="G27" s="442" t="s">
        <v>2</v>
      </c>
      <c r="H27" s="442" t="s">
        <v>2</v>
      </c>
      <c r="I27" s="1852" t="s">
        <v>3</v>
      </c>
      <c r="J27" s="439" t="s">
        <v>741</v>
      </c>
      <c r="K27" s="439" t="s">
        <v>741</v>
      </c>
      <c r="L27" s="2456" t="s">
        <v>741</v>
      </c>
      <c r="M27" s="442" t="s">
        <v>2</v>
      </c>
      <c r="N27" s="442" t="s">
        <v>2</v>
      </c>
      <c r="O27" s="442" t="s">
        <v>2</v>
      </c>
      <c r="P27" s="439" t="s">
        <v>741</v>
      </c>
      <c r="Q27" s="439" t="s">
        <v>741</v>
      </c>
      <c r="R27" s="442" t="s">
        <v>2</v>
      </c>
      <c r="S27" s="442" t="s">
        <v>2</v>
      </c>
      <c r="T27" s="442" t="s">
        <v>2</v>
      </c>
      <c r="U27" s="1852" t="s">
        <v>3</v>
      </c>
      <c r="V27" s="442" t="s">
        <v>2</v>
      </c>
      <c r="W27" s="2311" t="s">
        <v>741</v>
      </c>
      <c r="X27" s="7">
        <f t="shared" si="0"/>
        <v>11</v>
      </c>
      <c r="Y27" s="13">
        <f t="shared" si="1"/>
        <v>3</v>
      </c>
      <c r="Z27" s="8">
        <f t="shared" si="2"/>
        <v>0</v>
      </c>
      <c r="AA27" s="8">
        <f t="shared" si="3"/>
        <v>8</v>
      </c>
      <c r="AB27" s="9">
        <f>(Y27+Z27)*2</f>
        <v>6</v>
      </c>
    </row>
    <row r="28" spans="1:36" ht="16.149999999999999" customHeight="1" thickBot="1">
      <c r="A28" s="1772" t="s">
        <v>774</v>
      </c>
      <c r="B28" s="2468" t="s">
        <v>2</v>
      </c>
      <c r="C28" s="2469" t="s">
        <v>741</v>
      </c>
      <c r="D28" s="2469" t="s">
        <v>741</v>
      </c>
      <c r="E28" s="2477" t="s">
        <v>3</v>
      </c>
      <c r="F28" s="2471" t="s">
        <v>741</v>
      </c>
      <c r="G28" s="2474" t="s">
        <v>2</v>
      </c>
      <c r="H28" s="2474" t="s">
        <v>2</v>
      </c>
      <c r="I28" s="2473" t="s">
        <v>2</v>
      </c>
      <c r="J28" s="2469" t="s">
        <v>741</v>
      </c>
      <c r="K28" s="2469" t="s">
        <v>741</v>
      </c>
      <c r="L28" s="2471" t="s">
        <v>741</v>
      </c>
      <c r="M28" s="2474" t="s">
        <v>2</v>
      </c>
      <c r="N28" s="2474" t="s">
        <v>2</v>
      </c>
      <c r="O28" s="2473" t="s">
        <v>2</v>
      </c>
      <c r="P28" s="2469" t="s">
        <v>741</v>
      </c>
      <c r="Q28" s="2469" t="s">
        <v>741</v>
      </c>
      <c r="R28" s="2474" t="s">
        <v>2</v>
      </c>
      <c r="S28" s="2474" t="s">
        <v>2</v>
      </c>
      <c r="T28" s="2474" t="s">
        <v>2</v>
      </c>
      <c r="U28" s="2474" t="s">
        <v>2</v>
      </c>
      <c r="V28" s="2474" t="s">
        <v>2</v>
      </c>
      <c r="W28" s="2478" t="s">
        <v>741</v>
      </c>
      <c r="X28" s="1735">
        <f t="shared" si="0"/>
        <v>12</v>
      </c>
      <c r="Y28" s="20">
        <f t="shared" si="1"/>
        <v>1</v>
      </c>
      <c r="Z28" s="20">
        <f t="shared" si="2"/>
        <v>0</v>
      </c>
      <c r="AA28" s="20">
        <f t="shared" si="3"/>
        <v>9</v>
      </c>
      <c r="AB28" s="1595">
        <f t="shared" si="5"/>
        <v>2</v>
      </c>
    </row>
    <row r="29" spans="1:36" ht="43.5" customHeight="1">
      <c r="A29" s="6300" t="s">
        <v>743</v>
      </c>
      <c r="B29" s="6234"/>
      <c r="C29" s="6303" t="s">
        <v>744</v>
      </c>
      <c r="D29" s="6303" t="s">
        <v>745</v>
      </c>
      <c r="E29" s="6303" t="s">
        <v>746</v>
      </c>
      <c r="F29" s="6303"/>
      <c r="G29" s="6303"/>
      <c r="H29" s="6303"/>
      <c r="I29" s="6303"/>
      <c r="J29" s="6303" t="s">
        <v>745</v>
      </c>
      <c r="K29" s="6303" t="s">
        <v>747</v>
      </c>
      <c r="L29" s="6303" t="s">
        <v>748</v>
      </c>
      <c r="M29" s="6303"/>
      <c r="N29" s="6303"/>
      <c r="O29" s="6303"/>
      <c r="P29" s="6305"/>
      <c r="Q29" s="6303" t="s">
        <v>747</v>
      </c>
      <c r="R29" s="6303" t="s">
        <v>749</v>
      </c>
      <c r="S29" s="6303"/>
      <c r="T29" s="6303"/>
      <c r="U29" s="6303"/>
      <c r="V29" s="6303" t="s">
        <v>749</v>
      </c>
      <c r="W29" s="6304" t="s">
        <v>747</v>
      </c>
      <c r="X29" s="6261"/>
      <c r="Y29" s="6261"/>
      <c r="Z29" s="6261"/>
      <c r="AA29" s="6261"/>
      <c r="AB29" s="6262"/>
    </row>
    <row r="30" spans="1:36" ht="28.5" customHeight="1" thickBot="1">
      <c r="A30" s="6301"/>
      <c r="B30" s="6235"/>
      <c r="C30" s="6272"/>
      <c r="D30" s="6272"/>
      <c r="E30" s="6272"/>
      <c r="F30" s="6272"/>
      <c r="G30" s="6272"/>
      <c r="H30" s="6272"/>
      <c r="I30" s="6272"/>
      <c r="J30" s="6272"/>
      <c r="K30" s="6272"/>
      <c r="L30" s="6272"/>
      <c r="M30" s="6272"/>
      <c r="N30" s="6272"/>
      <c r="O30" s="6272"/>
      <c r="P30" s="6280"/>
      <c r="Q30" s="6272"/>
      <c r="R30" s="6272"/>
      <c r="S30" s="6272"/>
      <c r="T30" s="6272"/>
      <c r="U30" s="6272"/>
      <c r="V30" s="6272"/>
      <c r="W30" s="6274"/>
      <c r="X30" s="6264"/>
      <c r="Y30" s="6264"/>
      <c r="Z30" s="6264"/>
      <c r="AA30" s="6264"/>
      <c r="AB30" s="6265"/>
    </row>
  </sheetData>
  <mergeCells count="26">
    <mergeCell ref="N29:N30"/>
    <mergeCell ref="B1:AB1"/>
    <mergeCell ref="X2:AB2"/>
    <mergeCell ref="A29:A30"/>
    <mergeCell ref="B29:B30"/>
    <mergeCell ref="C29:C30"/>
    <mergeCell ref="D29:D30"/>
    <mergeCell ref="E29:E30"/>
    <mergeCell ref="F29:F30"/>
    <mergeCell ref="G29:G30"/>
    <mergeCell ref="H29:H30"/>
    <mergeCell ref="I29:I30"/>
    <mergeCell ref="J29:J30"/>
    <mergeCell ref="K29:K30"/>
    <mergeCell ref="L29:L30"/>
    <mergeCell ref="M29:M30"/>
    <mergeCell ref="X29:AB30"/>
    <mergeCell ref="U29:U30"/>
    <mergeCell ref="V29:V30"/>
    <mergeCell ref="W29:W30"/>
    <mergeCell ref="O29:O30"/>
    <mergeCell ref="P29:P30"/>
    <mergeCell ref="Q29:Q30"/>
    <mergeCell ref="R29:R30"/>
    <mergeCell ref="S29:S30"/>
    <mergeCell ref="T29:T30"/>
  </mergeCells>
  <phoneticPr fontId="3"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0"/>
  </sheetPr>
  <dimension ref="A1:AM46"/>
  <sheetViews>
    <sheetView zoomScale="57" zoomScaleNormal="57" workbookViewId="0">
      <pane xSplit="1" ySplit="3" topLeftCell="B4" activePane="bottomRight" state="frozen"/>
      <selection pane="topRight" activeCell="B1" sqref="B1"/>
      <selection pane="bottomLeft" activeCell="A4" sqref="A4"/>
      <selection pane="bottomRight" activeCell="AI13" sqref="AI13"/>
    </sheetView>
  </sheetViews>
  <sheetFormatPr defaultColWidth="6.25" defaultRowHeight="16.5"/>
  <cols>
    <col min="1" max="1" width="14.25" customWidth="1"/>
    <col min="2" max="31" width="8.625" customWidth="1"/>
  </cols>
  <sheetData>
    <row r="1" spans="1:39" ht="21" thickBot="1">
      <c r="A1" s="1"/>
      <c r="B1" s="6306" t="s">
        <v>801</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8"/>
    </row>
    <row r="2" spans="1:39" ht="26.25" customHeight="1" thickBot="1">
      <c r="A2" s="6" t="s">
        <v>0</v>
      </c>
      <c r="B2" s="2532">
        <v>1</v>
      </c>
      <c r="C2" s="2533">
        <v>2</v>
      </c>
      <c r="D2" s="2533">
        <v>3</v>
      </c>
      <c r="E2" s="2565">
        <v>4</v>
      </c>
      <c r="F2" s="2567">
        <v>5</v>
      </c>
      <c r="G2" s="2547">
        <v>6</v>
      </c>
      <c r="H2" s="2548">
        <v>7</v>
      </c>
      <c r="I2" s="2533">
        <v>8</v>
      </c>
      <c r="J2" s="2533">
        <v>9</v>
      </c>
      <c r="K2" s="2695">
        <v>10</v>
      </c>
      <c r="L2" s="2565">
        <v>11</v>
      </c>
      <c r="M2" s="2538">
        <v>12</v>
      </c>
      <c r="N2" s="2547">
        <v>13</v>
      </c>
      <c r="O2" s="2548">
        <v>14</v>
      </c>
      <c r="P2" s="2695">
        <v>15</v>
      </c>
      <c r="Q2" s="2565">
        <v>16</v>
      </c>
      <c r="R2" s="2565">
        <v>17</v>
      </c>
      <c r="S2" s="2533">
        <v>18</v>
      </c>
      <c r="T2" s="2567">
        <v>19</v>
      </c>
      <c r="U2" s="2547">
        <v>20</v>
      </c>
      <c r="V2" s="2548">
        <v>21</v>
      </c>
      <c r="W2" s="2695">
        <v>22</v>
      </c>
      <c r="X2" s="2533">
        <v>23</v>
      </c>
      <c r="Y2" s="2565">
        <v>24</v>
      </c>
      <c r="Z2" s="2565">
        <v>25</v>
      </c>
      <c r="AA2" s="2567">
        <v>26</v>
      </c>
      <c r="AB2" s="2716">
        <v>27</v>
      </c>
      <c r="AC2" s="2548">
        <v>28</v>
      </c>
      <c r="AD2" s="2541">
        <v>29</v>
      </c>
      <c r="AE2" s="2533">
        <v>30</v>
      </c>
      <c r="AF2" s="6223" t="s">
        <v>1</v>
      </c>
      <c r="AG2" s="6224"/>
      <c r="AH2" s="6224"/>
      <c r="AI2" s="6224"/>
      <c r="AJ2" s="6224"/>
      <c r="AK2" s="6224"/>
      <c r="AL2" s="6224"/>
      <c r="AM2" s="6225"/>
    </row>
    <row r="3" spans="1:39" ht="26.25" customHeight="1" thickBot="1">
      <c r="A3" s="1081" t="s">
        <v>230</v>
      </c>
      <c r="B3" s="2534" t="s">
        <v>788</v>
      </c>
      <c r="C3" s="2535" t="s">
        <v>789</v>
      </c>
      <c r="D3" s="2535" t="s">
        <v>790</v>
      </c>
      <c r="E3" s="2566" t="s">
        <v>791</v>
      </c>
      <c r="F3" s="2568" t="s">
        <v>792</v>
      </c>
      <c r="G3" s="2549" t="s">
        <v>793</v>
      </c>
      <c r="H3" s="2550" t="s">
        <v>794</v>
      </c>
      <c r="I3" s="2535" t="s">
        <v>816</v>
      </c>
      <c r="J3" s="2535" t="s">
        <v>818</v>
      </c>
      <c r="K3" s="2696" t="s">
        <v>817</v>
      </c>
      <c r="L3" s="2566" t="s">
        <v>9</v>
      </c>
      <c r="M3" s="2539" t="s">
        <v>10</v>
      </c>
      <c r="N3" s="2549" t="s">
        <v>11</v>
      </c>
      <c r="O3" s="2550" t="s">
        <v>12</v>
      </c>
      <c r="P3" s="2696" t="s">
        <v>13</v>
      </c>
      <c r="Q3" s="2566" t="s">
        <v>14</v>
      </c>
      <c r="R3" s="2566" t="s">
        <v>8</v>
      </c>
      <c r="S3" s="2535" t="s">
        <v>9</v>
      </c>
      <c r="T3" s="2568" t="s">
        <v>10</v>
      </c>
      <c r="U3" s="2549" t="s">
        <v>11</v>
      </c>
      <c r="V3" s="2550" t="s">
        <v>12</v>
      </c>
      <c r="W3" s="2696" t="s">
        <v>13</v>
      </c>
      <c r="X3" s="2535" t="s">
        <v>14</v>
      </c>
      <c r="Y3" s="2566" t="s">
        <v>8</v>
      </c>
      <c r="Z3" s="2566" t="s">
        <v>9</v>
      </c>
      <c r="AA3" s="2568" t="s">
        <v>10</v>
      </c>
      <c r="AB3" s="2717" t="s">
        <v>11</v>
      </c>
      <c r="AC3" s="2550" t="s">
        <v>12</v>
      </c>
      <c r="AD3" s="2542" t="s">
        <v>13</v>
      </c>
      <c r="AE3" s="2536" t="s">
        <v>14</v>
      </c>
      <c r="AF3" s="2338" t="s">
        <v>2</v>
      </c>
      <c r="AG3" s="2339" t="s">
        <v>3</v>
      </c>
      <c r="AH3" s="2339" t="s">
        <v>4</v>
      </c>
      <c r="AI3" s="2339" t="s">
        <v>5</v>
      </c>
      <c r="AJ3" s="2340" t="s">
        <v>775</v>
      </c>
      <c r="AK3" s="2340" t="s">
        <v>776</v>
      </c>
      <c r="AL3" s="2340" t="s">
        <v>777</v>
      </c>
      <c r="AM3" s="2341" t="s">
        <v>6</v>
      </c>
    </row>
    <row r="4" spans="1:39" ht="26.25" customHeight="1">
      <c r="A4" s="2697" t="s">
        <v>820</v>
      </c>
      <c r="B4" s="2569" t="s">
        <v>4</v>
      </c>
      <c r="C4" s="2570" t="s">
        <v>4</v>
      </c>
      <c r="D4" s="2571" t="s">
        <v>810</v>
      </c>
      <c r="E4" s="2572" t="s">
        <v>2</v>
      </c>
      <c r="F4" s="2573" t="s">
        <v>2</v>
      </c>
      <c r="G4" s="2574" t="s">
        <v>811</v>
      </c>
      <c r="H4" s="2575" t="s">
        <v>810</v>
      </c>
      <c r="I4" s="2576" t="s">
        <v>2</v>
      </c>
      <c r="J4" s="2577" t="s">
        <v>2</v>
      </c>
      <c r="K4" s="2577" t="s">
        <v>2</v>
      </c>
      <c r="L4" s="2571" t="s">
        <v>810</v>
      </c>
      <c r="M4" s="2578" t="s">
        <v>810</v>
      </c>
      <c r="N4" s="2574" t="s">
        <v>811</v>
      </c>
      <c r="O4" s="2579" t="s">
        <v>4</v>
      </c>
      <c r="P4" s="2580" t="s">
        <v>4</v>
      </c>
      <c r="Q4" s="2581" t="s">
        <v>810</v>
      </c>
      <c r="R4" s="2582" t="s">
        <v>811</v>
      </c>
      <c r="S4" s="2583" t="s">
        <v>2</v>
      </c>
      <c r="T4" s="2584" t="s">
        <v>2</v>
      </c>
      <c r="U4" s="2585" t="s">
        <v>810</v>
      </c>
      <c r="V4" s="2589" t="s">
        <v>16</v>
      </c>
      <c r="W4" s="2587" t="s">
        <v>2</v>
      </c>
      <c r="X4" s="2577" t="s">
        <v>2</v>
      </c>
      <c r="Y4" s="2582" t="s">
        <v>811</v>
      </c>
      <c r="Z4" s="2570" t="s">
        <v>4</v>
      </c>
      <c r="AA4" s="2588" t="s">
        <v>4</v>
      </c>
      <c r="AB4" s="2589" t="s">
        <v>810</v>
      </c>
      <c r="AC4" s="2590" t="s">
        <v>810</v>
      </c>
      <c r="AD4" s="2591" t="s">
        <v>811</v>
      </c>
      <c r="AE4" s="2573" t="s">
        <v>2</v>
      </c>
      <c r="AF4" s="1590">
        <f>COUNTIF(B4:AE4,AF$3)</f>
        <v>10</v>
      </c>
      <c r="AG4" s="16">
        <f>COUNTIF(B4:AE4,AG$3)</f>
        <v>5</v>
      </c>
      <c r="AH4" s="16">
        <f>COUNTIF(B4:AE4,AH$3)</f>
        <v>6</v>
      </c>
      <c r="AI4" s="16">
        <f>COUNTIF(B4:AE4,AI$3)</f>
        <v>9</v>
      </c>
      <c r="AJ4" s="1777">
        <f>COUNTIF(B4:AE4,$OT$3)</f>
        <v>0</v>
      </c>
      <c r="AK4" s="1777">
        <f>COUNTIF(B4:AE4,$OU$3)</f>
        <v>0</v>
      </c>
      <c r="AL4" s="1777">
        <v>3</v>
      </c>
      <c r="AM4" s="1591">
        <f>(AG4+AH4+AK4)*2+2+AJ4</f>
        <v>24</v>
      </c>
    </row>
    <row r="5" spans="1:39" ht="26.25" customHeight="1" thickBot="1">
      <c r="A5" s="2698" t="s">
        <v>821</v>
      </c>
      <c r="B5" s="2592" t="s">
        <v>2</v>
      </c>
      <c r="C5" s="2593" t="s">
        <v>810</v>
      </c>
      <c r="D5" s="2594" t="s">
        <v>2</v>
      </c>
      <c r="E5" s="2595" t="s">
        <v>811</v>
      </c>
      <c r="F5" s="2596" t="s">
        <v>4</v>
      </c>
      <c r="G5" s="2597" t="s">
        <v>810</v>
      </c>
      <c r="H5" s="2598" t="s">
        <v>811</v>
      </c>
      <c r="I5" s="2599" t="s">
        <v>2</v>
      </c>
      <c r="J5" s="2595" t="s">
        <v>811</v>
      </c>
      <c r="K5" s="2626" t="s">
        <v>813</v>
      </c>
      <c r="L5" s="2601" t="s">
        <v>4</v>
      </c>
      <c r="M5" s="2596" t="s">
        <v>4</v>
      </c>
      <c r="N5" s="2602" t="s">
        <v>810</v>
      </c>
      <c r="O5" s="2603" t="s">
        <v>5</v>
      </c>
      <c r="P5" s="2604" t="s">
        <v>811</v>
      </c>
      <c r="Q5" s="2605" t="s">
        <v>2</v>
      </c>
      <c r="R5" s="2605" t="s">
        <v>2</v>
      </c>
      <c r="S5" s="2605" t="s">
        <v>2</v>
      </c>
      <c r="T5" s="2606" t="s">
        <v>810</v>
      </c>
      <c r="U5" s="2607" t="s">
        <v>810</v>
      </c>
      <c r="V5" s="2608" t="s">
        <v>812</v>
      </c>
      <c r="W5" s="2609" t="s">
        <v>2</v>
      </c>
      <c r="X5" s="2601" t="s">
        <v>4</v>
      </c>
      <c r="Y5" s="2601" t="s">
        <v>4</v>
      </c>
      <c r="Z5" s="2593" t="s">
        <v>810</v>
      </c>
      <c r="AA5" s="2610" t="s">
        <v>858</v>
      </c>
      <c r="AB5" s="2597" t="s">
        <v>810</v>
      </c>
      <c r="AC5" s="2598" t="s">
        <v>811</v>
      </c>
      <c r="AD5" s="2599" t="s">
        <v>2</v>
      </c>
      <c r="AE5" s="2611" t="s">
        <v>811</v>
      </c>
      <c r="AF5" s="1592">
        <f>COUNTIF(B5:AE5,AF$3)</f>
        <v>8</v>
      </c>
      <c r="AG5" s="13">
        <f>COUNTIF(B5:AE5,AG$3)</f>
        <v>6</v>
      </c>
      <c r="AH5" s="8">
        <f>COUNTIF(B5:AE5,AH$3)</f>
        <v>5</v>
      </c>
      <c r="AI5" s="8">
        <f>COUNTIF(B5:AE5,AI$3)</f>
        <v>8</v>
      </c>
      <c r="AJ5" s="49">
        <f t="shared" ref="AJ5:AJ33" si="0">COUNTIF(B5:AE5,$OT$3)</f>
        <v>0</v>
      </c>
      <c r="AK5" s="49">
        <f t="shared" ref="AK5:AK33" si="1">COUNTIF(B5:AE5,$OU$3)</f>
        <v>0</v>
      </c>
      <c r="AL5" s="49">
        <v>3</v>
      </c>
      <c r="AM5" s="14">
        <f t="shared" ref="AM5:AM33" si="2">(AG5+AH5+AK5)*2+2+AJ5</f>
        <v>24</v>
      </c>
    </row>
    <row r="6" spans="1:39" ht="26.25" customHeight="1">
      <c r="A6" s="2698" t="s">
        <v>822</v>
      </c>
      <c r="B6" s="2607" t="s">
        <v>810</v>
      </c>
      <c r="C6" s="2612" t="s">
        <v>2</v>
      </c>
      <c r="D6" s="2600" t="s">
        <v>2</v>
      </c>
      <c r="E6" s="2605" t="s">
        <v>2</v>
      </c>
      <c r="F6" s="2606" t="s">
        <v>810</v>
      </c>
      <c r="G6" s="2613" t="s">
        <v>4</v>
      </c>
      <c r="H6" s="2614" t="s">
        <v>4</v>
      </c>
      <c r="I6" s="2615" t="s">
        <v>4</v>
      </c>
      <c r="J6" s="2593" t="s">
        <v>810</v>
      </c>
      <c r="K6" s="2595" t="s">
        <v>811</v>
      </c>
      <c r="L6" s="2595" t="s">
        <v>811</v>
      </c>
      <c r="M6" s="2616" t="s">
        <v>813</v>
      </c>
      <c r="N6" s="2617" t="s">
        <v>812</v>
      </c>
      <c r="O6" s="2598" t="s">
        <v>811</v>
      </c>
      <c r="P6" s="2618" t="s">
        <v>810</v>
      </c>
      <c r="Q6" s="2595" t="s">
        <v>811</v>
      </c>
      <c r="R6" s="2612" t="s">
        <v>2</v>
      </c>
      <c r="S6" s="2601" t="s">
        <v>4</v>
      </c>
      <c r="T6" s="2596" t="s">
        <v>4</v>
      </c>
      <c r="U6" s="2602" t="s">
        <v>810</v>
      </c>
      <c r="V6" s="2603" t="s">
        <v>810</v>
      </c>
      <c r="W6" s="2604" t="s">
        <v>811</v>
      </c>
      <c r="X6" s="2612" t="s">
        <v>2</v>
      </c>
      <c r="Y6" s="2605" t="s">
        <v>2</v>
      </c>
      <c r="Z6" s="2612" t="s">
        <v>2</v>
      </c>
      <c r="AA6" s="2694" t="s">
        <v>819</v>
      </c>
      <c r="AB6" s="2602" t="s">
        <v>810</v>
      </c>
      <c r="AC6" s="2603" t="s">
        <v>810</v>
      </c>
      <c r="AD6" s="2619" t="s">
        <v>813</v>
      </c>
      <c r="AE6" s="2596" t="s">
        <v>4</v>
      </c>
      <c r="AF6" s="1593">
        <f>COUNTIF(B6:AE6,AF$3)</f>
        <v>7</v>
      </c>
      <c r="AG6" s="13">
        <f>COUNTIF(B6:AE6,AG$3)</f>
        <v>5</v>
      </c>
      <c r="AH6" s="13">
        <f>COUNTIF(B6:AE6,AH$3)</f>
        <v>6</v>
      </c>
      <c r="AI6" s="13">
        <f>COUNTIF(B6:AE6,AI$3)</f>
        <v>8</v>
      </c>
      <c r="AJ6" s="49">
        <f t="shared" si="0"/>
        <v>0</v>
      </c>
      <c r="AK6" s="49">
        <f t="shared" si="1"/>
        <v>0</v>
      </c>
      <c r="AL6" s="49">
        <v>3</v>
      </c>
      <c r="AM6" s="14">
        <f t="shared" si="2"/>
        <v>24</v>
      </c>
    </row>
    <row r="7" spans="1:39" ht="26.25" customHeight="1" thickBot="1">
      <c r="A7" s="2699" t="s">
        <v>823</v>
      </c>
      <c r="B7" s="2620" t="s">
        <v>2</v>
      </c>
      <c r="C7" s="2621" t="s">
        <v>2</v>
      </c>
      <c r="D7" s="2622" t="s">
        <v>811</v>
      </c>
      <c r="E7" s="2621" t="s">
        <v>2</v>
      </c>
      <c r="F7" s="2623" t="s">
        <v>2</v>
      </c>
      <c r="G7" s="2624" t="s">
        <v>810</v>
      </c>
      <c r="H7" s="2625" t="s">
        <v>810</v>
      </c>
      <c r="I7" s="2626" t="s">
        <v>813</v>
      </c>
      <c r="J7" s="2627" t="s">
        <v>4</v>
      </c>
      <c r="K7" s="2627" t="s">
        <v>4</v>
      </c>
      <c r="L7" s="2628" t="s">
        <v>810</v>
      </c>
      <c r="M7" s="2629" t="s">
        <v>811</v>
      </c>
      <c r="N7" s="2630" t="s">
        <v>4</v>
      </c>
      <c r="O7" s="2631" t="s">
        <v>810</v>
      </c>
      <c r="P7" s="2632" t="s">
        <v>2</v>
      </c>
      <c r="Q7" s="2632" t="s">
        <v>2</v>
      </c>
      <c r="R7" s="2628" t="s">
        <v>810</v>
      </c>
      <c r="S7" s="2622" t="s">
        <v>811</v>
      </c>
      <c r="T7" s="2623" t="s">
        <v>2</v>
      </c>
      <c r="U7" s="2630" t="s">
        <v>4</v>
      </c>
      <c r="V7" s="2631" t="s">
        <v>810</v>
      </c>
      <c r="W7" s="2633" t="s">
        <v>2</v>
      </c>
      <c r="X7" s="2621" t="s">
        <v>2</v>
      </c>
      <c r="Y7" s="2621" t="s">
        <v>2</v>
      </c>
      <c r="Z7" s="2622" t="s">
        <v>811</v>
      </c>
      <c r="AA7" s="2610" t="s">
        <v>2</v>
      </c>
      <c r="AB7" s="2635" t="s">
        <v>811</v>
      </c>
      <c r="AC7" s="2625" t="s">
        <v>810</v>
      </c>
      <c r="AD7" s="2634" t="s">
        <v>16</v>
      </c>
      <c r="AE7" s="2623" t="s">
        <v>2</v>
      </c>
      <c r="AF7" s="1600">
        <f>COUNTIF(B7:AE7,AF$3)</f>
        <v>12</v>
      </c>
      <c r="AG7" s="20">
        <f>COUNTIF(B7:AE7,AG$3)</f>
        <v>5</v>
      </c>
      <c r="AH7" s="21">
        <f>COUNTIF(B7:AE7,AH$3)</f>
        <v>4</v>
      </c>
      <c r="AI7" s="21">
        <f>COUNTIF(B7:AE7,AI$3)</f>
        <v>8</v>
      </c>
      <c r="AJ7" s="1778">
        <f t="shared" si="0"/>
        <v>0</v>
      </c>
      <c r="AK7" s="1778">
        <f t="shared" si="1"/>
        <v>0</v>
      </c>
      <c r="AL7" s="1778">
        <v>2</v>
      </c>
      <c r="AM7" s="1595">
        <f t="shared" si="2"/>
        <v>20</v>
      </c>
    </row>
    <row r="8" spans="1:39" ht="26.25" customHeight="1" thickBot="1">
      <c r="A8" s="2700" t="s">
        <v>824</v>
      </c>
      <c r="B8" s="2636" t="s">
        <v>2</v>
      </c>
      <c r="C8" s="2583" t="s">
        <v>2</v>
      </c>
      <c r="D8" s="2626" t="s">
        <v>813</v>
      </c>
      <c r="E8" s="2577" t="s">
        <v>2</v>
      </c>
      <c r="F8" s="2637" t="s">
        <v>811</v>
      </c>
      <c r="G8" s="2589" t="s">
        <v>810</v>
      </c>
      <c r="H8" s="2590" t="s">
        <v>810</v>
      </c>
      <c r="I8" s="2587" t="s">
        <v>2</v>
      </c>
      <c r="J8" s="2621" t="s">
        <v>2</v>
      </c>
      <c r="K8" s="2583" t="s">
        <v>814</v>
      </c>
      <c r="L8" s="2582" t="s">
        <v>811</v>
      </c>
      <c r="M8" s="2638" t="s">
        <v>846</v>
      </c>
      <c r="N8" s="2589" t="s">
        <v>810</v>
      </c>
      <c r="O8" s="2590" t="s">
        <v>810</v>
      </c>
      <c r="P8" s="2580" t="s">
        <v>4</v>
      </c>
      <c r="Q8" s="2570" t="s">
        <v>4</v>
      </c>
      <c r="R8" s="2581" t="s">
        <v>810</v>
      </c>
      <c r="S8" s="2582" t="s">
        <v>811</v>
      </c>
      <c r="T8" s="2715" t="s">
        <v>2</v>
      </c>
      <c r="U8" s="2585" t="s">
        <v>810</v>
      </c>
      <c r="V8" s="2579" t="s">
        <v>4</v>
      </c>
      <c r="W8" s="2580" t="s">
        <v>4</v>
      </c>
      <c r="X8" s="2581" t="s">
        <v>810</v>
      </c>
      <c r="Y8" s="2582" t="s">
        <v>811</v>
      </c>
      <c r="Z8" s="2711" t="s">
        <v>813</v>
      </c>
      <c r="AA8" s="2637" t="s">
        <v>811</v>
      </c>
      <c r="AB8" s="2585" t="s">
        <v>810</v>
      </c>
      <c r="AC8" s="2586" t="s">
        <v>811</v>
      </c>
      <c r="AD8" s="2639" t="s">
        <v>2</v>
      </c>
      <c r="AE8" s="2713" t="s">
        <v>813</v>
      </c>
      <c r="AF8" s="1590">
        <f t="shared" ref="AF8:AF29" si="3">COUNTIF(B8:AE8,AF$3)</f>
        <v>8</v>
      </c>
      <c r="AG8" s="16">
        <f t="shared" ref="AG8:AG29" si="4">COUNTIF(B8:AE8,AG$3)</f>
        <v>6</v>
      </c>
      <c r="AH8" s="16">
        <f t="shared" ref="AH8:AH29" si="5">COUNTIF(B8:AE8,AH$3)</f>
        <v>4</v>
      </c>
      <c r="AI8" s="16">
        <f t="shared" ref="AI8:AI29" si="6">COUNTIF(B8:AE8,AI$3)</f>
        <v>8</v>
      </c>
      <c r="AJ8" s="1777">
        <f t="shared" si="0"/>
        <v>0</v>
      </c>
      <c r="AK8" s="1777">
        <f t="shared" si="1"/>
        <v>0</v>
      </c>
      <c r="AL8" s="1777">
        <v>3</v>
      </c>
      <c r="AM8" s="1591">
        <f t="shared" si="2"/>
        <v>22</v>
      </c>
    </row>
    <row r="9" spans="1:39" ht="26.25" customHeight="1" thickBot="1">
      <c r="A9" s="2701" t="s">
        <v>825</v>
      </c>
      <c r="B9" s="2640" t="s">
        <v>811</v>
      </c>
      <c r="C9" s="2605" t="s">
        <v>2</v>
      </c>
      <c r="D9" s="2594" t="s">
        <v>2</v>
      </c>
      <c r="E9" s="2595" t="s">
        <v>815</v>
      </c>
      <c r="F9" s="2641" t="s">
        <v>2</v>
      </c>
      <c r="G9" s="2602" t="s">
        <v>810</v>
      </c>
      <c r="H9" s="2603" t="s">
        <v>810</v>
      </c>
      <c r="I9" s="2606" t="s">
        <v>810</v>
      </c>
      <c r="J9" s="2606" t="s">
        <v>810</v>
      </c>
      <c r="K9" s="2607" t="s">
        <v>810</v>
      </c>
      <c r="L9" s="2593" t="s">
        <v>810</v>
      </c>
      <c r="M9" s="2632" t="s">
        <v>2</v>
      </c>
      <c r="N9" s="2597" t="s">
        <v>810</v>
      </c>
      <c r="O9" s="2598" t="s">
        <v>811</v>
      </c>
      <c r="P9" s="2604" t="s">
        <v>811</v>
      </c>
      <c r="Q9" s="2593" t="s">
        <v>810</v>
      </c>
      <c r="R9" s="2605" t="s">
        <v>2</v>
      </c>
      <c r="S9" s="2612" t="s">
        <v>2</v>
      </c>
      <c r="T9" s="2606" t="s">
        <v>810</v>
      </c>
      <c r="U9" s="2613" t="s">
        <v>4</v>
      </c>
      <c r="V9" s="2614" t="s">
        <v>4</v>
      </c>
      <c r="W9" s="2615" t="s">
        <v>4</v>
      </c>
      <c r="X9" s="2593" t="s">
        <v>810</v>
      </c>
      <c r="Y9" s="2605" t="s">
        <v>2</v>
      </c>
      <c r="Z9" s="2710" t="s">
        <v>811</v>
      </c>
      <c r="AA9" s="2611" t="s">
        <v>811</v>
      </c>
      <c r="AB9" s="2597" t="s">
        <v>810</v>
      </c>
      <c r="AC9" s="2608" t="s">
        <v>812</v>
      </c>
      <c r="AD9" s="2609" t="s">
        <v>2</v>
      </c>
      <c r="AE9" s="2712" t="s">
        <v>2</v>
      </c>
      <c r="AF9" s="1593">
        <f t="shared" si="3"/>
        <v>10</v>
      </c>
      <c r="AG9" s="13">
        <f t="shared" si="4"/>
        <v>5</v>
      </c>
      <c r="AH9" s="13">
        <f t="shared" si="5"/>
        <v>3</v>
      </c>
      <c r="AI9" s="13">
        <f t="shared" si="6"/>
        <v>11</v>
      </c>
      <c r="AJ9" s="49">
        <f t="shared" si="0"/>
        <v>0</v>
      </c>
      <c r="AK9" s="49">
        <f t="shared" si="1"/>
        <v>0</v>
      </c>
      <c r="AL9" s="49">
        <v>3</v>
      </c>
      <c r="AM9" s="14">
        <f t="shared" si="2"/>
        <v>18</v>
      </c>
    </row>
    <row r="10" spans="1:39" ht="26.25" customHeight="1">
      <c r="A10" s="2701" t="s">
        <v>826</v>
      </c>
      <c r="B10" s="2607" t="s">
        <v>810</v>
      </c>
      <c r="C10" s="2595" t="s">
        <v>811</v>
      </c>
      <c r="D10" s="2601" t="s">
        <v>4</v>
      </c>
      <c r="E10" s="2601" t="s">
        <v>4</v>
      </c>
      <c r="F10" s="2606" t="s">
        <v>810</v>
      </c>
      <c r="G10" s="2617" t="s">
        <v>812</v>
      </c>
      <c r="H10" s="2608" t="s">
        <v>812</v>
      </c>
      <c r="I10" s="2619" t="s">
        <v>813</v>
      </c>
      <c r="J10" s="2600" t="s">
        <v>2</v>
      </c>
      <c r="K10" s="2605" t="s">
        <v>2</v>
      </c>
      <c r="L10" s="2694" t="s">
        <v>819</v>
      </c>
      <c r="M10" s="2616" t="s">
        <v>813</v>
      </c>
      <c r="N10" s="2602" t="s">
        <v>5</v>
      </c>
      <c r="O10" s="2603" t="s">
        <v>5</v>
      </c>
      <c r="P10" s="2619" t="s">
        <v>805</v>
      </c>
      <c r="Q10" s="2601" t="s">
        <v>4</v>
      </c>
      <c r="R10" s="2601" t="s">
        <v>4</v>
      </c>
      <c r="S10" s="2593" t="s">
        <v>803</v>
      </c>
      <c r="T10" s="2611" t="s">
        <v>802</v>
      </c>
      <c r="U10" s="2597" t="s">
        <v>16</v>
      </c>
      <c r="V10" s="2709" t="s">
        <v>850</v>
      </c>
      <c r="W10" s="2609" t="s">
        <v>2</v>
      </c>
      <c r="X10" s="2601" t="s">
        <v>4</v>
      </c>
      <c r="Y10" s="2601" t="s">
        <v>4</v>
      </c>
      <c r="Z10" s="2593" t="s">
        <v>803</v>
      </c>
      <c r="AA10" s="2642" t="s">
        <v>854</v>
      </c>
      <c r="AB10" s="2640" t="s">
        <v>802</v>
      </c>
      <c r="AC10" s="2644" t="s">
        <v>803</v>
      </c>
      <c r="AD10" s="2619" t="s">
        <v>805</v>
      </c>
      <c r="AE10" s="2598" t="s">
        <v>802</v>
      </c>
      <c r="AF10" s="1592">
        <f t="shared" si="3"/>
        <v>4</v>
      </c>
      <c r="AG10" s="13">
        <f t="shared" si="4"/>
        <v>5</v>
      </c>
      <c r="AH10" s="8">
        <f t="shared" si="5"/>
        <v>6</v>
      </c>
      <c r="AI10" s="8">
        <f t="shared" si="6"/>
        <v>8</v>
      </c>
      <c r="AJ10" s="49">
        <f t="shared" si="0"/>
        <v>0</v>
      </c>
      <c r="AK10" s="49">
        <f t="shared" si="1"/>
        <v>0</v>
      </c>
      <c r="AL10" s="49">
        <v>3</v>
      </c>
      <c r="AM10" s="14">
        <f t="shared" si="2"/>
        <v>24</v>
      </c>
    </row>
    <row r="11" spans="1:39" ht="26.25" customHeight="1">
      <c r="A11" s="2701" t="s">
        <v>827</v>
      </c>
      <c r="B11" s="2640" t="s">
        <v>802</v>
      </c>
      <c r="C11" s="2601" t="s">
        <v>4</v>
      </c>
      <c r="D11" s="2601" t="s">
        <v>4</v>
      </c>
      <c r="E11" s="2593" t="s">
        <v>803</v>
      </c>
      <c r="F11" s="2616" t="s">
        <v>805</v>
      </c>
      <c r="G11" s="2644" t="s">
        <v>803</v>
      </c>
      <c r="H11" s="2640" t="s">
        <v>802</v>
      </c>
      <c r="I11" s="2609" t="s">
        <v>2</v>
      </c>
      <c r="J11" s="2595" t="s">
        <v>802</v>
      </c>
      <c r="K11" s="2595" t="s">
        <v>802</v>
      </c>
      <c r="L11" s="2612" t="s">
        <v>2</v>
      </c>
      <c r="M11" s="2616" t="s">
        <v>805</v>
      </c>
      <c r="N11" s="2602" t="s">
        <v>5</v>
      </c>
      <c r="O11" s="2603" t="s">
        <v>5</v>
      </c>
      <c r="P11" s="2599" t="s">
        <v>2</v>
      </c>
      <c r="Q11" s="2612" t="s">
        <v>2</v>
      </c>
      <c r="R11" s="2601" t="s">
        <v>4</v>
      </c>
      <c r="S11" s="2593" t="s">
        <v>803</v>
      </c>
      <c r="T11" s="2714" t="s">
        <v>806</v>
      </c>
      <c r="U11" s="2708" t="s">
        <v>850</v>
      </c>
      <c r="V11" s="2644" t="s">
        <v>5</v>
      </c>
      <c r="W11" s="2609" t="s">
        <v>2</v>
      </c>
      <c r="X11" s="2612" t="s">
        <v>2</v>
      </c>
      <c r="Y11" s="2605" t="s">
        <v>2</v>
      </c>
      <c r="Z11" s="2601" t="s">
        <v>4</v>
      </c>
      <c r="AA11" s="2596" t="s">
        <v>4</v>
      </c>
      <c r="AB11" s="2602" t="s">
        <v>803</v>
      </c>
      <c r="AC11" s="2603" t="s">
        <v>803</v>
      </c>
      <c r="AD11" s="2604" t="s">
        <v>802</v>
      </c>
      <c r="AE11" s="2643" t="s">
        <v>2</v>
      </c>
      <c r="AF11" s="1593">
        <f t="shared" si="3"/>
        <v>8</v>
      </c>
      <c r="AG11" s="13">
        <f t="shared" si="4"/>
        <v>6</v>
      </c>
      <c r="AH11" s="13">
        <f t="shared" si="5"/>
        <v>5</v>
      </c>
      <c r="AI11" s="13">
        <f t="shared" si="6"/>
        <v>8</v>
      </c>
      <c r="AJ11" s="49">
        <f t="shared" si="0"/>
        <v>0</v>
      </c>
      <c r="AK11" s="49">
        <f t="shared" si="1"/>
        <v>0</v>
      </c>
      <c r="AL11" s="49">
        <v>3</v>
      </c>
      <c r="AM11" s="14">
        <f t="shared" si="2"/>
        <v>24</v>
      </c>
    </row>
    <row r="12" spans="1:39" ht="26.25" customHeight="1">
      <c r="A12" s="2701" t="s">
        <v>828</v>
      </c>
      <c r="B12" s="2601" t="s">
        <v>4</v>
      </c>
      <c r="C12" s="2593" t="s">
        <v>803</v>
      </c>
      <c r="D12" s="2595" t="s">
        <v>802</v>
      </c>
      <c r="E12" s="2594" t="s">
        <v>2</v>
      </c>
      <c r="F12" s="2642" t="s">
        <v>2</v>
      </c>
      <c r="G12" s="2640" t="s">
        <v>802</v>
      </c>
      <c r="H12" s="2597" t="s">
        <v>803</v>
      </c>
      <c r="I12" s="2645" t="s">
        <v>2</v>
      </c>
      <c r="J12" s="2616" t="s">
        <v>805</v>
      </c>
      <c r="K12" s="2593" t="s">
        <v>803</v>
      </c>
      <c r="L12" s="2601" t="s">
        <v>4</v>
      </c>
      <c r="M12" s="2596" t="s">
        <v>4</v>
      </c>
      <c r="N12" s="2597" t="s">
        <v>5</v>
      </c>
      <c r="O12" s="2608" t="s">
        <v>804</v>
      </c>
      <c r="P12" s="2609" t="s">
        <v>2</v>
      </c>
      <c r="Q12" s="2595" t="s">
        <v>802</v>
      </c>
      <c r="R12" s="2612" t="s">
        <v>2</v>
      </c>
      <c r="S12" s="2605" t="s">
        <v>2</v>
      </c>
      <c r="T12" s="2710" t="s">
        <v>802</v>
      </c>
      <c r="U12" s="2602" t="s">
        <v>803</v>
      </c>
      <c r="V12" s="2603" t="s">
        <v>803</v>
      </c>
      <c r="W12" s="2604" t="s">
        <v>802</v>
      </c>
      <c r="X12" s="2594" t="s">
        <v>849</v>
      </c>
      <c r="Y12" s="2593" t="s">
        <v>803</v>
      </c>
      <c r="Z12" s="2593" t="s">
        <v>803</v>
      </c>
      <c r="AA12" s="2616" t="s">
        <v>805</v>
      </c>
      <c r="AB12" s="2613" t="s">
        <v>4</v>
      </c>
      <c r="AC12" s="2614" t="s">
        <v>4</v>
      </c>
      <c r="AD12" s="2615" t="s">
        <v>4</v>
      </c>
      <c r="AE12" s="2646" t="s">
        <v>803</v>
      </c>
      <c r="AF12" s="1593">
        <f t="shared" si="3"/>
        <v>6</v>
      </c>
      <c r="AG12" s="13">
        <f t="shared" si="4"/>
        <v>5</v>
      </c>
      <c r="AH12" s="13">
        <f t="shared" si="5"/>
        <v>6</v>
      </c>
      <c r="AI12" s="13">
        <f t="shared" si="6"/>
        <v>9</v>
      </c>
      <c r="AJ12" s="49">
        <f t="shared" si="0"/>
        <v>0</v>
      </c>
      <c r="AK12" s="49">
        <f t="shared" si="1"/>
        <v>0</v>
      </c>
      <c r="AL12" s="49">
        <v>3</v>
      </c>
      <c r="AM12" s="14">
        <f t="shared" si="2"/>
        <v>24</v>
      </c>
    </row>
    <row r="13" spans="1:39" ht="26.25" customHeight="1">
      <c r="A13" s="2701" t="s">
        <v>829</v>
      </c>
      <c r="B13" s="2642" t="s">
        <v>2</v>
      </c>
      <c r="C13" s="2595" t="s">
        <v>802</v>
      </c>
      <c r="D13" s="2612" t="s">
        <v>2</v>
      </c>
      <c r="E13" s="2601" t="s">
        <v>4</v>
      </c>
      <c r="F13" s="2596" t="s">
        <v>4</v>
      </c>
      <c r="G13" s="2602" t="s">
        <v>803</v>
      </c>
      <c r="H13" s="2603" t="s">
        <v>803</v>
      </c>
      <c r="I13" s="2604" t="s">
        <v>802</v>
      </c>
      <c r="J13" s="2601" t="s">
        <v>4</v>
      </c>
      <c r="K13" s="2601" t="s">
        <v>4</v>
      </c>
      <c r="L13" s="2593" t="s">
        <v>803</v>
      </c>
      <c r="M13" s="2611" t="s">
        <v>802</v>
      </c>
      <c r="N13" s="2613" t="s">
        <v>4</v>
      </c>
      <c r="O13" s="2614" t="s">
        <v>4</v>
      </c>
      <c r="P13" s="2618" t="s">
        <v>803</v>
      </c>
      <c r="Q13" s="2616" t="s">
        <v>805</v>
      </c>
      <c r="R13" s="2605" t="s">
        <v>2</v>
      </c>
      <c r="S13" s="2605" t="s">
        <v>2</v>
      </c>
      <c r="T13" s="2610" t="s">
        <v>807</v>
      </c>
      <c r="U13" s="2640" t="s">
        <v>802</v>
      </c>
      <c r="V13" s="2644" t="s">
        <v>803</v>
      </c>
      <c r="W13" s="2618" t="s">
        <v>803</v>
      </c>
      <c r="X13" s="2595" t="s">
        <v>802</v>
      </c>
      <c r="Y13" s="2618" t="s">
        <v>803</v>
      </c>
      <c r="Z13" s="2616" t="s">
        <v>805</v>
      </c>
      <c r="AA13" s="2606" t="s">
        <v>803</v>
      </c>
      <c r="AB13" s="2613" t="s">
        <v>4</v>
      </c>
      <c r="AC13" s="2614" t="s">
        <v>4</v>
      </c>
      <c r="AD13" s="2615" t="s">
        <v>4</v>
      </c>
      <c r="AE13" s="2646" t="s">
        <v>803</v>
      </c>
      <c r="AF13" s="1593">
        <f t="shared" si="3"/>
        <v>5</v>
      </c>
      <c r="AG13" s="13">
        <f t="shared" si="4"/>
        <v>5</v>
      </c>
      <c r="AH13" s="13">
        <f t="shared" si="5"/>
        <v>9</v>
      </c>
      <c r="AI13" s="13">
        <f t="shared" si="6"/>
        <v>9</v>
      </c>
      <c r="AJ13" s="49">
        <f t="shared" si="0"/>
        <v>0</v>
      </c>
      <c r="AK13" s="49">
        <f t="shared" si="1"/>
        <v>0</v>
      </c>
      <c r="AL13" s="49">
        <v>2</v>
      </c>
      <c r="AM13" s="14">
        <f t="shared" si="2"/>
        <v>30</v>
      </c>
    </row>
    <row r="14" spans="1:39" ht="26.25" customHeight="1" thickBot="1">
      <c r="A14" s="2701" t="s">
        <v>830</v>
      </c>
      <c r="B14" s="2647" t="s">
        <v>803</v>
      </c>
      <c r="C14" s="2628" t="s">
        <v>803</v>
      </c>
      <c r="D14" s="2648" t="s">
        <v>2</v>
      </c>
      <c r="E14" s="2649" t="s">
        <v>802</v>
      </c>
      <c r="F14" s="2629" t="s">
        <v>802</v>
      </c>
      <c r="G14" s="2630" t="s">
        <v>4</v>
      </c>
      <c r="H14" s="2650" t="s">
        <v>4</v>
      </c>
      <c r="I14" s="2651" t="s">
        <v>4</v>
      </c>
      <c r="J14" s="2628" t="s">
        <v>803</v>
      </c>
      <c r="K14" s="2621" t="s">
        <v>2</v>
      </c>
      <c r="L14" s="2652" t="s">
        <v>806</v>
      </c>
      <c r="M14" s="2616" t="s">
        <v>805</v>
      </c>
      <c r="N14" s="2635" t="s">
        <v>802</v>
      </c>
      <c r="O14" s="2631" t="s">
        <v>803</v>
      </c>
      <c r="P14" s="2632" t="s">
        <v>2</v>
      </c>
      <c r="Q14" s="2621" t="s">
        <v>2</v>
      </c>
      <c r="R14" s="2622" t="s">
        <v>802</v>
      </c>
      <c r="S14" s="2627" t="s">
        <v>4</v>
      </c>
      <c r="T14" s="2653" t="s">
        <v>4</v>
      </c>
      <c r="U14" s="2624" t="s">
        <v>803</v>
      </c>
      <c r="V14" s="2625" t="s">
        <v>803</v>
      </c>
      <c r="W14" s="2632" t="s">
        <v>2</v>
      </c>
      <c r="X14" s="2622" t="s">
        <v>802</v>
      </c>
      <c r="Y14" s="2621" t="s">
        <v>2</v>
      </c>
      <c r="Z14" s="2623" t="s">
        <v>2</v>
      </c>
      <c r="AA14" s="2616" t="s">
        <v>805</v>
      </c>
      <c r="AB14" s="2624" t="s">
        <v>803</v>
      </c>
      <c r="AC14" s="2625" t="s">
        <v>803</v>
      </c>
      <c r="AD14" s="2633" t="s">
        <v>2</v>
      </c>
      <c r="AE14" s="2650" t="s">
        <v>4</v>
      </c>
      <c r="AF14" s="1594">
        <f t="shared" si="3"/>
        <v>8</v>
      </c>
      <c r="AG14" s="20">
        <f t="shared" si="4"/>
        <v>5</v>
      </c>
      <c r="AH14" s="20">
        <f t="shared" si="5"/>
        <v>6</v>
      </c>
      <c r="AI14" s="20">
        <f t="shared" si="6"/>
        <v>8</v>
      </c>
      <c r="AJ14" s="1778">
        <f t="shared" si="0"/>
        <v>0</v>
      </c>
      <c r="AK14" s="1778">
        <f t="shared" si="1"/>
        <v>0</v>
      </c>
      <c r="AL14" s="1778">
        <v>2</v>
      </c>
      <c r="AM14" s="1595">
        <f t="shared" si="2"/>
        <v>24</v>
      </c>
    </row>
    <row r="15" spans="1:39" ht="26.25" customHeight="1">
      <c r="A15" s="2702" t="s">
        <v>831</v>
      </c>
      <c r="B15" s="2574" t="s">
        <v>802</v>
      </c>
      <c r="C15" s="2577" t="s">
        <v>2</v>
      </c>
      <c r="D15" s="2583" t="s">
        <v>2</v>
      </c>
      <c r="E15" s="2577" t="s">
        <v>2</v>
      </c>
      <c r="F15" s="2584" t="s">
        <v>2</v>
      </c>
      <c r="G15" s="2589" t="s">
        <v>803</v>
      </c>
      <c r="H15" s="2590" t="s">
        <v>803</v>
      </c>
      <c r="I15" s="2591" t="s">
        <v>802</v>
      </c>
      <c r="J15" s="2654" t="s">
        <v>2</v>
      </c>
      <c r="K15" s="2616" t="s">
        <v>805</v>
      </c>
      <c r="L15" s="2581" t="s">
        <v>803</v>
      </c>
      <c r="M15" s="2573" t="s">
        <v>2</v>
      </c>
      <c r="N15" s="2574" t="s">
        <v>802</v>
      </c>
      <c r="O15" s="2655" t="s">
        <v>803</v>
      </c>
      <c r="P15" s="2587" t="s">
        <v>2</v>
      </c>
      <c r="Q15" s="2577" t="s">
        <v>2</v>
      </c>
      <c r="R15" s="2570" t="s">
        <v>4</v>
      </c>
      <c r="S15" s="2570" t="s">
        <v>4</v>
      </c>
      <c r="T15" s="2578" t="s">
        <v>803</v>
      </c>
      <c r="U15" s="2656" t="s">
        <v>803</v>
      </c>
      <c r="V15" s="2586" t="s">
        <v>802</v>
      </c>
      <c r="W15" s="2580" t="s">
        <v>4</v>
      </c>
      <c r="X15" s="2570" t="s">
        <v>4</v>
      </c>
      <c r="Y15" s="2581" t="s">
        <v>803</v>
      </c>
      <c r="Z15" s="2582" t="s">
        <v>802</v>
      </c>
      <c r="AA15" s="2573" t="s">
        <v>2</v>
      </c>
      <c r="AB15" s="2657" t="s">
        <v>804</v>
      </c>
      <c r="AC15" s="2655" t="s">
        <v>803</v>
      </c>
      <c r="AD15" s="2587" t="s">
        <v>2</v>
      </c>
      <c r="AE15" s="2655" t="s">
        <v>803</v>
      </c>
      <c r="AF15" s="1845">
        <f t="shared" si="3"/>
        <v>10</v>
      </c>
      <c r="AG15" s="16">
        <f t="shared" si="4"/>
        <v>5</v>
      </c>
      <c r="AH15" s="17">
        <f t="shared" si="5"/>
        <v>4</v>
      </c>
      <c r="AI15" s="17">
        <f t="shared" si="6"/>
        <v>9</v>
      </c>
      <c r="AJ15" s="1777">
        <f t="shared" si="0"/>
        <v>0</v>
      </c>
      <c r="AK15" s="1777">
        <f t="shared" si="1"/>
        <v>0</v>
      </c>
      <c r="AL15" s="1777">
        <v>3</v>
      </c>
      <c r="AM15" s="1591">
        <f t="shared" si="2"/>
        <v>20</v>
      </c>
    </row>
    <row r="16" spans="1:39" ht="26.25" customHeight="1" thickBot="1">
      <c r="A16" s="2703" t="s">
        <v>832</v>
      </c>
      <c r="B16" s="2592" t="s">
        <v>2</v>
      </c>
      <c r="C16" s="2616" t="s">
        <v>805</v>
      </c>
      <c r="D16" s="2605" t="s">
        <v>2</v>
      </c>
      <c r="E16" s="2605" t="s">
        <v>2</v>
      </c>
      <c r="F16" s="2611" t="s">
        <v>802</v>
      </c>
      <c r="G16" s="2602" t="s">
        <v>803</v>
      </c>
      <c r="H16" s="2603" t="s">
        <v>803</v>
      </c>
      <c r="I16" s="2632" t="s">
        <v>2</v>
      </c>
      <c r="J16" s="2595" t="s">
        <v>802</v>
      </c>
      <c r="K16" s="2601" t="s">
        <v>4</v>
      </c>
      <c r="L16" s="2601" t="s">
        <v>4</v>
      </c>
      <c r="M16" s="2606" t="s">
        <v>803</v>
      </c>
      <c r="N16" s="2607" t="s">
        <v>803</v>
      </c>
      <c r="O16" s="2598" t="s">
        <v>802</v>
      </c>
      <c r="P16" s="2615" t="s">
        <v>4</v>
      </c>
      <c r="Q16" s="2601" t="s">
        <v>808</v>
      </c>
      <c r="R16" s="2593" t="s">
        <v>803</v>
      </c>
      <c r="S16" s="2595" t="s">
        <v>802</v>
      </c>
      <c r="T16" s="2642" t="s">
        <v>2</v>
      </c>
      <c r="U16" s="2617" t="s">
        <v>804</v>
      </c>
      <c r="V16" s="2646" t="s">
        <v>803</v>
      </c>
      <c r="W16" s="2609" t="s">
        <v>2</v>
      </c>
      <c r="X16" s="2616" t="s">
        <v>809</v>
      </c>
      <c r="Y16" s="2595" t="s">
        <v>802</v>
      </c>
      <c r="Z16" s="2612" t="s">
        <v>2</v>
      </c>
      <c r="AA16" s="2606" t="s">
        <v>803</v>
      </c>
      <c r="AB16" s="2607" t="s">
        <v>803</v>
      </c>
      <c r="AC16" s="2614" t="s">
        <v>4</v>
      </c>
      <c r="AD16" s="2618" t="s">
        <v>803</v>
      </c>
      <c r="AE16" s="2643" t="s">
        <v>2</v>
      </c>
      <c r="AF16" s="1593">
        <f t="shared" si="3"/>
        <v>8</v>
      </c>
      <c r="AG16" s="13">
        <f t="shared" si="4"/>
        <v>5</v>
      </c>
      <c r="AH16" s="13">
        <f t="shared" si="5"/>
        <v>5</v>
      </c>
      <c r="AI16" s="13">
        <f t="shared" si="6"/>
        <v>9</v>
      </c>
      <c r="AJ16" s="49">
        <f t="shared" si="0"/>
        <v>0</v>
      </c>
      <c r="AK16" s="49">
        <f t="shared" si="1"/>
        <v>0</v>
      </c>
      <c r="AL16" s="49">
        <v>3</v>
      </c>
      <c r="AM16" s="14">
        <f t="shared" si="2"/>
        <v>22</v>
      </c>
    </row>
    <row r="17" spans="1:39" ht="26.25" customHeight="1" thickBot="1">
      <c r="A17" s="2703" t="s">
        <v>833</v>
      </c>
      <c r="B17" s="2658" t="s">
        <v>2</v>
      </c>
      <c r="C17" s="2595" t="s">
        <v>802</v>
      </c>
      <c r="D17" s="2601" t="s">
        <v>4</v>
      </c>
      <c r="E17" s="2601" t="s">
        <v>4</v>
      </c>
      <c r="F17" s="2606" t="s">
        <v>803</v>
      </c>
      <c r="G17" s="2607" t="s">
        <v>803</v>
      </c>
      <c r="H17" s="2598" t="s">
        <v>802</v>
      </c>
      <c r="I17" s="2609" t="s">
        <v>2</v>
      </c>
      <c r="J17" s="2616" t="s">
        <v>805</v>
      </c>
      <c r="K17" s="2595" t="s">
        <v>802</v>
      </c>
      <c r="L17" s="2605" t="s">
        <v>2</v>
      </c>
      <c r="M17" s="2641" t="s">
        <v>2</v>
      </c>
      <c r="N17" s="2602" t="s">
        <v>5</v>
      </c>
      <c r="O17" s="2603" t="s">
        <v>5</v>
      </c>
      <c r="P17" s="2618" t="s">
        <v>803</v>
      </c>
      <c r="Q17" s="2595" t="s">
        <v>802</v>
      </c>
      <c r="R17" s="2612" t="s">
        <v>2</v>
      </c>
      <c r="S17" s="2612" t="s">
        <v>851</v>
      </c>
      <c r="T17" s="2621" t="s">
        <v>2</v>
      </c>
      <c r="U17" s="2640" t="s">
        <v>802</v>
      </c>
      <c r="V17" s="2646" t="s">
        <v>803</v>
      </c>
      <c r="W17" s="2618" t="s">
        <v>803</v>
      </c>
      <c r="X17" s="2605" t="s">
        <v>2</v>
      </c>
      <c r="Y17" s="2612" t="s">
        <v>2</v>
      </c>
      <c r="Z17" s="2594" t="s">
        <v>806</v>
      </c>
      <c r="AA17" s="2596" t="s">
        <v>4</v>
      </c>
      <c r="AB17" s="2613" t="s">
        <v>4</v>
      </c>
      <c r="AC17" s="2646" t="s">
        <v>803</v>
      </c>
      <c r="AD17" s="2604" t="s">
        <v>802</v>
      </c>
      <c r="AE17" s="2660" t="s">
        <v>2</v>
      </c>
      <c r="AF17" s="1592">
        <f t="shared" si="3"/>
        <v>10</v>
      </c>
      <c r="AG17" s="13">
        <f t="shared" si="4"/>
        <v>6</v>
      </c>
      <c r="AH17" s="8">
        <f t="shared" si="5"/>
        <v>4</v>
      </c>
      <c r="AI17" s="8">
        <f t="shared" si="6"/>
        <v>8</v>
      </c>
      <c r="AJ17" s="49">
        <f t="shared" si="0"/>
        <v>0</v>
      </c>
      <c r="AK17" s="49">
        <f t="shared" si="1"/>
        <v>0</v>
      </c>
      <c r="AL17" s="49">
        <v>2</v>
      </c>
      <c r="AM17" s="14">
        <f t="shared" si="2"/>
        <v>22</v>
      </c>
    </row>
    <row r="18" spans="1:39" ht="26.25" customHeight="1" thickBot="1">
      <c r="A18" s="2703" t="s">
        <v>834</v>
      </c>
      <c r="B18" s="2658" t="s">
        <v>2</v>
      </c>
      <c r="C18" s="2600" t="s">
        <v>2</v>
      </c>
      <c r="D18" s="2595" t="s">
        <v>802</v>
      </c>
      <c r="E18" s="2612" t="s">
        <v>2</v>
      </c>
      <c r="F18" s="2610" t="s">
        <v>2</v>
      </c>
      <c r="G18" s="2602" t="s">
        <v>803</v>
      </c>
      <c r="H18" s="2603" t="s">
        <v>803</v>
      </c>
      <c r="I18" s="2615" t="s">
        <v>4</v>
      </c>
      <c r="J18" s="2601" t="s">
        <v>4</v>
      </c>
      <c r="K18" s="2593" t="s">
        <v>803</v>
      </c>
      <c r="L18" s="2612" t="s">
        <v>2</v>
      </c>
      <c r="M18" s="2596" t="s">
        <v>4</v>
      </c>
      <c r="N18" s="2613" t="s">
        <v>4</v>
      </c>
      <c r="O18" s="2646" t="s">
        <v>803</v>
      </c>
      <c r="P18" s="2618" t="s">
        <v>803</v>
      </c>
      <c r="Q18" s="2616" t="s">
        <v>809</v>
      </c>
      <c r="R18" s="2595" t="s">
        <v>802</v>
      </c>
      <c r="S18" s="2621" t="s">
        <v>2</v>
      </c>
      <c r="T18" s="2596" t="s">
        <v>4</v>
      </c>
      <c r="U18" s="2613" t="s">
        <v>4</v>
      </c>
      <c r="V18" s="2646" t="s">
        <v>803</v>
      </c>
      <c r="W18" s="2609" t="s">
        <v>2</v>
      </c>
      <c r="X18" s="2594" t="s">
        <v>806</v>
      </c>
      <c r="Y18" s="2659" t="s">
        <v>59</v>
      </c>
      <c r="Z18" s="2659" t="s">
        <v>59</v>
      </c>
      <c r="AA18" s="2611" t="s">
        <v>802</v>
      </c>
      <c r="AB18" s="2602" t="s">
        <v>803</v>
      </c>
      <c r="AC18" s="2603" t="s">
        <v>803</v>
      </c>
      <c r="AD18" s="2643" t="s">
        <v>2</v>
      </c>
      <c r="AE18" s="2598" t="s">
        <v>802</v>
      </c>
      <c r="AF18" s="1592">
        <f t="shared" si="3"/>
        <v>8</v>
      </c>
      <c r="AG18" s="13">
        <f t="shared" si="4"/>
        <v>4</v>
      </c>
      <c r="AH18" s="8">
        <f t="shared" si="5"/>
        <v>6</v>
      </c>
      <c r="AI18" s="8">
        <f t="shared" si="6"/>
        <v>8</v>
      </c>
      <c r="AJ18" s="49">
        <f t="shared" si="0"/>
        <v>0</v>
      </c>
      <c r="AK18" s="49">
        <f t="shared" si="1"/>
        <v>0</v>
      </c>
      <c r="AL18" s="49">
        <v>3</v>
      </c>
      <c r="AM18" s="14">
        <f t="shared" si="2"/>
        <v>22</v>
      </c>
    </row>
    <row r="19" spans="1:39" ht="26.25" customHeight="1">
      <c r="A19" s="2703" t="s">
        <v>835</v>
      </c>
      <c r="B19" s="2613" t="s">
        <v>4</v>
      </c>
      <c r="C19" s="2601" t="s">
        <v>4</v>
      </c>
      <c r="D19" s="2593" t="s">
        <v>803</v>
      </c>
      <c r="E19" s="2600" t="s">
        <v>2</v>
      </c>
      <c r="F19" s="2610" t="s">
        <v>2</v>
      </c>
      <c r="G19" s="2640" t="s">
        <v>802</v>
      </c>
      <c r="H19" s="2614" t="s">
        <v>4</v>
      </c>
      <c r="I19" s="2618" t="s">
        <v>803</v>
      </c>
      <c r="J19" s="2659" t="s">
        <v>59</v>
      </c>
      <c r="K19" s="2612" t="s">
        <v>2</v>
      </c>
      <c r="L19" s="2605" t="s">
        <v>2</v>
      </c>
      <c r="M19" s="2611" t="s">
        <v>802</v>
      </c>
      <c r="N19" s="2602" t="s">
        <v>803</v>
      </c>
      <c r="O19" s="2614" t="s">
        <v>847</v>
      </c>
      <c r="P19" s="2618" t="s">
        <v>803</v>
      </c>
      <c r="Q19" s="2605" t="s">
        <v>2</v>
      </c>
      <c r="R19" s="2605" t="s">
        <v>2</v>
      </c>
      <c r="S19" s="2659" t="s">
        <v>849</v>
      </c>
      <c r="T19" s="2611" t="s">
        <v>802</v>
      </c>
      <c r="U19" s="2602" t="s">
        <v>803</v>
      </c>
      <c r="V19" s="2603" t="s">
        <v>803</v>
      </c>
      <c r="W19" s="2604" t="s">
        <v>802</v>
      </c>
      <c r="X19" s="2605" t="s">
        <v>2</v>
      </c>
      <c r="Y19" s="2601" t="s">
        <v>4</v>
      </c>
      <c r="Z19" s="2601" t="s">
        <v>4</v>
      </c>
      <c r="AA19" s="2606" t="s">
        <v>803</v>
      </c>
      <c r="AB19" s="2607" t="s">
        <v>803</v>
      </c>
      <c r="AC19" s="2598" t="s">
        <v>802</v>
      </c>
      <c r="AD19" s="2609" t="s">
        <v>2</v>
      </c>
      <c r="AE19" s="2643" t="s">
        <v>2</v>
      </c>
      <c r="AF19" s="1592">
        <f t="shared" si="3"/>
        <v>9</v>
      </c>
      <c r="AG19" s="13">
        <f t="shared" si="4"/>
        <v>5</v>
      </c>
      <c r="AH19" s="8">
        <f t="shared" si="5"/>
        <v>6</v>
      </c>
      <c r="AI19" s="8">
        <f t="shared" si="6"/>
        <v>8</v>
      </c>
      <c r="AJ19" s="49">
        <f t="shared" si="0"/>
        <v>0</v>
      </c>
      <c r="AK19" s="49">
        <f t="shared" si="1"/>
        <v>0</v>
      </c>
      <c r="AL19" s="49">
        <v>3</v>
      </c>
      <c r="AM19" s="14">
        <f t="shared" si="2"/>
        <v>24</v>
      </c>
    </row>
    <row r="20" spans="1:39" ht="26.25" customHeight="1" thickBot="1">
      <c r="A20" s="2704" t="s">
        <v>836</v>
      </c>
      <c r="B20" s="2647" t="s">
        <v>803</v>
      </c>
      <c r="C20" s="2612" t="s">
        <v>2</v>
      </c>
      <c r="D20" s="2621" t="s">
        <v>2</v>
      </c>
      <c r="E20" s="2622" t="s">
        <v>802</v>
      </c>
      <c r="F20" s="2653" t="s">
        <v>4</v>
      </c>
      <c r="G20" s="2630" t="s">
        <v>4</v>
      </c>
      <c r="H20" s="2661" t="s">
        <v>803</v>
      </c>
      <c r="I20" s="2609" t="s">
        <v>2</v>
      </c>
      <c r="J20" s="2612" t="s">
        <v>2</v>
      </c>
      <c r="K20" s="2648" t="s">
        <v>2</v>
      </c>
      <c r="L20" s="2622" t="s">
        <v>802</v>
      </c>
      <c r="M20" s="2652" t="s">
        <v>806</v>
      </c>
      <c r="N20" s="2624" t="s">
        <v>803</v>
      </c>
      <c r="O20" s="2625" t="s">
        <v>803</v>
      </c>
      <c r="P20" s="2662" t="s">
        <v>802</v>
      </c>
      <c r="Q20" s="2621" t="s">
        <v>2</v>
      </c>
      <c r="R20" s="2621" t="s">
        <v>2</v>
      </c>
      <c r="S20" s="2605" t="s">
        <v>2</v>
      </c>
      <c r="T20" s="2634" t="s">
        <v>803</v>
      </c>
      <c r="U20" s="2647" t="s">
        <v>803</v>
      </c>
      <c r="V20" s="2650" t="s">
        <v>4</v>
      </c>
      <c r="W20" s="2663" t="s">
        <v>803</v>
      </c>
      <c r="X20" s="2622" t="s">
        <v>802</v>
      </c>
      <c r="Y20" s="2621" t="s">
        <v>2</v>
      </c>
      <c r="Z20" s="2659" t="s">
        <v>855</v>
      </c>
      <c r="AA20" s="2623" t="s">
        <v>2</v>
      </c>
      <c r="AB20" s="2635" t="s">
        <v>802</v>
      </c>
      <c r="AC20" s="2661" t="s">
        <v>803</v>
      </c>
      <c r="AD20" s="2651" t="s">
        <v>4</v>
      </c>
      <c r="AE20" s="2650" t="s">
        <v>4</v>
      </c>
      <c r="AF20" s="1594">
        <f t="shared" si="3"/>
        <v>10</v>
      </c>
      <c r="AG20" s="20">
        <f t="shared" si="4"/>
        <v>5</v>
      </c>
      <c r="AH20" s="20">
        <f t="shared" si="5"/>
        <v>5</v>
      </c>
      <c r="AI20" s="20">
        <f t="shared" si="6"/>
        <v>8</v>
      </c>
      <c r="AJ20" s="1778">
        <f t="shared" si="0"/>
        <v>0</v>
      </c>
      <c r="AK20" s="1778">
        <f t="shared" si="1"/>
        <v>0</v>
      </c>
      <c r="AL20" s="1778">
        <v>2</v>
      </c>
      <c r="AM20" s="1595">
        <f t="shared" si="2"/>
        <v>22</v>
      </c>
    </row>
    <row r="21" spans="1:39" ht="26.25" customHeight="1">
      <c r="A21" s="2702" t="s">
        <v>837</v>
      </c>
      <c r="B21" s="2636" t="s">
        <v>807</v>
      </c>
      <c r="C21" s="2577" t="s">
        <v>807</v>
      </c>
      <c r="D21" s="2577" t="s">
        <v>807</v>
      </c>
      <c r="E21" s="2577" t="s">
        <v>807</v>
      </c>
      <c r="F21" s="2664" t="s">
        <v>803</v>
      </c>
      <c r="G21" s="2657" t="s">
        <v>804</v>
      </c>
      <c r="H21" s="2665" t="s">
        <v>804</v>
      </c>
      <c r="I21" s="2587" t="s">
        <v>807</v>
      </c>
      <c r="J21" s="2666" t="s">
        <v>803</v>
      </c>
      <c r="K21" s="2577" t="s">
        <v>807</v>
      </c>
      <c r="L21" s="2577" t="s">
        <v>807</v>
      </c>
      <c r="M21" s="2584" t="s">
        <v>807</v>
      </c>
      <c r="N21" s="2667" t="s">
        <v>803</v>
      </c>
      <c r="O21" s="2668" t="s">
        <v>803</v>
      </c>
      <c r="P21" s="2587" t="s">
        <v>807</v>
      </c>
      <c r="Q21" s="2577" t="s">
        <v>807</v>
      </c>
      <c r="R21" s="2577" t="s">
        <v>807</v>
      </c>
      <c r="S21" s="2577" t="s">
        <v>807</v>
      </c>
      <c r="T21" s="2584" t="s">
        <v>807</v>
      </c>
      <c r="U21" s="2667" t="s">
        <v>803</v>
      </c>
      <c r="V21" s="2668" t="s">
        <v>803</v>
      </c>
      <c r="W21" s="2587" t="s">
        <v>807</v>
      </c>
      <c r="X21" s="2577" t="s">
        <v>807</v>
      </c>
      <c r="Y21" s="2577" t="s">
        <v>807</v>
      </c>
      <c r="Z21" s="2577" t="s">
        <v>807</v>
      </c>
      <c r="AA21" s="2584" t="s">
        <v>807</v>
      </c>
      <c r="AB21" s="2667" t="s">
        <v>803</v>
      </c>
      <c r="AC21" s="2668" t="s">
        <v>803</v>
      </c>
      <c r="AD21" s="2587" t="s">
        <v>807</v>
      </c>
      <c r="AE21" s="2669" t="s">
        <v>807</v>
      </c>
      <c r="AF21" s="1592">
        <f t="shared" si="3"/>
        <v>20</v>
      </c>
      <c r="AG21" s="13">
        <f t="shared" si="4"/>
        <v>0</v>
      </c>
      <c r="AH21" s="8">
        <f t="shared" si="5"/>
        <v>0</v>
      </c>
      <c r="AI21" s="8">
        <f t="shared" si="6"/>
        <v>8</v>
      </c>
      <c r="AJ21" s="49">
        <f t="shared" si="0"/>
        <v>0</v>
      </c>
      <c r="AK21" s="49">
        <f t="shared" si="1"/>
        <v>0</v>
      </c>
      <c r="AL21" s="49">
        <v>0</v>
      </c>
      <c r="AM21" s="1591">
        <f t="shared" si="2"/>
        <v>2</v>
      </c>
    </row>
    <row r="22" spans="1:39" ht="26.25" customHeight="1">
      <c r="A22" s="2705" t="s">
        <v>838</v>
      </c>
      <c r="B22" s="2670" t="s">
        <v>807</v>
      </c>
      <c r="C22" s="2605" t="s">
        <v>807</v>
      </c>
      <c r="D22" s="2605" t="s">
        <v>807</v>
      </c>
      <c r="E22" s="2600" t="s">
        <v>807</v>
      </c>
      <c r="F22" s="2611" t="s">
        <v>802</v>
      </c>
      <c r="G22" s="2671" t="s">
        <v>803</v>
      </c>
      <c r="H22" s="2672" t="s">
        <v>803</v>
      </c>
      <c r="I22" s="2609" t="s">
        <v>807</v>
      </c>
      <c r="J22" s="2616" t="s">
        <v>805</v>
      </c>
      <c r="K22" s="2673" t="s">
        <v>807</v>
      </c>
      <c r="L22" s="2674" t="s">
        <v>807</v>
      </c>
      <c r="M22" s="2610" t="s">
        <v>807</v>
      </c>
      <c r="N22" s="2671" t="s">
        <v>803</v>
      </c>
      <c r="O22" s="2672" t="s">
        <v>803</v>
      </c>
      <c r="P22" s="2609" t="s">
        <v>807</v>
      </c>
      <c r="Q22" s="2595" t="s">
        <v>802</v>
      </c>
      <c r="R22" s="2602" t="s">
        <v>16</v>
      </c>
      <c r="S22" s="2605" t="s">
        <v>15</v>
      </c>
      <c r="T22" s="2610" t="s">
        <v>807</v>
      </c>
      <c r="U22" s="2671" t="s">
        <v>803</v>
      </c>
      <c r="V22" s="2617" t="s">
        <v>704</v>
      </c>
      <c r="W22" s="2609" t="s">
        <v>807</v>
      </c>
      <c r="X22" s="2616" t="s">
        <v>59</v>
      </c>
      <c r="Y22" s="2605" t="s">
        <v>807</v>
      </c>
      <c r="Z22" s="2594" t="s">
        <v>806</v>
      </c>
      <c r="AA22" s="2604" t="s">
        <v>54</v>
      </c>
      <c r="AB22" s="2671" t="s">
        <v>803</v>
      </c>
      <c r="AC22" s="2672" t="s">
        <v>803</v>
      </c>
      <c r="AD22" s="2660" t="s">
        <v>2</v>
      </c>
      <c r="AE22" s="2643" t="s">
        <v>807</v>
      </c>
      <c r="AF22" s="1592">
        <f t="shared" si="3"/>
        <v>15</v>
      </c>
      <c r="AG22" s="13">
        <f t="shared" si="4"/>
        <v>3</v>
      </c>
      <c r="AH22" s="8">
        <f t="shared" si="5"/>
        <v>0</v>
      </c>
      <c r="AI22" s="8">
        <f t="shared" si="6"/>
        <v>8</v>
      </c>
      <c r="AJ22" s="49">
        <f t="shared" si="0"/>
        <v>0</v>
      </c>
      <c r="AK22" s="49">
        <f t="shared" si="1"/>
        <v>0</v>
      </c>
      <c r="AL22" s="49">
        <v>3</v>
      </c>
      <c r="AM22" s="14">
        <f t="shared" si="2"/>
        <v>8</v>
      </c>
    </row>
    <row r="23" spans="1:39" ht="26.25" customHeight="1">
      <c r="A23" s="2705" t="s">
        <v>839</v>
      </c>
      <c r="B23" s="2658" t="s">
        <v>807</v>
      </c>
      <c r="C23" s="2605" t="s">
        <v>807</v>
      </c>
      <c r="D23" s="2612" t="s">
        <v>807</v>
      </c>
      <c r="E23" s="2605" t="s">
        <v>807</v>
      </c>
      <c r="F23" s="2610" t="s">
        <v>807</v>
      </c>
      <c r="G23" s="2671" t="s">
        <v>803</v>
      </c>
      <c r="H23" s="2672" t="s">
        <v>803</v>
      </c>
      <c r="I23" s="2604" t="s">
        <v>802</v>
      </c>
      <c r="J23" s="2605" t="s">
        <v>807</v>
      </c>
      <c r="K23" s="2605" t="s">
        <v>807</v>
      </c>
      <c r="L23" s="2600" t="s">
        <v>807</v>
      </c>
      <c r="M23" s="2675" t="s">
        <v>803</v>
      </c>
      <c r="N23" s="2617" t="s">
        <v>804</v>
      </c>
      <c r="O23" s="2676" t="s">
        <v>804</v>
      </c>
      <c r="P23" s="2604" t="s">
        <v>802</v>
      </c>
      <c r="Q23" s="2677" t="s">
        <v>803</v>
      </c>
      <c r="R23" s="2605" t="s">
        <v>807</v>
      </c>
      <c r="S23" s="2616" t="s">
        <v>59</v>
      </c>
      <c r="T23" s="2610" t="s">
        <v>807</v>
      </c>
      <c r="U23" s="2671" t="s">
        <v>803</v>
      </c>
      <c r="V23" s="2672" t="s">
        <v>803</v>
      </c>
      <c r="W23" s="2595" t="s">
        <v>802</v>
      </c>
      <c r="X23" s="2612" t="s">
        <v>2</v>
      </c>
      <c r="Y23" s="2616" t="s">
        <v>805</v>
      </c>
      <c r="Z23" s="2605" t="s">
        <v>807</v>
      </c>
      <c r="AA23" s="2610" t="s">
        <v>807</v>
      </c>
      <c r="AB23" s="2671" t="s">
        <v>803</v>
      </c>
      <c r="AC23" s="2672" t="s">
        <v>803</v>
      </c>
      <c r="AD23" s="2609" t="s">
        <v>807</v>
      </c>
      <c r="AE23" s="2660" t="s">
        <v>2</v>
      </c>
      <c r="AF23" s="1592">
        <f t="shared" si="3"/>
        <v>15</v>
      </c>
      <c r="AG23" s="13">
        <f t="shared" si="4"/>
        <v>3</v>
      </c>
      <c r="AH23" s="8">
        <f t="shared" si="5"/>
        <v>0</v>
      </c>
      <c r="AI23" s="8">
        <f t="shared" si="6"/>
        <v>8</v>
      </c>
      <c r="AJ23" s="49">
        <f t="shared" si="0"/>
        <v>0</v>
      </c>
      <c r="AK23" s="49">
        <f t="shared" si="1"/>
        <v>0</v>
      </c>
      <c r="AL23" s="49">
        <v>3</v>
      </c>
      <c r="AM23" s="14">
        <f t="shared" si="2"/>
        <v>8</v>
      </c>
    </row>
    <row r="24" spans="1:39" ht="26.25" customHeight="1" thickBot="1">
      <c r="A24" s="2705" t="s">
        <v>840</v>
      </c>
      <c r="B24" s="2640" t="s">
        <v>802</v>
      </c>
      <c r="C24" s="2659" t="s">
        <v>805</v>
      </c>
      <c r="D24" s="2605" t="s">
        <v>807</v>
      </c>
      <c r="E24" s="2612" t="s">
        <v>807</v>
      </c>
      <c r="F24" s="2641" t="s">
        <v>807</v>
      </c>
      <c r="G24" s="2671" t="s">
        <v>803</v>
      </c>
      <c r="H24" s="2672" t="s">
        <v>803</v>
      </c>
      <c r="I24" s="2609" t="s">
        <v>807</v>
      </c>
      <c r="J24" s="2595" t="s">
        <v>802</v>
      </c>
      <c r="K24" s="2605" t="s">
        <v>807</v>
      </c>
      <c r="L24" s="2612" t="s">
        <v>807</v>
      </c>
      <c r="M24" s="2675" t="s">
        <v>803</v>
      </c>
      <c r="N24" s="2617" t="s">
        <v>804</v>
      </c>
      <c r="O24" s="2676" t="s">
        <v>804</v>
      </c>
      <c r="P24" s="2609" t="s">
        <v>807</v>
      </c>
      <c r="Q24" s="2677" t="s">
        <v>803</v>
      </c>
      <c r="R24" s="2595" t="s">
        <v>802</v>
      </c>
      <c r="S24" s="2605" t="s">
        <v>807</v>
      </c>
      <c r="T24" s="2642" t="s">
        <v>2</v>
      </c>
      <c r="U24" s="2671" t="s">
        <v>803</v>
      </c>
      <c r="V24" s="2672" t="s">
        <v>803</v>
      </c>
      <c r="W24" s="2609" t="s">
        <v>807</v>
      </c>
      <c r="X24" s="2605" t="s">
        <v>807</v>
      </c>
      <c r="Y24" s="2605" t="s">
        <v>807</v>
      </c>
      <c r="Z24" s="2605" t="s">
        <v>807</v>
      </c>
      <c r="AA24" s="2642" t="s">
        <v>2</v>
      </c>
      <c r="AB24" s="2671" t="s">
        <v>803</v>
      </c>
      <c r="AC24" s="2672" t="s">
        <v>803</v>
      </c>
      <c r="AD24" s="2609" t="s">
        <v>807</v>
      </c>
      <c r="AE24" s="2598" t="s">
        <v>802</v>
      </c>
      <c r="AF24" s="1592">
        <f t="shared" si="3"/>
        <v>15</v>
      </c>
      <c r="AG24" s="13">
        <f t="shared" si="4"/>
        <v>4</v>
      </c>
      <c r="AH24" s="8">
        <f t="shared" si="5"/>
        <v>0</v>
      </c>
      <c r="AI24" s="8">
        <f t="shared" si="6"/>
        <v>8</v>
      </c>
      <c r="AJ24" s="49">
        <f t="shared" si="0"/>
        <v>0</v>
      </c>
      <c r="AK24" s="49">
        <f t="shared" si="1"/>
        <v>0</v>
      </c>
      <c r="AL24" s="49">
        <v>3</v>
      </c>
      <c r="AM24" s="14">
        <f t="shared" si="2"/>
        <v>10</v>
      </c>
    </row>
    <row r="25" spans="1:39" ht="26.25" customHeight="1">
      <c r="A25" s="2705" t="s">
        <v>841</v>
      </c>
      <c r="B25" s="2658" t="s">
        <v>807</v>
      </c>
      <c r="C25" s="2595" t="s">
        <v>802</v>
      </c>
      <c r="D25" s="2659" t="s">
        <v>805</v>
      </c>
      <c r="E25" s="2605" t="s">
        <v>807</v>
      </c>
      <c r="F25" s="2610" t="s">
        <v>807</v>
      </c>
      <c r="G25" s="2671" t="s">
        <v>803</v>
      </c>
      <c r="H25" s="2672" t="s">
        <v>803</v>
      </c>
      <c r="I25" s="2609" t="s">
        <v>807</v>
      </c>
      <c r="J25" s="2605" t="s">
        <v>807</v>
      </c>
      <c r="K25" s="2605" t="s">
        <v>807</v>
      </c>
      <c r="L25" s="2595" t="s">
        <v>802</v>
      </c>
      <c r="M25" s="2642" t="s">
        <v>807</v>
      </c>
      <c r="N25" s="2671" t="s">
        <v>803</v>
      </c>
      <c r="O25" s="2672" t="s">
        <v>803</v>
      </c>
      <c r="P25" s="2645" t="s">
        <v>807</v>
      </c>
      <c r="Q25" s="2612" t="s">
        <v>2</v>
      </c>
      <c r="R25" s="2605" t="s">
        <v>807</v>
      </c>
      <c r="S25" s="2595" t="s">
        <v>802</v>
      </c>
      <c r="T25" s="2675" t="s">
        <v>16</v>
      </c>
      <c r="U25" s="2617" t="s">
        <v>804</v>
      </c>
      <c r="V25" s="2586" t="s">
        <v>54</v>
      </c>
      <c r="W25" s="2609" t="s">
        <v>807</v>
      </c>
      <c r="X25" s="2677" t="s">
        <v>848</v>
      </c>
      <c r="Y25" s="2605" t="s">
        <v>807</v>
      </c>
      <c r="Z25" s="2612" t="s">
        <v>2</v>
      </c>
      <c r="AA25" s="2610" t="s">
        <v>856</v>
      </c>
      <c r="AB25" s="2617" t="s">
        <v>704</v>
      </c>
      <c r="AC25" s="2672" t="s">
        <v>803</v>
      </c>
      <c r="AD25" s="2604" t="s">
        <v>853</v>
      </c>
      <c r="AE25" s="2643" t="s">
        <v>852</v>
      </c>
      <c r="AF25" s="1592">
        <f t="shared" si="3"/>
        <v>13</v>
      </c>
      <c r="AG25" s="13">
        <f t="shared" si="4"/>
        <v>5</v>
      </c>
      <c r="AH25" s="8">
        <f t="shared" si="5"/>
        <v>0</v>
      </c>
      <c r="AI25" s="8">
        <f t="shared" si="6"/>
        <v>8</v>
      </c>
      <c r="AJ25" s="49">
        <f t="shared" si="0"/>
        <v>0</v>
      </c>
      <c r="AK25" s="49">
        <f t="shared" si="1"/>
        <v>0</v>
      </c>
      <c r="AL25" s="49">
        <v>3</v>
      </c>
      <c r="AM25" s="14">
        <f t="shared" si="2"/>
        <v>12</v>
      </c>
    </row>
    <row r="26" spans="1:39" ht="26.25" customHeight="1">
      <c r="A26" s="2705" t="s">
        <v>842</v>
      </c>
      <c r="B26" s="2658" t="s">
        <v>807</v>
      </c>
      <c r="C26" s="2605" t="s">
        <v>807</v>
      </c>
      <c r="D26" s="2605" t="s">
        <v>807</v>
      </c>
      <c r="E26" s="2605" t="s">
        <v>807</v>
      </c>
      <c r="F26" s="2610" t="s">
        <v>807</v>
      </c>
      <c r="G26" s="2671" t="s">
        <v>803</v>
      </c>
      <c r="H26" s="2672" t="s">
        <v>803</v>
      </c>
      <c r="I26" s="2609" t="s">
        <v>807</v>
      </c>
      <c r="J26" s="2612" t="s">
        <v>807</v>
      </c>
      <c r="K26" s="2600" t="s">
        <v>807</v>
      </c>
      <c r="L26" s="2693" t="s">
        <v>807</v>
      </c>
      <c r="M26" s="2610" t="s">
        <v>807</v>
      </c>
      <c r="N26" s="2671" t="s">
        <v>803</v>
      </c>
      <c r="O26" s="2672" t="s">
        <v>803</v>
      </c>
      <c r="P26" s="2609" t="s">
        <v>807</v>
      </c>
      <c r="Q26" s="2605" t="s">
        <v>807</v>
      </c>
      <c r="R26" s="2605" t="s">
        <v>807</v>
      </c>
      <c r="S26" s="2605" t="s">
        <v>807</v>
      </c>
      <c r="T26" s="2675" t="s">
        <v>803</v>
      </c>
      <c r="U26" s="2617" t="s">
        <v>804</v>
      </c>
      <c r="V26" s="2672" t="s">
        <v>16</v>
      </c>
      <c r="W26" s="2609" t="s">
        <v>807</v>
      </c>
      <c r="X26" s="2609" t="s">
        <v>15</v>
      </c>
      <c r="Y26" s="2612" t="s">
        <v>2</v>
      </c>
      <c r="Z26" s="2605" t="s">
        <v>807</v>
      </c>
      <c r="AA26" s="2610" t="s">
        <v>807</v>
      </c>
      <c r="AB26" s="2671" t="s">
        <v>803</v>
      </c>
      <c r="AC26" s="2676" t="s">
        <v>704</v>
      </c>
      <c r="AD26" s="2609" t="s">
        <v>807</v>
      </c>
      <c r="AE26" s="2672" t="s">
        <v>16</v>
      </c>
      <c r="AF26" s="1592">
        <f t="shared" si="3"/>
        <v>20</v>
      </c>
      <c r="AG26" s="13">
        <f t="shared" si="4"/>
        <v>0</v>
      </c>
      <c r="AH26" s="8">
        <f t="shared" si="5"/>
        <v>0</v>
      </c>
      <c r="AI26" s="8">
        <f t="shared" si="6"/>
        <v>8</v>
      </c>
      <c r="AJ26" s="49">
        <f t="shared" si="0"/>
        <v>0</v>
      </c>
      <c r="AK26" s="49">
        <f t="shared" si="1"/>
        <v>0</v>
      </c>
      <c r="AL26" s="49">
        <v>2</v>
      </c>
      <c r="AM26" s="14">
        <f t="shared" si="2"/>
        <v>2</v>
      </c>
    </row>
    <row r="27" spans="1:39" ht="26.25" customHeight="1" thickBot="1">
      <c r="A27" s="2706" t="s">
        <v>843</v>
      </c>
      <c r="B27" s="2658" t="s">
        <v>807</v>
      </c>
      <c r="C27" s="2600" t="s">
        <v>807</v>
      </c>
      <c r="D27" s="2595" t="s">
        <v>802</v>
      </c>
      <c r="E27" s="2605" t="s">
        <v>807</v>
      </c>
      <c r="F27" s="2610" t="s">
        <v>807</v>
      </c>
      <c r="G27" s="2671" t="s">
        <v>803</v>
      </c>
      <c r="H27" s="2672" t="s">
        <v>803</v>
      </c>
      <c r="I27" s="2609" t="s">
        <v>807</v>
      </c>
      <c r="J27" s="2693" t="s">
        <v>15</v>
      </c>
      <c r="K27" s="2674" t="s">
        <v>802</v>
      </c>
      <c r="L27" s="2652" t="s">
        <v>806</v>
      </c>
      <c r="M27" s="2610" t="s">
        <v>807</v>
      </c>
      <c r="N27" s="2671" t="s">
        <v>803</v>
      </c>
      <c r="O27" s="2672" t="s">
        <v>803</v>
      </c>
      <c r="P27" s="2609" t="s">
        <v>807</v>
      </c>
      <c r="Q27" s="2605" t="s">
        <v>807</v>
      </c>
      <c r="R27" s="2605" t="s">
        <v>807</v>
      </c>
      <c r="S27" s="2605" t="s">
        <v>807</v>
      </c>
      <c r="T27" s="2611" t="s">
        <v>802</v>
      </c>
      <c r="U27" s="2671" t="s">
        <v>803</v>
      </c>
      <c r="V27" s="2672" t="s">
        <v>803</v>
      </c>
      <c r="W27" s="2599" t="s">
        <v>2</v>
      </c>
      <c r="X27" s="2595" t="s">
        <v>54</v>
      </c>
      <c r="Y27" s="2605" t="s">
        <v>807</v>
      </c>
      <c r="Z27" s="2605" t="s">
        <v>807</v>
      </c>
      <c r="AA27" s="2675" t="s">
        <v>803</v>
      </c>
      <c r="AB27" s="2617" t="s">
        <v>804</v>
      </c>
      <c r="AC27" s="2676" t="s">
        <v>804</v>
      </c>
      <c r="AD27" s="2609" t="s">
        <v>15</v>
      </c>
      <c r="AE27" s="2672" t="s">
        <v>803</v>
      </c>
      <c r="AF27" s="1592">
        <f t="shared" si="3"/>
        <v>15</v>
      </c>
      <c r="AG27" s="13">
        <f t="shared" si="4"/>
        <v>4</v>
      </c>
      <c r="AH27" s="8">
        <f t="shared" si="5"/>
        <v>0</v>
      </c>
      <c r="AI27" s="8">
        <f t="shared" si="6"/>
        <v>8</v>
      </c>
      <c r="AJ27" s="49">
        <f t="shared" si="0"/>
        <v>0</v>
      </c>
      <c r="AK27" s="49">
        <f t="shared" si="1"/>
        <v>0</v>
      </c>
      <c r="AL27" s="49">
        <v>2</v>
      </c>
      <c r="AM27" s="14">
        <f t="shared" si="2"/>
        <v>10</v>
      </c>
    </row>
    <row r="28" spans="1:39" ht="26.25" customHeight="1" thickBot="1">
      <c r="A28" s="2706" t="s">
        <v>844</v>
      </c>
      <c r="B28" s="2658" t="s">
        <v>807</v>
      </c>
      <c r="C28" s="2605" t="s">
        <v>807</v>
      </c>
      <c r="D28" s="2605" t="s">
        <v>807</v>
      </c>
      <c r="E28" s="2605" t="s">
        <v>807</v>
      </c>
      <c r="F28" s="2612" t="s">
        <v>807</v>
      </c>
      <c r="G28" s="2671" t="s">
        <v>803</v>
      </c>
      <c r="H28" s="2672" t="s">
        <v>803</v>
      </c>
      <c r="I28" s="2609" t="s">
        <v>807</v>
      </c>
      <c r="J28" s="2605" t="s">
        <v>807</v>
      </c>
      <c r="K28" s="2605" t="s">
        <v>807</v>
      </c>
      <c r="L28" s="2600" t="s">
        <v>807</v>
      </c>
      <c r="M28" s="2610" t="s">
        <v>807</v>
      </c>
      <c r="N28" s="2671" t="s">
        <v>803</v>
      </c>
      <c r="O28" s="2672" t="s">
        <v>803</v>
      </c>
      <c r="P28" s="2609" t="s">
        <v>807</v>
      </c>
      <c r="Q28" s="2605" t="s">
        <v>807</v>
      </c>
      <c r="R28" s="2605" t="s">
        <v>807</v>
      </c>
      <c r="S28" s="2605" t="s">
        <v>807</v>
      </c>
      <c r="T28" s="2610" t="s">
        <v>807</v>
      </c>
      <c r="U28" s="2671" t="s">
        <v>803</v>
      </c>
      <c r="V28" s="2676" t="s">
        <v>704</v>
      </c>
      <c r="W28" s="2599" t="s">
        <v>2</v>
      </c>
      <c r="X28" s="2672" t="s">
        <v>16</v>
      </c>
      <c r="Y28" s="2605" t="s">
        <v>807</v>
      </c>
      <c r="Z28" s="2605" t="s">
        <v>807</v>
      </c>
      <c r="AA28" s="2690" t="s">
        <v>15</v>
      </c>
      <c r="AB28" s="2672" t="s">
        <v>16</v>
      </c>
      <c r="AC28" s="2671" t="s">
        <v>16</v>
      </c>
      <c r="AD28" s="2609" t="s">
        <v>807</v>
      </c>
      <c r="AE28" s="2692" t="s">
        <v>15</v>
      </c>
      <c r="AF28" s="1593">
        <f t="shared" si="3"/>
        <v>21</v>
      </c>
      <c r="AG28" s="13">
        <f t="shared" si="4"/>
        <v>0</v>
      </c>
      <c r="AH28" s="13">
        <f t="shared" si="5"/>
        <v>0</v>
      </c>
      <c r="AI28" s="13">
        <f t="shared" si="6"/>
        <v>8</v>
      </c>
      <c r="AJ28" s="49">
        <f t="shared" si="0"/>
        <v>0</v>
      </c>
      <c r="AK28" s="49">
        <f t="shared" si="1"/>
        <v>0</v>
      </c>
      <c r="AL28" s="49">
        <v>2</v>
      </c>
      <c r="AM28" s="14">
        <f t="shared" si="2"/>
        <v>2</v>
      </c>
    </row>
    <row r="29" spans="1:39" ht="26.25" customHeight="1" thickBot="1">
      <c r="A29" s="2707" t="s">
        <v>845</v>
      </c>
      <c r="B29" s="2678" t="s">
        <v>807</v>
      </c>
      <c r="C29" s="2679" t="s">
        <v>807</v>
      </c>
      <c r="D29" s="2679" t="s">
        <v>807</v>
      </c>
      <c r="E29" s="2680" t="s">
        <v>802</v>
      </c>
      <c r="F29" s="2681" t="s">
        <v>803</v>
      </c>
      <c r="G29" s="2657" t="s">
        <v>804</v>
      </c>
      <c r="H29" s="2665" t="s">
        <v>804</v>
      </c>
      <c r="I29" s="2682" t="s">
        <v>807</v>
      </c>
      <c r="J29" s="2683" t="s">
        <v>803</v>
      </c>
      <c r="K29" s="2679" t="s">
        <v>807</v>
      </c>
      <c r="L29" s="2679" t="s">
        <v>807</v>
      </c>
      <c r="M29" s="2684" t="s">
        <v>802</v>
      </c>
      <c r="N29" s="2685" t="s">
        <v>803</v>
      </c>
      <c r="O29" s="2686" t="s">
        <v>803</v>
      </c>
      <c r="P29" s="2687" t="s">
        <v>807</v>
      </c>
      <c r="Q29" s="2679" t="s">
        <v>807</v>
      </c>
      <c r="R29" s="2679" t="s">
        <v>807</v>
      </c>
      <c r="S29" s="2679" t="s">
        <v>807</v>
      </c>
      <c r="T29" s="2688" t="s">
        <v>2</v>
      </c>
      <c r="U29" s="2685" t="s">
        <v>803</v>
      </c>
      <c r="V29" s="2686" t="s">
        <v>803</v>
      </c>
      <c r="W29" s="2605" t="s">
        <v>807</v>
      </c>
      <c r="X29" s="2679" t="s">
        <v>807</v>
      </c>
      <c r="Y29" s="2689" t="s">
        <v>802</v>
      </c>
      <c r="Z29" s="2680" t="s">
        <v>802</v>
      </c>
      <c r="AA29" s="2690" t="s">
        <v>807</v>
      </c>
      <c r="AB29" s="2685" t="s">
        <v>803</v>
      </c>
      <c r="AC29" s="2686" t="s">
        <v>803</v>
      </c>
      <c r="AD29" s="2691" t="s">
        <v>807</v>
      </c>
      <c r="AE29" s="2616" t="s">
        <v>855</v>
      </c>
      <c r="AF29" s="2488">
        <f t="shared" si="3"/>
        <v>15</v>
      </c>
      <c r="AG29" s="558">
        <f t="shared" si="4"/>
        <v>4</v>
      </c>
      <c r="AH29" s="215">
        <f t="shared" si="5"/>
        <v>0</v>
      </c>
      <c r="AI29" s="215">
        <f t="shared" si="6"/>
        <v>8</v>
      </c>
      <c r="AJ29" s="1853">
        <f t="shared" si="0"/>
        <v>0</v>
      </c>
      <c r="AK29" s="1853">
        <f t="shared" si="1"/>
        <v>0</v>
      </c>
      <c r="AL29" s="1853">
        <v>2</v>
      </c>
      <c r="AM29" s="559">
        <f t="shared" si="2"/>
        <v>10</v>
      </c>
    </row>
    <row r="30" spans="1:39" ht="26.25" customHeight="1">
      <c r="A30" s="2529" t="s">
        <v>785</v>
      </c>
      <c r="B30" s="2515" t="s">
        <v>797</v>
      </c>
      <c r="C30" s="2513" t="s">
        <v>797</v>
      </c>
      <c r="D30" s="2513" t="s">
        <v>797</v>
      </c>
      <c r="E30" s="2513" t="s">
        <v>797</v>
      </c>
      <c r="F30" s="2516" t="s">
        <v>797</v>
      </c>
      <c r="G30" s="2515" t="s">
        <v>795</v>
      </c>
      <c r="H30" s="2551" t="s">
        <v>795</v>
      </c>
      <c r="I30" s="2543" t="s">
        <v>797</v>
      </c>
      <c r="J30" s="2513" t="s">
        <v>797</v>
      </c>
      <c r="K30" s="2513" t="s">
        <v>797</v>
      </c>
      <c r="L30" s="2513" t="s">
        <v>797</v>
      </c>
      <c r="M30" s="2516" t="s">
        <v>797</v>
      </c>
      <c r="N30" s="2515" t="s">
        <v>795</v>
      </c>
      <c r="O30" s="2551" t="s">
        <v>795</v>
      </c>
      <c r="P30" s="2543" t="s">
        <v>797</v>
      </c>
      <c r="Q30" s="2513" t="s">
        <v>797</v>
      </c>
      <c r="R30" s="2513" t="s">
        <v>797</v>
      </c>
      <c r="S30" s="2513" t="s">
        <v>797</v>
      </c>
      <c r="T30" s="2516" t="s">
        <v>797</v>
      </c>
      <c r="U30" s="2515" t="s">
        <v>795</v>
      </c>
      <c r="V30" s="2551" t="s">
        <v>795</v>
      </c>
      <c r="W30" s="2543" t="s">
        <v>797</v>
      </c>
      <c r="X30" s="2513" t="s">
        <v>797</v>
      </c>
      <c r="Y30" s="2513" t="s">
        <v>797</v>
      </c>
      <c r="Z30" s="2513" t="s">
        <v>797</v>
      </c>
      <c r="AA30" s="2516" t="s">
        <v>797</v>
      </c>
      <c r="AB30" s="2515" t="s">
        <v>795</v>
      </c>
      <c r="AC30" s="2551" t="s">
        <v>795</v>
      </c>
      <c r="AD30" s="2543" t="s">
        <v>797</v>
      </c>
      <c r="AE30" s="2516" t="s">
        <v>797</v>
      </c>
      <c r="AF30" s="2489">
        <f>COUNTIF(B30:AE30,AF$3)</f>
        <v>22</v>
      </c>
      <c r="AG30" s="2490">
        <f>COUNTIF(B30:AE30,AG$3)</f>
        <v>0</v>
      </c>
      <c r="AH30" s="2490">
        <f>COUNTIF(B30:AE30,AH$3)</f>
        <v>0</v>
      </c>
      <c r="AI30" s="2490">
        <f>COUNTIF(B30:AE30,AI$3)</f>
        <v>8</v>
      </c>
      <c r="AJ30" s="1777">
        <f t="shared" si="0"/>
        <v>0</v>
      </c>
      <c r="AK30" s="1777">
        <f>COUNTIF(B30:AE30,$OU$3)</f>
        <v>0</v>
      </c>
      <c r="AL30" s="1777">
        <v>0</v>
      </c>
      <c r="AM30" s="1591">
        <f t="shared" si="2"/>
        <v>2</v>
      </c>
    </row>
    <row r="31" spans="1:39" ht="26.25" customHeight="1">
      <c r="A31" s="2530" t="s">
        <v>732</v>
      </c>
      <c r="B31" s="2517" t="s">
        <v>5</v>
      </c>
      <c r="C31" s="2518" t="s">
        <v>5</v>
      </c>
      <c r="D31" s="2518" t="s">
        <v>796</v>
      </c>
      <c r="E31" s="2519" t="s">
        <v>798</v>
      </c>
      <c r="F31" s="2540" t="s">
        <v>797</v>
      </c>
      <c r="G31" s="2552" t="s">
        <v>798</v>
      </c>
      <c r="H31" s="2553" t="s">
        <v>796</v>
      </c>
      <c r="I31" s="2544" t="s">
        <v>5</v>
      </c>
      <c r="J31" s="2518" t="s">
        <v>796</v>
      </c>
      <c r="K31" s="2518" t="s">
        <v>798</v>
      </c>
      <c r="L31" s="2520" t="s">
        <v>797</v>
      </c>
      <c r="M31" s="2521" t="s">
        <v>798</v>
      </c>
      <c r="N31" s="2552" t="s">
        <v>797</v>
      </c>
      <c r="O31" s="2553" t="s">
        <v>5</v>
      </c>
      <c r="P31" s="2557" t="s">
        <v>5</v>
      </c>
      <c r="Q31" s="2518" t="s">
        <v>798</v>
      </c>
      <c r="R31" s="86" t="s">
        <v>797</v>
      </c>
      <c r="S31" s="86" t="s">
        <v>798</v>
      </c>
      <c r="T31" s="2521" t="s">
        <v>797</v>
      </c>
      <c r="U31" s="2552" t="s">
        <v>798</v>
      </c>
      <c r="V31" s="2553" t="s">
        <v>5</v>
      </c>
      <c r="W31" s="2544" t="s">
        <v>779</v>
      </c>
      <c r="X31" s="2518" t="s">
        <v>798</v>
      </c>
      <c r="Y31" s="2518" t="s">
        <v>796</v>
      </c>
      <c r="Z31" s="86" t="s">
        <v>797</v>
      </c>
      <c r="AA31" s="2521" t="s">
        <v>798</v>
      </c>
      <c r="AB31" s="2562" t="s">
        <v>799</v>
      </c>
      <c r="AC31" s="2553" t="s">
        <v>5</v>
      </c>
      <c r="AD31" s="2544" t="s">
        <v>5</v>
      </c>
      <c r="AE31" s="2521" t="s">
        <v>798</v>
      </c>
      <c r="AF31" s="2491">
        <f>COUNTIF(B31:AE31,AF$3)</f>
        <v>6</v>
      </c>
      <c r="AG31" s="2492">
        <f>COUNTIF(B31:AE31,AG$3)</f>
        <v>0</v>
      </c>
      <c r="AH31" s="2492">
        <f>COUNTIF(B31:AE31,AH$3)</f>
        <v>0</v>
      </c>
      <c r="AI31" s="2492">
        <f>COUNTIF(B31:AE31,AI$3)</f>
        <v>8</v>
      </c>
      <c r="AJ31" s="49">
        <f t="shared" si="0"/>
        <v>0</v>
      </c>
      <c r="AK31" s="49">
        <f t="shared" si="1"/>
        <v>0</v>
      </c>
      <c r="AL31" s="49">
        <v>0</v>
      </c>
      <c r="AM31" s="14">
        <f t="shared" si="2"/>
        <v>2</v>
      </c>
    </row>
    <row r="32" spans="1:39" ht="26.25" customHeight="1">
      <c r="A32" s="2530" t="s">
        <v>786</v>
      </c>
      <c r="B32" s="2522" t="s">
        <v>798</v>
      </c>
      <c r="C32" s="2514" t="s">
        <v>796</v>
      </c>
      <c r="D32" s="2514" t="s">
        <v>798</v>
      </c>
      <c r="E32" s="2514" t="s">
        <v>796</v>
      </c>
      <c r="F32" s="2521" t="s">
        <v>779</v>
      </c>
      <c r="G32" s="2552" t="s">
        <v>5</v>
      </c>
      <c r="H32" s="2553" t="s">
        <v>5</v>
      </c>
      <c r="I32" s="2545" t="s">
        <v>798</v>
      </c>
      <c r="J32" s="2514" t="s">
        <v>798</v>
      </c>
      <c r="K32" s="2514" t="s">
        <v>796</v>
      </c>
      <c r="L32" s="86" t="s">
        <v>779</v>
      </c>
      <c r="M32" s="2556" t="s">
        <v>5</v>
      </c>
      <c r="N32" s="2552" t="s">
        <v>5</v>
      </c>
      <c r="O32" s="2559" t="s">
        <v>798</v>
      </c>
      <c r="P32" s="2558" t="s">
        <v>796</v>
      </c>
      <c r="Q32" s="2514" t="s">
        <v>796</v>
      </c>
      <c r="R32" s="2514" t="s">
        <v>798</v>
      </c>
      <c r="S32" s="2514" t="s">
        <v>797</v>
      </c>
      <c r="T32" s="2556" t="s">
        <v>5</v>
      </c>
      <c r="U32" s="2552" t="s">
        <v>5</v>
      </c>
      <c r="V32" s="2559" t="s">
        <v>796</v>
      </c>
      <c r="W32" s="2545" t="s">
        <v>798</v>
      </c>
      <c r="X32" s="2514" t="s">
        <v>796</v>
      </c>
      <c r="Y32" s="2514" t="s">
        <v>798</v>
      </c>
      <c r="Z32" s="86" t="s">
        <v>779</v>
      </c>
      <c r="AA32" s="2556" t="s">
        <v>5</v>
      </c>
      <c r="AB32" s="2563" t="s">
        <v>795</v>
      </c>
      <c r="AC32" s="2559" t="s">
        <v>798</v>
      </c>
      <c r="AD32" s="2545" t="s">
        <v>798</v>
      </c>
      <c r="AE32" s="2521" t="s">
        <v>779</v>
      </c>
      <c r="AF32" s="2491">
        <f>COUNTIF(B32:AE32,AF$3)</f>
        <v>1</v>
      </c>
      <c r="AG32" s="2492">
        <f>COUNTIF(B32:AE32,AG$3)</f>
        <v>0</v>
      </c>
      <c r="AH32" s="2492">
        <f>COUNTIF(B32:AE32,AH$3)</f>
        <v>0</v>
      </c>
      <c r="AI32" s="2492">
        <f>COUNTIF(B32:AE32,AI$3)</f>
        <v>8</v>
      </c>
      <c r="AJ32" s="49">
        <f t="shared" si="0"/>
        <v>0</v>
      </c>
      <c r="AK32" s="49">
        <f t="shared" si="1"/>
        <v>0</v>
      </c>
      <c r="AL32" s="49">
        <v>0</v>
      </c>
      <c r="AM32" s="14">
        <f t="shared" si="2"/>
        <v>2</v>
      </c>
    </row>
    <row r="33" spans="1:39" ht="26.25" customHeight="1" thickBot="1">
      <c r="A33" s="2531" t="s">
        <v>787</v>
      </c>
      <c r="B33" s="2523" t="s">
        <v>796</v>
      </c>
      <c r="C33" s="2524" t="s">
        <v>798</v>
      </c>
      <c r="D33" s="2525" t="s">
        <v>795</v>
      </c>
      <c r="E33" s="2525" t="s">
        <v>795</v>
      </c>
      <c r="F33" s="2528" t="s">
        <v>798</v>
      </c>
      <c r="G33" s="2554" t="s">
        <v>797</v>
      </c>
      <c r="H33" s="2555" t="s">
        <v>798</v>
      </c>
      <c r="I33" s="2546" t="s">
        <v>796</v>
      </c>
      <c r="J33" s="2525" t="s">
        <v>795</v>
      </c>
      <c r="K33" s="2525" t="s">
        <v>795</v>
      </c>
      <c r="L33" s="2526" t="s">
        <v>798</v>
      </c>
      <c r="M33" s="2528" t="s">
        <v>797</v>
      </c>
      <c r="N33" s="2554" t="s">
        <v>798</v>
      </c>
      <c r="O33" s="2560" t="s">
        <v>797</v>
      </c>
      <c r="P33" s="2546" t="s">
        <v>798</v>
      </c>
      <c r="Q33" s="2527" t="s">
        <v>800</v>
      </c>
      <c r="R33" s="2525" t="s">
        <v>795</v>
      </c>
      <c r="S33" s="2525" t="s">
        <v>795</v>
      </c>
      <c r="T33" s="2528" t="s">
        <v>798</v>
      </c>
      <c r="U33" s="2554" t="s">
        <v>797</v>
      </c>
      <c r="V33" s="2560" t="s">
        <v>798</v>
      </c>
      <c r="W33" s="2561" t="s">
        <v>796</v>
      </c>
      <c r="X33" s="2525" t="s">
        <v>795</v>
      </c>
      <c r="Y33" s="2525" t="s">
        <v>795</v>
      </c>
      <c r="Z33" s="2526" t="s">
        <v>798</v>
      </c>
      <c r="AA33" s="2528" t="s">
        <v>857</v>
      </c>
      <c r="AB33" s="2564" t="s">
        <v>798</v>
      </c>
      <c r="AC33" s="2555" t="s">
        <v>796</v>
      </c>
      <c r="AD33" s="2561" t="s">
        <v>800</v>
      </c>
      <c r="AE33" s="2528" t="s">
        <v>796</v>
      </c>
      <c r="AF33" s="2493">
        <f>COUNTIF(B33:AE33,AF$3)</f>
        <v>4</v>
      </c>
      <c r="AG33" s="2494">
        <f>COUNTIF(B33:AE33,AG$3)</f>
        <v>0</v>
      </c>
      <c r="AH33" s="2494">
        <f>COUNTIF(B33:AE33,AH$3)</f>
        <v>0</v>
      </c>
      <c r="AI33" s="2494">
        <f>COUNTIF(B33:AE33,AI$3)</f>
        <v>8</v>
      </c>
      <c r="AJ33" s="1778">
        <f t="shared" si="0"/>
        <v>0</v>
      </c>
      <c r="AK33" s="1778">
        <f t="shared" si="1"/>
        <v>0</v>
      </c>
      <c r="AL33" s="1778">
        <v>0</v>
      </c>
      <c r="AM33" s="1595">
        <f t="shared" si="2"/>
        <v>2</v>
      </c>
    </row>
    <row r="34" spans="1:39">
      <c r="A34" s="460" t="s">
        <v>2</v>
      </c>
      <c r="B34" s="2495">
        <v>3</v>
      </c>
      <c r="C34" s="2495">
        <v>3</v>
      </c>
      <c r="D34" s="2495">
        <v>3</v>
      </c>
      <c r="E34" s="2495">
        <v>3</v>
      </c>
      <c r="F34" s="2495">
        <v>3</v>
      </c>
      <c r="G34" s="2495">
        <v>0</v>
      </c>
      <c r="H34" s="2495">
        <v>0</v>
      </c>
      <c r="I34" s="2495">
        <v>3</v>
      </c>
      <c r="J34" s="2495">
        <v>3</v>
      </c>
      <c r="K34" s="2495">
        <v>3</v>
      </c>
      <c r="L34" s="2495">
        <v>3</v>
      </c>
      <c r="M34" s="2495">
        <v>3</v>
      </c>
      <c r="N34" s="2495">
        <v>0</v>
      </c>
      <c r="O34" s="2495">
        <v>0</v>
      </c>
      <c r="P34" s="2495">
        <v>3</v>
      </c>
      <c r="Q34" s="2495">
        <v>3</v>
      </c>
      <c r="R34" s="2495">
        <v>3</v>
      </c>
      <c r="S34" s="2495">
        <v>3</v>
      </c>
      <c r="T34" s="2495">
        <v>3</v>
      </c>
      <c r="U34" s="2495">
        <v>0</v>
      </c>
      <c r="V34" s="2495">
        <v>0</v>
      </c>
      <c r="W34" s="2495">
        <v>3</v>
      </c>
      <c r="X34" s="2495">
        <v>3</v>
      </c>
      <c r="Y34" s="2495">
        <v>3</v>
      </c>
      <c r="Z34" s="2495">
        <v>3</v>
      </c>
      <c r="AA34" s="2495">
        <v>3</v>
      </c>
      <c r="AB34" s="2495">
        <v>0</v>
      </c>
      <c r="AC34" s="2495">
        <v>0</v>
      </c>
      <c r="AD34" s="2495">
        <v>3</v>
      </c>
      <c r="AE34" s="2496">
        <v>3</v>
      </c>
      <c r="AF34" s="2497"/>
      <c r="AG34" s="2498"/>
      <c r="AH34" s="2498"/>
      <c r="AI34" s="2498"/>
      <c r="AJ34" s="2497"/>
      <c r="AK34" s="2497"/>
      <c r="AL34" s="2497"/>
      <c r="AM34" s="2498"/>
    </row>
    <row r="35" spans="1:39">
      <c r="A35" s="2499" t="s">
        <v>3</v>
      </c>
      <c r="B35" s="1848">
        <f t="shared" ref="B35:AE35" si="7">COUNTIF(B4:B29,"e")</f>
        <v>4</v>
      </c>
      <c r="C35" s="1848">
        <f t="shared" si="7"/>
        <v>4</v>
      </c>
      <c r="D35" s="1848">
        <f t="shared" si="7"/>
        <v>4</v>
      </c>
      <c r="E35" s="1848">
        <f t="shared" si="7"/>
        <v>4</v>
      </c>
      <c r="F35" s="1848">
        <f t="shared" si="7"/>
        <v>4</v>
      </c>
      <c r="G35" s="1848">
        <f t="shared" si="7"/>
        <v>3</v>
      </c>
      <c r="H35" s="1848">
        <f t="shared" si="7"/>
        <v>3</v>
      </c>
      <c r="I35" s="1848">
        <f t="shared" si="7"/>
        <v>3</v>
      </c>
      <c r="J35" s="1848">
        <f t="shared" si="7"/>
        <v>4</v>
      </c>
      <c r="K35" s="1848">
        <f t="shared" si="7"/>
        <v>4</v>
      </c>
      <c r="L35" s="1848">
        <f t="shared" si="7"/>
        <v>4</v>
      </c>
      <c r="M35" s="1848">
        <f t="shared" si="7"/>
        <v>4</v>
      </c>
      <c r="N35" s="1848">
        <f t="shared" si="7"/>
        <v>3</v>
      </c>
      <c r="O35" s="1848">
        <f t="shared" si="7"/>
        <v>3</v>
      </c>
      <c r="P35" s="1848">
        <f t="shared" si="7"/>
        <v>4</v>
      </c>
      <c r="Q35" s="1848">
        <f t="shared" si="7"/>
        <v>4</v>
      </c>
      <c r="R35" s="1848">
        <f t="shared" si="7"/>
        <v>4</v>
      </c>
      <c r="S35" s="1848">
        <f t="shared" si="7"/>
        <v>4</v>
      </c>
      <c r="T35" s="1848">
        <f t="shared" si="7"/>
        <v>4</v>
      </c>
      <c r="U35" s="1848">
        <f t="shared" si="7"/>
        <v>3</v>
      </c>
      <c r="V35" s="1848">
        <f t="shared" si="7"/>
        <v>3</v>
      </c>
      <c r="W35" s="1848">
        <f t="shared" si="7"/>
        <v>4</v>
      </c>
      <c r="X35" s="1848">
        <f t="shared" si="7"/>
        <v>4</v>
      </c>
      <c r="Y35" s="1848">
        <f t="shared" si="7"/>
        <v>4</v>
      </c>
      <c r="Z35" s="1848">
        <f t="shared" si="7"/>
        <v>4</v>
      </c>
      <c r="AA35" s="1848">
        <f t="shared" si="7"/>
        <v>4</v>
      </c>
      <c r="AB35" s="1848">
        <f t="shared" si="7"/>
        <v>3</v>
      </c>
      <c r="AC35" s="1848">
        <f t="shared" si="7"/>
        <v>3</v>
      </c>
      <c r="AD35" s="1848">
        <f t="shared" si="7"/>
        <v>4</v>
      </c>
      <c r="AE35" s="2500">
        <f t="shared" si="7"/>
        <v>4</v>
      </c>
      <c r="AF35" s="2498"/>
      <c r="AG35" s="2498"/>
      <c r="AH35" s="2498"/>
      <c r="AI35" s="2498"/>
      <c r="AJ35" s="2497"/>
      <c r="AK35" s="2497"/>
      <c r="AL35" s="2497"/>
      <c r="AM35" s="2498"/>
    </row>
    <row r="36" spans="1:39">
      <c r="A36" s="2499" t="s">
        <v>780</v>
      </c>
      <c r="B36" s="1849">
        <f t="shared" ref="B36:AE36" si="8">COUNTIF(B8,"E")+COUNTIF(B9:B10,"E")+COUNTIF(B11,"E")+COUNTIF(B12:B14,"E")+COUNTIF(B19,"E")+COUNTIF(B23,"E")+COUNTIF(B29,"E")</f>
        <v>2</v>
      </c>
      <c r="C36" s="1849">
        <f t="shared" si="8"/>
        <v>2</v>
      </c>
      <c r="D36" s="1849">
        <f t="shared" si="8"/>
        <v>1</v>
      </c>
      <c r="E36" s="1849">
        <f t="shared" si="8"/>
        <v>2</v>
      </c>
      <c r="F36" s="1849">
        <f t="shared" si="8"/>
        <v>2</v>
      </c>
      <c r="G36" s="1849">
        <f t="shared" si="8"/>
        <v>2</v>
      </c>
      <c r="H36" s="1849">
        <f t="shared" si="8"/>
        <v>1</v>
      </c>
      <c r="I36" s="1849">
        <f t="shared" si="8"/>
        <v>2</v>
      </c>
      <c r="J36" s="1849">
        <f t="shared" si="8"/>
        <v>1</v>
      </c>
      <c r="K36" s="1849">
        <f t="shared" si="8"/>
        <v>1</v>
      </c>
      <c r="L36" s="1849">
        <f t="shared" si="8"/>
        <v>1</v>
      </c>
      <c r="M36" s="1849">
        <f t="shared" si="8"/>
        <v>3</v>
      </c>
      <c r="N36" s="1849">
        <f t="shared" si="8"/>
        <v>1</v>
      </c>
      <c r="O36" s="1849">
        <f t="shared" si="8"/>
        <v>1</v>
      </c>
      <c r="P36" s="1849">
        <f t="shared" si="8"/>
        <v>2</v>
      </c>
      <c r="Q36" s="1849">
        <f t="shared" si="8"/>
        <v>1</v>
      </c>
      <c r="R36" s="1849">
        <f t="shared" si="8"/>
        <v>1</v>
      </c>
      <c r="S36" s="1849">
        <f t="shared" si="8"/>
        <v>1</v>
      </c>
      <c r="T36" s="1849">
        <f t="shared" si="8"/>
        <v>3</v>
      </c>
      <c r="U36" s="1849">
        <f t="shared" si="8"/>
        <v>2</v>
      </c>
      <c r="V36" s="1849">
        <f t="shared" si="8"/>
        <v>1</v>
      </c>
      <c r="W36" s="1849">
        <f t="shared" si="8"/>
        <v>3</v>
      </c>
      <c r="X36" s="1849">
        <f t="shared" si="8"/>
        <v>2</v>
      </c>
      <c r="Y36" s="1849">
        <f t="shared" si="8"/>
        <v>2</v>
      </c>
      <c r="Z36" s="1849">
        <f t="shared" si="8"/>
        <v>2</v>
      </c>
      <c r="AA36" s="1849">
        <f t="shared" si="8"/>
        <v>2</v>
      </c>
      <c r="AB36" s="1849">
        <f t="shared" si="8"/>
        <v>1</v>
      </c>
      <c r="AC36" s="1849">
        <f t="shared" si="8"/>
        <v>2</v>
      </c>
      <c r="AD36" s="1849">
        <f t="shared" si="8"/>
        <v>1</v>
      </c>
      <c r="AE36" s="2501">
        <f t="shared" si="8"/>
        <v>1</v>
      </c>
      <c r="AF36" s="2497"/>
      <c r="AG36" s="2497"/>
      <c r="AH36" s="2497"/>
      <c r="AI36" s="2497"/>
      <c r="AJ36" s="2497"/>
      <c r="AK36" s="2497"/>
      <c r="AL36" s="2497"/>
      <c r="AM36" s="2497"/>
    </row>
    <row r="37" spans="1:39">
      <c r="A37" s="443" t="s">
        <v>2</v>
      </c>
      <c r="B37" s="1850">
        <f t="shared" ref="B37:AE37" si="9">COUNTIF(B4:B20,"D")</f>
        <v>7</v>
      </c>
      <c r="C37" s="1850">
        <f t="shared" si="9"/>
        <v>7</v>
      </c>
      <c r="D37" s="1850">
        <f t="shared" si="9"/>
        <v>8</v>
      </c>
      <c r="E37" s="1850">
        <f t="shared" si="9"/>
        <v>10</v>
      </c>
      <c r="F37" s="1850">
        <f t="shared" si="9"/>
        <v>7</v>
      </c>
      <c r="G37" s="1850">
        <f t="shared" si="9"/>
        <v>0</v>
      </c>
      <c r="H37" s="1850">
        <f t="shared" si="9"/>
        <v>0</v>
      </c>
      <c r="I37" s="1850">
        <f t="shared" si="9"/>
        <v>8</v>
      </c>
      <c r="J37" s="1850">
        <f t="shared" si="9"/>
        <v>5</v>
      </c>
      <c r="K37" s="1850">
        <f t="shared" si="9"/>
        <v>5</v>
      </c>
      <c r="L37" s="1850">
        <f t="shared" si="9"/>
        <v>4</v>
      </c>
      <c r="M37" s="1850">
        <f t="shared" si="9"/>
        <v>4</v>
      </c>
      <c r="N37" s="1850">
        <f t="shared" si="9"/>
        <v>0</v>
      </c>
      <c r="O37" s="1850">
        <f t="shared" si="9"/>
        <v>0</v>
      </c>
      <c r="P37" s="1850">
        <f t="shared" si="9"/>
        <v>5</v>
      </c>
      <c r="Q37" s="1850">
        <f t="shared" si="9"/>
        <v>7</v>
      </c>
      <c r="R37" s="1850">
        <f t="shared" si="9"/>
        <v>8</v>
      </c>
      <c r="S37" s="1850">
        <f t="shared" si="9"/>
        <v>8</v>
      </c>
      <c r="T37" s="1850">
        <f t="shared" si="9"/>
        <v>6</v>
      </c>
      <c r="U37" s="1850">
        <f t="shared" si="9"/>
        <v>0</v>
      </c>
      <c r="V37" s="1850">
        <f t="shared" si="9"/>
        <v>0</v>
      </c>
      <c r="W37" s="1850">
        <f t="shared" si="9"/>
        <v>8</v>
      </c>
      <c r="X37" s="1850">
        <f t="shared" si="9"/>
        <v>6</v>
      </c>
      <c r="Y37" s="1850">
        <f t="shared" si="9"/>
        <v>7</v>
      </c>
      <c r="Z37" s="1850">
        <f t="shared" si="9"/>
        <v>3</v>
      </c>
      <c r="AA37" s="1850">
        <f t="shared" si="9"/>
        <v>4</v>
      </c>
      <c r="AB37" s="1850">
        <f t="shared" si="9"/>
        <v>0</v>
      </c>
      <c r="AC37" s="1850">
        <f t="shared" si="9"/>
        <v>0</v>
      </c>
      <c r="AD37" s="1850">
        <f t="shared" si="9"/>
        <v>7</v>
      </c>
      <c r="AE37" s="2502">
        <f t="shared" si="9"/>
        <v>7</v>
      </c>
      <c r="AF37" s="2498"/>
      <c r="AG37" s="2498"/>
      <c r="AH37" s="2498"/>
      <c r="AI37" s="2498"/>
      <c r="AJ37" s="2497"/>
      <c r="AK37" s="2497"/>
      <c r="AL37" s="2497"/>
      <c r="AM37" s="2498"/>
    </row>
    <row r="38" spans="1:39">
      <c r="A38" s="2503" t="s">
        <v>403</v>
      </c>
      <c r="B38" s="1849">
        <f t="shared" ref="B38:AE38" si="10">COUNTIF(B4:B20,"E")+COUNTIF(B22:B29,"D")+COUNTIF(B22:B26,"E")-COUNTIF(A24,"d")</f>
        <v>11</v>
      </c>
      <c r="C38" s="1849">
        <f t="shared" si="10"/>
        <v>10</v>
      </c>
      <c r="D38" s="1849">
        <f t="shared" si="10"/>
        <v>9</v>
      </c>
      <c r="E38" s="1849">
        <f t="shared" si="10"/>
        <v>9</v>
      </c>
      <c r="F38" s="1849">
        <f t="shared" si="10"/>
        <v>9</v>
      </c>
      <c r="G38" s="1849">
        <f t="shared" si="10"/>
        <v>2</v>
      </c>
      <c r="H38" s="1849">
        <f t="shared" si="10"/>
        <v>3</v>
      </c>
      <c r="I38" s="1849">
        <f t="shared" si="10"/>
        <v>10</v>
      </c>
      <c r="J38" s="1849">
        <f t="shared" si="10"/>
        <v>8</v>
      </c>
      <c r="K38" s="1849">
        <f t="shared" si="10"/>
        <v>10</v>
      </c>
      <c r="L38" s="1849">
        <f t="shared" si="10"/>
        <v>9</v>
      </c>
      <c r="M38" s="1849">
        <f t="shared" si="10"/>
        <v>7</v>
      </c>
      <c r="N38" s="1849">
        <f t="shared" si="10"/>
        <v>3</v>
      </c>
      <c r="O38" s="1849">
        <f t="shared" si="10"/>
        <v>3</v>
      </c>
      <c r="P38" s="1849">
        <f t="shared" si="10"/>
        <v>11</v>
      </c>
      <c r="Q38" s="1849">
        <f t="shared" si="10"/>
        <v>8</v>
      </c>
      <c r="R38" s="1849">
        <f t="shared" si="10"/>
        <v>10</v>
      </c>
      <c r="S38" s="1849">
        <f t="shared" si="10"/>
        <v>10</v>
      </c>
      <c r="T38" s="1849">
        <f t="shared" si="10"/>
        <v>7</v>
      </c>
      <c r="U38" s="1849">
        <f t="shared" si="10"/>
        <v>2</v>
      </c>
      <c r="V38" s="1849">
        <f t="shared" si="10"/>
        <v>3</v>
      </c>
      <c r="W38" s="1849">
        <f t="shared" si="10"/>
        <v>11</v>
      </c>
      <c r="X38" s="1849">
        <f t="shared" si="10"/>
        <v>6</v>
      </c>
      <c r="Y38" s="1849">
        <f t="shared" si="10"/>
        <v>8</v>
      </c>
      <c r="Z38" s="1849">
        <f t="shared" si="10"/>
        <v>8</v>
      </c>
      <c r="AA38" s="1849">
        <f t="shared" si="10"/>
        <v>8</v>
      </c>
      <c r="AB38" s="1849">
        <f t="shared" si="10"/>
        <v>2</v>
      </c>
      <c r="AC38" s="1849">
        <f t="shared" si="10"/>
        <v>3</v>
      </c>
      <c r="AD38" s="1849">
        <f t="shared" si="10"/>
        <v>11</v>
      </c>
      <c r="AE38" s="2501">
        <f t="shared" si="10"/>
        <v>6</v>
      </c>
      <c r="AF38" s="2498"/>
      <c r="AG38" s="2498"/>
      <c r="AH38" s="2498"/>
      <c r="AI38" s="2498"/>
      <c r="AJ38" s="2497"/>
      <c r="AK38" s="2497"/>
      <c r="AL38" s="2497"/>
      <c r="AM38" s="2498"/>
    </row>
    <row r="39" spans="1:39">
      <c r="A39" s="2504" t="s">
        <v>781</v>
      </c>
      <c r="B39" s="2505">
        <f t="shared" ref="B39:AE39" si="11">COUNTIF(B4:B14,"D")+COUNTIF(B4:B14,"e")-COUNTIF(B7,"D")-COUNTIF(B5,"D")-COUNTIF(B4,"D")-COUNTIF(B14,"D")-COUNTIF(B7,"e")-COUNTIF(B5,"e")-COUNTIF(B4,"e")-COUNTIF(B14,"e")</f>
        <v>4</v>
      </c>
      <c r="C39" s="2505">
        <f t="shared" si="11"/>
        <v>5</v>
      </c>
      <c r="D39" s="2505">
        <f t="shared" si="11"/>
        <v>4</v>
      </c>
      <c r="E39" s="2505">
        <f t="shared" si="11"/>
        <v>4</v>
      </c>
      <c r="F39" s="2505">
        <f t="shared" si="11"/>
        <v>3</v>
      </c>
      <c r="G39" s="2505">
        <f t="shared" si="11"/>
        <v>1</v>
      </c>
      <c r="H39" s="2505">
        <f t="shared" si="11"/>
        <v>1</v>
      </c>
      <c r="I39" s="2505">
        <f t="shared" si="11"/>
        <v>4</v>
      </c>
      <c r="J39" s="2505">
        <f t="shared" si="11"/>
        <v>3</v>
      </c>
      <c r="K39" s="2505">
        <f t="shared" si="11"/>
        <v>3</v>
      </c>
      <c r="L39" s="2505">
        <f t="shared" si="11"/>
        <v>3</v>
      </c>
      <c r="M39" s="2505">
        <f t="shared" si="11"/>
        <v>3</v>
      </c>
      <c r="N39" s="2505">
        <f t="shared" si="11"/>
        <v>0</v>
      </c>
      <c r="O39" s="2505">
        <f t="shared" si="11"/>
        <v>2</v>
      </c>
      <c r="P39" s="2505">
        <f t="shared" si="11"/>
        <v>3</v>
      </c>
      <c r="Q39" s="2505">
        <f t="shared" si="11"/>
        <v>3</v>
      </c>
      <c r="R39" s="2505">
        <f t="shared" si="11"/>
        <v>4</v>
      </c>
      <c r="S39" s="2505">
        <f t="shared" si="11"/>
        <v>4</v>
      </c>
      <c r="T39" s="2505">
        <f t="shared" si="11"/>
        <v>4</v>
      </c>
      <c r="U39" s="2505">
        <f t="shared" si="11"/>
        <v>2</v>
      </c>
      <c r="V39" s="2505">
        <f t="shared" si="11"/>
        <v>1</v>
      </c>
      <c r="W39" s="2505">
        <f t="shared" si="11"/>
        <v>4</v>
      </c>
      <c r="X39" s="2505">
        <f t="shared" si="11"/>
        <v>3</v>
      </c>
      <c r="Y39" s="2505">
        <f t="shared" si="11"/>
        <v>4</v>
      </c>
      <c r="Z39" s="2505">
        <f t="shared" si="11"/>
        <v>2</v>
      </c>
      <c r="AA39" s="2505">
        <f t="shared" si="11"/>
        <v>3</v>
      </c>
      <c r="AB39" s="2505">
        <f t="shared" si="11"/>
        <v>1</v>
      </c>
      <c r="AC39" s="2505">
        <f t="shared" si="11"/>
        <v>1</v>
      </c>
      <c r="AD39" s="2505">
        <f t="shared" si="11"/>
        <v>3</v>
      </c>
      <c r="AE39" s="2506">
        <f t="shared" si="11"/>
        <v>3</v>
      </c>
      <c r="AF39" s="2507"/>
      <c r="AG39" s="2507"/>
      <c r="AH39" s="2507"/>
      <c r="AI39" s="2507"/>
      <c r="AJ39" s="2507"/>
      <c r="AK39" s="2507"/>
      <c r="AL39" s="2507"/>
      <c r="AM39" s="2507"/>
    </row>
    <row r="40" spans="1:39">
      <c r="A40" s="2508" t="s">
        <v>778</v>
      </c>
      <c r="B40" s="1848">
        <f t="shared" ref="B40:AE40" si="12">COUNTIF(B8:B29,"d1")</f>
        <v>0</v>
      </c>
      <c r="C40" s="1848">
        <f t="shared" si="12"/>
        <v>0</v>
      </c>
      <c r="D40" s="1848">
        <f t="shared" si="12"/>
        <v>0</v>
      </c>
      <c r="E40" s="1848">
        <f t="shared" si="12"/>
        <v>0</v>
      </c>
      <c r="F40" s="1848">
        <f t="shared" si="12"/>
        <v>0</v>
      </c>
      <c r="G40" s="1848">
        <f t="shared" si="12"/>
        <v>3</v>
      </c>
      <c r="H40" s="1848">
        <f t="shared" si="12"/>
        <v>3</v>
      </c>
      <c r="I40" s="1848">
        <f t="shared" si="12"/>
        <v>0</v>
      </c>
      <c r="J40" s="1848">
        <f t="shared" si="12"/>
        <v>0</v>
      </c>
      <c r="K40" s="1848">
        <f t="shared" si="12"/>
        <v>0</v>
      </c>
      <c r="L40" s="1848">
        <f t="shared" si="12"/>
        <v>0</v>
      </c>
      <c r="M40" s="1848">
        <f t="shared" si="12"/>
        <v>0</v>
      </c>
      <c r="N40" s="1848">
        <f t="shared" si="12"/>
        <v>2</v>
      </c>
      <c r="O40" s="1848">
        <f t="shared" si="12"/>
        <v>3</v>
      </c>
      <c r="P40" s="1848">
        <f t="shared" si="12"/>
        <v>0</v>
      </c>
      <c r="Q40" s="1848">
        <f t="shared" si="12"/>
        <v>0</v>
      </c>
      <c r="R40" s="1848">
        <f t="shared" si="12"/>
        <v>0</v>
      </c>
      <c r="S40" s="1848">
        <f t="shared" si="12"/>
        <v>0</v>
      </c>
      <c r="T40" s="1848">
        <f t="shared" si="12"/>
        <v>0</v>
      </c>
      <c r="U40" s="1848">
        <f t="shared" si="12"/>
        <v>3</v>
      </c>
      <c r="V40" s="1848">
        <f t="shared" si="12"/>
        <v>2</v>
      </c>
      <c r="W40" s="1848">
        <f t="shared" si="12"/>
        <v>0</v>
      </c>
      <c r="X40" s="1848">
        <f t="shared" si="12"/>
        <v>0</v>
      </c>
      <c r="Y40" s="1848">
        <f t="shared" si="12"/>
        <v>0</v>
      </c>
      <c r="Z40" s="1848">
        <f t="shared" si="12"/>
        <v>0</v>
      </c>
      <c r="AA40" s="1848">
        <f t="shared" si="12"/>
        <v>0</v>
      </c>
      <c r="AB40" s="1848">
        <f t="shared" si="12"/>
        <v>3</v>
      </c>
      <c r="AC40" s="1848">
        <f t="shared" si="12"/>
        <v>3</v>
      </c>
      <c r="AD40" s="1848">
        <f t="shared" si="12"/>
        <v>0</v>
      </c>
      <c r="AE40" s="2500">
        <f t="shared" si="12"/>
        <v>0</v>
      </c>
      <c r="AF40" s="2507"/>
      <c r="AG40" s="2507"/>
      <c r="AH40" s="2507"/>
      <c r="AI40" s="2507"/>
      <c r="AJ40" s="2507"/>
      <c r="AK40" s="2507"/>
      <c r="AL40" s="2507"/>
      <c r="AM40" s="2507"/>
    </row>
    <row r="41" spans="1:39">
      <c r="A41" s="2504" t="s">
        <v>782</v>
      </c>
      <c r="B41" s="2505">
        <f t="shared" ref="B41:AE41" si="13">COUNTIF(B5,"D")+COUNTIF(B4,"D")+COUNTIF(B14,"D")+COUNTIF(B5,"e")+COUNTIF(B4,"e")+COUNTIF(B14,"e")+COUNTIF(B25,"d")+COUNTIF(B27,"d")+COUNTIF(B25,"e")+COUNTIF(B27,"e")</f>
        <v>3</v>
      </c>
      <c r="C41" s="2505">
        <f t="shared" si="13"/>
        <v>2</v>
      </c>
      <c r="D41" s="2505">
        <f t="shared" si="13"/>
        <v>3</v>
      </c>
      <c r="E41" s="2505">
        <f t="shared" si="13"/>
        <v>5</v>
      </c>
      <c r="F41" s="2505">
        <f t="shared" si="13"/>
        <v>4</v>
      </c>
      <c r="G41" s="2505">
        <f t="shared" si="13"/>
        <v>1</v>
      </c>
      <c r="H41" s="2505">
        <f t="shared" si="13"/>
        <v>1</v>
      </c>
      <c r="I41" s="2505">
        <f t="shared" si="13"/>
        <v>4</v>
      </c>
      <c r="J41" s="2505">
        <f t="shared" si="13"/>
        <v>4</v>
      </c>
      <c r="K41" s="2505">
        <f t="shared" si="13"/>
        <v>4</v>
      </c>
      <c r="L41" s="2505">
        <f t="shared" si="13"/>
        <v>1</v>
      </c>
      <c r="M41" s="2505">
        <f t="shared" si="13"/>
        <v>2</v>
      </c>
      <c r="N41" s="2505">
        <f t="shared" si="13"/>
        <v>2</v>
      </c>
      <c r="O41" s="2505">
        <f t="shared" si="13"/>
        <v>0</v>
      </c>
      <c r="P41" s="2505">
        <f t="shared" si="13"/>
        <v>4</v>
      </c>
      <c r="Q41" s="2505">
        <f t="shared" si="13"/>
        <v>4</v>
      </c>
      <c r="R41" s="2505">
        <f t="shared" si="13"/>
        <v>5</v>
      </c>
      <c r="S41" s="2505">
        <f t="shared" si="13"/>
        <v>4</v>
      </c>
      <c r="T41" s="2505">
        <f t="shared" si="13"/>
        <v>2</v>
      </c>
      <c r="U41" s="2505">
        <f t="shared" si="13"/>
        <v>0</v>
      </c>
      <c r="V41" s="2505">
        <f t="shared" si="13"/>
        <v>1</v>
      </c>
      <c r="W41" s="2505">
        <f t="shared" si="13"/>
        <v>5</v>
      </c>
      <c r="X41" s="2505">
        <f t="shared" si="13"/>
        <v>3</v>
      </c>
      <c r="Y41" s="2505">
        <f t="shared" si="13"/>
        <v>4</v>
      </c>
      <c r="Z41" s="2505">
        <f t="shared" si="13"/>
        <v>3</v>
      </c>
      <c r="AA41" s="2505">
        <f t="shared" si="13"/>
        <v>0</v>
      </c>
      <c r="AB41" s="2505">
        <f t="shared" si="13"/>
        <v>0</v>
      </c>
      <c r="AC41" s="2505">
        <f t="shared" si="13"/>
        <v>1</v>
      </c>
      <c r="AD41" s="2505">
        <f t="shared" si="13"/>
        <v>5</v>
      </c>
      <c r="AE41" s="2506">
        <f t="shared" si="13"/>
        <v>2</v>
      </c>
      <c r="AF41" s="2507"/>
      <c r="AG41" s="2507"/>
      <c r="AH41" s="2507"/>
      <c r="AI41" s="2507"/>
      <c r="AJ41" s="2507"/>
      <c r="AK41" s="2507"/>
      <c r="AL41" s="2507"/>
      <c r="AM41" s="2507"/>
    </row>
    <row r="42" spans="1:39">
      <c r="A42" s="2509" t="s">
        <v>783</v>
      </c>
      <c r="B42" s="2505">
        <f t="shared" ref="B42:AE42" si="14">COUNTIF(B8,"n")+COUNTIF(B9:B10,"n")+COUNTIF(B11,"n")+COUNTIF(B12:B14,"n")+COUNTIF(B19,"n")+COUNTIF(B23,"n")+COUNTIF(B29,"n")</f>
        <v>2</v>
      </c>
      <c r="C42" s="2505">
        <f t="shared" si="14"/>
        <v>2</v>
      </c>
      <c r="D42" s="2505">
        <f t="shared" si="14"/>
        <v>2</v>
      </c>
      <c r="E42" s="2505">
        <f t="shared" si="14"/>
        <v>2</v>
      </c>
      <c r="F42" s="2505">
        <f t="shared" si="14"/>
        <v>1</v>
      </c>
      <c r="G42" s="2505">
        <f t="shared" si="14"/>
        <v>1</v>
      </c>
      <c r="H42" s="2505">
        <f t="shared" si="14"/>
        <v>2</v>
      </c>
      <c r="I42" s="2505">
        <f t="shared" si="14"/>
        <v>1</v>
      </c>
      <c r="J42" s="2505">
        <f t="shared" si="14"/>
        <v>1</v>
      </c>
      <c r="K42" s="2505">
        <f t="shared" si="14"/>
        <v>1</v>
      </c>
      <c r="L42" s="2505">
        <f t="shared" si="14"/>
        <v>1</v>
      </c>
      <c r="M42" s="2505">
        <f t="shared" si="14"/>
        <v>1</v>
      </c>
      <c r="N42" s="2505">
        <f t="shared" si="14"/>
        <v>1</v>
      </c>
      <c r="O42" s="2505">
        <f t="shared" si="14"/>
        <v>2</v>
      </c>
      <c r="P42" s="2505">
        <f t="shared" si="14"/>
        <v>1</v>
      </c>
      <c r="Q42" s="2505">
        <f t="shared" si="14"/>
        <v>2</v>
      </c>
      <c r="R42" s="2505">
        <f t="shared" si="14"/>
        <v>2</v>
      </c>
      <c r="S42" s="2505">
        <f t="shared" si="14"/>
        <v>1</v>
      </c>
      <c r="T42" s="2505">
        <f t="shared" si="14"/>
        <v>1</v>
      </c>
      <c r="U42" s="2505">
        <f t="shared" si="14"/>
        <v>1</v>
      </c>
      <c r="V42" s="2505">
        <f t="shared" si="14"/>
        <v>2</v>
      </c>
      <c r="W42" s="2505">
        <f t="shared" si="14"/>
        <v>2</v>
      </c>
      <c r="X42" s="2505">
        <f t="shared" si="14"/>
        <v>1</v>
      </c>
      <c r="Y42" s="2505">
        <f t="shared" si="14"/>
        <v>2</v>
      </c>
      <c r="Z42" s="2505">
        <f t="shared" si="14"/>
        <v>2</v>
      </c>
      <c r="AA42" s="2505">
        <f t="shared" si="14"/>
        <v>1</v>
      </c>
      <c r="AB42" s="2505">
        <f t="shared" si="14"/>
        <v>2</v>
      </c>
      <c r="AC42" s="2505">
        <f t="shared" si="14"/>
        <v>2</v>
      </c>
      <c r="AD42" s="2505">
        <f t="shared" si="14"/>
        <v>2</v>
      </c>
      <c r="AE42" s="2506">
        <f t="shared" si="14"/>
        <v>1</v>
      </c>
      <c r="AF42" s="2507"/>
      <c r="AG42" s="2507"/>
      <c r="AH42" s="2507"/>
      <c r="AI42" s="2507"/>
      <c r="AJ42" s="2507"/>
      <c r="AK42" s="2507"/>
      <c r="AL42" s="2507"/>
      <c r="AM42" s="2507"/>
    </row>
    <row r="43" spans="1:39">
      <c r="A43" s="2509" t="s">
        <v>666</v>
      </c>
      <c r="B43" s="2505">
        <f t="shared" ref="B43:AE43" si="15">COUNTIF(B8:B14,"E")+COUNTIF(B8:B14,"d")</f>
        <v>4</v>
      </c>
      <c r="C43" s="2505">
        <f t="shared" si="15"/>
        <v>4</v>
      </c>
      <c r="D43" s="2505">
        <f t="shared" si="15"/>
        <v>4</v>
      </c>
      <c r="E43" s="2505">
        <f t="shared" si="15"/>
        <v>4</v>
      </c>
      <c r="F43" s="2505">
        <f t="shared" si="15"/>
        <v>4</v>
      </c>
      <c r="G43" s="2505">
        <f t="shared" si="15"/>
        <v>1</v>
      </c>
      <c r="H43" s="2505">
        <f t="shared" si="15"/>
        <v>1</v>
      </c>
      <c r="I43" s="2505">
        <f t="shared" si="15"/>
        <v>4</v>
      </c>
      <c r="J43" s="2505">
        <f t="shared" si="15"/>
        <v>3</v>
      </c>
      <c r="K43" s="2505">
        <f t="shared" si="15"/>
        <v>3</v>
      </c>
      <c r="L43" s="2505">
        <f t="shared" si="15"/>
        <v>2</v>
      </c>
      <c r="M43" s="2505">
        <f t="shared" si="15"/>
        <v>3</v>
      </c>
      <c r="N43" s="2505">
        <f t="shared" si="15"/>
        <v>1</v>
      </c>
      <c r="O43" s="2505">
        <f t="shared" si="15"/>
        <v>1</v>
      </c>
      <c r="P43" s="2505">
        <f t="shared" si="15"/>
        <v>4</v>
      </c>
      <c r="Q43" s="2505">
        <f t="shared" si="15"/>
        <v>3</v>
      </c>
      <c r="R43" s="2505">
        <f t="shared" si="15"/>
        <v>4</v>
      </c>
      <c r="S43" s="2505">
        <f t="shared" si="15"/>
        <v>4</v>
      </c>
      <c r="T43" s="2505">
        <f t="shared" si="15"/>
        <v>4</v>
      </c>
      <c r="U43" s="2505">
        <f t="shared" si="15"/>
        <v>2</v>
      </c>
      <c r="V43" s="2505">
        <f t="shared" si="15"/>
        <v>1</v>
      </c>
      <c r="W43" s="2505">
        <f t="shared" si="15"/>
        <v>4</v>
      </c>
      <c r="X43" s="2505">
        <f t="shared" si="15"/>
        <v>3</v>
      </c>
      <c r="Y43" s="2505">
        <f t="shared" si="15"/>
        <v>4</v>
      </c>
      <c r="Z43" s="2505">
        <f t="shared" si="15"/>
        <v>2</v>
      </c>
      <c r="AA43" s="2505">
        <f t="shared" si="15"/>
        <v>3</v>
      </c>
      <c r="AB43" s="2505">
        <f t="shared" si="15"/>
        <v>1</v>
      </c>
      <c r="AC43" s="2505">
        <f t="shared" si="15"/>
        <v>1</v>
      </c>
      <c r="AD43" s="2505">
        <f t="shared" si="15"/>
        <v>4</v>
      </c>
      <c r="AE43" s="2506">
        <f t="shared" si="15"/>
        <v>3</v>
      </c>
      <c r="AF43" s="2507"/>
      <c r="AG43" s="2507"/>
      <c r="AH43" s="2507"/>
      <c r="AI43" s="2507"/>
      <c r="AJ43" s="2507"/>
      <c r="AK43" s="2507"/>
      <c r="AL43" s="2507"/>
      <c r="AM43" s="2507"/>
    </row>
    <row r="44" spans="1:39">
      <c r="A44" s="2509" t="s">
        <v>667</v>
      </c>
      <c r="B44" s="2505">
        <f t="shared" ref="B44:AE44" si="16">COUNTIF(B15:B20,"E")+COUNTIF(B15:B20,"d")</f>
        <v>4</v>
      </c>
      <c r="C44" s="2505">
        <f t="shared" si="16"/>
        <v>4</v>
      </c>
      <c r="D44" s="2505">
        <f t="shared" si="16"/>
        <v>4</v>
      </c>
      <c r="E44" s="2505">
        <f t="shared" si="16"/>
        <v>5</v>
      </c>
      <c r="F44" s="2505">
        <f t="shared" si="16"/>
        <v>4</v>
      </c>
      <c r="G44" s="2505">
        <f t="shared" si="16"/>
        <v>1</v>
      </c>
      <c r="H44" s="2505">
        <f t="shared" si="16"/>
        <v>1</v>
      </c>
      <c r="I44" s="2505">
        <f t="shared" si="16"/>
        <v>4</v>
      </c>
      <c r="J44" s="2505">
        <f t="shared" si="16"/>
        <v>3</v>
      </c>
      <c r="K44" s="2505">
        <f t="shared" si="16"/>
        <v>3</v>
      </c>
      <c r="L44" s="2505">
        <f t="shared" si="16"/>
        <v>4</v>
      </c>
      <c r="M44" s="2505">
        <f t="shared" si="16"/>
        <v>3</v>
      </c>
      <c r="N44" s="2505">
        <f t="shared" si="16"/>
        <v>1</v>
      </c>
      <c r="O44" s="2505">
        <f t="shared" si="16"/>
        <v>1</v>
      </c>
      <c r="P44" s="2505">
        <f t="shared" si="16"/>
        <v>2</v>
      </c>
      <c r="Q44" s="2505">
        <f t="shared" si="16"/>
        <v>4</v>
      </c>
      <c r="R44" s="2505">
        <f t="shared" si="16"/>
        <v>4</v>
      </c>
      <c r="S44" s="2505">
        <f t="shared" si="16"/>
        <v>4</v>
      </c>
      <c r="T44" s="2505">
        <f t="shared" si="16"/>
        <v>3</v>
      </c>
      <c r="U44" s="2505">
        <f t="shared" si="16"/>
        <v>1</v>
      </c>
      <c r="V44" s="2505">
        <f t="shared" si="16"/>
        <v>1</v>
      </c>
      <c r="W44" s="2505">
        <f t="shared" si="16"/>
        <v>3</v>
      </c>
      <c r="X44" s="2505">
        <f t="shared" si="16"/>
        <v>3</v>
      </c>
      <c r="Y44" s="2505">
        <f t="shared" si="16"/>
        <v>3</v>
      </c>
      <c r="Z44" s="2505">
        <f t="shared" si="16"/>
        <v>2</v>
      </c>
      <c r="AA44" s="2505">
        <f t="shared" si="16"/>
        <v>3</v>
      </c>
      <c r="AB44" s="2505">
        <f t="shared" si="16"/>
        <v>1</v>
      </c>
      <c r="AC44" s="2505">
        <f t="shared" si="16"/>
        <v>1</v>
      </c>
      <c r="AD44" s="2505">
        <f t="shared" si="16"/>
        <v>4</v>
      </c>
      <c r="AE44" s="2506">
        <f t="shared" si="16"/>
        <v>4</v>
      </c>
      <c r="AF44" s="2507"/>
      <c r="AG44" s="2507"/>
      <c r="AH44" s="2507"/>
      <c r="AI44" s="2507"/>
      <c r="AJ44" s="2507"/>
      <c r="AK44" s="2507"/>
      <c r="AL44" s="2507"/>
      <c r="AM44" s="2507"/>
    </row>
    <row r="45" spans="1:39">
      <c r="A45" s="2509" t="s">
        <v>668</v>
      </c>
      <c r="B45" s="1849">
        <v>5</v>
      </c>
      <c r="C45" s="1849">
        <f t="shared" ref="C45:AE45" si="17">COUNTIF(C8,"E")+COUNTIF(C9:C10,"E")+COUNTIF(C11,"E")+COUNTIF(C12:C14,"E")+COUNTIF(C8,"d")+COUNTIF(C9:C10,"d")+COUNTIF(C11,"d")+COUNTIF(C12:C14,"d")</f>
        <v>4</v>
      </c>
      <c r="D45" s="1849">
        <f t="shared" si="17"/>
        <v>4</v>
      </c>
      <c r="E45" s="1849">
        <f t="shared" si="17"/>
        <v>4</v>
      </c>
      <c r="F45" s="1849">
        <f t="shared" si="17"/>
        <v>4</v>
      </c>
      <c r="G45" s="1849">
        <f t="shared" si="17"/>
        <v>1</v>
      </c>
      <c r="H45" s="1849">
        <f t="shared" si="17"/>
        <v>1</v>
      </c>
      <c r="I45" s="1849">
        <f t="shared" si="17"/>
        <v>4</v>
      </c>
      <c r="J45" s="1849">
        <f t="shared" si="17"/>
        <v>3</v>
      </c>
      <c r="K45" s="1849">
        <f t="shared" si="17"/>
        <v>3</v>
      </c>
      <c r="L45" s="1849">
        <f t="shared" si="17"/>
        <v>2</v>
      </c>
      <c r="M45" s="1849">
        <f t="shared" si="17"/>
        <v>3</v>
      </c>
      <c r="N45" s="1849">
        <f t="shared" si="17"/>
        <v>1</v>
      </c>
      <c r="O45" s="1849">
        <f t="shared" si="17"/>
        <v>1</v>
      </c>
      <c r="P45" s="1849">
        <f t="shared" si="17"/>
        <v>4</v>
      </c>
      <c r="Q45" s="1849">
        <f t="shared" si="17"/>
        <v>3</v>
      </c>
      <c r="R45" s="1849">
        <f t="shared" si="17"/>
        <v>4</v>
      </c>
      <c r="S45" s="1849">
        <f t="shared" si="17"/>
        <v>4</v>
      </c>
      <c r="T45" s="1849">
        <f t="shared" si="17"/>
        <v>4</v>
      </c>
      <c r="U45" s="1849">
        <f t="shared" si="17"/>
        <v>2</v>
      </c>
      <c r="V45" s="1849">
        <f t="shared" si="17"/>
        <v>1</v>
      </c>
      <c r="W45" s="1849">
        <f t="shared" si="17"/>
        <v>4</v>
      </c>
      <c r="X45" s="1849">
        <f t="shared" si="17"/>
        <v>3</v>
      </c>
      <c r="Y45" s="1849">
        <f t="shared" si="17"/>
        <v>4</v>
      </c>
      <c r="Z45" s="1849">
        <f t="shared" si="17"/>
        <v>2</v>
      </c>
      <c r="AA45" s="1849">
        <f t="shared" si="17"/>
        <v>3</v>
      </c>
      <c r="AB45" s="1849">
        <f t="shared" si="17"/>
        <v>1</v>
      </c>
      <c r="AC45" s="1849">
        <f t="shared" si="17"/>
        <v>1</v>
      </c>
      <c r="AD45" s="1849">
        <f t="shared" si="17"/>
        <v>4</v>
      </c>
      <c r="AE45" s="2501">
        <f t="shared" si="17"/>
        <v>3</v>
      </c>
      <c r="AF45" s="2507"/>
      <c r="AG45" s="2507"/>
      <c r="AH45" s="2507"/>
      <c r="AI45" s="2507"/>
      <c r="AJ45" s="2507"/>
      <c r="AK45" s="2507"/>
      <c r="AL45" s="2507"/>
      <c r="AM45" s="2507"/>
    </row>
    <row r="46" spans="1:39" ht="17.25" thickBot="1">
      <c r="A46" s="2510" t="s">
        <v>784</v>
      </c>
      <c r="B46" s="2511">
        <f>B43+B44</f>
        <v>8</v>
      </c>
      <c r="C46" s="2511">
        <f t="shared" ref="C46:AE46" si="18">C43+C44</f>
        <v>8</v>
      </c>
      <c r="D46" s="2511">
        <f t="shared" si="18"/>
        <v>8</v>
      </c>
      <c r="E46" s="2511">
        <f t="shared" si="18"/>
        <v>9</v>
      </c>
      <c r="F46" s="2511">
        <f t="shared" si="18"/>
        <v>8</v>
      </c>
      <c r="G46" s="2511">
        <f t="shared" si="18"/>
        <v>2</v>
      </c>
      <c r="H46" s="2511">
        <f t="shared" si="18"/>
        <v>2</v>
      </c>
      <c r="I46" s="2511">
        <f t="shared" si="18"/>
        <v>8</v>
      </c>
      <c r="J46" s="2511">
        <f t="shared" si="18"/>
        <v>6</v>
      </c>
      <c r="K46" s="2511">
        <f t="shared" si="18"/>
        <v>6</v>
      </c>
      <c r="L46" s="2511">
        <f t="shared" si="18"/>
        <v>6</v>
      </c>
      <c r="M46" s="2511">
        <f t="shared" si="18"/>
        <v>6</v>
      </c>
      <c r="N46" s="2511">
        <f t="shared" si="18"/>
        <v>2</v>
      </c>
      <c r="O46" s="2511">
        <f t="shared" si="18"/>
        <v>2</v>
      </c>
      <c r="P46" s="2511">
        <f t="shared" si="18"/>
        <v>6</v>
      </c>
      <c r="Q46" s="2511">
        <f t="shared" si="18"/>
        <v>7</v>
      </c>
      <c r="R46" s="2511">
        <f t="shared" si="18"/>
        <v>8</v>
      </c>
      <c r="S46" s="2511">
        <f t="shared" si="18"/>
        <v>8</v>
      </c>
      <c r="T46" s="2511">
        <f t="shared" si="18"/>
        <v>7</v>
      </c>
      <c r="U46" s="2511">
        <f t="shared" si="18"/>
        <v>3</v>
      </c>
      <c r="V46" s="2511">
        <f t="shared" si="18"/>
        <v>2</v>
      </c>
      <c r="W46" s="2511">
        <f t="shared" si="18"/>
        <v>7</v>
      </c>
      <c r="X46" s="2511">
        <f t="shared" si="18"/>
        <v>6</v>
      </c>
      <c r="Y46" s="2511">
        <f t="shared" si="18"/>
        <v>7</v>
      </c>
      <c r="Z46" s="2511">
        <f t="shared" si="18"/>
        <v>4</v>
      </c>
      <c r="AA46" s="2511">
        <f t="shared" si="18"/>
        <v>6</v>
      </c>
      <c r="AB46" s="2511">
        <f t="shared" si="18"/>
        <v>2</v>
      </c>
      <c r="AC46" s="2511">
        <f t="shared" si="18"/>
        <v>2</v>
      </c>
      <c r="AD46" s="2511">
        <f t="shared" si="18"/>
        <v>8</v>
      </c>
      <c r="AE46" s="2512">
        <f t="shared" si="18"/>
        <v>7</v>
      </c>
      <c r="AF46" s="2507"/>
      <c r="AG46" s="2190"/>
      <c r="AH46" s="2190"/>
      <c r="AI46" s="2190"/>
      <c r="AJ46" s="2190"/>
      <c r="AK46" s="2190"/>
      <c r="AL46" s="2190"/>
      <c r="AM46" s="2190"/>
    </row>
  </sheetData>
  <mergeCells count="2">
    <mergeCell ref="B1:AM1"/>
    <mergeCell ref="AF2:AM2"/>
  </mergeCells>
  <phoneticPr fontId="3" type="noConversion"/>
  <printOptions headings="1" gridLines="1"/>
  <pageMargins left="0.25" right="0.25" top="0.75" bottom="0.75" header="0.3" footer="0.3"/>
  <pageSetup paperSize="9" orientation="landscape"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0"/>
  </sheetPr>
  <dimension ref="A1:AN43"/>
  <sheetViews>
    <sheetView zoomScale="85" zoomScaleNormal="85" workbookViewId="0">
      <selection activeCell="AJ14" sqref="AJ14"/>
    </sheetView>
  </sheetViews>
  <sheetFormatPr defaultColWidth="9" defaultRowHeight="16.5"/>
  <cols>
    <col min="1" max="1" width="13.25" customWidth="1"/>
    <col min="2" max="32" width="5.625" customWidth="1"/>
    <col min="33" max="40" width="4.25" customWidth="1"/>
  </cols>
  <sheetData>
    <row r="1" spans="1:40" ht="21" thickBot="1">
      <c r="A1" s="1"/>
      <c r="B1" s="6306" t="s">
        <v>905</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9.149999999999999" customHeight="1" thickBot="1">
      <c r="A2" s="6" t="s">
        <v>0</v>
      </c>
      <c r="B2" s="2532">
        <v>1</v>
      </c>
      <c r="C2" s="2533">
        <v>2</v>
      </c>
      <c r="D2" s="2533">
        <v>3</v>
      </c>
      <c r="E2" s="2749">
        <v>4</v>
      </c>
      <c r="F2" s="2749">
        <v>5</v>
      </c>
      <c r="G2" s="2533">
        <v>6</v>
      </c>
      <c r="H2" s="2533">
        <v>7</v>
      </c>
      <c r="I2" s="2565">
        <v>8</v>
      </c>
      <c r="J2" s="2565">
        <v>9</v>
      </c>
      <c r="K2" s="2565">
        <v>10</v>
      </c>
      <c r="L2" s="2749">
        <v>11</v>
      </c>
      <c r="M2" s="2749">
        <v>12</v>
      </c>
      <c r="N2" s="2565">
        <v>13</v>
      </c>
      <c r="O2" s="2533">
        <v>14</v>
      </c>
      <c r="P2" s="2533">
        <v>15</v>
      </c>
      <c r="Q2" s="2533">
        <v>16</v>
      </c>
      <c r="R2" s="2533">
        <v>17</v>
      </c>
      <c r="S2" s="2749">
        <v>18</v>
      </c>
      <c r="T2" s="2749">
        <v>19</v>
      </c>
      <c r="U2" s="2565">
        <v>20</v>
      </c>
      <c r="V2" s="2565">
        <v>21</v>
      </c>
      <c r="W2" s="2760">
        <v>22</v>
      </c>
      <c r="X2" s="2565">
        <v>23</v>
      </c>
      <c r="Y2" s="2565">
        <v>24</v>
      </c>
      <c r="Z2" s="2749">
        <v>25</v>
      </c>
      <c r="AA2" s="2749">
        <v>26</v>
      </c>
      <c r="AB2" s="2565">
        <v>27</v>
      </c>
      <c r="AC2" s="2533">
        <v>28</v>
      </c>
      <c r="AD2" s="2565">
        <v>29</v>
      </c>
      <c r="AE2" s="2565">
        <v>30</v>
      </c>
      <c r="AF2" s="2760">
        <v>31</v>
      </c>
      <c r="AG2" s="6223" t="s">
        <v>1</v>
      </c>
      <c r="AH2" s="6224"/>
      <c r="AI2" s="6224"/>
      <c r="AJ2" s="6224"/>
      <c r="AK2" s="6224"/>
      <c r="AL2" s="6224"/>
      <c r="AM2" s="6224"/>
      <c r="AN2" s="6225"/>
    </row>
    <row r="3" spans="1:40" ht="19.149999999999999" customHeight="1" thickBot="1">
      <c r="A3" s="1081" t="s">
        <v>7</v>
      </c>
      <c r="B3" s="2534" t="s">
        <v>868</v>
      </c>
      <c r="C3" s="2535" t="s">
        <v>869</v>
      </c>
      <c r="D3" s="2535" t="s">
        <v>870</v>
      </c>
      <c r="E3" s="2750" t="s">
        <v>871</v>
      </c>
      <c r="F3" s="2750" t="s">
        <v>872</v>
      </c>
      <c r="G3" s="2535" t="s">
        <v>873</v>
      </c>
      <c r="H3" s="2535" t="s">
        <v>14</v>
      </c>
      <c r="I3" s="2566" t="s">
        <v>8</v>
      </c>
      <c r="J3" s="2566" t="s">
        <v>9</v>
      </c>
      <c r="K3" s="2566" t="s">
        <v>10</v>
      </c>
      <c r="L3" s="2750" t="s">
        <v>11</v>
      </c>
      <c r="M3" s="2750" t="s">
        <v>12</v>
      </c>
      <c r="N3" s="2566" t="s">
        <v>13</v>
      </c>
      <c r="O3" s="2535" t="s">
        <v>14</v>
      </c>
      <c r="P3" s="2535" t="s">
        <v>8</v>
      </c>
      <c r="Q3" s="2535" t="s">
        <v>9</v>
      </c>
      <c r="R3" s="2535" t="s">
        <v>10</v>
      </c>
      <c r="S3" s="2750" t="s">
        <v>11</v>
      </c>
      <c r="T3" s="2750" t="s">
        <v>12</v>
      </c>
      <c r="U3" s="2566" t="s">
        <v>13</v>
      </c>
      <c r="V3" s="2566" t="s">
        <v>14</v>
      </c>
      <c r="W3" s="2761" t="s">
        <v>8</v>
      </c>
      <c r="X3" s="2566" t="s">
        <v>9</v>
      </c>
      <c r="Y3" s="2566" t="s">
        <v>10</v>
      </c>
      <c r="Z3" s="2750" t="s">
        <v>11</v>
      </c>
      <c r="AA3" s="2750" t="s">
        <v>12</v>
      </c>
      <c r="AB3" s="2566" t="s">
        <v>13</v>
      </c>
      <c r="AC3" s="2535" t="s">
        <v>14</v>
      </c>
      <c r="AD3" s="2566" t="s">
        <v>8</v>
      </c>
      <c r="AE3" s="2566" t="s">
        <v>9</v>
      </c>
      <c r="AF3" s="2761" t="s">
        <v>10</v>
      </c>
      <c r="AG3" s="2346" t="s">
        <v>2</v>
      </c>
      <c r="AH3" s="1554" t="s">
        <v>3</v>
      </c>
      <c r="AI3" s="1554" t="s">
        <v>4</v>
      </c>
      <c r="AJ3" s="1554" t="s">
        <v>5</v>
      </c>
      <c r="AK3" s="1776" t="s">
        <v>775</v>
      </c>
      <c r="AL3" s="1776" t="s">
        <v>777</v>
      </c>
      <c r="AM3" s="2718" t="s">
        <v>15</v>
      </c>
      <c r="AN3" s="1555" t="s">
        <v>6</v>
      </c>
    </row>
    <row r="4" spans="1:40" ht="19.149999999999999" customHeight="1" thickBot="1">
      <c r="A4" s="2751" t="s">
        <v>875</v>
      </c>
      <c r="B4" s="2733" t="s">
        <v>2</v>
      </c>
      <c r="C4" s="176" t="s">
        <v>2</v>
      </c>
      <c r="D4" s="104" t="s">
        <v>4</v>
      </c>
      <c r="E4" s="166" t="s">
        <v>16</v>
      </c>
      <c r="F4" s="166" t="s">
        <v>16</v>
      </c>
      <c r="G4" s="176" t="s">
        <v>2</v>
      </c>
      <c r="H4" s="1296" t="s">
        <v>4</v>
      </c>
      <c r="I4" s="1296" t="s">
        <v>4</v>
      </c>
      <c r="J4" s="166" t="s">
        <v>16</v>
      </c>
      <c r="K4" s="176" t="s">
        <v>2</v>
      </c>
      <c r="L4" s="1312" t="s">
        <v>3</v>
      </c>
      <c r="M4" s="166" t="s">
        <v>16</v>
      </c>
      <c r="N4" s="176" t="s">
        <v>2</v>
      </c>
      <c r="O4" s="1651" t="s">
        <v>59</v>
      </c>
      <c r="P4" s="166" t="s">
        <v>16</v>
      </c>
      <c r="Q4" s="120" t="s">
        <v>16</v>
      </c>
      <c r="R4" s="105" t="s">
        <v>2</v>
      </c>
      <c r="S4" s="1296" t="s">
        <v>4</v>
      </c>
      <c r="T4" s="1296" t="s">
        <v>4</v>
      </c>
      <c r="U4" s="166" t="s">
        <v>16</v>
      </c>
      <c r="V4" s="1651" t="s">
        <v>59</v>
      </c>
      <c r="W4" s="105" t="s">
        <v>2</v>
      </c>
      <c r="X4" s="176" t="s">
        <v>904</v>
      </c>
      <c r="Y4" s="1312" t="s">
        <v>3</v>
      </c>
      <c r="Z4" s="2734" t="s">
        <v>704</v>
      </c>
      <c r="AA4" s="1312" t="s">
        <v>3</v>
      </c>
      <c r="AB4" s="166" t="s">
        <v>16</v>
      </c>
      <c r="AC4" s="1651" t="s">
        <v>59</v>
      </c>
      <c r="AD4" s="1312" t="s">
        <v>3</v>
      </c>
      <c r="AE4" s="1296" t="s">
        <v>4</v>
      </c>
      <c r="AF4" s="2735" t="s">
        <v>4</v>
      </c>
      <c r="AG4" s="1590">
        <f>COUNTIF(B4:AF4,AG$3)</f>
        <v>8</v>
      </c>
      <c r="AH4" s="16">
        <f>COUNTIF(B4:AF4,AH$3)</f>
        <v>4</v>
      </c>
      <c r="AI4" s="16">
        <f>COUNTIF(B4:AF4,AI$3)</f>
        <v>7</v>
      </c>
      <c r="AJ4" s="16">
        <f>COUNTIF(B4:AF4,AJ$3)</f>
        <v>8</v>
      </c>
      <c r="AK4" s="1777">
        <f>COUNTIF(B4:AF4,$AK$3)</f>
        <v>1</v>
      </c>
      <c r="AL4" s="1777">
        <v>3</v>
      </c>
      <c r="AM4" s="1777">
        <v>1</v>
      </c>
      <c r="AN4" s="1591">
        <f>(AH4+AI4)*2+2+AK4</f>
        <v>25</v>
      </c>
    </row>
    <row r="5" spans="1:40" ht="19.149999999999999" customHeight="1" thickBot="1">
      <c r="A5" s="2752" t="s">
        <v>876</v>
      </c>
      <c r="B5" s="140" t="s">
        <v>16</v>
      </c>
      <c r="C5" s="1295" t="s">
        <v>3</v>
      </c>
      <c r="D5" s="120" t="s">
        <v>16</v>
      </c>
      <c r="E5" s="104" t="s">
        <v>4</v>
      </c>
      <c r="F5" s="104" t="s">
        <v>4</v>
      </c>
      <c r="G5" s="104" t="s">
        <v>4</v>
      </c>
      <c r="H5" s="120" t="s">
        <v>16</v>
      </c>
      <c r="I5" s="105" t="s">
        <v>2</v>
      </c>
      <c r="J5" s="105" t="s">
        <v>2</v>
      </c>
      <c r="K5" s="1295" t="s">
        <v>3</v>
      </c>
      <c r="L5" s="120" t="s">
        <v>16</v>
      </c>
      <c r="M5" s="1295" t="s">
        <v>3</v>
      </c>
      <c r="N5" s="87" t="s">
        <v>2</v>
      </c>
      <c r="O5" s="1295" t="s">
        <v>3</v>
      </c>
      <c r="P5" s="105" t="s">
        <v>2</v>
      </c>
      <c r="Q5" s="104" t="s">
        <v>4</v>
      </c>
      <c r="R5" s="104" t="s">
        <v>4</v>
      </c>
      <c r="S5" s="120" t="s">
        <v>16</v>
      </c>
      <c r="T5" s="120" t="s">
        <v>16</v>
      </c>
      <c r="U5" s="1295" t="s">
        <v>3</v>
      </c>
      <c r="V5" s="87" t="s">
        <v>2</v>
      </c>
      <c r="W5" s="105" t="s">
        <v>2</v>
      </c>
      <c r="X5" s="1312" t="s">
        <v>3</v>
      </c>
      <c r="Y5" s="1297" t="s">
        <v>2</v>
      </c>
      <c r="Z5" s="120" t="s">
        <v>16</v>
      </c>
      <c r="AA5" s="120" t="s">
        <v>16</v>
      </c>
      <c r="AB5" s="1651" t="s">
        <v>116</v>
      </c>
      <c r="AC5" s="104" t="s">
        <v>4</v>
      </c>
      <c r="AD5" s="104" t="s">
        <v>4</v>
      </c>
      <c r="AE5" s="120" t="s">
        <v>16</v>
      </c>
      <c r="AF5" s="179" t="s">
        <v>2</v>
      </c>
      <c r="AG5" s="1592">
        <f>COUNTIF(B5:AF5,AG$3)</f>
        <v>8</v>
      </c>
      <c r="AH5" s="13">
        <f>COUNTIF(B5:AF5,AH$3)</f>
        <v>6</v>
      </c>
      <c r="AI5" s="8">
        <f>COUNTIF(B5:AF5,AI$3)</f>
        <v>7</v>
      </c>
      <c r="AJ5" s="8">
        <f>COUNTIF(B5:AF5,AJ$3)</f>
        <v>9</v>
      </c>
      <c r="AK5" s="49">
        <f t="shared" ref="AK5:AK29" si="0">COUNTIF(B5:AF5,$AK$3)</f>
        <v>0</v>
      </c>
      <c r="AL5" s="49">
        <v>3</v>
      </c>
      <c r="AM5" s="49">
        <v>1</v>
      </c>
      <c r="AN5" s="14">
        <f t="shared" ref="AN5:AN29" si="1">(AH5+AI5)*2+2+AK5</f>
        <v>28</v>
      </c>
    </row>
    <row r="6" spans="1:40" ht="19.149999999999999" customHeight="1" thickBot="1">
      <c r="A6" s="2752" t="s">
        <v>877</v>
      </c>
      <c r="B6" s="130" t="s">
        <v>4</v>
      </c>
      <c r="C6" s="120" t="s">
        <v>16</v>
      </c>
      <c r="D6" s="87" t="s">
        <v>2</v>
      </c>
      <c r="E6" s="1295" t="s">
        <v>3</v>
      </c>
      <c r="F6" s="120" t="s">
        <v>16</v>
      </c>
      <c r="G6" s="105" t="s">
        <v>2</v>
      </c>
      <c r="H6" s="105" t="s">
        <v>2</v>
      </c>
      <c r="I6" s="105" t="s">
        <v>2</v>
      </c>
      <c r="J6" s="105" t="s">
        <v>896</v>
      </c>
      <c r="K6" s="120" t="s">
        <v>16</v>
      </c>
      <c r="L6" s="120" t="s">
        <v>16</v>
      </c>
      <c r="M6" s="104" t="s">
        <v>4</v>
      </c>
      <c r="N6" s="104" t="s">
        <v>4</v>
      </c>
      <c r="O6" s="120" t="s">
        <v>16</v>
      </c>
      <c r="P6" s="1651" t="s">
        <v>59</v>
      </c>
      <c r="Q6" s="120" t="s">
        <v>16</v>
      </c>
      <c r="R6" s="105" t="s">
        <v>2</v>
      </c>
      <c r="S6" s="105" t="s">
        <v>2</v>
      </c>
      <c r="T6" s="1295" t="s">
        <v>3</v>
      </c>
      <c r="U6" s="105" t="s">
        <v>2</v>
      </c>
      <c r="V6" s="1295" t="s">
        <v>3</v>
      </c>
      <c r="W6" s="105" t="s">
        <v>2</v>
      </c>
      <c r="X6" s="104" t="s">
        <v>4</v>
      </c>
      <c r="Y6" s="104" t="s">
        <v>4</v>
      </c>
      <c r="Z6" s="120" t="s">
        <v>16</v>
      </c>
      <c r="AA6" s="120" t="s">
        <v>16</v>
      </c>
      <c r="AB6" s="1297" t="s">
        <v>2</v>
      </c>
      <c r="AC6" s="1295" t="s">
        <v>3</v>
      </c>
      <c r="AD6" s="105" t="s">
        <v>2</v>
      </c>
      <c r="AE6" s="1301" t="s">
        <v>3</v>
      </c>
      <c r="AF6" s="1301" t="s">
        <v>3</v>
      </c>
      <c r="AG6" s="1593">
        <f>COUNTIF(B6:AF6,AG$3)</f>
        <v>11</v>
      </c>
      <c r="AH6" s="13">
        <f>COUNTIF(B6:AF6,AH$3)</f>
        <v>6</v>
      </c>
      <c r="AI6" s="13">
        <f>COUNTIF(B6:AF6,AI$3)</f>
        <v>5</v>
      </c>
      <c r="AJ6" s="13">
        <f>COUNTIF(B6:AF6,AJ$3)</f>
        <v>8</v>
      </c>
      <c r="AK6" s="49">
        <f t="shared" si="0"/>
        <v>0</v>
      </c>
      <c r="AL6" s="49">
        <v>3</v>
      </c>
      <c r="AM6" s="49">
        <v>1</v>
      </c>
      <c r="AN6" s="14">
        <f t="shared" si="1"/>
        <v>24</v>
      </c>
    </row>
    <row r="7" spans="1:40" ht="19.149999999999999" customHeight="1" thickBot="1">
      <c r="A7" s="2753" t="s">
        <v>878</v>
      </c>
      <c r="B7" s="2736" t="s">
        <v>2</v>
      </c>
      <c r="C7" s="142" t="s">
        <v>4</v>
      </c>
      <c r="D7" s="148" t="s">
        <v>16</v>
      </c>
      <c r="E7" s="148" t="s">
        <v>16</v>
      </c>
      <c r="F7" s="148" t="s">
        <v>16</v>
      </c>
      <c r="G7" s="1774" t="s">
        <v>3</v>
      </c>
      <c r="H7" s="1297" t="s">
        <v>2</v>
      </c>
      <c r="I7" s="1756" t="s">
        <v>2</v>
      </c>
      <c r="J7" s="1297" t="s">
        <v>2</v>
      </c>
      <c r="K7" s="1651" t="s">
        <v>59</v>
      </c>
      <c r="L7" s="142" t="s">
        <v>4</v>
      </c>
      <c r="M7" s="148" t="s">
        <v>16</v>
      </c>
      <c r="N7" s="1297" t="s">
        <v>2</v>
      </c>
      <c r="O7" s="1297" t="s">
        <v>2</v>
      </c>
      <c r="P7" s="1295" t="s">
        <v>3</v>
      </c>
      <c r="Q7" s="1295" t="s">
        <v>3</v>
      </c>
      <c r="R7" s="105" t="s">
        <v>2</v>
      </c>
      <c r="S7" s="148" t="s">
        <v>16</v>
      </c>
      <c r="T7" s="148" t="s">
        <v>16</v>
      </c>
      <c r="U7" s="119" t="s">
        <v>4</v>
      </c>
      <c r="V7" s="2762" t="s">
        <v>806</v>
      </c>
      <c r="W7" s="1774" t="s">
        <v>3</v>
      </c>
      <c r="X7" s="87" t="s">
        <v>2</v>
      </c>
      <c r="Y7" s="2738" t="s">
        <v>2</v>
      </c>
      <c r="Z7" s="142" t="s">
        <v>4</v>
      </c>
      <c r="AA7" s="148" t="s">
        <v>16</v>
      </c>
      <c r="AB7" s="1774" t="s">
        <v>3</v>
      </c>
      <c r="AC7" s="1297" t="s">
        <v>2</v>
      </c>
      <c r="AD7" s="1297" t="s">
        <v>2</v>
      </c>
      <c r="AE7" s="148" t="s">
        <v>16</v>
      </c>
      <c r="AF7" s="2738" t="s">
        <v>2</v>
      </c>
      <c r="AG7" s="1600">
        <f>COUNTIF(B7:AF7,AG$3)</f>
        <v>12</v>
      </c>
      <c r="AH7" s="20">
        <f>COUNTIF(B7:AF7,AH$3)</f>
        <v>5</v>
      </c>
      <c r="AI7" s="21">
        <f>COUNTIF(B7:AF7,AI$3)</f>
        <v>4</v>
      </c>
      <c r="AJ7" s="21">
        <f>COUNTIF(B7:AF7,AJ$3)</f>
        <v>8</v>
      </c>
      <c r="AK7" s="1778">
        <f t="shared" si="0"/>
        <v>0</v>
      </c>
      <c r="AL7" s="1778">
        <v>2</v>
      </c>
      <c r="AM7" s="1778">
        <v>0</v>
      </c>
      <c r="AN7" s="1595">
        <f t="shared" si="1"/>
        <v>20</v>
      </c>
    </row>
    <row r="8" spans="1:40" ht="19.149999999999999" customHeight="1" thickBot="1">
      <c r="A8" s="1089" t="s">
        <v>879</v>
      </c>
      <c r="B8" s="2739" t="s">
        <v>3</v>
      </c>
      <c r="C8" s="166" t="s">
        <v>16</v>
      </c>
      <c r="D8" s="1297" t="s">
        <v>2</v>
      </c>
      <c r="E8" s="2740" t="s">
        <v>704</v>
      </c>
      <c r="F8" s="1296" t="s">
        <v>4</v>
      </c>
      <c r="G8" s="1296" t="s">
        <v>4</v>
      </c>
      <c r="H8" s="166" t="s">
        <v>16</v>
      </c>
      <c r="I8" s="1312" t="s">
        <v>3</v>
      </c>
      <c r="J8" s="176" t="s">
        <v>2</v>
      </c>
      <c r="K8" s="176" t="s">
        <v>2</v>
      </c>
      <c r="L8" s="166" t="s">
        <v>16</v>
      </c>
      <c r="M8" s="166" t="s">
        <v>16</v>
      </c>
      <c r="N8" s="176" t="s">
        <v>2</v>
      </c>
      <c r="O8" s="1296" t="s">
        <v>4</v>
      </c>
      <c r="P8" s="1296" t="s">
        <v>4</v>
      </c>
      <c r="Q8" s="166" t="s">
        <v>16</v>
      </c>
      <c r="R8" s="148" t="s">
        <v>16</v>
      </c>
      <c r="S8" s="1312" t="s">
        <v>3</v>
      </c>
      <c r="T8" s="2737" t="s">
        <v>704</v>
      </c>
      <c r="U8" s="175" t="s">
        <v>2</v>
      </c>
      <c r="V8" s="1651" t="s">
        <v>874</v>
      </c>
      <c r="W8" s="166" t="s">
        <v>16</v>
      </c>
      <c r="X8" s="176" t="s">
        <v>2</v>
      </c>
      <c r="Y8" s="1312" t="s">
        <v>3</v>
      </c>
      <c r="Z8" s="166" t="s">
        <v>16</v>
      </c>
      <c r="AA8" s="1296" t="s">
        <v>4</v>
      </c>
      <c r="AB8" s="1296" t="s">
        <v>4</v>
      </c>
      <c r="AC8" s="166" t="s">
        <v>16</v>
      </c>
      <c r="AD8" s="176" t="s">
        <v>2</v>
      </c>
      <c r="AE8" s="1651" t="s">
        <v>59</v>
      </c>
      <c r="AF8" s="179" t="s">
        <v>2</v>
      </c>
      <c r="AG8" s="1590">
        <f t="shared" ref="AG8:AG29" si="2">COUNTIF(B8:AF8,AG$3)</f>
        <v>8</v>
      </c>
      <c r="AH8" s="16">
        <f t="shared" ref="AH8:AH29" si="3">COUNTIF(B8:AF8,AH$3)</f>
        <v>4</v>
      </c>
      <c r="AI8" s="16">
        <f t="shared" ref="AI8:AI29" si="4">COUNTIF(B8:AF8,AI$3)</f>
        <v>6</v>
      </c>
      <c r="AJ8" s="16">
        <f t="shared" ref="AJ8:AJ29" si="5">COUNTIF(B8:AF8,AJ$3)</f>
        <v>9</v>
      </c>
      <c r="AK8" s="1777">
        <f t="shared" si="0"/>
        <v>2</v>
      </c>
      <c r="AL8" s="1777">
        <v>3</v>
      </c>
      <c r="AM8" s="1777">
        <v>0</v>
      </c>
      <c r="AN8" s="1591">
        <f t="shared" si="1"/>
        <v>24</v>
      </c>
    </row>
    <row r="9" spans="1:40" ht="19.149999999999999" customHeight="1">
      <c r="A9" s="2754" t="s">
        <v>880</v>
      </c>
      <c r="B9" s="202" t="s">
        <v>2</v>
      </c>
      <c r="C9" s="104" t="s">
        <v>4</v>
      </c>
      <c r="D9" s="104" t="s">
        <v>4</v>
      </c>
      <c r="E9" s="120" t="s">
        <v>16</v>
      </c>
      <c r="F9" s="120" t="s">
        <v>16</v>
      </c>
      <c r="G9" s="1295" t="s">
        <v>3</v>
      </c>
      <c r="H9" s="105" t="s">
        <v>2</v>
      </c>
      <c r="I9" s="87" t="s">
        <v>2</v>
      </c>
      <c r="J9" s="1295" t="s">
        <v>3</v>
      </c>
      <c r="K9" s="120" t="s">
        <v>16</v>
      </c>
      <c r="L9" s="120" t="s">
        <v>16</v>
      </c>
      <c r="M9" s="2741" t="s">
        <v>704</v>
      </c>
      <c r="N9" s="1295" t="s">
        <v>3</v>
      </c>
      <c r="O9" s="104" t="s">
        <v>4</v>
      </c>
      <c r="P9" s="104" t="s">
        <v>4</v>
      </c>
      <c r="Q9" s="120" t="s">
        <v>16</v>
      </c>
      <c r="R9" s="87" t="s">
        <v>898</v>
      </c>
      <c r="S9" s="1295" t="s">
        <v>3</v>
      </c>
      <c r="T9" s="120" t="s">
        <v>16</v>
      </c>
      <c r="U9" s="120" t="s">
        <v>16</v>
      </c>
      <c r="V9" s="1295" t="s">
        <v>3</v>
      </c>
      <c r="W9" s="105" t="s">
        <v>2</v>
      </c>
      <c r="X9" s="1295" t="s">
        <v>3</v>
      </c>
      <c r="Y9" s="120" t="s">
        <v>16</v>
      </c>
      <c r="Z9" s="104" t="s">
        <v>4</v>
      </c>
      <c r="AA9" s="104" t="s">
        <v>4</v>
      </c>
      <c r="AB9" s="104" t="s">
        <v>4</v>
      </c>
      <c r="AC9" s="120" t="s">
        <v>16</v>
      </c>
      <c r="AD9" s="105" t="s">
        <v>2</v>
      </c>
      <c r="AE9" s="87" t="s">
        <v>2</v>
      </c>
      <c r="AF9" s="1651" t="s">
        <v>59</v>
      </c>
      <c r="AG9" s="1593">
        <f t="shared" si="2"/>
        <v>6</v>
      </c>
      <c r="AH9" s="13">
        <f t="shared" si="3"/>
        <v>7</v>
      </c>
      <c r="AI9" s="13">
        <f t="shared" si="4"/>
        <v>7</v>
      </c>
      <c r="AJ9" s="13">
        <f t="shared" si="5"/>
        <v>9</v>
      </c>
      <c r="AK9" s="49">
        <f t="shared" si="0"/>
        <v>1</v>
      </c>
      <c r="AL9" s="49">
        <v>3</v>
      </c>
      <c r="AM9" s="49">
        <v>1</v>
      </c>
      <c r="AN9" s="14">
        <f t="shared" si="1"/>
        <v>31</v>
      </c>
    </row>
    <row r="10" spans="1:40" ht="19.149999999999999" customHeight="1">
      <c r="A10" s="2754" t="s">
        <v>881</v>
      </c>
      <c r="B10" s="140" t="s">
        <v>16</v>
      </c>
      <c r="C10" s="87" t="s">
        <v>2</v>
      </c>
      <c r="D10" s="120" t="s">
        <v>16</v>
      </c>
      <c r="E10" s="104" t="s">
        <v>4</v>
      </c>
      <c r="F10" s="120" t="s">
        <v>16</v>
      </c>
      <c r="G10" s="2758" t="s">
        <v>893</v>
      </c>
      <c r="H10" s="2759" t="s">
        <v>893</v>
      </c>
      <c r="I10" s="105" t="s">
        <v>2</v>
      </c>
      <c r="J10" s="105" t="s">
        <v>2</v>
      </c>
      <c r="K10" s="1295" t="s">
        <v>3</v>
      </c>
      <c r="L10" s="120" t="s">
        <v>16</v>
      </c>
      <c r="M10" s="1295" t="s">
        <v>3</v>
      </c>
      <c r="N10" s="87" t="s">
        <v>2</v>
      </c>
      <c r="O10" s="1651" t="s">
        <v>59</v>
      </c>
      <c r="P10" s="87" t="s">
        <v>898</v>
      </c>
      <c r="Q10" s="104" t="s">
        <v>4</v>
      </c>
      <c r="R10" s="104" t="s">
        <v>4</v>
      </c>
      <c r="S10" s="120" t="s">
        <v>16</v>
      </c>
      <c r="T10" s="120" t="s">
        <v>16</v>
      </c>
      <c r="U10" s="1295" t="s">
        <v>3</v>
      </c>
      <c r="V10" s="105" t="s">
        <v>2</v>
      </c>
      <c r="W10" s="1651" t="s">
        <v>59</v>
      </c>
      <c r="X10" s="1844" t="s">
        <v>3</v>
      </c>
      <c r="Y10" s="1651" t="s">
        <v>59</v>
      </c>
      <c r="Z10" s="120" t="s">
        <v>16</v>
      </c>
      <c r="AA10" s="120" t="s">
        <v>16</v>
      </c>
      <c r="AB10" s="105" t="s">
        <v>2</v>
      </c>
      <c r="AC10" s="104" t="s">
        <v>4</v>
      </c>
      <c r="AD10" s="104" t="s">
        <v>4</v>
      </c>
      <c r="AE10" s="120" t="s">
        <v>16</v>
      </c>
      <c r="AF10" s="1327" t="s">
        <v>3</v>
      </c>
      <c r="AG10" s="1592">
        <f t="shared" si="2"/>
        <v>6</v>
      </c>
      <c r="AH10" s="13">
        <f t="shared" si="3"/>
        <v>6</v>
      </c>
      <c r="AI10" s="8">
        <f t="shared" si="4"/>
        <v>5</v>
      </c>
      <c r="AJ10" s="8">
        <f t="shared" si="5"/>
        <v>9</v>
      </c>
      <c r="AK10" s="49">
        <f t="shared" si="0"/>
        <v>0</v>
      </c>
      <c r="AL10" s="49">
        <v>3</v>
      </c>
      <c r="AM10" s="49">
        <v>1</v>
      </c>
      <c r="AN10" s="14">
        <f t="shared" si="1"/>
        <v>24</v>
      </c>
    </row>
    <row r="11" spans="1:40" ht="19.149999999999999" customHeight="1" thickBot="1">
      <c r="A11" s="2754" t="s">
        <v>882</v>
      </c>
      <c r="B11" s="138" t="s">
        <v>2</v>
      </c>
      <c r="C11" s="105" t="s">
        <v>2</v>
      </c>
      <c r="D11" s="1295" t="s">
        <v>894</v>
      </c>
      <c r="E11" s="120" t="s">
        <v>16</v>
      </c>
      <c r="F11" s="120" t="s">
        <v>16</v>
      </c>
      <c r="G11" s="87" t="s">
        <v>2</v>
      </c>
      <c r="H11" s="104" t="s">
        <v>4</v>
      </c>
      <c r="I11" s="104" t="s">
        <v>4</v>
      </c>
      <c r="J11" s="120" t="s">
        <v>16</v>
      </c>
      <c r="K11" s="105" t="s">
        <v>2</v>
      </c>
      <c r="L11" s="1295" t="s">
        <v>3</v>
      </c>
      <c r="M11" s="120" t="s">
        <v>16</v>
      </c>
      <c r="N11" s="120" t="s">
        <v>16</v>
      </c>
      <c r="O11" s="87" t="s">
        <v>2</v>
      </c>
      <c r="P11" s="87" t="s">
        <v>2</v>
      </c>
      <c r="Q11" s="1295" t="s">
        <v>3</v>
      </c>
      <c r="R11" s="120" t="s">
        <v>16</v>
      </c>
      <c r="S11" s="104" t="s">
        <v>4</v>
      </c>
      <c r="T11" s="104" t="s">
        <v>4</v>
      </c>
      <c r="U11" s="104" t="s">
        <v>4</v>
      </c>
      <c r="V11" s="120" t="s">
        <v>16</v>
      </c>
      <c r="W11" s="1295" t="s">
        <v>903</v>
      </c>
      <c r="X11" s="105" t="s">
        <v>2</v>
      </c>
      <c r="Y11" s="87" t="s">
        <v>2</v>
      </c>
      <c r="Z11" s="120" t="s">
        <v>16</v>
      </c>
      <c r="AA11" s="1295" t="s">
        <v>3</v>
      </c>
      <c r="AB11" s="1651" t="s">
        <v>59</v>
      </c>
      <c r="AC11" s="105" t="s">
        <v>2</v>
      </c>
      <c r="AD11" s="105" t="s">
        <v>2</v>
      </c>
      <c r="AE11" s="104" t="s">
        <v>4</v>
      </c>
      <c r="AF11" s="139" t="s">
        <v>4</v>
      </c>
      <c r="AG11" s="1593">
        <f t="shared" si="2"/>
        <v>10</v>
      </c>
      <c r="AH11" s="13">
        <f t="shared" si="3"/>
        <v>4</v>
      </c>
      <c r="AI11" s="13">
        <f t="shared" si="4"/>
        <v>7</v>
      </c>
      <c r="AJ11" s="13">
        <f t="shared" si="5"/>
        <v>8</v>
      </c>
      <c r="AK11" s="49">
        <f t="shared" si="0"/>
        <v>0</v>
      </c>
      <c r="AL11" s="49">
        <v>3</v>
      </c>
      <c r="AM11" s="49">
        <v>1</v>
      </c>
      <c r="AN11" s="14">
        <f t="shared" si="1"/>
        <v>24</v>
      </c>
    </row>
    <row r="12" spans="1:40" ht="19.149999999999999" customHeight="1">
      <c r="A12" s="2754" t="s">
        <v>883</v>
      </c>
      <c r="B12" s="1773" t="s">
        <v>3</v>
      </c>
      <c r="C12" s="1312" t="s">
        <v>3</v>
      </c>
      <c r="D12" s="1651" t="s">
        <v>113</v>
      </c>
      <c r="E12" s="120" t="s">
        <v>16</v>
      </c>
      <c r="F12" s="1295" t="s">
        <v>3</v>
      </c>
      <c r="G12" s="105" t="s">
        <v>2</v>
      </c>
      <c r="H12" s="1295" t="s">
        <v>3</v>
      </c>
      <c r="I12" s="1295" t="s">
        <v>895</v>
      </c>
      <c r="J12" s="104" t="s">
        <v>4</v>
      </c>
      <c r="K12" s="104" t="s">
        <v>4</v>
      </c>
      <c r="L12" s="120" t="s">
        <v>16</v>
      </c>
      <c r="M12" s="120" t="s">
        <v>16</v>
      </c>
      <c r="N12" s="105" t="s">
        <v>2</v>
      </c>
      <c r="O12" s="87" t="s">
        <v>2</v>
      </c>
      <c r="P12" s="105" t="s">
        <v>2</v>
      </c>
      <c r="Q12" s="105" t="s">
        <v>2</v>
      </c>
      <c r="R12" s="1651" t="s">
        <v>59</v>
      </c>
      <c r="S12" s="120" t="s">
        <v>16</v>
      </c>
      <c r="T12" s="120" t="s">
        <v>16</v>
      </c>
      <c r="U12" s="105" t="s">
        <v>2</v>
      </c>
      <c r="V12" s="104" t="s">
        <v>4</v>
      </c>
      <c r="W12" s="104" t="s">
        <v>4</v>
      </c>
      <c r="X12" s="120" t="s">
        <v>16</v>
      </c>
      <c r="Y12" s="1651" t="s">
        <v>874</v>
      </c>
      <c r="Z12" s="1295" t="s">
        <v>3</v>
      </c>
      <c r="AA12" s="120" t="s">
        <v>16</v>
      </c>
      <c r="AB12" s="87" t="s">
        <v>906</v>
      </c>
      <c r="AC12" s="87" t="s">
        <v>2</v>
      </c>
      <c r="AD12" s="105" t="s">
        <v>2</v>
      </c>
      <c r="AE12" s="120" t="s">
        <v>16</v>
      </c>
      <c r="AF12" s="99" t="s">
        <v>16</v>
      </c>
      <c r="AG12" s="1593">
        <f t="shared" si="2"/>
        <v>9</v>
      </c>
      <c r="AH12" s="13">
        <f t="shared" si="3"/>
        <v>6</v>
      </c>
      <c r="AI12" s="13">
        <f t="shared" si="4"/>
        <v>4</v>
      </c>
      <c r="AJ12" s="13">
        <f t="shared" si="5"/>
        <v>9</v>
      </c>
      <c r="AK12" s="49">
        <f t="shared" si="0"/>
        <v>0</v>
      </c>
      <c r="AL12" s="49">
        <v>3</v>
      </c>
      <c r="AM12" s="49">
        <v>1</v>
      </c>
      <c r="AN12" s="14">
        <f t="shared" si="1"/>
        <v>22</v>
      </c>
    </row>
    <row r="13" spans="1:40" ht="19.149999999999999" customHeight="1">
      <c r="A13" s="2754" t="s">
        <v>884</v>
      </c>
      <c r="B13" s="138" t="s">
        <v>2</v>
      </c>
      <c r="C13" s="105" t="s">
        <v>2</v>
      </c>
      <c r="D13" s="1651" t="s">
        <v>874</v>
      </c>
      <c r="E13" s="120" t="s">
        <v>16</v>
      </c>
      <c r="F13" s="1295" t="s">
        <v>3</v>
      </c>
      <c r="G13" s="105" t="s">
        <v>2</v>
      </c>
      <c r="H13" s="87" t="s">
        <v>2</v>
      </c>
      <c r="I13" s="105" t="s">
        <v>2</v>
      </c>
      <c r="J13" s="104" t="s">
        <v>4</v>
      </c>
      <c r="K13" s="104" t="s">
        <v>4</v>
      </c>
      <c r="L13" s="120" t="s">
        <v>16</v>
      </c>
      <c r="M13" s="120" t="s">
        <v>16</v>
      </c>
      <c r="N13" s="1295" t="s">
        <v>3</v>
      </c>
      <c r="O13" s="1295" t="s">
        <v>3</v>
      </c>
      <c r="P13" s="105" t="s">
        <v>2</v>
      </c>
      <c r="Q13" s="87" t="s">
        <v>2</v>
      </c>
      <c r="R13" s="120" t="s">
        <v>16</v>
      </c>
      <c r="S13" s="2741" t="s">
        <v>704</v>
      </c>
      <c r="T13" s="120" t="s">
        <v>16</v>
      </c>
      <c r="U13" s="105" t="s">
        <v>2</v>
      </c>
      <c r="V13" s="104" t="s">
        <v>4</v>
      </c>
      <c r="W13" s="104" t="s">
        <v>4</v>
      </c>
      <c r="X13" s="120" t="s">
        <v>16</v>
      </c>
      <c r="Y13" s="2763" t="s">
        <v>902</v>
      </c>
      <c r="Z13" s="1295" t="s">
        <v>3</v>
      </c>
      <c r="AA13" s="120" t="s">
        <v>16</v>
      </c>
      <c r="AB13" s="120" t="s">
        <v>16</v>
      </c>
      <c r="AC13" s="1295" t="s">
        <v>3</v>
      </c>
      <c r="AD13" s="105" t="s">
        <v>2</v>
      </c>
      <c r="AE13" s="1295" t="s">
        <v>3</v>
      </c>
      <c r="AF13" s="99" t="s">
        <v>16</v>
      </c>
      <c r="AG13" s="1593">
        <f t="shared" si="2"/>
        <v>9</v>
      </c>
      <c r="AH13" s="13">
        <f t="shared" si="3"/>
        <v>6</v>
      </c>
      <c r="AI13" s="13">
        <f t="shared" si="4"/>
        <v>4</v>
      </c>
      <c r="AJ13" s="13">
        <f t="shared" si="5"/>
        <v>9</v>
      </c>
      <c r="AK13" s="49">
        <f t="shared" si="0"/>
        <v>1</v>
      </c>
      <c r="AL13" s="49">
        <v>2</v>
      </c>
      <c r="AM13" s="49">
        <v>1</v>
      </c>
      <c r="AN13" s="14">
        <f t="shared" si="1"/>
        <v>23</v>
      </c>
    </row>
    <row r="14" spans="1:40" ht="19.149999999999999" customHeight="1" thickBot="1">
      <c r="A14" s="2754" t="s">
        <v>885</v>
      </c>
      <c r="B14" s="1900" t="s">
        <v>4</v>
      </c>
      <c r="C14" s="148" t="s">
        <v>16</v>
      </c>
      <c r="D14" s="1651" t="s">
        <v>59</v>
      </c>
      <c r="E14" s="1774" t="s">
        <v>3</v>
      </c>
      <c r="F14" s="148" t="s">
        <v>16</v>
      </c>
      <c r="G14" s="148" t="s">
        <v>16</v>
      </c>
      <c r="H14" s="1774" t="s">
        <v>3</v>
      </c>
      <c r="I14" s="148" t="s">
        <v>16</v>
      </c>
      <c r="J14" s="1774" t="s">
        <v>3</v>
      </c>
      <c r="K14" s="1756" t="s">
        <v>2</v>
      </c>
      <c r="L14" s="142" t="s">
        <v>4</v>
      </c>
      <c r="M14" s="142" t="s">
        <v>4</v>
      </c>
      <c r="N14" s="142" t="s">
        <v>4</v>
      </c>
      <c r="O14" s="148" t="s">
        <v>16</v>
      </c>
      <c r="P14" s="1651" t="s">
        <v>59</v>
      </c>
      <c r="Q14" s="1297" t="s">
        <v>2</v>
      </c>
      <c r="R14" s="1295" t="s">
        <v>3</v>
      </c>
      <c r="S14" s="148" t="s">
        <v>16</v>
      </c>
      <c r="T14" s="1295" t="s">
        <v>903</v>
      </c>
      <c r="U14" s="1651" t="s">
        <v>59</v>
      </c>
      <c r="V14" s="1297" t="s">
        <v>2</v>
      </c>
      <c r="W14" s="1297" t="s">
        <v>2</v>
      </c>
      <c r="X14" s="142" t="s">
        <v>4</v>
      </c>
      <c r="Y14" s="142" t="s">
        <v>4</v>
      </c>
      <c r="Z14" s="148" t="s">
        <v>16</v>
      </c>
      <c r="AA14" s="148" t="s">
        <v>16</v>
      </c>
      <c r="AB14" s="1774" t="s">
        <v>3</v>
      </c>
      <c r="AC14" s="1297" t="s">
        <v>2</v>
      </c>
      <c r="AD14" s="1756" t="s">
        <v>2</v>
      </c>
      <c r="AE14" s="1297" t="s">
        <v>2</v>
      </c>
      <c r="AF14" s="2742" t="s">
        <v>2</v>
      </c>
      <c r="AG14" s="1594">
        <f t="shared" si="2"/>
        <v>8</v>
      </c>
      <c r="AH14" s="20">
        <f t="shared" si="3"/>
        <v>5</v>
      </c>
      <c r="AI14" s="20">
        <f t="shared" si="4"/>
        <v>6</v>
      </c>
      <c r="AJ14" s="20">
        <f t="shared" si="5"/>
        <v>8</v>
      </c>
      <c r="AK14" s="1778">
        <f t="shared" si="0"/>
        <v>0</v>
      </c>
      <c r="AL14" s="1778">
        <v>2</v>
      </c>
      <c r="AM14" s="1778">
        <v>1</v>
      </c>
      <c r="AN14" s="1595">
        <f t="shared" si="1"/>
        <v>24</v>
      </c>
    </row>
    <row r="15" spans="1:40" ht="19.149999999999999" customHeight="1">
      <c r="A15" s="2755" t="s">
        <v>886</v>
      </c>
      <c r="B15" s="2743" t="s">
        <v>2</v>
      </c>
      <c r="C15" s="176" t="s">
        <v>2</v>
      </c>
      <c r="D15" s="1312" t="s">
        <v>3</v>
      </c>
      <c r="E15" s="166" t="s">
        <v>16</v>
      </c>
      <c r="F15" s="1296" t="s">
        <v>4</v>
      </c>
      <c r="G15" s="166" t="s">
        <v>16</v>
      </c>
      <c r="H15" s="175" t="s">
        <v>2</v>
      </c>
      <c r="I15" s="176" t="s">
        <v>2</v>
      </c>
      <c r="J15" s="1312" t="s">
        <v>3</v>
      </c>
      <c r="K15" s="1296" t="s">
        <v>4</v>
      </c>
      <c r="L15" s="1296" t="s">
        <v>4</v>
      </c>
      <c r="M15" s="166" t="s">
        <v>16</v>
      </c>
      <c r="N15" s="176" t="s">
        <v>2</v>
      </c>
      <c r="O15" s="1312" t="s">
        <v>3</v>
      </c>
      <c r="P15" s="87" t="s">
        <v>2</v>
      </c>
      <c r="Q15" s="176" t="s">
        <v>2</v>
      </c>
      <c r="R15" s="176" t="s">
        <v>901</v>
      </c>
      <c r="S15" s="166" t="s">
        <v>16</v>
      </c>
      <c r="T15" s="166" t="s">
        <v>16</v>
      </c>
      <c r="U15" s="1312" t="s">
        <v>3</v>
      </c>
      <c r="V15" s="105" t="s">
        <v>2</v>
      </c>
      <c r="W15" s="1651" t="s">
        <v>59</v>
      </c>
      <c r="X15" s="1312" t="s">
        <v>3</v>
      </c>
      <c r="Y15" s="176" t="s">
        <v>904</v>
      </c>
      <c r="Z15" s="166" t="s">
        <v>16</v>
      </c>
      <c r="AA15" s="166" t="s">
        <v>16</v>
      </c>
      <c r="AB15" s="176" t="s">
        <v>2</v>
      </c>
      <c r="AC15" s="176" t="s">
        <v>2</v>
      </c>
      <c r="AD15" s="1296" t="s">
        <v>4</v>
      </c>
      <c r="AE15" s="1296" t="s">
        <v>4</v>
      </c>
      <c r="AF15" s="1326" t="s">
        <v>16</v>
      </c>
      <c r="AG15" s="1845">
        <f t="shared" si="2"/>
        <v>11</v>
      </c>
      <c r="AH15" s="16">
        <f t="shared" si="3"/>
        <v>5</v>
      </c>
      <c r="AI15" s="17">
        <f t="shared" si="4"/>
        <v>5</v>
      </c>
      <c r="AJ15" s="17">
        <f t="shared" si="5"/>
        <v>8</v>
      </c>
      <c r="AK15" s="1777">
        <f t="shared" si="0"/>
        <v>0</v>
      </c>
      <c r="AL15" s="1777">
        <v>3</v>
      </c>
      <c r="AM15" s="1777">
        <v>1</v>
      </c>
      <c r="AN15" s="1591">
        <f t="shared" si="1"/>
        <v>22</v>
      </c>
    </row>
    <row r="16" spans="1:40" ht="19.149999999999999" customHeight="1">
      <c r="A16" s="2756" t="s">
        <v>887</v>
      </c>
      <c r="B16" s="202" t="s">
        <v>2</v>
      </c>
      <c r="C16" s="1651" t="s">
        <v>59</v>
      </c>
      <c r="D16" s="104" t="s">
        <v>4</v>
      </c>
      <c r="E16" s="104" t="s">
        <v>4</v>
      </c>
      <c r="F16" s="120" t="s">
        <v>16</v>
      </c>
      <c r="G16" s="1295" t="s">
        <v>3</v>
      </c>
      <c r="H16" s="105" t="s">
        <v>2</v>
      </c>
      <c r="I16" s="105" t="s">
        <v>2</v>
      </c>
      <c r="J16" s="120" t="s">
        <v>16</v>
      </c>
      <c r="K16" s="105" t="s">
        <v>2</v>
      </c>
      <c r="L16" s="2741" t="s">
        <v>704</v>
      </c>
      <c r="M16" s="120" t="s">
        <v>16</v>
      </c>
      <c r="N16" s="1295" t="s">
        <v>3</v>
      </c>
      <c r="O16" s="87" t="s">
        <v>2</v>
      </c>
      <c r="P16" s="1651" t="s">
        <v>59</v>
      </c>
      <c r="Q16" s="105" t="s">
        <v>2</v>
      </c>
      <c r="R16" s="1295" t="s">
        <v>3</v>
      </c>
      <c r="S16" s="120" t="s">
        <v>16</v>
      </c>
      <c r="T16" s="120" t="s">
        <v>16</v>
      </c>
      <c r="U16" s="105" t="s">
        <v>2</v>
      </c>
      <c r="V16" s="105" t="s">
        <v>806</v>
      </c>
      <c r="W16" s="104" t="s">
        <v>4</v>
      </c>
      <c r="X16" s="104" t="s">
        <v>4</v>
      </c>
      <c r="Y16" s="120" t="s">
        <v>16</v>
      </c>
      <c r="Z16" s="120" t="s">
        <v>16</v>
      </c>
      <c r="AA16" s="1295" t="s">
        <v>3</v>
      </c>
      <c r="AB16" s="104" t="s">
        <v>4</v>
      </c>
      <c r="AC16" s="104" t="s">
        <v>4</v>
      </c>
      <c r="AD16" s="120" t="s">
        <v>16</v>
      </c>
      <c r="AE16" s="105" t="s">
        <v>2</v>
      </c>
      <c r="AF16" s="2764" t="s">
        <v>904</v>
      </c>
      <c r="AG16" s="1593">
        <f t="shared" si="2"/>
        <v>9</v>
      </c>
      <c r="AH16" s="13">
        <f t="shared" si="3"/>
        <v>4</v>
      </c>
      <c r="AI16" s="13">
        <f t="shared" si="4"/>
        <v>6</v>
      </c>
      <c r="AJ16" s="13">
        <f t="shared" si="5"/>
        <v>8</v>
      </c>
      <c r="AK16" s="49">
        <f t="shared" si="0"/>
        <v>1</v>
      </c>
      <c r="AL16" s="49">
        <v>3</v>
      </c>
      <c r="AM16" s="49">
        <v>1</v>
      </c>
      <c r="AN16" s="14">
        <f t="shared" si="1"/>
        <v>23</v>
      </c>
    </row>
    <row r="17" spans="1:40" ht="19.149999999999999" customHeight="1">
      <c r="A17" s="2756" t="s">
        <v>888</v>
      </c>
      <c r="B17" s="138" t="s">
        <v>2</v>
      </c>
      <c r="C17" s="1295" t="s">
        <v>3</v>
      </c>
      <c r="D17" s="87" t="s">
        <v>2</v>
      </c>
      <c r="E17" s="120" t="s">
        <v>16</v>
      </c>
      <c r="F17" s="120" t="s">
        <v>16</v>
      </c>
      <c r="G17" s="104" t="s">
        <v>4</v>
      </c>
      <c r="H17" s="104" t="s">
        <v>4</v>
      </c>
      <c r="I17" s="120" t="s">
        <v>16</v>
      </c>
      <c r="J17" s="105" t="s">
        <v>2</v>
      </c>
      <c r="K17" s="105" t="s">
        <v>2</v>
      </c>
      <c r="L17" s="1295" t="s">
        <v>3</v>
      </c>
      <c r="M17" s="120" t="s">
        <v>16</v>
      </c>
      <c r="N17" s="87" t="s">
        <v>2</v>
      </c>
      <c r="O17" s="105" t="s">
        <v>2</v>
      </c>
      <c r="P17" s="104" t="s">
        <v>4</v>
      </c>
      <c r="Q17" s="104" t="s">
        <v>4</v>
      </c>
      <c r="R17" s="120" t="s">
        <v>16</v>
      </c>
      <c r="S17" s="120" t="s">
        <v>16</v>
      </c>
      <c r="T17" s="1295" t="s">
        <v>3</v>
      </c>
      <c r="U17" s="104" t="s">
        <v>4</v>
      </c>
      <c r="V17" s="104" t="s">
        <v>892</v>
      </c>
      <c r="W17" s="120" t="s">
        <v>16</v>
      </c>
      <c r="X17" s="120" t="s">
        <v>16</v>
      </c>
      <c r="Y17" s="87" t="s">
        <v>2</v>
      </c>
      <c r="Z17" s="1295" t="s">
        <v>3</v>
      </c>
      <c r="AA17" s="2741" t="s">
        <v>704</v>
      </c>
      <c r="AB17" s="1651" t="s">
        <v>59</v>
      </c>
      <c r="AC17" s="120" t="s">
        <v>16</v>
      </c>
      <c r="AD17" s="105" t="s">
        <v>2</v>
      </c>
      <c r="AE17" s="1295" t="s">
        <v>3</v>
      </c>
      <c r="AF17" s="125" t="s">
        <v>2</v>
      </c>
      <c r="AG17" s="1592">
        <f t="shared" si="2"/>
        <v>9</v>
      </c>
      <c r="AH17" s="13">
        <f t="shared" si="3"/>
        <v>5</v>
      </c>
      <c r="AI17" s="13">
        <f t="shared" si="4"/>
        <v>6</v>
      </c>
      <c r="AJ17" s="8">
        <f t="shared" si="5"/>
        <v>9</v>
      </c>
      <c r="AK17" s="49">
        <f t="shared" si="0"/>
        <v>1</v>
      </c>
      <c r="AL17" s="49">
        <v>2</v>
      </c>
      <c r="AM17" s="49">
        <v>1</v>
      </c>
      <c r="AN17" s="14">
        <f t="shared" si="1"/>
        <v>25</v>
      </c>
    </row>
    <row r="18" spans="1:40" ht="19.149999999999999" customHeight="1">
      <c r="A18" s="2756" t="s">
        <v>889</v>
      </c>
      <c r="B18" s="1773" t="s">
        <v>3</v>
      </c>
      <c r="C18" s="87" t="s">
        <v>2</v>
      </c>
      <c r="D18" s="105" t="s">
        <v>2</v>
      </c>
      <c r="E18" s="120" t="s">
        <v>16</v>
      </c>
      <c r="F18" s="120" t="s">
        <v>16</v>
      </c>
      <c r="G18" s="105" t="s">
        <v>2</v>
      </c>
      <c r="H18" s="105" t="s">
        <v>2</v>
      </c>
      <c r="I18" s="104" t="s">
        <v>4</v>
      </c>
      <c r="J18" s="104" t="s">
        <v>4</v>
      </c>
      <c r="K18" s="120" t="s">
        <v>16</v>
      </c>
      <c r="L18" s="120" t="s">
        <v>16</v>
      </c>
      <c r="M18" s="1295" t="s">
        <v>3</v>
      </c>
      <c r="N18" s="105" t="s">
        <v>2</v>
      </c>
      <c r="O18" s="120" t="s">
        <v>16</v>
      </c>
      <c r="P18" s="105" t="s">
        <v>2</v>
      </c>
      <c r="Q18" s="1295" t="s">
        <v>3</v>
      </c>
      <c r="R18" s="105" t="s">
        <v>2</v>
      </c>
      <c r="S18" s="120" t="s">
        <v>16</v>
      </c>
      <c r="T18" s="104" t="s">
        <v>4</v>
      </c>
      <c r="U18" s="120" t="s">
        <v>16</v>
      </c>
      <c r="V18" s="87" t="s">
        <v>2</v>
      </c>
      <c r="W18" s="1295" t="s">
        <v>3</v>
      </c>
      <c r="X18" s="105" t="s">
        <v>2</v>
      </c>
      <c r="Y18" s="105" t="s">
        <v>2</v>
      </c>
      <c r="Z18" s="120" t="s">
        <v>16</v>
      </c>
      <c r="AA18" s="104" t="s">
        <v>4</v>
      </c>
      <c r="AB18" s="120" t="s">
        <v>16</v>
      </c>
      <c r="AC18" s="105" t="s">
        <v>2</v>
      </c>
      <c r="AD18" s="1295" t="s">
        <v>3</v>
      </c>
      <c r="AE18" s="105" t="s">
        <v>2</v>
      </c>
      <c r="AF18" s="139" t="s">
        <v>4</v>
      </c>
      <c r="AG18" s="1592">
        <f t="shared" si="2"/>
        <v>12</v>
      </c>
      <c r="AH18" s="13">
        <f t="shared" si="3"/>
        <v>5</v>
      </c>
      <c r="AI18" s="8">
        <f t="shared" si="4"/>
        <v>5</v>
      </c>
      <c r="AJ18" s="8">
        <f t="shared" si="5"/>
        <v>9</v>
      </c>
      <c r="AK18" s="49">
        <f t="shared" si="0"/>
        <v>0</v>
      </c>
      <c r="AL18" s="49">
        <v>3</v>
      </c>
      <c r="AM18" s="49">
        <v>1</v>
      </c>
      <c r="AN18" s="14">
        <f t="shared" si="1"/>
        <v>22</v>
      </c>
    </row>
    <row r="19" spans="1:40" ht="19.149999999999999" customHeight="1">
      <c r="A19" s="2756" t="s">
        <v>890</v>
      </c>
      <c r="B19" s="130" t="s">
        <v>4</v>
      </c>
      <c r="C19" s="104" t="s">
        <v>4</v>
      </c>
      <c r="D19" s="120" t="s">
        <v>16</v>
      </c>
      <c r="E19" s="120" t="s">
        <v>16</v>
      </c>
      <c r="F19" s="2744" t="s">
        <v>704</v>
      </c>
      <c r="G19" s="105" t="s">
        <v>2</v>
      </c>
      <c r="H19" s="1295" t="s">
        <v>3</v>
      </c>
      <c r="I19" s="633" t="s">
        <v>897</v>
      </c>
      <c r="J19" s="87" t="s">
        <v>2</v>
      </c>
      <c r="K19" s="1295" t="s">
        <v>3</v>
      </c>
      <c r="L19" s="120" t="s">
        <v>16</v>
      </c>
      <c r="M19" s="104" t="s">
        <v>4</v>
      </c>
      <c r="N19" s="120" t="s">
        <v>16</v>
      </c>
      <c r="O19" s="105" t="s">
        <v>2</v>
      </c>
      <c r="P19" s="1295" t="s">
        <v>3</v>
      </c>
      <c r="Q19" s="105" t="s">
        <v>2</v>
      </c>
      <c r="R19" s="104" t="s">
        <v>4</v>
      </c>
      <c r="S19" s="104" t="s">
        <v>4</v>
      </c>
      <c r="T19" s="120" t="s">
        <v>16</v>
      </c>
      <c r="U19" s="87" t="s">
        <v>2</v>
      </c>
      <c r="V19" s="120" t="s">
        <v>16</v>
      </c>
      <c r="W19" s="105" t="s">
        <v>2</v>
      </c>
      <c r="X19" s="105" t="s">
        <v>2</v>
      </c>
      <c r="Y19" s="1295" t="s">
        <v>3</v>
      </c>
      <c r="Z19" s="120" t="s">
        <v>16</v>
      </c>
      <c r="AA19" s="120" t="s">
        <v>16</v>
      </c>
      <c r="AB19" s="86" t="s">
        <v>2</v>
      </c>
      <c r="AC19" s="1295" t="s">
        <v>3</v>
      </c>
      <c r="AD19" s="105" t="s">
        <v>2</v>
      </c>
      <c r="AE19" s="105" t="s">
        <v>2</v>
      </c>
      <c r="AF19" s="2765" t="s">
        <v>54</v>
      </c>
      <c r="AG19" s="1592">
        <f t="shared" si="2"/>
        <v>10</v>
      </c>
      <c r="AH19" s="13">
        <f t="shared" si="3"/>
        <v>6</v>
      </c>
      <c r="AI19" s="8">
        <f t="shared" si="4"/>
        <v>5</v>
      </c>
      <c r="AJ19" s="8">
        <f t="shared" si="5"/>
        <v>8</v>
      </c>
      <c r="AK19" s="49">
        <f t="shared" si="0"/>
        <v>1</v>
      </c>
      <c r="AL19" s="49">
        <v>3</v>
      </c>
      <c r="AM19" s="49">
        <v>1</v>
      </c>
      <c r="AN19" s="14">
        <f t="shared" si="1"/>
        <v>25</v>
      </c>
    </row>
    <row r="20" spans="1:40" ht="19.149999999999999" customHeight="1" thickBot="1">
      <c r="A20" s="2757" t="s">
        <v>891</v>
      </c>
      <c r="B20" s="2745" t="s">
        <v>16</v>
      </c>
      <c r="C20" s="1297" t="s">
        <v>2</v>
      </c>
      <c r="D20" s="1297" t="s">
        <v>2</v>
      </c>
      <c r="E20" s="1774" t="s">
        <v>3</v>
      </c>
      <c r="F20" s="1774" t="s">
        <v>3</v>
      </c>
      <c r="G20" s="1756" t="s">
        <v>2</v>
      </c>
      <c r="H20" s="148" t="s">
        <v>16</v>
      </c>
      <c r="I20" s="1774" t="s">
        <v>3</v>
      </c>
      <c r="J20" s="1297" t="s">
        <v>2</v>
      </c>
      <c r="K20" s="1297" t="s">
        <v>2</v>
      </c>
      <c r="L20" s="148" t="s">
        <v>16</v>
      </c>
      <c r="M20" s="148" t="s">
        <v>16</v>
      </c>
      <c r="N20" s="142" t="s">
        <v>4</v>
      </c>
      <c r="O20" s="142" t="s">
        <v>4</v>
      </c>
      <c r="P20" s="148" t="s">
        <v>16</v>
      </c>
      <c r="Q20" s="1297" t="s">
        <v>900</v>
      </c>
      <c r="R20" s="87" t="s">
        <v>2</v>
      </c>
      <c r="S20" s="1774" t="s">
        <v>3</v>
      </c>
      <c r="T20" s="148" t="s">
        <v>16</v>
      </c>
      <c r="U20" s="1297" t="s">
        <v>2</v>
      </c>
      <c r="V20" s="1295" t="s">
        <v>3</v>
      </c>
      <c r="W20" s="1297" t="s">
        <v>2</v>
      </c>
      <c r="X20" s="148" t="s">
        <v>16</v>
      </c>
      <c r="Y20" s="142" t="s">
        <v>4</v>
      </c>
      <c r="Z20" s="142" t="s">
        <v>4</v>
      </c>
      <c r="AA20" s="148" t="s">
        <v>16</v>
      </c>
      <c r="AB20" s="1774" t="s">
        <v>899</v>
      </c>
      <c r="AC20" s="1297" t="s">
        <v>2</v>
      </c>
      <c r="AD20" s="87" t="s">
        <v>2</v>
      </c>
      <c r="AE20" s="1297" t="s">
        <v>2</v>
      </c>
      <c r="AF20" s="2742" t="s">
        <v>2</v>
      </c>
      <c r="AG20" s="1594">
        <f t="shared" si="2"/>
        <v>13</v>
      </c>
      <c r="AH20" s="20">
        <f t="shared" si="3"/>
        <v>6</v>
      </c>
      <c r="AI20" s="20">
        <f t="shared" si="4"/>
        <v>4</v>
      </c>
      <c r="AJ20" s="20">
        <f t="shared" si="5"/>
        <v>8</v>
      </c>
      <c r="AK20" s="1778">
        <f t="shared" si="0"/>
        <v>0</v>
      </c>
      <c r="AL20" s="1778">
        <v>2</v>
      </c>
      <c r="AM20" s="1778">
        <v>1</v>
      </c>
      <c r="AN20" s="1595">
        <f t="shared" si="1"/>
        <v>22</v>
      </c>
    </row>
    <row r="21" spans="1:40" ht="19.149999999999999" customHeight="1">
      <c r="A21" s="2732" t="s">
        <v>859</v>
      </c>
      <c r="B21" s="2743" t="s">
        <v>2</v>
      </c>
      <c r="C21" s="176" t="s">
        <v>2</v>
      </c>
      <c r="D21" s="2746" t="s">
        <v>16</v>
      </c>
      <c r="E21" s="2740" t="s">
        <v>704</v>
      </c>
      <c r="F21" s="2734" t="s">
        <v>704</v>
      </c>
      <c r="G21" s="176" t="s">
        <v>15</v>
      </c>
      <c r="H21" s="2746" t="s">
        <v>16</v>
      </c>
      <c r="I21" s="176" t="s">
        <v>2</v>
      </c>
      <c r="J21" s="176" t="s">
        <v>2</v>
      </c>
      <c r="K21" s="176" t="s">
        <v>2</v>
      </c>
      <c r="L21" s="166" t="s">
        <v>16</v>
      </c>
      <c r="M21" s="166" t="s">
        <v>16</v>
      </c>
      <c r="N21" s="176" t="s">
        <v>2</v>
      </c>
      <c r="O21" s="176" t="s">
        <v>2</v>
      </c>
      <c r="P21" s="176" t="s">
        <v>2</v>
      </c>
      <c r="Q21" s="176" t="s">
        <v>2</v>
      </c>
      <c r="R21" s="176" t="s">
        <v>2</v>
      </c>
      <c r="S21" s="166" t="s">
        <v>16</v>
      </c>
      <c r="T21" s="166" t="s">
        <v>16</v>
      </c>
      <c r="U21" s="176" t="s">
        <v>2</v>
      </c>
      <c r="V21" s="176" t="s">
        <v>2</v>
      </c>
      <c r="W21" s="176" t="s">
        <v>2</v>
      </c>
      <c r="X21" s="176" t="s">
        <v>2</v>
      </c>
      <c r="Y21" s="176" t="s">
        <v>2</v>
      </c>
      <c r="Z21" s="166" t="s">
        <v>16</v>
      </c>
      <c r="AA21" s="166" t="s">
        <v>16</v>
      </c>
      <c r="AB21" s="176" t="s">
        <v>2</v>
      </c>
      <c r="AC21" s="176" t="s">
        <v>2</v>
      </c>
      <c r="AD21" s="176" t="s">
        <v>2</v>
      </c>
      <c r="AE21" s="176" t="s">
        <v>2</v>
      </c>
      <c r="AF21" s="2747" t="s">
        <v>16</v>
      </c>
      <c r="AG21" s="1845">
        <f t="shared" si="2"/>
        <v>20</v>
      </c>
      <c r="AH21" s="16">
        <f t="shared" si="3"/>
        <v>0</v>
      </c>
      <c r="AI21" s="17">
        <f t="shared" si="4"/>
        <v>0</v>
      </c>
      <c r="AJ21" s="17">
        <f t="shared" si="5"/>
        <v>9</v>
      </c>
      <c r="AK21" s="1777">
        <f t="shared" si="0"/>
        <v>2</v>
      </c>
      <c r="AL21" s="1777">
        <v>0</v>
      </c>
      <c r="AM21" s="1777">
        <v>0</v>
      </c>
      <c r="AN21" s="1591">
        <f t="shared" si="1"/>
        <v>4</v>
      </c>
    </row>
    <row r="22" spans="1:40" ht="19.149999999999999" customHeight="1">
      <c r="A22" s="1770" t="s">
        <v>860</v>
      </c>
      <c r="B22" s="1773" t="s">
        <v>3</v>
      </c>
      <c r="C22" s="105" t="s">
        <v>2</v>
      </c>
      <c r="D22" s="1295" t="s">
        <v>3</v>
      </c>
      <c r="E22" s="120" t="s">
        <v>16</v>
      </c>
      <c r="F22" s="2741" t="s">
        <v>704</v>
      </c>
      <c r="G22" s="105" t="s">
        <v>15</v>
      </c>
      <c r="H22" s="2514" t="s">
        <v>16</v>
      </c>
      <c r="I22" s="105" t="s">
        <v>2</v>
      </c>
      <c r="J22" s="87" t="s">
        <v>2</v>
      </c>
      <c r="K22" s="2514" t="s">
        <v>16</v>
      </c>
      <c r="L22" s="2741" t="s">
        <v>704</v>
      </c>
      <c r="M22" s="120" t="s">
        <v>16</v>
      </c>
      <c r="N22" s="105" t="s">
        <v>2</v>
      </c>
      <c r="O22" s="105" t="s">
        <v>2</v>
      </c>
      <c r="P22" s="105" t="s">
        <v>2</v>
      </c>
      <c r="Q22" s="105" t="s">
        <v>2</v>
      </c>
      <c r="R22" s="105" t="s">
        <v>2</v>
      </c>
      <c r="S22" s="120" t="s">
        <v>16</v>
      </c>
      <c r="T22" s="120" t="s">
        <v>16</v>
      </c>
      <c r="U22" s="1295" t="s">
        <v>3</v>
      </c>
      <c r="V22" s="105" t="s">
        <v>2</v>
      </c>
      <c r="W22" s="87" t="s">
        <v>895</v>
      </c>
      <c r="X22" s="105" t="s">
        <v>2</v>
      </c>
      <c r="Y22" s="105" t="s">
        <v>2</v>
      </c>
      <c r="Z22" s="120" t="s">
        <v>16</v>
      </c>
      <c r="AA22" s="120" t="s">
        <v>16</v>
      </c>
      <c r="AB22" s="1651" t="s">
        <v>59</v>
      </c>
      <c r="AC22" s="105" t="s">
        <v>2</v>
      </c>
      <c r="AD22" s="105" t="s">
        <v>2</v>
      </c>
      <c r="AE22" s="105" t="s">
        <v>2</v>
      </c>
      <c r="AF22" s="125" t="s">
        <v>2</v>
      </c>
      <c r="AG22" s="1592">
        <f t="shared" si="2"/>
        <v>16</v>
      </c>
      <c r="AH22" s="13">
        <f t="shared" si="3"/>
        <v>4</v>
      </c>
      <c r="AI22" s="8">
        <f t="shared" si="4"/>
        <v>0</v>
      </c>
      <c r="AJ22" s="8">
        <f t="shared" si="5"/>
        <v>8</v>
      </c>
      <c r="AK22" s="49">
        <f t="shared" si="0"/>
        <v>2</v>
      </c>
      <c r="AL22" s="49">
        <v>3</v>
      </c>
      <c r="AM22" s="49">
        <v>1</v>
      </c>
      <c r="AN22" s="14">
        <f t="shared" si="1"/>
        <v>12</v>
      </c>
    </row>
    <row r="23" spans="1:40" ht="19.149999999999999" customHeight="1" thickBot="1">
      <c r="A23" s="1770" t="s">
        <v>861</v>
      </c>
      <c r="B23" s="138" t="s">
        <v>896</v>
      </c>
      <c r="C23" s="1651" t="s">
        <v>59</v>
      </c>
      <c r="D23" s="105" t="s">
        <v>2</v>
      </c>
      <c r="E23" s="120" t="s">
        <v>16</v>
      </c>
      <c r="F23" s="120" t="s">
        <v>16</v>
      </c>
      <c r="G23" s="105" t="s">
        <v>2</v>
      </c>
      <c r="H23" s="105" t="s">
        <v>2</v>
      </c>
      <c r="I23" s="1651" t="s">
        <v>59</v>
      </c>
      <c r="J23" s="1295" t="s">
        <v>3</v>
      </c>
      <c r="K23" s="2514" t="s">
        <v>16</v>
      </c>
      <c r="L23" s="2744" t="s">
        <v>704</v>
      </c>
      <c r="M23" s="2741" t="s">
        <v>704</v>
      </c>
      <c r="N23" s="105" t="s">
        <v>15</v>
      </c>
      <c r="O23" s="2514" t="s">
        <v>16</v>
      </c>
      <c r="P23" s="1651" t="s">
        <v>59</v>
      </c>
      <c r="Q23" s="105" t="s">
        <v>2</v>
      </c>
      <c r="R23" s="1295" t="s">
        <v>3</v>
      </c>
      <c r="S23" s="120" t="s">
        <v>16</v>
      </c>
      <c r="T23" s="120" t="s">
        <v>16</v>
      </c>
      <c r="U23" s="105" t="s">
        <v>2</v>
      </c>
      <c r="V23" s="105" t="s">
        <v>2</v>
      </c>
      <c r="W23" s="87" t="s">
        <v>2</v>
      </c>
      <c r="X23" s="1651" t="s">
        <v>59</v>
      </c>
      <c r="Y23" s="1774" t="s">
        <v>3</v>
      </c>
      <c r="Z23" s="120" t="s">
        <v>16</v>
      </c>
      <c r="AA23" s="120" t="s">
        <v>16</v>
      </c>
      <c r="AB23" s="1295" t="s">
        <v>3</v>
      </c>
      <c r="AC23" s="105" t="s">
        <v>2</v>
      </c>
      <c r="AD23" s="105" t="s">
        <v>2</v>
      </c>
      <c r="AE23" s="1651" t="s">
        <v>902</v>
      </c>
      <c r="AF23" s="131" t="s">
        <v>2</v>
      </c>
      <c r="AG23" s="1592">
        <f t="shared" si="2"/>
        <v>12</v>
      </c>
      <c r="AH23" s="13">
        <f t="shared" si="3"/>
        <v>4</v>
      </c>
      <c r="AI23" s="8">
        <f t="shared" si="4"/>
        <v>0</v>
      </c>
      <c r="AJ23" s="8">
        <f t="shared" si="5"/>
        <v>8</v>
      </c>
      <c r="AK23" s="49">
        <f t="shared" si="0"/>
        <v>2</v>
      </c>
      <c r="AL23" s="49">
        <v>3</v>
      </c>
      <c r="AM23" s="49">
        <v>1</v>
      </c>
      <c r="AN23" s="14">
        <f t="shared" si="1"/>
        <v>12</v>
      </c>
    </row>
    <row r="24" spans="1:40" ht="19.149999999999999" customHeight="1" thickBot="1">
      <c r="A24" s="1770" t="s">
        <v>862</v>
      </c>
      <c r="B24" s="138" t="s">
        <v>2</v>
      </c>
      <c r="C24" s="87" t="s">
        <v>2</v>
      </c>
      <c r="D24" s="120" t="s">
        <v>16</v>
      </c>
      <c r="E24" s="105" t="s">
        <v>2</v>
      </c>
      <c r="F24" s="120" t="s">
        <v>16</v>
      </c>
      <c r="G24" s="105" t="s">
        <v>2</v>
      </c>
      <c r="H24" s="105" t="s">
        <v>2</v>
      </c>
      <c r="I24" s="105" t="s">
        <v>2</v>
      </c>
      <c r="J24" s="105" t="s">
        <v>2</v>
      </c>
      <c r="K24" s="1774" t="s">
        <v>3</v>
      </c>
      <c r="L24" s="2514" t="s">
        <v>16</v>
      </c>
      <c r="M24" s="120" t="s">
        <v>16</v>
      </c>
      <c r="N24" s="1295" t="s">
        <v>3</v>
      </c>
      <c r="O24" s="2514" t="s">
        <v>16</v>
      </c>
      <c r="P24" s="1651" t="s">
        <v>59</v>
      </c>
      <c r="Q24" s="1651" t="s">
        <v>59</v>
      </c>
      <c r="R24" s="105" t="s">
        <v>2</v>
      </c>
      <c r="S24" s="2741" t="s">
        <v>704</v>
      </c>
      <c r="T24" s="120" t="s">
        <v>16</v>
      </c>
      <c r="U24" s="135" t="s">
        <v>2</v>
      </c>
      <c r="V24" s="1295" t="s">
        <v>3</v>
      </c>
      <c r="W24" s="1651" t="s">
        <v>59</v>
      </c>
      <c r="X24" s="105" t="s">
        <v>2</v>
      </c>
      <c r="Y24" s="87" t="s">
        <v>2</v>
      </c>
      <c r="Z24" s="120" t="s">
        <v>16</v>
      </c>
      <c r="AA24" s="120" t="s">
        <v>16</v>
      </c>
      <c r="AB24" s="105" t="s">
        <v>2</v>
      </c>
      <c r="AC24" s="87" t="s">
        <v>2</v>
      </c>
      <c r="AD24" s="1295" t="s">
        <v>3</v>
      </c>
      <c r="AE24" s="1651" t="s">
        <v>59</v>
      </c>
      <c r="AF24" s="125" t="s">
        <v>2</v>
      </c>
      <c r="AG24" s="1592">
        <f t="shared" si="2"/>
        <v>14</v>
      </c>
      <c r="AH24" s="13">
        <f t="shared" si="3"/>
        <v>4</v>
      </c>
      <c r="AI24" s="8">
        <f t="shared" si="4"/>
        <v>0</v>
      </c>
      <c r="AJ24" s="8">
        <f t="shared" si="5"/>
        <v>8</v>
      </c>
      <c r="AK24" s="49">
        <f t="shared" si="0"/>
        <v>1</v>
      </c>
      <c r="AL24" s="49">
        <v>3</v>
      </c>
      <c r="AM24" s="49">
        <v>1</v>
      </c>
      <c r="AN24" s="14">
        <f t="shared" si="1"/>
        <v>11</v>
      </c>
    </row>
    <row r="25" spans="1:40" ht="19.149999999999999" customHeight="1">
      <c r="A25" s="1770" t="s">
        <v>863</v>
      </c>
      <c r="B25" s="138" t="s">
        <v>2</v>
      </c>
      <c r="C25" s="105" t="s">
        <v>2</v>
      </c>
      <c r="D25" s="1295" t="s">
        <v>3</v>
      </c>
      <c r="E25" s="120" t="s">
        <v>16</v>
      </c>
      <c r="F25" s="120" t="s">
        <v>16</v>
      </c>
      <c r="G25" s="1295" t="s">
        <v>3</v>
      </c>
      <c r="H25" s="105" t="s">
        <v>2</v>
      </c>
      <c r="I25" s="105" t="s">
        <v>2</v>
      </c>
      <c r="J25" s="105" t="s">
        <v>2</v>
      </c>
      <c r="K25" s="87" t="s">
        <v>2</v>
      </c>
      <c r="L25" s="120" t="s">
        <v>16</v>
      </c>
      <c r="M25" s="2741" t="s">
        <v>704</v>
      </c>
      <c r="N25" s="105" t="s">
        <v>2</v>
      </c>
      <c r="O25" s="1295" t="s">
        <v>3</v>
      </c>
      <c r="P25" s="105" t="s">
        <v>2</v>
      </c>
      <c r="Q25" s="87" t="s">
        <v>2</v>
      </c>
      <c r="R25" s="105" t="s">
        <v>2</v>
      </c>
      <c r="S25" s="120" t="s">
        <v>16</v>
      </c>
      <c r="T25" s="120" t="s">
        <v>16</v>
      </c>
      <c r="U25" s="105" t="s">
        <v>15</v>
      </c>
      <c r="V25" s="120" t="s">
        <v>16</v>
      </c>
      <c r="W25" s="120" t="s">
        <v>16</v>
      </c>
      <c r="X25" s="105" t="s">
        <v>2</v>
      </c>
      <c r="Y25" s="105" t="s">
        <v>2</v>
      </c>
      <c r="Z25" s="120" t="s">
        <v>16</v>
      </c>
      <c r="AA25" s="2741" t="s">
        <v>704</v>
      </c>
      <c r="AB25" s="87" t="s">
        <v>2</v>
      </c>
      <c r="AC25" s="1295" t="s">
        <v>3</v>
      </c>
      <c r="AD25" s="105" t="s">
        <v>2</v>
      </c>
      <c r="AE25" s="1295" t="s">
        <v>3</v>
      </c>
      <c r="AF25" s="2788" t="s">
        <v>956</v>
      </c>
      <c r="AG25" s="1592">
        <f t="shared" si="2"/>
        <v>15</v>
      </c>
      <c r="AH25" s="13">
        <f t="shared" si="3"/>
        <v>5</v>
      </c>
      <c r="AI25" s="8">
        <f t="shared" si="4"/>
        <v>0</v>
      </c>
      <c r="AJ25" s="8">
        <f t="shared" si="5"/>
        <v>8</v>
      </c>
      <c r="AK25" s="49">
        <f t="shared" si="0"/>
        <v>2</v>
      </c>
      <c r="AL25" s="49">
        <v>3</v>
      </c>
      <c r="AM25" s="49">
        <v>1</v>
      </c>
      <c r="AN25" s="14">
        <f t="shared" si="1"/>
        <v>14</v>
      </c>
    </row>
    <row r="26" spans="1:40" ht="19.149999999999999" customHeight="1">
      <c r="A26" s="1770" t="s">
        <v>864</v>
      </c>
      <c r="B26" s="138" t="s">
        <v>2</v>
      </c>
      <c r="C26" s="105" t="s">
        <v>2</v>
      </c>
      <c r="D26" s="105" t="s">
        <v>2</v>
      </c>
      <c r="E26" s="120" t="s">
        <v>16</v>
      </c>
      <c r="F26" s="120" t="s">
        <v>16</v>
      </c>
      <c r="G26" s="87" t="s">
        <v>2</v>
      </c>
      <c r="H26" s="105" t="s">
        <v>2</v>
      </c>
      <c r="I26" s="87" t="s">
        <v>2</v>
      </c>
      <c r="J26" s="105" t="s">
        <v>2</v>
      </c>
      <c r="K26" s="105" t="s">
        <v>2</v>
      </c>
      <c r="L26" s="120" t="s">
        <v>16</v>
      </c>
      <c r="M26" s="120" t="s">
        <v>16</v>
      </c>
      <c r="N26" s="105" t="s">
        <v>2</v>
      </c>
      <c r="O26" s="105" t="s">
        <v>2</v>
      </c>
      <c r="P26" s="105" t="s">
        <v>2</v>
      </c>
      <c r="Q26" s="105" t="s">
        <v>2</v>
      </c>
      <c r="R26" s="2514" t="s">
        <v>16</v>
      </c>
      <c r="S26" s="2744" t="s">
        <v>704</v>
      </c>
      <c r="T26" s="120" t="s">
        <v>16</v>
      </c>
      <c r="U26" s="105" t="s">
        <v>15</v>
      </c>
      <c r="V26" s="2514" t="s">
        <v>16</v>
      </c>
      <c r="W26" s="105" t="s">
        <v>2</v>
      </c>
      <c r="X26" s="87" t="s">
        <v>2</v>
      </c>
      <c r="Y26" s="105" t="s">
        <v>2</v>
      </c>
      <c r="Z26" s="120" t="s">
        <v>16</v>
      </c>
      <c r="AA26" s="2741" t="s">
        <v>704</v>
      </c>
      <c r="AB26" s="105" t="s">
        <v>2</v>
      </c>
      <c r="AC26" s="105" t="s">
        <v>2</v>
      </c>
      <c r="AD26" s="105" t="s">
        <v>2</v>
      </c>
      <c r="AE26" s="87" t="s">
        <v>2</v>
      </c>
      <c r="AF26" s="125" t="s">
        <v>2</v>
      </c>
      <c r="AG26" s="1592">
        <f t="shared" si="2"/>
        <v>21</v>
      </c>
      <c r="AH26" s="13">
        <f t="shared" si="3"/>
        <v>0</v>
      </c>
      <c r="AI26" s="8">
        <f t="shared" si="4"/>
        <v>0</v>
      </c>
      <c r="AJ26" s="8">
        <f t="shared" si="5"/>
        <v>8</v>
      </c>
      <c r="AK26" s="49">
        <f t="shared" si="0"/>
        <v>2</v>
      </c>
      <c r="AL26" s="49">
        <v>2</v>
      </c>
      <c r="AM26" s="49">
        <v>0</v>
      </c>
      <c r="AN26" s="14">
        <f t="shared" si="1"/>
        <v>4</v>
      </c>
    </row>
    <row r="27" spans="1:40" ht="19.149999999999999" customHeight="1">
      <c r="A27" s="1771" t="s">
        <v>865</v>
      </c>
      <c r="B27" s="138" t="s">
        <v>2</v>
      </c>
      <c r="C27" s="105" t="s">
        <v>2</v>
      </c>
      <c r="D27" s="105" t="s">
        <v>2</v>
      </c>
      <c r="E27" s="120" t="s">
        <v>16</v>
      </c>
      <c r="F27" s="120" t="s">
        <v>16</v>
      </c>
      <c r="G27" s="105" t="s">
        <v>2</v>
      </c>
      <c r="H27" s="1295" t="s">
        <v>3</v>
      </c>
      <c r="I27" s="105" t="s">
        <v>896</v>
      </c>
      <c r="J27" s="105" t="s">
        <v>2</v>
      </c>
      <c r="K27" s="87" t="s">
        <v>2</v>
      </c>
      <c r="L27" s="120" t="s">
        <v>16</v>
      </c>
      <c r="M27" s="120" t="s">
        <v>16</v>
      </c>
      <c r="N27" s="105" t="s">
        <v>2</v>
      </c>
      <c r="O27" s="105" t="s">
        <v>2</v>
      </c>
      <c r="P27" s="1295" t="s">
        <v>3</v>
      </c>
      <c r="Q27" s="105" t="s">
        <v>2</v>
      </c>
      <c r="R27" s="105" t="s">
        <v>2</v>
      </c>
      <c r="S27" s="120" t="s">
        <v>16</v>
      </c>
      <c r="T27" s="2741" t="s">
        <v>704</v>
      </c>
      <c r="U27" s="105" t="s">
        <v>2</v>
      </c>
      <c r="V27" s="2514" t="s">
        <v>16</v>
      </c>
      <c r="W27" s="105" t="s">
        <v>2</v>
      </c>
      <c r="X27" s="105" t="s">
        <v>2</v>
      </c>
      <c r="Y27" s="105" t="s">
        <v>2</v>
      </c>
      <c r="Z27" s="2744" t="s">
        <v>704</v>
      </c>
      <c r="AA27" s="120" t="s">
        <v>16</v>
      </c>
      <c r="AB27" s="2514" t="s">
        <v>16</v>
      </c>
      <c r="AC27" s="105" t="s">
        <v>2</v>
      </c>
      <c r="AD27" s="105" t="s">
        <v>2</v>
      </c>
      <c r="AE27" s="87" t="s">
        <v>2</v>
      </c>
      <c r="AF27" s="1327" t="s">
        <v>3</v>
      </c>
      <c r="AG27" s="1592">
        <f t="shared" si="2"/>
        <v>18</v>
      </c>
      <c r="AH27" s="13">
        <f t="shared" si="3"/>
        <v>3</v>
      </c>
      <c r="AI27" s="8">
        <f t="shared" si="4"/>
        <v>0</v>
      </c>
      <c r="AJ27" s="8">
        <f t="shared" si="5"/>
        <v>8</v>
      </c>
      <c r="AK27" s="49">
        <f t="shared" si="0"/>
        <v>2</v>
      </c>
      <c r="AL27" s="49">
        <v>2</v>
      </c>
      <c r="AM27" s="49">
        <v>1</v>
      </c>
      <c r="AN27" s="14">
        <f t="shared" si="1"/>
        <v>10</v>
      </c>
    </row>
    <row r="28" spans="1:40" ht="19.149999999999999" customHeight="1">
      <c r="A28" s="1771" t="s">
        <v>866</v>
      </c>
      <c r="B28" s="138" t="s">
        <v>2</v>
      </c>
      <c r="C28" s="105" t="s">
        <v>2</v>
      </c>
      <c r="D28" s="105" t="s">
        <v>2</v>
      </c>
      <c r="E28" s="120" t="s">
        <v>16</v>
      </c>
      <c r="F28" s="120" t="s">
        <v>16</v>
      </c>
      <c r="G28" s="105" t="s">
        <v>2</v>
      </c>
      <c r="H28" s="105" t="s">
        <v>2</v>
      </c>
      <c r="I28" s="105" t="s">
        <v>896</v>
      </c>
      <c r="J28" s="105" t="s">
        <v>2</v>
      </c>
      <c r="K28" s="105" t="s">
        <v>2</v>
      </c>
      <c r="L28" s="120" t="s">
        <v>16</v>
      </c>
      <c r="M28" s="120" t="s">
        <v>16</v>
      </c>
      <c r="N28" s="105" t="s">
        <v>2</v>
      </c>
      <c r="O28" s="105" t="s">
        <v>2</v>
      </c>
      <c r="P28" s="105" t="s">
        <v>2</v>
      </c>
      <c r="Q28" s="105" t="s">
        <v>2</v>
      </c>
      <c r="R28" s="87" t="s">
        <v>2</v>
      </c>
      <c r="S28" s="120" t="s">
        <v>16</v>
      </c>
      <c r="T28" s="2741" t="s">
        <v>704</v>
      </c>
      <c r="U28" s="105" t="s">
        <v>2</v>
      </c>
      <c r="V28" s="105" t="s">
        <v>2</v>
      </c>
      <c r="W28" s="87" t="s">
        <v>2</v>
      </c>
      <c r="X28" s="105" t="s">
        <v>2</v>
      </c>
      <c r="Y28" s="2514" t="s">
        <v>16</v>
      </c>
      <c r="Z28" s="2744" t="s">
        <v>704</v>
      </c>
      <c r="AA28" s="120" t="s">
        <v>16</v>
      </c>
      <c r="AB28" s="2766" t="s">
        <v>907</v>
      </c>
      <c r="AC28" s="2514" t="s">
        <v>16</v>
      </c>
      <c r="AD28" s="87" t="s">
        <v>2</v>
      </c>
      <c r="AE28" s="105" t="s">
        <v>2</v>
      </c>
      <c r="AF28" s="125" t="s">
        <v>2</v>
      </c>
      <c r="AG28" s="1593">
        <f t="shared" si="2"/>
        <v>21</v>
      </c>
      <c r="AH28" s="13">
        <f t="shared" si="3"/>
        <v>0</v>
      </c>
      <c r="AI28" s="13">
        <f t="shared" si="4"/>
        <v>0</v>
      </c>
      <c r="AJ28" s="13">
        <f t="shared" si="5"/>
        <v>8</v>
      </c>
      <c r="AK28" s="49">
        <f t="shared" si="0"/>
        <v>2</v>
      </c>
      <c r="AL28" s="49">
        <v>2</v>
      </c>
      <c r="AM28" s="49">
        <v>1</v>
      </c>
      <c r="AN28" s="14">
        <f t="shared" si="1"/>
        <v>4</v>
      </c>
    </row>
    <row r="29" spans="1:40" ht="19.149999999999999" customHeight="1" thickBot="1">
      <c r="A29" s="1772" t="s">
        <v>867</v>
      </c>
      <c r="B29" s="2736" t="s">
        <v>2</v>
      </c>
      <c r="C29" s="1773" t="s">
        <v>3</v>
      </c>
      <c r="D29" s="1297" t="s">
        <v>2</v>
      </c>
      <c r="E29" s="148" t="s">
        <v>16</v>
      </c>
      <c r="F29" s="148" t="s">
        <v>16</v>
      </c>
      <c r="G29" s="1297" t="s">
        <v>2</v>
      </c>
      <c r="H29" s="1297" t="s">
        <v>2</v>
      </c>
      <c r="I29" s="1774" t="s">
        <v>3</v>
      </c>
      <c r="J29" s="1756" t="s">
        <v>2</v>
      </c>
      <c r="K29" s="1297" t="s">
        <v>2</v>
      </c>
      <c r="L29" s="148" t="s">
        <v>16</v>
      </c>
      <c r="M29" s="148" t="s">
        <v>16</v>
      </c>
      <c r="N29" s="1651" t="s">
        <v>59</v>
      </c>
      <c r="O29" s="1297" t="s">
        <v>2</v>
      </c>
      <c r="P29" s="1297" t="s">
        <v>2</v>
      </c>
      <c r="Q29" s="1774" t="s">
        <v>3</v>
      </c>
      <c r="R29" s="1297" t="s">
        <v>2</v>
      </c>
      <c r="S29" s="148" t="s">
        <v>16</v>
      </c>
      <c r="T29" s="148" t="s">
        <v>16</v>
      </c>
      <c r="U29" s="1297" t="s">
        <v>2</v>
      </c>
      <c r="V29" s="1756" t="s">
        <v>2</v>
      </c>
      <c r="W29" s="1651" t="s">
        <v>59</v>
      </c>
      <c r="X29" s="1297" t="s">
        <v>2</v>
      </c>
      <c r="Y29" s="105" t="s">
        <v>2</v>
      </c>
      <c r="Z29" s="148" t="s">
        <v>16</v>
      </c>
      <c r="AA29" s="148" t="s">
        <v>16</v>
      </c>
      <c r="AB29" s="1297" t="s">
        <v>2</v>
      </c>
      <c r="AC29" s="1297" t="s">
        <v>2</v>
      </c>
      <c r="AD29" s="1774" t="s">
        <v>3</v>
      </c>
      <c r="AE29" s="1297" t="s">
        <v>2</v>
      </c>
      <c r="AF29" s="2748" t="s">
        <v>16</v>
      </c>
      <c r="AG29" s="1600">
        <f t="shared" si="2"/>
        <v>16</v>
      </c>
      <c r="AH29" s="20">
        <f t="shared" si="3"/>
        <v>4</v>
      </c>
      <c r="AI29" s="21">
        <f t="shared" si="4"/>
        <v>0</v>
      </c>
      <c r="AJ29" s="21">
        <f t="shared" si="5"/>
        <v>9</v>
      </c>
      <c r="AK29" s="1778">
        <f t="shared" si="0"/>
        <v>0</v>
      </c>
      <c r="AL29" s="1778">
        <v>2</v>
      </c>
      <c r="AM29" s="1778">
        <v>1</v>
      </c>
      <c r="AN29" s="1595">
        <f t="shared" si="1"/>
        <v>10</v>
      </c>
    </row>
    <row r="30" spans="1:40">
      <c r="A30" s="460" t="s">
        <v>2</v>
      </c>
      <c r="B30" s="2719">
        <v>3</v>
      </c>
      <c r="C30" s="2719">
        <v>3</v>
      </c>
      <c r="D30" s="2719">
        <v>3</v>
      </c>
      <c r="E30" s="2719">
        <v>3</v>
      </c>
      <c r="F30" s="2719">
        <v>3</v>
      </c>
      <c r="G30" s="2719">
        <v>0</v>
      </c>
      <c r="H30" s="2719">
        <v>0</v>
      </c>
      <c r="I30" s="2719">
        <v>3</v>
      </c>
      <c r="J30" s="2719">
        <v>3</v>
      </c>
      <c r="K30" s="2719">
        <v>3</v>
      </c>
      <c r="L30" s="2719">
        <v>3</v>
      </c>
      <c r="M30" s="2719">
        <v>3</v>
      </c>
      <c r="N30" s="2719">
        <v>0</v>
      </c>
      <c r="O30" s="2719">
        <v>0</v>
      </c>
      <c r="P30" s="2719">
        <v>3</v>
      </c>
      <c r="Q30" s="2719">
        <v>3</v>
      </c>
      <c r="R30" s="2719">
        <v>3</v>
      </c>
      <c r="S30" s="2719">
        <v>3</v>
      </c>
      <c r="T30" s="2719">
        <v>3</v>
      </c>
      <c r="U30" s="2719">
        <v>0</v>
      </c>
      <c r="V30" s="2719">
        <v>0</v>
      </c>
      <c r="W30" s="2719">
        <v>3</v>
      </c>
      <c r="X30" s="2719">
        <v>3</v>
      </c>
      <c r="Y30" s="2719">
        <v>3</v>
      </c>
      <c r="Z30" s="2719">
        <v>3</v>
      </c>
      <c r="AA30" s="2719">
        <v>3</v>
      </c>
      <c r="AB30" s="2719">
        <v>0</v>
      </c>
      <c r="AC30" s="2719">
        <v>0</v>
      </c>
      <c r="AD30" s="2719">
        <v>3</v>
      </c>
      <c r="AE30" s="2719">
        <v>3</v>
      </c>
      <c r="AF30" s="2720">
        <v>3</v>
      </c>
      <c r="AG30" s="2497"/>
      <c r="AH30" s="2498"/>
      <c r="AI30" s="2498"/>
      <c r="AJ30" s="2498"/>
      <c r="AK30" s="2497"/>
      <c r="AL30" s="2497"/>
      <c r="AM30" s="2497"/>
      <c r="AN30" s="2498"/>
    </row>
    <row r="31" spans="1:40">
      <c r="A31" s="2499" t="s">
        <v>3</v>
      </c>
      <c r="B31" s="2721">
        <f t="shared" ref="B31:AF31" si="6">COUNTIF(B4:B29,"e")</f>
        <v>4</v>
      </c>
      <c r="C31" s="2721">
        <f t="shared" si="6"/>
        <v>4</v>
      </c>
      <c r="D31" s="2721">
        <f t="shared" si="6"/>
        <v>4</v>
      </c>
      <c r="E31" s="2721">
        <f t="shared" si="6"/>
        <v>3</v>
      </c>
      <c r="F31" s="2721">
        <f t="shared" si="6"/>
        <v>3</v>
      </c>
      <c r="G31" s="2721">
        <f t="shared" si="6"/>
        <v>4</v>
      </c>
      <c r="H31" s="2721">
        <f t="shared" si="6"/>
        <v>4</v>
      </c>
      <c r="I31" s="2721">
        <f t="shared" si="6"/>
        <v>4</v>
      </c>
      <c r="J31" s="2721">
        <f t="shared" si="6"/>
        <v>4</v>
      </c>
      <c r="K31" s="2721">
        <f t="shared" si="6"/>
        <v>4</v>
      </c>
      <c r="L31" s="2721">
        <f t="shared" si="6"/>
        <v>3</v>
      </c>
      <c r="M31" s="2721">
        <f t="shared" si="6"/>
        <v>3</v>
      </c>
      <c r="N31" s="2721">
        <f t="shared" si="6"/>
        <v>4</v>
      </c>
      <c r="O31" s="2721">
        <f t="shared" si="6"/>
        <v>4</v>
      </c>
      <c r="P31" s="2721">
        <f t="shared" si="6"/>
        <v>4</v>
      </c>
      <c r="Q31" s="2721">
        <f t="shared" si="6"/>
        <v>4</v>
      </c>
      <c r="R31" s="2721">
        <f t="shared" si="6"/>
        <v>4</v>
      </c>
      <c r="S31" s="2721">
        <f t="shared" si="6"/>
        <v>3</v>
      </c>
      <c r="T31" s="2721">
        <f t="shared" si="6"/>
        <v>2</v>
      </c>
      <c r="U31" s="2721">
        <f t="shared" si="6"/>
        <v>4</v>
      </c>
      <c r="V31" s="2721">
        <f t="shared" si="6"/>
        <v>4</v>
      </c>
      <c r="W31" s="2721">
        <f t="shared" si="6"/>
        <v>3</v>
      </c>
      <c r="X31" s="2721">
        <f t="shared" si="6"/>
        <v>4</v>
      </c>
      <c r="Y31" s="2721">
        <f t="shared" si="6"/>
        <v>4</v>
      </c>
      <c r="Z31" s="2721">
        <f t="shared" si="6"/>
        <v>3</v>
      </c>
      <c r="AA31" s="2721">
        <f t="shared" si="6"/>
        <v>3</v>
      </c>
      <c r="AB31" s="2721">
        <f t="shared" si="6"/>
        <v>4</v>
      </c>
      <c r="AC31" s="2721">
        <f t="shared" si="6"/>
        <v>4</v>
      </c>
      <c r="AD31" s="2721">
        <f t="shared" si="6"/>
        <v>4</v>
      </c>
      <c r="AE31" s="2721">
        <f t="shared" si="6"/>
        <v>4</v>
      </c>
      <c r="AF31" s="2722">
        <f t="shared" si="6"/>
        <v>4</v>
      </c>
      <c r="AG31" s="2498"/>
      <c r="AH31" s="2498"/>
      <c r="AI31" s="2498"/>
      <c r="AJ31" s="2498"/>
      <c r="AK31" s="2497"/>
      <c r="AL31" s="2497"/>
      <c r="AM31" s="2497"/>
      <c r="AN31" s="2498"/>
    </row>
    <row r="32" spans="1:40">
      <c r="A32" s="2499" t="s">
        <v>402</v>
      </c>
      <c r="B32" s="2723">
        <f t="shared" ref="B32:AF32" si="7">COUNTIF(B8,"E")+COUNTIF(B9:B10,"E")+COUNTIF(B11,"E")+COUNTIF(B12:B14,"E")+COUNTIF(B19,"E")+COUNTIF(B23,"E")+COUNTIF(B29,"E")</f>
        <v>2</v>
      </c>
      <c r="C32" s="2723">
        <f t="shared" si="7"/>
        <v>2</v>
      </c>
      <c r="D32" s="2723">
        <f t="shared" si="7"/>
        <v>1</v>
      </c>
      <c r="E32" s="2723">
        <f t="shared" si="7"/>
        <v>1</v>
      </c>
      <c r="F32" s="2723">
        <f t="shared" si="7"/>
        <v>2</v>
      </c>
      <c r="G32" s="2723">
        <f t="shared" si="7"/>
        <v>1</v>
      </c>
      <c r="H32" s="2723">
        <f t="shared" si="7"/>
        <v>3</v>
      </c>
      <c r="I32" s="2723">
        <f t="shared" si="7"/>
        <v>3</v>
      </c>
      <c r="J32" s="2723">
        <f t="shared" si="7"/>
        <v>3</v>
      </c>
      <c r="K32" s="2723">
        <f t="shared" si="7"/>
        <v>2</v>
      </c>
      <c r="L32" s="2723">
        <f t="shared" si="7"/>
        <v>1</v>
      </c>
      <c r="M32" s="2723">
        <f t="shared" si="7"/>
        <v>1</v>
      </c>
      <c r="N32" s="2723">
        <f t="shared" si="7"/>
        <v>2</v>
      </c>
      <c r="O32" s="2723">
        <f>COUNTIF(O8,"E")+COUNTIF(O9:O10,"E")+COUNTIF(O11,"E")+COUNTIF(O12:O14,"E")+COUNTIF(O19,"E")+COUNTIF(O23,"E")+COUNTIF(O29,"E")</f>
        <v>1</v>
      </c>
      <c r="P32" s="2723">
        <f t="shared" si="7"/>
        <v>2</v>
      </c>
      <c r="Q32" s="2723">
        <f t="shared" si="7"/>
        <v>2</v>
      </c>
      <c r="R32" s="2723">
        <f t="shared" si="7"/>
        <v>3</v>
      </c>
      <c r="S32" s="2723">
        <f t="shared" si="7"/>
        <v>2</v>
      </c>
      <c r="T32" s="2723">
        <f t="shared" si="7"/>
        <v>0</v>
      </c>
      <c r="U32" s="2723">
        <f t="shared" si="7"/>
        <v>1</v>
      </c>
      <c r="V32" s="2723">
        <f t="shared" si="7"/>
        <v>1</v>
      </c>
      <c r="W32" s="2723">
        <f t="shared" si="7"/>
        <v>0</v>
      </c>
      <c r="X32" s="2723">
        <f t="shared" si="7"/>
        <v>2</v>
      </c>
      <c r="Y32" s="2723">
        <f t="shared" si="7"/>
        <v>3</v>
      </c>
      <c r="Z32" s="2723">
        <f t="shared" si="7"/>
        <v>2</v>
      </c>
      <c r="AA32" s="2723">
        <f t="shared" si="7"/>
        <v>1</v>
      </c>
      <c r="AB32" s="2723">
        <f t="shared" si="7"/>
        <v>2</v>
      </c>
      <c r="AC32" s="2723">
        <f t="shared" si="7"/>
        <v>2</v>
      </c>
      <c r="AD32" s="2723">
        <f t="shared" si="7"/>
        <v>1</v>
      </c>
      <c r="AE32" s="2723">
        <f t="shared" si="7"/>
        <v>1</v>
      </c>
      <c r="AF32" s="2724">
        <f t="shared" si="7"/>
        <v>2</v>
      </c>
      <c r="AG32" s="2497"/>
      <c r="AH32" s="2497"/>
      <c r="AI32" s="2497"/>
      <c r="AJ32" s="2497"/>
      <c r="AK32" s="2497"/>
      <c r="AL32" s="2497"/>
      <c r="AM32" s="2497"/>
      <c r="AN32" s="2497"/>
    </row>
    <row r="33" spans="1:40">
      <c r="A33" s="443" t="s">
        <v>2</v>
      </c>
      <c r="B33" s="2725">
        <f t="shared" ref="B33:AF33" si="8">COUNTIF(B4:B20,"D")</f>
        <v>8</v>
      </c>
      <c r="C33" s="2725">
        <f t="shared" si="8"/>
        <v>7</v>
      </c>
      <c r="D33" s="2725">
        <f t="shared" si="8"/>
        <v>5</v>
      </c>
      <c r="E33" s="2725">
        <f t="shared" si="8"/>
        <v>0</v>
      </c>
      <c r="F33" s="2725">
        <f t="shared" si="8"/>
        <v>0</v>
      </c>
      <c r="G33" s="2725">
        <f t="shared" si="8"/>
        <v>8</v>
      </c>
      <c r="H33" s="2725">
        <f t="shared" si="8"/>
        <v>7</v>
      </c>
      <c r="I33" s="2725">
        <f t="shared" si="8"/>
        <v>8</v>
      </c>
      <c r="J33" s="2725">
        <f t="shared" si="8"/>
        <v>8</v>
      </c>
      <c r="K33" s="2725">
        <f t="shared" si="8"/>
        <v>7</v>
      </c>
      <c r="L33" s="2725">
        <f t="shared" si="8"/>
        <v>0</v>
      </c>
      <c r="M33" s="2725">
        <f t="shared" si="8"/>
        <v>0</v>
      </c>
      <c r="N33" s="2725">
        <f t="shared" si="8"/>
        <v>9</v>
      </c>
      <c r="O33" s="2725">
        <f t="shared" si="8"/>
        <v>6</v>
      </c>
      <c r="P33" s="2725">
        <f t="shared" si="8"/>
        <v>6</v>
      </c>
      <c r="Q33" s="2725">
        <f t="shared" si="8"/>
        <v>7</v>
      </c>
      <c r="R33" s="2725">
        <f t="shared" si="8"/>
        <v>5</v>
      </c>
      <c r="S33" s="2725">
        <f t="shared" si="8"/>
        <v>1</v>
      </c>
      <c r="T33" s="2725">
        <f t="shared" si="8"/>
        <v>0</v>
      </c>
      <c r="U33" s="2725">
        <f t="shared" si="8"/>
        <v>7</v>
      </c>
      <c r="V33" s="2725">
        <f t="shared" si="8"/>
        <v>5</v>
      </c>
      <c r="W33" s="2725">
        <f t="shared" si="8"/>
        <v>7</v>
      </c>
      <c r="X33" s="2725">
        <f t="shared" si="8"/>
        <v>6</v>
      </c>
      <c r="Y33" s="2725">
        <f t="shared" si="8"/>
        <v>6</v>
      </c>
      <c r="Z33" s="2725">
        <f t="shared" si="8"/>
        <v>0</v>
      </c>
      <c r="AA33" s="2725">
        <f t="shared" si="8"/>
        <v>0</v>
      </c>
      <c r="AB33" s="2725">
        <f t="shared" si="8"/>
        <v>5</v>
      </c>
      <c r="AC33" s="2725">
        <f t="shared" si="8"/>
        <v>7</v>
      </c>
      <c r="AD33" s="2725">
        <f t="shared" si="8"/>
        <v>11</v>
      </c>
      <c r="AE33" s="2725">
        <f t="shared" si="8"/>
        <v>6</v>
      </c>
      <c r="AF33" s="2726">
        <f t="shared" si="8"/>
        <v>7</v>
      </c>
      <c r="AG33" s="2498"/>
      <c r="AH33" s="2498"/>
      <c r="AI33" s="2498"/>
      <c r="AJ33" s="2498"/>
      <c r="AK33" s="2497"/>
      <c r="AL33" s="2497"/>
      <c r="AM33" s="2497"/>
      <c r="AN33" s="2498"/>
    </row>
    <row r="34" spans="1:40">
      <c r="A34" s="2503" t="s">
        <v>403</v>
      </c>
      <c r="B34" s="2723">
        <f t="shared" ref="B34:AE34" si="9">COUNTIF(B4:B20,"E")+COUNTIF(B22:B29,"D")+COUNTIF(B22:B26,"E")-COUNTIF(A24,"d")</f>
        <v>11</v>
      </c>
      <c r="C34" s="2723">
        <f t="shared" si="9"/>
        <v>8</v>
      </c>
      <c r="D34" s="2723">
        <f t="shared" si="9"/>
        <v>8</v>
      </c>
      <c r="E34" s="2723">
        <f t="shared" si="9"/>
        <v>4</v>
      </c>
      <c r="F34" s="2723">
        <f t="shared" si="9"/>
        <v>2</v>
      </c>
      <c r="G34" s="2723">
        <f t="shared" si="9"/>
        <v>11</v>
      </c>
      <c r="H34" s="2723">
        <f t="shared" si="9"/>
        <v>8</v>
      </c>
      <c r="I34" s="2723">
        <f t="shared" si="9"/>
        <v>8</v>
      </c>
      <c r="J34" s="2723">
        <f t="shared" si="9"/>
        <v>10</v>
      </c>
      <c r="K34" s="2723">
        <f t="shared" si="9"/>
        <v>8</v>
      </c>
      <c r="L34" s="2723">
        <f t="shared" si="9"/>
        <v>3</v>
      </c>
      <c r="M34" s="2723">
        <f t="shared" si="9"/>
        <v>3</v>
      </c>
      <c r="N34" s="2723">
        <f t="shared" si="9"/>
        <v>10</v>
      </c>
      <c r="O34" s="2723">
        <f t="shared" si="9"/>
        <v>9</v>
      </c>
      <c r="P34" s="2723">
        <f t="shared" si="9"/>
        <v>8</v>
      </c>
      <c r="Q34" s="2723">
        <f t="shared" si="9"/>
        <v>9</v>
      </c>
      <c r="R34" s="2723">
        <f t="shared" si="9"/>
        <v>10</v>
      </c>
      <c r="S34" s="2723">
        <f t="shared" si="9"/>
        <v>2</v>
      </c>
      <c r="T34" s="2723">
        <f t="shared" si="9"/>
        <v>2</v>
      </c>
      <c r="U34" s="2723">
        <f t="shared" si="9"/>
        <v>11</v>
      </c>
      <c r="V34" s="2723">
        <f t="shared" si="9"/>
        <v>7</v>
      </c>
      <c r="W34" s="2723">
        <f t="shared" si="9"/>
        <v>7</v>
      </c>
      <c r="X34" s="2723">
        <f t="shared" si="9"/>
        <v>11</v>
      </c>
      <c r="Y34" s="2723">
        <f t="shared" si="9"/>
        <v>9</v>
      </c>
      <c r="Z34" s="2723">
        <f t="shared" si="9"/>
        <v>2</v>
      </c>
      <c r="AA34" s="2723">
        <f t="shared" si="9"/>
        <v>3</v>
      </c>
      <c r="AB34" s="2723">
        <f t="shared" si="9"/>
        <v>9</v>
      </c>
      <c r="AC34" s="2723">
        <f t="shared" si="9"/>
        <v>9</v>
      </c>
      <c r="AD34" s="2723">
        <f t="shared" si="9"/>
        <v>8</v>
      </c>
      <c r="AE34" s="2723">
        <f t="shared" si="9"/>
        <v>9</v>
      </c>
      <c r="AF34" s="2724">
        <f>COUNTIF(AF4:AF20,"E")+COUNTIF(AF22:AF29,"D")+COUNTIF(AF22:AF26,"E")-COUNTIF(AD24,"d")</f>
        <v>8</v>
      </c>
      <c r="AG34" s="2498"/>
      <c r="AH34" s="2498"/>
      <c r="AI34" s="2498"/>
      <c r="AJ34" s="2498"/>
      <c r="AK34" s="2497"/>
      <c r="AL34" s="2497"/>
      <c r="AM34" s="2497"/>
      <c r="AN34" s="2498"/>
    </row>
    <row r="35" spans="1:40">
      <c r="A35" s="2504" t="s">
        <v>781</v>
      </c>
      <c r="B35" s="2727">
        <f t="shared" ref="B35:AF35" si="10">COUNTIF(B4:B14,"D")+COUNTIF(B4:B14,"e")-COUNTIF(B7,"D")-COUNTIF(B5,"D")-COUNTIF(B4,"D")-COUNTIF(B14,"D")-COUNTIF(B7,"e")-COUNTIF(B5,"e")-COUNTIF(B4,"e")-COUNTIF(B14,"e")</f>
        <v>5</v>
      </c>
      <c r="C35" s="2727">
        <f t="shared" si="10"/>
        <v>4</v>
      </c>
      <c r="D35" s="2727">
        <f t="shared" si="10"/>
        <v>3</v>
      </c>
      <c r="E35" s="2727">
        <f t="shared" si="10"/>
        <v>1</v>
      </c>
      <c r="F35" s="2727">
        <f t="shared" si="10"/>
        <v>2</v>
      </c>
      <c r="G35" s="2727">
        <f t="shared" si="10"/>
        <v>5</v>
      </c>
      <c r="H35" s="2727">
        <f t="shared" si="10"/>
        <v>4</v>
      </c>
      <c r="I35" s="2727">
        <f t="shared" si="10"/>
        <v>6</v>
      </c>
      <c r="J35" s="2727">
        <f t="shared" si="10"/>
        <v>4</v>
      </c>
      <c r="K35" s="2727">
        <f t="shared" si="10"/>
        <v>3</v>
      </c>
      <c r="L35" s="2727">
        <f t="shared" si="10"/>
        <v>1</v>
      </c>
      <c r="M35" s="2727">
        <f t="shared" si="10"/>
        <v>1</v>
      </c>
      <c r="N35" s="2727">
        <f t="shared" si="10"/>
        <v>5</v>
      </c>
      <c r="O35" s="2727">
        <f t="shared" si="10"/>
        <v>3</v>
      </c>
      <c r="P35" s="2727">
        <f t="shared" si="10"/>
        <v>4</v>
      </c>
      <c r="Q35" s="2727">
        <f t="shared" si="10"/>
        <v>3</v>
      </c>
      <c r="R35" s="2727">
        <f t="shared" si="10"/>
        <v>2</v>
      </c>
      <c r="S35" s="2727">
        <f t="shared" si="10"/>
        <v>3</v>
      </c>
      <c r="T35" s="2727">
        <f t="shared" si="10"/>
        <v>1</v>
      </c>
      <c r="U35" s="2727">
        <f t="shared" si="10"/>
        <v>5</v>
      </c>
      <c r="V35" s="2727">
        <f t="shared" si="10"/>
        <v>3</v>
      </c>
      <c r="W35" s="2727">
        <f t="shared" si="10"/>
        <v>2</v>
      </c>
      <c r="X35" s="2727">
        <f t="shared" si="10"/>
        <v>4</v>
      </c>
      <c r="Y35" s="2727">
        <f t="shared" si="10"/>
        <v>2</v>
      </c>
      <c r="Z35" s="2727">
        <f t="shared" si="10"/>
        <v>2</v>
      </c>
      <c r="AA35" s="2727">
        <f t="shared" si="10"/>
        <v>1</v>
      </c>
      <c r="AB35" s="2727">
        <f t="shared" si="10"/>
        <v>3</v>
      </c>
      <c r="AC35" s="2727">
        <f>COUNTIF(AC4:AC14,"D")+COUNTIF(AC4:AC14,"e")-COUNTIF(AC7,"D")-COUNTIF(AC5,"D")-COUNTIF(AB6,"D")-COUNTIF(AC14,"D")-COUNTIF(AC7,"e")-COUNTIF(AC5,"e")-COUNTIF(AB6,"e")-COUNTIF(AC14,"e")</f>
        <v>3</v>
      </c>
      <c r="AD35" s="2727">
        <f t="shared" si="10"/>
        <v>6</v>
      </c>
      <c r="AE35" s="2727">
        <f t="shared" si="10"/>
        <v>3</v>
      </c>
      <c r="AF35" s="2728">
        <f t="shared" si="10"/>
        <v>3</v>
      </c>
      <c r="AG35" s="2507"/>
      <c r="AH35" s="2507"/>
      <c r="AI35" s="2507"/>
      <c r="AJ35" s="2507"/>
      <c r="AK35" s="2507"/>
      <c r="AL35" s="2507"/>
      <c r="AM35" s="2507"/>
      <c r="AN35" s="2507"/>
    </row>
    <row r="36" spans="1:40">
      <c r="A36" s="2508" t="s">
        <v>704</v>
      </c>
      <c r="B36" s="2721">
        <f t="shared" ref="B36:AF36" si="11">COUNTIF(B4:B29,"d1")</f>
        <v>0</v>
      </c>
      <c r="C36" s="2721">
        <f t="shared" si="11"/>
        <v>0</v>
      </c>
      <c r="D36" s="2721">
        <f t="shared" si="11"/>
        <v>0</v>
      </c>
      <c r="E36" s="2721">
        <f t="shared" si="11"/>
        <v>2</v>
      </c>
      <c r="F36" s="2721">
        <f t="shared" si="11"/>
        <v>3</v>
      </c>
      <c r="G36" s="2721">
        <f t="shared" si="11"/>
        <v>0</v>
      </c>
      <c r="H36" s="2721">
        <f t="shared" si="11"/>
        <v>0</v>
      </c>
      <c r="I36" s="2721">
        <f t="shared" si="11"/>
        <v>0</v>
      </c>
      <c r="J36" s="2721">
        <f t="shared" si="11"/>
        <v>0</v>
      </c>
      <c r="K36" s="2721">
        <f t="shared" si="11"/>
        <v>0</v>
      </c>
      <c r="L36" s="2721">
        <f t="shared" si="11"/>
        <v>3</v>
      </c>
      <c r="M36" s="2721">
        <f t="shared" si="11"/>
        <v>3</v>
      </c>
      <c r="N36" s="2721">
        <f t="shared" si="11"/>
        <v>0</v>
      </c>
      <c r="O36" s="2721">
        <f t="shared" si="11"/>
        <v>0</v>
      </c>
      <c r="P36" s="2721">
        <f t="shared" si="11"/>
        <v>0</v>
      </c>
      <c r="Q36" s="2721">
        <f t="shared" si="11"/>
        <v>0</v>
      </c>
      <c r="R36" s="2721">
        <f t="shared" si="11"/>
        <v>0</v>
      </c>
      <c r="S36" s="2721">
        <f t="shared" si="11"/>
        <v>3</v>
      </c>
      <c r="T36" s="2721">
        <f t="shared" si="11"/>
        <v>3</v>
      </c>
      <c r="U36" s="2721">
        <f t="shared" si="11"/>
        <v>0</v>
      </c>
      <c r="V36" s="2721">
        <f t="shared" si="11"/>
        <v>0</v>
      </c>
      <c r="W36" s="2721">
        <f t="shared" si="11"/>
        <v>0</v>
      </c>
      <c r="X36" s="2721">
        <f t="shared" si="11"/>
        <v>0</v>
      </c>
      <c r="Y36" s="2721">
        <f t="shared" si="11"/>
        <v>0</v>
      </c>
      <c r="Z36" s="2721">
        <f t="shared" si="11"/>
        <v>3</v>
      </c>
      <c r="AA36" s="2721">
        <f t="shared" si="11"/>
        <v>3</v>
      </c>
      <c r="AB36" s="2721">
        <f t="shared" si="11"/>
        <v>0</v>
      </c>
      <c r="AC36" s="2721">
        <f t="shared" si="11"/>
        <v>0</v>
      </c>
      <c r="AD36" s="2721">
        <f t="shared" si="11"/>
        <v>0</v>
      </c>
      <c r="AE36" s="2721">
        <f t="shared" si="11"/>
        <v>0</v>
      </c>
      <c r="AF36" s="2722">
        <f t="shared" si="11"/>
        <v>0</v>
      </c>
      <c r="AG36" s="2507"/>
      <c r="AH36" s="2507"/>
      <c r="AI36" s="2507"/>
      <c r="AJ36" s="2507"/>
      <c r="AK36" s="2507"/>
      <c r="AL36" s="2507"/>
      <c r="AM36" s="2507"/>
      <c r="AN36" s="2507"/>
    </row>
    <row r="37" spans="1:40">
      <c r="A37" s="2504" t="s">
        <v>782</v>
      </c>
      <c r="B37" s="2727">
        <f t="shared" ref="B37:AF37" si="12">COUNTIF(B5,"D")+COUNTIF(B4,"D")+COUNTIF(B14,"D")+COUNTIF(B5,"e")+COUNTIF(B4,"e")+COUNTIF(B14,"e")+COUNTIF(B25,"d")+COUNTIF(B27,"d")+COUNTIF(B25,"e")+COUNTIF(B27,"e")</f>
        <v>3</v>
      </c>
      <c r="C37" s="2727">
        <f t="shared" si="12"/>
        <v>4</v>
      </c>
      <c r="D37" s="2727">
        <f t="shared" si="12"/>
        <v>2</v>
      </c>
      <c r="E37" s="2727">
        <f t="shared" si="12"/>
        <v>1</v>
      </c>
      <c r="F37" s="2727">
        <f t="shared" si="12"/>
        <v>0</v>
      </c>
      <c r="G37" s="2727">
        <f t="shared" si="12"/>
        <v>3</v>
      </c>
      <c r="H37" s="2727">
        <f t="shared" si="12"/>
        <v>3</v>
      </c>
      <c r="I37" s="2727">
        <f t="shared" si="12"/>
        <v>3</v>
      </c>
      <c r="J37" s="2727">
        <f t="shared" si="12"/>
        <v>4</v>
      </c>
      <c r="K37" s="2727">
        <f t="shared" si="12"/>
        <v>5</v>
      </c>
      <c r="L37" s="2727">
        <f t="shared" si="12"/>
        <v>1</v>
      </c>
      <c r="M37" s="2727">
        <f t="shared" si="12"/>
        <v>1</v>
      </c>
      <c r="N37" s="2727">
        <f t="shared" si="12"/>
        <v>4</v>
      </c>
      <c r="O37" s="2727">
        <f t="shared" si="12"/>
        <v>3</v>
      </c>
      <c r="P37" s="2727">
        <f t="shared" si="12"/>
        <v>3</v>
      </c>
      <c r="Q37" s="2727">
        <f t="shared" si="12"/>
        <v>3</v>
      </c>
      <c r="R37" s="2727">
        <f t="shared" si="12"/>
        <v>4</v>
      </c>
      <c r="S37" s="2727">
        <f t="shared" si="12"/>
        <v>0</v>
      </c>
      <c r="T37" s="2727">
        <f t="shared" si="12"/>
        <v>0</v>
      </c>
      <c r="U37" s="2727">
        <f t="shared" si="12"/>
        <v>3</v>
      </c>
      <c r="V37" s="2727">
        <f t="shared" si="12"/>
        <v>2</v>
      </c>
      <c r="W37" s="2727">
        <f t="shared" si="12"/>
        <v>4</v>
      </c>
      <c r="X37" s="2727">
        <f t="shared" si="12"/>
        <v>4</v>
      </c>
      <c r="Y37" s="2727">
        <f t="shared" si="12"/>
        <v>4</v>
      </c>
      <c r="Z37" s="2727">
        <f t="shared" si="12"/>
        <v>0</v>
      </c>
      <c r="AA37" s="2727">
        <f t="shared" si="12"/>
        <v>1</v>
      </c>
      <c r="AB37" s="2727" t="e">
        <f>COUNTIF(AB5,"D")+COUNTIF(AB4,"D")+COUNTIF(AB14,"D")+COUNTIF(AB5,"e")+COUNTIF(AB4,"e")+COUNTIF(AB14,"e")+COUNTIF(AB25,"d")+COUNTIF(#REF!,"d")+COUNTIF(AB25,"e")+COUNTIF(#REF!,"e")</f>
        <v>#REF!</v>
      </c>
      <c r="AC37" s="2727">
        <f>COUNTIF(AC5,"D")+COUNTIF(AB6,"D")+COUNTIF(AC14,"D")+COUNTIF(AC5,"e")+COUNTIF(AB6,"e")+COUNTIF(AC14,"e")+COUNTIF(AC25,"d")+COUNTIF(AB27,"d")+COUNTIF(AC25,"e")+COUNTIF(AB27,"e")</f>
        <v>3</v>
      </c>
      <c r="AD37" s="2727">
        <f t="shared" si="12"/>
        <v>4</v>
      </c>
      <c r="AE37" s="2727">
        <f t="shared" si="12"/>
        <v>3</v>
      </c>
      <c r="AF37" s="2728">
        <f t="shared" si="12"/>
        <v>3</v>
      </c>
      <c r="AG37" s="2507"/>
      <c r="AH37" s="2507"/>
      <c r="AI37" s="2507"/>
      <c r="AJ37" s="2507"/>
      <c r="AK37" s="2507"/>
      <c r="AL37" s="2507"/>
      <c r="AM37" s="2507"/>
      <c r="AN37" s="2507"/>
    </row>
    <row r="38" spans="1:40">
      <c r="A38" s="2729" t="s">
        <v>33</v>
      </c>
      <c r="B38" s="2727">
        <f t="shared" ref="B38:AF38" si="13">COUNTIF(B4:B20,"n")</f>
        <v>3</v>
      </c>
      <c r="C38" s="2727">
        <f t="shared" si="13"/>
        <v>3</v>
      </c>
      <c r="D38" s="2727">
        <f t="shared" si="13"/>
        <v>3</v>
      </c>
      <c r="E38" s="2727">
        <f t="shared" si="13"/>
        <v>3</v>
      </c>
      <c r="F38" s="2727">
        <f t="shared" si="13"/>
        <v>3</v>
      </c>
      <c r="G38" s="2727">
        <f t="shared" si="13"/>
        <v>3</v>
      </c>
      <c r="H38" s="2727">
        <f t="shared" si="13"/>
        <v>3</v>
      </c>
      <c r="I38" s="2727">
        <f t="shared" si="13"/>
        <v>3</v>
      </c>
      <c r="J38" s="2727">
        <f t="shared" si="13"/>
        <v>3</v>
      </c>
      <c r="K38" s="2727">
        <f t="shared" si="13"/>
        <v>3</v>
      </c>
      <c r="L38" s="2727">
        <f t="shared" si="13"/>
        <v>3</v>
      </c>
      <c r="M38" s="2727">
        <f t="shared" si="13"/>
        <v>3</v>
      </c>
      <c r="N38" s="2727">
        <f t="shared" si="13"/>
        <v>3</v>
      </c>
      <c r="O38" s="2727">
        <f t="shared" si="13"/>
        <v>3</v>
      </c>
      <c r="P38" s="2727">
        <f t="shared" si="13"/>
        <v>3</v>
      </c>
      <c r="Q38" s="2727">
        <f t="shared" si="13"/>
        <v>3</v>
      </c>
      <c r="R38" s="2727">
        <f t="shared" si="13"/>
        <v>3</v>
      </c>
      <c r="S38" s="2727">
        <f t="shared" si="13"/>
        <v>3</v>
      </c>
      <c r="T38" s="2727">
        <f t="shared" si="13"/>
        <v>3</v>
      </c>
      <c r="U38" s="2727">
        <f t="shared" si="13"/>
        <v>3</v>
      </c>
      <c r="V38" s="2727">
        <f t="shared" si="13"/>
        <v>3</v>
      </c>
      <c r="W38" s="2727">
        <f t="shared" si="13"/>
        <v>3</v>
      </c>
      <c r="X38" s="2727">
        <f t="shared" si="13"/>
        <v>3</v>
      </c>
      <c r="Y38" s="2727">
        <f t="shared" si="13"/>
        <v>3</v>
      </c>
      <c r="Z38" s="2727">
        <f t="shared" si="13"/>
        <v>3</v>
      </c>
      <c r="AA38" s="2727">
        <f t="shared" si="13"/>
        <v>3</v>
      </c>
      <c r="AB38" s="2727">
        <f t="shared" si="13"/>
        <v>3</v>
      </c>
      <c r="AC38" s="2727">
        <f t="shared" si="13"/>
        <v>3</v>
      </c>
      <c r="AD38" s="2727">
        <f t="shared" si="13"/>
        <v>3</v>
      </c>
      <c r="AE38" s="2727">
        <f t="shared" si="13"/>
        <v>3</v>
      </c>
      <c r="AF38" s="2728">
        <f t="shared" si="13"/>
        <v>3</v>
      </c>
      <c r="AG38" s="2507"/>
      <c r="AH38" s="2507"/>
      <c r="AI38" s="2507"/>
      <c r="AJ38" s="2507"/>
      <c r="AK38" s="2507"/>
      <c r="AL38" s="2507"/>
      <c r="AM38" s="2507"/>
      <c r="AN38" s="2507"/>
    </row>
    <row r="39" spans="1:40">
      <c r="A39" s="2509" t="s">
        <v>658</v>
      </c>
      <c r="B39" s="2727">
        <f t="shared" ref="B39:AF39" si="14">COUNTIF(B8,"n")+COUNTIF(B9:B10,"n")+COUNTIF(B11,"n")+COUNTIF(B12:B14,"n")+COUNTIF(B19,"n")+COUNTIF(B23,"n")+COUNTIF(B29,"n")</f>
        <v>2</v>
      </c>
      <c r="C39" s="2727">
        <f t="shared" si="14"/>
        <v>2</v>
      </c>
      <c r="D39" s="2727">
        <f t="shared" si="14"/>
        <v>1</v>
      </c>
      <c r="E39" s="2727">
        <f t="shared" si="14"/>
        <v>1</v>
      </c>
      <c r="F39" s="2727">
        <f t="shared" si="14"/>
        <v>1</v>
      </c>
      <c r="G39" s="2727">
        <f t="shared" si="14"/>
        <v>1</v>
      </c>
      <c r="H39" s="2727">
        <f t="shared" si="14"/>
        <v>1</v>
      </c>
      <c r="I39" s="2727">
        <f t="shared" si="14"/>
        <v>1</v>
      </c>
      <c r="J39" s="2727">
        <f t="shared" si="14"/>
        <v>2</v>
      </c>
      <c r="K39" s="2727">
        <f t="shared" si="14"/>
        <v>2</v>
      </c>
      <c r="L39" s="2727">
        <f t="shared" si="14"/>
        <v>1</v>
      </c>
      <c r="M39" s="2727">
        <f t="shared" si="14"/>
        <v>2</v>
      </c>
      <c r="N39" s="2727">
        <f t="shared" si="14"/>
        <v>1</v>
      </c>
      <c r="O39" s="2727">
        <f>COUNTIF(O8,"n")+COUNTIF(O9:O10,"n")+COUNTIF(O11,"n")+COUNTIF(O12:O14,"n")+COUNTIF(O19,"n")+COUNTIF(O23,"n")+COUNTIF(O29,"n")</f>
        <v>2</v>
      </c>
      <c r="P39" s="2727">
        <f t="shared" si="14"/>
        <v>2</v>
      </c>
      <c r="Q39" s="2727">
        <f t="shared" si="14"/>
        <v>1</v>
      </c>
      <c r="R39" s="2727">
        <f t="shared" si="14"/>
        <v>2</v>
      </c>
      <c r="S39" s="2727">
        <f t="shared" si="14"/>
        <v>2</v>
      </c>
      <c r="T39" s="2727">
        <f t="shared" si="14"/>
        <v>1</v>
      </c>
      <c r="U39" s="2727">
        <f t="shared" si="14"/>
        <v>1</v>
      </c>
      <c r="V39" s="2727">
        <f t="shared" si="14"/>
        <v>2</v>
      </c>
      <c r="W39" s="2727">
        <f t="shared" si="14"/>
        <v>2</v>
      </c>
      <c r="X39" s="2727">
        <f t="shared" si="14"/>
        <v>1</v>
      </c>
      <c r="Y39" s="2727">
        <f t="shared" si="14"/>
        <v>1</v>
      </c>
      <c r="Z39" s="2727">
        <f t="shared" si="14"/>
        <v>1</v>
      </c>
      <c r="AA39" s="2727">
        <f t="shared" si="14"/>
        <v>2</v>
      </c>
      <c r="AB39" s="2727">
        <f t="shared" si="14"/>
        <v>2</v>
      </c>
      <c r="AC39" s="2727">
        <f t="shared" si="14"/>
        <v>1</v>
      </c>
      <c r="AD39" s="2727">
        <f t="shared" si="14"/>
        <v>1</v>
      </c>
      <c r="AE39" s="2727">
        <f t="shared" si="14"/>
        <v>1</v>
      </c>
      <c r="AF39" s="2728">
        <f t="shared" si="14"/>
        <v>1</v>
      </c>
      <c r="AG39" s="2507"/>
      <c r="AH39" s="2507"/>
      <c r="AI39" s="2507"/>
      <c r="AJ39" s="2507"/>
      <c r="AK39" s="2507"/>
      <c r="AL39" s="2507"/>
      <c r="AM39" s="2507"/>
      <c r="AN39" s="2507"/>
    </row>
    <row r="40" spans="1:40">
      <c r="A40" s="2509" t="s">
        <v>659</v>
      </c>
      <c r="B40" s="2727">
        <f t="shared" ref="B40:AF40" si="15">COUNTIF(B4:B14,"E")+COUNTIF(B4:B14,"d")</f>
        <v>7</v>
      </c>
      <c r="C40" s="2727">
        <f t="shared" si="15"/>
        <v>6</v>
      </c>
      <c r="D40" s="2727">
        <f t="shared" si="15"/>
        <v>3</v>
      </c>
      <c r="E40" s="2727">
        <f t="shared" si="15"/>
        <v>2</v>
      </c>
      <c r="F40" s="2727">
        <f t="shared" si="15"/>
        <v>2</v>
      </c>
      <c r="G40" s="2727">
        <f t="shared" si="15"/>
        <v>7</v>
      </c>
      <c r="H40" s="2727">
        <f t="shared" si="15"/>
        <v>6</v>
      </c>
      <c r="I40" s="2727">
        <f t="shared" si="15"/>
        <v>8</v>
      </c>
      <c r="J40" s="2727">
        <f t="shared" si="15"/>
        <v>7</v>
      </c>
      <c r="K40" s="2727">
        <f t="shared" si="15"/>
        <v>6</v>
      </c>
      <c r="L40" s="2727">
        <f t="shared" si="15"/>
        <v>2</v>
      </c>
      <c r="M40" s="2727">
        <f t="shared" si="15"/>
        <v>2</v>
      </c>
      <c r="N40" s="2727">
        <f t="shared" si="15"/>
        <v>8</v>
      </c>
      <c r="O40" s="2727">
        <f t="shared" si="15"/>
        <v>5</v>
      </c>
      <c r="P40" s="2727">
        <f t="shared" si="15"/>
        <v>6</v>
      </c>
      <c r="Q40" s="2727">
        <f t="shared" si="15"/>
        <v>5</v>
      </c>
      <c r="R40" s="2727">
        <f t="shared" si="15"/>
        <v>5</v>
      </c>
      <c r="S40" s="2727">
        <f t="shared" si="15"/>
        <v>3</v>
      </c>
      <c r="T40" s="2727">
        <f t="shared" si="15"/>
        <v>1</v>
      </c>
      <c r="U40" s="2727">
        <f t="shared" si="15"/>
        <v>6</v>
      </c>
      <c r="V40" s="2727">
        <f t="shared" si="15"/>
        <v>5</v>
      </c>
      <c r="W40" s="2727">
        <f t="shared" si="15"/>
        <v>6</v>
      </c>
      <c r="X40" s="2727">
        <f t="shared" si="15"/>
        <v>7</v>
      </c>
      <c r="Y40" s="2727">
        <f t="shared" si="15"/>
        <v>5</v>
      </c>
      <c r="Z40" s="2727">
        <f t="shared" si="15"/>
        <v>2</v>
      </c>
      <c r="AA40" s="2727">
        <f t="shared" si="15"/>
        <v>2</v>
      </c>
      <c r="AB40" s="2727">
        <f t="shared" si="15"/>
        <v>5</v>
      </c>
      <c r="AC40" s="2727">
        <f t="shared" si="15"/>
        <v>6</v>
      </c>
      <c r="AD40" s="2727">
        <f t="shared" si="15"/>
        <v>9</v>
      </c>
      <c r="AE40" s="2727">
        <f t="shared" si="15"/>
        <v>4</v>
      </c>
      <c r="AF40" s="2728">
        <f t="shared" si="15"/>
        <v>6</v>
      </c>
      <c r="AG40" s="2507"/>
      <c r="AH40" s="2507"/>
      <c r="AI40" s="2507"/>
      <c r="AJ40" s="2507"/>
      <c r="AK40" s="2507"/>
      <c r="AL40" s="2507"/>
      <c r="AM40" s="2507"/>
      <c r="AN40" s="2507"/>
    </row>
    <row r="41" spans="1:40">
      <c r="A41" s="2509" t="s">
        <v>660</v>
      </c>
      <c r="B41" s="2727">
        <f t="shared" ref="B41:AF41" si="16">COUNTIF(B15:B20,"E")+COUNTIF(B15:B20,"d")</f>
        <v>4</v>
      </c>
      <c r="C41" s="2727">
        <f t="shared" si="16"/>
        <v>4</v>
      </c>
      <c r="D41" s="2727">
        <f t="shared" si="16"/>
        <v>4</v>
      </c>
      <c r="E41" s="2727">
        <f t="shared" si="16"/>
        <v>1</v>
      </c>
      <c r="F41" s="2727">
        <f t="shared" si="16"/>
        <v>1</v>
      </c>
      <c r="G41" s="2727">
        <f t="shared" si="16"/>
        <v>4</v>
      </c>
      <c r="H41" s="2727">
        <f t="shared" si="16"/>
        <v>4</v>
      </c>
      <c r="I41" s="2727">
        <f t="shared" si="16"/>
        <v>3</v>
      </c>
      <c r="J41" s="2727">
        <f t="shared" si="16"/>
        <v>4</v>
      </c>
      <c r="K41" s="2727">
        <f t="shared" si="16"/>
        <v>4</v>
      </c>
      <c r="L41" s="2727">
        <f t="shared" si="16"/>
        <v>1</v>
      </c>
      <c r="M41" s="2727">
        <f t="shared" si="16"/>
        <v>1</v>
      </c>
      <c r="N41" s="2727">
        <f t="shared" si="16"/>
        <v>4</v>
      </c>
      <c r="O41" s="2727">
        <f t="shared" si="16"/>
        <v>4</v>
      </c>
      <c r="P41" s="2727">
        <f t="shared" si="16"/>
        <v>3</v>
      </c>
      <c r="Q41" s="2727">
        <f t="shared" si="16"/>
        <v>5</v>
      </c>
      <c r="R41" s="2727">
        <f t="shared" si="16"/>
        <v>3</v>
      </c>
      <c r="S41" s="2727">
        <f t="shared" si="16"/>
        <v>1</v>
      </c>
      <c r="T41" s="2727">
        <f t="shared" si="16"/>
        <v>1</v>
      </c>
      <c r="U41" s="2727">
        <f t="shared" si="16"/>
        <v>4</v>
      </c>
      <c r="V41" s="2727">
        <f t="shared" si="16"/>
        <v>3</v>
      </c>
      <c r="W41" s="2727">
        <f>COUNTIF(W15:W20,"E")+COUNTIF(W15:W20,"d")</f>
        <v>3</v>
      </c>
      <c r="X41" s="2727">
        <f t="shared" si="16"/>
        <v>3</v>
      </c>
      <c r="Y41" s="2727">
        <f t="shared" si="16"/>
        <v>4</v>
      </c>
      <c r="Z41" s="2727">
        <f t="shared" si="16"/>
        <v>1</v>
      </c>
      <c r="AA41" s="2727">
        <f t="shared" si="16"/>
        <v>1</v>
      </c>
      <c r="AB41" s="2727">
        <f t="shared" si="16"/>
        <v>3</v>
      </c>
      <c r="AC41" s="2727">
        <f t="shared" si="16"/>
        <v>4</v>
      </c>
      <c r="AD41" s="2727">
        <f t="shared" si="16"/>
        <v>4</v>
      </c>
      <c r="AE41" s="2727">
        <f t="shared" si="16"/>
        <v>5</v>
      </c>
      <c r="AF41" s="2728">
        <f t="shared" si="16"/>
        <v>4</v>
      </c>
      <c r="AG41" s="2507"/>
      <c r="AH41" s="2507"/>
      <c r="AI41" s="2507"/>
      <c r="AJ41" s="2507"/>
      <c r="AK41" s="2507"/>
      <c r="AL41" s="2507"/>
      <c r="AM41" s="2507"/>
      <c r="AN41" s="2507"/>
    </row>
    <row r="42" spans="1:40">
      <c r="A42" s="2509" t="s">
        <v>661</v>
      </c>
      <c r="B42" s="2723">
        <f t="shared" ref="B42:AF42" si="17">COUNTIF(B8,"E")+COUNTIF(B9:B10,"E")+COUNTIF(B11,"E")+COUNTIF(B12:B14,"E")+COUNTIF(B8,"d")+COUNTIF(B9:B10,"d")+COUNTIF(B11,"d")+COUNTIF(B12:B14,"d")</f>
        <v>5</v>
      </c>
      <c r="C42" s="2723">
        <f t="shared" si="17"/>
        <v>4</v>
      </c>
      <c r="D42" s="2723">
        <f t="shared" si="17"/>
        <v>2</v>
      </c>
      <c r="E42" s="2723">
        <f t="shared" si="17"/>
        <v>1</v>
      </c>
      <c r="F42" s="2723">
        <f t="shared" si="17"/>
        <v>2</v>
      </c>
      <c r="G42" s="2723">
        <f t="shared" si="17"/>
        <v>4</v>
      </c>
      <c r="H42" s="2723">
        <f t="shared" si="17"/>
        <v>4</v>
      </c>
      <c r="I42" s="2723">
        <f t="shared" si="17"/>
        <v>5</v>
      </c>
      <c r="J42" s="2723">
        <f t="shared" si="17"/>
        <v>4</v>
      </c>
      <c r="K42" s="2723">
        <f t="shared" si="17"/>
        <v>4</v>
      </c>
      <c r="L42" s="2723">
        <f t="shared" si="17"/>
        <v>1</v>
      </c>
      <c r="M42" s="2723">
        <f t="shared" si="17"/>
        <v>1</v>
      </c>
      <c r="N42" s="2723">
        <f t="shared" si="17"/>
        <v>5</v>
      </c>
      <c r="O42" s="2723">
        <f>COUNTIF(O8,"E")+COUNTIF(O9:O10,"E")+COUNTIF(O11,"E")+COUNTIF(O12:O14,"E")+COUNTIF(O8,"d")+COUNTIF(O9:O10,"d")+COUNTIF(O11,"d")+COUNTIF(O12:O14,"d")</f>
        <v>3</v>
      </c>
      <c r="P42" s="2723">
        <f t="shared" si="17"/>
        <v>4</v>
      </c>
      <c r="Q42" s="2723">
        <f t="shared" si="17"/>
        <v>4</v>
      </c>
      <c r="R42" s="2723">
        <f t="shared" si="17"/>
        <v>2</v>
      </c>
      <c r="S42" s="2723">
        <f t="shared" si="17"/>
        <v>2</v>
      </c>
      <c r="T42" s="2723">
        <f t="shared" si="17"/>
        <v>0</v>
      </c>
      <c r="U42" s="2723">
        <f t="shared" si="17"/>
        <v>4</v>
      </c>
      <c r="V42" s="2723">
        <f t="shared" si="17"/>
        <v>3</v>
      </c>
      <c r="W42" s="2723">
        <f t="shared" si="17"/>
        <v>2</v>
      </c>
      <c r="X42" s="2723">
        <f t="shared" si="17"/>
        <v>4</v>
      </c>
      <c r="Y42" s="2723">
        <f t="shared" si="17"/>
        <v>2</v>
      </c>
      <c r="Z42" s="2723">
        <f t="shared" si="17"/>
        <v>2</v>
      </c>
      <c r="AA42" s="2723">
        <f t="shared" si="17"/>
        <v>1</v>
      </c>
      <c r="AB42" s="2723">
        <f t="shared" si="17"/>
        <v>3</v>
      </c>
      <c r="AC42" s="2723">
        <f t="shared" si="17"/>
        <v>4</v>
      </c>
      <c r="AD42" s="2723">
        <f t="shared" si="17"/>
        <v>6</v>
      </c>
      <c r="AE42" s="2723">
        <f t="shared" si="17"/>
        <v>3</v>
      </c>
      <c r="AF42" s="2724">
        <f t="shared" si="17"/>
        <v>3</v>
      </c>
      <c r="AG42" s="2507"/>
      <c r="AH42" s="2507"/>
      <c r="AI42" s="2507"/>
      <c r="AJ42" s="2507"/>
      <c r="AK42" s="2507"/>
      <c r="AL42" s="2507"/>
      <c r="AM42" s="2507"/>
      <c r="AN42" s="2507"/>
    </row>
    <row r="43" spans="1:40" ht="17.25" thickBot="1">
      <c r="A43" s="2510" t="s">
        <v>784</v>
      </c>
      <c r="B43" s="2730">
        <f>B40+B41</f>
        <v>11</v>
      </c>
      <c r="C43" s="2730">
        <f t="shared" ref="C43:AF43" si="18">C40+C41</f>
        <v>10</v>
      </c>
      <c r="D43" s="2730">
        <f t="shared" si="18"/>
        <v>7</v>
      </c>
      <c r="E43" s="2730">
        <f t="shared" si="18"/>
        <v>3</v>
      </c>
      <c r="F43" s="2730">
        <f t="shared" si="18"/>
        <v>3</v>
      </c>
      <c r="G43" s="2730">
        <f t="shared" si="18"/>
        <v>11</v>
      </c>
      <c r="H43" s="2730">
        <f t="shared" si="18"/>
        <v>10</v>
      </c>
      <c r="I43" s="2730">
        <f t="shared" si="18"/>
        <v>11</v>
      </c>
      <c r="J43" s="2730">
        <f t="shared" si="18"/>
        <v>11</v>
      </c>
      <c r="K43" s="2730">
        <f t="shared" si="18"/>
        <v>10</v>
      </c>
      <c r="L43" s="2730">
        <f t="shared" si="18"/>
        <v>3</v>
      </c>
      <c r="M43" s="2730">
        <f t="shared" si="18"/>
        <v>3</v>
      </c>
      <c r="N43" s="2730">
        <f t="shared" si="18"/>
        <v>12</v>
      </c>
      <c r="O43" s="2730">
        <f t="shared" si="18"/>
        <v>9</v>
      </c>
      <c r="P43" s="2730">
        <f t="shared" si="18"/>
        <v>9</v>
      </c>
      <c r="Q43" s="2730">
        <f t="shared" si="18"/>
        <v>10</v>
      </c>
      <c r="R43" s="2730">
        <f t="shared" si="18"/>
        <v>8</v>
      </c>
      <c r="S43" s="2730">
        <f t="shared" si="18"/>
        <v>4</v>
      </c>
      <c r="T43" s="2730">
        <f t="shared" si="18"/>
        <v>2</v>
      </c>
      <c r="U43" s="2730">
        <f t="shared" si="18"/>
        <v>10</v>
      </c>
      <c r="V43" s="2730">
        <f t="shared" si="18"/>
        <v>8</v>
      </c>
      <c r="W43" s="2730">
        <f t="shared" si="18"/>
        <v>9</v>
      </c>
      <c r="X43" s="2730">
        <f t="shared" si="18"/>
        <v>10</v>
      </c>
      <c r="Y43" s="2730">
        <f t="shared" si="18"/>
        <v>9</v>
      </c>
      <c r="Z43" s="2730">
        <f t="shared" si="18"/>
        <v>3</v>
      </c>
      <c r="AA43" s="2730">
        <f t="shared" si="18"/>
        <v>3</v>
      </c>
      <c r="AB43" s="2730">
        <f t="shared" si="18"/>
        <v>8</v>
      </c>
      <c r="AC43" s="2730">
        <f t="shared" si="18"/>
        <v>10</v>
      </c>
      <c r="AD43" s="2730">
        <f t="shared" si="18"/>
        <v>13</v>
      </c>
      <c r="AE43" s="2730">
        <f t="shared" si="18"/>
        <v>9</v>
      </c>
      <c r="AF43" s="2731">
        <f t="shared" si="18"/>
        <v>10</v>
      </c>
      <c r="AG43" s="2507"/>
      <c r="AH43" s="2190"/>
      <c r="AI43" s="2190"/>
      <c r="AJ43" s="2190"/>
      <c r="AK43" s="2190"/>
      <c r="AL43" s="2190"/>
      <c r="AM43" s="2190"/>
      <c r="AN43" s="2190"/>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00B050"/>
  </sheetPr>
  <dimension ref="A1:AN42"/>
  <sheetViews>
    <sheetView zoomScale="80" zoomScaleNormal="80" workbookViewId="0">
      <selection activeCell="A11" sqref="A11:XFD11"/>
    </sheetView>
  </sheetViews>
  <sheetFormatPr defaultRowHeight="16.5"/>
  <cols>
    <col min="1" max="1" width="8.5" customWidth="1"/>
    <col min="2" max="31" width="4.75" customWidth="1"/>
    <col min="32" max="32" width="5" customWidth="1"/>
    <col min="33" max="33" width="3.25" customWidth="1"/>
    <col min="34" max="34" width="2.5" customWidth="1"/>
    <col min="35" max="35" width="2.75" customWidth="1"/>
    <col min="36" max="36" width="3.75" customWidth="1"/>
    <col min="37" max="37" width="3.25" customWidth="1"/>
    <col min="38" max="38" width="2.625" bestFit="1" customWidth="1"/>
    <col min="39" max="39" width="2.75" bestFit="1" customWidth="1"/>
    <col min="40" max="40" width="4" bestFit="1" customWidth="1"/>
  </cols>
  <sheetData>
    <row r="1" spans="1:40" ht="15.75" customHeight="1" thickBot="1">
      <c r="A1" s="1"/>
      <c r="B1" s="6309" t="s">
        <v>955</v>
      </c>
      <c r="C1" s="6310"/>
      <c r="D1" s="6310"/>
      <c r="E1" s="6310"/>
      <c r="F1" s="6310"/>
      <c r="G1" s="6310"/>
      <c r="H1" s="6310"/>
      <c r="I1" s="6310"/>
      <c r="J1" s="6310"/>
      <c r="K1" s="6310"/>
      <c r="L1" s="6310"/>
      <c r="M1" s="6310"/>
      <c r="N1" s="6310"/>
      <c r="O1" s="6310"/>
      <c r="P1" s="6310"/>
      <c r="Q1" s="6310"/>
      <c r="R1" s="6310"/>
      <c r="S1" s="6310"/>
      <c r="T1" s="6310"/>
      <c r="U1" s="6310"/>
      <c r="V1" s="6310"/>
      <c r="W1" s="6310"/>
      <c r="X1" s="6310"/>
      <c r="Y1" s="6310"/>
      <c r="Z1" s="6310"/>
      <c r="AA1" s="6310"/>
      <c r="AB1" s="6310"/>
      <c r="AC1" s="6310"/>
      <c r="AD1" s="6310"/>
      <c r="AE1" s="6310"/>
      <c r="AF1" s="6310"/>
      <c r="AG1" s="6310"/>
      <c r="AH1" s="6310"/>
      <c r="AI1" s="6310"/>
      <c r="AJ1" s="6310"/>
      <c r="AK1" s="6310"/>
      <c r="AL1" s="6310"/>
      <c r="AM1" s="6310"/>
      <c r="AN1" s="6311"/>
    </row>
    <row r="2" spans="1:40" ht="18" thickBot="1">
      <c r="A2" s="6" t="s">
        <v>908</v>
      </c>
      <c r="B2" s="2798">
        <v>1</v>
      </c>
      <c r="C2" s="2784">
        <v>2</v>
      </c>
      <c r="D2" s="2805">
        <v>3</v>
      </c>
      <c r="E2" s="2769">
        <v>4</v>
      </c>
      <c r="F2" s="2769">
        <v>5</v>
      </c>
      <c r="G2" s="2769">
        <v>6</v>
      </c>
      <c r="H2" s="2805">
        <v>7</v>
      </c>
      <c r="I2" s="2782">
        <v>8</v>
      </c>
      <c r="J2" s="2784">
        <v>9</v>
      </c>
      <c r="K2" s="2769">
        <v>10</v>
      </c>
      <c r="L2" s="2805">
        <v>11</v>
      </c>
      <c r="M2" s="2805">
        <v>12</v>
      </c>
      <c r="N2" s="2805">
        <v>13</v>
      </c>
      <c r="O2" s="2805">
        <v>14</v>
      </c>
      <c r="P2" s="2782">
        <v>15</v>
      </c>
      <c r="Q2" s="2784">
        <v>16</v>
      </c>
      <c r="R2" s="2805">
        <v>17</v>
      </c>
      <c r="S2" s="2805">
        <v>18</v>
      </c>
      <c r="T2" s="2805">
        <v>19</v>
      </c>
      <c r="U2" s="2805">
        <v>20</v>
      </c>
      <c r="V2" s="2805">
        <v>21</v>
      </c>
      <c r="W2" s="2782">
        <v>22</v>
      </c>
      <c r="X2" s="2784">
        <v>23</v>
      </c>
      <c r="Y2" s="2805">
        <v>24</v>
      </c>
      <c r="Z2" s="2805">
        <v>25</v>
      </c>
      <c r="AA2" s="2805">
        <v>26</v>
      </c>
      <c r="AB2" s="2803">
        <v>27</v>
      </c>
      <c r="AC2" s="2769">
        <v>28</v>
      </c>
      <c r="AD2" s="2782">
        <v>29</v>
      </c>
      <c r="AE2" s="2784">
        <v>30</v>
      </c>
      <c r="AF2" s="2784">
        <v>31</v>
      </c>
      <c r="AG2" s="6223" t="s">
        <v>909</v>
      </c>
      <c r="AH2" s="6224"/>
      <c r="AI2" s="6224"/>
      <c r="AJ2" s="6224"/>
      <c r="AK2" s="6224"/>
      <c r="AL2" s="6224"/>
      <c r="AM2" s="6224"/>
      <c r="AN2" s="6225"/>
    </row>
    <row r="3" spans="1:40" ht="18" thickBot="1">
      <c r="A3" s="1081" t="s">
        <v>910</v>
      </c>
      <c r="B3" s="2785" t="s">
        <v>954</v>
      </c>
      <c r="C3" s="2785" t="s">
        <v>953</v>
      </c>
      <c r="D3" s="2806" t="s">
        <v>949</v>
      </c>
      <c r="E3" s="2770" t="s">
        <v>950</v>
      </c>
      <c r="F3" s="2770" t="s">
        <v>951</v>
      </c>
      <c r="G3" s="2770" t="s">
        <v>9</v>
      </c>
      <c r="H3" s="2806" t="s">
        <v>10</v>
      </c>
      <c r="I3" s="2783" t="s">
        <v>11</v>
      </c>
      <c r="J3" s="2785" t="s">
        <v>12</v>
      </c>
      <c r="K3" s="2770" t="s">
        <v>13</v>
      </c>
      <c r="L3" s="2806" t="s">
        <v>14</v>
      </c>
      <c r="M3" s="2806" t="s">
        <v>8</v>
      </c>
      <c r="N3" s="2806" t="s">
        <v>9</v>
      </c>
      <c r="O3" s="2806" t="s">
        <v>10</v>
      </c>
      <c r="P3" s="2783" t="s">
        <v>11</v>
      </c>
      <c r="Q3" s="2785" t="s">
        <v>12</v>
      </c>
      <c r="R3" s="2806" t="s">
        <v>13</v>
      </c>
      <c r="S3" s="2806" t="s">
        <v>14</v>
      </c>
      <c r="T3" s="2806" t="s">
        <v>8</v>
      </c>
      <c r="U3" s="2806" t="s">
        <v>9</v>
      </c>
      <c r="V3" s="2806" t="s">
        <v>10</v>
      </c>
      <c r="W3" s="2783" t="s">
        <v>11</v>
      </c>
      <c r="X3" s="2785" t="s">
        <v>12</v>
      </c>
      <c r="Y3" s="2806" t="s">
        <v>13</v>
      </c>
      <c r="Z3" s="2806" t="s">
        <v>14</v>
      </c>
      <c r="AA3" s="2806" t="s">
        <v>8</v>
      </c>
      <c r="AB3" s="2804" t="s">
        <v>9</v>
      </c>
      <c r="AC3" s="2770" t="s">
        <v>10</v>
      </c>
      <c r="AD3" s="2783" t="s">
        <v>11</v>
      </c>
      <c r="AE3" s="2785" t="s">
        <v>12</v>
      </c>
      <c r="AF3" s="2785" t="s">
        <v>13</v>
      </c>
      <c r="AG3" s="2338" t="s">
        <v>2</v>
      </c>
      <c r="AH3" s="2339" t="s">
        <v>3</v>
      </c>
      <c r="AI3" s="2339" t="s">
        <v>4</v>
      </c>
      <c r="AJ3" s="2339" t="s">
        <v>5</v>
      </c>
      <c r="AK3" s="2340" t="s">
        <v>911</v>
      </c>
      <c r="AL3" s="2340" t="s">
        <v>912</v>
      </c>
      <c r="AM3" s="2340" t="s">
        <v>913</v>
      </c>
      <c r="AN3" s="2341" t="s">
        <v>6</v>
      </c>
    </row>
    <row r="4" spans="1:40" ht="17.25">
      <c r="A4" s="2732" t="s">
        <v>924</v>
      </c>
      <c r="B4" s="1945" t="s">
        <v>16</v>
      </c>
      <c r="C4" s="1788" t="s">
        <v>16</v>
      </c>
      <c r="D4" s="1786" t="s">
        <v>2</v>
      </c>
      <c r="E4" s="1789" t="s">
        <v>2</v>
      </c>
      <c r="F4" s="1786" t="s">
        <v>2</v>
      </c>
      <c r="G4" s="1786" t="s">
        <v>2</v>
      </c>
      <c r="H4" s="1787" t="s">
        <v>4</v>
      </c>
      <c r="I4" s="1788" t="s">
        <v>16</v>
      </c>
      <c r="J4" s="1788" t="s">
        <v>16</v>
      </c>
      <c r="K4" s="1785" t="s">
        <v>3</v>
      </c>
      <c r="L4" s="1787" t="s">
        <v>4</v>
      </c>
      <c r="M4" s="1788" t="s">
        <v>16</v>
      </c>
      <c r="N4" s="1786" t="s">
        <v>2</v>
      </c>
      <c r="O4" s="1789" t="s">
        <v>2</v>
      </c>
      <c r="P4" s="1793" t="s">
        <v>2</v>
      </c>
      <c r="Q4" s="1788" t="s">
        <v>16</v>
      </c>
      <c r="R4" s="1787" t="s">
        <v>4</v>
      </c>
      <c r="S4" s="1788" t="s">
        <v>16</v>
      </c>
      <c r="T4" s="1788" t="s">
        <v>16</v>
      </c>
      <c r="U4" s="1786" t="s">
        <v>2</v>
      </c>
      <c r="V4" s="2789" t="s">
        <v>59</v>
      </c>
      <c r="W4" s="1787" t="s">
        <v>4</v>
      </c>
      <c r="X4" s="1787" t="s">
        <v>4</v>
      </c>
      <c r="Y4" s="1788" t="s">
        <v>16</v>
      </c>
      <c r="Z4" s="1786" t="s">
        <v>2</v>
      </c>
      <c r="AA4" s="1789" t="s">
        <v>2</v>
      </c>
      <c r="AB4" s="1785" t="s">
        <v>3</v>
      </c>
      <c r="AC4" s="1791" t="s">
        <v>959</v>
      </c>
      <c r="AD4" s="1788" t="s">
        <v>16</v>
      </c>
      <c r="AE4" s="1785" t="s">
        <v>3</v>
      </c>
      <c r="AF4" s="1993" t="s">
        <v>4</v>
      </c>
      <c r="AG4" s="1734">
        <v>12</v>
      </c>
      <c r="AH4" s="16">
        <v>5</v>
      </c>
      <c r="AI4" s="16">
        <v>6</v>
      </c>
      <c r="AJ4" s="16">
        <v>10</v>
      </c>
      <c r="AK4" s="1777">
        <v>0</v>
      </c>
      <c r="AL4" s="1777">
        <v>0</v>
      </c>
      <c r="AM4" s="1777">
        <v>3</v>
      </c>
      <c r="AN4" s="1591">
        <v>20</v>
      </c>
    </row>
    <row r="5" spans="1:40" ht="15.75" customHeight="1" thickBot="1">
      <c r="A5" s="2799" t="s">
        <v>925</v>
      </c>
      <c r="B5" s="1947" t="s">
        <v>3</v>
      </c>
      <c r="C5" s="1790" t="s">
        <v>16</v>
      </c>
      <c r="D5" s="1794" t="s">
        <v>4</v>
      </c>
      <c r="E5" s="1790" t="s">
        <v>16</v>
      </c>
      <c r="F5" s="1796" t="s">
        <v>2</v>
      </c>
      <c r="G5" s="1792" t="s">
        <v>3</v>
      </c>
      <c r="H5" s="1802" t="s">
        <v>2</v>
      </c>
      <c r="I5" s="1794" t="s">
        <v>4</v>
      </c>
      <c r="J5" s="1794" t="s">
        <v>4</v>
      </c>
      <c r="K5" s="1790" t="s">
        <v>16</v>
      </c>
      <c r="L5" s="1790" t="s">
        <v>16</v>
      </c>
      <c r="M5" s="1793" t="s">
        <v>2</v>
      </c>
      <c r="N5" s="1793" t="s">
        <v>2</v>
      </c>
      <c r="O5" s="1793" t="s">
        <v>2</v>
      </c>
      <c r="P5" s="1790" t="s">
        <v>16</v>
      </c>
      <c r="Q5" s="1792" t="s">
        <v>3</v>
      </c>
      <c r="R5" s="1793" t="s">
        <v>2</v>
      </c>
      <c r="S5" s="1796" t="s">
        <v>2</v>
      </c>
      <c r="T5" s="1792" t="s">
        <v>3</v>
      </c>
      <c r="U5" s="1794" t="s">
        <v>4</v>
      </c>
      <c r="V5" s="1794" t="s">
        <v>4</v>
      </c>
      <c r="W5" s="1790" t="s">
        <v>16</v>
      </c>
      <c r="X5" s="1790" t="s">
        <v>16</v>
      </c>
      <c r="Y5" s="2790" t="s">
        <v>959</v>
      </c>
      <c r="Z5" s="1790" t="s">
        <v>16</v>
      </c>
      <c r="AA5" s="1793" t="s">
        <v>2</v>
      </c>
      <c r="AB5" s="1793" t="s">
        <v>2</v>
      </c>
      <c r="AC5" s="1792" t="s">
        <v>3</v>
      </c>
      <c r="AD5" s="2826" t="s">
        <v>3</v>
      </c>
      <c r="AE5" s="1790" t="s">
        <v>16</v>
      </c>
      <c r="AF5" s="2779" t="s">
        <v>16</v>
      </c>
      <c r="AG5" s="7">
        <v>10</v>
      </c>
      <c r="AH5" s="13">
        <v>6</v>
      </c>
      <c r="AI5" s="8">
        <v>5</v>
      </c>
      <c r="AJ5" s="8">
        <v>11</v>
      </c>
      <c r="AK5" s="49">
        <v>1</v>
      </c>
      <c r="AL5" s="49">
        <v>0</v>
      </c>
      <c r="AM5" s="49">
        <v>2</v>
      </c>
      <c r="AN5" s="14">
        <v>23</v>
      </c>
    </row>
    <row r="6" spans="1:40" ht="17.25">
      <c r="A6" s="2799" t="s">
        <v>926</v>
      </c>
      <c r="B6" s="1939" t="s">
        <v>16</v>
      </c>
      <c r="C6" s="1790" t="s">
        <v>16</v>
      </c>
      <c r="D6" s="1792" t="s">
        <v>3</v>
      </c>
      <c r="E6" s="1794" t="s">
        <v>4</v>
      </c>
      <c r="F6" s="1794" t="s">
        <v>4</v>
      </c>
      <c r="G6" s="1790" t="s">
        <v>16</v>
      </c>
      <c r="H6" s="1796" t="s">
        <v>2</v>
      </c>
      <c r="I6" s="1792" t="s">
        <v>3</v>
      </c>
      <c r="J6" s="1790" t="s">
        <v>16</v>
      </c>
      <c r="K6" s="2786" t="s">
        <v>4</v>
      </c>
      <c r="L6" s="1790" t="s">
        <v>16</v>
      </c>
      <c r="M6" s="1793" t="s">
        <v>2</v>
      </c>
      <c r="N6" s="2789" t="s">
        <v>957</v>
      </c>
      <c r="O6" s="1790" t="s">
        <v>16</v>
      </c>
      <c r="P6" s="1794" t="s">
        <v>4</v>
      </c>
      <c r="Q6" s="1794" t="s">
        <v>4</v>
      </c>
      <c r="R6" s="1790" t="s">
        <v>16</v>
      </c>
      <c r="S6" s="1792" t="s">
        <v>3</v>
      </c>
      <c r="T6" s="1793" t="s">
        <v>2</v>
      </c>
      <c r="U6" s="1793" t="s">
        <v>2</v>
      </c>
      <c r="V6" s="1796" t="s">
        <v>2</v>
      </c>
      <c r="W6" s="1790" t="s">
        <v>16</v>
      </c>
      <c r="X6" s="1792" t="s">
        <v>3</v>
      </c>
      <c r="Y6" s="1793" t="s">
        <v>2</v>
      </c>
      <c r="Z6" s="2825" t="s">
        <v>2</v>
      </c>
      <c r="AA6" s="1790" t="s">
        <v>16</v>
      </c>
      <c r="AB6" s="1794" t="s">
        <v>4</v>
      </c>
      <c r="AC6" s="1794" t="s">
        <v>4</v>
      </c>
      <c r="AD6" s="1790" t="s">
        <v>16</v>
      </c>
      <c r="AE6" s="2771" t="s">
        <v>704</v>
      </c>
      <c r="AF6" s="2902" t="s">
        <v>1028</v>
      </c>
      <c r="AG6" s="12">
        <v>8</v>
      </c>
      <c r="AH6" s="13">
        <v>5</v>
      </c>
      <c r="AI6" s="13">
        <v>7</v>
      </c>
      <c r="AJ6" s="13">
        <v>10</v>
      </c>
      <c r="AK6" s="49">
        <v>1</v>
      </c>
      <c r="AL6" s="49">
        <v>0</v>
      </c>
      <c r="AM6" s="49">
        <v>3</v>
      </c>
      <c r="AN6" s="14">
        <v>27</v>
      </c>
    </row>
    <row r="7" spans="1:40" ht="18" thickBot="1">
      <c r="A7" s="1768" t="s">
        <v>927</v>
      </c>
      <c r="B7" s="2772" t="s">
        <v>16</v>
      </c>
      <c r="C7" s="1798" t="s">
        <v>16</v>
      </c>
      <c r="D7" s="1802" t="s">
        <v>2</v>
      </c>
      <c r="E7" s="1802" t="s">
        <v>2</v>
      </c>
      <c r="F7" s="1800" t="s">
        <v>3</v>
      </c>
      <c r="G7" s="1802" t="s">
        <v>2</v>
      </c>
      <c r="H7" s="1802" t="s">
        <v>2</v>
      </c>
      <c r="I7" s="1798" t="s">
        <v>16</v>
      </c>
      <c r="J7" s="1798" t="s">
        <v>16</v>
      </c>
      <c r="K7" s="2774" t="s">
        <v>59</v>
      </c>
      <c r="L7" s="2774" t="s">
        <v>59</v>
      </c>
      <c r="M7" s="1797" t="s">
        <v>4</v>
      </c>
      <c r="N7" s="1798" t="s">
        <v>16</v>
      </c>
      <c r="O7" s="1800" t="s">
        <v>3</v>
      </c>
      <c r="P7" s="2773" t="s">
        <v>704</v>
      </c>
      <c r="Q7" s="1798" t="s">
        <v>16</v>
      </c>
      <c r="R7" s="1801" t="s">
        <v>2</v>
      </c>
      <c r="S7" s="1797" t="s">
        <v>4</v>
      </c>
      <c r="T7" s="1797" t="s">
        <v>4</v>
      </c>
      <c r="U7" s="1798" t="s">
        <v>16</v>
      </c>
      <c r="V7" s="2774" t="s">
        <v>650</v>
      </c>
      <c r="W7" s="1800" t="s">
        <v>3</v>
      </c>
      <c r="X7" s="1798" t="s">
        <v>16</v>
      </c>
      <c r="Y7" s="1800" t="s">
        <v>3</v>
      </c>
      <c r="Z7" s="2903" t="s">
        <v>4</v>
      </c>
      <c r="AA7" s="2903" t="s">
        <v>4</v>
      </c>
      <c r="AB7" s="1798" t="s">
        <v>16</v>
      </c>
      <c r="AC7" s="1802" t="s">
        <v>2</v>
      </c>
      <c r="AD7" s="1797" t="s">
        <v>4</v>
      </c>
      <c r="AE7" s="1798" t="s">
        <v>16</v>
      </c>
      <c r="AF7" s="2781" t="s">
        <v>16</v>
      </c>
      <c r="AG7" s="19">
        <v>10</v>
      </c>
      <c r="AH7" s="20">
        <v>5</v>
      </c>
      <c r="AI7" s="21">
        <v>5</v>
      </c>
      <c r="AJ7" s="21">
        <v>10</v>
      </c>
      <c r="AK7" s="1778">
        <v>1</v>
      </c>
      <c r="AL7" s="1778">
        <v>0</v>
      </c>
      <c r="AM7" s="1778">
        <v>2</v>
      </c>
      <c r="AN7" s="1595">
        <v>23</v>
      </c>
    </row>
    <row r="8" spans="1:40" ht="17.25">
      <c r="A8" s="1765" t="s">
        <v>928</v>
      </c>
      <c r="B8" s="1945" t="s">
        <v>16</v>
      </c>
      <c r="C8" s="1785" t="s">
        <v>3</v>
      </c>
      <c r="D8" s="1786" t="s">
        <v>2</v>
      </c>
      <c r="E8" s="1786" t="s">
        <v>2</v>
      </c>
      <c r="F8" s="1786" t="s">
        <v>2</v>
      </c>
      <c r="G8" s="1787" t="s">
        <v>960</v>
      </c>
      <c r="H8" s="1788" t="s">
        <v>16</v>
      </c>
      <c r="I8" s="1788" t="s">
        <v>16</v>
      </c>
      <c r="J8" s="1788" t="s">
        <v>16</v>
      </c>
      <c r="K8" s="1786" t="s">
        <v>2</v>
      </c>
      <c r="L8" s="2809" t="s">
        <v>961</v>
      </c>
      <c r="M8" s="2789" t="s">
        <v>957</v>
      </c>
      <c r="N8" s="2789" t="s">
        <v>957</v>
      </c>
      <c r="O8" s="1785" t="s">
        <v>3</v>
      </c>
      <c r="P8" s="1788" t="s">
        <v>16</v>
      </c>
      <c r="Q8" s="1788" t="s">
        <v>16</v>
      </c>
      <c r="R8" s="1786" t="s">
        <v>2</v>
      </c>
      <c r="S8" s="1785" t="s">
        <v>3</v>
      </c>
      <c r="T8" s="1786" t="s">
        <v>2</v>
      </c>
      <c r="U8" s="1786" t="s">
        <v>2</v>
      </c>
      <c r="V8" s="1785" t="s">
        <v>3</v>
      </c>
      <c r="W8" s="1787" t="s">
        <v>4</v>
      </c>
      <c r="X8" s="1788" t="s">
        <v>16</v>
      </c>
      <c r="Y8" s="1788" t="s">
        <v>16</v>
      </c>
      <c r="Z8" s="1788" t="s">
        <v>16</v>
      </c>
      <c r="AA8" s="1789" t="s">
        <v>2</v>
      </c>
      <c r="AB8" s="1785" t="s">
        <v>3</v>
      </c>
      <c r="AC8" s="1786" t="s">
        <v>2</v>
      </c>
      <c r="AD8" s="1788" t="s">
        <v>16</v>
      </c>
      <c r="AE8" s="2791" t="s">
        <v>4</v>
      </c>
      <c r="AF8" s="2792" t="s">
        <v>4</v>
      </c>
      <c r="AG8" s="1734">
        <v>12</v>
      </c>
      <c r="AH8" s="16">
        <v>5</v>
      </c>
      <c r="AI8" s="16">
        <v>4</v>
      </c>
      <c r="AJ8" s="16">
        <v>10</v>
      </c>
      <c r="AK8" s="1777">
        <v>0</v>
      </c>
      <c r="AL8" s="1777">
        <v>0</v>
      </c>
      <c r="AM8" s="1777">
        <v>2</v>
      </c>
      <c r="AN8" s="1591">
        <v>20</v>
      </c>
    </row>
    <row r="9" spans="1:40" ht="17.25">
      <c r="A9" s="2799" t="s">
        <v>929</v>
      </c>
      <c r="B9" s="1939" t="s">
        <v>16</v>
      </c>
      <c r="C9" s="1792" t="s">
        <v>3</v>
      </c>
      <c r="D9" s="1793" t="s">
        <v>2</v>
      </c>
      <c r="E9" s="1793" t="s">
        <v>2</v>
      </c>
      <c r="F9" s="1792" t="s">
        <v>3</v>
      </c>
      <c r="G9" s="1794" t="s">
        <v>4</v>
      </c>
      <c r="H9" s="1794" t="s">
        <v>4</v>
      </c>
      <c r="I9" s="1790" t="s">
        <v>16</v>
      </c>
      <c r="J9" s="1790" t="s">
        <v>16</v>
      </c>
      <c r="K9" s="1796" t="s">
        <v>2</v>
      </c>
      <c r="L9" s="1793" t="s">
        <v>2</v>
      </c>
      <c r="M9" s="1792" t="s">
        <v>3</v>
      </c>
      <c r="N9" s="1933" t="s">
        <v>3</v>
      </c>
      <c r="O9" s="2794" t="s">
        <v>2</v>
      </c>
      <c r="P9" s="1790" t="s">
        <v>16</v>
      </c>
      <c r="Q9" s="1790" t="s">
        <v>16</v>
      </c>
      <c r="R9" s="1796" t="s">
        <v>2</v>
      </c>
      <c r="S9" s="1794" t="s">
        <v>4</v>
      </c>
      <c r="T9" s="1794" t="s">
        <v>4</v>
      </c>
      <c r="U9" s="1790" t="s">
        <v>16</v>
      </c>
      <c r="V9" s="1793" t="s">
        <v>2</v>
      </c>
      <c r="W9" s="1792" t="s">
        <v>3</v>
      </c>
      <c r="X9" s="1790" t="s">
        <v>16</v>
      </c>
      <c r="Y9" s="1794" t="s">
        <v>4</v>
      </c>
      <c r="Z9" s="1790" t="s">
        <v>16</v>
      </c>
      <c r="AA9" s="1793" t="s">
        <v>2</v>
      </c>
      <c r="AB9" s="1796" t="s">
        <v>2</v>
      </c>
      <c r="AC9" s="1790" t="s">
        <v>16</v>
      </c>
      <c r="AD9" s="1794" t="s">
        <v>4</v>
      </c>
      <c r="AE9" s="1794" t="s">
        <v>4</v>
      </c>
      <c r="AF9" s="1997" t="s">
        <v>16</v>
      </c>
      <c r="AG9" s="12">
        <v>9</v>
      </c>
      <c r="AH9" s="13">
        <v>5</v>
      </c>
      <c r="AI9" s="13">
        <v>7</v>
      </c>
      <c r="AJ9" s="13">
        <v>10</v>
      </c>
      <c r="AK9" s="49">
        <v>0</v>
      </c>
      <c r="AL9" s="49">
        <v>0</v>
      </c>
      <c r="AM9" s="49">
        <v>3</v>
      </c>
      <c r="AN9" s="14">
        <v>26</v>
      </c>
    </row>
    <row r="10" spans="1:40" ht="17.25">
      <c r="A10" s="2799" t="s">
        <v>930</v>
      </c>
      <c r="B10" s="1947" t="s">
        <v>3</v>
      </c>
      <c r="C10" s="1790" t="s">
        <v>16</v>
      </c>
      <c r="D10" s="1794" t="s">
        <v>960</v>
      </c>
      <c r="E10" s="1790" t="s">
        <v>16</v>
      </c>
      <c r="F10" s="2774" t="s">
        <v>958</v>
      </c>
      <c r="G10" s="2774" t="s">
        <v>958</v>
      </c>
      <c r="H10" s="1790" t="s">
        <v>16</v>
      </c>
      <c r="I10" s="1794" t="s">
        <v>4</v>
      </c>
      <c r="J10" s="1794" t="s">
        <v>4</v>
      </c>
      <c r="K10" s="1790" t="s">
        <v>16</v>
      </c>
      <c r="L10" s="1796" t="s">
        <v>2</v>
      </c>
      <c r="M10" s="1796" t="s">
        <v>2</v>
      </c>
      <c r="N10" s="1792" t="s">
        <v>3</v>
      </c>
      <c r="O10" s="1793" t="s">
        <v>2</v>
      </c>
      <c r="P10" s="1790" t="s">
        <v>16</v>
      </c>
      <c r="Q10" s="1792" t="s">
        <v>3</v>
      </c>
      <c r="R10" s="1793" t="s">
        <v>2</v>
      </c>
      <c r="S10" s="1790" t="s">
        <v>16</v>
      </c>
      <c r="T10" s="1792" t="s">
        <v>3</v>
      </c>
      <c r="U10" s="1794" t="s">
        <v>4</v>
      </c>
      <c r="V10" s="1794" t="s">
        <v>4</v>
      </c>
      <c r="W10" s="1790" t="s">
        <v>16</v>
      </c>
      <c r="X10" s="2771" t="s">
        <v>704</v>
      </c>
      <c r="Y10" s="1796" t="s">
        <v>2</v>
      </c>
      <c r="Z10" s="2787" t="s">
        <v>3</v>
      </c>
      <c r="AA10" s="1792" t="s">
        <v>3</v>
      </c>
      <c r="AB10" s="1793" t="s">
        <v>2</v>
      </c>
      <c r="AC10" s="2790" t="s">
        <v>959</v>
      </c>
      <c r="AD10" s="1790" t="s">
        <v>16</v>
      </c>
      <c r="AE10" s="1790" t="s">
        <v>16</v>
      </c>
      <c r="AF10" s="2779" t="s">
        <v>16</v>
      </c>
      <c r="AG10" s="7">
        <v>10</v>
      </c>
      <c r="AH10" s="13">
        <v>6</v>
      </c>
      <c r="AI10" s="8">
        <v>5</v>
      </c>
      <c r="AJ10" s="8">
        <v>9</v>
      </c>
      <c r="AK10" s="49">
        <v>1</v>
      </c>
      <c r="AL10" s="49">
        <v>0</v>
      </c>
      <c r="AM10" s="49">
        <v>2</v>
      </c>
      <c r="AN10" s="14">
        <v>25</v>
      </c>
    </row>
    <row r="11" spans="1:40" ht="17.25">
      <c r="A11" s="2799" t="s">
        <v>75</v>
      </c>
      <c r="B11" s="1939" t="s">
        <v>16</v>
      </c>
      <c r="C11" s="1790" t="s">
        <v>16</v>
      </c>
      <c r="D11" s="1793" t="s">
        <v>2</v>
      </c>
      <c r="E11" s="1793" t="s">
        <v>2</v>
      </c>
      <c r="F11" s="1790" t="s">
        <v>16</v>
      </c>
      <c r="G11" s="1796" t="s">
        <v>952</v>
      </c>
      <c r="H11" s="1792" t="s">
        <v>3</v>
      </c>
      <c r="I11" s="2810" t="s">
        <v>964</v>
      </c>
      <c r="J11" s="1790" t="s">
        <v>16</v>
      </c>
      <c r="K11" s="1792" t="s">
        <v>3</v>
      </c>
      <c r="L11" s="1794" t="s">
        <v>4</v>
      </c>
      <c r="M11" s="1794" t="s">
        <v>4</v>
      </c>
      <c r="N11" s="1790" t="s">
        <v>16</v>
      </c>
      <c r="O11" s="1793" t="s">
        <v>2</v>
      </c>
      <c r="P11" s="1792" t="s">
        <v>3</v>
      </c>
      <c r="Q11" s="1790" t="s">
        <v>16</v>
      </c>
      <c r="R11" s="1794" t="s">
        <v>4</v>
      </c>
      <c r="S11" s="1790" t="s">
        <v>16</v>
      </c>
      <c r="T11" s="1793" t="s">
        <v>2</v>
      </c>
      <c r="U11" s="1796" t="s">
        <v>2</v>
      </c>
      <c r="V11" s="1790" t="s">
        <v>16</v>
      </c>
      <c r="W11" s="1790" t="s">
        <v>16</v>
      </c>
      <c r="X11" s="1794" t="s">
        <v>4</v>
      </c>
      <c r="Y11" s="1794" t="s">
        <v>4</v>
      </c>
      <c r="Z11" s="2774" t="s">
        <v>967</v>
      </c>
      <c r="AA11" s="1793" t="s">
        <v>2</v>
      </c>
      <c r="AB11" s="1793" t="s">
        <v>2</v>
      </c>
      <c r="AC11" s="1792" t="s">
        <v>3</v>
      </c>
      <c r="AD11" s="1790" t="s">
        <v>16</v>
      </c>
      <c r="AE11" s="1792" t="s">
        <v>3</v>
      </c>
      <c r="AF11" s="2779" t="s">
        <v>16</v>
      </c>
      <c r="AG11" s="12">
        <v>8</v>
      </c>
      <c r="AH11" s="13">
        <v>6</v>
      </c>
      <c r="AI11" s="13">
        <v>5</v>
      </c>
      <c r="AJ11" s="13">
        <v>11</v>
      </c>
      <c r="AK11" s="49">
        <v>1</v>
      </c>
      <c r="AL11" s="49">
        <v>0</v>
      </c>
      <c r="AM11" s="49">
        <v>3</v>
      </c>
      <c r="AN11" s="14">
        <v>25</v>
      </c>
    </row>
    <row r="12" spans="1:40" ht="27">
      <c r="A12" s="2799" t="s">
        <v>931</v>
      </c>
      <c r="B12" s="1929" t="s">
        <v>4</v>
      </c>
      <c r="C12" s="1794" t="s">
        <v>4</v>
      </c>
      <c r="D12" s="2793" t="s">
        <v>16</v>
      </c>
      <c r="E12" s="1792" t="s">
        <v>3</v>
      </c>
      <c r="F12" s="1793" t="s">
        <v>2</v>
      </c>
      <c r="G12" s="1793" t="s">
        <v>2</v>
      </c>
      <c r="H12" s="2774" t="s">
        <v>958</v>
      </c>
      <c r="I12" s="1792" t="s">
        <v>3</v>
      </c>
      <c r="J12" s="1790" t="s">
        <v>16</v>
      </c>
      <c r="K12" s="1796" t="s">
        <v>2</v>
      </c>
      <c r="L12" s="1792" t="s">
        <v>3</v>
      </c>
      <c r="M12" s="1793" t="s">
        <v>2</v>
      </c>
      <c r="N12" s="1794" t="s">
        <v>4</v>
      </c>
      <c r="O12" s="1794" t="s">
        <v>4</v>
      </c>
      <c r="P12" s="1790" t="s">
        <v>16</v>
      </c>
      <c r="Q12" s="1790" t="s">
        <v>16</v>
      </c>
      <c r="R12" s="1792" t="s">
        <v>3</v>
      </c>
      <c r="S12" s="1793" t="s">
        <v>2</v>
      </c>
      <c r="T12" s="1794" t="s">
        <v>970</v>
      </c>
      <c r="U12" s="1794" t="s">
        <v>970</v>
      </c>
      <c r="V12" s="1794" t="s">
        <v>970</v>
      </c>
      <c r="W12" s="1794" t="s">
        <v>970</v>
      </c>
      <c r="X12" s="1794" t="s">
        <v>970</v>
      </c>
      <c r="Y12" s="1794" t="s">
        <v>970</v>
      </c>
      <c r="Z12" s="1794" t="s">
        <v>970</v>
      </c>
      <c r="AA12" s="1794" t="s">
        <v>970</v>
      </c>
      <c r="AB12" s="1794" t="s">
        <v>970</v>
      </c>
      <c r="AC12" s="1794" t="s">
        <v>970</v>
      </c>
      <c r="AD12" s="1794" t="s">
        <v>970</v>
      </c>
      <c r="AE12" s="1794" t="s">
        <v>970</v>
      </c>
      <c r="AF12" s="1794" t="s">
        <v>970</v>
      </c>
      <c r="AG12" s="12">
        <v>8</v>
      </c>
      <c r="AH12" s="13">
        <v>8</v>
      </c>
      <c r="AI12" s="13">
        <v>7</v>
      </c>
      <c r="AJ12" s="13">
        <v>8</v>
      </c>
      <c r="AK12" s="49">
        <v>0</v>
      </c>
      <c r="AL12" s="49">
        <v>0</v>
      </c>
      <c r="AM12" s="49">
        <v>3</v>
      </c>
      <c r="AN12" s="14">
        <v>32</v>
      </c>
    </row>
    <row r="13" spans="1:40" ht="18" thickBot="1">
      <c r="A13" s="2799" t="s">
        <v>932</v>
      </c>
      <c r="B13" s="1929" t="s">
        <v>4</v>
      </c>
      <c r="C13" s="1794" t="s">
        <v>4</v>
      </c>
      <c r="D13" s="1790" t="s">
        <v>16</v>
      </c>
      <c r="E13" s="1792" t="s">
        <v>3</v>
      </c>
      <c r="F13" s="1796" t="s">
        <v>2</v>
      </c>
      <c r="G13" s="1793" t="s">
        <v>2</v>
      </c>
      <c r="H13" s="1794" t="s">
        <v>4</v>
      </c>
      <c r="I13" s="1790" t="s">
        <v>16</v>
      </c>
      <c r="J13" s="1792" t="s">
        <v>952</v>
      </c>
      <c r="K13" s="2774" t="s">
        <v>958</v>
      </c>
      <c r="L13" s="1796" t="s">
        <v>2</v>
      </c>
      <c r="M13" s="1793" t="s">
        <v>2</v>
      </c>
      <c r="N13" s="1794" t="s">
        <v>4</v>
      </c>
      <c r="O13" s="1794" t="s">
        <v>4</v>
      </c>
      <c r="P13" s="1790" t="s">
        <v>16</v>
      </c>
      <c r="Q13" s="1790" t="s">
        <v>16</v>
      </c>
      <c r="R13" s="1792" t="s">
        <v>3</v>
      </c>
      <c r="S13" s="1796" t="s">
        <v>2</v>
      </c>
      <c r="T13" s="1793" t="s">
        <v>2</v>
      </c>
      <c r="U13" s="1793" t="s">
        <v>2</v>
      </c>
      <c r="V13" s="2774" t="s">
        <v>958</v>
      </c>
      <c r="W13" s="1790" t="s">
        <v>16</v>
      </c>
      <c r="X13" s="1790" t="s">
        <v>16</v>
      </c>
      <c r="Y13" s="1793" t="s">
        <v>2</v>
      </c>
      <c r="Z13" s="1794" t="s">
        <v>4</v>
      </c>
      <c r="AA13" s="1794" t="s">
        <v>4</v>
      </c>
      <c r="AB13" s="1790" t="s">
        <v>16</v>
      </c>
      <c r="AC13" s="2790" t="s">
        <v>959</v>
      </c>
      <c r="AD13" s="1792" t="s">
        <v>3</v>
      </c>
      <c r="AE13" s="1790" t="s">
        <v>16</v>
      </c>
      <c r="AF13" s="2779" t="s">
        <v>16</v>
      </c>
      <c r="AG13" s="12">
        <v>12</v>
      </c>
      <c r="AH13" s="13">
        <v>5</v>
      </c>
      <c r="AI13" s="13">
        <v>6</v>
      </c>
      <c r="AJ13" s="13">
        <v>10</v>
      </c>
      <c r="AK13" s="49">
        <v>0</v>
      </c>
      <c r="AL13" s="49">
        <v>0</v>
      </c>
      <c r="AM13" s="49">
        <v>3</v>
      </c>
      <c r="AN13" s="14">
        <v>24</v>
      </c>
    </row>
    <row r="14" spans="1:40" ht="18" thickBot="1">
      <c r="A14" s="2800" t="s">
        <v>933</v>
      </c>
      <c r="B14" s="2773" t="s">
        <v>704</v>
      </c>
      <c r="C14" s="1945" t="s">
        <v>16</v>
      </c>
      <c r="D14" s="1801" t="s">
        <v>2</v>
      </c>
      <c r="E14" s="1797" t="s">
        <v>4</v>
      </c>
      <c r="F14" s="1797" t="s">
        <v>4</v>
      </c>
      <c r="G14" s="1798" t="s">
        <v>16</v>
      </c>
      <c r="H14" s="2774" t="s">
        <v>958</v>
      </c>
      <c r="I14" s="1798" t="s">
        <v>16</v>
      </c>
      <c r="J14" s="1800" t="s">
        <v>965</v>
      </c>
      <c r="K14" s="1797" t="s">
        <v>4</v>
      </c>
      <c r="L14" s="1798" t="s">
        <v>16</v>
      </c>
      <c r="M14" s="1800" t="s">
        <v>3</v>
      </c>
      <c r="N14" s="1801" t="s">
        <v>2</v>
      </c>
      <c r="O14" s="1798" t="s">
        <v>16</v>
      </c>
      <c r="P14" s="1797" t="s">
        <v>4</v>
      </c>
      <c r="Q14" s="1797" t="s">
        <v>4</v>
      </c>
      <c r="R14" s="1798" t="s">
        <v>16</v>
      </c>
      <c r="S14" s="1793" t="s">
        <v>2</v>
      </c>
      <c r="T14" s="1802" t="s">
        <v>2</v>
      </c>
      <c r="U14" s="1800" t="s">
        <v>3</v>
      </c>
      <c r="V14" s="1793" t="s">
        <v>2</v>
      </c>
      <c r="W14" s="1798" t="s">
        <v>16</v>
      </c>
      <c r="X14" s="1800" t="s">
        <v>3</v>
      </c>
      <c r="Y14" s="1802" t="s">
        <v>2</v>
      </c>
      <c r="Z14" s="2824" t="s">
        <v>3</v>
      </c>
      <c r="AA14" s="1802" t="s">
        <v>2</v>
      </c>
      <c r="AB14" s="1797" t="s">
        <v>4</v>
      </c>
      <c r="AC14" s="1797" t="s">
        <v>4</v>
      </c>
      <c r="AD14" s="1798" t="s">
        <v>16</v>
      </c>
      <c r="AE14" s="1798" t="s">
        <v>16</v>
      </c>
      <c r="AF14" s="2775" t="s">
        <v>3</v>
      </c>
      <c r="AG14" s="1735">
        <v>8</v>
      </c>
      <c r="AH14" s="20">
        <v>6</v>
      </c>
      <c r="AI14" s="20">
        <v>7</v>
      </c>
      <c r="AJ14" s="20">
        <v>9</v>
      </c>
      <c r="AK14" s="1778">
        <v>1</v>
      </c>
      <c r="AL14" s="1778">
        <v>0</v>
      </c>
      <c r="AM14" s="1778">
        <v>2</v>
      </c>
      <c r="AN14" s="1595">
        <v>29</v>
      </c>
    </row>
    <row r="15" spans="1:40" ht="18" thickBot="1">
      <c r="A15" s="2801" t="s">
        <v>934</v>
      </c>
      <c r="B15" s="1945" t="s">
        <v>16</v>
      </c>
      <c r="C15" s="1785" t="s">
        <v>3</v>
      </c>
      <c r="D15" s="1787" t="s">
        <v>4</v>
      </c>
      <c r="E15" s="1787" t="s">
        <v>4</v>
      </c>
      <c r="F15" s="1788" t="s">
        <v>16</v>
      </c>
      <c r="G15" s="1788" t="s">
        <v>16</v>
      </c>
      <c r="H15" s="1789" t="s">
        <v>962</v>
      </c>
      <c r="I15" s="1785" t="s">
        <v>3</v>
      </c>
      <c r="J15" s="2776" t="s">
        <v>704</v>
      </c>
      <c r="K15" s="1785" t="s">
        <v>3</v>
      </c>
      <c r="L15" s="1788" t="s">
        <v>16</v>
      </c>
      <c r="M15" s="1792" t="s">
        <v>3</v>
      </c>
      <c r="N15" s="1796" t="s">
        <v>2</v>
      </c>
      <c r="O15" s="1786" t="s">
        <v>2</v>
      </c>
      <c r="P15" s="1788" t="s">
        <v>16</v>
      </c>
      <c r="Q15" s="1787" t="s">
        <v>4</v>
      </c>
      <c r="R15" s="1788" t="s">
        <v>16</v>
      </c>
      <c r="S15" s="1796" t="s">
        <v>2</v>
      </c>
      <c r="T15" s="1785" t="s">
        <v>3</v>
      </c>
      <c r="U15" s="1786" t="s">
        <v>2</v>
      </c>
      <c r="V15" s="1787" t="s">
        <v>4</v>
      </c>
      <c r="W15" s="1787" t="s">
        <v>4</v>
      </c>
      <c r="X15" s="1788" t="s">
        <v>16</v>
      </c>
      <c r="Y15" s="2789" t="s">
        <v>957</v>
      </c>
      <c r="Z15" s="1786" t="s">
        <v>2</v>
      </c>
      <c r="AA15" s="1785" t="s">
        <v>3</v>
      </c>
      <c r="AB15" s="1786" t="s">
        <v>2</v>
      </c>
      <c r="AC15" s="1791" t="s">
        <v>959</v>
      </c>
      <c r="AD15" s="1788" t="s">
        <v>16</v>
      </c>
      <c r="AE15" s="1788" t="s">
        <v>16</v>
      </c>
      <c r="AF15" s="2779" t="s">
        <v>16</v>
      </c>
      <c r="AG15" s="15">
        <v>11</v>
      </c>
      <c r="AH15" s="16">
        <v>5</v>
      </c>
      <c r="AI15" s="17">
        <v>5</v>
      </c>
      <c r="AJ15" s="17">
        <v>9</v>
      </c>
      <c r="AK15" s="1777">
        <v>1</v>
      </c>
      <c r="AL15" s="1777">
        <v>0</v>
      </c>
      <c r="AM15" s="1777">
        <v>3</v>
      </c>
      <c r="AN15" s="1591">
        <v>23</v>
      </c>
    </row>
    <row r="16" spans="1:40" ht="17.25">
      <c r="A16" s="2799" t="s">
        <v>935</v>
      </c>
      <c r="B16" s="1947" t="s">
        <v>3</v>
      </c>
      <c r="C16" s="1790" t="s">
        <v>16</v>
      </c>
      <c r="D16" s="2787" t="s">
        <v>3</v>
      </c>
      <c r="E16" s="1792" t="s">
        <v>3</v>
      </c>
      <c r="F16" s="1794" t="s">
        <v>4</v>
      </c>
      <c r="G16" s="1794" t="s">
        <v>4</v>
      </c>
      <c r="H16" s="1790" t="s">
        <v>16</v>
      </c>
      <c r="I16" s="1790" t="s">
        <v>16</v>
      </c>
      <c r="J16" s="1792" t="s">
        <v>3</v>
      </c>
      <c r="K16" s="1790" t="s">
        <v>16</v>
      </c>
      <c r="L16" s="1793" t="s">
        <v>2</v>
      </c>
      <c r="M16" s="1793" t="s">
        <v>2</v>
      </c>
      <c r="N16" s="1792" t="s">
        <v>3</v>
      </c>
      <c r="O16" s="1794" t="s">
        <v>4</v>
      </c>
      <c r="P16" s="1794" t="s">
        <v>4</v>
      </c>
      <c r="Q16" s="1790" t="s">
        <v>16</v>
      </c>
      <c r="R16" s="2787" t="s">
        <v>3</v>
      </c>
      <c r="S16" s="1786" t="s">
        <v>2</v>
      </c>
      <c r="T16" s="1793" t="s">
        <v>2</v>
      </c>
      <c r="U16" s="1792" t="s">
        <v>3</v>
      </c>
      <c r="V16" s="2789" t="s">
        <v>957</v>
      </c>
      <c r="W16" s="1790" t="s">
        <v>16</v>
      </c>
      <c r="X16" s="1790" t="s">
        <v>16</v>
      </c>
      <c r="Y16" s="1793" t="s">
        <v>2</v>
      </c>
      <c r="Z16" s="1793" t="s">
        <v>2</v>
      </c>
      <c r="AA16" s="1796" t="s">
        <v>2</v>
      </c>
      <c r="AB16" s="1790" t="s">
        <v>16</v>
      </c>
      <c r="AC16" s="2790" t="s">
        <v>959</v>
      </c>
      <c r="AD16" s="1790" t="s">
        <v>16</v>
      </c>
      <c r="AE16" s="1794" t="s">
        <v>4</v>
      </c>
      <c r="AF16" s="2779" t="s">
        <v>16</v>
      </c>
      <c r="AG16" s="12">
        <v>13</v>
      </c>
      <c r="AH16" s="13">
        <v>5</v>
      </c>
      <c r="AI16" s="13">
        <v>4</v>
      </c>
      <c r="AJ16" s="13">
        <v>9</v>
      </c>
      <c r="AK16" s="49">
        <v>0</v>
      </c>
      <c r="AL16" s="49">
        <v>0</v>
      </c>
      <c r="AM16" s="49">
        <v>3</v>
      </c>
      <c r="AN16" s="14">
        <v>20</v>
      </c>
    </row>
    <row r="17" spans="1:40" ht="17.25">
      <c r="A17" s="2799" t="s">
        <v>936</v>
      </c>
      <c r="B17" s="1939" t="s">
        <v>16</v>
      </c>
      <c r="C17" s="1794" t="s">
        <v>4</v>
      </c>
      <c r="D17" s="1790" t="s">
        <v>16</v>
      </c>
      <c r="E17" s="1796" t="s">
        <v>2</v>
      </c>
      <c r="F17" s="1792" t="s">
        <v>3</v>
      </c>
      <c r="G17" s="1793" t="s">
        <v>2</v>
      </c>
      <c r="H17" s="1794" t="s">
        <v>4</v>
      </c>
      <c r="I17" s="1794" t="s">
        <v>4</v>
      </c>
      <c r="J17" s="1790" t="s">
        <v>16</v>
      </c>
      <c r="K17" s="2789" t="s">
        <v>957</v>
      </c>
      <c r="L17" s="2789" t="s">
        <v>957</v>
      </c>
      <c r="M17" s="2789" t="s">
        <v>957</v>
      </c>
      <c r="N17" s="2789" t="s">
        <v>957</v>
      </c>
      <c r="O17" s="633" t="s">
        <v>957</v>
      </c>
      <c r="P17" s="1790" t="s">
        <v>16</v>
      </c>
      <c r="Q17" s="1790" t="s">
        <v>16</v>
      </c>
      <c r="R17" s="2789" t="s">
        <v>59</v>
      </c>
      <c r="S17" s="2789" t="s">
        <v>957</v>
      </c>
      <c r="T17" s="2789" t="s">
        <v>957</v>
      </c>
      <c r="U17" s="1790" t="s">
        <v>16</v>
      </c>
      <c r="V17" s="2796" t="s">
        <v>16</v>
      </c>
      <c r="W17" s="2771" t="s">
        <v>704</v>
      </c>
      <c r="X17" s="1790" t="s">
        <v>16</v>
      </c>
      <c r="Y17" s="1792" t="s">
        <v>3</v>
      </c>
      <c r="Z17" s="1793" t="s">
        <v>2</v>
      </c>
      <c r="AA17" s="1794" t="s">
        <v>4</v>
      </c>
      <c r="AB17" s="1794" t="s">
        <v>960</v>
      </c>
      <c r="AC17" s="1790" t="s">
        <v>16</v>
      </c>
      <c r="AD17" s="1790" t="s">
        <v>16</v>
      </c>
      <c r="AE17" s="1792" t="s">
        <v>952</v>
      </c>
      <c r="AF17" s="1993" t="s">
        <v>4</v>
      </c>
      <c r="AG17" s="7">
        <v>10</v>
      </c>
      <c r="AH17" s="13">
        <v>5</v>
      </c>
      <c r="AI17" s="8">
        <v>6</v>
      </c>
      <c r="AJ17" s="8">
        <v>9</v>
      </c>
      <c r="AK17" s="49">
        <v>1</v>
      </c>
      <c r="AL17" s="49">
        <v>0</v>
      </c>
      <c r="AM17" s="49">
        <v>2</v>
      </c>
      <c r="AN17" s="14">
        <v>25</v>
      </c>
    </row>
    <row r="18" spans="1:40" ht="17.25">
      <c r="A18" s="2799" t="s">
        <v>937</v>
      </c>
      <c r="B18" s="1929" t="s">
        <v>4</v>
      </c>
      <c r="C18" s="1790" t="s">
        <v>16</v>
      </c>
      <c r="D18" s="2774" t="s">
        <v>958</v>
      </c>
      <c r="E18" s="1793" t="s">
        <v>2</v>
      </c>
      <c r="F18" s="1793" t="s">
        <v>2</v>
      </c>
      <c r="G18" s="1793" t="s">
        <v>2</v>
      </c>
      <c r="H18" s="1792" t="s">
        <v>3</v>
      </c>
      <c r="I18" s="1790" t="s">
        <v>16</v>
      </c>
      <c r="J18" s="1790" t="s">
        <v>16</v>
      </c>
      <c r="K18" s="1793" t="s">
        <v>2</v>
      </c>
      <c r="L18" s="1792" t="s">
        <v>3</v>
      </c>
      <c r="M18" s="1796" t="s">
        <v>2</v>
      </c>
      <c r="N18" s="2789" t="s">
        <v>957</v>
      </c>
      <c r="O18" s="1790" t="s">
        <v>16</v>
      </c>
      <c r="P18" s="1790" t="s">
        <v>16</v>
      </c>
      <c r="Q18" s="1792" t="s">
        <v>3</v>
      </c>
      <c r="R18" s="1794" t="s">
        <v>4</v>
      </c>
      <c r="S18" s="1794" t="s">
        <v>4</v>
      </c>
      <c r="T18" s="1790" t="s">
        <v>16</v>
      </c>
      <c r="U18" s="1796" t="s">
        <v>2</v>
      </c>
      <c r="V18" s="1792" t="s">
        <v>3</v>
      </c>
      <c r="W18" s="1790" t="s">
        <v>16</v>
      </c>
      <c r="X18" s="1792" t="s">
        <v>952</v>
      </c>
      <c r="Y18" s="1794" t="s">
        <v>4</v>
      </c>
      <c r="Z18" s="1794" t="s">
        <v>4</v>
      </c>
      <c r="AA18" s="1790" t="s">
        <v>16</v>
      </c>
      <c r="AB18" s="1792" t="s">
        <v>3</v>
      </c>
      <c r="AC18" s="1796" t="s">
        <v>2</v>
      </c>
      <c r="AD18" s="1792" t="s">
        <v>3</v>
      </c>
      <c r="AE18" s="1790" t="s">
        <v>16</v>
      </c>
      <c r="AF18" s="2031">
        <v>5</v>
      </c>
      <c r="AG18" s="7">
        <v>11</v>
      </c>
      <c r="AH18" s="13">
        <v>6</v>
      </c>
      <c r="AI18" s="8">
        <v>5</v>
      </c>
      <c r="AJ18" s="8">
        <v>9</v>
      </c>
      <c r="AK18" s="49">
        <v>0</v>
      </c>
      <c r="AL18" s="49">
        <v>0</v>
      </c>
      <c r="AM18" s="49">
        <v>3</v>
      </c>
      <c r="AN18" s="14">
        <v>24</v>
      </c>
    </row>
    <row r="19" spans="1:40" ht="17.25">
      <c r="A19" s="2799" t="s">
        <v>938</v>
      </c>
      <c r="B19" s="2777" t="s">
        <v>704</v>
      </c>
      <c r="C19" s="1790" t="s">
        <v>16</v>
      </c>
      <c r="D19" s="1793" t="s">
        <v>2</v>
      </c>
      <c r="E19" s="2774" t="s">
        <v>958</v>
      </c>
      <c r="F19" s="1793" t="s">
        <v>2</v>
      </c>
      <c r="G19" s="1796" t="s">
        <v>2</v>
      </c>
      <c r="H19" s="1792" t="s">
        <v>3</v>
      </c>
      <c r="I19" s="1790" t="s">
        <v>16</v>
      </c>
      <c r="J19" s="1790" t="s">
        <v>16</v>
      </c>
      <c r="K19" s="1794" t="s">
        <v>4</v>
      </c>
      <c r="L19" s="1794" t="s">
        <v>4</v>
      </c>
      <c r="M19" s="1790" t="s">
        <v>16</v>
      </c>
      <c r="N19" s="1793" t="s">
        <v>2</v>
      </c>
      <c r="O19" s="1792" t="s">
        <v>3</v>
      </c>
      <c r="P19" s="1792" t="s">
        <v>3</v>
      </c>
      <c r="Q19" s="1790" t="s">
        <v>16</v>
      </c>
      <c r="R19" s="2774" t="s">
        <v>958</v>
      </c>
      <c r="S19" s="2774" t="s">
        <v>958</v>
      </c>
      <c r="T19" s="1794" t="s">
        <v>4</v>
      </c>
      <c r="U19" s="1794" t="s">
        <v>4</v>
      </c>
      <c r="V19" s="1790" t="s">
        <v>16</v>
      </c>
      <c r="W19" s="1792" t="s">
        <v>3</v>
      </c>
      <c r="X19" s="1790" t="s">
        <v>16</v>
      </c>
      <c r="Y19" s="1796" t="s">
        <v>2</v>
      </c>
      <c r="Z19" s="1790" t="s">
        <v>16</v>
      </c>
      <c r="AA19" s="1793" t="s">
        <v>2</v>
      </c>
      <c r="AB19" s="1796" t="s">
        <v>1026</v>
      </c>
      <c r="AC19" s="1792" t="s">
        <v>3</v>
      </c>
      <c r="AD19" s="2827" t="s">
        <v>1028</v>
      </c>
      <c r="AE19" s="1997" t="s">
        <v>16</v>
      </c>
      <c r="AF19" s="1997" t="s">
        <v>16</v>
      </c>
      <c r="AG19" s="7">
        <v>9</v>
      </c>
      <c r="AH19" s="13">
        <v>6</v>
      </c>
      <c r="AI19" s="8">
        <v>5</v>
      </c>
      <c r="AJ19" s="8">
        <v>10</v>
      </c>
      <c r="AK19" s="49">
        <v>1</v>
      </c>
      <c r="AL19" s="49">
        <v>0</v>
      </c>
      <c r="AM19" s="49">
        <v>2</v>
      </c>
      <c r="AN19" s="14">
        <v>25</v>
      </c>
    </row>
    <row r="20" spans="1:40" ht="18" thickBot="1">
      <c r="A20" s="2802" t="s">
        <v>939</v>
      </c>
      <c r="B20" s="2772" t="s">
        <v>16</v>
      </c>
      <c r="C20" s="1798" t="s">
        <v>16</v>
      </c>
      <c r="D20" s="1802" t="s">
        <v>2</v>
      </c>
      <c r="E20" s="1802" t="s">
        <v>2</v>
      </c>
      <c r="F20" s="1802" t="s">
        <v>2</v>
      </c>
      <c r="G20" s="1800" t="s">
        <v>3</v>
      </c>
      <c r="H20" s="2774" t="s">
        <v>958</v>
      </c>
      <c r="I20" s="1798" t="s">
        <v>16</v>
      </c>
      <c r="J20" s="1797" t="s">
        <v>4</v>
      </c>
      <c r="K20" s="1798" t="s">
        <v>16</v>
      </c>
      <c r="L20" s="1801" t="s">
        <v>2</v>
      </c>
      <c r="M20" s="1797" t="s">
        <v>4</v>
      </c>
      <c r="N20" s="1797" t="s">
        <v>4</v>
      </c>
      <c r="O20" s="1798" t="s">
        <v>16</v>
      </c>
      <c r="P20" s="1798" t="s">
        <v>16</v>
      </c>
      <c r="Q20" s="2771" t="s">
        <v>704</v>
      </c>
      <c r="R20" s="1793" t="s">
        <v>2</v>
      </c>
      <c r="S20" s="1800" t="s">
        <v>3</v>
      </c>
      <c r="T20" s="1801" t="s">
        <v>2</v>
      </c>
      <c r="U20" s="1790" t="s">
        <v>16</v>
      </c>
      <c r="V20" s="1802" t="s">
        <v>2</v>
      </c>
      <c r="W20" s="1798" t="s">
        <v>16</v>
      </c>
      <c r="X20" s="1797" t="s">
        <v>4</v>
      </c>
      <c r="Y20" s="1798" t="s">
        <v>16</v>
      </c>
      <c r="Z20" s="1800" t="s">
        <v>3</v>
      </c>
      <c r="AA20" s="1802" t="s">
        <v>2</v>
      </c>
      <c r="AB20" s="1802" t="s">
        <v>2</v>
      </c>
      <c r="AC20" s="1797" t="s">
        <v>4</v>
      </c>
      <c r="AD20" s="1797" t="s">
        <v>4</v>
      </c>
      <c r="AE20" s="1798" t="s">
        <v>16</v>
      </c>
      <c r="AF20" s="2796" t="s">
        <v>16</v>
      </c>
      <c r="AG20" s="1735">
        <v>10</v>
      </c>
      <c r="AH20" s="20">
        <v>4</v>
      </c>
      <c r="AI20" s="20">
        <v>6</v>
      </c>
      <c r="AJ20" s="20">
        <v>10</v>
      </c>
      <c r="AK20" s="1778">
        <v>1</v>
      </c>
      <c r="AL20" s="1778">
        <v>0</v>
      </c>
      <c r="AM20" s="1778">
        <v>2</v>
      </c>
      <c r="AN20" s="1595">
        <v>23</v>
      </c>
    </row>
    <row r="21" spans="1:40" ht="14.25" customHeight="1">
      <c r="A21" s="2732" t="s">
        <v>940</v>
      </c>
      <c r="B21" s="2778" t="s">
        <v>704</v>
      </c>
      <c r="C21" s="2776" t="s">
        <v>704</v>
      </c>
      <c r="D21" s="1786" t="s">
        <v>2</v>
      </c>
      <c r="E21" s="1788" t="s">
        <v>16</v>
      </c>
      <c r="F21" s="2774" t="s">
        <v>958</v>
      </c>
      <c r="G21" s="1786" t="s">
        <v>2</v>
      </c>
      <c r="H21" s="1786" t="s">
        <v>2</v>
      </c>
      <c r="I21" s="1788" t="s">
        <v>16</v>
      </c>
      <c r="J21" s="1788" t="s">
        <v>16</v>
      </c>
      <c r="K21" s="1786" t="s">
        <v>2</v>
      </c>
      <c r="L21" s="1786" t="s">
        <v>2</v>
      </c>
      <c r="M21" s="1786" t="s">
        <v>2</v>
      </c>
      <c r="N21" s="1786" t="s">
        <v>2</v>
      </c>
      <c r="O21" s="1786" t="s">
        <v>2</v>
      </c>
      <c r="P21" s="1788" t="s">
        <v>16</v>
      </c>
      <c r="Q21" s="1788" t="s">
        <v>16</v>
      </c>
      <c r="R21" s="1786" t="s">
        <v>2</v>
      </c>
      <c r="S21" s="1786" t="s">
        <v>2</v>
      </c>
      <c r="T21" s="1786" t="s">
        <v>2</v>
      </c>
      <c r="U21" s="1794" t="s">
        <v>970</v>
      </c>
      <c r="V21" s="1794" t="s">
        <v>970</v>
      </c>
      <c r="W21" s="1794" t="s">
        <v>970</v>
      </c>
      <c r="X21" s="1794" t="s">
        <v>970</v>
      </c>
      <c r="Y21" s="1794" t="s">
        <v>970</v>
      </c>
      <c r="Z21" s="1794" t="s">
        <v>970</v>
      </c>
      <c r="AA21" s="1794" t="s">
        <v>970</v>
      </c>
      <c r="AB21" s="1794" t="s">
        <v>970</v>
      </c>
      <c r="AC21" s="1794" t="s">
        <v>970</v>
      </c>
      <c r="AD21" s="1794" t="s">
        <v>970</v>
      </c>
      <c r="AE21" s="1788" t="s">
        <v>16</v>
      </c>
      <c r="AF21" s="2797" t="s">
        <v>704</v>
      </c>
      <c r="AG21" s="15">
        <v>19</v>
      </c>
      <c r="AH21" s="16">
        <v>0</v>
      </c>
      <c r="AI21" s="17">
        <v>0</v>
      </c>
      <c r="AJ21" s="17">
        <v>9</v>
      </c>
      <c r="AK21" s="1777">
        <v>3</v>
      </c>
      <c r="AL21" s="1777">
        <v>0</v>
      </c>
      <c r="AM21" s="1777">
        <v>0</v>
      </c>
      <c r="AN21" s="1591">
        <v>3</v>
      </c>
    </row>
    <row r="22" spans="1:40" ht="14.25" customHeight="1">
      <c r="A22" s="1770" t="s">
        <v>941</v>
      </c>
      <c r="B22" s="1939" t="s">
        <v>16</v>
      </c>
      <c r="C22" s="1790" t="s">
        <v>16</v>
      </c>
      <c r="D22" s="1793" t="s">
        <v>2</v>
      </c>
      <c r="E22" s="1792" t="s">
        <v>3</v>
      </c>
      <c r="F22" s="1793" t="s">
        <v>2</v>
      </c>
      <c r="G22" s="1793" t="s">
        <v>2</v>
      </c>
      <c r="H22" s="1790" t="s">
        <v>16</v>
      </c>
      <c r="I22" s="2771" t="s">
        <v>704</v>
      </c>
      <c r="J22" s="2771" t="s">
        <v>704</v>
      </c>
      <c r="K22" s="1796" t="s">
        <v>2</v>
      </c>
      <c r="L22" s="1790" t="s">
        <v>16</v>
      </c>
      <c r="M22" s="1792" t="s">
        <v>3</v>
      </c>
      <c r="N22" s="1793" t="s">
        <v>2</v>
      </c>
      <c r="O22" s="1793" t="s">
        <v>2</v>
      </c>
      <c r="P22" s="1790" t="s">
        <v>16</v>
      </c>
      <c r="Q22" s="1790" t="s">
        <v>16</v>
      </c>
      <c r="R22" s="1793" t="s">
        <v>2</v>
      </c>
      <c r="S22" s="1792" t="s">
        <v>3</v>
      </c>
      <c r="T22" s="1793" t="s">
        <v>2</v>
      </c>
      <c r="U22" s="1793" t="s">
        <v>2</v>
      </c>
      <c r="V22" s="1796" t="s">
        <v>2</v>
      </c>
      <c r="W22" s="1790" t="s">
        <v>16</v>
      </c>
      <c r="X22" s="1790" t="s">
        <v>16</v>
      </c>
      <c r="Y22" s="1792" t="s">
        <v>3</v>
      </c>
      <c r="Z22" s="1793" t="s">
        <v>2</v>
      </c>
      <c r="AA22" s="1793" t="s">
        <v>2</v>
      </c>
      <c r="AB22" s="1793" t="s">
        <v>2</v>
      </c>
      <c r="AC22" s="2914" t="s">
        <v>3</v>
      </c>
      <c r="AD22" s="1790" t="s">
        <v>16</v>
      </c>
      <c r="AE22" s="1790" t="s">
        <v>16</v>
      </c>
      <c r="AF22" s="2795" t="s">
        <v>704</v>
      </c>
      <c r="AG22" s="7">
        <v>14</v>
      </c>
      <c r="AH22" s="13">
        <v>4</v>
      </c>
      <c r="AI22" s="8">
        <v>0</v>
      </c>
      <c r="AJ22" s="8">
        <v>10</v>
      </c>
      <c r="AK22" s="49">
        <v>3</v>
      </c>
      <c r="AL22" s="49">
        <v>0</v>
      </c>
      <c r="AM22" s="49">
        <v>3</v>
      </c>
      <c r="AN22" s="14">
        <v>11</v>
      </c>
    </row>
    <row r="23" spans="1:40" ht="14.25" customHeight="1">
      <c r="A23" s="1770" t="s">
        <v>942</v>
      </c>
      <c r="B23" s="1939" t="s">
        <v>16</v>
      </c>
      <c r="C23" s="1790" t="s">
        <v>16</v>
      </c>
      <c r="D23" s="1793" t="s">
        <v>2</v>
      </c>
      <c r="E23" s="1793" t="s">
        <v>2</v>
      </c>
      <c r="F23" s="2774" t="s">
        <v>961</v>
      </c>
      <c r="G23" s="1796" t="s">
        <v>2</v>
      </c>
      <c r="H23" s="1790" t="s">
        <v>16</v>
      </c>
      <c r="I23" s="2771" t="s">
        <v>704</v>
      </c>
      <c r="J23" s="2808" t="s">
        <v>966</v>
      </c>
      <c r="K23" s="1792" t="s">
        <v>3</v>
      </c>
      <c r="L23" s="1790" t="s">
        <v>16</v>
      </c>
      <c r="M23" s="1793" t="s">
        <v>2</v>
      </c>
      <c r="N23" s="2807" t="s">
        <v>2</v>
      </c>
      <c r="O23" s="1793" t="s">
        <v>2</v>
      </c>
      <c r="P23" s="1790" t="s">
        <v>16</v>
      </c>
      <c r="Q23" s="1790" t="s">
        <v>16</v>
      </c>
      <c r="R23" s="1793" t="s">
        <v>2</v>
      </c>
      <c r="S23" s="1793" t="s">
        <v>2</v>
      </c>
      <c r="T23" s="1793" t="s">
        <v>2</v>
      </c>
      <c r="U23" s="1796" t="s">
        <v>2</v>
      </c>
      <c r="V23" s="1792" t="s">
        <v>3</v>
      </c>
      <c r="W23" s="1790" t="s">
        <v>16</v>
      </c>
      <c r="X23" s="1790" t="s">
        <v>16</v>
      </c>
      <c r="Y23" s="1793" t="s">
        <v>2</v>
      </c>
      <c r="Z23" s="1792" t="s">
        <v>3</v>
      </c>
      <c r="AA23" s="1793" t="s">
        <v>2</v>
      </c>
      <c r="AB23" s="1793" t="s">
        <v>2</v>
      </c>
      <c r="AC23" s="1793" t="s">
        <v>2</v>
      </c>
      <c r="AD23" s="1790" t="s">
        <v>16</v>
      </c>
      <c r="AE23" s="1790" t="s">
        <v>16</v>
      </c>
      <c r="AF23" s="2779" t="s">
        <v>16</v>
      </c>
      <c r="AG23" s="7">
        <v>15</v>
      </c>
      <c r="AH23" s="13">
        <v>3</v>
      </c>
      <c r="AI23" s="8">
        <v>0</v>
      </c>
      <c r="AJ23" s="8">
        <v>11</v>
      </c>
      <c r="AK23" s="49">
        <v>2</v>
      </c>
      <c r="AL23" s="49">
        <v>0</v>
      </c>
      <c r="AM23" s="49">
        <v>2</v>
      </c>
      <c r="AN23" s="14">
        <v>8</v>
      </c>
    </row>
    <row r="24" spans="1:40" ht="14.25" customHeight="1">
      <c r="A24" s="1770" t="s">
        <v>943</v>
      </c>
      <c r="B24" s="1939" t="s">
        <v>16</v>
      </c>
      <c r="C24" s="1790" t="s">
        <v>16</v>
      </c>
      <c r="D24" s="1793" t="s">
        <v>2</v>
      </c>
      <c r="E24" s="1793" t="s">
        <v>2</v>
      </c>
      <c r="F24" s="1792" t="s">
        <v>3</v>
      </c>
      <c r="G24" s="1793" t="s">
        <v>2</v>
      </c>
      <c r="H24" s="2787" t="s">
        <v>3</v>
      </c>
      <c r="I24" s="1790" t="s">
        <v>16</v>
      </c>
      <c r="J24" s="1790" t="s">
        <v>16</v>
      </c>
      <c r="K24" s="1793" t="s">
        <v>2</v>
      </c>
      <c r="L24" s="1792" t="s">
        <v>3</v>
      </c>
      <c r="M24" s="1793" t="s">
        <v>2</v>
      </c>
      <c r="N24" s="1793" t="s">
        <v>2</v>
      </c>
      <c r="O24" s="1792" t="s">
        <v>3</v>
      </c>
      <c r="P24" s="1790" t="s">
        <v>16</v>
      </c>
      <c r="Q24" s="1790" t="s">
        <v>16</v>
      </c>
      <c r="R24" s="1793" t="s">
        <v>2</v>
      </c>
      <c r="S24" s="1793" t="s">
        <v>2</v>
      </c>
      <c r="T24" s="1796" t="s">
        <v>2</v>
      </c>
      <c r="U24" s="1793" t="s">
        <v>2</v>
      </c>
      <c r="V24" s="1793" t="s">
        <v>2</v>
      </c>
      <c r="W24" s="1790" t="s">
        <v>16</v>
      </c>
      <c r="X24" s="1790" t="s">
        <v>16</v>
      </c>
      <c r="Y24" s="1793" t="s">
        <v>2</v>
      </c>
      <c r="Z24" s="1793" t="s">
        <v>2</v>
      </c>
      <c r="AA24" s="1792" t="s">
        <v>3</v>
      </c>
      <c r="AB24" s="1793" t="s">
        <v>2</v>
      </c>
      <c r="AC24" s="1793" t="s">
        <v>2</v>
      </c>
      <c r="AD24" s="1790" t="s">
        <v>16</v>
      </c>
      <c r="AE24" s="1790" t="s">
        <v>16</v>
      </c>
      <c r="AF24" s="2779" t="s">
        <v>16</v>
      </c>
      <c r="AG24" s="7">
        <v>15</v>
      </c>
      <c r="AH24" s="13">
        <v>3</v>
      </c>
      <c r="AI24" s="8">
        <v>0</v>
      </c>
      <c r="AJ24" s="8">
        <v>11</v>
      </c>
      <c r="AK24" s="49">
        <v>2</v>
      </c>
      <c r="AL24" s="49">
        <v>0</v>
      </c>
      <c r="AM24" s="49">
        <v>2</v>
      </c>
      <c r="AN24" s="14">
        <v>8</v>
      </c>
    </row>
    <row r="25" spans="1:40" ht="14.25" customHeight="1">
      <c r="A25" s="1770" t="s">
        <v>944</v>
      </c>
      <c r="B25" s="1939" t="s">
        <v>16</v>
      </c>
      <c r="C25" s="1790" t="s">
        <v>16</v>
      </c>
      <c r="D25" s="1792" t="s">
        <v>3</v>
      </c>
      <c r="E25" s="1793" t="s">
        <v>2</v>
      </c>
      <c r="F25" s="1793" t="s">
        <v>963</v>
      </c>
      <c r="G25" s="2807" t="s">
        <v>2</v>
      </c>
      <c r="H25" s="1793" t="s">
        <v>2</v>
      </c>
      <c r="I25" s="1790" t="s">
        <v>16</v>
      </c>
      <c r="J25" s="1790" t="s">
        <v>16</v>
      </c>
      <c r="K25" s="1793" t="s">
        <v>2</v>
      </c>
      <c r="L25" s="1792" t="s">
        <v>3</v>
      </c>
      <c r="M25" s="1793" t="s">
        <v>2</v>
      </c>
      <c r="N25" s="1796" t="s">
        <v>2</v>
      </c>
      <c r="O25" s="1793" t="s">
        <v>2</v>
      </c>
      <c r="P25" s="1792" t="s">
        <v>3</v>
      </c>
      <c r="Q25" s="1793" t="s">
        <v>2</v>
      </c>
      <c r="R25" s="1792" t="s">
        <v>3</v>
      </c>
      <c r="S25" s="1790" t="s">
        <v>16</v>
      </c>
      <c r="T25" s="1790" t="s">
        <v>16</v>
      </c>
      <c r="U25" s="1793" t="s">
        <v>2</v>
      </c>
      <c r="V25" s="1790" t="s">
        <v>16</v>
      </c>
      <c r="W25" s="2771" t="s">
        <v>704</v>
      </c>
      <c r="X25" s="2771" t="s">
        <v>704</v>
      </c>
      <c r="Y25" s="1796" t="s">
        <v>2</v>
      </c>
      <c r="Z25" s="1790" t="s">
        <v>16</v>
      </c>
      <c r="AA25" s="1793" t="s">
        <v>2</v>
      </c>
      <c r="AB25" s="1792" t="s">
        <v>3</v>
      </c>
      <c r="AC25" s="1793" t="s">
        <v>2</v>
      </c>
      <c r="AD25" s="1790" t="s">
        <v>16</v>
      </c>
      <c r="AE25" s="1790" t="s">
        <v>16</v>
      </c>
      <c r="AF25" s="2915" t="s">
        <v>1029</v>
      </c>
      <c r="AG25" s="7">
        <v>15</v>
      </c>
      <c r="AH25" s="13">
        <v>3</v>
      </c>
      <c r="AI25" s="8">
        <v>0</v>
      </c>
      <c r="AJ25" s="8">
        <v>11</v>
      </c>
      <c r="AK25" s="49">
        <v>2</v>
      </c>
      <c r="AL25" s="49">
        <v>0</v>
      </c>
      <c r="AM25" s="49">
        <v>2</v>
      </c>
      <c r="AN25" s="14">
        <v>8</v>
      </c>
    </row>
    <row r="26" spans="1:40" ht="14.25" customHeight="1">
      <c r="A26" s="1770" t="s">
        <v>945</v>
      </c>
      <c r="B26" s="1939" t="s">
        <v>16</v>
      </c>
      <c r="C26" s="1790" t="s">
        <v>16</v>
      </c>
      <c r="D26" s="1796" t="s">
        <v>2</v>
      </c>
      <c r="E26" s="1793" t="s">
        <v>2</v>
      </c>
      <c r="F26" s="1793" t="s">
        <v>2</v>
      </c>
      <c r="G26" s="1793" t="s">
        <v>2</v>
      </c>
      <c r="H26" s="1793" t="s">
        <v>2</v>
      </c>
      <c r="I26" s="1790" t="s">
        <v>16</v>
      </c>
      <c r="J26" s="1790" t="s">
        <v>16</v>
      </c>
      <c r="K26" s="1793" t="s">
        <v>2</v>
      </c>
      <c r="L26" s="1793" t="s">
        <v>2</v>
      </c>
      <c r="M26" s="1793" t="s">
        <v>2</v>
      </c>
      <c r="N26" s="1793" t="s">
        <v>2</v>
      </c>
      <c r="O26" s="1796" t="s">
        <v>2</v>
      </c>
      <c r="P26" s="1790" t="s">
        <v>16</v>
      </c>
      <c r="Q26" s="1790" t="s">
        <v>16</v>
      </c>
      <c r="R26" s="1793" t="s">
        <v>2</v>
      </c>
      <c r="S26" s="1793" t="s">
        <v>2</v>
      </c>
      <c r="T26" s="1793" t="s">
        <v>2</v>
      </c>
      <c r="U26" s="1793" t="s">
        <v>2</v>
      </c>
      <c r="V26" s="1793" t="s">
        <v>2</v>
      </c>
      <c r="W26" s="1790" t="s">
        <v>16</v>
      </c>
      <c r="X26" s="2771" t="s">
        <v>704</v>
      </c>
      <c r="Y26" s="1793" t="s">
        <v>2</v>
      </c>
      <c r="Z26" s="1793" t="s">
        <v>2</v>
      </c>
      <c r="AA26" s="1793" t="s">
        <v>2</v>
      </c>
      <c r="AB26" s="1790" t="s">
        <v>16</v>
      </c>
      <c r="AC26" s="1790" t="s">
        <v>16</v>
      </c>
      <c r="AD26" s="2771" t="s">
        <v>704</v>
      </c>
      <c r="AE26" s="1790" t="s">
        <v>16</v>
      </c>
      <c r="AF26" s="2779" t="s">
        <v>16</v>
      </c>
      <c r="AG26" s="7">
        <v>18</v>
      </c>
      <c r="AH26" s="13">
        <v>0</v>
      </c>
      <c r="AI26" s="8">
        <v>0</v>
      </c>
      <c r="AJ26" s="8">
        <v>11</v>
      </c>
      <c r="AK26" s="49">
        <v>2</v>
      </c>
      <c r="AL26" s="49">
        <v>0</v>
      </c>
      <c r="AM26" s="49">
        <v>2</v>
      </c>
      <c r="AN26" s="14">
        <v>2</v>
      </c>
    </row>
    <row r="27" spans="1:40" ht="14.25" customHeight="1">
      <c r="A27" s="1771" t="s">
        <v>946</v>
      </c>
      <c r="B27" s="1939" t="s">
        <v>16</v>
      </c>
      <c r="C27" s="1790" t="s">
        <v>16</v>
      </c>
      <c r="D27" s="1793" t="s">
        <v>2</v>
      </c>
      <c r="E27" s="1796" t="s">
        <v>2</v>
      </c>
      <c r="F27" s="1793" t="s">
        <v>2</v>
      </c>
      <c r="G27" s="1792" t="s">
        <v>3</v>
      </c>
      <c r="H27" s="1793" t="s">
        <v>2</v>
      </c>
      <c r="I27" s="1790" t="s">
        <v>16</v>
      </c>
      <c r="J27" s="1790" t="s">
        <v>16</v>
      </c>
      <c r="K27" s="1793" t="s">
        <v>2</v>
      </c>
      <c r="L27" s="1793" t="s">
        <v>2</v>
      </c>
      <c r="M27" s="1796" t="s">
        <v>2</v>
      </c>
      <c r="N27" s="1793" t="s">
        <v>2</v>
      </c>
      <c r="O27" s="1790" t="s">
        <v>16</v>
      </c>
      <c r="P27" s="2771" t="s">
        <v>704</v>
      </c>
      <c r="Q27" s="2771" t="s">
        <v>704</v>
      </c>
      <c r="R27" s="1793" t="s">
        <v>2</v>
      </c>
      <c r="S27" s="1790" t="s">
        <v>16</v>
      </c>
      <c r="T27" s="1792" t="s">
        <v>3</v>
      </c>
      <c r="U27" s="1793" t="s">
        <v>2</v>
      </c>
      <c r="V27" s="1793" t="s">
        <v>2</v>
      </c>
      <c r="W27" s="1790" t="s">
        <v>16</v>
      </c>
      <c r="X27" s="1790" t="s">
        <v>16</v>
      </c>
      <c r="Y27" s="2774" t="s">
        <v>59</v>
      </c>
      <c r="Z27" s="2774" t="s">
        <v>59</v>
      </c>
      <c r="AA27" s="2774" t="s">
        <v>59</v>
      </c>
      <c r="AB27" s="2774" t="s">
        <v>989</v>
      </c>
      <c r="AC27" s="2774" t="s">
        <v>989</v>
      </c>
      <c r="AD27" s="1790" t="s">
        <v>16</v>
      </c>
      <c r="AE27" s="1790" t="s">
        <v>16</v>
      </c>
      <c r="AF27" s="2779" t="s">
        <v>16</v>
      </c>
      <c r="AG27" s="7">
        <v>14</v>
      </c>
      <c r="AH27" s="13">
        <v>4</v>
      </c>
      <c r="AI27" s="8">
        <v>0</v>
      </c>
      <c r="AJ27" s="8">
        <v>11</v>
      </c>
      <c r="AK27" s="49">
        <v>2</v>
      </c>
      <c r="AL27" s="49">
        <v>0</v>
      </c>
      <c r="AM27" s="49">
        <v>2</v>
      </c>
      <c r="AN27" s="14">
        <v>10</v>
      </c>
    </row>
    <row r="28" spans="1:40" ht="14.25" customHeight="1">
      <c r="A28" s="1771" t="s">
        <v>947</v>
      </c>
      <c r="B28" s="1939" t="s">
        <v>16</v>
      </c>
      <c r="C28" s="1790" t="s">
        <v>16</v>
      </c>
      <c r="D28" s="1793" t="s">
        <v>2</v>
      </c>
      <c r="E28" s="1793" t="s">
        <v>2</v>
      </c>
      <c r="F28" s="1793" t="s">
        <v>2</v>
      </c>
      <c r="G28" s="1793" t="s">
        <v>2</v>
      </c>
      <c r="H28" s="1793" t="s">
        <v>2</v>
      </c>
      <c r="I28" s="1790" t="s">
        <v>16</v>
      </c>
      <c r="J28" s="1790" t="s">
        <v>16</v>
      </c>
      <c r="K28" s="1793" t="s">
        <v>2</v>
      </c>
      <c r="L28" s="1793" t="s">
        <v>2</v>
      </c>
      <c r="M28" s="1793" t="s">
        <v>2</v>
      </c>
      <c r="N28" s="1793" t="s">
        <v>2</v>
      </c>
      <c r="O28" s="1793" t="s">
        <v>2</v>
      </c>
      <c r="P28" s="1790" t="s">
        <v>16</v>
      </c>
      <c r="Q28" s="1790" t="s">
        <v>16</v>
      </c>
      <c r="R28" s="1793" t="s">
        <v>2</v>
      </c>
      <c r="S28" s="1793" t="s">
        <v>2</v>
      </c>
      <c r="T28" s="1793" t="s">
        <v>2</v>
      </c>
      <c r="U28" s="1796" t="s">
        <v>2</v>
      </c>
      <c r="V28" s="1790" t="s">
        <v>16</v>
      </c>
      <c r="W28" s="2771" t="s">
        <v>704</v>
      </c>
      <c r="X28" s="1790" t="s">
        <v>16</v>
      </c>
      <c r="Y28" s="1793" t="s">
        <v>2</v>
      </c>
      <c r="Z28" s="1793" t="s">
        <v>2</v>
      </c>
      <c r="AA28" s="1793" t="s">
        <v>2</v>
      </c>
      <c r="AB28" s="1796" t="s">
        <v>2</v>
      </c>
      <c r="AC28" s="1790"/>
      <c r="AD28" s="1790" t="s">
        <v>16</v>
      </c>
      <c r="AE28" s="2771" t="s">
        <v>704</v>
      </c>
      <c r="AF28" s="2779" t="s">
        <v>16</v>
      </c>
      <c r="AG28" s="12">
        <v>18</v>
      </c>
      <c r="AH28" s="13">
        <v>0</v>
      </c>
      <c r="AI28" s="13">
        <v>0</v>
      </c>
      <c r="AJ28" s="13">
        <v>11</v>
      </c>
      <c r="AK28" s="49">
        <v>2</v>
      </c>
      <c r="AL28" s="49">
        <v>0</v>
      </c>
      <c r="AM28" s="49">
        <v>2</v>
      </c>
      <c r="AN28" s="14">
        <v>2</v>
      </c>
    </row>
    <row r="29" spans="1:40" ht="14.25" customHeight="1" thickBot="1">
      <c r="A29" s="1772" t="s">
        <v>948</v>
      </c>
      <c r="B29" s="2780" t="s">
        <v>704</v>
      </c>
      <c r="C29" s="2773" t="s">
        <v>704</v>
      </c>
      <c r="D29" s="1792" t="s">
        <v>952</v>
      </c>
      <c r="E29" s="1798" t="s">
        <v>16</v>
      </c>
      <c r="F29" s="1801" t="s">
        <v>2</v>
      </c>
      <c r="G29" s="1802" t="s">
        <v>2</v>
      </c>
      <c r="H29" s="2774" t="s">
        <v>958</v>
      </c>
      <c r="I29" s="1798" t="s">
        <v>16</v>
      </c>
      <c r="J29" s="1798" t="s">
        <v>16</v>
      </c>
      <c r="K29" s="1802" t="s">
        <v>2</v>
      </c>
      <c r="L29" s="1802" t="s">
        <v>2</v>
      </c>
      <c r="M29" s="1802" t="s">
        <v>2</v>
      </c>
      <c r="N29" s="1800" t="s">
        <v>3</v>
      </c>
      <c r="O29" s="1801" t="s">
        <v>2</v>
      </c>
      <c r="P29" s="1798" t="s">
        <v>16</v>
      </c>
      <c r="Q29" s="1798" t="s">
        <v>16</v>
      </c>
      <c r="R29" s="1802" t="s">
        <v>2</v>
      </c>
      <c r="S29" s="1802" t="s">
        <v>2</v>
      </c>
      <c r="T29" s="1802" t="s">
        <v>2</v>
      </c>
      <c r="U29" s="1800" t="s">
        <v>3</v>
      </c>
      <c r="V29" s="1802" t="s">
        <v>2</v>
      </c>
      <c r="W29" s="1798" t="s">
        <v>968</v>
      </c>
      <c r="X29" s="1798" t="s">
        <v>16</v>
      </c>
      <c r="Y29" s="1802" t="s">
        <v>2</v>
      </c>
      <c r="Z29" s="1802" t="s">
        <v>2</v>
      </c>
      <c r="AA29" s="1802" t="s">
        <v>2</v>
      </c>
      <c r="AB29" s="1798" t="s">
        <v>16</v>
      </c>
      <c r="AC29" s="1798" t="s">
        <v>16</v>
      </c>
      <c r="AD29" s="2773" t="s">
        <v>704</v>
      </c>
      <c r="AE29" s="2773" t="s">
        <v>704</v>
      </c>
      <c r="AF29" s="2781" t="s">
        <v>16</v>
      </c>
      <c r="AG29" s="19">
        <v>14</v>
      </c>
      <c r="AH29" s="20">
        <v>3</v>
      </c>
      <c r="AI29" s="21">
        <v>0</v>
      </c>
      <c r="AJ29" s="21">
        <v>10</v>
      </c>
      <c r="AK29" s="1778">
        <v>4</v>
      </c>
      <c r="AL29" s="1778">
        <v>0</v>
      </c>
      <c r="AM29" s="1778">
        <v>2</v>
      </c>
      <c r="AN29" s="1595">
        <v>10</v>
      </c>
    </row>
    <row r="30" spans="1:40">
      <c r="A30" s="460" t="s">
        <v>2</v>
      </c>
      <c r="B30" s="2767">
        <v>0</v>
      </c>
      <c r="C30" s="2767">
        <v>0</v>
      </c>
      <c r="D30" s="2767">
        <v>3</v>
      </c>
      <c r="E30" s="2767">
        <v>3</v>
      </c>
      <c r="F30" s="2767">
        <v>3</v>
      </c>
      <c r="G30" s="2767">
        <v>3</v>
      </c>
      <c r="H30" s="2767">
        <v>3</v>
      </c>
      <c r="I30" s="2767">
        <v>0</v>
      </c>
      <c r="J30" s="2767">
        <v>0</v>
      </c>
      <c r="K30" s="2767">
        <v>3</v>
      </c>
      <c r="L30" s="2767">
        <v>3</v>
      </c>
      <c r="M30" s="2767">
        <v>3</v>
      </c>
      <c r="N30" s="2767">
        <v>3</v>
      </c>
      <c r="O30" s="2767">
        <v>3</v>
      </c>
      <c r="P30" s="2767">
        <v>0</v>
      </c>
      <c r="Q30" s="2767">
        <v>0</v>
      </c>
      <c r="R30" s="2767">
        <v>3</v>
      </c>
      <c r="S30" s="2767">
        <v>3</v>
      </c>
      <c r="T30" s="2767">
        <v>3</v>
      </c>
      <c r="U30" s="2767">
        <v>4</v>
      </c>
      <c r="V30" s="2767">
        <v>2</v>
      </c>
      <c r="W30" s="2767">
        <v>0</v>
      </c>
      <c r="X30" s="2767">
        <v>0</v>
      </c>
      <c r="Y30" s="2767">
        <v>3</v>
      </c>
      <c r="Z30" s="2767">
        <v>3</v>
      </c>
      <c r="AA30" s="2767">
        <v>3</v>
      </c>
      <c r="AB30" s="2767">
        <v>3</v>
      </c>
      <c r="AC30" s="2767">
        <v>3</v>
      </c>
      <c r="AD30" s="2767">
        <v>0</v>
      </c>
      <c r="AE30" s="2767">
        <v>0</v>
      </c>
      <c r="AF30" s="2768">
        <v>0</v>
      </c>
      <c r="AG30" s="2497"/>
      <c r="AH30" s="2498"/>
      <c r="AI30" s="2498"/>
      <c r="AJ30" s="2498"/>
      <c r="AK30" s="2497"/>
      <c r="AL30" s="2497"/>
      <c r="AM30" s="2497"/>
      <c r="AN30" s="2498"/>
    </row>
    <row r="31" spans="1:40">
      <c r="A31" s="2499" t="s">
        <v>3</v>
      </c>
      <c r="B31" s="2721">
        <f t="shared" ref="B31:AF31" si="0">COUNTIF(B4:B29,"e")</f>
        <v>3</v>
      </c>
      <c r="C31" s="2721">
        <f t="shared" si="0"/>
        <v>3</v>
      </c>
      <c r="D31" s="2721">
        <f t="shared" si="0"/>
        <v>4</v>
      </c>
      <c r="E31" s="2721">
        <f t="shared" si="0"/>
        <v>4</v>
      </c>
      <c r="F31" s="2721">
        <f t="shared" si="0"/>
        <v>4</v>
      </c>
      <c r="G31" s="2721">
        <f t="shared" si="0"/>
        <v>4</v>
      </c>
      <c r="H31" s="2721">
        <f t="shared" si="0"/>
        <v>4</v>
      </c>
      <c r="I31" s="2721">
        <f t="shared" si="0"/>
        <v>3</v>
      </c>
      <c r="J31" s="2721">
        <f t="shared" si="0"/>
        <v>2</v>
      </c>
      <c r="K31" s="2721">
        <f t="shared" si="0"/>
        <v>4</v>
      </c>
      <c r="L31" s="2721">
        <f t="shared" si="0"/>
        <v>4</v>
      </c>
      <c r="M31" s="2721">
        <f t="shared" si="0"/>
        <v>4</v>
      </c>
      <c r="N31" s="2721">
        <f t="shared" si="0"/>
        <v>4</v>
      </c>
      <c r="O31" s="2721">
        <f t="shared" si="0"/>
        <v>4</v>
      </c>
      <c r="P31" s="2721">
        <f t="shared" si="0"/>
        <v>3</v>
      </c>
      <c r="Q31" s="2721">
        <f t="shared" si="0"/>
        <v>3</v>
      </c>
      <c r="R31" s="2721">
        <f t="shared" si="0"/>
        <v>4</v>
      </c>
      <c r="S31" s="2721">
        <f t="shared" si="0"/>
        <v>4</v>
      </c>
      <c r="T31" s="2721">
        <f t="shared" si="0"/>
        <v>4</v>
      </c>
      <c r="U31" s="2721">
        <f t="shared" si="0"/>
        <v>3</v>
      </c>
      <c r="V31" s="2721">
        <f t="shared" si="0"/>
        <v>3</v>
      </c>
      <c r="W31" s="2721">
        <f t="shared" si="0"/>
        <v>3</v>
      </c>
      <c r="X31" s="2721">
        <f t="shared" si="0"/>
        <v>3</v>
      </c>
      <c r="Y31" s="2721">
        <f t="shared" si="0"/>
        <v>3</v>
      </c>
      <c r="Z31" s="2721">
        <f t="shared" si="0"/>
        <v>4</v>
      </c>
      <c r="AA31" s="2721">
        <f t="shared" si="0"/>
        <v>3</v>
      </c>
      <c r="AB31" s="2721">
        <f t="shared" si="0"/>
        <v>4</v>
      </c>
      <c r="AC31" s="2721">
        <f t="shared" si="0"/>
        <v>4</v>
      </c>
      <c r="AD31" s="2721">
        <f t="shared" si="0"/>
        <v>3</v>
      </c>
      <c r="AE31" s="2721">
        <f t="shared" si="0"/>
        <v>3</v>
      </c>
      <c r="AF31" s="2722">
        <f t="shared" si="0"/>
        <v>2</v>
      </c>
      <c r="AG31" s="2498"/>
      <c r="AH31" s="2498"/>
      <c r="AI31" s="2498"/>
      <c r="AJ31" s="2498"/>
      <c r="AK31" s="2497"/>
      <c r="AL31" s="2497"/>
      <c r="AM31" s="2497"/>
      <c r="AN31" s="2498"/>
    </row>
    <row r="32" spans="1:40">
      <c r="A32" s="2499" t="s">
        <v>915</v>
      </c>
      <c r="B32" s="2723">
        <f t="shared" ref="B32:AF32" si="1">COUNTIF(B8,"E")+COUNTIF(B9:B10,"E")+COUNTIF(B11,"E")+COUNTIF(B12:B14,"E")+COUNTIF(B19,"E")+COUNTIF(B23,"E")+COUNTIF(B29,"E")</f>
        <v>1</v>
      </c>
      <c r="C32" s="2723">
        <f t="shared" si="1"/>
        <v>2</v>
      </c>
      <c r="D32" s="2723">
        <f t="shared" si="1"/>
        <v>1</v>
      </c>
      <c r="E32" s="2723">
        <f t="shared" si="1"/>
        <v>2</v>
      </c>
      <c r="F32" s="2723">
        <f t="shared" si="1"/>
        <v>1</v>
      </c>
      <c r="G32" s="2723">
        <f t="shared" si="1"/>
        <v>1</v>
      </c>
      <c r="H32" s="2723">
        <f t="shared" si="1"/>
        <v>2</v>
      </c>
      <c r="I32" s="2723">
        <f t="shared" si="1"/>
        <v>1</v>
      </c>
      <c r="J32" s="2723">
        <f t="shared" si="1"/>
        <v>1</v>
      </c>
      <c r="K32" s="2723">
        <f t="shared" si="1"/>
        <v>2</v>
      </c>
      <c r="L32" s="2723">
        <f t="shared" si="1"/>
        <v>1</v>
      </c>
      <c r="M32" s="2723">
        <f t="shared" si="1"/>
        <v>2</v>
      </c>
      <c r="N32" s="2723">
        <f t="shared" si="1"/>
        <v>3</v>
      </c>
      <c r="O32" s="2723">
        <f t="shared" si="1"/>
        <v>2</v>
      </c>
      <c r="P32" s="2723">
        <f t="shared" si="1"/>
        <v>2</v>
      </c>
      <c r="Q32" s="2723">
        <f t="shared" si="1"/>
        <v>1</v>
      </c>
      <c r="R32" s="2723">
        <f t="shared" si="1"/>
        <v>2</v>
      </c>
      <c r="S32" s="2723">
        <f t="shared" si="1"/>
        <v>1</v>
      </c>
      <c r="T32" s="2723">
        <f t="shared" si="1"/>
        <v>1</v>
      </c>
      <c r="U32" s="2723">
        <f t="shared" si="1"/>
        <v>2</v>
      </c>
      <c r="V32" s="2723">
        <f t="shared" si="1"/>
        <v>2</v>
      </c>
      <c r="W32" s="2723">
        <f t="shared" si="1"/>
        <v>2</v>
      </c>
      <c r="X32" s="2723">
        <f t="shared" si="1"/>
        <v>1</v>
      </c>
      <c r="Y32" s="2723">
        <f t="shared" si="1"/>
        <v>0</v>
      </c>
      <c r="Z32" s="2723">
        <f t="shared" si="1"/>
        <v>3</v>
      </c>
      <c r="AA32" s="2723">
        <f t="shared" si="1"/>
        <v>1</v>
      </c>
      <c r="AB32" s="2723">
        <f t="shared" si="1"/>
        <v>1</v>
      </c>
      <c r="AC32" s="2723">
        <f t="shared" si="1"/>
        <v>2</v>
      </c>
      <c r="AD32" s="2723">
        <f t="shared" si="1"/>
        <v>1</v>
      </c>
      <c r="AE32" s="2723">
        <f t="shared" si="1"/>
        <v>1</v>
      </c>
      <c r="AF32" s="2724">
        <f t="shared" si="1"/>
        <v>1</v>
      </c>
      <c r="AG32" s="2497"/>
      <c r="AH32" s="2497"/>
      <c r="AI32" s="2497"/>
      <c r="AJ32" s="2497"/>
      <c r="AK32" s="2497"/>
      <c r="AL32" s="2497"/>
      <c r="AM32" s="2497"/>
      <c r="AN32" s="2497"/>
    </row>
    <row r="33" spans="1:40">
      <c r="A33" s="443" t="s">
        <v>2</v>
      </c>
      <c r="B33" s="2725">
        <f t="shared" ref="B33:AF33" si="2">COUNTIF(B4:B20,"D")</f>
        <v>0</v>
      </c>
      <c r="C33" s="2725">
        <f t="shared" si="2"/>
        <v>0</v>
      </c>
      <c r="D33" s="2725">
        <f t="shared" si="2"/>
        <v>8</v>
      </c>
      <c r="E33" s="2725">
        <f t="shared" si="2"/>
        <v>8</v>
      </c>
      <c r="F33" s="2725">
        <f t="shared" si="2"/>
        <v>8</v>
      </c>
      <c r="G33" s="2725">
        <f t="shared" si="2"/>
        <v>7</v>
      </c>
      <c r="H33" s="2725">
        <f t="shared" si="2"/>
        <v>4</v>
      </c>
      <c r="I33" s="2725">
        <f t="shared" si="2"/>
        <v>0</v>
      </c>
      <c r="J33" s="2725">
        <f t="shared" si="2"/>
        <v>0</v>
      </c>
      <c r="K33" s="2725">
        <f t="shared" si="2"/>
        <v>4</v>
      </c>
      <c r="L33" s="2725">
        <f t="shared" si="2"/>
        <v>5</v>
      </c>
      <c r="M33" s="2725">
        <f t="shared" si="2"/>
        <v>7</v>
      </c>
      <c r="N33" s="2725">
        <f t="shared" si="2"/>
        <v>5</v>
      </c>
      <c r="O33" s="2725">
        <f t="shared" si="2"/>
        <v>6</v>
      </c>
      <c r="P33" s="2725">
        <f t="shared" si="2"/>
        <v>1</v>
      </c>
      <c r="Q33" s="2725">
        <f t="shared" si="2"/>
        <v>0</v>
      </c>
      <c r="R33" s="2725">
        <f t="shared" si="2"/>
        <v>6</v>
      </c>
      <c r="S33" s="2725">
        <f t="shared" si="2"/>
        <v>6</v>
      </c>
      <c r="T33" s="2725">
        <f t="shared" si="2"/>
        <v>7</v>
      </c>
      <c r="U33" s="2725">
        <f t="shared" si="2"/>
        <v>7</v>
      </c>
      <c r="V33" s="2725">
        <f t="shared" si="2"/>
        <v>4</v>
      </c>
      <c r="W33" s="2725">
        <f t="shared" si="2"/>
        <v>0</v>
      </c>
      <c r="X33" s="2725">
        <f t="shared" si="2"/>
        <v>0</v>
      </c>
      <c r="Y33" s="2725">
        <f t="shared" si="2"/>
        <v>6</v>
      </c>
      <c r="Z33" s="2725">
        <f t="shared" si="2"/>
        <v>5</v>
      </c>
      <c r="AA33" s="2725">
        <f t="shared" si="2"/>
        <v>9</v>
      </c>
      <c r="AB33" s="2725">
        <f t="shared" si="2"/>
        <v>7</v>
      </c>
      <c r="AC33" s="2725">
        <f t="shared" si="2"/>
        <v>3</v>
      </c>
      <c r="AD33" s="2725">
        <f t="shared" si="2"/>
        <v>0</v>
      </c>
      <c r="AE33" s="2725">
        <f t="shared" si="2"/>
        <v>0</v>
      </c>
      <c r="AF33" s="2726">
        <f t="shared" si="2"/>
        <v>0</v>
      </c>
      <c r="AG33" s="2498"/>
      <c r="AH33" s="2498"/>
      <c r="AI33" s="2498"/>
      <c r="AJ33" s="2498"/>
      <c r="AK33" s="2497"/>
      <c r="AL33" s="2497"/>
      <c r="AM33" s="2497"/>
      <c r="AN33" s="2498"/>
    </row>
    <row r="34" spans="1:40">
      <c r="A34" s="2503" t="s">
        <v>916</v>
      </c>
      <c r="B34" s="2723">
        <f t="shared" ref="B34:AF34" si="3">COUNTIF(B4:B20,"E")+COUNTIF(B22:B29,"D")+COUNTIF(B22:B26,"E")</f>
        <v>3</v>
      </c>
      <c r="C34" s="2723">
        <f t="shared" si="3"/>
        <v>3</v>
      </c>
      <c r="D34" s="2723">
        <f t="shared" si="3"/>
        <v>9</v>
      </c>
      <c r="E34" s="2723">
        <f t="shared" si="3"/>
        <v>10</v>
      </c>
      <c r="F34" s="2723">
        <f t="shared" si="3"/>
        <v>9</v>
      </c>
      <c r="G34" s="2723">
        <f t="shared" si="3"/>
        <v>10</v>
      </c>
      <c r="H34" s="2723">
        <f t="shared" si="3"/>
        <v>8</v>
      </c>
      <c r="I34" s="2723">
        <f t="shared" si="3"/>
        <v>3</v>
      </c>
      <c r="J34" s="2723">
        <f t="shared" si="3"/>
        <v>2</v>
      </c>
      <c r="K34" s="2723">
        <f t="shared" si="3"/>
        <v>11</v>
      </c>
      <c r="L34" s="2723">
        <f t="shared" si="3"/>
        <v>8</v>
      </c>
      <c r="M34" s="2723">
        <f t="shared" si="3"/>
        <v>11</v>
      </c>
      <c r="N34" s="2723">
        <f t="shared" si="3"/>
        <v>10</v>
      </c>
      <c r="O34" s="2723">
        <f t="shared" si="3"/>
        <v>10</v>
      </c>
      <c r="P34" s="2723">
        <f t="shared" si="3"/>
        <v>3</v>
      </c>
      <c r="Q34" s="2723">
        <f t="shared" si="3"/>
        <v>4</v>
      </c>
      <c r="R34" s="2723">
        <f t="shared" si="3"/>
        <v>11</v>
      </c>
      <c r="S34" s="2723">
        <f t="shared" si="3"/>
        <v>9</v>
      </c>
      <c r="T34" s="2723">
        <f t="shared" si="3"/>
        <v>9</v>
      </c>
      <c r="U34" s="2723">
        <f t="shared" si="3"/>
        <v>9</v>
      </c>
      <c r="V34" s="2723">
        <f t="shared" si="3"/>
        <v>8</v>
      </c>
      <c r="W34" s="2723">
        <f t="shared" si="3"/>
        <v>3</v>
      </c>
      <c r="X34" s="2723">
        <f t="shared" si="3"/>
        <v>3</v>
      </c>
      <c r="Y34" s="2723">
        <f t="shared" si="3"/>
        <v>9</v>
      </c>
      <c r="Z34" s="2723">
        <f t="shared" si="3"/>
        <v>9</v>
      </c>
      <c r="AA34" s="2723">
        <f t="shared" si="3"/>
        <v>9</v>
      </c>
      <c r="AB34" s="2723">
        <f t="shared" si="3"/>
        <v>8</v>
      </c>
      <c r="AC34" s="2723">
        <f t="shared" si="3"/>
        <v>7</v>
      </c>
      <c r="AD34" s="2723">
        <f t="shared" si="3"/>
        <v>3</v>
      </c>
      <c r="AE34" s="2723">
        <f t="shared" si="3"/>
        <v>3</v>
      </c>
      <c r="AF34" s="2723">
        <f t="shared" si="3"/>
        <v>2</v>
      </c>
      <c r="AG34" s="2498"/>
      <c r="AH34" s="2498"/>
      <c r="AI34" s="2498"/>
      <c r="AJ34" s="2498"/>
      <c r="AK34" s="2497"/>
      <c r="AL34" s="2497"/>
      <c r="AM34" s="2497"/>
      <c r="AN34" s="2498"/>
    </row>
    <row r="35" spans="1:40">
      <c r="A35" s="2504" t="s">
        <v>917</v>
      </c>
      <c r="B35" s="2727">
        <f t="shared" ref="B35:AF35" si="4">COUNTIF(B4:B14,"D")+COUNTIF(B4:B14,"e")-COUNTIF(B7,"D")-COUNTIF(B5,"D")-COUNTIF(B4,"D")-COUNTIF(B14,"D")-COUNTIF(B7,"e")-COUNTIF(B5,"e")-COUNTIF(B4,"e")-COUNTIF(B14,"e")</f>
        <v>1</v>
      </c>
      <c r="C35" s="2727">
        <f t="shared" si="4"/>
        <v>2</v>
      </c>
      <c r="D35" s="2727">
        <f t="shared" si="4"/>
        <v>4</v>
      </c>
      <c r="E35" s="2727">
        <f t="shared" si="4"/>
        <v>5</v>
      </c>
      <c r="F35" s="2727">
        <f t="shared" si="4"/>
        <v>4</v>
      </c>
      <c r="G35" s="2727">
        <f t="shared" si="4"/>
        <v>3</v>
      </c>
      <c r="H35" s="2727">
        <f t="shared" si="4"/>
        <v>2</v>
      </c>
      <c r="I35" s="2727">
        <f t="shared" si="4"/>
        <v>2</v>
      </c>
      <c r="J35" s="2727">
        <f t="shared" si="4"/>
        <v>1</v>
      </c>
      <c r="K35" s="2727">
        <f t="shared" si="4"/>
        <v>4</v>
      </c>
      <c r="L35" s="2727">
        <f t="shared" si="4"/>
        <v>4</v>
      </c>
      <c r="M35" s="2727">
        <f t="shared" si="4"/>
        <v>5</v>
      </c>
      <c r="N35" s="2727">
        <f t="shared" si="4"/>
        <v>2</v>
      </c>
      <c r="O35" s="2727">
        <f t="shared" si="4"/>
        <v>4</v>
      </c>
      <c r="P35" s="2727">
        <f t="shared" si="4"/>
        <v>1</v>
      </c>
      <c r="Q35" s="2727">
        <f t="shared" si="4"/>
        <v>1</v>
      </c>
      <c r="R35" s="2727">
        <f t="shared" si="4"/>
        <v>5</v>
      </c>
      <c r="S35" s="2727">
        <f t="shared" si="4"/>
        <v>4</v>
      </c>
      <c r="T35" s="2727">
        <f t="shared" si="4"/>
        <v>5</v>
      </c>
      <c r="U35" s="2727">
        <f t="shared" si="4"/>
        <v>4</v>
      </c>
      <c r="V35" s="2727">
        <f t="shared" si="4"/>
        <v>3</v>
      </c>
      <c r="W35" s="2727">
        <f t="shared" si="4"/>
        <v>1</v>
      </c>
      <c r="X35" s="2727">
        <f t="shared" si="4"/>
        <v>1</v>
      </c>
      <c r="Y35" s="2727">
        <f t="shared" si="4"/>
        <v>3</v>
      </c>
      <c r="Z35" s="2727">
        <f t="shared" si="4"/>
        <v>2</v>
      </c>
      <c r="AA35" s="2727">
        <f t="shared" si="4"/>
        <v>4</v>
      </c>
      <c r="AB35" s="2727">
        <f t="shared" si="4"/>
        <v>4</v>
      </c>
      <c r="AC35" s="2727">
        <f t="shared" si="4"/>
        <v>2</v>
      </c>
      <c r="AD35" s="2727">
        <f t="shared" si="4"/>
        <v>1</v>
      </c>
      <c r="AE35" s="2727">
        <f t="shared" si="4"/>
        <v>1</v>
      </c>
      <c r="AF35" s="2728">
        <f t="shared" si="4"/>
        <v>0</v>
      </c>
      <c r="AG35" s="2507"/>
      <c r="AH35" s="2507"/>
      <c r="AI35" s="2507"/>
      <c r="AJ35" s="2507"/>
      <c r="AK35" s="2507"/>
      <c r="AL35" s="2507"/>
      <c r="AM35" s="2507"/>
      <c r="AN35" s="2507"/>
    </row>
    <row r="36" spans="1:40">
      <c r="A36" s="2508" t="s">
        <v>914</v>
      </c>
      <c r="B36" s="2721">
        <f t="shared" ref="B36:AF36" si="5">COUNTIF(B4:B29,"d1")</f>
        <v>4</v>
      </c>
      <c r="C36" s="2721">
        <f t="shared" si="5"/>
        <v>2</v>
      </c>
      <c r="D36" s="2721">
        <f t="shared" si="5"/>
        <v>0</v>
      </c>
      <c r="E36" s="2721">
        <f t="shared" si="5"/>
        <v>0</v>
      </c>
      <c r="F36" s="2721">
        <f t="shared" si="5"/>
        <v>0</v>
      </c>
      <c r="G36" s="2721">
        <f t="shared" si="5"/>
        <v>0</v>
      </c>
      <c r="H36" s="2721">
        <f t="shared" si="5"/>
        <v>0</v>
      </c>
      <c r="I36" s="2721">
        <f t="shared" si="5"/>
        <v>2</v>
      </c>
      <c r="J36" s="2721">
        <f t="shared" si="5"/>
        <v>2</v>
      </c>
      <c r="K36" s="2721">
        <f t="shared" si="5"/>
        <v>0</v>
      </c>
      <c r="L36" s="2721">
        <f t="shared" si="5"/>
        <v>0</v>
      </c>
      <c r="M36" s="2721">
        <f t="shared" si="5"/>
        <v>0</v>
      </c>
      <c r="N36" s="2721">
        <f t="shared" si="5"/>
        <v>0</v>
      </c>
      <c r="O36" s="2721">
        <f t="shared" si="5"/>
        <v>0</v>
      </c>
      <c r="P36" s="2721">
        <f t="shared" si="5"/>
        <v>2</v>
      </c>
      <c r="Q36" s="2721">
        <f t="shared" si="5"/>
        <v>2</v>
      </c>
      <c r="R36" s="2721">
        <f t="shared" si="5"/>
        <v>0</v>
      </c>
      <c r="S36" s="2721">
        <f t="shared" si="5"/>
        <v>0</v>
      </c>
      <c r="T36" s="2721">
        <f t="shared" si="5"/>
        <v>0</v>
      </c>
      <c r="U36" s="2721">
        <f t="shared" si="5"/>
        <v>0</v>
      </c>
      <c r="V36" s="2721">
        <f t="shared" si="5"/>
        <v>0</v>
      </c>
      <c r="W36" s="2721">
        <f t="shared" si="5"/>
        <v>3</v>
      </c>
      <c r="X36" s="2721">
        <f t="shared" si="5"/>
        <v>3</v>
      </c>
      <c r="Y36" s="2721">
        <f t="shared" si="5"/>
        <v>0</v>
      </c>
      <c r="Z36" s="2721">
        <f t="shared" si="5"/>
        <v>0</v>
      </c>
      <c r="AA36" s="2721">
        <f t="shared" si="5"/>
        <v>0</v>
      </c>
      <c r="AB36" s="2721">
        <f t="shared" si="5"/>
        <v>0</v>
      </c>
      <c r="AC36" s="2721">
        <f t="shared" si="5"/>
        <v>0</v>
      </c>
      <c r="AD36" s="2721">
        <f t="shared" si="5"/>
        <v>3</v>
      </c>
      <c r="AE36" s="2721">
        <f t="shared" si="5"/>
        <v>3</v>
      </c>
      <c r="AF36" s="2722">
        <f t="shared" si="5"/>
        <v>3</v>
      </c>
      <c r="AG36" s="2507"/>
      <c r="AH36" s="2507"/>
      <c r="AI36" s="2507"/>
      <c r="AJ36" s="2507"/>
      <c r="AK36" s="2507"/>
      <c r="AL36" s="2507"/>
      <c r="AM36" s="2507"/>
      <c r="AN36" s="2507"/>
    </row>
    <row r="37" spans="1:40">
      <c r="A37" s="2504" t="s">
        <v>918</v>
      </c>
      <c r="B37" s="2727">
        <f t="shared" ref="B37:AF37" si="6">COUNTIF(B5,"D")+COUNTIF(B4,"D")+COUNTIF(B14,"D")+COUNTIF(B5,"e")+COUNTIF(B4,"e")+COUNTIF(B14,"e")+COUNTIF(B25,"d")+COUNTIF(B27,"d")+COUNTIF(B25,"e")+COUNTIF(B27,"e")</f>
        <v>1</v>
      </c>
      <c r="C37" s="2727">
        <f t="shared" si="6"/>
        <v>0</v>
      </c>
      <c r="D37" s="2727">
        <f t="shared" si="6"/>
        <v>4</v>
      </c>
      <c r="E37" s="2727">
        <f t="shared" si="6"/>
        <v>3</v>
      </c>
      <c r="F37" s="2727">
        <f t="shared" si="6"/>
        <v>3</v>
      </c>
      <c r="G37" s="2727">
        <f t="shared" si="6"/>
        <v>4</v>
      </c>
      <c r="H37" s="2727">
        <f t="shared" si="6"/>
        <v>3</v>
      </c>
      <c r="I37" s="2727">
        <f t="shared" si="6"/>
        <v>0</v>
      </c>
      <c r="J37" s="2727">
        <f t="shared" si="6"/>
        <v>0</v>
      </c>
      <c r="K37" s="2727">
        <f t="shared" si="6"/>
        <v>3</v>
      </c>
      <c r="L37" s="2727">
        <f t="shared" si="6"/>
        <v>2</v>
      </c>
      <c r="M37" s="2727">
        <f t="shared" si="6"/>
        <v>4</v>
      </c>
      <c r="N37" s="2727">
        <f t="shared" si="6"/>
        <v>5</v>
      </c>
      <c r="O37" s="2727">
        <f t="shared" si="6"/>
        <v>3</v>
      </c>
      <c r="P37" s="2727">
        <f t="shared" si="6"/>
        <v>2</v>
      </c>
      <c r="Q37" s="2727">
        <f t="shared" si="6"/>
        <v>2</v>
      </c>
      <c r="R37" s="2727">
        <f t="shared" si="6"/>
        <v>3</v>
      </c>
      <c r="S37" s="2727">
        <f t="shared" si="6"/>
        <v>2</v>
      </c>
      <c r="T37" s="2727">
        <f t="shared" si="6"/>
        <v>3</v>
      </c>
      <c r="U37" s="2727">
        <f t="shared" si="6"/>
        <v>4</v>
      </c>
      <c r="V37" s="2727">
        <f t="shared" si="6"/>
        <v>2</v>
      </c>
      <c r="W37" s="2727">
        <f t="shared" si="6"/>
        <v>0</v>
      </c>
      <c r="X37" s="2727">
        <f t="shared" si="6"/>
        <v>1</v>
      </c>
      <c r="Y37" s="2727">
        <f t="shared" si="6"/>
        <v>2</v>
      </c>
      <c r="Z37" s="2727">
        <f t="shared" si="6"/>
        <v>2</v>
      </c>
      <c r="AA37" s="2727">
        <f t="shared" si="6"/>
        <v>4</v>
      </c>
      <c r="AB37" s="2727">
        <f t="shared" si="6"/>
        <v>3</v>
      </c>
      <c r="AC37" s="2727">
        <f t="shared" si="6"/>
        <v>2</v>
      </c>
      <c r="AD37" s="2727">
        <f t="shared" si="6"/>
        <v>1</v>
      </c>
      <c r="AE37" s="2727">
        <f t="shared" si="6"/>
        <v>1</v>
      </c>
      <c r="AF37" s="2728">
        <f t="shared" si="6"/>
        <v>2</v>
      </c>
      <c r="AG37" s="2507"/>
      <c r="AH37" s="2507"/>
      <c r="AI37" s="2507"/>
      <c r="AJ37" s="2507"/>
      <c r="AK37" s="2507"/>
      <c r="AL37" s="2507"/>
      <c r="AM37" s="2507"/>
      <c r="AN37" s="2507"/>
    </row>
    <row r="38" spans="1:40">
      <c r="A38" s="2509" t="s">
        <v>919</v>
      </c>
      <c r="B38" s="2727">
        <f t="shared" ref="B38:AF38" si="7">COUNTIF(B8,"n")+COUNTIF(B9:B10,"n")+COUNTIF(B11,"n")+COUNTIF(B12:B14,"n")+COUNTIF(B19,"n")+COUNTIF(B23,"n")+COUNTIF(B29,"n")</f>
        <v>2</v>
      </c>
      <c r="C38" s="2727">
        <f t="shared" si="7"/>
        <v>2</v>
      </c>
      <c r="D38" s="2727">
        <f t="shared" si="7"/>
        <v>1</v>
      </c>
      <c r="E38" s="2727">
        <f t="shared" si="7"/>
        <v>1</v>
      </c>
      <c r="F38" s="2727">
        <f t="shared" si="7"/>
        <v>1</v>
      </c>
      <c r="G38" s="2727">
        <f t="shared" si="7"/>
        <v>2</v>
      </c>
      <c r="H38" s="2727">
        <f t="shared" si="7"/>
        <v>2</v>
      </c>
      <c r="I38" s="2727">
        <f t="shared" si="7"/>
        <v>1</v>
      </c>
      <c r="J38" s="2727">
        <f t="shared" si="7"/>
        <v>1</v>
      </c>
      <c r="K38" s="2727">
        <f t="shared" si="7"/>
        <v>2</v>
      </c>
      <c r="L38" s="2727">
        <f t="shared" si="7"/>
        <v>2</v>
      </c>
      <c r="M38" s="2727">
        <f t="shared" si="7"/>
        <v>1</v>
      </c>
      <c r="N38" s="2727">
        <f t="shared" si="7"/>
        <v>2</v>
      </c>
      <c r="O38" s="2727">
        <f t="shared" si="7"/>
        <v>2</v>
      </c>
      <c r="P38" s="2727">
        <f t="shared" si="7"/>
        <v>1</v>
      </c>
      <c r="Q38" s="2727">
        <f t="shared" si="7"/>
        <v>1</v>
      </c>
      <c r="R38" s="2727">
        <f t="shared" si="7"/>
        <v>1</v>
      </c>
      <c r="S38" s="2727">
        <f t="shared" si="7"/>
        <v>1</v>
      </c>
      <c r="T38" s="2727">
        <f t="shared" si="7"/>
        <v>2</v>
      </c>
      <c r="U38" s="2727">
        <f t="shared" si="7"/>
        <v>2</v>
      </c>
      <c r="V38" s="2727">
        <f t="shared" si="7"/>
        <v>1</v>
      </c>
      <c r="W38" s="2727">
        <f t="shared" si="7"/>
        <v>1</v>
      </c>
      <c r="X38" s="2727">
        <f t="shared" si="7"/>
        <v>1</v>
      </c>
      <c r="Y38" s="2727">
        <f t="shared" si="7"/>
        <v>2</v>
      </c>
      <c r="Z38" s="2727">
        <f t="shared" si="7"/>
        <v>1</v>
      </c>
      <c r="AA38" s="2727">
        <f t="shared" si="7"/>
        <v>1</v>
      </c>
      <c r="AB38" s="2727">
        <f t="shared" si="7"/>
        <v>1</v>
      </c>
      <c r="AC38" s="2727">
        <f t="shared" si="7"/>
        <v>1</v>
      </c>
      <c r="AD38" s="2727">
        <f t="shared" si="7"/>
        <v>1</v>
      </c>
      <c r="AE38" s="2727">
        <f t="shared" si="7"/>
        <v>2</v>
      </c>
      <c r="AF38" s="2728">
        <f t="shared" si="7"/>
        <v>1</v>
      </c>
      <c r="AG38" s="2507"/>
      <c r="AH38" s="2507"/>
      <c r="AI38" s="2507"/>
      <c r="AJ38" s="2507"/>
      <c r="AK38" s="2507"/>
      <c r="AL38" s="2507"/>
      <c r="AM38" s="2507"/>
      <c r="AN38" s="2507"/>
    </row>
    <row r="39" spans="1:40">
      <c r="A39" s="2509" t="s">
        <v>920</v>
      </c>
      <c r="B39" s="2727">
        <f t="shared" ref="B39:AF39" si="8">COUNTIF(B4:B14,"E")+COUNTIF(B4:B14,"d")</f>
        <v>2</v>
      </c>
      <c r="C39" s="2727">
        <f t="shared" si="8"/>
        <v>2</v>
      </c>
      <c r="D39" s="2727">
        <f t="shared" si="8"/>
        <v>7</v>
      </c>
      <c r="E39" s="2727">
        <f t="shared" si="8"/>
        <v>7</v>
      </c>
      <c r="F39" s="2727">
        <f t="shared" si="8"/>
        <v>7</v>
      </c>
      <c r="G39" s="2727">
        <f t="shared" si="8"/>
        <v>6</v>
      </c>
      <c r="H39" s="2727">
        <f t="shared" si="8"/>
        <v>4</v>
      </c>
      <c r="I39" s="2727">
        <f t="shared" si="8"/>
        <v>2</v>
      </c>
      <c r="J39" s="2727">
        <f t="shared" si="8"/>
        <v>1</v>
      </c>
      <c r="K39" s="2727">
        <f t="shared" si="8"/>
        <v>5</v>
      </c>
      <c r="L39" s="2727">
        <f t="shared" si="8"/>
        <v>4</v>
      </c>
      <c r="M39" s="2727">
        <f t="shared" si="8"/>
        <v>7</v>
      </c>
      <c r="N39" s="2727">
        <f t="shared" si="8"/>
        <v>5</v>
      </c>
      <c r="O39" s="2727">
        <f t="shared" si="8"/>
        <v>7</v>
      </c>
      <c r="P39" s="2727">
        <f t="shared" si="8"/>
        <v>2</v>
      </c>
      <c r="Q39" s="2727">
        <f t="shared" si="8"/>
        <v>2</v>
      </c>
      <c r="R39" s="2727">
        <f t="shared" si="8"/>
        <v>7</v>
      </c>
      <c r="S39" s="2727">
        <f t="shared" si="8"/>
        <v>6</v>
      </c>
      <c r="T39" s="2727">
        <f t="shared" si="8"/>
        <v>7</v>
      </c>
      <c r="U39" s="2727">
        <f t="shared" si="8"/>
        <v>6</v>
      </c>
      <c r="V39" s="2727">
        <f t="shared" si="8"/>
        <v>4</v>
      </c>
      <c r="W39" s="2727">
        <f t="shared" si="8"/>
        <v>2</v>
      </c>
      <c r="X39" s="2727">
        <f t="shared" si="8"/>
        <v>2</v>
      </c>
      <c r="Y39" s="2727">
        <f t="shared" si="8"/>
        <v>5</v>
      </c>
      <c r="Z39" s="2727">
        <f t="shared" si="8"/>
        <v>4</v>
      </c>
      <c r="AA39" s="2727">
        <f t="shared" si="8"/>
        <v>7</v>
      </c>
      <c r="AB39" s="2727">
        <f t="shared" si="8"/>
        <v>6</v>
      </c>
      <c r="AC39" s="2727">
        <f t="shared" si="8"/>
        <v>4</v>
      </c>
      <c r="AD39" s="2727">
        <f t="shared" si="8"/>
        <v>2</v>
      </c>
      <c r="AE39" s="2727">
        <f t="shared" si="8"/>
        <v>2</v>
      </c>
      <c r="AF39" s="2727">
        <f t="shared" si="8"/>
        <v>1</v>
      </c>
      <c r="AG39" s="2507"/>
      <c r="AH39" s="2507"/>
      <c r="AI39" s="2507"/>
      <c r="AJ39" s="2507"/>
      <c r="AK39" s="2507"/>
      <c r="AL39" s="2507"/>
      <c r="AM39" s="2507"/>
      <c r="AN39" s="2507"/>
    </row>
    <row r="40" spans="1:40">
      <c r="A40" s="2509" t="s">
        <v>921</v>
      </c>
      <c r="B40" s="2727">
        <f t="shared" ref="B40:L40" si="9">COUNTIF(B15:B20,"E")+COUNTIF(B15:B20,"d")</f>
        <v>1</v>
      </c>
      <c r="C40" s="2727">
        <f t="shared" si="9"/>
        <v>1</v>
      </c>
      <c r="D40" s="2727">
        <f t="shared" si="9"/>
        <v>3</v>
      </c>
      <c r="E40" s="2727">
        <f t="shared" si="9"/>
        <v>4</v>
      </c>
      <c r="F40" s="2727">
        <f t="shared" si="9"/>
        <v>4</v>
      </c>
      <c r="G40" s="2727">
        <f t="shared" si="9"/>
        <v>4</v>
      </c>
      <c r="H40" s="2727">
        <f t="shared" si="9"/>
        <v>3</v>
      </c>
      <c r="I40" s="2727">
        <f t="shared" si="9"/>
        <v>1</v>
      </c>
      <c r="J40" s="2727">
        <f t="shared" si="9"/>
        <v>1</v>
      </c>
      <c r="K40" s="2727">
        <f t="shared" si="9"/>
        <v>2</v>
      </c>
      <c r="L40" s="2727">
        <f t="shared" si="9"/>
        <v>3</v>
      </c>
      <c r="M40" s="2727">
        <f>COUNTIF(M9:M15,"E")+COUNTIF(M9:M15,"d")</f>
        <v>6</v>
      </c>
      <c r="N40" s="2727">
        <f>COUNTIF(N9:N15,"E")+COUNTIF(N9:N15,"d")</f>
        <v>4</v>
      </c>
      <c r="O40" s="2727">
        <f>COUNTIF(O9:O15,"E")+COUNTIF(O9:O15,"d")</f>
        <v>4</v>
      </c>
      <c r="P40" s="2727">
        <f t="shared" ref="P40:AF40" si="10">COUNTIF(P15:P20,"E")+COUNTIF(P15:P20,"d")</f>
        <v>1</v>
      </c>
      <c r="Q40" s="2727">
        <f t="shared" si="10"/>
        <v>1</v>
      </c>
      <c r="R40" s="2727">
        <f t="shared" si="10"/>
        <v>2</v>
      </c>
      <c r="S40" s="2727">
        <f t="shared" si="10"/>
        <v>3</v>
      </c>
      <c r="T40" s="2727">
        <f t="shared" si="10"/>
        <v>3</v>
      </c>
      <c r="U40" s="2727">
        <f t="shared" si="10"/>
        <v>3</v>
      </c>
      <c r="V40" s="2727">
        <f t="shared" si="10"/>
        <v>2</v>
      </c>
      <c r="W40" s="2727">
        <f t="shared" si="10"/>
        <v>1</v>
      </c>
      <c r="X40" s="2727">
        <f t="shared" si="10"/>
        <v>1</v>
      </c>
      <c r="Y40" s="2727">
        <f t="shared" si="10"/>
        <v>3</v>
      </c>
      <c r="Z40" s="2727">
        <f t="shared" si="10"/>
        <v>4</v>
      </c>
      <c r="AA40" s="2727">
        <f t="shared" si="10"/>
        <v>4</v>
      </c>
      <c r="AB40" s="2727">
        <f t="shared" si="10"/>
        <v>4</v>
      </c>
      <c r="AC40" s="2727">
        <f t="shared" si="10"/>
        <v>2</v>
      </c>
      <c r="AD40" s="2727">
        <f t="shared" si="10"/>
        <v>1</v>
      </c>
      <c r="AE40" s="2727">
        <f t="shared" si="10"/>
        <v>1</v>
      </c>
      <c r="AF40" s="2728">
        <f t="shared" si="10"/>
        <v>0</v>
      </c>
      <c r="AG40" s="2507"/>
      <c r="AH40" s="2507"/>
      <c r="AI40" s="2507"/>
      <c r="AJ40" s="2507"/>
      <c r="AK40" s="2507"/>
      <c r="AL40" s="2507"/>
      <c r="AM40" s="2507"/>
      <c r="AN40" s="2507"/>
    </row>
    <row r="41" spans="1:40">
      <c r="A41" s="2509" t="s">
        <v>922</v>
      </c>
      <c r="B41" s="2727">
        <f t="shared" ref="B41:AF41" si="11">COUNTIF(B8:B14,"E")+COUNTIF(B8:B14,"d")</f>
        <v>1</v>
      </c>
      <c r="C41" s="2727">
        <f t="shared" si="11"/>
        <v>2</v>
      </c>
      <c r="D41" s="2727">
        <f t="shared" si="11"/>
        <v>4</v>
      </c>
      <c r="E41" s="2727">
        <f t="shared" si="11"/>
        <v>5</v>
      </c>
      <c r="F41" s="2727">
        <f t="shared" si="11"/>
        <v>4</v>
      </c>
      <c r="G41" s="2727">
        <f t="shared" si="11"/>
        <v>3</v>
      </c>
      <c r="H41" s="2727">
        <f t="shared" si="11"/>
        <v>1</v>
      </c>
      <c r="I41" s="2727">
        <f t="shared" si="11"/>
        <v>1</v>
      </c>
      <c r="J41" s="2727">
        <f t="shared" si="11"/>
        <v>1</v>
      </c>
      <c r="K41" s="2727">
        <f t="shared" si="11"/>
        <v>4</v>
      </c>
      <c r="L41" s="2727">
        <f t="shared" si="11"/>
        <v>4</v>
      </c>
      <c r="M41" s="2727">
        <f t="shared" si="11"/>
        <v>5</v>
      </c>
      <c r="N41" s="2727">
        <f t="shared" si="11"/>
        <v>3</v>
      </c>
      <c r="O41" s="2727">
        <f t="shared" si="11"/>
        <v>4</v>
      </c>
      <c r="P41" s="2727">
        <f t="shared" si="11"/>
        <v>1</v>
      </c>
      <c r="Q41" s="2727">
        <f t="shared" si="11"/>
        <v>1</v>
      </c>
      <c r="R41" s="2727">
        <f t="shared" si="11"/>
        <v>5</v>
      </c>
      <c r="S41" s="2727">
        <f t="shared" si="11"/>
        <v>4</v>
      </c>
      <c r="T41" s="2727">
        <f t="shared" si="11"/>
        <v>5</v>
      </c>
      <c r="U41" s="2727">
        <f t="shared" si="11"/>
        <v>4</v>
      </c>
      <c r="V41" s="2727">
        <f t="shared" si="11"/>
        <v>3</v>
      </c>
      <c r="W41" s="2727">
        <f t="shared" si="11"/>
        <v>1</v>
      </c>
      <c r="X41" s="2727">
        <f t="shared" si="11"/>
        <v>1</v>
      </c>
      <c r="Y41" s="2727">
        <f t="shared" si="11"/>
        <v>3</v>
      </c>
      <c r="Z41" s="2727">
        <f t="shared" si="11"/>
        <v>2</v>
      </c>
      <c r="AA41" s="2727">
        <f t="shared" si="11"/>
        <v>5</v>
      </c>
      <c r="AB41" s="2727">
        <f t="shared" si="11"/>
        <v>4</v>
      </c>
      <c r="AC41" s="2727">
        <f t="shared" si="11"/>
        <v>2</v>
      </c>
      <c r="AD41" s="2727">
        <f t="shared" si="11"/>
        <v>1</v>
      </c>
      <c r="AE41" s="2727">
        <f t="shared" si="11"/>
        <v>1</v>
      </c>
      <c r="AF41" s="2727">
        <f t="shared" si="11"/>
        <v>1</v>
      </c>
      <c r="AG41" s="2507"/>
      <c r="AH41" s="2507"/>
      <c r="AI41" s="2507"/>
      <c r="AJ41" s="2507"/>
      <c r="AK41" s="2507"/>
      <c r="AL41" s="2507"/>
      <c r="AM41" s="2507"/>
      <c r="AN41" s="2507"/>
    </row>
    <row r="42" spans="1:40" ht="17.25" thickBot="1">
      <c r="A42" s="2510" t="s">
        <v>923</v>
      </c>
      <c r="B42" s="2730">
        <f>B39+B40</f>
        <v>3</v>
      </c>
      <c r="C42" s="2730">
        <f t="shared" ref="C42:AF42" si="12">C39+C40</f>
        <v>3</v>
      </c>
      <c r="D42" s="2730">
        <f t="shared" si="12"/>
        <v>10</v>
      </c>
      <c r="E42" s="2730">
        <f t="shared" si="12"/>
        <v>11</v>
      </c>
      <c r="F42" s="2730">
        <f t="shared" si="12"/>
        <v>11</v>
      </c>
      <c r="G42" s="2730">
        <f t="shared" si="12"/>
        <v>10</v>
      </c>
      <c r="H42" s="2730">
        <f t="shared" si="12"/>
        <v>7</v>
      </c>
      <c r="I42" s="2730">
        <f t="shared" si="12"/>
        <v>3</v>
      </c>
      <c r="J42" s="2730">
        <f t="shared" si="12"/>
        <v>2</v>
      </c>
      <c r="K42" s="2730">
        <f t="shared" si="12"/>
        <v>7</v>
      </c>
      <c r="L42" s="2730">
        <f t="shared" si="12"/>
        <v>7</v>
      </c>
      <c r="M42" s="2730">
        <f t="shared" si="12"/>
        <v>13</v>
      </c>
      <c r="N42" s="2730">
        <f t="shared" si="12"/>
        <v>9</v>
      </c>
      <c r="O42" s="2730">
        <f t="shared" si="12"/>
        <v>11</v>
      </c>
      <c r="P42" s="2730">
        <f t="shared" si="12"/>
        <v>3</v>
      </c>
      <c r="Q42" s="2730">
        <f t="shared" si="12"/>
        <v>3</v>
      </c>
      <c r="R42" s="2730">
        <f t="shared" si="12"/>
        <v>9</v>
      </c>
      <c r="S42" s="2730">
        <f t="shared" si="12"/>
        <v>9</v>
      </c>
      <c r="T42" s="2730">
        <f t="shared" si="12"/>
        <v>10</v>
      </c>
      <c r="U42" s="2730">
        <f t="shared" si="12"/>
        <v>9</v>
      </c>
      <c r="V42" s="2730">
        <f t="shared" si="12"/>
        <v>6</v>
      </c>
      <c r="W42" s="2730">
        <f t="shared" si="12"/>
        <v>3</v>
      </c>
      <c r="X42" s="2730">
        <f t="shared" si="12"/>
        <v>3</v>
      </c>
      <c r="Y42" s="2730">
        <f t="shared" si="12"/>
        <v>8</v>
      </c>
      <c r="Z42" s="2730">
        <f t="shared" si="12"/>
        <v>8</v>
      </c>
      <c r="AA42" s="2730">
        <f t="shared" si="12"/>
        <v>11</v>
      </c>
      <c r="AB42" s="2730">
        <f t="shared" si="12"/>
        <v>10</v>
      </c>
      <c r="AC42" s="2730">
        <f t="shared" si="12"/>
        <v>6</v>
      </c>
      <c r="AD42" s="2730">
        <f t="shared" si="12"/>
        <v>3</v>
      </c>
      <c r="AE42" s="2730">
        <f t="shared" si="12"/>
        <v>3</v>
      </c>
      <c r="AF42" s="2730">
        <f t="shared" si="12"/>
        <v>1</v>
      </c>
      <c r="AG42" s="2507"/>
      <c r="AH42" s="2190"/>
      <c r="AI42" s="2190"/>
      <c r="AJ42" s="2190"/>
      <c r="AK42" s="2190"/>
      <c r="AL42" s="2190"/>
      <c r="AM42" s="2190"/>
      <c r="AN42" s="2190"/>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7030A0"/>
  </sheetPr>
  <dimension ref="A1:AK46"/>
  <sheetViews>
    <sheetView zoomScale="90" zoomScaleNormal="90" workbookViewId="0">
      <selection activeCell="Z15" sqref="Z15"/>
    </sheetView>
  </sheetViews>
  <sheetFormatPr defaultRowHeight="16.5"/>
  <cols>
    <col min="1" max="1" width="6.75" customWidth="1"/>
    <col min="2" max="29" width="4.25" customWidth="1"/>
    <col min="30" max="38" width="3.625" customWidth="1"/>
  </cols>
  <sheetData>
    <row r="1" spans="1:37" ht="17.25" customHeight="1" thickBot="1">
      <c r="A1" s="1"/>
      <c r="B1" s="6312" t="s">
        <v>1039</v>
      </c>
      <c r="C1" s="6313"/>
      <c r="D1" s="6313"/>
      <c r="E1" s="6313"/>
      <c r="F1" s="6313"/>
      <c r="G1" s="6313"/>
      <c r="H1" s="6313"/>
      <c r="I1" s="6313"/>
      <c r="J1" s="6313"/>
      <c r="K1" s="6313"/>
      <c r="L1" s="6313"/>
      <c r="M1" s="6313"/>
      <c r="N1" s="6313"/>
      <c r="O1" s="6313"/>
      <c r="P1" s="6313"/>
      <c r="Q1" s="6313"/>
      <c r="R1" s="6313"/>
      <c r="S1" s="6313"/>
      <c r="T1" s="6313"/>
      <c r="U1" s="6313"/>
      <c r="V1" s="6313"/>
      <c r="W1" s="6313"/>
      <c r="X1" s="6313"/>
      <c r="Y1" s="6313"/>
      <c r="Z1" s="6313"/>
      <c r="AA1" s="6313"/>
      <c r="AB1" s="6313"/>
      <c r="AC1" s="6313"/>
      <c r="AD1" s="6313"/>
      <c r="AE1" s="6313"/>
      <c r="AF1" s="6313"/>
      <c r="AG1" s="6313"/>
      <c r="AH1" s="6313"/>
      <c r="AI1" s="6313"/>
      <c r="AJ1" s="6313"/>
      <c r="AK1" s="6314"/>
    </row>
    <row r="2" spans="1:37" ht="15" customHeight="1" thickBot="1">
      <c r="A2" s="6" t="s">
        <v>0</v>
      </c>
      <c r="B2" s="2888">
        <v>1</v>
      </c>
      <c r="C2" s="2889">
        <v>2</v>
      </c>
      <c r="D2" s="2918">
        <v>3</v>
      </c>
      <c r="E2" s="2920">
        <v>4</v>
      </c>
      <c r="F2" s="2890">
        <v>5</v>
      </c>
      <c r="G2" s="2891">
        <v>6</v>
      </c>
      <c r="H2" s="2898">
        <v>7</v>
      </c>
      <c r="I2" s="2896">
        <v>8</v>
      </c>
      <c r="J2" s="2896">
        <v>9</v>
      </c>
      <c r="K2" s="2896">
        <v>10</v>
      </c>
      <c r="L2" s="2897">
        <v>11</v>
      </c>
      <c r="M2" s="2890">
        <v>12</v>
      </c>
      <c r="N2" s="2891">
        <v>13</v>
      </c>
      <c r="O2" s="2926">
        <v>14</v>
      </c>
      <c r="P2" s="2918">
        <v>15</v>
      </c>
      <c r="Q2" s="2918">
        <v>16</v>
      </c>
      <c r="R2" s="2930">
        <v>17</v>
      </c>
      <c r="S2" s="2932">
        <v>18</v>
      </c>
      <c r="T2" s="2890">
        <v>19</v>
      </c>
      <c r="U2" s="2891">
        <v>20</v>
      </c>
      <c r="V2" s="2934">
        <v>21</v>
      </c>
      <c r="W2" s="2918">
        <v>22</v>
      </c>
      <c r="X2" s="2918">
        <v>23</v>
      </c>
      <c r="Y2" s="2918">
        <v>24</v>
      </c>
      <c r="Z2" s="2932">
        <v>25</v>
      </c>
      <c r="AA2" s="2890">
        <v>26</v>
      </c>
      <c r="AB2" s="2891">
        <v>27</v>
      </c>
      <c r="AC2" s="2898">
        <v>28</v>
      </c>
      <c r="AD2" s="6223" t="s">
        <v>1</v>
      </c>
      <c r="AE2" s="6224"/>
      <c r="AF2" s="6224"/>
      <c r="AG2" s="6224"/>
      <c r="AH2" s="6224"/>
      <c r="AI2" s="6224"/>
      <c r="AJ2" s="6224"/>
      <c r="AK2" s="6225"/>
    </row>
    <row r="3" spans="1:37" ht="15" customHeight="1" thickBot="1">
      <c r="A3" s="1081" t="s">
        <v>7</v>
      </c>
      <c r="B3" s="2892" t="s">
        <v>987</v>
      </c>
      <c r="C3" s="2892" t="s">
        <v>988</v>
      </c>
      <c r="D3" s="2919" t="s">
        <v>1022</v>
      </c>
      <c r="E3" s="2921" t="s">
        <v>10</v>
      </c>
      <c r="F3" s="2893" t="s">
        <v>11</v>
      </c>
      <c r="G3" s="2894" t="s">
        <v>12</v>
      </c>
      <c r="H3" s="2901" t="s">
        <v>13</v>
      </c>
      <c r="I3" s="2899" t="s">
        <v>14</v>
      </c>
      <c r="J3" s="2899" t="s">
        <v>8</v>
      </c>
      <c r="K3" s="2899" t="s">
        <v>9</v>
      </c>
      <c r="L3" s="2900" t="s">
        <v>10</v>
      </c>
      <c r="M3" s="2893" t="s">
        <v>11</v>
      </c>
      <c r="N3" s="2894" t="s">
        <v>12</v>
      </c>
      <c r="O3" s="2927" t="s">
        <v>13</v>
      </c>
      <c r="P3" s="2919" t="s">
        <v>14</v>
      </c>
      <c r="Q3" s="2919" t="s">
        <v>8</v>
      </c>
      <c r="R3" s="2931" t="s">
        <v>9</v>
      </c>
      <c r="S3" s="2933" t="s">
        <v>10</v>
      </c>
      <c r="T3" s="2893" t="s">
        <v>11</v>
      </c>
      <c r="U3" s="2894" t="s">
        <v>12</v>
      </c>
      <c r="V3" s="2935" t="s">
        <v>13</v>
      </c>
      <c r="W3" s="2919" t="s">
        <v>14</v>
      </c>
      <c r="X3" s="2919" t="s">
        <v>8</v>
      </c>
      <c r="Y3" s="2919" t="s">
        <v>9</v>
      </c>
      <c r="Z3" s="2933" t="s">
        <v>10</v>
      </c>
      <c r="AA3" s="2893" t="s">
        <v>11</v>
      </c>
      <c r="AB3" s="2894" t="s">
        <v>12</v>
      </c>
      <c r="AC3" s="2901" t="s">
        <v>13</v>
      </c>
      <c r="AD3" s="2338" t="s">
        <v>2</v>
      </c>
      <c r="AE3" s="2339" t="s">
        <v>3</v>
      </c>
      <c r="AF3" s="2339" t="s">
        <v>4</v>
      </c>
      <c r="AG3" s="2339" t="s">
        <v>5</v>
      </c>
      <c r="AH3" s="2340" t="s">
        <v>971</v>
      </c>
      <c r="AI3" s="2340" t="s">
        <v>972</v>
      </c>
      <c r="AJ3" s="2340" t="s">
        <v>973</v>
      </c>
      <c r="AK3" s="2341" t="s">
        <v>6</v>
      </c>
    </row>
    <row r="4" spans="1:37" ht="16.5" customHeight="1">
      <c r="A4" s="2876" t="s">
        <v>996</v>
      </c>
      <c r="B4" s="165" t="s">
        <v>990</v>
      </c>
      <c r="C4" s="1896" t="s">
        <v>990</v>
      </c>
      <c r="D4" s="1296" t="s">
        <v>4</v>
      </c>
      <c r="E4" s="2735" t="s">
        <v>4</v>
      </c>
      <c r="F4" s="2828" t="s">
        <v>990</v>
      </c>
      <c r="G4" s="2829" t="s">
        <v>990</v>
      </c>
      <c r="H4" s="171" t="s">
        <v>2</v>
      </c>
      <c r="I4" s="1312" t="s">
        <v>3</v>
      </c>
      <c r="J4" s="176" t="s">
        <v>2</v>
      </c>
      <c r="K4" s="175" t="s">
        <v>2</v>
      </c>
      <c r="L4" s="2830" t="s">
        <v>3</v>
      </c>
      <c r="M4" s="2828" t="s">
        <v>990</v>
      </c>
      <c r="N4" s="2829" t="s">
        <v>990</v>
      </c>
      <c r="O4" s="633" t="s">
        <v>59</v>
      </c>
      <c r="P4" s="1296" t="s">
        <v>4</v>
      </c>
      <c r="Q4" s="1296" t="s">
        <v>4</v>
      </c>
      <c r="R4" s="166" t="s">
        <v>990</v>
      </c>
      <c r="S4" s="2830" t="s">
        <v>3</v>
      </c>
      <c r="T4" s="2831" t="s">
        <v>3</v>
      </c>
      <c r="U4" s="2829" t="s">
        <v>990</v>
      </c>
      <c r="V4" s="1287" t="s">
        <v>4</v>
      </c>
      <c r="W4" s="166" t="s">
        <v>990</v>
      </c>
      <c r="X4" s="1989" t="s">
        <v>1040</v>
      </c>
      <c r="Y4" s="1302" t="s">
        <v>18</v>
      </c>
      <c r="Z4" s="1302" t="s">
        <v>990</v>
      </c>
      <c r="AA4" s="2832" t="s">
        <v>4</v>
      </c>
      <c r="AB4" s="2834" t="s">
        <v>18</v>
      </c>
      <c r="AC4" s="2834" t="s">
        <v>990</v>
      </c>
      <c r="AD4" s="1590">
        <f t="shared" ref="AD4:AD29" si="0">COUNTIF(B4:AC4,AD$3)</f>
        <v>3</v>
      </c>
      <c r="AE4" s="16">
        <f t="shared" ref="AE4:AE29" si="1">COUNTIF(B4:AC4,AE$3)</f>
        <v>4</v>
      </c>
      <c r="AF4" s="16">
        <f t="shared" ref="AF4:AF29" si="2">COUNTIF(B4:AC4,AF$3)</f>
        <v>6</v>
      </c>
      <c r="AG4" s="16">
        <f t="shared" ref="AG4:AG29" si="3">COUNTIF(B4:AC4,AG$3)</f>
        <v>13</v>
      </c>
      <c r="AH4" s="1777">
        <f t="shared" ref="AH4:AH29" si="4">COUNTIF(B4:AC4,$DJ$3)</f>
        <v>0</v>
      </c>
      <c r="AI4" s="1777">
        <f t="shared" ref="AI4:AI29" si="5">COUNTIF(B4:AC4,$OV$3)</f>
        <v>0</v>
      </c>
      <c r="AJ4" s="1777">
        <v>2</v>
      </c>
      <c r="AK4" s="1591">
        <f t="shared" ref="AK4:AK20" si="6">(AE4+AF4+AI4)*2+2+AH4</f>
        <v>22</v>
      </c>
    </row>
    <row r="5" spans="1:37" ht="16.5" customHeight="1">
      <c r="A5" s="2877" t="s">
        <v>997</v>
      </c>
      <c r="B5" s="130" t="s">
        <v>4</v>
      </c>
      <c r="C5" s="104" t="s">
        <v>4</v>
      </c>
      <c r="D5" s="120" t="s">
        <v>990</v>
      </c>
      <c r="E5" s="182" t="s">
        <v>2</v>
      </c>
      <c r="F5" s="2835" t="s">
        <v>3</v>
      </c>
      <c r="G5" s="2836" t="s">
        <v>990</v>
      </c>
      <c r="H5" s="97" t="s">
        <v>16</v>
      </c>
      <c r="I5" s="120" t="s">
        <v>990</v>
      </c>
      <c r="J5" s="87" t="s">
        <v>2</v>
      </c>
      <c r="K5" s="1295" t="s">
        <v>3</v>
      </c>
      <c r="L5" s="100" t="s">
        <v>15</v>
      </c>
      <c r="M5" s="2837" t="s">
        <v>4</v>
      </c>
      <c r="N5" s="2836" t="s">
        <v>990</v>
      </c>
      <c r="O5" s="100" t="s">
        <v>16</v>
      </c>
      <c r="P5" s="97" t="s">
        <v>990</v>
      </c>
      <c r="Q5" s="105" t="s">
        <v>2</v>
      </c>
      <c r="R5" s="87" t="s">
        <v>2</v>
      </c>
      <c r="S5" s="2929" t="s">
        <v>2</v>
      </c>
      <c r="T5" s="2838" t="s">
        <v>990</v>
      </c>
      <c r="U5" s="2839" t="s">
        <v>3</v>
      </c>
      <c r="V5" s="103" t="s">
        <v>2</v>
      </c>
      <c r="W5" s="1295" t="s">
        <v>3</v>
      </c>
      <c r="X5" s="105" t="s">
        <v>2</v>
      </c>
      <c r="Y5" s="104" t="s">
        <v>4</v>
      </c>
      <c r="Z5" s="127" t="s">
        <v>4</v>
      </c>
      <c r="AA5" s="2838" t="s">
        <v>990</v>
      </c>
      <c r="AB5" s="2836" t="s">
        <v>990</v>
      </c>
      <c r="AC5" s="2840" t="s">
        <v>3</v>
      </c>
      <c r="AD5" s="1592">
        <f t="shared" si="0"/>
        <v>8</v>
      </c>
      <c r="AE5" s="13">
        <v>6</v>
      </c>
      <c r="AF5" s="8">
        <f t="shared" si="2"/>
        <v>5</v>
      </c>
      <c r="AG5" s="8">
        <f t="shared" si="3"/>
        <v>10</v>
      </c>
      <c r="AH5" s="49">
        <f t="shared" si="4"/>
        <v>0</v>
      </c>
      <c r="AI5" s="49">
        <f t="shared" si="5"/>
        <v>0</v>
      </c>
      <c r="AJ5" s="49">
        <v>2</v>
      </c>
      <c r="AK5" s="14">
        <f t="shared" si="6"/>
        <v>24</v>
      </c>
    </row>
    <row r="6" spans="1:37" ht="16.5" customHeight="1">
      <c r="A6" s="2877" t="s">
        <v>998</v>
      </c>
      <c r="B6" s="118" t="s">
        <v>990</v>
      </c>
      <c r="C6" s="97" t="s">
        <v>990</v>
      </c>
      <c r="D6" s="97" t="s">
        <v>990</v>
      </c>
      <c r="E6" s="1301" t="s">
        <v>3</v>
      </c>
      <c r="F6" s="2838" t="s">
        <v>990</v>
      </c>
      <c r="G6" s="2836" t="s">
        <v>990</v>
      </c>
      <c r="H6" s="1292" t="s">
        <v>3</v>
      </c>
      <c r="I6" s="104" t="s">
        <v>4</v>
      </c>
      <c r="J6" s="104" t="s">
        <v>4</v>
      </c>
      <c r="K6" s="120" t="s">
        <v>990</v>
      </c>
      <c r="L6" s="182" t="s">
        <v>2</v>
      </c>
      <c r="M6" s="2909" t="s">
        <v>990</v>
      </c>
      <c r="N6" s="2907" t="s">
        <v>4</v>
      </c>
      <c r="O6" s="2909" t="s">
        <v>990</v>
      </c>
      <c r="P6" s="87" t="s">
        <v>2</v>
      </c>
      <c r="Q6" s="1295" t="s">
        <v>3</v>
      </c>
      <c r="R6" s="105" t="s">
        <v>2</v>
      </c>
      <c r="S6" s="100" t="s">
        <v>990</v>
      </c>
      <c r="T6" s="2837" t="s">
        <v>4</v>
      </c>
      <c r="U6" s="2841" t="s">
        <v>4</v>
      </c>
      <c r="V6" s="117" t="s">
        <v>990</v>
      </c>
      <c r="W6" s="105" t="s">
        <v>2</v>
      </c>
      <c r="X6" s="87" t="s">
        <v>2</v>
      </c>
      <c r="Y6" s="105" t="s">
        <v>2</v>
      </c>
      <c r="Z6" s="1301" t="s">
        <v>3</v>
      </c>
      <c r="AA6" s="2838" t="s">
        <v>990</v>
      </c>
      <c r="AB6" s="2844" t="s">
        <v>992</v>
      </c>
      <c r="AC6" s="2840" t="s">
        <v>3</v>
      </c>
      <c r="AD6" s="1593">
        <f t="shared" si="0"/>
        <v>6</v>
      </c>
      <c r="AE6" s="13">
        <f t="shared" si="1"/>
        <v>5</v>
      </c>
      <c r="AF6" s="13">
        <f t="shared" si="2"/>
        <v>5</v>
      </c>
      <c r="AG6" s="13">
        <f t="shared" si="3"/>
        <v>11</v>
      </c>
      <c r="AH6" s="49">
        <f t="shared" si="4"/>
        <v>0</v>
      </c>
      <c r="AI6" s="49">
        <f t="shared" si="5"/>
        <v>0</v>
      </c>
      <c r="AJ6" s="49">
        <v>2</v>
      </c>
      <c r="AK6" s="14">
        <f t="shared" si="6"/>
        <v>22</v>
      </c>
    </row>
    <row r="7" spans="1:37" ht="16.5" customHeight="1" thickBot="1">
      <c r="A7" s="2878" t="s">
        <v>999</v>
      </c>
      <c r="B7" s="2745" t="s">
        <v>990</v>
      </c>
      <c r="C7" s="1774" t="s">
        <v>991</v>
      </c>
      <c r="D7" s="1297" t="s">
        <v>2</v>
      </c>
      <c r="E7" s="1756" t="s">
        <v>2</v>
      </c>
      <c r="F7" s="142" t="s">
        <v>4</v>
      </c>
      <c r="G7" s="143" t="s">
        <v>4</v>
      </c>
      <c r="H7" s="2911" t="s">
        <v>1025</v>
      </c>
      <c r="I7" s="2904" t="s">
        <v>1025</v>
      </c>
      <c r="J7" s="1297" t="s">
        <v>2</v>
      </c>
      <c r="K7" s="1297" t="s">
        <v>2</v>
      </c>
      <c r="L7" s="2738" t="s">
        <v>2</v>
      </c>
      <c r="M7" s="2906" t="s">
        <v>3</v>
      </c>
      <c r="N7" s="2910" t="s">
        <v>990</v>
      </c>
      <c r="O7" s="2908" t="s">
        <v>4</v>
      </c>
      <c r="P7" s="2843" t="s">
        <v>990</v>
      </c>
      <c r="Q7" s="2843" t="s">
        <v>990</v>
      </c>
      <c r="R7" s="1774" t="s">
        <v>991</v>
      </c>
      <c r="S7" s="2738" t="s">
        <v>2</v>
      </c>
      <c r="T7" s="2846" t="s">
        <v>990</v>
      </c>
      <c r="U7" s="2847" t="s">
        <v>990</v>
      </c>
      <c r="V7" s="146" t="s">
        <v>2</v>
      </c>
      <c r="W7" s="142" t="s">
        <v>4</v>
      </c>
      <c r="X7" s="148" t="s">
        <v>18</v>
      </c>
      <c r="Y7" s="148" t="s">
        <v>990</v>
      </c>
      <c r="Z7" s="2848" t="s">
        <v>2</v>
      </c>
      <c r="AA7" s="2849" t="s">
        <v>3</v>
      </c>
      <c r="AB7" s="2850" t="s">
        <v>4</v>
      </c>
      <c r="AC7" s="2850" t="s">
        <v>4</v>
      </c>
      <c r="AD7" s="1600">
        <f t="shared" si="0"/>
        <v>8</v>
      </c>
      <c r="AE7" s="20">
        <f t="shared" si="1"/>
        <v>4</v>
      </c>
      <c r="AF7" s="21">
        <f t="shared" si="2"/>
        <v>6</v>
      </c>
      <c r="AG7" s="21">
        <f t="shared" si="3"/>
        <v>10</v>
      </c>
      <c r="AH7" s="1778">
        <f>COUNTIF(B7:AC7,$DJ$3)</f>
        <v>0</v>
      </c>
      <c r="AI7" s="1778">
        <f t="shared" si="5"/>
        <v>0</v>
      </c>
      <c r="AJ7" s="1778">
        <v>3</v>
      </c>
      <c r="AK7" s="1595">
        <f t="shared" si="6"/>
        <v>22</v>
      </c>
    </row>
    <row r="8" spans="1:37" ht="16.5" customHeight="1">
      <c r="A8" s="2879" t="s">
        <v>1000</v>
      </c>
      <c r="B8" s="165" t="s">
        <v>990</v>
      </c>
      <c r="C8" s="1896" t="s">
        <v>990</v>
      </c>
      <c r="D8" s="2851" t="s">
        <v>990</v>
      </c>
      <c r="E8" s="378" t="s">
        <v>990</v>
      </c>
      <c r="F8" s="2852" t="s">
        <v>992</v>
      </c>
      <c r="G8" s="2905" t="s">
        <v>1027</v>
      </c>
      <c r="H8" s="184" t="s">
        <v>2</v>
      </c>
      <c r="I8" s="175" t="s">
        <v>2</v>
      </c>
      <c r="J8" s="2851" t="s">
        <v>990</v>
      </c>
      <c r="K8" s="1296" t="s">
        <v>4</v>
      </c>
      <c r="L8" s="2735" t="s">
        <v>4</v>
      </c>
      <c r="M8" s="2828" t="s">
        <v>990</v>
      </c>
      <c r="N8" s="2829" t="s">
        <v>16</v>
      </c>
      <c r="O8" s="1291" t="s">
        <v>3</v>
      </c>
      <c r="P8" s="176" t="s">
        <v>1026</v>
      </c>
      <c r="Q8" s="2829" t="s">
        <v>16</v>
      </c>
      <c r="R8" s="1312" t="s">
        <v>3</v>
      </c>
      <c r="S8" s="177" t="s">
        <v>2</v>
      </c>
      <c r="T8" s="2828" t="s">
        <v>990</v>
      </c>
      <c r="U8" s="2829" t="s">
        <v>990</v>
      </c>
      <c r="V8" s="1291" t="s">
        <v>3</v>
      </c>
      <c r="W8" s="633" t="s">
        <v>274</v>
      </c>
      <c r="X8" s="175" t="s">
        <v>2</v>
      </c>
      <c r="Y8" s="1978" t="s">
        <v>1041</v>
      </c>
      <c r="Z8" s="2830" t="s">
        <v>1023</v>
      </c>
      <c r="AA8" s="2828" t="s">
        <v>990</v>
      </c>
      <c r="AB8" s="2829" t="s">
        <v>990</v>
      </c>
      <c r="AC8" s="2854" t="s">
        <v>2</v>
      </c>
      <c r="AD8" s="1590">
        <f t="shared" si="0"/>
        <v>6</v>
      </c>
      <c r="AE8" s="16">
        <f t="shared" si="1"/>
        <v>4</v>
      </c>
      <c r="AF8" s="16">
        <f t="shared" si="2"/>
        <v>2</v>
      </c>
      <c r="AG8" s="16">
        <f t="shared" si="3"/>
        <v>12</v>
      </c>
      <c r="AH8" s="1777">
        <f t="shared" si="4"/>
        <v>0</v>
      </c>
      <c r="AI8" s="1777">
        <f t="shared" si="5"/>
        <v>0</v>
      </c>
      <c r="AJ8" s="1777">
        <v>2</v>
      </c>
      <c r="AK8" s="1591">
        <f t="shared" si="6"/>
        <v>14</v>
      </c>
    </row>
    <row r="9" spans="1:37" ht="16.5" customHeight="1">
      <c r="A9" s="2880" t="s">
        <v>1001</v>
      </c>
      <c r="B9" s="1773" t="s">
        <v>3</v>
      </c>
      <c r="C9" s="97" t="s">
        <v>990</v>
      </c>
      <c r="D9" s="97" t="s">
        <v>990</v>
      </c>
      <c r="E9" s="133" t="s">
        <v>990</v>
      </c>
      <c r="F9" s="2838" t="s">
        <v>990</v>
      </c>
      <c r="G9" s="2912" t="s">
        <v>1027</v>
      </c>
      <c r="H9" s="2836" t="s">
        <v>16</v>
      </c>
      <c r="I9" s="105" t="s">
        <v>2</v>
      </c>
      <c r="J9" s="1295" t="s">
        <v>3</v>
      </c>
      <c r="K9" s="104" t="s">
        <v>4</v>
      </c>
      <c r="L9" s="127" t="s">
        <v>4</v>
      </c>
      <c r="M9" s="2838" t="s">
        <v>990</v>
      </c>
      <c r="N9" s="2855" t="s">
        <v>704</v>
      </c>
      <c r="O9" s="1292" t="s">
        <v>3</v>
      </c>
      <c r="P9" s="105" t="s">
        <v>2</v>
      </c>
      <c r="Q9" s="105" t="s">
        <v>2</v>
      </c>
      <c r="R9" s="633" t="s">
        <v>59</v>
      </c>
      <c r="S9" s="360" t="s">
        <v>990</v>
      </c>
      <c r="T9" s="1301" t="s">
        <v>1037</v>
      </c>
      <c r="U9" s="2855" t="s">
        <v>992</v>
      </c>
      <c r="V9" s="2856" t="s">
        <v>990</v>
      </c>
      <c r="W9" s="104" t="s">
        <v>4</v>
      </c>
      <c r="X9" s="104" t="s">
        <v>4</v>
      </c>
      <c r="Y9" s="120" t="s">
        <v>990</v>
      </c>
      <c r="Z9" s="182" t="s">
        <v>2</v>
      </c>
      <c r="AA9" s="2835" t="s">
        <v>3</v>
      </c>
      <c r="AB9" s="2836" t="s">
        <v>990</v>
      </c>
      <c r="AC9" s="2857" t="s">
        <v>4</v>
      </c>
      <c r="AD9" s="1593">
        <f t="shared" si="0"/>
        <v>4</v>
      </c>
      <c r="AE9" s="13">
        <f t="shared" si="1"/>
        <v>5</v>
      </c>
      <c r="AF9" s="13">
        <f t="shared" si="2"/>
        <v>5</v>
      </c>
      <c r="AG9" s="13">
        <f t="shared" si="3"/>
        <v>10</v>
      </c>
      <c r="AH9" s="49">
        <f t="shared" si="4"/>
        <v>0</v>
      </c>
      <c r="AI9" s="49">
        <f t="shared" si="5"/>
        <v>0</v>
      </c>
      <c r="AJ9" s="49">
        <v>2</v>
      </c>
      <c r="AK9" s="14">
        <f t="shared" si="6"/>
        <v>22</v>
      </c>
    </row>
    <row r="10" spans="1:37" ht="16.5" customHeight="1">
      <c r="A10" s="2880" t="s">
        <v>1002</v>
      </c>
      <c r="B10" s="130" t="s">
        <v>4</v>
      </c>
      <c r="C10" s="104" t="s">
        <v>4</v>
      </c>
      <c r="D10" s="120" t="s">
        <v>990</v>
      </c>
      <c r="E10" s="2923" t="s">
        <v>1030</v>
      </c>
      <c r="F10" s="2923" t="s">
        <v>1030</v>
      </c>
      <c r="G10" s="2923" t="s">
        <v>1030</v>
      </c>
      <c r="H10" s="2923" t="s">
        <v>1030</v>
      </c>
      <c r="I10" s="2923" t="s">
        <v>1030</v>
      </c>
      <c r="J10" s="2923" t="s">
        <v>1030</v>
      </c>
      <c r="K10" s="2923" t="s">
        <v>1030</v>
      </c>
      <c r="L10" s="100" t="s">
        <v>990</v>
      </c>
      <c r="M10" s="2837" t="s">
        <v>4</v>
      </c>
      <c r="N10" s="2841" t="s">
        <v>4</v>
      </c>
      <c r="O10" s="117" t="s">
        <v>990</v>
      </c>
      <c r="P10" s="1295" t="s">
        <v>3</v>
      </c>
      <c r="Q10" s="87" t="s">
        <v>2</v>
      </c>
      <c r="R10" s="86" t="s">
        <v>1038</v>
      </c>
      <c r="S10" s="2928" t="s">
        <v>3</v>
      </c>
      <c r="T10" s="2838" t="s">
        <v>990</v>
      </c>
      <c r="U10" s="2839" t="s">
        <v>1037</v>
      </c>
      <c r="V10" s="2858" t="s">
        <v>3</v>
      </c>
      <c r="W10" s="87" t="s">
        <v>2</v>
      </c>
      <c r="X10" s="105" t="s">
        <v>2</v>
      </c>
      <c r="Y10" s="104" t="s">
        <v>4</v>
      </c>
      <c r="Z10" s="127" t="s">
        <v>4</v>
      </c>
      <c r="AA10" s="2838" t="s">
        <v>990</v>
      </c>
      <c r="AB10" s="2836" t="s">
        <v>990</v>
      </c>
      <c r="AC10" s="2859" t="s">
        <v>2</v>
      </c>
      <c r="AD10" s="1592">
        <f t="shared" si="0"/>
        <v>5</v>
      </c>
      <c r="AE10" s="13">
        <f t="shared" si="1"/>
        <v>4</v>
      </c>
      <c r="AF10" s="8">
        <f t="shared" si="2"/>
        <v>6</v>
      </c>
      <c r="AG10" s="8">
        <f t="shared" si="3"/>
        <v>6</v>
      </c>
      <c r="AH10" s="49">
        <f t="shared" si="4"/>
        <v>0</v>
      </c>
      <c r="AI10" s="49">
        <f t="shared" si="5"/>
        <v>0</v>
      </c>
      <c r="AJ10" s="49">
        <v>3</v>
      </c>
      <c r="AK10" s="14">
        <f t="shared" si="6"/>
        <v>22</v>
      </c>
    </row>
    <row r="11" spans="1:37" ht="16.5" customHeight="1">
      <c r="A11" s="2880" t="s">
        <v>1003</v>
      </c>
      <c r="B11" s="118" t="s">
        <v>990</v>
      </c>
      <c r="C11" s="2913" t="s">
        <v>1027</v>
      </c>
      <c r="D11" s="104" t="s">
        <v>4</v>
      </c>
      <c r="E11" s="127" t="s">
        <v>4</v>
      </c>
      <c r="F11" s="2838" t="s">
        <v>990</v>
      </c>
      <c r="G11" s="2836" t="s">
        <v>990</v>
      </c>
      <c r="H11" s="89" t="s">
        <v>2</v>
      </c>
      <c r="I11" s="87" t="s">
        <v>2</v>
      </c>
      <c r="J11" s="1295" t="s">
        <v>3</v>
      </c>
      <c r="K11" s="2860" t="s">
        <v>990</v>
      </c>
      <c r="L11" s="182" t="s">
        <v>2</v>
      </c>
      <c r="M11" s="2844" t="s">
        <v>992</v>
      </c>
      <c r="N11" s="2917" t="s">
        <v>16</v>
      </c>
      <c r="O11" s="2856" t="s">
        <v>990</v>
      </c>
      <c r="P11" s="104" t="s">
        <v>4</v>
      </c>
      <c r="Q11" s="104" t="s">
        <v>4</v>
      </c>
      <c r="R11" s="120" t="s">
        <v>990</v>
      </c>
      <c r="S11" s="91" t="s">
        <v>2</v>
      </c>
      <c r="T11" s="2844" t="s">
        <v>704</v>
      </c>
      <c r="U11" s="2836" t="s">
        <v>990</v>
      </c>
      <c r="V11" s="84" t="s">
        <v>4</v>
      </c>
      <c r="W11" s="120" t="s">
        <v>990</v>
      </c>
      <c r="X11" s="1295" t="s">
        <v>3</v>
      </c>
      <c r="Y11" s="87" t="s">
        <v>2</v>
      </c>
      <c r="Z11" s="100" t="s">
        <v>990</v>
      </c>
      <c r="AA11" s="2837" t="s">
        <v>4</v>
      </c>
      <c r="AB11" s="2841" t="s">
        <v>4</v>
      </c>
      <c r="AC11" s="2861" t="s">
        <v>990</v>
      </c>
      <c r="AD11" s="1593">
        <f t="shared" si="0"/>
        <v>5</v>
      </c>
      <c r="AE11" s="13">
        <f t="shared" si="1"/>
        <v>2</v>
      </c>
      <c r="AF11" s="13">
        <f t="shared" si="2"/>
        <v>7</v>
      </c>
      <c r="AG11" s="13">
        <f t="shared" si="3"/>
        <v>11</v>
      </c>
      <c r="AH11" s="49">
        <f t="shared" si="4"/>
        <v>0</v>
      </c>
      <c r="AI11" s="49">
        <f t="shared" si="5"/>
        <v>0</v>
      </c>
      <c r="AJ11" s="49">
        <v>2</v>
      </c>
      <c r="AK11" s="14">
        <f t="shared" si="6"/>
        <v>20</v>
      </c>
    </row>
    <row r="12" spans="1:37" ht="16.5" customHeight="1">
      <c r="A12" s="2880" t="s">
        <v>1004</v>
      </c>
      <c r="B12" s="2922" t="s">
        <v>1030</v>
      </c>
      <c r="C12" s="2923" t="s">
        <v>1030</v>
      </c>
      <c r="D12" s="2923" t="s">
        <v>1030</v>
      </c>
      <c r="E12" s="1301" t="s">
        <v>3</v>
      </c>
      <c r="F12" s="2924" t="s">
        <v>1031</v>
      </c>
      <c r="G12" s="2925" t="s">
        <v>1032</v>
      </c>
      <c r="H12" s="84" t="s">
        <v>4</v>
      </c>
      <c r="I12" s="97" t="s">
        <v>990</v>
      </c>
      <c r="J12" s="97" t="s">
        <v>990</v>
      </c>
      <c r="K12" s="87" t="s">
        <v>2</v>
      </c>
      <c r="L12" s="1301" t="s">
        <v>3</v>
      </c>
      <c r="M12" s="2838" t="s">
        <v>990</v>
      </c>
      <c r="N12" s="2839" t="s">
        <v>3</v>
      </c>
      <c r="O12" s="103" t="s">
        <v>2</v>
      </c>
      <c r="P12" s="105" t="s">
        <v>2</v>
      </c>
      <c r="Q12" s="1295" t="s">
        <v>3</v>
      </c>
      <c r="R12" s="104" t="s">
        <v>4</v>
      </c>
      <c r="S12" s="127" t="s">
        <v>4</v>
      </c>
      <c r="T12" s="2838" t="s">
        <v>990</v>
      </c>
      <c r="U12" s="2836" t="s">
        <v>990</v>
      </c>
      <c r="V12" s="89" t="s">
        <v>2</v>
      </c>
      <c r="W12" s="1295" t="s">
        <v>3</v>
      </c>
      <c r="X12" s="105" t="s">
        <v>2</v>
      </c>
      <c r="Y12" s="105" t="s">
        <v>1042</v>
      </c>
      <c r="Z12" s="182" t="s">
        <v>2</v>
      </c>
      <c r="AA12" s="2838" t="s">
        <v>990</v>
      </c>
      <c r="AB12" s="2836" t="s">
        <v>990</v>
      </c>
      <c r="AC12" s="2840" t="s">
        <v>3</v>
      </c>
      <c r="AD12" s="1593">
        <f t="shared" si="0"/>
        <v>6</v>
      </c>
      <c r="AE12" s="13">
        <f t="shared" si="1"/>
        <v>6</v>
      </c>
      <c r="AF12" s="13">
        <f t="shared" si="2"/>
        <v>3</v>
      </c>
      <c r="AG12" s="13">
        <f t="shared" si="3"/>
        <v>7</v>
      </c>
      <c r="AH12" s="49">
        <f t="shared" si="4"/>
        <v>0</v>
      </c>
      <c r="AI12" s="49">
        <f t="shared" si="5"/>
        <v>0</v>
      </c>
      <c r="AJ12" s="49">
        <v>2</v>
      </c>
      <c r="AK12" s="14">
        <f t="shared" si="6"/>
        <v>20</v>
      </c>
    </row>
    <row r="13" spans="1:37" ht="16.5" customHeight="1" thickBot="1">
      <c r="A13" s="2880" t="s">
        <v>1005</v>
      </c>
      <c r="B13" s="140" t="s">
        <v>990</v>
      </c>
      <c r="C13" s="97" t="s">
        <v>990</v>
      </c>
      <c r="D13" s="87" t="s">
        <v>2</v>
      </c>
      <c r="E13" s="100" t="s">
        <v>990</v>
      </c>
      <c r="F13" s="2837" t="s">
        <v>4</v>
      </c>
      <c r="G13" s="2841" t="s">
        <v>4</v>
      </c>
      <c r="H13" s="117" t="s">
        <v>990</v>
      </c>
      <c r="I13" s="1295" t="s">
        <v>3</v>
      </c>
      <c r="J13" s="1292" t="s">
        <v>3</v>
      </c>
      <c r="K13" s="105" t="s">
        <v>2</v>
      </c>
      <c r="L13" s="633" t="s">
        <v>65</v>
      </c>
      <c r="M13" s="2838" t="s">
        <v>990</v>
      </c>
      <c r="N13" s="2839" t="s">
        <v>3</v>
      </c>
      <c r="O13" s="89" t="s">
        <v>2</v>
      </c>
      <c r="P13" s="105" t="s">
        <v>2</v>
      </c>
      <c r="Q13" s="105" t="s">
        <v>2</v>
      </c>
      <c r="R13" s="104" t="s">
        <v>4</v>
      </c>
      <c r="S13" s="127" t="s">
        <v>4</v>
      </c>
      <c r="T13" s="2838" t="s">
        <v>990</v>
      </c>
      <c r="U13" s="2836" t="s">
        <v>990</v>
      </c>
      <c r="V13" s="105" t="s">
        <v>2</v>
      </c>
      <c r="W13" s="105" t="s">
        <v>2</v>
      </c>
      <c r="X13" s="2860" t="s">
        <v>990</v>
      </c>
      <c r="Y13" s="1295" t="s">
        <v>3</v>
      </c>
      <c r="Z13" s="182" t="s">
        <v>2</v>
      </c>
      <c r="AA13" s="2844" t="s">
        <v>992</v>
      </c>
      <c r="AB13" s="2855" t="s">
        <v>992</v>
      </c>
      <c r="AC13" s="2862" t="s">
        <v>990</v>
      </c>
      <c r="AD13" s="1593">
        <f t="shared" si="0"/>
        <v>8</v>
      </c>
      <c r="AE13" s="13">
        <f t="shared" si="1"/>
        <v>4</v>
      </c>
      <c r="AF13" s="13">
        <f t="shared" si="2"/>
        <v>4</v>
      </c>
      <c r="AG13" s="13">
        <f t="shared" si="3"/>
        <v>9</v>
      </c>
      <c r="AH13" s="49">
        <f t="shared" si="4"/>
        <v>0</v>
      </c>
      <c r="AI13" s="49">
        <f t="shared" si="5"/>
        <v>0</v>
      </c>
      <c r="AJ13" s="49">
        <v>2</v>
      </c>
      <c r="AK13" s="14">
        <f t="shared" si="6"/>
        <v>18</v>
      </c>
    </row>
    <row r="14" spans="1:37" ht="16.5" customHeight="1" thickBot="1">
      <c r="A14" s="2881" t="s">
        <v>1006</v>
      </c>
      <c r="B14" s="2916" t="s">
        <v>3</v>
      </c>
      <c r="C14" s="152" t="s">
        <v>990</v>
      </c>
      <c r="D14" s="1774" t="s">
        <v>3</v>
      </c>
      <c r="E14" s="176" t="s">
        <v>2</v>
      </c>
      <c r="F14" s="2846" t="s">
        <v>990</v>
      </c>
      <c r="G14" s="2847" t="s">
        <v>990</v>
      </c>
      <c r="H14" s="1295" t="s">
        <v>3</v>
      </c>
      <c r="I14" s="142" t="s">
        <v>4</v>
      </c>
      <c r="J14" s="142" t="s">
        <v>4</v>
      </c>
      <c r="K14" s="148" t="s">
        <v>990</v>
      </c>
      <c r="L14" s="2843" t="s">
        <v>990</v>
      </c>
      <c r="M14" s="2843" t="s">
        <v>16</v>
      </c>
      <c r="N14" s="2847" t="s">
        <v>990</v>
      </c>
      <c r="O14" s="326" t="s">
        <v>4</v>
      </c>
      <c r="P14" s="148" t="s">
        <v>990</v>
      </c>
      <c r="Q14" s="148" t="s">
        <v>990</v>
      </c>
      <c r="R14" s="1297" t="s">
        <v>2</v>
      </c>
      <c r="S14" s="2738" t="s">
        <v>2</v>
      </c>
      <c r="T14" s="2863" t="s">
        <v>4</v>
      </c>
      <c r="U14" s="2864" t="s">
        <v>4</v>
      </c>
      <c r="V14" s="1289" t="s">
        <v>990</v>
      </c>
      <c r="W14" s="1756" t="s">
        <v>2</v>
      </c>
      <c r="X14" s="1774" t="s">
        <v>3</v>
      </c>
      <c r="Y14" s="1297" t="s">
        <v>2</v>
      </c>
      <c r="Z14" s="2848" t="s">
        <v>2</v>
      </c>
      <c r="AA14" s="2846" t="s">
        <v>990</v>
      </c>
      <c r="AB14" s="2845" t="s">
        <v>3</v>
      </c>
      <c r="AC14" s="2865" t="s">
        <v>2</v>
      </c>
      <c r="AD14" s="1594">
        <f t="shared" si="0"/>
        <v>7</v>
      </c>
      <c r="AE14" s="20">
        <f t="shared" si="1"/>
        <v>5</v>
      </c>
      <c r="AF14" s="20">
        <f t="shared" si="2"/>
        <v>5</v>
      </c>
      <c r="AG14" s="20">
        <f t="shared" si="3"/>
        <v>11</v>
      </c>
      <c r="AH14" s="1778">
        <f t="shared" si="4"/>
        <v>0</v>
      </c>
      <c r="AI14" s="1778">
        <f t="shared" si="5"/>
        <v>0</v>
      </c>
      <c r="AJ14" s="1778">
        <v>2</v>
      </c>
      <c r="AK14" s="1595">
        <f t="shared" si="6"/>
        <v>22</v>
      </c>
    </row>
    <row r="15" spans="1:37" ht="16.5" customHeight="1" thickBot="1">
      <c r="A15" s="2882" t="s">
        <v>1007</v>
      </c>
      <c r="B15" s="165" t="s">
        <v>990</v>
      </c>
      <c r="C15" s="2734" t="s">
        <v>796</v>
      </c>
      <c r="D15" s="176" t="s">
        <v>2</v>
      </c>
      <c r="E15" s="2830" t="s">
        <v>3</v>
      </c>
      <c r="F15" s="2828" t="s">
        <v>990</v>
      </c>
      <c r="G15" s="2829" t="s">
        <v>990</v>
      </c>
      <c r="H15" s="171" t="s">
        <v>1033</v>
      </c>
      <c r="I15" s="1312" t="s">
        <v>3</v>
      </c>
      <c r="J15" s="1296" t="s">
        <v>4</v>
      </c>
      <c r="K15" s="1296" t="s">
        <v>4</v>
      </c>
      <c r="L15" s="1302" t="s">
        <v>990</v>
      </c>
      <c r="M15" s="2828" t="s">
        <v>990</v>
      </c>
      <c r="N15" s="2866" t="s">
        <v>3</v>
      </c>
      <c r="O15" s="1287" t="s">
        <v>4</v>
      </c>
      <c r="P15" s="1296" t="s">
        <v>4</v>
      </c>
      <c r="Q15" s="166" t="s">
        <v>990</v>
      </c>
      <c r="R15" s="175" t="s">
        <v>2</v>
      </c>
      <c r="S15" s="177" t="s">
        <v>2</v>
      </c>
      <c r="T15" s="2831" t="s">
        <v>3</v>
      </c>
      <c r="U15" s="2829" t="s">
        <v>990</v>
      </c>
      <c r="V15" s="170" t="s">
        <v>2</v>
      </c>
      <c r="W15" s="166" t="s">
        <v>990</v>
      </c>
      <c r="X15" s="176" t="s">
        <v>2</v>
      </c>
      <c r="Y15" s="1312" t="s">
        <v>3</v>
      </c>
      <c r="Z15" s="633" t="s">
        <v>59</v>
      </c>
      <c r="AA15" s="2828" t="s">
        <v>990</v>
      </c>
      <c r="AB15" s="2833" t="s">
        <v>4</v>
      </c>
      <c r="AC15" s="2834" t="s">
        <v>990</v>
      </c>
      <c r="AD15" s="1845">
        <f t="shared" si="0"/>
        <v>6</v>
      </c>
      <c r="AE15" s="16">
        <f t="shared" si="1"/>
        <v>5</v>
      </c>
      <c r="AF15" s="17">
        <f t="shared" si="2"/>
        <v>5</v>
      </c>
      <c r="AG15" s="17">
        <f t="shared" si="3"/>
        <v>10</v>
      </c>
      <c r="AH15" s="1777">
        <f t="shared" si="4"/>
        <v>0</v>
      </c>
      <c r="AI15" s="1777">
        <f t="shared" si="5"/>
        <v>0</v>
      </c>
      <c r="AJ15" s="1777">
        <v>2</v>
      </c>
      <c r="AK15" s="1591">
        <f t="shared" si="6"/>
        <v>22</v>
      </c>
    </row>
    <row r="16" spans="1:37" ht="16.5" customHeight="1">
      <c r="A16" s="2883" t="s">
        <v>1008</v>
      </c>
      <c r="B16" s="1773" t="s">
        <v>3</v>
      </c>
      <c r="C16" s="104" t="s">
        <v>4</v>
      </c>
      <c r="D16" s="104" t="s">
        <v>4</v>
      </c>
      <c r="E16" s="100" t="s">
        <v>990</v>
      </c>
      <c r="F16" s="2838" t="s">
        <v>990</v>
      </c>
      <c r="G16" s="2839" t="s">
        <v>3</v>
      </c>
      <c r="H16" s="103" t="s">
        <v>1034</v>
      </c>
      <c r="I16" s="97" t="s">
        <v>990</v>
      </c>
      <c r="J16" s="1295" t="s">
        <v>3</v>
      </c>
      <c r="K16" s="87" t="s">
        <v>2</v>
      </c>
      <c r="L16" s="633" t="s">
        <v>274</v>
      </c>
      <c r="M16" s="2838" t="s">
        <v>990</v>
      </c>
      <c r="N16" s="2836" t="s">
        <v>990</v>
      </c>
      <c r="O16" s="103" t="s">
        <v>2</v>
      </c>
      <c r="P16" s="120" t="s">
        <v>990</v>
      </c>
      <c r="Q16" s="105" t="s">
        <v>2</v>
      </c>
      <c r="R16" s="1295" t="s">
        <v>3</v>
      </c>
      <c r="S16" s="91" t="s">
        <v>2</v>
      </c>
      <c r="T16" s="2838" t="s">
        <v>990</v>
      </c>
      <c r="U16" s="2841" t="s">
        <v>4</v>
      </c>
      <c r="V16" s="117" t="s">
        <v>990</v>
      </c>
      <c r="W16" s="105" t="s">
        <v>2</v>
      </c>
      <c r="X16" s="1295" t="s">
        <v>3</v>
      </c>
      <c r="Y16" s="176" t="s">
        <v>2</v>
      </c>
      <c r="Z16" s="127" t="s">
        <v>4</v>
      </c>
      <c r="AA16" s="2837" t="s">
        <v>4</v>
      </c>
      <c r="AB16" s="2836" t="s">
        <v>990</v>
      </c>
      <c r="AC16" s="2842" t="s">
        <v>2</v>
      </c>
      <c r="AD16" s="1593">
        <f t="shared" si="0"/>
        <v>7</v>
      </c>
      <c r="AE16" s="13">
        <f t="shared" si="1"/>
        <v>5</v>
      </c>
      <c r="AF16" s="13">
        <f t="shared" si="2"/>
        <v>5</v>
      </c>
      <c r="AG16" s="13">
        <f t="shared" si="3"/>
        <v>9</v>
      </c>
      <c r="AH16" s="49">
        <f t="shared" si="4"/>
        <v>0</v>
      </c>
      <c r="AI16" s="49">
        <f t="shared" si="5"/>
        <v>0</v>
      </c>
      <c r="AJ16" s="49">
        <v>2</v>
      </c>
      <c r="AK16" s="14">
        <f t="shared" si="6"/>
        <v>22</v>
      </c>
    </row>
    <row r="17" spans="1:37" ht="16.5" customHeight="1">
      <c r="A17" s="2883" t="s">
        <v>1009</v>
      </c>
      <c r="B17" s="130" t="s">
        <v>4</v>
      </c>
      <c r="C17" s="120" t="s">
        <v>990</v>
      </c>
      <c r="D17" s="97" t="s">
        <v>990</v>
      </c>
      <c r="E17" s="91" t="s">
        <v>2</v>
      </c>
      <c r="F17" s="2835" t="s">
        <v>3</v>
      </c>
      <c r="G17" s="2836" t="s">
        <v>990</v>
      </c>
      <c r="H17" s="379" t="s">
        <v>990</v>
      </c>
      <c r="I17" s="120" t="s">
        <v>990</v>
      </c>
      <c r="J17" s="105" t="s">
        <v>2</v>
      </c>
      <c r="K17" s="105" t="s">
        <v>2</v>
      </c>
      <c r="L17" s="1301" t="s">
        <v>3</v>
      </c>
      <c r="M17" s="2838" t="s">
        <v>990</v>
      </c>
      <c r="N17" s="2841" t="s">
        <v>4</v>
      </c>
      <c r="O17" s="117" t="s">
        <v>990</v>
      </c>
      <c r="P17" s="1295" t="s">
        <v>3</v>
      </c>
      <c r="Q17" s="87" t="s">
        <v>2</v>
      </c>
      <c r="R17" s="633" t="s">
        <v>993</v>
      </c>
      <c r="S17" s="127" t="s">
        <v>4</v>
      </c>
      <c r="T17" s="2837" t="s">
        <v>4</v>
      </c>
      <c r="U17" s="2836" t="s">
        <v>990</v>
      </c>
      <c r="V17" s="1292" t="s">
        <v>3</v>
      </c>
      <c r="W17" s="105" t="s">
        <v>2</v>
      </c>
      <c r="X17" s="105" t="s">
        <v>2</v>
      </c>
      <c r="Y17" s="633" t="s">
        <v>59</v>
      </c>
      <c r="Z17" s="182" t="s">
        <v>2</v>
      </c>
      <c r="AA17" s="2838" t="s">
        <v>990</v>
      </c>
      <c r="AB17" s="2836" t="s">
        <v>990</v>
      </c>
      <c r="AC17" s="2859" t="s">
        <v>2</v>
      </c>
      <c r="AD17" s="1592">
        <f t="shared" si="0"/>
        <v>8</v>
      </c>
      <c r="AE17" s="13">
        <f t="shared" si="1"/>
        <v>4</v>
      </c>
      <c r="AF17" s="8">
        <f t="shared" si="2"/>
        <v>4</v>
      </c>
      <c r="AG17" s="8">
        <f t="shared" si="3"/>
        <v>10</v>
      </c>
      <c r="AH17" s="49">
        <f t="shared" si="4"/>
        <v>0</v>
      </c>
      <c r="AI17" s="49">
        <f t="shared" si="5"/>
        <v>0</v>
      </c>
      <c r="AJ17" s="49">
        <v>3</v>
      </c>
      <c r="AK17" s="14">
        <f t="shared" si="6"/>
        <v>18</v>
      </c>
    </row>
    <row r="18" spans="1:37" ht="16.5" customHeight="1">
      <c r="A18" s="2883" t="s">
        <v>1010</v>
      </c>
      <c r="B18" s="140" t="s">
        <v>990</v>
      </c>
      <c r="C18" s="97" t="s">
        <v>990</v>
      </c>
      <c r="D18" s="97" t="s">
        <v>990</v>
      </c>
      <c r="E18" s="133" t="s">
        <v>990</v>
      </c>
      <c r="F18" s="2838" t="s">
        <v>990</v>
      </c>
      <c r="G18" s="2841" t="s">
        <v>4</v>
      </c>
      <c r="H18" s="117" t="s">
        <v>990</v>
      </c>
      <c r="I18" s="87" t="s">
        <v>2</v>
      </c>
      <c r="J18" s="105" t="s">
        <v>2</v>
      </c>
      <c r="K18" s="1295" t="s">
        <v>3</v>
      </c>
      <c r="L18" s="127" t="s">
        <v>4</v>
      </c>
      <c r="M18" s="2837" t="s">
        <v>4</v>
      </c>
      <c r="N18" s="2836" t="s">
        <v>990</v>
      </c>
      <c r="O18" s="1292" t="s">
        <v>1036</v>
      </c>
      <c r="P18" s="105" t="s">
        <v>2</v>
      </c>
      <c r="Q18" s="105" t="s">
        <v>2</v>
      </c>
      <c r="R18" s="105" t="s">
        <v>2</v>
      </c>
      <c r="S18" s="1301" t="s">
        <v>3</v>
      </c>
      <c r="T18" s="2838" t="s">
        <v>16</v>
      </c>
      <c r="U18" s="2836" t="s">
        <v>990</v>
      </c>
      <c r="V18" s="103" t="s">
        <v>2</v>
      </c>
      <c r="W18" s="87" t="s">
        <v>2</v>
      </c>
      <c r="X18" s="633" t="s">
        <v>59</v>
      </c>
      <c r="Y18" s="105" t="s">
        <v>2</v>
      </c>
      <c r="Z18" s="1301" t="s">
        <v>3</v>
      </c>
      <c r="AA18" s="2838" t="s">
        <v>990</v>
      </c>
      <c r="AB18" s="2836" t="s">
        <v>990</v>
      </c>
      <c r="AC18" s="2842" t="s">
        <v>2</v>
      </c>
      <c r="AD18" s="1592">
        <f t="shared" si="0"/>
        <v>9</v>
      </c>
      <c r="AE18" s="13">
        <f t="shared" si="1"/>
        <v>4</v>
      </c>
      <c r="AF18" s="8">
        <f t="shared" si="2"/>
        <v>3</v>
      </c>
      <c r="AG18" s="8">
        <f t="shared" si="3"/>
        <v>11</v>
      </c>
      <c r="AH18" s="49">
        <f t="shared" si="4"/>
        <v>0</v>
      </c>
      <c r="AI18" s="49">
        <f t="shared" si="5"/>
        <v>0</v>
      </c>
      <c r="AJ18" s="49">
        <v>2</v>
      </c>
      <c r="AK18" s="14">
        <f t="shared" si="6"/>
        <v>16</v>
      </c>
    </row>
    <row r="19" spans="1:37" ht="16.5" customHeight="1">
      <c r="A19" s="2883" t="s">
        <v>1011</v>
      </c>
      <c r="B19" s="2867" t="s">
        <v>992</v>
      </c>
      <c r="C19" s="97" t="s">
        <v>990</v>
      </c>
      <c r="D19" s="97" t="s">
        <v>990</v>
      </c>
      <c r="E19" s="133" t="s">
        <v>990</v>
      </c>
      <c r="F19" s="2838" t="s">
        <v>990</v>
      </c>
      <c r="G19" s="2836" t="s">
        <v>990</v>
      </c>
      <c r="H19" s="84" t="s">
        <v>4</v>
      </c>
      <c r="I19" s="104" t="s">
        <v>4</v>
      </c>
      <c r="J19" s="120" t="s">
        <v>990</v>
      </c>
      <c r="K19" s="105" t="s">
        <v>2</v>
      </c>
      <c r="L19" s="91" t="s">
        <v>2</v>
      </c>
      <c r="M19" s="2835" t="s">
        <v>3</v>
      </c>
      <c r="N19" s="2836" t="s">
        <v>990</v>
      </c>
      <c r="O19" s="103" t="s">
        <v>2</v>
      </c>
      <c r="P19" s="87" t="s">
        <v>2</v>
      </c>
      <c r="Q19" s="1295" t="s">
        <v>3</v>
      </c>
      <c r="R19" s="105" t="s">
        <v>2</v>
      </c>
      <c r="S19" s="182" t="s">
        <v>2</v>
      </c>
      <c r="T19" s="2838" t="s">
        <v>990</v>
      </c>
      <c r="U19" s="2836" t="s">
        <v>990</v>
      </c>
      <c r="V19" s="103" t="s">
        <v>2</v>
      </c>
      <c r="W19" s="1295" t="s">
        <v>3</v>
      </c>
      <c r="X19" s="104" t="s">
        <v>4</v>
      </c>
      <c r="Y19" s="104" t="s">
        <v>4</v>
      </c>
      <c r="Z19" s="2838" t="s">
        <v>16</v>
      </c>
      <c r="AA19" s="2838" t="s">
        <v>990</v>
      </c>
      <c r="AB19" s="2839" t="s">
        <v>1037</v>
      </c>
      <c r="AC19" s="2857" t="s">
        <v>4</v>
      </c>
      <c r="AD19" s="1592">
        <f t="shared" si="0"/>
        <v>7</v>
      </c>
      <c r="AE19" s="13">
        <f t="shared" si="1"/>
        <v>4</v>
      </c>
      <c r="AF19" s="8">
        <f t="shared" si="2"/>
        <v>5</v>
      </c>
      <c r="AG19" s="8">
        <f t="shared" si="3"/>
        <v>11</v>
      </c>
      <c r="AH19" s="49">
        <f t="shared" si="4"/>
        <v>0</v>
      </c>
      <c r="AI19" s="49">
        <f t="shared" si="5"/>
        <v>0</v>
      </c>
      <c r="AJ19" s="49">
        <v>2</v>
      </c>
      <c r="AK19" s="14">
        <f t="shared" si="6"/>
        <v>20</v>
      </c>
    </row>
    <row r="20" spans="1:37" ht="16.5" customHeight="1" thickBot="1">
      <c r="A20" s="2884" t="s">
        <v>1012</v>
      </c>
      <c r="B20" s="141" t="s">
        <v>990</v>
      </c>
      <c r="C20" s="1774" t="s">
        <v>3</v>
      </c>
      <c r="D20" s="1774" t="s">
        <v>3</v>
      </c>
      <c r="E20" s="143" t="s">
        <v>4</v>
      </c>
      <c r="F20" s="2863" t="s">
        <v>4</v>
      </c>
      <c r="G20" s="2847" t="s">
        <v>990</v>
      </c>
      <c r="H20" s="2868" t="s">
        <v>3</v>
      </c>
      <c r="I20" s="1297" t="s">
        <v>2</v>
      </c>
      <c r="J20" s="1756" t="s">
        <v>2</v>
      </c>
      <c r="K20" s="148" t="s">
        <v>990</v>
      </c>
      <c r="L20" s="2843" t="s">
        <v>990</v>
      </c>
      <c r="M20" s="2846" t="s">
        <v>990</v>
      </c>
      <c r="N20" s="2847" t="s">
        <v>990</v>
      </c>
      <c r="O20" s="146" t="s">
        <v>2</v>
      </c>
      <c r="P20" s="1297" t="s">
        <v>2</v>
      </c>
      <c r="Q20" s="142" t="s">
        <v>4</v>
      </c>
      <c r="R20" s="142" t="s">
        <v>4</v>
      </c>
      <c r="S20" s="147" t="s">
        <v>990</v>
      </c>
      <c r="T20" s="2846" t="s">
        <v>990</v>
      </c>
      <c r="U20" s="2845" t="s">
        <v>3</v>
      </c>
      <c r="V20" s="326" t="s">
        <v>4</v>
      </c>
      <c r="W20" s="142" t="s">
        <v>4</v>
      </c>
      <c r="X20" s="148" t="s">
        <v>990</v>
      </c>
      <c r="Y20" s="1756" t="s">
        <v>2</v>
      </c>
      <c r="Z20" s="2738" t="s">
        <v>2</v>
      </c>
      <c r="AA20" s="2849" t="s">
        <v>3</v>
      </c>
      <c r="AB20" s="2847" t="s">
        <v>990</v>
      </c>
      <c r="AC20" s="2869" t="s">
        <v>3</v>
      </c>
      <c r="AD20" s="1594">
        <f t="shared" si="0"/>
        <v>6</v>
      </c>
      <c r="AE20" s="20">
        <f t="shared" si="1"/>
        <v>6</v>
      </c>
      <c r="AF20" s="20">
        <f t="shared" si="2"/>
        <v>6</v>
      </c>
      <c r="AG20" s="20">
        <f t="shared" si="3"/>
        <v>10</v>
      </c>
      <c r="AH20" s="1778">
        <f t="shared" si="4"/>
        <v>0</v>
      </c>
      <c r="AI20" s="1778">
        <f t="shared" si="5"/>
        <v>0</v>
      </c>
      <c r="AJ20" s="1778">
        <v>2</v>
      </c>
      <c r="AK20" s="1595">
        <f t="shared" si="6"/>
        <v>26</v>
      </c>
    </row>
    <row r="21" spans="1:37" ht="16.5" customHeight="1" thickBot="1">
      <c r="A21" s="2885" t="s">
        <v>1013</v>
      </c>
      <c r="B21" s="165" t="s">
        <v>990</v>
      </c>
      <c r="C21" s="1896" t="s">
        <v>990</v>
      </c>
      <c r="D21" s="176" t="s">
        <v>2</v>
      </c>
      <c r="E21" s="177" t="s">
        <v>2</v>
      </c>
      <c r="F21" s="2828" t="s">
        <v>990</v>
      </c>
      <c r="G21" s="2829" t="s">
        <v>990</v>
      </c>
      <c r="H21" s="171" t="s">
        <v>2</v>
      </c>
      <c r="I21" s="176" t="s">
        <v>2</v>
      </c>
      <c r="J21" s="176" t="s">
        <v>2</v>
      </c>
      <c r="K21" s="176" t="s">
        <v>2</v>
      </c>
      <c r="L21" s="2870" t="s">
        <v>990</v>
      </c>
      <c r="M21" s="2852" t="s">
        <v>992</v>
      </c>
      <c r="N21" s="2853" t="s">
        <v>992</v>
      </c>
      <c r="O21" s="171" t="s">
        <v>2</v>
      </c>
      <c r="P21" s="2851" t="s">
        <v>990</v>
      </c>
      <c r="Q21" s="176" t="s">
        <v>2</v>
      </c>
      <c r="R21" s="176" t="s">
        <v>2</v>
      </c>
      <c r="S21" s="177" t="s">
        <v>2</v>
      </c>
      <c r="T21" s="2828" t="s">
        <v>990</v>
      </c>
      <c r="U21" s="2829" t="s">
        <v>990</v>
      </c>
      <c r="V21" s="171" t="s">
        <v>2</v>
      </c>
      <c r="W21" s="176" t="s">
        <v>2</v>
      </c>
      <c r="X21" s="176" t="s">
        <v>2</v>
      </c>
      <c r="Y21" s="176" t="s">
        <v>2</v>
      </c>
      <c r="Z21" s="177" t="s">
        <v>2</v>
      </c>
      <c r="AA21" s="2828" t="s">
        <v>990</v>
      </c>
      <c r="AB21" s="2829" t="s">
        <v>990</v>
      </c>
      <c r="AC21" s="2854" t="s">
        <v>2</v>
      </c>
      <c r="AD21" s="1845">
        <f t="shared" si="0"/>
        <v>16</v>
      </c>
      <c r="AE21" s="16">
        <f t="shared" si="1"/>
        <v>0</v>
      </c>
      <c r="AF21" s="17">
        <f t="shared" si="2"/>
        <v>0</v>
      </c>
      <c r="AG21" s="17">
        <f t="shared" si="3"/>
        <v>10</v>
      </c>
      <c r="AH21" s="1777">
        <f t="shared" si="4"/>
        <v>0</v>
      </c>
      <c r="AI21" s="1777">
        <f t="shared" si="5"/>
        <v>0</v>
      </c>
      <c r="AJ21" s="1777">
        <v>0</v>
      </c>
      <c r="AK21" s="1591">
        <f t="shared" ref="AK21:AK29" si="7">(AE21+AF21+AI21)*2+AH21</f>
        <v>0</v>
      </c>
    </row>
    <row r="22" spans="1:37" ht="16.5" customHeight="1">
      <c r="A22" s="2886" t="s">
        <v>1014</v>
      </c>
      <c r="B22" s="118" t="s">
        <v>990</v>
      </c>
      <c r="C22" s="97" t="s">
        <v>990</v>
      </c>
      <c r="D22" s="97" t="s">
        <v>990</v>
      </c>
      <c r="E22" s="182" t="s">
        <v>2</v>
      </c>
      <c r="F22" s="2838" t="s">
        <v>990</v>
      </c>
      <c r="G22" s="2836" t="s">
        <v>990</v>
      </c>
      <c r="H22" s="89" t="s">
        <v>2</v>
      </c>
      <c r="I22" s="1295" t="s">
        <v>3</v>
      </c>
      <c r="J22" s="105" t="s">
        <v>2</v>
      </c>
      <c r="K22" s="105" t="s">
        <v>2</v>
      </c>
      <c r="L22" s="182" t="s">
        <v>2</v>
      </c>
      <c r="M22" s="2838" t="s">
        <v>990</v>
      </c>
      <c r="N22" s="2836" t="s">
        <v>990</v>
      </c>
      <c r="O22" s="103" t="s">
        <v>2</v>
      </c>
      <c r="P22" s="105" t="s">
        <v>2</v>
      </c>
      <c r="Q22" s="87" t="s">
        <v>2</v>
      </c>
      <c r="R22" s="1295" t="s">
        <v>3</v>
      </c>
      <c r="S22" s="105" t="s">
        <v>2</v>
      </c>
      <c r="T22" s="2838" t="s">
        <v>16</v>
      </c>
      <c r="U22" s="2855" t="s">
        <v>992</v>
      </c>
      <c r="V22" s="103" t="s">
        <v>2</v>
      </c>
      <c r="W22" s="176" t="s">
        <v>2</v>
      </c>
      <c r="X22" s="2860" t="s">
        <v>16</v>
      </c>
      <c r="Y22" s="1295" t="s">
        <v>3</v>
      </c>
      <c r="Z22" s="182" t="s">
        <v>2</v>
      </c>
      <c r="AA22" s="2838" t="s">
        <v>990</v>
      </c>
      <c r="AB22" s="2836" t="s">
        <v>990</v>
      </c>
      <c r="AC22" s="2842" t="s">
        <v>2</v>
      </c>
      <c r="AD22" s="1592">
        <f t="shared" si="0"/>
        <v>13</v>
      </c>
      <c r="AE22" s="13">
        <f t="shared" si="1"/>
        <v>3</v>
      </c>
      <c r="AF22" s="8">
        <f t="shared" si="2"/>
        <v>0</v>
      </c>
      <c r="AG22" s="8">
        <f t="shared" si="3"/>
        <v>11</v>
      </c>
      <c r="AH22" s="49">
        <f t="shared" si="4"/>
        <v>0</v>
      </c>
      <c r="AI22" s="49">
        <f t="shared" si="5"/>
        <v>0</v>
      </c>
      <c r="AJ22" s="49">
        <v>2</v>
      </c>
      <c r="AK22" s="14">
        <f t="shared" si="7"/>
        <v>6</v>
      </c>
    </row>
    <row r="23" spans="1:37" ht="16.5" customHeight="1">
      <c r="A23" s="2886" t="s">
        <v>1015</v>
      </c>
      <c r="B23" s="2867" t="s">
        <v>992</v>
      </c>
      <c r="C23" s="97" t="s">
        <v>990</v>
      </c>
      <c r="D23" s="97" t="s">
        <v>990</v>
      </c>
      <c r="E23" s="2789" t="s">
        <v>995</v>
      </c>
      <c r="F23" s="2838" t="s">
        <v>990</v>
      </c>
      <c r="G23" s="2836" t="s">
        <v>990</v>
      </c>
      <c r="H23" s="103" t="s">
        <v>2</v>
      </c>
      <c r="I23" s="105" t="s">
        <v>2</v>
      </c>
      <c r="J23" s="105" t="s">
        <v>2</v>
      </c>
      <c r="K23" s="1295" t="s">
        <v>3</v>
      </c>
      <c r="L23" s="91" t="s">
        <v>2</v>
      </c>
      <c r="M23" s="2838" t="s">
        <v>990</v>
      </c>
      <c r="N23" s="2836" t="s">
        <v>990</v>
      </c>
      <c r="O23" s="1292" t="s">
        <v>3</v>
      </c>
      <c r="P23" s="105" t="s">
        <v>2</v>
      </c>
      <c r="Q23" s="105" t="s">
        <v>2</v>
      </c>
      <c r="R23" s="105" t="s">
        <v>2</v>
      </c>
      <c r="S23" s="360" t="s">
        <v>990</v>
      </c>
      <c r="T23" s="2844" t="s">
        <v>992</v>
      </c>
      <c r="U23" s="2855" t="s">
        <v>992</v>
      </c>
      <c r="V23" s="103" t="s">
        <v>2</v>
      </c>
      <c r="W23" s="2860" t="s">
        <v>990</v>
      </c>
      <c r="X23" s="1295" t="s">
        <v>3</v>
      </c>
      <c r="Y23" s="87" t="s">
        <v>2</v>
      </c>
      <c r="Z23" s="182" t="s">
        <v>2</v>
      </c>
      <c r="AA23" s="2838" t="s">
        <v>990</v>
      </c>
      <c r="AB23" s="2836" t="s">
        <v>990</v>
      </c>
      <c r="AC23" s="2842" t="s">
        <v>2</v>
      </c>
      <c r="AD23" s="1592">
        <f t="shared" si="0"/>
        <v>11</v>
      </c>
      <c r="AE23" s="13">
        <f t="shared" si="1"/>
        <v>3</v>
      </c>
      <c r="AF23" s="8">
        <f t="shared" si="2"/>
        <v>0</v>
      </c>
      <c r="AG23" s="8">
        <f t="shared" si="3"/>
        <v>10</v>
      </c>
      <c r="AH23" s="49">
        <f t="shared" si="4"/>
        <v>0</v>
      </c>
      <c r="AI23" s="49">
        <f t="shared" si="5"/>
        <v>0</v>
      </c>
      <c r="AJ23" s="49">
        <v>2</v>
      </c>
      <c r="AK23" s="14">
        <f t="shared" si="7"/>
        <v>6</v>
      </c>
    </row>
    <row r="24" spans="1:37" ht="16.5" customHeight="1" thickBot="1">
      <c r="A24" s="2886" t="s">
        <v>1016</v>
      </c>
      <c r="B24" s="2867" t="s">
        <v>992</v>
      </c>
      <c r="C24" s="2763" t="s">
        <v>1024</v>
      </c>
      <c r="D24" s="97" t="s">
        <v>990</v>
      </c>
      <c r="E24" s="133" t="s">
        <v>990</v>
      </c>
      <c r="F24" s="2838" t="s">
        <v>990</v>
      </c>
      <c r="G24" s="2836" t="s">
        <v>990</v>
      </c>
      <c r="H24" s="1292" t="s">
        <v>3</v>
      </c>
      <c r="I24" s="87" t="s">
        <v>2</v>
      </c>
      <c r="J24" s="105" t="s">
        <v>2</v>
      </c>
      <c r="K24" s="2895" t="s">
        <v>2</v>
      </c>
      <c r="L24" s="1295" t="s">
        <v>3</v>
      </c>
      <c r="M24" s="2838" t="s">
        <v>990</v>
      </c>
      <c r="N24" s="2836" t="s">
        <v>990</v>
      </c>
      <c r="O24" s="103" t="s">
        <v>2</v>
      </c>
      <c r="P24" s="103" t="s">
        <v>2</v>
      </c>
      <c r="Q24" s="105" t="s">
        <v>2</v>
      </c>
      <c r="R24" s="105" t="s">
        <v>2</v>
      </c>
      <c r="S24" s="182" t="s">
        <v>2</v>
      </c>
      <c r="T24" s="2836" t="s">
        <v>18</v>
      </c>
      <c r="U24" s="2836" t="s">
        <v>990</v>
      </c>
      <c r="V24" s="89" t="s">
        <v>2</v>
      </c>
      <c r="W24" s="105" t="s">
        <v>2</v>
      </c>
      <c r="X24" s="2836" t="s">
        <v>18</v>
      </c>
      <c r="Y24" s="105" t="s">
        <v>2</v>
      </c>
      <c r="Z24" s="105" t="s">
        <v>2</v>
      </c>
      <c r="AA24" s="2844" t="s">
        <v>992</v>
      </c>
      <c r="AB24" s="2869" t="s">
        <v>3</v>
      </c>
      <c r="AC24" s="2842" t="s">
        <v>2</v>
      </c>
      <c r="AD24" s="1592">
        <f t="shared" si="0"/>
        <v>13</v>
      </c>
      <c r="AE24" s="13">
        <f t="shared" si="1"/>
        <v>3</v>
      </c>
      <c r="AF24" s="8">
        <f t="shared" si="2"/>
        <v>0</v>
      </c>
      <c r="AG24" s="8">
        <f t="shared" si="3"/>
        <v>9</v>
      </c>
      <c r="AH24" s="49">
        <f t="shared" si="4"/>
        <v>0</v>
      </c>
      <c r="AI24" s="49">
        <f t="shared" si="5"/>
        <v>0</v>
      </c>
      <c r="AJ24" s="49">
        <v>2</v>
      </c>
      <c r="AK24" s="14">
        <f t="shared" si="7"/>
        <v>6</v>
      </c>
    </row>
    <row r="25" spans="1:37" ht="16.5" customHeight="1">
      <c r="A25" s="2886" t="s">
        <v>1017</v>
      </c>
      <c r="B25" s="1773" t="s">
        <v>3</v>
      </c>
      <c r="C25" s="97" t="s">
        <v>990</v>
      </c>
      <c r="D25" s="97" t="s">
        <v>990</v>
      </c>
      <c r="E25" s="133" t="s">
        <v>990</v>
      </c>
      <c r="F25" s="2838" t="s">
        <v>990</v>
      </c>
      <c r="G25" s="2836" t="s">
        <v>990</v>
      </c>
      <c r="H25" s="103" t="s">
        <v>2</v>
      </c>
      <c r="I25" s="105" t="s">
        <v>2</v>
      </c>
      <c r="J25" s="105" t="s">
        <v>2</v>
      </c>
      <c r="K25" s="105" t="s">
        <v>2</v>
      </c>
      <c r="L25" s="2870" t="s">
        <v>16</v>
      </c>
      <c r="M25" s="2835" t="s">
        <v>3</v>
      </c>
      <c r="N25" s="2836" t="s">
        <v>990</v>
      </c>
      <c r="O25" s="89" t="s">
        <v>2</v>
      </c>
      <c r="P25" s="105" t="s">
        <v>2</v>
      </c>
      <c r="Q25" s="1295" t="s">
        <v>3</v>
      </c>
      <c r="R25" s="105" t="s">
        <v>2</v>
      </c>
      <c r="S25" s="2838" t="s">
        <v>16</v>
      </c>
      <c r="T25" s="2844" t="s">
        <v>704</v>
      </c>
      <c r="U25" s="2836" t="s">
        <v>990</v>
      </c>
      <c r="V25" s="1292" t="s">
        <v>3</v>
      </c>
      <c r="W25" s="1295" t="s">
        <v>3</v>
      </c>
      <c r="X25" s="105" t="s">
        <v>2</v>
      </c>
      <c r="Y25" s="105" t="s">
        <v>2</v>
      </c>
      <c r="Z25" s="360" t="s">
        <v>990</v>
      </c>
      <c r="AA25" s="2844" t="s">
        <v>992</v>
      </c>
      <c r="AB25" s="2855" t="s">
        <v>992</v>
      </c>
      <c r="AC25" s="2859" t="s">
        <v>2</v>
      </c>
      <c r="AD25" s="1592">
        <f t="shared" si="0"/>
        <v>10</v>
      </c>
      <c r="AE25" s="13">
        <f t="shared" si="1"/>
        <v>5</v>
      </c>
      <c r="AF25" s="8">
        <f t="shared" si="2"/>
        <v>0</v>
      </c>
      <c r="AG25" s="8">
        <f t="shared" si="3"/>
        <v>10</v>
      </c>
      <c r="AH25" s="49">
        <f t="shared" si="4"/>
        <v>0</v>
      </c>
      <c r="AI25" s="49">
        <f t="shared" si="5"/>
        <v>0</v>
      </c>
      <c r="AJ25" s="49">
        <v>3</v>
      </c>
      <c r="AK25" s="14">
        <f t="shared" si="7"/>
        <v>10</v>
      </c>
    </row>
    <row r="26" spans="1:37" ht="16.5" customHeight="1" thickBot="1">
      <c r="A26" s="2886" t="s">
        <v>1018</v>
      </c>
      <c r="B26" s="2871" t="s">
        <v>990</v>
      </c>
      <c r="C26" s="97" t="s">
        <v>990</v>
      </c>
      <c r="D26" s="87" t="s">
        <v>2</v>
      </c>
      <c r="E26" s="133" t="s">
        <v>994</v>
      </c>
      <c r="F26" s="2838" t="s">
        <v>990</v>
      </c>
      <c r="G26" s="2836" t="s">
        <v>990</v>
      </c>
      <c r="H26" s="103" t="s">
        <v>2</v>
      </c>
      <c r="I26" s="105" t="s">
        <v>2</v>
      </c>
      <c r="J26" s="105" t="s">
        <v>2</v>
      </c>
      <c r="K26" s="105" t="s">
        <v>2</v>
      </c>
      <c r="L26" s="182" t="s">
        <v>2</v>
      </c>
      <c r="M26" s="2838" t="s">
        <v>990</v>
      </c>
      <c r="N26" s="2836" t="s">
        <v>990</v>
      </c>
      <c r="O26" s="89" t="s">
        <v>2</v>
      </c>
      <c r="P26" s="105" t="s">
        <v>2</v>
      </c>
      <c r="Q26" s="105" t="s">
        <v>2</v>
      </c>
      <c r="R26" s="105" t="s">
        <v>2</v>
      </c>
      <c r="S26" s="182" t="s">
        <v>2</v>
      </c>
      <c r="T26" s="2838" t="s">
        <v>990</v>
      </c>
      <c r="U26" s="2836" t="s">
        <v>990</v>
      </c>
      <c r="V26" s="103" t="s">
        <v>2</v>
      </c>
      <c r="W26" s="105" t="s">
        <v>2</v>
      </c>
      <c r="X26" s="105" t="s">
        <v>2</v>
      </c>
      <c r="Y26" s="105" t="s">
        <v>2</v>
      </c>
      <c r="Z26" s="182" t="s">
        <v>2</v>
      </c>
      <c r="AA26" s="2838" t="s">
        <v>990</v>
      </c>
      <c r="AB26" s="2836" t="s">
        <v>990</v>
      </c>
      <c r="AC26" s="2842" t="s">
        <v>2</v>
      </c>
      <c r="AD26" s="1592">
        <f t="shared" si="0"/>
        <v>18</v>
      </c>
      <c r="AE26" s="13">
        <f t="shared" si="1"/>
        <v>0</v>
      </c>
      <c r="AF26" s="8">
        <f t="shared" si="2"/>
        <v>0</v>
      </c>
      <c r="AG26" s="8">
        <f t="shared" si="3"/>
        <v>10</v>
      </c>
      <c r="AH26" s="49">
        <f t="shared" si="4"/>
        <v>0</v>
      </c>
      <c r="AI26" s="49">
        <f t="shared" si="5"/>
        <v>0</v>
      </c>
      <c r="AJ26" s="49">
        <v>2</v>
      </c>
      <c r="AK26" s="14">
        <f t="shared" si="7"/>
        <v>0</v>
      </c>
    </row>
    <row r="27" spans="1:37" ht="16.5" customHeight="1">
      <c r="A27" s="2886" t="s">
        <v>1019</v>
      </c>
      <c r="B27" s="118" t="s">
        <v>990</v>
      </c>
      <c r="C27" s="97" t="s">
        <v>990</v>
      </c>
      <c r="D27" s="87" t="s">
        <v>2</v>
      </c>
      <c r="E27" s="360" t="s">
        <v>990</v>
      </c>
      <c r="F27" s="2844" t="s">
        <v>992</v>
      </c>
      <c r="G27" s="2855" t="s">
        <v>992</v>
      </c>
      <c r="H27" s="2870" t="s">
        <v>16</v>
      </c>
      <c r="I27" s="103" t="s">
        <v>2</v>
      </c>
      <c r="J27" s="105" t="s">
        <v>2</v>
      </c>
      <c r="K27" s="105" t="s">
        <v>2</v>
      </c>
      <c r="L27" s="182" t="s">
        <v>2</v>
      </c>
      <c r="M27" s="2838" t="s">
        <v>990</v>
      </c>
      <c r="N27" s="2836" t="s">
        <v>990</v>
      </c>
      <c r="O27" s="103" t="s">
        <v>2</v>
      </c>
      <c r="P27" s="87" t="s">
        <v>1035</v>
      </c>
      <c r="Q27" s="105" t="s">
        <v>2</v>
      </c>
      <c r="R27" s="105" t="s">
        <v>2</v>
      </c>
      <c r="S27" s="1301" t="s">
        <v>3</v>
      </c>
      <c r="T27" s="2838" t="s">
        <v>990</v>
      </c>
      <c r="U27" s="2836" t="s">
        <v>990</v>
      </c>
      <c r="V27" s="103" t="s">
        <v>2</v>
      </c>
      <c r="W27" s="105" t="s">
        <v>2</v>
      </c>
      <c r="X27" s="105" t="s">
        <v>2</v>
      </c>
      <c r="Y27" s="105" t="s">
        <v>2</v>
      </c>
      <c r="Z27" s="1301" t="s">
        <v>3</v>
      </c>
      <c r="AA27" s="2838" t="s">
        <v>990</v>
      </c>
      <c r="AB27" s="2836" t="s">
        <v>990</v>
      </c>
      <c r="AC27" s="2842" t="s">
        <v>2</v>
      </c>
      <c r="AD27" s="1592">
        <f t="shared" si="0"/>
        <v>13</v>
      </c>
      <c r="AE27" s="13">
        <f t="shared" si="1"/>
        <v>2</v>
      </c>
      <c r="AF27" s="8">
        <f t="shared" si="2"/>
        <v>0</v>
      </c>
      <c r="AG27" s="8">
        <f t="shared" si="3"/>
        <v>10</v>
      </c>
      <c r="AH27" s="49">
        <f t="shared" si="4"/>
        <v>0</v>
      </c>
      <c r="AI27" s="49">
        <f t="shared" si="5"/>
        <v>0</v>
      </c>
      <c r="AJ27" s="49">
        <v>2</v>
      </c>
      <c r="AK27" s="14">
        <f t="shared" si="7"/>
        <v>4</v>
      </c>
    </row>
    <row r="28" spans="1:37" ht="16.5" customHeight="1">
      <c r="A28" s="2886" t="s">
        <v>1020</v>
      </c>
      <c r="B28" s="118" t="s">
        <v>990</v>
      </c>
      <c r="C28" s="97" t="s">
        <v>990</v>
      </c>
      <c r="D28" s="105" t="s">
        <v>2</v>
      </c>
      <c r="E28" s="182" t="s">
        <v>2</v>
      </c>
      <c r="F28" s="2838" t="s">
        <v>990</v>
      </c>
      <c r="G28" s="2836" t="s">
        <v>990</v>
      </c>
      <c r="H28" s="103" t="s">
        <v>2</v>
      </c>
      <c r="I28" s="105" t="s">
        <v>2</v>
      </c>
      <c r="J28" s="105" t="s">
        <v>2</v>
      </c>
      <c r="K28" s="105" t="s">
        <v>2</v>
      </c>
      <c r="L28" s="91" t="s">
        <v>2</v>
      </c>
      <c r="M28" s="2838" t="s">
        <v>990</v>
      </c>
      <c r="N28" s="2836" t="s">
        <v>990</v>
      </c>
      <c r="O28" s="103" t="s">
        <v>2</v>
      </c>
      <c r="P28" s="105" t="s">
        <v>2</v>
      </c>
      <c r="Q28" s="105" t="s">
        <v>2</v>
      </c>
      <c r="R28" s="105" t="s">
        <v>2</v>
      </c>
      <c r="S28" s="182" t="s">
        <v>2</v>
      </c>
      <c r="T28" s="2838" t="s">
        <v>990</v>
      </c>
      <c r="U28" s="2836" t="s">
        <v>990</v>
      </c>
      <c r="V28" s="103" t="s">
        <v>2</v>
      </c>
      <c r="W28" s="105" t="s">
        <v>2</v>
      </c>
      <c r="X28" s="105" t="s">
        <v>2</v>
      </c>
      <c r="Y28" s="105" t="s">
        <v>2</v>
      </c>
      <c r="Z28" s="91" t="s">
        <v>2</v>
      </c>
      <c r="AA28" s="2838" t="s">
        <v>990</v>
      </c>
      <c r="AB28" s="2836" t="s">
        <v>990</v>
      </c>
      <c r="AC28" s="2842" t="s">
        <v>2</v>
      </c>
      <c r="AD28" s="1593">
        <f t="shared" si="0"/>
        <v>18</v>
      </c>
      <c r="AE28" s="13">
        <f t="shared" si="1"/>
        <v>0</v>
      </c>
      <c r="AF28" s="13">
        <f t="shared" si="2"/>
        <v>0</v>
      </c>
      <c r="AG28" s="13">
        <f t="shared" si="3"/>
        <v>10</v>
      </c>
      <c r="AH28" s="49">
        <f t="shared" si="4"/>
        <v>0</v>
      </c>
      <c r="AI28" s="49">
        <f t="shared" si="5"/>
        <v>0</v>
      </c>
      <c r="AJ28" s="49">
        <v>2</v>
      </c>
      <c r="AK28" s="14">
        <f t="shared" si="7"/>
        <v>0</v>
      </c>
    </row>
    <row r="29" spans="1:37" ht="16.5" customHeight="1" thickBot="1">
      <c r="A29" s="2887" t="s">
        <v>1021</v>
      </c>
      <c r="B29" s="141" t="s">
        <v>990</v>
      </c>
      <c r="C29" s="152" t="s">
        <v>990</v>
      </c>
      <c r="D29" s="1774" t="s">
        <v>3</v>
      </c>
      <c r="E29" s="1774" t="s">
        <v>3</v>
      </c>
      <c r="F29" s="2846" t="s">
        <v>990</v>
      </c>
      <c r="G29" s="2847" t="s">
        <v>990</v>
      </c>
      <c r="H29" s="146" t="s">
        <v>2</v>
      </c>
      <c r="I29" s="1297" t="s">
        <v>2</v>
      </c>
      <c r="J29" s="1756" t="s">
        <v>2</v>
      </c>
      <c r="K29" s="2858" t="s">
        <v>3</v>
      </c>
      <c r="L29" s="2872" t="s">
        <v>990</v>
      </c>
      <c r="M29" s="2873" t="s">
        <v>992</v>
      </c>
      <c r="N29" s="2874" t="s">
        <v>992</v>
      </c>
      <c r="O29" s="146" t="s">
        <v>2</v>
      </c>
      <c r="P29" s="2875" t="s">
        <v>990</v>
      </c>
      <c r="Q29" s="1297" t="s">
        <v>2</v>
      </c>
      <c r="R29" s="1756" t="s">
        <v>2</v>
      </c>
      <c r="S29" s="2738" t="s">
        <v>2</v>
      </c>
      <c r="T29" s="2846" t="s">
        <v>990</v>
      </c>
      <c r="U29" s="2847" t="s">
        <v>990</v>
      </c>
      <c r="V29" s="1294" t="s">
        <v>2</v>
      </c>
      <c r="W29" s="1297" t="s">
        <v>2</v>
      </c>
      <c r="X29" s="1297" t="s">
        <v>2</v>
      </c>
      <c r="Y29" s="1297" t="s">
        <v>2</v>
      </c>
      <c r="Z29" s="2738" t="s">
        <v>2</v>
      </c>
      <c r="AA29" s="2846" t="s">
        <v>990</v>
      </c>
      <c r="AB29" s="2847" t="s">
        <v>990</v>
      </c>
      <c r="AC29" s="2865" t="s">
        <v>2</v>
      </c>
      <c r="AD29" s="1600">
        <f t="shared" si="0"/>
        <v>13</v>
      </c>
      <c r="AE29" s="20">
        <f t="shared" si="1"/>
        <v>3</v>
      </c>
      <c r="AF29" s="21">
        <f t="shared" si="2"/>
        <v>0</v>
      </c>
      <c r="AG29" s="21">
        <f t="shared" si="3"/>
        <v>10</v>
      </c>
      <c r="AH29" s="1778">
        <f t="shared" si="4"/>
        <v>0</v>
      </c>
      <c r="AI29" s="1778">
        <f t="shared" si="5"/>
        <v>0</v>
      </c>
      <c r="AJ29" s="1778">
        <v>2</v>
      </c>
      <c r="AK29" s="1595">
        <f t="shared" si="7"/>
        <v>6</v>
      </c>
    </row>
    <row r="30" spans="1:37" ht="16.5" customHeight="1">
      <c r="A30" s="462" t="s">
        <v>983</v>
      </c>
      <c r="B30" s="2811"/>
      <c r="C30" s="2812"/>
      <c r="D30" s="2813"/>
      <c r="E30" s="2813"/>
      <c r="F30" s="2813"/>
      <c r="G30" s="2813"/>
      <c r="H30" s="2813"/>
      <c r="I30" s="2812"/>
      <c r="J30" s="2812"/>
      <c r="K30" s="2813"/>
      <c r="L30" s="2813"/>
      <c r="M30" s="2813"/>
      <c r="N30" s="2813"/>
      <c r="O30" s="2813"/>
      <c r="P30" s="2812"/>
      <c r="Q30" s="2812"/>
      <c r="R30" s="2813"/>
      <c r="S30" s="2813"/>
      <c r="T30" s="2813"/>
      <c r="U30" s="2813"/>
      <c r="V30" s="2813"/>
      <c r="W30" s="2812"/>
      <c r="X30" s="2350"/>
      <c r="Y30" s="2813"/>
      <c r="Z30" s="2812"/>
      <c r="AA30" s="2812"/>
      <c r="AB30" s="2813"/>
      <c r="AC30" s="2814"/>
      <c r="AD30" s="1845"/>
      <c r="AE30" s="16"/>
      <c r="AF30" s="17"/>
      <c r="AG30" s="17"/>
      <c r="AH30" s="1777"/>
      <c r="AI30" s="1777"/>
      <c r="AJ30" s="1777"/>
      <c r="AK30" s="1591"/>
    </row>
    <row r="31" spans="1:37" ht="16.5" customHeight="1">
      <c r="A31" s="2359" t="s">
        <v>984</v>
      </c>
      <c r="B31" s="1859"/>
      <c r="C31" s="1864"/>
      <c r="D31" s="1864"/>
      <c r="E31" s="1864"/>
      <c r="F31" s="1864"/>
      <c r="G31" s="1864"/>
      <c r="H31" s="1864"/>
      <c r="I31" s="1864"/>
      <c r="J31" s="1864"/>
      <c r="K31" s="1862"/>
      <c r="L31" s="1862"/>
      <c r="M31" s="1864"/>
      <c r="N31" s="1864"/>
      <c r="O31" s="1864"/>
      <c r="P31" s="1864"/>
      <c r="Q31" s="1864"/>
      <c r="R31" s="2815"/>
      <c r="S31" s="1864"/>
      <c r="T31" s="1864"/>
      <c r="U31" s="1864"/>
      <c r="V31" s="2816"/>
      <c r="W31" s="2816"/>
      <c r="X31" s="2816"/>
      <c r="Y31" s="1864"/>
      <c r="Z31" s="1862"/>
      <c r="AA31" s="1864"/>
      <c r="AB31" s="2815"/>
      <c r="AC31" s="2817"/>
      <c r="AD31" s="1592"/>
      <c r="AE31" s="13"/>
      <c r="AF31" s="8"/>
      <c r="AG31" s="8"/>
      <c r="AH31" s="49"/>
      <c r="AI31" s="49"/>
      <c r="AJ31" s="49"/>
      <c r="AK31" s="14"/>
    </row>
    <row r="32" spans="1:37" ht="16.5" customHeight="1">
      <c r="A32" s="2359" t="s">
        <v>985</v>
      </c>
      <c r="B32" s="1859"/>
      <c r="C32" s="1862"/>
      <c r="D32" s="2818"/>
      <c r="E32" s="2818"/>
      <c r="F32" s="2818"/>
      <c r="G32" s="2818"/>
      <c r="H32" s="2818"/>
      <c r="I32" s="2818"/>
      <c r="J32" s="2818"/>
      <c r="K32" s="2818"/>
      <c r="L32" s="2818"/>
      <c r="M32" s="2818"/>
      <c r="N32" s="2818"/>
      <c r="O32" s="2818"/>
      <c r="P32" s="2818"/>
      <c r="Q32" s="2818"/>
      <c r="R32" s="1864"/>
      <c r="S32" s="1864"/>
      <c r="T32" s="1864"/>
      <c r="U32" s="1864"/>
      <c r="V32" s="1864"/>
      <c r="W32" s="2816"/>
      <c r="X32" s="2816"/>
      <c r="Y32" s="1862"/>
      <c r="Z32" s="1862"/>
      <c r="AA32" s="1862"/>
      <c r="AB32" s="1862"/>
      <c r="AC32" s="2819"/>
      <c r="AD32" s="1593"/>
      <c r="AE32" s="13"/>
      <c r="AF32" s="13"/>
      <c r="AG32" s="13"/>
      <c r="AH32" s="49"/>
      <c r="AI32" s="49"/>
      <c r="AJ32" s="49"/>
      <c r="AK32" s="14"/>
    </row>
    <row r="33" spans="1:37" ht="16.5" customHeight="1" thickBot="1">
      <c r="A33" s="2823" t="s">
        <v>986</v>
      </c>
      <c r="B33" s="1866"/>
      <c r="C33" s="1867"/>
      <c r="D33" s="2820"/>
      <c r="E33" s="2820"/>
      <c r="F33" s="2820"/>
      <c r="G33" s="2820"/>
      <c r="H33" s="2820"/>
      <c r="I33" s="2820"/>
      <c r="J33" s="2820"/>
      <c r="K33" s="2820"/>
      <c r="L33" s="2820"/>
      <c r="M33" s="2820"/>
      <c r="N33" s="2820"/>
      <c r="O33" s="2820"/>
      <c r="P33" s="2820"/>
      <c r="Q33" s="2820"/>
      <c r="R33" s="2078"/>
      <c r="S33" s="2078"/>
      <c r="T33" s="2078"/>
      <c r="U33" s="2078"/>
      <c r="V33" s="2078"/>
      <c r="W33" s="2821"/>
      <c r="X33" s="2821"/>
      <c r="Y33" s="1867"/>
      <c r="Z33" s="1867"/>
      <c r="AA33" s="1867"/>
      <c r="AB33" s="1867"/>
      <c r="AC33" s="2822"/>
      <c r="AD33" s="1594"/>
      <c r="AE33" s="20"/>
      <c r="AF33" s="20"/>
      <c r="AG33" s="20"/>
      <c r="AH33" s="1778"/>
      <c r="AI33" s="1778"/>
      <c r="AJ33" s="1778"/>
      <c r="AK33" s="1595"/>
    </row>
    <row r="34" spans="1:37">
      <c r="A34" s="460" t="s">
        <v>2</v>
      </c>
      <c r="B34" s="2719">
        <v>0</v>
      </c>
      <c r="C34" s="2719">
        <v>0</v>
      </c>
      <c r="D34" s="2719">
        <v>3</v>
      </c>
      <c r="E34" s="2719">
        <v>3</v>
      </c>
      <c r="F34" s="2719">
        <v>0</v>
      </c>
      <c r="G34" s="2719">
        <v>0</v>
      </c>
      <c r="H34" s="2719">
        <v>3</v>
      </c>
      <c r="I34" s="2719">
        <v>3</v>
      </c>
      <c r="J34" s="2719">
        <v>3</v>
      </c>
      <c r="K34" s="2719">
        <v>3</v>
      </c>
      <c r="L34" s="2719">
        <v>3</v>
      </c>
      <c r="M34" s="2719">
        <v>0</v>
      </c>
      <c r="N34" s="2719">
        <v>0</v>
      </c>
      <c r="O34" s="2719">
        <v>3</v>
      </c>
      <c r="P34" s="2719">
        <v>3</v>
      </c>
      <c r="Q34" s="2719">
        <v>3</v>
      </c>
      <c r="R34" s="2719">
        <v>3</v>
      </c>
      <c r="S34" s="2719">
        <v>3</v>
      </c>
      <c r="T34" s="2719">
        <v>0</v>
      </c>
      <c r="U34" s="2719">
        <v>0</v>
      </c>
      <c r="V34" s="2719">
        <v>3</v>
      </c>
      <c r="W34" s="2719">
        <v>3</v>
      </c>
      <c r="X34" s="2719">
        <v>3</v>
      </c>
      <c r="Y34" s="2719">
        <v>3</v>
      </c>
      <c r="Z34" s="2719">
        <v>3</v>
      </c>
      <c r="AA34" s="2719">
        <v>0</v>
      </c>
      <c r="AB34" s="2719">
        <v>0</v>
      </c>
      <c r="AC34" s="2719">
        <v>3</v>
      </c>
      <c r="AD34" s="2497"/>
      <c r="AE34" s="2498"/>
      <c r="AF34" s="2498"/>
      <c r="AG34" s="2498"/>
      <c r="AH34" s="2497"/>
      <c r="AI34" s="2497"/>
      <c r="AJ34" s="2497"/>
      <c r="AK34" s="2498"/>
    </row>
    <row r="35" spans="1:37">
      <c r="A35" s="2499" t="s">
        <v>3</v>
      </c>
      <c r="B35" s="2721">
        <f t="shared" ref="B35:AC35" si="8">COUNTIF(B4:B29,"e")</f>
        <v>4</v>
      </c>
      <c r="C35" s="2721">
        <f t="shared" si="8"/>
        <v>2</v>
      </c>
      <c r="D35" s="2721">
        <f t="shared" si="8"/>
        <v>3</v>
      </c>
      <c r="E35" s="2721">
        <f t="shared" si="8"/>
        <v>4</v>
      </c>
      <c r="F35" s="2721">
        <f t="shared" si="8"/>
        <v>2</v>
      </c>
      <c r="G35" s="2721">
        <f t="shared" si="8"/>
        <v>1</v>
      </c>
      <c r="H35" s="2721">
        <f t="shared" si="8"/>
        <v>4</v>
      </c>
      <c r="I35" s="2721">
        <f t="shared" si="8"/>
        <v>4</v>
      </c>
      <c r="J35" s="2721">
        <f t="shared" si="8"/>
        <v>4</v>
      </c>
      <c r="K35" s="2721">
        <f t="shared" si="8"/>
        <v>4</v>
      </c>
      <c r="L35" s="2721">
        <f t="shared" si="8"/>
        <v>4</v>
      </c>
      <c r="M35" s="2721">
        <f t="shared" si="8"/>
        <v>3</v>
      </c>
      <c r="N35" s="2721">
        <f t="shared" si="8"/>
        <v>3</v>
      </c>
      <c r="O35" s="2721">
        <f t="shared" si="8"/>
        <v>4</v>
      </c>
      <c r="P35" s="2721">
        <f t="shared" si="8"/>
        <v>2</v>
      </c>
      <c r="Q35" s="2721">
        <f t="shared" si="8"/>
        <v>4</v>
      </c>
      <c r="R35" s="2721">
        <f t="shared" si="8"/>
        <v>4</v>
      </c>
      <c r="S35" s="2721">
        <f t="shared" si="8"/>
        <v>4</v>
      </c>
      <c r="T35" s="2721">
        <f t="shared" si="8"/>
        <v>3</v>
      </c>
      <c r="U35" s="2721">
        <f t="shared" si="8"/>
        <v>3</v>
      </c>
      <c r="V35" s="2721">
        <f t="shared" si="8"/>
        <v>4</v>
      </c>
      <c r="W35" s="2721">
        <f t="shared" si="8"/>
        <v>4</v>
      </c>
      <c r="X35" s="2721">
        <f t="shared" si="8"/>
        <v>4</v>
      </c>
      <c r="Y35" s="2721">
        <f t="shared" si="8"/>
        <v>3</v>
      </c>
      <c r="Z35" s="2721">
        <f t="shared" si="8"/>
        <v>4</v>
      </c>
      <c r="AA35" s="2721">
        <f t="shared" si="8"/>
        <v>3</v>
      </c>
      <c r="AB35" s="2721" t="s">
        <v>1064</v>
      </c>
      <c r="AC35" s="2721">
        <f t="shared" si="8"/>
        <v>4</v>
      </c>
      <c r="AD35" s="2498"/>
      <c r="AE35" s="2498"/>
      <c r="AF35" s="2498"/>
      <c r="AG35" s="2498"/>
      <c r="AH35" s="2497"/>
      <c r="AI35" s="2497"/>
      <c r="AJ35" s="2497"/>
      <c r="AK35" s="2498"/>
    </row>
    <row r="36" spans="1:37">
      <c r="A36" s="2499" t="s">
        <v>974</v>
      </c>
      <c r="B36" s="2723">
        <f t="shared" ref="B36:AC36" si="9">COUNTIF(B8,"E")+COUNTIF(B9:B10,"E")+COUNTIF(B11,"E")+COUNTIF(B12:B14,"E")+COUNTIF(B19,"E")+COUNTIF(B23,"E")+COUNTIF(B29,"E")</f>
        <v>2</v>
      </c>
      <c r="C36" s="2723">
        <f t="shared" si="9"/>
        <v>0</v>
      </c>
      <c r="D36" s="2723">
        <f t="shared" si="9"/>
        <v>2</v>
      </c>
      <c r="E36" s="2723">
        <f t="shared" si="9"/>
        <v>2</v>
      </c>
      <c r="F36" s="2723">
        <f t="shared" si="9"/>
        <v>0</v>
      </c>
      <c r="G36" s="2723">
        <f t="shared" si="9"/>
        <v>0</v>
      </c>
      <c r="H36" s="2723">
        <f t="shared" si="9"/>
        <v>1</v>
      </c>
      <c r="I36" s="2723">
        <f t="shared" si="9"/>
        <v>1</v>
      </c>
      <c r="J36" s="2723">
        <f t="shared" si="9"/>
        <v>3</v>
      </c>
      <c r="K36" s="2723">
        <f t="shared" si="9"/>
        <v>2</v>
      </c>
      <c r="L36" s="2723">
        <f t="shared" si="9"/>
        <v>1</v>
      </c>
      <c r="M36" s="2723">
        <f t="shared" si="9"/>
        <v>1</v>
      </c>
      <c r="N36" s="2723">
        <f t="shared" si="9"/>
        <v>2</v>
      </c>
      <c r="O36" s="2723">
        <f t="shared" si="9"/>
        <v>3</v>
      </c>
      <c r="P36" s="2723">
        <f t="shared" si="9"/>
        <v>1</v>
      </c>
      <c r="Q36" s="2723">
        <f t="shared" si="9"/>
        <v>2</v>
      </c>
      <c r="R36" s="2723">
        <f t="shared" si="9"/>
        <v>1</v>
      </c>
      <c r="S36" s="2723">
        <f t="shared" si="9"/>
        <v>1</v>
      </c>
      <c r="T36" s="2723">
        <f t="shared" si="9"/>
        <v>1</v>
      </c>
      <c r="U36" s="2723">
        <f t="shared" si="9"/>
        <v>1</v>
      </c>
      <c r="V36" s="2723">
        <f t="shared" si="9"/>
        <v>2</v>
      </c>
      <c r="W36" s="2723">
        <f t="shared" si="9"/>
        <v>2</v>
      </c>
      <c r="X36" s="2723">
        <f t="shared" si="9"/>
        <v>3</v>
      </c>
      <c r="Y36" s="2723">
        <f t="shared" si="9"/>
        <v>1</v>
      </c>
      <c r="Z36" s="2723">
        <f t="shared" si="9"/>
        <v>1</v>
      </c>
      <c r="AA36" s="2723">
        <f t="shared" si="9"/>
        <v>1</v>
      </c>
      <c r="AB36" s="2723">
        <f t="shared" si="9"/>
        <v>2</v>
      </c>
      <c r="AC36" s="2723">
        <f t="shared" si="9"/>
        <v>1</v>
      </c>
      <c r="AD36" s="2497"/>
      <c r="AE36" s="2497"/>
      <c r="AF36" s="2497"/>
      <c r="AG36" s="2497"/>
      <c r="AH36" s="2497"/>
      <c r="AI36" s="2497"/>
      <c r="AJ36" s="2497"/>
      <c r="AK36" s="2497"/>
    </row>
    <row r="37" spans="1:37">
      <c r="A37" s="443" t="s">
        <v>2</v>
      </c>
      <c r="B37" s="2725">
        <f t="shared" ref="B37:AC37" si="10">COUNTIF(B4:B20,"D")</f>
        <v>0</v>
      </c>
      <c r="C37" s="2725">
        <f t="shared" si="10"/>
        <v>0</v>
      </c>
      <c r="D37" s="2725">
        <f t="shared" si="10"/>
        <v>3</v>
      </c>
      <c r="E37" s="2725">
        <f t="shared" si="10"/>
        <v>4</v>
      </c>
      <c r="F37" s="2725">
        <f t="shared" si="10"/>
        <v>0</v>
      </c>
      <c r="G37" s="2725">
        <f t="shared" si="10"/>
        <v>0</v>
      </c>
      <c r="H37" s="2725">
        <f t="shared" si="10"/>
        <v>4</v>
      </c>
      <c r="I37" s="2725">
        <f t="shared" si="10"/>
        <v>5</v>
      </c>
      <c r="J37" s="2725">
        <f t="shared" si="10"/>
        <v>6</v>
      </c>
      <c r="K37" s="2725">
        <f t="shared" si="10"/>
        <v>7</v>
      </c>
      <c r="L37" s="2725">
        <f t="shared" si="10"/>
        <v>5</v>
      </c>
      <c r="M37" s="2725">
        <f t="shared" si="10"/>
        <v>0</v>
      </c>
      <c r="N37" s="2725">
        <f t="shared" si="10"/>
        <v>0</v>
      </c>
      <c r="O37" s="2725">
        <f t="shared" si="10"/>
        <v>5</v>
      </c>
      <c r="P37" s="2725">
        <f t="shared" si="10"/>
        <v>8</v>
      </c>
      <c r="Q37" s="2725">
        <f t="shared" si="10"/>
        <v>7</v>
      </c>
      <c r="R37" s="2725">
        <f t="shared" si="10"/>
        <v>7</v>
      </c>
      <c r="S37" s="2725">
        <f t="shared" si="10"/>
        <v>8</v>
      </c>
      <c r="T37" s="2725">
        <f t="shared" si="10"/>
        <v>0</v>
      </c>
      <c r="U37" s="2725">
        <f t="shared" si="10"/>
        <v>0</v>
      </c>
      <c r="V37" s="2725">
        <f t="shared" si="10"/>
        <v>7</v>
      </c>
      <c r="W37" s="2725">
        <f t="shared" si="10"/>
        <v>7</v>
      </c>
      <c r="X37" s="2725">
        <f t="shared" si="10"/>
        <v>7</v>
      </c>
      <c r="Y37" s="2725">
        <f t="shared" si="10"/>
        <v>6</v>
      </c>
      <c r="Z37" s="2725">
        <f t="shared" si="10"/>
        <v>7</v>
      </c>
      <c r="AA37" s="2725">
        <f t="shared" si="10"/>
        <v>0</v>
      </c>
      <c r="AB37" s="2725">
        <f t="shared" si="10"/>
        <v>0</v>
      </c>
      <c r="AC37" s="2725">
        <f t="shared" si="10"/>
        <v>6</v>
      </c>
      <c r="AD37" s="2498"/>
      <c r="AE37" s="2498"/>
      <c r="AF37" s="2498"/>
      <c r="AG37" s="2498"/>
      <c r="AH37" s="2497"/>
      <c r="AI37" s="2497"/>
      <c r="AJ37" s="2497"/>
      <c r="AK37" s="2498"/>
    </row>
    <row r="38" spans="1:37">
      <c r="A38" s="2503" t="s">
        <v>975</v>
      </c>
      <c r="B38" s="2723">
        <f t="shared" ref="B38:AC38" si="11">COUNTIF(B4:B20,"E")+COUNTIF(B22:B29,"D")+COUNTIF(B22:B26,"E")</f>
        <v>4</v>
      </c>
      <c r="C38" s="2723">
        <f t="shared" si="11"/>
        <v>2</v>
      </c>
      <c r="D38" s="2723">
        <f t="shared" si="11"/>
        <v>5</v>
      </c>
      <c r="E38" s="2723">
        <f t="shared" si="11"/>
        <v>6</v>
      </c>
      <c r="F38" s="2723">
        <f t="shared" si="11"/>
        <v>2</v>
      </c>
      <c r="G38" s="2723">
        <f t="shared" si="11"/>
        <v>1</v>
      </c>
      <c r="H38" s="2723">
        <f t="shared" si="11"/>
        <v>10</v>
      </c>
      <c r="I38" s="2723">
        <f t="shared" si="11"/>
        <v>11</v>
      </c>
      <c r="J38" s="2723">
        <f t="shared" si="11"/>
        <v>12</v>
      </c>
      <c r="K38" s="2723">
        <f t="shared" si="11"/>
        <v>9</v>
      </c>
      <c r="L38" s="2723">
        <f t="shared" si="11"/>
        <v>9</v>
      </c>
      <c r="M38" s="2723">
        <f t="shared" si="11"/>
        <v>3</v>
      </c>
      <c r="N38" s="2723">
        <f t="shared" si="11"/>
        <v>3</v>
      </c>
      <c r="O38" s="2723">
        <f t="shared" si="11"/>
        <v>11</v>
      </c>
      <c r="P38" s="2723">
        <f t="shared" si="11"/>
        <v>8</v>
      </c>
      <c r="Q38" s="2723">
        <f t="shared" si="11"/>
        <v>11</v>
      </c>
      <c r="R38" s="2723">
        <f t="shared" si="11"/>
        <v>11</v>
      </c>
      <c r="S38" s="2723">
        <f t="shared" si="11"/>
        <v>8</v>
      </c>
      <c r="T38" s="2723">
        <f t="shared" si="11"/>
        <v>3</v>
      </c>
      <c r="U38" s="2723">
        <f t="shared" si="11"/>
        <v>3</v>
      </c>
      <c r="V38" s="2723">
        <f t="shared" si="11"/>
        <v>11</v>
      </c>
      <c r="W38" s="2723">
        <f t="shared" si="11"/>
        <v>10</v>
      </c>
      <c r="X38" s="2723">
        <f t="shared" si="11"/>
        <v>9</v>
      </c>
      <c r="Y38" s="2723">
        <f t="shared" si="11"/>
        <v>10</v>
      </c>
      <c r="Z38" s="2723">
        <f t="shared" si="11"/>
        <v>9</v>
      </c>
      <c r="AA38" s="2723">
        <f t="shared" si="11"/>
        <v>3</v>
      </c>
      <c r="AB38" s="2723">
        <f t="shared" si="11"/>
        <v>3</v>
      </c>
      <c r="AC38" s="2723">
        <f t="shared" si="11"/>
        <v>12</v>
      </c>
      <c r="AD38" s="2498"/>
      <c r="AE38" s="2498"/>
      <c r="AF38" s="2498"/>
      <c r="AG38" s="2498"/>
      <c r="AH38" s="2497"/>
      <c r="AI38" s="2497"/>
      <c r="AJ38" s="2497"/>
      <c r="AK38" s="2498"/>
    </row>
    <row r="39" spans="1:37">
      <c r="A39" s="2504" t="s">
        <v>976</v>
      </c>
      <c r="B39" s="2727">
        <f t="shared" ref="B39:AC39" si="12">COUNTIF(B4:B14,"D")+COUNTIF(B4:B14,"e")-COUNTIF(B7,"D")-COUNTIF(B5,"D")-COUNTIF(B4,"D")-COUNTIF(B14,"D")-COUNTIF(B7,"e")-COUNTIF(B5,"e")-COUNTIF(B4,"e")-COUNTIF(B14,"e")</f>
        <v>1</v>
      </c>
      <c r="C39" s="2727">
        <f t="shared" si="12"/>
        <v>0</v>
      </c>
      <c r="D39" s="2727">
        <f t="shared" si="12"/>
        <v>1</v>
      </c>
      <c r="E39" s="2727">
        <f t="shared" si="12"/>
        <v>2</v>
      </c>
      <c r="F39" s="2727">
        <f t="shared" si="12"/>
        <v>0</v>
      </c>
      <c r="G39" s="2727">
        <f t="shared" si="12"/>
        <v>0</v>
      </c>
      <c r="H39" s="2727">
        <f t="shared" si="12"/>
        <v>3</v>
      </c>
      <c r="I39" s="2727">
        <f t="shared" si="12"/>
        <v>4</v>
      </c>
      <c r="J39" s="2727">
        <f t="shared" si="12"/>
        <v>3</v>
      </c>
      <c r="K39" s="2727">
        <f t="shared" si="12"/>
        <v>2</v>
      </c>
      <c r="L39" s="2727">
        <f t="shared" si="12"/>
        <v>3</v>
      </c>
      <c r="M39" s="2727">
        <f t="shared" si="12"/>
        <v>0</v>
      </c>
      <c r="N39" s="2727">
        <f t="shared" si="12"/>
        <v>2</v>
      </c>
      <c r="O39" s="2727">
        <f t="shared" si="12"/>
        <v>4</v>
      </c>
      <c r="P39" s="2727">
        <f t="shared" si="12"/>
        <v>6</v>
      </c>
      <c r="Q39" s="2727">
        <f t="shared" si="12"/>
        <v>5</v>
      </c>
      <c r="R39" s="2727">
        <f t="shared" si="12"/>
        <v>3</v>
      </c>
      <c r="S39" s="2727">
        <f t="shared" si="12"/>
        <v>3</v>
      </c>
      <c r="T39" s="2727">
        <f t="shared" si="12"/>
        <v>1</v>
      </c>
      <c r="U39" s="2727">
        <f t="shared" si="12"/>
        <v>1</v>
      </c>
      <c r="V39" s="2727">
        <f t="shared" si="12"/>
        <v>4</v>
      </c>
      <c r="W39" s="2727">
        <f t="shared" si="12"/>
        <v>4</v>
      </c>
      <c r="X39" s="2727">
        <f t="shared" si="12"/>
        <v>5</v>
      </c>
      <c r="Y39" s="2727">
        <f t="shared" si="12"/>
        <v>3</v>
      </c>
      <c r="Z39" s="2727">
        <f t="shared" si="12"/>
        <v>5</v>
      </c>
      <c r="AA39" s="2727">
        <f t="shared" si="12"/>
        <v>1</v>
      </c>
      <c r="AB39" s="2727">
        <f t="shared" si="12"/>
        <v>0</v>
      </c>
      <c r="AC39" s="2727">
        <f t="shared" si="12"/>
        <v>4</v>
      </c>
      <c r="AD39" s="2507"/>
      <c r="AE39" s="2507"/>
      <c r="AF39" s="2507"/>
      <c r="AG39" s="2507"/>
      <c r="AH39" s="2507"/>
      <c r="AI39" s="2507"/>
      <c r="AJ39" s="2507"/>
      <c r="AK39" s="2507"/>
    </row>
    <row r="40" spans="1:37">
      <c r="A40" s="2508" t="s">
        <v>969</v>
      </c>
      <c r="B40" s="2721">
        <f t="shared" ref="B40:AC40" si="13">COUNTIF(B4:B29,"d1")</f>
        <v>3</v>
      </c>
      <c r="C40" s="2721">
        <f t="shared" si="13"/>
        <v>2</v>
      </c>
      <c r="D40" s="2721">
        <f t="shared" si="13"/>
        <v>0</v>
      </c>
      <c r="E40" s="2721">
        <f t="shared" si="13"/>
        <v>0</v>
      </c>
      <c r="F40" s="2721">
        <f t="shared" si="13"/>
        <v>2</v>
      </c>
      <c r="G40" s="2721">
        <f t="shared" si="13"/>
        <v>2</v>
      </c>
      <c r="H40" s="2721">
        <f t="shared" si="13"/>
        <v>0</v>
      </c>
      <c r="I40" s="2721">
        <f t="shared" si="13"/>
        <v>0</v>
      </c>
      <c r="J40" s="2721">
        <f t="shared" si="13"/>
        <v>0</v>
      </c>
      <c r="K40" s="2721">
        <f t="shared" si="13"/>
        <v>0</v>
      </c>
      <c r="L40" s="2721">
        <f t="shared" si="13"/>
        <v>0</v>
      </c>
      <c r="M40" s="2721">
        <f t="shared" si="13"/>
        <v>3</v>
      </c>
      <c r="N40" s="2721">
        <f t="shared" si="13"/>
        <v>3</v>
      </c>
      <c r="O40" s="2721">
        <f t="shared" si="13"/>
        <v>0</v>
      </c>
      <c r="P40" s="2721">
        <f t="shared" si="13"/>
        <v>0</v>
      </c>
      <c r="Q40" s="2721">
        <f t="shared" si="13"/>
        <v>0</v>
      </c>
      <c r="R40" s="2721">
        <f t="shared" si="13"/>
        <v>0</v>
      </c>
      <c r="S40" s="2721">
        <f t="shared" si="13"/>
        <v>0</v>
      </c>
      <c r="T40" s="2721">
        <f t="shared" si="13"/>
        <v>3</v>
      </c>
      <c r="U40" s="2721">
        <f t="shared" si="13"/>
        <v>3</v>
      </c>
      <c r="V40" s="2721">
        <f t="shared" si="13"/>
        <v>0</v>
      </c>
      <c r="W40" s="2721">
        <f t="shared" si="13"/>
        <v>0</v>
      </c>
      <c r="X40" s="2721">
        <f t="shared" si="13"/>
        <v>0</v>
      </c>
      <c r="Y40" s="2721">
        <f t="shared" si="13"/>
        <v>0</v>
      </c>
      <c r="Z40" s="2721">
        <f t="shared" si="13"/>
        <v>0</v>
      </c>
      <c r="AA40" s="2721">
        <f t="shared" si="13"/>
        <v>3</v>
      </c>
      <c r="AB40" s="2721">
        <f t="shared" si="13"/>
        <v>3</v>
      </c>
      <c r="AC40" s="2721">
        <f t="shared" si="13"/>
        <v>0</v>
      </c>
      <c r="AD40" s="2507"/>
      <c r="AE40" s="2507"/>
      <c r="AF40" s="2507"/>
      <c r="AG40" s="2507"/>
      <c r="AH40" s="2507"/>
      <c r="AI40" s="2507"/>
      <c r="AJ40" s="2507"/>
      <c r="AK40" s="2507"/>
    </row>
    <row r="41" spans="1:37">
      <c r="A41" s="2504" t="s">
        <v>977</v>
      </c>
      <c r="B41" s="2727">
        <f t="shared" ref="B41:AC41" si="14">COUNTIF(B5,"D")+COUNTIF(B4,"D")+COUNTIF(B14,"D")+COUNTIF(B5,"e")+COUNTIF(B4,"e")+COUNTIF(B14,"e")+COUNTIF(B25,"d")+COUNTIF(B27,"d")+COUNTIF(B25,"e")+COUNTIF(B27,"e")</f>
        <v>2</v>
      </c>
      <c r="C41" s="2727">
        <f t="shared" si="14"/>
        <v>0</v>
      </c>
      <c r="D41" s="2727">
        <f t="shared" si="14"/>
        <v>2</v>
      </c>
      <c r="E41" s="2727">
        <f t="shared" si="14"/>
        <v>2</v>
      </c>
      <c r="F41" s="2727">
        <f t="shared" si="14"/>
        <v>1</v>
      </c>
      <c r="G41" s="2727">
        <f t="shared" si="14"/>
        <v>0</v>
      </c>
      <c r="H41" s="2727">
        <f t="shared" si="14"/>
        <v>3</v>
      </c>
      <c r="I41" s="2727">
        <f t="shared" si="14"/>
        <v>3</v>
      </c>
      <c r="J41" s="2727">
        <f t="shared" si="14"/>
        <v>4</v>
      </c>
      <c r="K41" s="2727">
        <f t="shared" si="14"/>
        <v>4</v>
      </c>
      <c r="L41" s="2727">
        <f t="shared" si="14"/>
        <v>3</v>
      </c>
      <c r="M41" s="2727">
        <f t="shared" si="14"/>
        <v>1</v>
      </c>
      <c r="N41" s="2727">
        <f t="shared" si="14"/>
        <v>0</v>
      </c>
      <c r="O41" s="2727">
        <f t="shared" si="14"/>
        <v>2</v>
      </c>
      <c r="P41" s="2727">
        <f t="shared" si="14"/>
        <v>1</v>
      </c>
      <c r="Q41" s="2727">
        <f t="shared" si="14"/>
        <v>3</v>
      </c>
      <c r="R41" s="2727">
        <f t="shared" si="14"/>
        <v>4</v>
      </c>
      <c r="S41" s="2727">
        <f t="shared" si="14"/>
        <v>4</v>
      </c>
      <c r="T41" s="2727">
        <f t="shared" si="14"/>
        <v>1</v>
      </c>
      <c r="U41" s="2727">
        <f t="shared" si="14"/>
        <v>1</v>
      </c>
      <c r="V41" s="2727">
        <f t="shared" si="14"/>
        <v>3</v>
      </c>
      <c r="W41" s="2727">
        <f t="shared" si="14"/>
        <v>4</v>
      </c>
      <c r="X41" s="2727">
        <f t="shared" si="14"/>
        <v>4</v>
      </c>
      <c r="Y41" s="2727">
        <f t="shared" si="14"/>
        <v>3</v>
      </c>
      <c r="Z41" s="2727">
        <f t="shared" si="14"/>
        <v>2</v>
      </c>
      <c r="AA41" s="2727">
        <f t="shared" si="14"/>
        <v>0</v>
      </c>
      <c r="AB41" s="2727">
        <f t="shared" si="14"/>
        <v>1</v>
      </c>
      <c r="AC41" s="2727">
        <f t="shared" si="14"/>
        <v>4</v>
      </c>
      <c r="AD41" s="2507"/>
      <c r="AE41" s="2507"/>
      <c r="AF41" s="2507"/>
      <c r="AG41" s="2507"/>
      <c r="AH41" s="2507"/>
      <c r="AI41" s="2507"/>
      <c r="AJ41" s="2507"/>
      <c r="AK41" s="2507"/>
    </row>
    <row r="42" spans="1:37">
      <c r="A42" s="2509" t="s">
        <v>978</v>
      </c>
      <c r="B42" s="2727">
        <f t="shared" ref="B42:AC42" si="15">COUNTIF(B8,"n")+COUNTIF(B9:B10,"n")+COUNTIF(B11,"n")+COUNTIF(B12:B14,"n")+COUNTIF(B19,"n")+COUNTIF(B23,"n")+COUNTIF(B29,"n")</f>
        <v>1</v>
      </c>
      <c r="C42" s="2727">
        <f t="shared" si="15"/>
        <v>1</v>
      </c>
      <c r="D42" s="2727">
        <f t="shared" si="15"/>
        <v>1</v>
      </c>
      <c r="E42" s="2727">
        <f t="shared" si="15"/>
        <v>1</v>
      </c>
      <c r="F42" s="2727">
        <f t="shared" si="15"/>
        <v>1</v>
      </c>
      <c r="G42" s="2727">
        <f t="shared" si="15"/>
        <v>1</v>
      </c>
      <c r="H42" s="2727">
        <f t="shared" si="15"/>
        <v>2</v>
      </c>
      <c r="I42" s="2727">
        <f t="shared" si="15"/>
        <v>2</v>
      </c>
      <c r="J42" s="2727">
        <f t="shared" si="15"/>
        <v>1</v>
      </c>
      <c r="K42" s="2727">
        <f t="shared" si="15"/>
        <v>2</v>
      </c>
      <c r="L42" s="2727">
        <f t="shared" si="15"/>
        <v>2</v>
      </c>
      <c r="M42" s="2727">
        <f t="shared" si="15"/>
        <v>1</v>
      </c>
      <c r="N42" s="2727">
        <f t="shared" si="15"/>
        <v>1</v>
      </c>
      <c r="O42" s="2727">
        <f t="shared" si="15"/>
        <v>1</v>
      </c>
      <c r="P42" s="2727">
        <f t="shared" si="15"/>
        <v>1</v>
      </c>
      <c r="Q42" s="2727">
        <f t="shared" si="15"/>
        <v>1</v>
      </c>
      <c r="R42" s="2727">
        <f t="shared" si="15"/>
        <v>2</v>
      </c>
      <c r="S42" s="2727">
        <f t="shared" si="15"/>
        <v>2</v>
      </c>
      <c r="T42" s="2727">
        <f t="shared" si="15"/>
        <v>1</v>
      </c>
      <c r="U42" s="2727">
        <f t="shared" si="15"/>
        <v>1</v>
      </c>
      <c r="V42" s="2727">
        <f t="shared" si="15"/>
        <v>1</v>
      </c>
      <c r="W42" s="2727">
        <f t="shared" si="15"/>
        <v>1</v>
      </c>
      <c r="X42" s="2727">
        <f t="shared" si="15"/>
        <v>2</v>
      </c>
      <c r="Y42" s="2727">
        <f t="shared" si="15"/>
        <v>2</v>
      </c>
      <c r="Z42" s="2727">
        <f t="shared" si="15"/>
        <v>1</v>
      </c>
      <c r="AA42" s="2727">
        <f t="shared" si="15"/>
        <v>1</v>
      </c>
      <c r="AB42" s="2727">
        <f t="shared" si="15"/>
        <v>1</v>
      </c>
      <c r="AC42" s="2727">
        <f t="shared" si="15"/>
        <v>2</v>
      </c>
      <c r="AD42" s="2507"/>
      <c r="AE42" s="2507"/>
      <c r="AF42" s="2507"/>
      <c r="AG42" s="2507"/>
      <c r="AH42" s="2507"/>
      <c r="AI42" s="2507"/>
      <c r="AJ42" s="2507"/>
      <c r="AK42" s="2507"/>
    </row>
    <row r="43" spans="1:37">
      <c r="A43" s="2509" t="s">
        <v>979</v>
      </c>
      <c r="B43" s="2727">
        <f t="shared" ref="B43:AC43" si="16">COUNTIF(B4:B14,"E")+COUNTIF(B4:B14,"d")</f>
        <v>2</v>
      </c>
      <c r="C43" s="2727">
        <f t="shared" si="16"/>
        <v>1</v>
      </c>
      <c r="D43" s="2727">
        <f t="shared" si="16"/>
        <v>3</v>
      </c>
      <c r="E43" s="2727">
        <f t="shared" si="16"/>
        <v>5</v>
      </c>
      <c r="F43" s="2727">
        <f t="shared" si="16"/>
        <v>1</v>
      </c>
      <c r="G43" s="2727">
        <f t="shared" si="16"/>
        <v>0</v>
      </c>
      <c r="H43" s="2727">
        <f t="shared" si="16"/>
        <v>5</v>
      </c>
      <c r="I43" s="2727">
        <f t="shared" si="16"/>
        <v>5</v>
      </c>
      <c r="J43" s="2727">
        <f t="shared" si="16"/>
        <v>6</v>
      </c>
      <c r="K43" s="2727">
        <f t="shared" si="16"/>
        <v>5</v>
      </c>
      <c r="L43" s="2727">
        <f t="shared" si="16"/>
        <v>6</v>
      </c>
      <c r="M43" s="2727">
        <f t="shared" si="16"/>
        <v>1</v>
      </c>
      <c r="N43" s="2727">
        <f t="shared" si="16"/>
        <v>2</v>
      </c>
      <c r="O43" s="2727">
        <f t="shared" si="16"/>
        <v>4</v>
      </c>
      <c r="P43" s="2727">
        <f t="shared" si="16"/>
        <v>6</v>
      </c>
      <c r="Q43" s="2727">
        <f t="shared" si="16"/>
        <v>6</v>
      </c>
      <c r="R43" s="2727">
        <f t="shared" si="16"/>
        <v>6</v>
      </c>
      <c r="S43" s="2727">
        <f t="shared" si="16"/>
        <v>7</v>
      </c>
      <c r="T43" s="2727">
        <f t="shared" si="16"/>
        <v>2</v>
      </c>
      <c r="U43" s="2727">
        <f t="shared" si="16"/>
        <v>2</v>
      </c>
      <c r="V43" s="2727">
        <f t="shared" si="16"/>
        <v>6</v>
      </c>
      <c r="W43" s="2727">
        <f t="shared" si="16"/>
        <v>6</v>
      </c>
      <c r="X43" s="2727">
        <f t="shared" si="16"/>
        <v>7</v>
      </c>
      <c r="Y43" s="2727">
        <f t="shared" si="16"/>
        <v>4</v>
      </c>
      <c r="Z43" s="2727">
        <f t="shared" si="16"/>
        <v>7</v>
      </c>
      <c r="AA43" s="2727">
        <f t="shared" si="16"/>
        <v>2</v>
      </c>
      <c r="AB43" s="2727">
        <f t="shared" si="16"/>
        <v>1</v>
      </c>
      <c r="AC43" s="2727">
        <f t="shared" si="16"/>
        <v>6</v>
      </c>
      <c r="AD43" s="2507"/>
      <c r="AE43" s="2507"/>
      <c r="AF43" s="2507"/>
      <c r="AG43" s="2507"/>
      <c r="AH43" s="2507"/>
      <c r="AI43" s="2507"/>
      <c r="AJ43" s="2507"/>
      <c r="AK43" s="2507"/>
    </row>
    <row r="44" spans="1:37">
      <c r="A44" s="2509" t="s">
        <v>980</v>
      </c>
      <c r="B44" s="2727">
        <f t="shared" ref="B44:AC44" si="17">COUNTIF(B15:B20,"E")+COUNTIF(B15:B20,"d")</f>
        <v>1</v>
      </c>
      <c r="C44" s="2727">
        <f t="shared" si="17"/>
        <v>1</v>
      </c>
      <c r="D44" s="2727">
        <f t="shared" si="17"/>
        <v>2</v>
      </c>
      <c r="E44" s="2727">
        <f t="shared" si="17"/>
        <v>2</v>
      </c>
      <c r="F44" s="2727">
        <f t="shared" si="17"/>
        <v>1</v>
      </c>
      <c r="G44" s="2727">
        <f t="shared" si="17"/>
        <v>1</v>
      </c>
      <c r="H44" s="2727">
        <f t="shared" si="17"/>
        <v>2</v>
      </c>
      <c r="I44" s="2727">
        <f t="shared" si="17"/>
        <v>3</v>
      </c>
      <c r="J44" s="2727">
        <f t="shared" si="17"/>
        <v>4</v>
      </c>
      <c r="K44" s="2727">
        <f t="shared" si="17"/>
        <v>4</v>
      </c>
      <c r="L44" s="2727">
        <f t="shared" si="17"/>
        <v>2</v>
      </c>
      <c r="M44" s="2727">
        <f t="shared" si="17"/>
        <v>1</v>
      </c>
      <c r="N44" s="2727">
        <f t="shared" si="17"/>
        <v>1</v>
      </c>
      <c r="O44" s="2727">
        <f t="shared" si="17"/>
        <v>4</v>
      </c>
      <c r="P44" s="2727">
        <f t="shared" si="17"/>
        <v>4</v>
      </c>
      <c r="Q44" s="2727">
        <f t="shared" si="17"/>
        <v>4</v>
      </c>
      <c r="R44" s="2727">
        <f t="shared" si="17"/>
        <v>4</v>
      </c>
      <c r="S44" s="2727">
        <f t="shared" si="17"/>
        <v>4</v>
      </c>
      <c r="T44" s="2727">
        <f t="shared" si="17"/>
        <v>1</v>
      </c>
      <c r="U44" s="2727">
        <f t="shared" si="17"/>
        <v>1</v>
      </c>
      <c r="V44" s="2727">
        <f t="shared" si="17"/>
        <v>4</v>
      </c>
      <c r="W44" s="2727">
        <f t="shared" si="17"/>
        <v>4</v>
      </c>
      <c r="X44" s="2727">
        <f t="shared" si="17"/>
        <v>3</v>
      </c>
      <c r="Y44" s="2727">
        <f t="shared" si="17"/>
        <v>4</v>
      </c>
      <c r="Z44" s="2727">
        <f t="shared" si="17"/>
        <v>3</v>
      </c>
      <c r="AA44" s="2727">
        <f t="shared" si="17"/>
        <v>1</v>
      </c>
      <c r="AB44" s="2727">
        <f t="shared" si="17"/>
        <v>1</v>
      </c>
      <c r="AC44" s="2727">
        <f t="shared" si="17"/>
        <v>4</v>
      </c>
      <c r="AD44" s="2507"/>
      <c r="AE44" s="2507"/>
      <c r="AF44" s="2507"/>
      <c r="AG44" s="2507"/>
      <c r="AH44" s="2507"/>
      <c r="AI44" s="2507"/>
      <c r="AJ44" s="2507"/>
      <c r="AK44" s="2507"/>
    </row>
    <row r="45" spans="1:37">
      <c r="A45" s="2509" t="s">
        <v>981</v>
      </c>
      <c r="B45" s="2727">
        <f t="shared" ref="B45:AC45" si="18">COUNTIF(B8:B14,"E")+COUNTIF(B8:B14,"d")</f>
        <v>2</v>
      </c>
      <c r="C45" s="2727">
        <f t="shared" si="18"/>
        <v>0</v>
      </c>
      <c r="D45" s="2727">
        <f t="shared" si="18"/>
        <v>2</v>
      </c>
      <c r="E45" s="2727">
        <f t="shared" si="18"/>
        <v>2</v>
      </c>
      <c r="F45" s="2727">
        <f t="shared" si="18"/>
        <v>0</v>
      </c>
      <c r="G45" s="2727">
        <f t="shared" si="18"/>
        <v>0</v>
      </c>
      <c r="H45" s="2727">
        <f t="shared" si="18"/>
        <v>3</v>
      </c>
      <c r="I45" s="2727">
        <f t="shared" si="18"/>
        <v>4</v>
      </c>
      <c r="J45" s="2727">
        <f t="shared" si="18"/>
        <v>3</v>
      </c>
      <c r="K45" s="2727">
        <f t="shared" si="18"/>
        <v>2</v>
      </c>
      <c r="L45" s="2727">
        <f t="shared" si="18"/>
        <v>2</v>
      </c>
      <c r="M45" s="2727">
        <f t="shared" si="18"/>
        <v>0</v>
      </c>
      <c r="N45" s="2727">
        <f t="shared" si="18"/>
        <v>2</v>
      </c>
      <c r="O45" s="2727">
        <f t="shared" si="18"/>
        <v>4</v>
      </c>
      <c r="P45" s="2727">
        <f t="shared" si="18"/>
        <v>5</v>
      </c>
      <c r="Q45" s="2727">
        <f t="shared" si="18"/>
        <v>4</v>
      </c>
      <c r="R45" s="2727">
        <f t="shared" si="18"/>
        <v>3</v>
      </c>
      <c r="S45" s="2727">
        <f t="shared" si="18"/>
        <v>4</v>
      </c>
      <c r="T45" s="2727">
        <f t="shared" si="18"/>
        <v>1</v>
      </c>
      <c r="U45" s="2727">
        <f t="shared" si="18"/>
        <v>1</v>
      </c>
      <c r="V45" s="2727">
        <f t="shared" si="18"/>
        <v>4</v>
      </c>
      <c r="W45" s="2727">
        <f t="shared" si="18"/>
        <v>4</v>
      </c>
      <c r="X45" s="2727">
        <f t="shared" si="18"/>
        <v>5</v>
      </c>
      <c r="Y45" s="2727">
        <f t="shared" si="18"/>
        <v>3</v>
      </c>
      <c r="Z45" s="2727">
        <f t="shared" si="18"/>
        <v>5</v>
      </c>
      <c r="AA45" s="2727">
        <f t="shared" si="18"/>
        <v>1</v>
      </c>
      <c r="AB45" s="2727">
        <f t="shared" si="18"/>
        <v>1</v>
      </c>
      <c r="AC45" s="2727">
        <f t="shared" si="18"/>
        <v>4</v>
      </c>
      <c r="AD45" s="2507"/>
      <c r="AE45" s="2507"/>
      <c r="AF45" s="2507"/>
      <c r="AG45" s="2507"/>
      <c r="AH45" s="2507"/>
      <c r="AI45" s="2507"/>
      <c r="AJ45" s="2507"/>
      <c r="AK45" s="2507"/>
    </row>
    <row r="46" spans="1:37" ht="17.25" thickBot="1">
      <c r="A46" s="2510" t="s">
        <v>982</v>
      </c>
      <c r="B46" s="2730">
        <f>B43+B44</f>
        <v>3</v>
      </c>
      <c r="C46" s="2730">
        <f t="shared" ref="C46:AC46" si="19">C43+C44</f>
        <v>2</v>
      </c>
      <c r="D46" s="2730">
        <f t="shared" si="19"/>
        <v>5</v>
      </c>
      <c r="E46" s="2730">
        <f t="shared" si="19"/>
        <v>7</v>
      </c>
      <c r="F46" s="2730">
        <f t="shared" si="19"/>
        <v>2</v>
      </c>
      <c r="G46" s="2730">
        <f t="shared" si="19"/>
        <v>1</v>
      </c>
      <c r="H46" s="2730">
        <f t="shared" si="19"/>
        <v>7</v>
      </c>
      <c r="I46" s="2730">
        <f t="shared" si="19"/>
        <v>8</v>
      </c>
      <c r="J46" s="2730">
        <f t="shared" si="19"/>
        <v>10</v>
      </c>
      <c r="K46" s="2730">
        <f t="shared" si="19"/>
        <v>9</v>
      </c>
      <c r="L46" s="2730">
        <f t="shared" si="19"/>
        <v>8</v>
      </c>
      <c r="M46" s="2730">
        <f t="shared" si="19"/>
        <v>2</v>
      </c>
      <c r="N46" s="2730">
        <f t="shared" si="19"/>
        <v>3</v>
      </c>
      <c r="O46" s="2730">
        <f t="shared" si="19"/>
        <v>8</v>
      </c>
      <c r="P46" s="2730">
        <f t="shared" si="19"/>
        <v>10</v>
      </c>
      <c r="Q46" s="2730">
        <f t="shared" si="19"/>
        <v>10</v>
      </c>
      <c r="R46" s="2730">
        <f t="shared" si="19"/>
        <v>10</v>
      </c>
      <c r="S46" s="2730">
        <f t="shared" si="19"/>
        <v>11</v>
      </c>
      <c r="T46" s="2730">
        <f t="shared" si="19"/>
        <v>3</v>
      </c>
      <c r="U46" s="2730">
        <f t="shared" si="19"/>
        <v>3</v>
      </c>
      <c r="V46" s="2730">
        <f t="shared" si="19"/>
        <v>10</v>
      </c>
      <c r="W46" s="2730">
        <f t="shared" si="19"/>
        <v>10</v>
      </c>
      <c r="X46" s="2730">
        <f t="shared" si="19"/>
        <v>10</v>
      </c>
      <c r="Y46" s="2730">
        <f t="shared" si="19"/>
        <v>8</v>
      </c>
      <c r="Z46" s="2730">
        <f t="shared" si="19"/>
        <v>10</v>
      </c>
      <c r="AA46" s="2730">
        <f t="shared" si="19"/>
        <v>3</v>
      </c>
      <c r="AB46" s="2730">
        <f t="shared" si="19"/>
        <v>2</v>
      </c>
      <c r="AC46" s="2730">
        <f t="shared" si="19"/>
        <v>10</v>
      </c>
      <c r="AD46" s="2507"/>
      <c r="AE46" s="2190"/>
      <c r="AF46" s="2190"/>
      <c r="AG46" s="2190"/>
      <c r="AH46" s="2190"/>
      <c r="AI46" s="2190"/>
      <c r="AJ46" s="2190"/>
      <c r="AK46" s="2190"/>
    </row>
  </sheetData>
  <mergeCells count="2">
    <mergeCell ref="B1:AK1"/>
    <mergeCell ref="AD2:AK2"/>
  </mergeCells>
  <phoneticPr fontId="3"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92D050"/>
  </sheetPr>
  <dimension ref="A1:AO73"/>
  <sheetViews>
    <sheetView zoomScale="85" zoomScaleNormal="85" workbookViewId="0">
      <selection activeCell="A11" sqref="A11:XFD11"/>
    </sheetView>
  </sheetViews>
  <sheetFormatPr defaultRowHeight="16.5"/>
  <cols>
    <col min="1" max="1" width="8.75" customWidth="1"/>
    <col min="2" max="32" width="5.75" customWidth="1"/>
    <col min="33" max="40" width="3.25" customWidth="1"/>
  </cols>
  <sheetData>
    <row r="1" spans="1:40" ht="10.5" customHeight="1" thickBot="1">
      <c r="B1" s="6315" t="s">
        <v>1063</v>
      </c>
      <c r="C1" s="6316"/>
      <c r="D1" s="6316"/>
      <c r="E1" s="6316"/>
      <c r="F1" s="6316"/>
      <c r="G1" s="6316"/>
      <c r="H1" s="6316"/>
      <c r="I1" s="6316"/>
      <c r="J1" s="6316"/>
      <c r="K1" s="6316"/>
      <c r="L1" s="6316"/>
      <c r="M1" s="6316"/>
      <c r="N1" s="6316"/>
      <c r="O1" s="6316"/>
      <c r="P1" s="6316"/>
      <c r="Q1" s="6316"/>
      <c r="R1" s="6316"/>
      <c r="S1" s="6316"/>
      <c r="T1" s="6316"/>
      <c r="U1" s="6316"/>
      <c r="V1" s="6316"/>
      <c r="W1" s="6316"/>
      <c r="X1" s="6316"/>
      <c r="Y1" s="6316"/>
      <c r="Z1" s="6316"/>
      <c r="AA1" s="6316"/>
      <c r="AB1" s="6316"/>
      <c r="AC1" s="6316"/>
      <c r="AD1" s="6316"/>
      <c r="AE1" s="6316"/>
      <c r="AF1" s="6316"/>
      <c r="AG1" s="6316"/>
      <c r="AH1" s="6316"/>
      <c r="AI1" s="6316"/>
      <c r="AJ1" s="6316"/>
      <c r="AK1" s="6316"/>
      <c r="AL1" s="6316"/>
      <c r="AM1" s="6316"/>
      <c r="AN1" s="6317"/>
    </row>
    <row r="2" spans="1:40" ht="14.25" customHeight="1" thickBot="1">
      <c r="A2" s="6" t="s">
        <v>228</v>
      </c>
      <c r="B2" s="2973">
        <v>1</v>
      </c>
      <c r="C2" s="2970">
        <v>2</v>
      </c>
      <c r="D2" s="3011">
        <v>3</v>
      </c>
      <c r="E2" s="3012">
        <v>4</v>
      </c>
      <c r="F2" s="2975">
        <v>5</v>
      </c>
      <c r="G2" s="2976">
        <v>6</v>
      </c>
      <c r="H2" s="3022">
        <v>7</v>
      </c>
      <c r="I2" s="3011">
        <v>8</v>
      </c>
      <c r="J2" s="2971">
        <v>9</v>
      </c>
      <c r="K2" s="3011">
        <v>10</v>
      </c>
      <c r="L2" s="3012">
        <v>11</v>
      </c>
      <c r="M2" s="2975">
        <v>12</v>
      </c>
      <c r="N2" s="2976">
        <v>13</v>
      </c>
      <c r="O2" s="3040">
        <v>14</v>
      </c>
      <c r="P2" s="3041">
        <v>15</v>
      </c>
      <c r="Q2" s="3033">
        <v>16</v>
      </c>
      <c r="R2" s="3011">
        <v>17</v>
      </c>
      <c r="S2" s="3012">
        <v>18</v>
      </c>
      <c r="T2" s="2975">
        <v>19</v>
      </c>
      <c r="U2" s="3046">
        <v>20</v>
      </c>
      <c r="V2" s="3022">
        <v>21</v>
      </c>
      <c r="W2" s="3011">
        <v>22</v>
      </c>
      <c r="X2" s="3011">
        <v>23</v>
      </c>
      <c r="Y2" s="3011">
        <v>24</v>
      </c>
      <c r="Z2" s="3012">
        <v>25</v>
      </c>
      <c r="AA2" s="2975">
        <v>26</v>
      </c>
      <c r="AB2" s="2976">
        <v>27</v>
      </c>
      <c r="AC2" s="3022">
        <v>28</v>
      </c>
      <c r="AD2" s="3011">
        <v>29</v>
      </c>
      <c r="AE2" s="3011">
        <v>30</v>
      </c>
      <c r="AF2" s="3142">
        <v>31</v>
      </c>
      <c r="AG2" s="6224" t="s">
        <v>227</v>
      </c>
      <c r="AH2" s="6224"/>
      <c r="AI2" s="6224"/>
      <c r="AJ2" s="6224"/>
      <c r="AK2" s="6224"/>
      <c r="AL2" s="6224"/>
      <c r="AM2" s="6224"/>
      <c r="AN2" s="6225"/>
    </row>
    <row r="3" spans="1:40" ht="14.25" customHeight="1" thickBot="1">
      <c r="A3" s="1081" t="s">
        <v>7</v>
      </c>
      <c r="B3" s="2974" t="s">
        <v>14</v>
      </c>
      <c r="C3" s="2394" t="s">
        <v>8</v>
      </c>
      <c r="D3" s="2416" t="s">
        <v>9</v>
      </c>
      <c r="E3" s="3013" t="s">
        <v>10</v>
      </c>
      <c r="F3" s="2977" t="s">
        <v>11</v>
      </c>
      <c r="G3" s="2978" t="s">
        <v>12</v>
      </c>
      <c r="H3" s="3023" t="s">
        <v>13</v>
      </c>
      <c r="I3" s="2416" t="s">
        <v>14</v>
      </c>
      <c r="J3" s="2972" t="s">
        <v>8</v>
      </c>
      <c r="K3" s="2416" t="s">
        <v>9</v>
      </c>
      <c r="L3" s="3013" t="s">
        <v>10</v>
      </c>
      <c r="M3" s="2977" t="s">
        <v>11</v>
      </c>
      <c r="N3" s="2978" t="s">
        <v>12</v>
      </c>
      <c r="O3" s="3042" t="s">
        <v>13</v>
      </c>
      <c r="P3" s="3043" t="s">
        <v>14</v>
      </c>
      <c r="Q3" s="3034" t="s">
        <v>8</v>
      </c>
      <c r="R3" s="2416" t="s">
        <v>9</v>
      </c>
      <c r="S3" s="3013" t="s">
        <v>10</v>
      </c>
      <c r="T3" s="2977" t="s">
        <v>11</v>
      </c>
      <c r="U3" s="3047" t="s">
        <v>12</v>
      </c>
      <c r="V3" s="3023" t="s">
        <v>13</v>
      </c>
      <c r="W3" s="2416" t="s">
        <v>14</v>
      </c>
      <c r="X3" s="2416" t="s">
        <v>8</v>
      </c>
      <c r="Y3" s="2416" t="s">
        <v>9</v>
      </c>
      <c r="Z3" s="3013" t="s">
        <v>10</v>
      </c>
      <c r="AA3" s="2977" t="s">
        <v>11</v>
      </c>
      <c r="AB3" s="2978" t="s">
        <v>12</v>
      </c>
      <c r="AC3" s="3023" t="s">
        <v>13</v>
      </c>
      <c r="AD3" s="2416" t="s">
        <v>14</v>
      </c>
      <c r="AE3" s="2416" t="s">
        <v>8</v>
      </c>
      <c r="AF3" s="3143" t="s">
        <v>9</v>
      </c>
      <c r="AG3" s="2936" t="s">
        <v>2</v>
      </c>
      <c r="AH3" s="2339" t="s">
        <v>3</v>
      </c>
      <c r="AI3" s="2339" t="s">
        <v>4</v>
      </c>
      <c r="AJ3" s="2339" t="s">
        <v>5</v>
      </c>
      <c r="AK3" s="2937" t="s">
        <v>1043</v>
      </c>
      <c r="AL3" s="2937" t="s">
        <v>1044</v>
      </c>
      <c r="AM3" s="2937" t="s">
        <v>1045</v>
      </c>
      <c r="AN3" s="2341" t="s">
        <v>6</v>
      </c>
    </row>
    <row r="4" spans="1:40" ht="18" thickBot="1">
      <c r="A4" s="3037" t="s">
        <v>1071</v>
      </c>
      <c r="B4" s="2958" t="s">
        <v>18</v>
      </c>
      <c r="C4" s="1789" t="s">
        <v>2</v>
      </c>
      <c r="D4" s="1786" t="s">
        <v>2</v>
      </c>
      <c r="E4" s="2979" t="s">
        <v>3</v>
      </c>
      <c r="F4" s="2980" t="s">
        <v>18</v>
      </c>
      <c r="G4" s="2981" t="s">
        <v>3</v>
      </c>
      <c r="H4" s="1794" t="s">
        <v>4</v>
      </c>
      <c r="I4" s="2257" t="s">
        <v>16</v>
      </c>
      <c r="J4" s="1786" t="s">
        <v>2</v>
      </c>
      <c r="K4" s="1786" t="s">
        <v>2</v>
      </c>
      <c r="L4" s="2257" t="s">
        <v>18</v>
      </c>
      <c r="M4" s="3038" t="s">
        <v>1088</v>
      </c>
      <c r="N4" s="3038" t="s">
        <v>1088</v>
      </c>
      <c r="O4" s="3038" t="s">
        <v>1088</v>
      </c>
      <c r="P4" s="3038" t="s">
        <v>1088</v>
      </c>
      <c r="Q4" s="3038" t="s">
        <v>1088</v>
      </c>
      <c r="R4" s="3038" t="s">
        <v>1088</v>
      </c>
      <c r="S4" s="3038" t="s">
        <v>1088</v>
      </c>
      <c r="T4" s="3038" t="s">
        <v>1088</v>
      </c>
      <c r="U4" s="2981" t="s">
        <v>3</v>
      </c>
      <c r="V4" s="1818" t="s">
        <v>2</v>
      </c>
      <c r="W4" s="1787" t="s">
        <v>4</v>
      </c>
      <c r="X4" s="1787" t="s">
        <v>4</v>
      </c>
      <c r="Y4" s="1788" t="s">
        <v>18</v>
      </c>
      <c r="Z4" s="1810" t="s">
        <v>2</v>
      </c>
      <c r="AA4" s="2983" t="s">
        <v>3</v>
      </c>
      <c r="AB4" s="2984" t="s">
        <v>18</v>
      </c>
      <c r="AC4" s="1820" t="s">
        <v>4</v>
      </c>
      <c r="AD4" s="1788" t="s">
        <v>18</v>
      </c>
      <c r="AE4" s="1786" t="s">
        <v>2</v>
      </c>
      <c r="AF4" s="1946" t="s">
        <v>3</v>
      </c>
      <c r="AG4" s="1734">
        <v>9</v>
      </c>
      <c r="AH4" s="16">
        <v>7</v>
      </c>
      <c r="AI4" s="16">
        <v>5</v>
      </c>
      <c r="AJ4" s="16">
        <v>10</v>
      </c>
      <c r="AK4" s="16">
        <v>0</v>
      </c>
      <c r="AL4" s="16">
        <v>0</v>
      </c>
      <c r="AM4" s="16">
        <v>3</v>
      </c>
      <c r="AN4" s="1591">
        <v>26</v>
      </c>
    </row>
    <row r="5" spans="1:40" ht="17.25">
      <c r="A5" s="3035" t="s">
        <v>1072</v>
      </c>
      <c r="B5" s="2777" t="s">
        <v>704</v>
      </c>
      <c r="C5" s="1795" t="s">
        <v>18</v>
      </c>
      <c r="D5" s="1792" t="s">
        <v>3</v>
      </c>
      <c r="E5" s="1811" t="s">
        <v>1138</v>
      </c>
      <c r="F5" s="2985" t="s">
        <v>18</v>
      </c>
      <c r="G5" s="2986" t="s">
        <v>18</v>
      </c>
      <c r="H5" s="2273" t="s">
        <v>18</v>
      </c>
      <c r="I5" s="1794" t="s">
        <v>4</v>
      </c>
      <c r="J5" s="1794" t="s">
        <v>4</v>
      </c>
      <c r="K5" s="1790" t="s">
        <v>18</v>
      </c>
      <c r="L5" s="1817" t="s">
        <v>2</v>
      </c>
      <c r="M5" s="2987" t="s">
        <v>3</v>
      </c>
      <c r="N5" s="2986" t="s">
        <v>55</v>
      </c>
      <c r="O5" s="3038" t="s">
        <v>1088</v>
      </c>
      <c r="P5" s="3038" t="s">
        <v>1088</v>
      </c>
      <c r="Q5" s="3038" t="s">
        <v>1088</v>
      </c>
      <c r="R5" s="3038" t="s">
        <v>1088</v>
      </c>
      <c r="S5" s="3038" t="s">
        <v>1088</v>
      </c>
      <c r="T5" s="3038" t="s">
        <v>1088</v>
      </c>
      <c r="U5" s="3038" t="s">
        <v>1088</v>
      </c>
      <c r="V5" s="3038" t="s">
        <v>1088</v>
      </c>
      <c r="W5" s="3039" t="s">
        <v>1093</v>
      </c>
      <c r="X5" s="3039" t="s">
        <v>1093</v>
      </c>
      <c r="Y5" s="3039" t="s">
        <v>1093</v>
      </c>
      <c r="Z5" s="3039" t="s">
        <v>1093</v>
      </c>
      <c r="AA5" s="3039" t="s">
        <v>1093</v>
      </c>
      <c r="AB5" s="3039" t="s">
        <v>1093</v>
      </c>
      <c r="AC5" s="3039" t="s">
        <v>1093</v>
      </c>
      <c r="AD5" s="1788" t="s">
        <v>16</v>
      </c>
      <c r="AE5" s="2774" t="s">
        <v>59</v>
      </c>
      <c r="AF5" s="1931" t="s">
        <v>4</v>
      </c>
      <c r="AG5" s="7">
        <v>7</v>
      </c>
      <c r="AH5" s="13">
        <v>6</v>
      </c>
      <c r="AI5" s="8">
        <v>6</v>
      </c>
      <c r="AJ5" s="8">
        <v>11</v>
      </c>
      <c r="AK5" s="13">
        <v>1</v>
      </c>
      <c r="AL5" s="13">
        <v>0</v>
      </c>
      <c r="AM5" s="13">
        <v>3</v>
      </c>
      <c r="AN5" s="14">
        <v>27</v>
      </c>
    </row>
    <row r="6" spans="1:40" ht="18" thickBot="1">
      <c r="A6" s="3014" t="s">
        <v>1073</v>
      </c>
      <c r="B6" s="1929" t="s">
        <v>4</v>
      </c>
      <c r="C6" s="1794" t="s">
        <v>4</v>
      </c>
      <c r="D6" s="1790" t="s">
        <v>18</v>
      </c>
      <c r="E6" s="2271" t="s">
        <v>18</v>
      </c>
      <c r="F6" s="1792" t="s">
        <v>3</v>
      </c>
      <c r="G6" s="2986" t="s">
        <v>18</v>
      </c>
      <c r="H6" s="1805" t="s">
        <v>3</v>
      </c>
      <c r="I6" s="1796" t="s">
        <v>2</v>
      </c>
      <c r="J6" s="1795" t="s">
        <v>18</v>
      </c>
      <c r="K6" s="1792" t="s">
        <v>3</v>
      </c>
      <c r="L6" s="1811" t="s">
        <v>2</v>
      </c>
      <c r="M6" s="2269" t="s">
        <v>16</v>
      </c>
      <c r="N6" s="2992" t="s">
        <v>704</v>
      </c>
      <c r="O6" s="3029" t="s">
        <v>2</v>
      </c>
      <c r="P6" s="1793" t="s">
        <v>1065</v>
      </c>
      <c r="Q6" s="1794" t="s">
        <v>4</v>
      </c>
      <c r="R6" s="1790" t="s">
        <v>18</v>
      </c>
      <c r="S6" s="2986" t="s">
        <v>16</v>
      </c>
      <c r="T6" s="2987" t="s">
        <v>3</v>
      </c>
      <c r="U6" s="2986" t="s">
        <v>18</v>
      </c>
      <c r="V6" s="3029" t="s">
        <v>2</v>
      </c>
      <c r="W6" s="1793" t="s">
        <v>2</v>
      </c>
      <c r="X6" s="2985" t="s">
        <v>16</v>
      </c>
      <c r="Y6" s="1792" t="s">
        <v>3</v>
      </c>
      <c r="Z6" s="2195" t="s">
        <v>2</v>
      </c>
      <c r="AA6" s="2988" t="s">
        <v>4</v>
      </c>
      <c r="AB6" s="2989" t="s">
        <v>4</v>
      </c>
      <c r="AC6" s="2269" t="s">
        <v>18</v>
      </c>
      <c r="AD6" s="2269" t="s">
        <v>16</v>
      </c>
      <c r="AE6" s="3010" t="s">
        <v>3</v>
      </c>
      <c r="AF6" s="2041" t="s">
        <v>2</v>
      </c>
      <c r="AG6" s="12">
        <v>5</v>
      </c>
      <c r="AH6" s="13">
        <v>6</v>
      </c>
      <c r="AI6" s="13">
        <v>7</v>
      </c>
      <c r="AJ6" s="13">
        <v>11</v>
      </c>
      <c r="AK6" s="13">
        <v>2</v>
      </c>
      <c r="AL6" s="13">
        <v>0</v>
      </c>
      <c r="AM6" s="13">
        <v>2</v>
      </c>
      <c r="AN6" s="14">
        <v>30</v>
      </c>
    </row>
    <row r="7" spans="1:40" ht="18" thickBot="1">
      <c r="A7" s="3015" t="s">
        <v>1074</v>
      </c>
      <c r="B7" s="2959" t="s">
        <v>18</v>
      </c>
      <c r="C7" s="1802" t="s">
        <v>2</v>
      </c>
      <c r="D7" s="1802" t="s">
        <v>2</v>
      </c>
      <c r="E7" s="2195" t="s">
        <v>2</v>
      </c>
      <c r="F7" s="2993" t="s">
        <v>18</v>
      </c>
      <c r="G7" s="2994" t="s">
        <v>18</v>
      </c>
      <c r="H7" s="1808" t="s">
        <v>2</v>
      </c>
      <c r="I7" s="1802" t="s">
        <v>2</v>
      </c>
      <c r="J7" s="1799" t="s">
        <v>18</v>
      </c>
      <c r="K7" s="1802" t="s">
        <v>2</v>
      </c>
      <c r="L7" s="3030" t="s">
        <v>1090</v>
      </c>
      <c r="M7" s="3024" t="s">
        <v>1089</v>
      </c>
      <c r="N7" s="3025" t="s">
        <v>1086</v>
      </c>
      <c r="O7" s="3027" t="s">
        <v>4</v>
      </c>
      <c r="P7" s="3028" t="s">
        <v>4</v>
      </c>
      <c r="Q7" s="1798" t="s">
        <v>16</v>
      </c>
      <c r="R7" s="3026" t="s">
        <v>1092</v>
      </c>
      <c r="S7" s="2195" t="s">
        <v>2</v>
      </c>
      <c r="T7" s="3024" t="s">
        <v>1091</v>
      </c>
      <c r="U7" s="2994" t="s">
        <v>18</v>
      </c>
      <c r="V7" s="3027" t="s">
        <v>4</v>
      </c>
      <c r="W7" s="3031" t="s">
        <v>16</v>
      </c>
      <c r="X7" s="3032" t="s">
        <v>3</v>
      </c>
      <c r="Y7" s="1802" t="s">
        <v>2</v>
      </c>
      <c r="Z7" s="2195" t="s">
        <v>2</v>
      </c>
      <c r="AA7" s="2995" t="s">
        <v>18</v>
      </c>
      <c r="AB7" s="2994" t="s">
        <v>18</v>
      </c>
      <c r="AC7" s="1808" t="s">
        <v>2</v>
      </c>
      <c r="AD7" s="1802" t="s">
        <v>2</v>
      </c>
      <c r="AE7" s="1802" t="s">
        <v>2</v>
      </c>
      <c r="AF7" s="1955" t="s">
        <v>2</v>
      </c>
      <c r="AG7" s="19">
        <v>21</v>
      </c>
      <c r="AH7" s="20">
        <v>0</v>
      </c>
      <c r="AI7" s="21">
        <v>0</v>
      </c>
      <c r="AJ7" s="21">
        <v>10</v>
      </c>
      <c r="AK7" s="20">
        <v>0</v>
      </c>
      <c r="AL7" s="20">
        <v>0</v>
      </c>
      <c r="AM7" s="20">
        <v>0</v>
      </c>
      <c r="AN7" s="1595">
        <v>2</v>
      </c>
    </row>
    <row r="8" spans="1:40" ht="18" thickBot="1">
      <c r="A8" s="3016" t="s">
        <v>1075</v>
      </c>
      <c r="B8" s="1945" t="s">
        <v>18</v>
      </c>
      <c r="C8" s="1791" t="s">
        <v>18</v>
      </c>
      <c r="D8" s="1786" t="s">
        <v>2</v>
      </c>
      <c r="E8" s="1822" t="s">
        <v>2</v>
      </c>
      <c r="F8" s="2980" t="s">
        <v>18</v>
      </c>
      <c r="G8" s="2981" t="s">
        <v>1067</v>
      </c>
      <c r="H8" s="1818" t="s">
        <v>2</v>
      </c>
      <c r="I8" s="1785" t="s">
        <v>3</v>
      </c>
      <c r="J8" s="1791" t="s">
        <v>18</v>
      </c>
      <c r="K8" s="1787" t="s">
        <v>4</v>
      </c>
      <c r="L8" s="1816" t="s">
        <v>4</v>
      </c>
      <c r="M8" s="2980" t="s">
        <v>18</v>
      </c>
      <c r="N8" s="2984" t="s">
        <v>18</v>
      </c>
      <c r="O8" s="1805" t="s">
        <v>3</v>
      </c>
      <c r="P8" s="1786" t="s">
        <v>2</v>
      </c>
      <c r="Q8" s="1786" t="s">
        <v>2</v>
      </c>
      <c r="R8" s="1787" t="s">
        <v>4</v>
      </c>
      <c r="S8" s="1816" t="s">
        <v>4</v>
      </c>
      <c r="T8" s="1787" t="s">
        <v>4</v>
      </c>
      <c r="U8" s="2984" t="s">
        <v>18</v>
      </c>
      <c r="V8" s="1819" t="s">
        <v>3</v>
      </c>
      <c r="W8" s="1789" t="s">
        <v>2</v>
      </c>
      <c r="X8" s="2980" t="s">
        <v>16</v>
      </c>
      <c r="Y8" s="2774" t="s">
        <v>59</v>
      </c>
      <c r="Z8" s="1812" t="s">
        <v>4</v>
      </c>
      <c r="AA8" s="2980" t="s">
        <v>18</v>
      </c>
      <c r="AB8" s="2984" t="s">
        <v>18</v>
      </c>
      <c r="AC8" s="1819" t="s">
        <v>3</v>
      </c>
      <c r="AD8" s="1787" t="s">
        <v>4</v>
      </c>
      <c r="AE8" s="1787" t="s">
        <v>4</v>
      </c>
      <c r="AF8" s="1952" t="s">
        <v>18</v>
      </c>
      <c r="AG8" s="1734">
        <v>9</v>
      </c>
      <c r="AH8" s="16">
        <v>5</v>
      </c>
      <c r="AI8" s="16">
        <v>6</v>
      </c>
      <c r="AJ8" s="16">
        <v>11</v>
      </c>
      <c r="AK8" s="16">
        <v>0</v>
      </c>
      <c r="AL8" s="16">
        <v>0</v>
      </c>
      <c r="AM8" s="16">
        <v>3</v>
      </c>
      <c r="AN8" s="1591">
        <v>24</v>
      </c>
    </row>
    <row r="9" spans="1:40" ht="17.25" customHeight="1">
      <c r="A9" s="3017" t="s">
        <v>1076</v>
      </c>
      <c r="B9" s="1939" t="s">
        <v>18</v>
      </c>
      <c r="C9" s="1792" t="s">
        <v>3</v>
      </c>
      <c r="D9" s="1795" t="s">
        <v>18</v>
      </c>
      <c r="E9" s="1813" t="s">
        <v>18</v>
      </c>
      <c r="F9" s="2989" t="s">
        <v>4</v>
      </c>
      <c r="G9" s="2989" t="s">
        <v>4</v>
      </c>
      <c r="H9" s="2269" t="s">
        <v>18</v>
      </c>
      <c r="I9" s="1793" t="s">
        <v>2</v>
      </c>
      <c r="J9" s="1792" t="s">
        <v>3</v>
      </c>
      <c r="K9" s="1795" t="s">
        <v>18</v>
      </c>
      <c r="L9" s="2990" t="s">
        <v>3</v>
      </c>
      <c r="M9" s="2985" t="s">
        <v>18</v>
      </c>
      <c r="N9" s="2990" t="s">
        <v>3</v>
      </c>
      <c r="O9" s="1806" t="s">
        <v>1065</v>
      </c>
      <c r="P9" s="1792" t="s">
        <v>3</v>
      </c>
      <c r="Q9" s="1792" t="s">
        <v>3</v>
      </c>
      <c r="R9" s="1794" t="s">
        <v>4</v>
      </c>
      <c r="S9" s="1812" t="s">
        <v>4</v>
      </c>
      <c r="T9" s="2985" t="s">
        <v>18</v>
      </c>
      <c r="U9" s="2986" t="s">
        <v>16</v>
      </c>
      <c r="V9" s="1819" t="s">
        <v>3</v>
      </c>
      <c r="W9" s="1793" t="s">
        <v>2</v>
      </c>
      <c r="X9" s="1793" t="s">
        <v>2</v>
      </c>
      <c r="Y9" s="1793" t="s">
        <v>2</v>
      </c>
      <c r="Z9" s="1814" t="s">
        <v>3</v>
      </c>
      <c r="AA9" s="2985" t="s">
        <v>18</v>
      </c>
      <c r="AB9" s="2986" t="s">
        <v>18</v>
      </c>
      <c r="AC9" s="1806" t="s">
        <v>2</v>
      </c>
      <c r="AD9" s="1794" t="s">
        <v>4</v>
      </c>
      <c r="AE9" s="1794" t="s">
        <v>4</v>
      </c>
      <c r="AF9" s="1941" t="s">
        <v>18</v>
      </c>
      <c r="AG9" s="12">
        <v>7</v>
      </c>
      <c r="AH9" s="13">
        <v>7</v>
      </c>
      <c r="AI9" s="13">
        <v>6</v>
      </c>
      <c r="AJ9" s="13">
        <v>11</v>
      </c>
      <c r="AK9" s="13">
        <v>0</v>
      </c>
      <c r="AL9" s="13">
        <v>0</v>
      </c>
      <c r="AM9" s="13">
        <v>2</v>
      </c>
      <c r="AN9" s="14">
        <v>28</v>
      </c>
    </row>
    <row r="10" spans="1:40" ht="17.25">
      <c r="A10" s="3017" t="s">
        <v>1077</v>
      </c>
      <c r="B10" s="1947" t="s">
        <v>3</v>
      </c>
      <c r="C10" s="1795" t="s">
        <v>18</v>
      </c>
      <c r="D10" s="1796" t="s">
        <v>2</v>
      </c>
      <c r="E10" s="1814" t="s">
        <v>3</v>
      </c>
      <c r="F10" s="2985" t="s">
        <v>18</v>
      </c>
      <c r="G10" s="2986" t="s">
        <v>18</v>
      </c>
      <c r="H10" s="1804" t="s">
        <v>1065</v>
      </c>
      <c r="I10" s="1794" t="s">
        <v>4</v>
      </c>
      <c r="J10" s="1794" t="s">
        <v>4</v>
      </c>
      <c r="K10" s="1790" t="s">
        <v>18</v>
      </c>
      <c r="L10" s="2271" t="s">
        <v>18</v>
      </c>
      <c r="M10" s="2987" t="s">
        <v>3</v>
      </c>
      <c r="N10" s="2986" t="s">
        <v>18</v>
      </c>
      <c r="O10" s="1807" t="s">
        <v>4</v>
      </c>
      <c r="P10" s="1790" t="s">
        <v>18</v>
      </c>
      <c r="Q10" s="1793" t="s">
        <v>2</v>
      </c>
      <c r="R10" s="1796" t="s">
        <v>2</v>
      </c>
      <c r="S10" s="1813" t="s">
        <v>18</v>
      </c>
      <c r="T10" s="2988" t="s">
        <v>4</v>
      </c>
      <c r="U10" s="2989" t="s">
        <v>4</v>
      </c>
      <c r="V10" s="2269" t="s">
        <v>18</v>
      </c>
      <c r="W10" s="1793" t="s">
        <v>2</v>
      </c>
      <c r="X10" s="1792" t="s">
        <v>3</v>
      </c>
      <c r="Y10" s="1793" t="s">
        <v>2</v>
      </c>
      <c r="Z10" s="1814" t="s">
        <v>3</v>
      </c>
      <c r="AA10" s="2985" t="s">
        <v>18</v>
      </c>
      <c r="AB10" s="2990" t="s">
        <v>3</v>
      </c>
      <c r="AC10" s="2269" t="s">
        <v>18</v>
      </c>
      <c r="AD10" s="1793" t="s">
        <v>2</v>
      </c>
      <c r="AE10" s="1796" t="s">
        <v>2</v>
      </c>
      <c r="AF10" s="1931" t="s">
        <v>4</v>
      </c>
      <c r="AG10" s="7">
        <v>8</v>
      </c>
      <c r="AH10" s="13">
        <v>6</v>
      </c>
      <c r="AI10" s="8">
        <v>6</v>
      </c>
      <c r="AJ10" s="8">
        <v>11</v>
      </c>
      <c r="AK10" s="13">
        <v>0</v>
      </c>
      <c r="AL10" s="13">
        <v>0</v>
      </c>
      <c r="AM10" s="13">
        <v>3</v>
      </c>
      <c r="AN10" s="14">
        <v>26</v>
      </c>
    </row>
    <row r="11" spans="1:40" ht="18" thickBot="1">
      <c r="A11" s="3017" t="s">
        <v>1078</v>
      </c>
      <c r="B11" s="2960" t="s">
        <v>18</v>
      </c>
      <c r="C11" s="1796" t="s">
        <v>2</v>
      </c>
      <c r="D11" s="1978" t="s">
        <v>1070</v>
      </c>
      <c r="E11" s="2985" t="s">
        <v>1069</v>
      </c>
      <c r="F11" s="2985" t="s">
        <v>1069</v>
      </c>
      <c r="G11" s="2989" t="s">
        <v>4</v>
      </c>
      <c r="H11" s="2269" t="s">
        <v>18</v>
      </c>
      <c r="I11" s="1793" t="s">
        <v>2</v>
      </c>
      <c r="J11" s="1792" t="s">
        <v>3</v>
      </c>
      <c r="K11" s="1796" t="s">
        <v>2</v>
      </c>
      <c r="L11" s="1793" t="s">
        <v>2</v>
      </c>
      <c r="M11" s="2985" t="s">
        <v>18</v>
      </c>
      <c r="N11" s="2990" t="s">
        <v>3</v>
      </c>
      <c r="O11" s="1805" t="s">
        <v>3</v>
      </c>
      <c r="P11" s="2774" t="s">
        <v>59</v>
      </c>
      <c r="Q11" s="1793" t="s">
        <v>1087</v>
      </c>
      <c r="R11" s="1792" t="s">
        <v>3</v>
      </c>
      <c r="S11" s="1817" t="s">
        <v>2</v>
      </c>
      <c r="T11" s="2985" t="s">
        <v>18</v>
      </c>
      <c r="U11" s="2989" t="s">
        <v>4</v>
      </c>
      <c r="V11" s="2985" t="s">
        <v>16</v>
      </c>
      <c r="W11" s="1792" t="s">
        <v>3</v>
      </c>
      <c r="X11" s="3055" t="s">
        <v>1097</v>
      </c>
      <c r="Y11" s="1794" t="s">
        <v>4</v>
      </c>
      <c r="Z11" s="2986" t="s">
        <v>55</v>
      </c>
      <c r="AA11" s="2985" t="s">
        <v>18</v>
      </c>
      <c r="AB11" s="2986" t="s">
        <v>18</v>
      </c>
      <c r="AC11" s="1807" t="s">
        <v>4</v>
      </c>
      <c r="AD11" s="1790" t="s">
        <v>18</v>
      </c>
      <c r="AE11" s="3030" t="s">
        <v>1090</v>
      </c>
      <c r="AF11" s="1935" t="s">
        <v>3</v>
      </c>
      <c r="AG11" s="12">
        <v>9</v>
      </c>
      <c r="AH11" s="13">
        <v>7</v>
      </c>
      <c r="AI11" s="13">
        <v>5</v>
      </c>
      <c r="AJ11" s="13">
        <v>10</v>
      </c>
      <c r="AK11" s="13">
        <v>0</v>
      </c>
      <c r="AL11" s="13">
        <v>0</v>
      </c>
      <c r="AM11" s="13">
        <v>3</v>
      </c>
      <c r="AN11" s="14">
        <v>26</v>
      </c>
    </row>
    <row r="12" spans="1:40" ht="18" thickBot="1">
      <c r="A12" s="3017" t="s">
        <v>1079</v>
      </c>
      <c r="B12" s="1929" t="s">
        <v>4</v>
      </c>
      <c r="C12" s="1794" t="s">
        <v>4</v>
      </c>
      <c r="D12" s="1790" t="s">
        <v>18</v>
      </c>
      <c r="E12" s="2271" t="s">
        <v>18</v>
      </c>
      <c r="F12" s="2987" t="s">
        <v>3</v>
      </c>
      <c r="G12" s="2986" t="s">
        <v>18</v>
      </c>
      <c r="H12" s="1807" t="s">
        <v>4</v>
      </c>
      <c r="I12" s="1790" t="s">
        <v>18</v>
      </c>
      <c r="J12" s="1795" t="s">
        <v>18</v>
      </c>
      <c r="K12" s="1792" t="s">
        <v>3</v>
      </c>
      <c r="L12" s="1813" t="s">
        <v>18</v>
      </c>
      <c r="M12" s="2988" t="s">
        <v>4</v>
      </c>
      <c r="N12" s="2989" t="s">
        <v>4</v>
      </c>
      <c r="O12" s="2269" t="s">
        <v>18</v>
      </c>
      <c r="P12" s="1792" t="s">
        <v>3</v>
      </c>
      <c r="Q12" s="1796" t="s">
        <v>2</v>
      </c>
      <c r="R12" s="1793" t="s">
        <v>2</v>
      </c>
      <c r="S12" s="1814" t="s">
        <v>3</v>
      </c>
      <c r="T12" s="2985" t="s">
        <v>18</v>
      </c>
      <c r="U12" s="2990" t="s">
        <v>3</v>
      </c>
      <c r="V12" s="1806" t="s">
        <v>2</v>
      </c>
      <c r="W12" s="1793" t="s">
        <v>2</v>
      </c>
      <c r="X12" s="1793" t="s">
        <v>2</v>
      </c>
      <c r="Y12" s="1794" t="s">
        <v>4</v>
      </c>
      <c r="Z12" s="1812" t="s">
        <v>4</v>
      </c>
      <c r="AA12" s="2985" t="s">
        <v>18</v>
      </c>
      <c r="AB12" s="2986" t="s">
        <v>16</v>
      </c>
      <c r="AC12" s="1805" t="s">
        <v>3</v>
      </c>
      <c r="AD12" s="1793" t="s">
        <v>2</v>
      </c>
      <c r="AE12" s="1793" t="s">
        <v>2</v>
      </c>
      <c r="AF12" s="2042" t="s">
        <v>2</v>
      </c>
      <c r="AG12" s="12">
        <v>8</v>
      </c>
      <c r="AH12" s="13">
        <v>6</v>
      </c>
      <c r="AI12" s="13">
        <v>7</v>
      </c>
      <c r="AJ12" s="13">
        <v>10</v>
      </c>
      <c r="AK12" s="13">
        <v>0</v>
      </c>
      <c r="AL12" s="13">
        <v>0</v>
      </c>
      <c r="AM12" s="13">
        <v>3</v>
      </c>
      <c r="AN12" s="14">
        <v>28</v>
      </c>
    </row>
    <row r="13" spans="1:40" ht="17.25">
      <c r="A13" s="3044" t="s">
        <v>41</v>
      </c>
      <c r="B13" s="2960" t="s">
        <v>18</v>
      </c>
      <c r="C13" s="1792" t="s">
        <v>3</v>
      </c>
      <c r="D13" s="1794" t="s">
        <v>4</v>
      </c>
      <c r="E13" s="1812" t="s">
        <v>4</v>
      </c>
      <c r="F13" s="2985" t="s">
        <v>18</v>
      </c>
      <c r="G13" s="2986" t="s">
        <v>18</v>
      </c>
      <c r="H13" s="1806" t="s">
        <v>2</v>
      </c>
      <c r="I13" s="1792" t="s">
        <v>3</v>
      </c>
      <c r="J13" s="1795" t="s">
        <v>18</v>
      </c>
      <c r="K13" s="1794" t="s">
        <v>4</v>
      </c>
      <c r="L13" s="1812" t="s">
        <v>4</v>
      </c>
      <c r="M13" s="2985" t="s">
        <v>18</v>
      </c>
      <c r="N13" s="3039" t="s">
        <v>1093</v>
      </c>
      <c r="O13" s="3039" t="s">
        <v>1093</v>
      </c>
      <c r="P13" s="3039" t="s">
        <v>1093</v>
      </c>
      <c r="Q13" s="3039" t="s">
        <v>1093</v>
      </c>
      <c r="R13" s="3039" t="s">
        <v>1093</v>
      </c>
      <c r="S13" s="3039" t="s">
        <v>1093</v>
      </c>
      <c r="T13" s="3039" t="s">
        <v>1093</v>
      </c>
      <c r="U13" s="2986" t="s">
        <v>18</v>
      </c>
      <c r="V13" s="2986" t="s">
        <v>16</v>
      </c>
      <c r="W13" s="1794" t="s">
        <v>4</v>
      </c>
      <c r="X13" s="1794" t="s">
        <v>4</v>
      </c>
      <c r="Y13" s="1790" t="s">
        <v>18</v>
      </c>
      <c r="Z13" s="1817" t="s">
        <v>2</v>
      </c>
      <c r="AA13" s="2987" t="s">
        <v>3</v>
      </c>
      <c r="AB13" s="2990" t="s">
        <v>3</v>
      </c>
      <c r="AC13" s="1804" t="s">
        <v>2</v>
      </c>
      <c r="AD13" s="1792" t="s">
        <v>3</v>
      </c>
      <c r="AE13" s="2774" t="s">
        <v>59</v>
      </c>
      <c r="AF13" s="2774" t="s">
        <v>59</v>
      </c>
      <c r="AG13" s="12">
        <v>9</v>
      </c>
      <c r="AH13" s="13">
        <v>6</v>
      </c>
      <c r="AI13" s="13">
        <v>6</v>
      </c>
      <c r="AJ13" s="13">
        <v>8</v>
      </c>
      <c r="AK13" s="13">
        <v>0</v>
      </c>
      <c r="AL13" s="13">
        <v>0</v>
      </c>
      <c r="AM13" s="13">
        <v>3</v>
      </c>
      <c r="AN13" s="14">
        <v>26</v>
      </c>
    </row>
    <row r="14" spans="1:40" ht="18" thickBot="1">
      <c r="A14" s="3018" t="s">
        <v>1080</v>
      </c>
      <c r="B14" s="1942" t="s">
        <v>3</v>
      </c>
      <c r="C14" s="1799" t="s">
        <v>18</v>
      </c>
      <c r="D14" s="1797" t="s">
        <v>4</v>
      </c>
      <c r="E14" s="1821" t="s">
        <v>4</v>
      </c>
      <c r="F14" s="2995" t="s">
        <v>18</v>
      </c>
      <c r="G14" s="2994" t="s">
        <v>18</v>
      </c>
      <c r="H14" s="1830" t="s">
        <v>3</v>
      </c>
      <c r="I14" s="1801" t="s">
        <v>2</v>
      </c>
      <c r="J14" s="2773" t="s">
        <v>704</v>
      </c>
      <c r="K14" s="1799" t="s">
        <v>18</v>
      </c>
      <c r="L14" s="2996" t="s">
        <v>3</v>
      </c>
      <c r="M14" s="2993" t="s">
        <v>33</v>
      </c>
      <c r="N14" s="2994" t="s">
        <v>18</v>
      </c>
      <c r="O14" s="1808" t="s">
        <v>2</v>
      </c>
      <c r="P14" s="1797" t="s">
        <v>4</v>
      </c>
      <c r="Q14" s="1797" t="s">
        <v>4</v>
      </c>
      <c r="R14" s="1798" t="s">
        <v>18</v>
      </c>
      <c r="S14" s="2774" t="s">
        <v>650</v>
      </c>
      <c r="T14" s="2997" t="s">
        <v>3</v>
      </c>
      <c r="U14" s="2994" t="s">
        <v>18</v>
      </c>
      <c r="V14" s="2998" t="s">
        <v>4</v>
      </c>
      <c r="W14" s="1798" t="s">
        <v>18</v>
      </c>
      <c r="X14" s="1801" t="s">
        <v>2</v>
      </c>
      <c r="Y14" s="1800" t="s">
        <v>3</v>
      </c>
      <c r="Z14" s="2999" t="s">
        <v>18</v>
      </c>
      <c r="AA14" s="3000" t="s">
        <v>4</v>
      </c>
      <c r="AB14" s="3001" t="s">
        <v>4</v>
      </c>
      <c r="AC14" s="3002" t="s">
        <v>18</v>
      </c>
      <c r="AD14" s="1801" t="s">
        <v>2</v>
      </c>
      <c r="AE14" s="1800" t="s">
        <v>3</v>
      </c>
      <c r="AF14" s="1955" t="s">
        <v>2</v>
      </c>
      <c r="AG14" s="1735">
        <v>6</v>
      </c>
      <c r="AH14" s="20">
        <v>6</v>
      </c>
      <c r="AI14" s="20">
        <v>7</v>
      </c>
      <c r="AJ14" s="20">
        <v>11</v>
      </c>
      <c r="AK14" s="20">
        <v>1</v>
      </c>
      <c r="AL14" s="20">
        <v>0</v>
      </c>
      <c r="AM14" s="20">
        <v>3</v>
      </c>
      <c r="AN14" s="1595">
        <v>29</v>
      </c>
    </row>
    <row r="15" spans="1:40" ht="17.25">
      <c r="A15" s="3019" t="s">
        <v>1081</v>
      </c>
      <c r="B15" s="2958" t="s">
        <v>18</v>
      </c>
      <c r="C15" s="1789" t="s">
        <v>2</v>
      </c>
      <c r="D15" s="1785" t="s">
        <v>3</v>
      </c>
      <c r="E15" s="1816" t="s">
        <v>4</v>
      </c>
      <c r="F15" s="2982" t="s">
        <v>4</v>
      </c>
      <c r="G15" s="2984" t="s">
        <v>18</v>
      </c>
      <c r="H15" s="1803" t="s">
        <v>2</v>
      </c>
      <c r="I15" s="1785" t="s">
        <v>3</v>
      </c>
      <c r="J15" s="1791" t="s">
        <v>18</v>
      </c>
      <c r="K15" s="1786" t="s">
        <v>2</v>
      </c>
      <c r="L15" s="2979" t="s">
        <v>3</v>
      </c>
      <c r="M15" s="2980" t="s">
        <v>18</v>
      </c>
      <c r="N15" s="2984" t="s">
        <v>18</v>
      </c>
      <c r="O15" s="1803" t="s">
        <v>2</v>
      </c>
      <c r="P15" s="1785" t="s">
        <v>3</v>
      </c>
      <c r="Q15" s="1786" t="s">
        <v>2</v>
      </c>
      <c r="R15" s="1796" t="s">
        <v>2</v>
      </c>
      <c r="S15" s="1786" t="s">
        <v>2</v>
      </c>
      <c r="T15" s="2980" t="s">
        <v>18</v>
      </c>
      <c r="U15" s="2984" t="s">
        <v>18</v>
      </c>
      <c r="V15" s="1803" t="s">
        <v>2</v>
      </c>
      <c r="W15" s="1786" t="s">
        <v>2</v>
      </c>
      <c r="X15" s="1787" t="s">
        <v>4</v>
      </c>
      <c r="Y15" s="1787" t="s">
        <v>4</v>
      </c>
      <c r="Z15" s="2257" t="s">
        <v>18</v>
      </c>
      <c r="AA15" s="2980" t="s">
        <v>18</v>
      </c>
      <c r="AB15" s="2981" t="s">
        <v>3</v>
      </c>
      <c r="AC15" s="1820" t="s">
        <v>4</v>
      </c>
      <c r="AD15" s="1787" t="s">
        <v>4</v>
      </c>
      <c r="AE15" s="1788" t="s">
        <v>18</v>
      </c>
      <c r="AF15" s="2043" t="s">
        <v>2</v>
      </c>
      <c r="AG15" s="15">
        <v>10</v>
      </c>
      <c r="AH15" s="16">
        <v>5</v>
      </c>
      <c r="AI15" s="17">
        <v>6</v>
      </c>
      <c r="AJ15" s="17">
        <v>10</v>
      </c>
      <c r="AK15" s="16">
        <v>0</v>
      </c>
      <c r="AL15" s="16">
        <v>0</v>
      </c>
      <c r="AM15" s="16">
        <v>3</v>
      </c>
      <c r="AN15" s="1591">
        <v>24</v>
      </c>
    </row>
    <row r="16" spans="1:40" ht="18.75" customHeight="1">
      <c r="A16" s="3020" t="s">
        <v>1082</v>
      </c>
      <c r="B16" s="2960" t="s">
        <v>1068</v>
      </c>
      <c r="C16" s="1790" t="s">
        <v>18</v>
      </c>
      <c r="D16" s="1796" t="s">
        <v>2</v>
      </c>
      <c r="E16" s="1814" t="s">
        <v>3</v>
      </c>
      <c r="F16" s="2985" t="s">
        <v>18</v>
      </c>
      <c r="G16" s="2989" t="s">
        <v>4</v>
      </c>
      <c r="H16" s="2273" t="s">
        <v>18</v>
      </c>
      <c r="I16" s="1793" t="s">
        <v>2</v>
      </c>
      <c r="J16" s="1792" t="s">
        <v>3</v>
      </c>
      <c r="K16" s="1793" t="s">
        <v>2</v>
      </c>
      <c r="L16" s="1811" t="s">
        <v>2</v>
      </c>
      <c r="M16" s="2985" t="s">
        <v>18</v>
      </c>
      <c r="N16" s="2986" t="s">
        <v>18</v>
      </c>
      <c r="O16" s="1805" t="s">
        <v>3</v>
      </c>
      <c r="P16" s="1796" t="s">
        <v>2</v>
      </c>
      <c r="Q16" s="1794" t="s">
        <v>4</v>
      </c>
      <c r="R16" s="1794" t="s">
        <v>4</v>
      </c>
      <c r="S16" s="1813" t="s">
        <v>18</v>
      </c>
      <c r="T16" s="2985" t="s">
        <v>18</v>
      </c>
      <c r="U16" s="2990" t="s">
        <v>3</v>
      </c>
      <c r="V16" s="1807" t="s">
        <v>4</v>
      </c>
      <c r="W16" s="1794" t="s">
        <v>4</v>
      </c>
      <c r="X16" s="1790" t="s">
        <v>18</v>
      </c>
      <c r="Y16" s="1793" t="s">
        <v>2</v>
      </c>
      <c r="Z16" s="1811" t="s">
        <v>2</v>
      </c>
      <c r="AA16" s="2987" t="s">
        <v>3</v>
      </c>
      <c r="AB16" s="2986" t="s">
        <v>18</v>
      </c>
      <c r="AC16" s="1804" t="s">
        <v>2</v>
      </c>
      <c r="AD16" s="1790" t="s">
        <v>55</v>
      </c>
      <c r="AE16" s="1796" t="s">
        <v>2</v>
      </c>
      <c r="AF16" s="2041" t="s">
        <v>2</v>
      </c>
      <c r="AG16" s="12">
        <v>10</v>
      </c>
      <c r="AH16" s="13">
        <v>5</v>
      </c>
      <c r="AI16" s="13">
        <v>5</v>
      </c>
      <c r="AJ16" s="13">
        <v>11</v>
      </c>
      <c r="AK16" s="13">
        <v>0</v>
      </c>
      <c r="AL16" s="13">
        <v>0</v>
      </c>
      <c r="AM16" s="13">
        <v>3</v>
      </c>
      <c r="AN16" s="14">
        <v>22</v>
      </c>
    </row>
    <row r="17" spans="1:40" ht="17.25">
      <c r="A17" s="3020" t="s">
        <v>1083</v>
      </c>
      <c r="B17" s="1947" t="s">
        <v>3</v>
      </c>
      <c r="C17" s="1793" t="s">
        <v>2</v>
      </c>
      <c r="D17" s="1795" t="s">
        <v>18</v>
      </c>
      <c r="E17" s="1813" t="s">
        <v>18</v>
      </c>
      <c r="F17" s="2991" t="s">
        <v>704</v>
      </c>
      <c r="G17" s="2992" t="s">
        <v>704</v>
      </c>
      <c r="H17" s="2269" t="s">
        <v>18</v>
      </c>
      <c r="I17" s="1795" t="s">
        <v>18</v>
      </c>
      <c r="J17" s="1794" t="s">
        <v>4</v>
      </c>
      <c r="K17" s="1794" t="s">
        <v>4</v>
      </c>
      <c r="L17" s="1813" t="s">
        <v>18</v>
      </c>
      <c r="M17" s="2985" t="s">
        <v>18</v>
      </c>
      <c r="N17" s="2990" t="s">
        <v>3</v>
      </c>
      <c r="O17" s="1807" t="s">
        <v>4</v>
      </c>
      <c r="P17" s="1794" t="s">
        <v>4</v>
      </c>
      <c r="Q17" s="1790" t="s">
        <v>18</v>
      </c>
      <c r="R17" s="2774" t="s">
        <v>1066</v>
      </c>
      <c r="S17" s="1796" t="s">
        <v>2</v>
      </c>
      <c r="T17" s="2987" t="s">
        <v>3</v>
      </c>
      <c r="U17" s="2986" t="s">
        <v>18</v>
      </c>
      <c r="V17" s="1804" t="s">
        <v>2</v>
      </c>
      <c r="W17" s="1790" t="s">
        <v>18</v>
      </c>
      <c r="X17" s="1793" t="s">
        <v>2</v>
      </c>
      <c r="Y17" s="1796" t="s">
        <v>1098</v>
      </c>
      <c r="Z17" s="1814" t="s">
        <v>1109</v>
      </c>
      <c r="AA17" s="2985" t="s">
        <v>18</v>
      </c>
      <c r="AB17" s="2989" t="s">
        <v>4</v>
      </c>
      <c r="AC17" s="2269" t="s">
        <v>18</v>
      </c>
      <c r="AD17" s="1793" t="s">
        <v>2</v>
      </c>
      <c r="AE17" s="1793" t="s">
        <v>2</v>
      </c>
      <c r="AF17" s="1935" t="s">
        <v>3</v>
      </c>
      <c r="AG17" s="7">
        <v>8</v>
      </c>
      <c r="AH17" s="13">
        <v>5</v>
      </c>
      <c r="AI17" s="8">
        <v>5</v>
      </c>
      <c r="AJ17" s="8">
        <v>11</v>
      </c>
      <c r="AK17" s="13">
        <v>2</v>
      </c>
      <c r="AL17" s="13">
        <v>0</v>
      </c>
      <c r="AM17" s="13">
        <v>2</v>
      </c>
      <c r="AN17" s="14">
        <v>24</v>
      </c>
    </row>
    <row r="18" spans="1:40" ht="18" thickBot="1">
      <c r="A18" s="3020" t="s">
        <v>1084</v>
      </c>
      <c r="B18" s="2960" t="s">
        <v>16</v>
      </c>
      <c r="C18" s="1794" t="s">
        <v>4</v>
      </c>
      <c r="D18" s="1794" t="s">
        <v>4</v>
      </c>
      <c r="E18" s="1813" t="s">
        <v>18</v>
      </c>
      <c r="F18" s="2985" t="s">
        <v>18</v>
      </c>
      <c r="G18" s="2990" t="s">
        <v>3</v>
      </c>
      <c r="H18" s="1806" t="s">
        <v>2</v>
      </c>
      <c r="I18" s="1793" t="s">
        <v>2</v>
      </c>
      <c r="J18" s="1795" t="s">
        <v>18</v>
      </c>
      <c r="K18" s="1792" t="s">
        <v>3</v>
      </c>
      <c r="L18" s="1812" t="s">
        <v>4</v>
      </c>
      <c r="M18" s="2988" t="s">
        <v>4</v>
      </c>
      <c r="N18" s="2986" t="s">
        <v>18</v>
      </c>
      <c r="O18" s="2269" t="s">
        <v>18</v>
      </c>
      <c r="P18" s="1793" t="s">
        <v>2</v>
      </c>
      <c r="Q18" s="1792" t="s">
        <v>1094</v>
      </c>
      <c r="R18" s="1792" t="s">
        <v>3</v>
      </c>
      <c r="S18" s="1812" t="s">
        <v>4</v>
      </c>
      <c r="T18" s="2988" t="s">
        <v>4</v>
      </c>
      <c r="U18" s="2986" t="s">
        <v>18</v>
      </c>
      <c r="V18" s="1805" t="s">
        <v>3</v>
      </c>
      <c r="W18" s="1796" t="s">
        <v>2</v>
      </c>
      <c r="X18" s="1793" t="s">
        <v>2</v>
      </c>
      <c r="Y18" s="1813" t="s">
        <v>18</v>
      </c>
      <c r="Z18" s="1811" t="s">
        <v>2</v>
      </c>
      <c r="AA18" s="2986" t="s">
        <v>16</v>
      </c>
      <c r="AB18" s="2992" t="s">
        <v>704</v>
      </c>
      <c r="AC18" s="1805" t="s">
        <v>3</v>
      </c>
      <c r="AD18" s="1813" t="s">
        <v>18</v>
      </c>
      <c r="AE18" s="1793" t="s">
        <v>2</v>
      </c>
      <c r="AF18" s="2041" t="s">
        <v>2</v>
      </c>
      <c r="AG18" s="7">
        <v>9</v>
      </c>
      <c r="AH18" s="13">
        <v>6</v>
      </c>
      <c r="AI18" s="8">
        <v>6</v>
      </c>
      <c r="AJ18" s="8">
        <v>8</v>
      </c>
      <c r="AK18" s="13">
        <v>2</v>
      </c>
      <c r="AL18" s="13">
        <v>0</v>
      </c>
      <c r="AM18" s="13">
        <v>2</v>
      </c>
      <c r="AN18" s="14">
        <v>28</v>
      </c>
    </row>
    <row r="19" spans="1:40" ht="18" thickBot="1">
      <c r="A19" s="3044" t="s">
        <v>646</v>
      </c>
      <c r="B19" s="1929" t="s">
        <v>4</v>
      </c>
      <c r="C19" s="1790" t="s">
        <v>18</v>
      </c>
      <c r="D19" s="1795" t="s">
        <v>18</v>
      </c>
      <c r="E19" s="1817" t="s">
        <v>2</v>
      </c>
      <c r="F19" s="2987" t="s">
        <v>3</v>
      </c>
      <c r="G19" s="2986" t="s">
        <v>18</v>
      </c>
      <c r="H19" s="1807" t="s">
        <v>4</v>
      </c>
      <c r="I19" s="1794" t="s">
        <v>4</v>
      </c>
      <c r="J19" s="1790" t="s">
        <v>18</v>
      </c>
      <c r="K19" s="1811" t="s">
        <v>2</v>
      </c>
      <c r="L19" s="1811" t="s">
        <v>2</v>
      </c>
      <c r="M19" s="3039" t="s">
        <v>1093</v>
      </c>
      <c r="N19" s="3039" t="s">
        <v>1093</v>
      </c>
      <c r="O19" s="3039" t="s">
        <v>1093</v>
      </c>
      <c r="P19" s="3039" t="s">
        <v>1093</v>
      </c>
      <c r="Q19" s="3039" t="s">
        <v>1093</v>
      </c>
      <c r="R19" s="3039" t="s">
        <v>1093</v>
      </c>
      <c r="S19" s="3039" t="s">
        <v>1093</v>
      </c>
      <c r="T19" s="2995" t="s">
        <v>16</v>
      </c>
      <c r="U19" s="2995" t="s">
        <v>16</v>
      </c>
      <c r="V19" s="2995" t="s">
        <v>16</v>
      </c>
      <c r="W19" s="1792" t="s">
        <v>3</v>
      </c>
      <c r="X19" s="1796" t="s">
        <v>1098</v>
      </c>
      <c r="Y19" s="1792" t="s">
        <v>1109</v>
      </c>
      <c r="Z19" s="1811" t="s">
        <v>1098</v>
      </c>
      <c r="AA19" s="2991" t="s">
        <v>704</v>
      </c>
      <c r="AB19" s="2986" t="s">
        <v>18</v>
      </c>
      <c r="AC19" s="1796" t="s">
        <v>2</v>
      </c>
      <c r="AD19" s="3048" t="s">
        <v>2</v>
      </c>
      <c r="AE19" s="1792" t="s">
        <v>3</v>
      </c>
      <c r="AF19" s="2041" t="s">
        <v>2</v>
      </c>
      <c r="AG19" s="7">
        <v>10</v>
      </c>
      <c r="AH19" s="13">
        <v>5</v>
      </c>
      <c r="AI19" s="8">
        <v>4</v>
      </c>
      <c r="AJ19" s="8">
        <v>10</v>
      </c>
      <c r="AK19" s="13">
        <v>2</v>
      </c>
      <c r="AL19" s="13">
        <v>0</v>
      </c>
      <c r="AM19" s="13">
        <v>3</v>
      </c>
      <c r="AN19" s="14">
        <v>22</v>
      </c>
    </row>
    <row r="20" spans="1:40" ht="18" thickBot="1">
      <c r="A20" s="3021" t="s">
        <v>1085</v>
      </c>
      <c r="B20" s="2961" t="s">
        <v>18</v>
      </c>
      <c r="C20" s="1800" t="s">
        <v>3</v>
      </c>
      <c r="D20" s="1802" t="s">
        <v>2</v>
      </c>
      <c r="E20" s="2195" t="s">
        <v>2</v>
      </c>
      <c r="F20" s="2995" t="s">
        <v>18</v>
      </c>
      <c r="G20" s="2994" t="s">
        <v>18</v>
      </c>
      <c r="H20" s="1830" t="s">
        <v>3</v>
      </c>
      <c r="I20" s="1801" t="s">
        <v>2</v>
      </c>
      <c r="J20" s="2962" t="s">
        <v>18</v>
      </c>
      <c r="K20" s="1799" t="s">
        <v>18</v>
      </c>
      <c r="L20" s="2195" t="s">
        <v>2</v>
      </c>
      <c r="M20" s="2997" t="s">
        <v>3</v>
      </c>
      <c r="N20" s="2989" t="s">
        <v>33</v>
      </c>
      <c r="O20" s="2196" t="s">
        <v>2</v>
      </c>
      <c r="P20" s="1798" t="s">
        <v>18</v>
      </c>
      <c r="Q20" s="1802" t="s">
        <v>2</v>
      </c>
      <c r="R20" s="1802" t="s">
        <v>2</v>
      </c>
      <c r="S20" s="2996" t="s">
        <v>3</v>
      </c>
      <c r="T20" s="2995" t="s">
        <v>18</v>
      </c>
      <c r="U20" s="3001" t="s">
        <v>4</v>
      </c>
      <c r="V20" s="3002" t="s">
        <v>18</v>
      </c>
      <c r="W20" s="1802" t="s">
        <v>2</v>
      </c>
      <c r="X20" s="1802" t="s">
        <v>2</v>
      </c>
      <c r="Y20" s="1802" t="s">
        <v>2</v>
      </c>
      <c r="Z20" s="1821" t="s">
        <v>4</v>
      </c>
      <c r="AA20" s="3000" t="s">
        <v>4</v>
      </c>
      <c r="AB20" s="2994" t="s">
        <v>18</v>
      </c>
      <c r="AC20" s="2774" t="s">
        <v>59</v>
      </c>
      <c r="AD20" s="2824" t="s">
        <v>3</v>
      </c>
      <c r="AE20" s="1797" t="s">
        <v>4</v>
      </c>
      <c r="AF20" s="1949" t="s">
        <v>4</v>
      </c>
      <c r="AG20" s="1735">
        <v>11</v>
      </c>
      <c r="AH20" s="20">
        <v>5</v>
      </c>
      <c r="AI20" s="20">
        <v>5</v>
      </c>
      <c r="AJ20" s="20">
        <v>10</v>
      </c>
      <c r="AK20" s="20">
        <v>0</v>
      </c>
      <c r="AL20" s="20">
        <v>0</v>
      </c>
      <c r="AM20" s="20">
        <v>3</v>
      </c>
      <c r="AN20" s="1595">
        <v>22</v>
      </c>
    </row>
    <row r="21" spans="1:40" ht="17.25" thickBot="1">
      <c r="A21" s="2967" t="s">
        <v>1054</v>
      </c>
      <c r="B21" s="2958" t="s">
        <v>18</v>
      </c>
      <c r="C21" s="1786" t="s">
        <v>2</v>
      </c>
      <c r="D21" s="1786" t="s">
        <v>2</v>
      </c>
      <c r="E21" s="1810" t="s">
        <v>2</v>
      </c>
      <c r="F21" s="2980" t="s">
        <v>18</v>
      </c>
      <c r="G21" s="2984" t="s">
        <v>18</v>
      </c>
      <c r="H21" s="1803" t="s">
        <v>2</v>
      </c>
      <c r="I21" s="1786" t="s">
        <v>2</v>
      </c>
      <c r="J21" s="1791" t="s">
        <v>18</v>
      </c>
      <c r="K21" s="1786" t="s">
        <v>2</v>
      </c>
      <c r="L21" s="2257" t="s">
        <v>18</v>
      </c>
      <c r="M21" s="3003" t="s">
        <v>704</v>
      </c>
      <c r="N21" s="3004" t="s">
        <v>704</v>
      </c>
      <c r="O21" s="1803" t="s">
        <v>2</v>
      </c>
      <c r="P21" s="1788" t="s">
        <v>18</v>
      </c>
      <c r="Q21" s="1786" t="s">
        <v>2</v>
      </c>
      <c r="R21" s="2984" t="s">
        <v>16</v>
      </c>
      <c r="S21" s="1810" t="s">
        <v>34</v>
      </c>
      <c r="T21" s="2980" t="s">
        <v>18</v>
      </c>
      <c r="U21" s="2984" t="s">
        <v>18</v>
      </c>
      <c r="V21" s="1803" t="s">
        <v>2</v>
      </c>
      <c r="W21" s="1786" t="s">
        <v>2</v>
      </c>
      <c r="X21" s="1786" t="s">
        <v>2</v>
      </c>
      <c r="Y21" s="1786" t="s">
        <v>2</v>
      </c>
      <c r="Z21" s="1810" t="s">
        <v>2</v>
      </c>
      <c r="AA21" s="2980" t="s">
        <v>18</v>
      </c>
      <c r="AB21" s="2984" t="s">
        <v>16</v>
      </c>
      <c r="AC21" s="1803" t="s">
        <v>2</v>
      </c>
      <c r="AD21" s="1786" t="s">
        <v>2</v>
      </c>
      <c r="AE21" s="1786" t="s">
        <v>2</v>
      </c>
      <c r="AF21" s="2963" t="s">
        <v>2</v>
      </c>
      <c r="AG21" s="15">
        <v>19</v>
      </c>
      <c r="AH21" s="16">
        <v>0</v>
      </c>
      <c r="AI21" s="17">
        <v>0</v>
      </c>
      <c r="AJ21" s="17">
        <v>10</v>
      </c>
      <c r="AK21" s="16">
        <v>2</v>
      </c>
      <c r="AL21" s="16">
        <v>0</v>
      </c>
      <c r="AM21" s="16">
        <v>0</v>
      </c>
      <c r="AN21" s="1591">
        <v>2</v>
      </c>
    </row>
    <row r="22" spans="1:40" ht="16.5" customHeight="1" thickBot="1">
      <c r="A22" s="3036" t="s">
        <v>1055</v>
      </c>
      <c r="B22" s="2960" t="s">
        <v>18</v>
      </c>
      <c r="C22" s="1792" t="s">
        <v>3</v>
      </c>
      <c r="D22" s="1796" t="s">
        <v>2</v>
      </c>
      <c r="E22" s="1811" t="s">
        <v>2</v>
      </c>
      <c r="F22" s="2985" t="s">
        <v>18</v>
      </c>
      <c r="G22" s="2986" t="s">
        <v>18</v>
      </c>
      <c r="H22" s="1811" t="s">
        <v>2</v>
      </c>
      <c r="I22" s="1793" t="s">
        <v>2</v>
      </c>
      <c r="J22" s="1795" t="s">
        <v>18</v>
      </c>
      <c r="K22" s="1793" t="s">
        <v>2</v>
      </c>
      <c r="L22" s="1793" t="s">
        <v>2</v>
      </c>
      <c r="M22" s="2991" t="s">
        <v>704</v>
      </c>
      <c r="N22" s="2992" t="s">
        <v>704</v>
      </c>
      <c r="O22" s="1813" t="s">
        <v>18</v>
      </c>
      <c r="P22" s="3038" t="s">
        <v>1088</v>
      </c>
      <c r="Q22" s="3038" t="s">
        <v>1088</v>
      </c>
      <c r="R22" s="3038" t="s">
        <v>1088</v>
      </c>
      <c r="S22" s="3038" t="s">
        <v>1088</v>
      </c>
      <c r="T22" s="3038" t="s">
        <v>1088</v>
      </c>
      <c r="U22" s="3038" t="s">
        <v>1088</v>
      </c>
      <c r="V22" s="3038" t="s">
        <v>1088</v>
      </c>
      <c r="W22" s="1792" t="s">
        <v>3</v>
      </c>
      <c r="X22" s="2774" t="s">
        <v>59</v>
      </c>
      <c r="Y22" s="2985" t="s">
        <v>16</v>
      </c>
      <c r="Z22" s="1817" t="s">
        <v>2</v>
      </c>
      <c r="AA22" s="2991" t="s">
        <v>704</v>
      </c>
      <c r="AB22" s="2986" t="s">
        <v>18</v>
      </c>
      <c r="AC22" s="1804" t="s">
        <v>2</v>
      </c>
      <c r="AD22" s="1793" t="s">
        <v>2</v>
      </c>
      <c r="AE22" s="1793" t="s">
        <v>2</v>
      </c>
      <c r="AF22" s="1941" t="s">
        <v>16</v>
      </c>
      <c r="AG22" s="7">
        <v>16</v>
      </c>
      <c r="AH22" s="13">
        <v>3</v>
      </c>
      <c r="AI22" s="8">
        <v>0</v>
      </c>
      <c r="AJ22" s="8">
        <v>10</v>
      </c>
      <c r="AK22" s="13">
        <v>2</v>
      </c>
      <c r="AL22" s="13">
        <v>0</v>
      </c>
      <c r="AM22" s="13">
        <v>3</v>
      </c>
      <c r="AN22" s="14">
        <v>8</v>
      </c>
    </row>
    <row r="23" spans="1:40">
      <c r="A23" s="3045" t="s">
        <v>1056</v>
      </c>
      <c r="B23" s="2960" t="s">
        <v>18</v>
      </c>
      <c r="C23" s="1793" t="s">
        <v>2</v>
      </c>
      <c r="D23" s="1792" t="s">
        <v>3</v>
      </c>
      <c r="E23" s="1811" t="s">
        <v>2</v>
      </c>
      <c r="F23" s="2985" t="s">
        <v>18</v>
      </c>
      <c r="G23" s="2986" t="s">
        <v>18</v>
      </c>
      <c r="H23" s="1804" t="s">
        <v>2</v>
      </c>
      <c r="I23" s="1793" t="s">
        <v>2</v>
      </c>
      <c r="J23" s="1795" t="s">
        <v>18</v>
      </c>
      <c r="K23" s="1792" t="s">
        <v>3</v>
      </c>
      <c r="L23" s="1811" t="s">
        <v>2</v>
      </c>
      <c r="M23" s="2985" t="s">
        <v>18</v>
      </c>
      <c r="N23" s="3039" t="s">
        <v>1093</v>
      </c>
      <c r="O23" s="3039" t="s">
        <v>1093</v>
      </c>
      <c r="P23" s="3039" t="s">
        <v>1093</v>
      </c>
      <c r="Q23" s="3039" t="s">
        <v>1093</v>
      </c>
      <c r="R23" s="3039" t="s">
        <v>1093</v>
      </c>
      <c r="S23" s="3039" t="s">
        <v>1093</v>
      </c>
      <c r="T23" s="3039" t="s">
        <v>1093</v>
      </c>
      <c r="U23" s="1790" t="s">
        <v>16</v>
      </c>
      <c r="V23" s="1790" t="s">
        <v>16</v>
      </c>
      <c r="W23" s="1793" t="s">
        <v>2</v>
      </c>
      <c r="X23" s="1793" t="s">
        <v>2</v>
      </c>
      <c r="Y23" s="1796" t="s">
        <v>2</v>
      </c>
      <c r="Z23" s="1811" t="s">
        <v>2</v>
      </c>
      <c r="AA23" s="2991" t="s">
        <v>704</v>
      </c>
      <c r="AB23" s="2986" t="s">
        <v>16</v>
      </c>
      <c r="AC23" s="1804" t="s">
        <v>2</v>
      </c>
      <c r="AD23" s="1793" t="s">
        <v>2</v>
      </c>
      <c r="AE23" s="1793" t="s">
        <v>2</v>
      </c>
      <c r="AF23" s="1935" t="s">
        <v>3</v>
      </c>
      <c r="AG23" s="7">
        <v>16</v>
      </c>
      <c r="AH23" s="13">
        <v>3</v>
      </c>
      <c r="AI23" s="8">
        <v>0</v>
      </c>
      <c r="AJ23" s="8">
        <v>10</v>
      </c>
      <c r="AK23" s="13">
        <v>2</v>
      </c>
      <c r="AL23" s="13">
        <v>0</v>
      </c>
      <c r="AM23" s="13">
        <v>2</v>
      </c>
      <c r="AN23" s="14">
        <v>8</v>
      </c>
    </row>
    <row r="24" spans="1:40">
      <c r="A24" s="2968" t="s">
        <v>1057</v>
      </c>
      <c r="B24" s="2960" t="s">
        <v>18</v>
      </c>
      <c r="C24" s="1790" t="s">
        <v>18</v>
      </c>
      <c r="D24" s="1793" t="s">
        <v>2</v>
      </c>
      <c r="E24" s="1814" t="s">
        <v>3</v>
      </c>
      <c r="F24" s="2985" t="s">
        <v>18</v>
      </c>
      <c r="G24" s="2986" t="s">
        <v>18</v>
      </c>
      <c r="H24" s="1804" t="s">
        <v>2</v>
      </c>
      <c r="I24" s="1793" t="s">
        <v>2</v>
      </c>
      <c r="J24" s="1795" t="s">
        <v>18</v>
      </c>
      <c r="K24" s="1796" t="s">
        <v>2</v>
      </c>
      <c r="L24" s="1811" t="s">
        <v>2</v>
      </c>
      <c r="M24" s="2985" t="s">
        <v>18</v>
      </c>
      <c r="N24" s="2986" t="s">
        <v>18</v>
      </c>
      <c r="O24" s="1804" t="s">
        <v>2</v>
      </c>
      <c r="P24" s="1793" t="s">
        <v>2</v>
      </c>
      <c r="Q24" s="1792" t="s">
        <v>3</v>
      </c>
      <c r="R24" s="1793" t="s">
        <v>2</v>
      </c>
      <c r="S24" s="1813" t="s">
        <v>18</v>
      </c>
      <c r="T24" s="2991" t="s">
        <v>704</v>
      </c>
      <c r="U24" s="2992" t="s">
        <v>704</v>
      </c>
      <c r="V24" s="1804" t="s">
        <v>2</v>
      </c>
      <c r="W24" s="1790" t="s">
        <v>18</v>
      </c>
      <c r="X24" s="1792" t="s">
        <v>3</v>
      </c>
      <c r="Y24" s="1793" t="s">
        <v>2</v>
      </c>
      <c r="Z24" s="1817" t="s">
        <v>2</v>
      </c>
      <c r="AA24" s="2985" t="s">
        <v>18</v>
      </c>
      <c r="AB24" s="2986" t="s">
        <v>18</v>
      </c>
      <c r="AC24" s="1804" t="s">
        <v>2</v>
      </c>
      <c r="AD24" s="1793" t="s">
        <v>2</v>
      </c>
      <c r="AE24" s="1792" t="s">
        <v>3</v>
      </c>
      <c r="AF24" s="2041" t="s">
        <v>2</v>
      </c>
      <c r="AG24" s="7">
        <v>14</v>
      </c>
      <c r="AH24" s="13">
        <v>4</v>
      </c>
      <c r="AI24" s="8">
        <v>0</v>
      </c>
      <c r="AJ24" s="8">
        <v>11</v>
      </c>
      <c r="AK24" s="13">
        <v>2</v>
      </c>
      <c r="AL24" s="13">
        <v>0</v>
      </c>
      <c r="AM24" s="13">
        <v>2</v>
      </c>
      <c r="AN24" s="14">
        <v>10</v>
      </c>
    </row>
    <row r="25" spans="1:40">
      <c r="A25" s="2968" t="s">
        <v>1058</v>
      </c>
      <c r="B25" s="2960" t="s">
        <v>18</v>
      </c>
      <c r="C25" s="1793" t="s">
        <v>2</v>
      </c>
      <c r="D25" s="1793" t="s">
        <v>2</v>
      </c>
      <c r="E25" s="2985" t="s">
        <v>18</v>
      </c>
      <c r="F25" s="2985" t="s">
        <v>18</v>
      </c>
      <c r="G25" s="2986" t="s">
        <v>18</v>
      </c>
      <c r="H25" s="1804" t="s">
        <v>2</v>
      </c>
      <c r="I25" s="1792" t="s">
        <v>3</v>
      </c>
      <c r="J25" s="1795" t="s">
        <v>18</v>
      </c>
      <c r="K25" s="1796" t="s">
        <v>2</v>
      </c>
      <c r="L25" s="1811" t="s">
        <v>2</v>
      </c>
      <c r="M25" s="2985" t="s">
        <v>18</v>
      </c>
      <c r="N25" s="2986" t="s">
        <v>18</v>
      </c>
      <c r="O25" s="1804" t="s">
        <v>2</v>
      </c>
      <c r="P25" s="1793" t="s">
        <v>2</v>
      </c>
      <c r="Q25" s="1793" t="s">
        <v>2</v>
      </c>
      <c r="R25" s="2985" t="s">
        <v>16</v>
      </c>
      <c r="S25" s="1792" t="s">
        <v>3</v>
      </c>
      <c r="T25" s="2991" t="s">
        <v>704</v>
      </c>
      <c r="U25" s="2991" t="s">
        <v>704</v>
      </c>
      <c r="V25" s="1805" t="s">
        <v>3</v>
      </c>
      <c r="W25" s="1793" t="s">
        <v>2</v>
      </c>
      <c r="X25" s="1790" t="s">
        <v>16</v>
      </c>
      <c r="Y25" s="2774" t="s">
        <v>59</v>
      </c>
      <c r="Z25" s="1811" t="s">
        <v>2</v>
      </c>
      <c r="AA25" s="2985" t="s">
        <v>16</v>
      </c>
      <c r="AB25" s="2985" t="s">
        <v>16</v>
      </c>
      <c r="AC25" s="1806" t="s">
        <v>2</v>
      </c>
      <c r="AD25" s="1793" t="s">
        <v>2</v>
      </c>
      <c r="AE25" s="1793" t="s">
        <v>1095</v>
      </c>
      <c r="AF25" s="2041" t="s">
        <v>2</v>
      </c>
      <c r="AG25" s="7">
        <v>14</v>
      </c>
      <c r="AH25" s="13">
        <v>4</v>
      </c>
      <c r="AI25" s="8">
        <v>0</v>
      </c>
      <c r="AJ25" s="8">
        <v>11</v>
      </c>
      <c r="AK25" s="13">
        <v>2</v>
      </c>
      <c r="AL25" s="13">
        <v>0</v>
      </c>
      <c r="AM25" s="13">
        <v>3</v>
      </c>
      <c r="AN25" s="14">
        <v>10</v>
      </c>
    </row>
    <row r="26" spans="1:40" ht="17.25" thickBot="1">
      <c r="A26" s="2968" t="s">
        <v>1059</v>
      </c>
      <c r="B26" s="2960" t="s">
        <v>16</v>
      </c>
      <c r="C26" s="1795" t="s">
        <v>18</v>
      </c>
      <c r="D26" s="1790" t="s">
        <v>18</v>
      </c>
      <c r="E26" s="1817" t="s">
        <v>2</v>
      </c>
      <c r="F26" s="2991" t="s">
        <v>704</v>
      </c>
      <c r="G26" s="2986" t="s">
        <v>18</v>
      </c>
      <c r="H26" s="1804" t="s">
        <v>2</v>
      </c>
      <c r="I26" s="1793" t="s">
        <v>2</v>
      </c>
      <c r="J26" s="1793" t="s">
        <v>2</v>
      </c>
      <c r="K26" s="1793" t="s">
        <v>2</v>
      </c>
      <c r="L26" s="2986" t="s">
        <v>16</v>
      </c>
      <c r="M26" s="2985" t="s">
        <v>18</v>
      </c>
      <c r="N26" s="2986" t="s">
        <v>18</v>
      </c>
      <c r="O26" s="1804" t="s">
        <v>2</v>
      </c>
      <c r="P26" s="1793" t="s">
        <v>2</v>
      </c>
      <c r="Q26" s="1793" t="s">
        <v>2</v>
      </c>
      <c r="R26" s="1793" t="s">
        <v>2</v>
      </c>
      <c r="S26" s="1811" t="s">
        <v>2</v>
      </c>
      <c r="T26" s="2985" t="s">
        <v>18</v>
      </c>
      <c r="U26" s="2986" t="s">
        <v>18</v>
      </c>
      <c r="V26" s="3049" t="s">
        <v>2</v>
      </c>
      <c r="W26" s="3050" t="s">
        <v>2</v>
      </c>
      <c r="X26" s="3050" t="s">
        <v>2</v>
      </c>
      <c r="Y26" s="3050" t="s">
        <v>2</v>
      </c>
      <c r="Z26" s="3051" t="s">
        <v>2</v>
      </c>
      <c r="AA26" s="3052" t="s">
        <v>18</v>
      </c>
      <c r="AB26" s="3053" t="s">
        <v>16</v>
      </c>
      <c r="AC26" s="3049" t="s">
        <v>2</v>
      </c>
      <c r="AD26" s="3050" t="s">
        <v>2</v>
      </c>
      <c r="AE26" s="3050" t="s">
        <v>1095</v>
      </c>
      <c r="AF26" s="3054" t="s">
        <v>2</v>
      </c>
      <c r="AG26" s="7">
        <v>19</v>
      </c>
      <c r="AH26" s="13">
        <v>0</v>
      </c>
      <c r="AI26" s="8">
        <v>0</v>
      </c>
      <c r="AJ26" s="8">
        <v>10</v>
      </c>
      <c r="AK26" s="13">
        <v>2</v>
      </c>
      <c r="AL26" s="13">
        <v>0</v>
      </c>
      <c r="AM26" s="13">
        <v>1</v>
      </c>
      <c r="AN26" s="14">
        <v>2</v>
      </c>
    </row>
    <row r="27" spans="1:40">
      <c r="A27" s="3045" t="s">
        <v>1060</v>
      </c>
      <c r="B27" s="2777" t="s">
        <v>704</v>
      </c>
      <c r="C27" s="1790" t="s">
        <v>18</v>
      </c>
      <c r="D27" s="1795" t="s">
        <v>18</v>
      </c>
      <c r="E27" s="1793" t="s">
        <v>2</v>
      </c>
      <c r="F27" s="2991" t="s">
        <v>704</v>
      </c>
      <c r="G27" s="2986" t="s">
        <v>18</v>
      </c>
      <c r="H27" s="1804" t="s">
        <v>2</v>
      </c>
      <c r="I27" s="1793" t="s">
        <v>2</v>
      </c>
      <c r="J27" s="1795" t="s">
        <v>18</v>
      </c>
      <c r="K27" s="1793" t="s">
        <v>2</v>
      </c>
      <c r="L27" s="1814" t="str">
        <f>+J16</f>
        <v>E</v>
      </c>
      <c r="M27" s="2985" t="s">
        <v>18</v>
      </c>
      <c r="N27" s="2986" t="s">
        <v>18</v>
      </c>
      <c r="O27" s="1805" t="s">
        <v>3</v>
      </c>
      <c r="P27" s="3039" t="s">
        <v>1093</v>
      </c>
      <c r="Q27" s="3039" t="s">
        <v>1093</v>
      </c>
      <c r="R27" s="3039" t="s">
        <v>1093</v>
      </c>
      <c r="S27" s="3039" t="s">
        <v>1093</v>
      </c>
      <c r="T27" s="3039" t="s">
        <v>1093</v>
      </c>
      <c r="U27" s="3039" t="s">
        <v>1093</v>
      </c>
      <c r="V27" s="3039" t="s">
        <v>1093</v>
      </c>
      <c r="W27" s="1790" t="s">
        <v>16</v>
      </c>
      <c r="X27" s="1793" t="s">
        <v>2</v>
      </c>
      <c r="Y27" s="1793" t="s">
        <v>2</v>
      </c>
      <c r="Z27" s="1811" t="s">
        <v>2</v>
      </c>
      <c r="AA27" s="2985" t="s">
        <v>16</v>
      </c>
      <c r="AB27" s="2991" t="s">
        <v>704</v>
      </c>
      <c r="AC27" s="3038" t="s">
        <v>1088</v>
      </c>
      <c r="AD27" s="3038" t="s">
        <v>1088</v>
      </c>
      <c r="AE27" s="3038" t="s">
        <v>1088</v>
      </c>
      <c r="AF27" s="3038" t="s">
        <v>1088</v>
      </c>
      <c r="AG27" s="7">
        <v>16</v>
      </c>
      <c r="AH27" s="13">
        <v>3</v>
      </c>
      <c r="AI27" s="8">
        <v>0</v>
      </c>
      <c r="AJ27" s="8">
        <v>10</v>
      </c>
      <c r="AK27" s="13">
        <v>2</v>
      </c>
      <c r="AL27" s="13">
        <v>0</v>
      </c>
      <c r="AM27" s="13">
        <v>3</v>
      </c>
      <c r="AN27" s="14">
        <v>8</v>
      </c>
    </row>
    <row r="28" spans="1:40" ht="17.25" thickBot="1">
      <c r="A28" s="2968" t="s">
        <v>1061</v>
      </c>
      <c r="B28" s="2777" t="s">
        <v>704</v>
      </c>
      <c r="C28" s="1793" t="s">
        <v>2</v>
      </c>
      <c r="D28" s="1793" t="s">
        <v>2</v>
      </c>
      <c r="E28" s="1813" t="s">
        <v>18</v>
      </c>
      <c r="F28" s="2985" t="s">
        <v>18</v>
      </c>
      <c r="G28" s="2992" t="s">
        <v>704</v>
      </c>
      <c r="H28" s="1804" t="s">
        <v>2</v>
      </c>
      <c r="I28" s="1793" t="s">
        <v>2</v>
      </c>
      <c r="J28" s="2771" t="s">
        <v>704</v>
      </c>
      <c r="K28" s="1795" t="s">
        <v>18</v>
      </c>
      <c r="L28" s="1817" t="s">
        <v>2</v>
      </c>
      <c r="M28" s="2985" t="s">
        <v>18</v>
      </c>
      <c r="N28" s="2986" t="s">
        <v>18</v>
      </c>
      <c r="O28" s="1804" t="s">
        <v>2</v>
      </c>
      <c r="P28" s="1793" t="s">
        <v>2</v>
      </c>
      <c r="Q28" s="1793" t="s">
        <v>2</v>
      </c>
      <c r="R28" s="1792" t="s">
        <v>3</v>
      </c>
      <c r="S28" s="1811" t="s">
        <v>2</v>
      </c>
      <c r="T28" s="2985" t="s">
        <v>18</v>
      </c>
      <c r="U28" s="2986" t="s">
        <v>18</v>
      </c>
      <c r="V28" s="1806" t="s">
        <v>2</v>
      </c>
      <c r="W28" s="1793" t="s">
        <v>2</v>
      </c>
      <c r="X28" s="1796" t="s">
        <v>2</v>
      </c>
      <c r="Y28" s="1793" t="s">
        <v>2</v>
      </c>
      <c r="Z28" s="1813" t="s">
        <v>18</v>
      </c>
      <c r="AA28" s="2985" t="s">
        <v>16</v>
      </c>
      <c r="AB28" s="2985" t="s">
        <v>16</v>
      </c>
      <c r="AC28" s="1804" t="s">
        <v>2</v>
      </c>
      <c r="AD28" s="1793" t="s">
        <v>2</v>
      </c>
      <c r="AE28" s="1793" t="s">
        <v>2</v>
      </c>
      <c r="AF28" s="2042" t="s">
        <v>2</v>
      </c>
      <c r="AG28" s="12">
        <v>17</v>
      </c>
      <c r="AH28" s="13">
        <v>0</v>
      </c>
      <c r="AI28" s="13">
        <v>0</v>
      </c>
      <c r="AJ28" s="13">
        <v>10</v>
      </c>
      <c r="AK28" s="13">
        <v>4</v>
      </c>
      <c r="AL28" s="13">
        <v>0</v>
      </c>
      <c r="AM28" s="13">
        <v>3</v>
      </c>
      <c r="AN28" s="14">
        <v>4</v>
      </c>
    </row>
    <row r="29" spans="1:40" ht="17.25" thickBot="1">
      <c r="A29" s="2969" t="s">
        <v>1062</v>
      </c>
      <c r="B29" s="2964" t="s">
        <v>18</v>
      </c>
      <c r="C29" s="2044" t="s">
        <v>2</v>
      </c>
      <c r="D29" s="2044" t="s">
        <v>2</v>
      </c>
      <c r="E29" s="3005" t="s">
        <v>18</v>
      </c>
      <c r="F29" s="2995" t="s">
        <v>18</v>
      </c>
      <c r="G29" s="3006" t="s">
        <v>704</v>
      </c>
      <c r="H29" s="3007" t="s">
        <v>3</v>
      </c>
      <c r="I29" s="2044" t="s">
        <v>2</v>
      </c>
      <c r="J29" s="2965" t="s">
        <v>704</v>
      </c>
      <c r="K29" s="2966" t="s">
        <v>18</v>
      </c>
      <c r="L29" s="3008" t="s">
        <v>2</v>
      </c>
      <c r="M29" s="2995" t="s">
        <v>18</v>
      </c>
      <c r="N29" s="2994" t="s">
        <v>18</v>
      </c>
      <c r="O29" s="1933" t="s">
        <v>3</v>
      </c>
      <c r="P29" s="1933" t="s">
        <v>3</v>
      </c>
      <c r="Q29" s="2044" t="s">
        <v>2</v>
      </c>
      <c r="R29" s="2044" t="s">
        <v>2</v>
      </c>
      <c r="S29" s="2994" t="s">
        <v>16</v>
      </c>
      <c r="T29" s="2991" t="s">
        <v>704</v>
      </c>
      <c r="U29" s="2991" t="s">
        <v>704</v>
      </c>
      <c r="V29" s="2193" t="s">
        <v>2</v>
      </c>
      <c r="W29" s="2045" t="s">
        <v>2</v>
      </c>
      <c r="X29" s="1790" t="s">
        <v>16</v>
      </c>
      <c r="Y29" s="2044" t="s">
        <v>2</v>
      </c>
      <c r="Z29" s="3009" t="s">
        <v>3</v>
      </c>
      <c r="AA29" s="2995" t="s">
        <v>18</v>
      </c>
      <c r="AB29" s="2994" t="s">
        <v>18</v>
      </c>
      <c r="AC29" s="3038" t="s">
        <v>1088</v>
      </c>
      <c r="AD29" s="3038" t="s">
        <v>1088</v>
      </c>
      <c r="AE29" s="3038" t="s">
        <v>1088</v>
      </c>
      <c r="AF29" s="3038" t="s">
        <v>1088</v>
      </c>
      <c r="AG29" s="19">
        <v>12</v>
      </c>
      <c r="AH29" s="20">
        <v>5</v>
      </c>
      <c r="AI29" s="21">
        <v>0</v>
      </c>
      <c r="AJ29" s="21">
        <v>10</v>
      </c>
      <c r="AK29" s="20">
        <v>4</v>
      </c>
      <c r="AL29" s="20">
        <v>0</v>
      </c>
      <c r="AM29" s="20">
        <v>2</v>
      </c>
      <c r="AN29" s="1595">
        <v>14</v>
      </c>
    </row>
    <row r="30" spans="1:40">
      <c r="A30" s="2939" t="s">
        <v>2</v>
      </c>
      <c r="B30" s="2938">
        <v>0</v>
      </c>
      <c r="C30" s="2938">
        <v>3</v>
      </c>
      <c r="D30" s="2938">
        <v>3</v>
      </c>
      <c r="E30" s="2938">
        <v>3</v>
      </c>
      <c r="F30" s="2938">
        <v>0</v>
      </c>
      <c r="G30" s="2938">
        <v>0</v>
      </c>
      <c r="H30" s="2938">
        <v>3</v>
      </c>
      <c r="I30" s="2938">
        <v>3</v>
      </c>
      <c r="J30" s="2938">
        <v>0</v>
      </c>
      <c r="K30" s="2938">
        <v>3</v>
      </c>
      <c r="L30" s="2938">
        <v>3</v>
      </c>
      <c r="M30" s="2938">
        <v>0</v>
      </c>
      <c r="N30" s="2938">
        <v>0</v>
      </c>
      <c r="O30" s="2938">
        <v>3</v>
      </c>
      <c r="P30" s="2938">
        <v>3</v>
      </c>
      <c r="Q30" s="2938">
        <v>3</v>
      </c>
      <c r="R30" s="2938">
        <v>3</v>
      </c>
      <c r="S30" s="2938">
        <v>3</v>
      </c>
      <c r="T30" s="2938">
        <v>0</v>
      </c>
      <c r="U30" s="2938">
        <v>3</v>
      </c>
      <c r="V30" s="2938">
        <v>3</v>
      </c>
      <c r="W30" s="2938">
        <v>3</v>
      </c>
      <c r="X30" s="2938">
        <v>3</v>
      </c>
      <c r="Y30" s="2938">
        <v>3</v>
      </c>
      <c r="Z30" s="2938">
        <v>3</v>
      </c>
      <c r="AA30" s="2938">
        <v>0</v>
      </c>
      <c r="AB30" s="2938">
        <v>0</v>
      </c>
      <c r="AC30" s="2938">
        <v>3</v>
      </c>
      <c r="AD30" s="2938">
        <v>3</v>
      </c>
      <c r="AE30" s="2938">
        <v>3</v>
      </c>
      <c r="AF30" s="2940">
        <v>3</v>
      </c>
    </row>
    <row r="31" spans="1:40">
      <c r="A31" s="2942" t="s">
        <v>3</v>
      </c>
      <c r="B31" s="2941">
        <v>3</v>
      </c>
      <c r="C31" s="2941">
        <v>4</v>
      </c>
      <c r="D31" s="2941">
        <v>4</v>
      </c>
      <c r="E31" s="2941">
        <v>4</v>
      </c>
      <c r="F31" s="2941">
        <v>3</v>
      </c>
      <c r="G31" s="2941">
        <v>3</v>
      </c>
      <c r="H31" s="2941">
        <v>4</v>
      </c>
      <c r="I31" s="2941">
        <v>4</v>
      </c>
      <c r="J31" s="2941">
        <v>3</v>
      </c>
      <c r="K31" s="2941">
        <v>4</v>
      </c>
      <c r="L31" s="2941">
        <v>4</v>
      </c>
      <c r="M31" s="2941">
        <v>3</v>
      </c>
      <c r="N31" s="2941">
        <v>3</v>
      </c>
      <c r="O31" s="2941">
        <v>4</v>
      </c>
      <c r="P31" s="2941">
        <v>4</v>
      </c>
      <c r="Q31" s="2941">
        <v>4</v>
      </c>
      <c r="R31" s="2941">
        <v>4</v>
      </c>
      <c r="S31" s="2941">
        <v>4</v>
      </c>
      <c r="T31" s="2941">
        <v>3</v>
      </c>
      <c r="U31" s="2941">
        <v>3</v>
      </c>
      <c r="V31" s="2941">
        <v>4</v>
      </c>
      <c r="W31" s="2941">
        <v>4</v>
      </c>
      <c r="X31" s="2941">
        <v>4</v>
      </c>
      <c r="Y31" s="2941">
        <v>4</v>
      </c>
      <c r="Z31" s="2941">
        <v>4</v>
      </c>
      <c r="AA31" s="2941">
        <v>3</v>
      </c>
      <c r="AB31" s="2941">
        <v>3</v>
      </c>
      <c r="AC31" s="2941">
        <v>4</v>
      </c>
      <c r="AD31" s="2941">
        <v>4</v>
      </c>
      <c r="AE31" s="2941">
        <v>4</v>
      </c>
      <c r="AF31" s="2943">
        <v>4</v>
      </c>
    </row>
    <row r="32" spans="1:40">
      <c r="A32" s="2942" t="s">
        <v>495</v>
      </c>
      <c r="B32" s="2944">
        <v>2</v>
      </c>
      <c r="C32" s="2944">
        <v>2</v>
      </c>
      <c r="D32" s="2944">
        <v>2</v>
      </c>
      <c r="E32" s="2944">
        <v>1</v>
      </c>
      <c r="F32" s="2944">
        <v>2</v>
      </c>
      <c r="G32" s="2944">
        <v>1</v>
      </c>
      <c r="H32" s="2944">
        <v>2</v>
      </c>
      <c r="I32" s="2944">
        <v>2</v>
      </c>
      <c r="J32" s="2944">
        <v>2</v>
      </c>
      <c r="K32" s="2944">
        <v>2</v>
      </c>
      <c r="L32" s="2944">
        <v>2</v>
      </c>
      <c r="M32" s="2944">
        <v>1</v>
      </c>
      <c r="N32" s="2944">
        <v>2</v>
      </c>
      <c r="O32" s="2944">
        <v>2</v>
      </c>
      <c r="P32" s="2944">
        <v>2</v>
      </c>
      <c r="Q32" s="2944">
        <v>2</v>
      </c>
      <c r="R32" s="2944">
        <v>2</v>
      </c>
      <c r="S32" s="2944">
        <v>1</v>
      </c>
      <c r="T32" s="2944">
        <v>1</v>
      </c>
      <c r="U32" s="2944">
        <v>1</v>
      </c>
      <c r="V32" s="2944">
        <v>2</v>
      </c>
      <c r="W32" s="2944">
        <v>2</v>
      </c>
      <c r="X32" s="2944">
        <v>2</v>
      </c>
      <c r="Y32" s="2944">
        <v>2</v>
      </c>
      <c r="Z32" s="2944">
        <v>3</v>
      </c>
      <c r="AA32" s="2944">
        <v>1</v>
      </c>
      <c r="AB32" s="2944">
        <v>1</v>
      </c>
      <c r="AC32" s="2944">
        <v>2</v>
      </c>
      <c r="AD32" s="2944">
        <v>2</v>
      </c>
      <c r="AE32" s="2944">
        <v>2</v>
      </c>
      <c r="AF32" s="2945">
        <v>2</v>
      </c>
    </row>
    <row r="33" spans="1:32">
      <c r="A33" s="2947" t="s">
        <v>2</v>
      </c>
      <c r="B33" s="2946">
        <v>0</v>
      </c>
      <c r="C33" s="2946">
        <v>5</v>
      </c>
      <c r="D33" s="2946">
        <v>6</v>
      </c>
      <c r="E33" s="2946">
        <v>5</v>
      </c>
      <c r="F33" s="2946">
        <v>0</v>
      </c>
      <c r="G33" s="2946">
        <v>0</v>
      </c>
      <c r="H33" s="2946">
        <v>7</v>
      </c>
      <c r="I33" s="2946">
        <v>8</v>
      </c>
      <c r="J33" s="2946">
        <v>0</v>
      </c>
      <c r="K33" s="2946">
        <v>6</v>
      </c>
      <c r="L33" s="2946">
        <v>5</v>
      </c>
      <c r="M33" s="2946">
        <v>0</v>
      </c>
      <c r="N33" s="2946">
        <v>0</v>
      </c>
      <c r="O33" s="2946">
        <v>6</v>
      </c>
      <c r="P33" s="2946">
        <v>8</v>
      </c>
      <c r="Q33" s="2946">
        <v>10</v>
      </c>
      <c r="R33" s="2946">
        <v>9</v>
      </c>
      <c r="S33" s="2946">
        <v>7</v>
      </c>
      <c r="T33" s="2946">
        <v>0</v>
      </c>
      <c r="U33" s="2946">
        <v>0</v>
      </c>
      <c r="V33" s="2946">
        <v>7</v>
      </c>
      <c r="W33" s="2946">
        <v>8</v>
      </c>
      <c r="X33" s="2946">
        <v>10</v>
      </c>
      <c r="Y33" s="2946">
        <v>9</v>
      </c>
      <c r="Z33" s="2946">
        <v>7</v>
      </c>
      <c r="AA33" s="2946">
        <v>0</v>
      </c>
      <c r="AB33" s="2946">
        <v>0</v>
      </c>
      <c r="AC33" s="2946">
        <v>7</v>
      </c>
      <c r="AD33" s="2946">
        <v>7</v>
      </c>
      <c r="AE33" s="2946">
        <v>10</v>
      </c>
      <c r="AF33" s="2948">
        <v>9</v>
      </c>
    </row>
    <row r="34" spans="1:32">
      <c r="A34" s="2949" t="s">
        <v>496</v>
      </c>
      <c r="B34" s="2944">
        <v>3</v>
      </c>
      <c r="C34" s="2944">
        <v>8</v>
      </c>
      <c r="D34" s="2944">
        <v>9</v>
      </c>
      <c r="E34" s="2944">
        <v>8</v>
      </c>
      <c r="F34" s="2944">
        <v>3</v>
      </c>
      <c r="G34" s="2944">
        <v>3</v>
      </c>
      <c r="H34" s="2944">
        <v>10</v>
      </c>
      <c r="I34" s="2944">
        <v>11</v>
      </c>
      <c r="J34" s="2944">
        <v>3</v>
      </c>
      <c r="K34" s="2944">
        <v>9</v>
      </c>
      <c r="L34" s="2944">
        <v>9</v>
      </c>
      <c r="M34" s="2944">
        <v>3</v>
      </c>
      <c r="N34" s="2944">
        <v>3</v>
      </c>
      <c r="O34" s="2944">
        <v>10</v>
      </c>
      <c r="P34" s="2944">
        <v>9</v>
      </c>
      <c r="Q34" s="2944">
        <v>11</v>
      </c>
      <c r="R34" s="2944">
        <v>11</v>
      </c>
      <c r="S34" s="2944">
        <v>9</v>
      </c>
      <c r="T34" s="2944">
        <v>3</v>
      </c>
      <c r="U34" s="2944">
        <v>3</v>
      </c>
      <c r="V34" s="2944">
        <v>11</v>
      </c>
      <c r="W34" s="2944">
        <v>9</v>
      </c>
      <c r="X34" s="2944">
        <v>11</v>
      </c>
      <c r="Y34" s="2944">
        <v>11</v>
      </c>
      <c r="Z34" s="2944">
        <v>8</v>
      </c>
      <c r="AA34" s="2944">
        <v>3</v>
      </c>
      <c r="AB34" s="2944">
        <v>3</v>
      </c>
      <c r="AC34" s="2944">
        <v>10</v>
      </c>
      <c r="AD34" s="2944">
        <v>8</v>
      </c>
      <c r="AE34" s="2944">
        <v>11</v>
      </c>
      <c r="AF34" s="2945">
        <v>11</v>
      </c>
    </row>
    <row r="35" spans="1:32">
      <c r="A35" s="2951" t="s">
        <v>1046</v>
      </c>
      <c r="B35" s="2950">
        <v>1</v>
      </c>
      <c r="C35" s="2950">
        <v>3</v>
      </c>
      <c r="D35" s="2950">
        <v>3</v>
      </c>
      <c r="E35" s="2950">
        <v>2</v>
      </c>
      <c r="F35" s="2950">
        <v>2</v>
      </c>
      <c r="G35" s="2950">
        <v>1</v>
      </c>
      <c r="H35" s="2950">
        <v>4</v>
      </c>
      <c r="I35" s="2950">
        <v>5</v>
      </c>
      <c r="J35" s="2950">
        <v>2</v>
      </c>
      <c r="K35" s="2950">
        <v>3</v>
      </c>
      <c r="L35" s="2950">
        <v>1</v>
      </c>
      <c r="M35" s="2950">
        <v>1</v>
      </c>
      <c r="N35" s="2950">
        <v>2</v>
      </c>
      <c r="O35" s="2950">
        <v>4</v>
      </c>
      <c r="P35" s="2950">
        <v>5</v>
      </c>
      <c r="Q35" s="2950">
        <v>6</v>
      </c>
      <c r="R35" s="2950">
        <v>4</v>
      </c>
      <c r="S35" s="2950">
        <v>4</v>
      </c>
      <c r="T35" s="2950">
        <v>1</v>
      </c>
      <c r="U35" s="2950">
        <v>1</v>
      </c>
      <c r="V35" s="2950">
        <v>5</v>
      </c>
      <c r="W35" s="2950">
        <v>5</v>
      </c>
      <c r="X35" s="2950">
        <v>6</v>
      </c>
      <c r="Y35" s="2950">
        <v>4</v>
      </c>
      <c r="Z35" s="2950">
        <v>4</v>
      </c>
      <c r="AA35" s="2950">
        <v>1</v>
      </c>
      <c r="AB35" s="2950">
        <v>1</v>
      </c>
      <c r="AC35" s="2950">
        <v>4</v>
      </c>
      <c r="AD35" s="2950">
        <v>4</v>
      </c>
      <c r="AE35" s="2950">
        <v>5</v>
      </c>
      <c r="AF35" s="2952">
        <v>4</v>
      </c>
    </row>
    <row r="36" spans="1:32">
      <c r="A36" s="2953" t="s">
        <v>1047</v>
      </c>
      <c r="B36" s="2941">
        <v>3</v>
      </c>
      <c r="C36" s="2941">
        <v>0</v>
      </c>
      <c r="D36" s="2941">
        <v>0</v>
      </c>
      <c r="E36" s="2941">
        <v>0</v>
      </c>
      <c r="F36" s="2941">
        <v>3</v>
      </c>
      <c r="G36" s="2941">
        <v>3</v>
      </c>
      <c r="H36" s="2941">
        <v>0</v>
      </c>
      <c r="I36" s="2941">
        <v>0</v>
      </c>
      <c r="J36" s="2941">
        <v>3</v>
      </c>
      <c r="K36" s="2941">
        <v>0</v>
      </c>
      <c r="L36" s="2941">
        <v>0</v>
      </c>
      <c r="M36" s="2941">
        <v>3</v>
      </c>
      <c r="N36" s="2941">
        <v>3</v>
      </c>
      <c r="O36" s="2941">
        <v>0</v>
      </c>
      <c r="P36" s="2941">
        <v>0</v>
      </c>
      <c r="Q36" s="2941">
        <v>0</v>
      </c>
      <c r="R36" s="2941">
        <v>0</v>
      </c>
      <c r="S36" s="2941">
        <v>0</v>
      </c>
      <c r="T36" s="2941">
        <v>3</v>
      </c>
      <c r="U36" s="2941">
        <v>3</v>
      </c>
      <c r="V36" s="2941">
        <v>0</v>
      </c>
      <c r="W36" s="2941">
        <v>0</v>
      </c>
      <c r="X36" s="2941">
        <v>0</v>
      </c>
      <c r="Y36" s="2941">
        <v>0</v>
      </c>
      <c r="Z36" s="2941">
        <v>0</v>
      </c>
      <c r="AA36" s="2941">
        <v>3</v>
      </c>
      <c r="AB36" s="2941">
        <v>3</v>
      </c>
      <c r="AC36" s="2941">
        <v>0</v>
      </c>
      <c r="AD36" s="2941">
        <v>0</v>
      </c>
      <c r="AE36" s="2941">
        <v>0</v>
      </c>
      <c r="AF36" s="2943">
        <v>0</v>
      </c>
    </row>
    <row r="37" spans="1:32">
      <c r="A37" s="2951" t="s">
        <v>1048</v>
      </c>
      <c r="B37" s="2950">
        <v>1</v>
      </c>
      <c r="C37" s="2950">
        <v>2</v>
      </c>
      <c r="D37" s="2950">
        <v>3</v>
      </c>
      <c r="E37" s="2950">
        <v>3</v>
      </c>
      <c r="F37" s="2950">
        <v>0</v>
      </c>
      <c r="G37" s="2950">
        <v>1</v>
      </c>
      <c r="H37" s="2950">
        <v>4</v>
      </c>
      <c r="I37" s="2950">
        <v>3</v>
      </c>
      <c r="J37" s="2950">
        <v>0</v>
      </c>
      <c r="K37" s="2950">
        <v>3</v>
      </c>
      <c r="L37" s="2950">
        <v>4</v>
      </c>
      <c r="M37" s="2950">
        <v>1</v>
      </c>
      <c r="N37" s="2950">
        <v>0</v>
      </c>
      <c r="O37" s="2950">
        <v>3</v>
      </c>
      <c r="P37" s="2950">
        <v>3</v>
      </c>
      <c r="Q37" s="2950">
        <v>4</v>
      </c>
      <c r="R37" s="2950">
        <v>4</v>
      </c>
      <c r="S37" s="2950">
        <v>4</v>
      </c>
      <c r="T37" s="2950">
        <v>1</v>
      </c>
      <c r="U37" s="2950">
        <v>1</v>
      </c>
      <c r="V37" s="2950">
        <v>3</v>
      </c>
      <c r="W37" s="2950">
        <v>3</v>
      </c>
      <c r="X37" s="2950">
        <v>4</v>
      </c>
      <c r="Y37" s="2950">
        <v>4</v>
      </c>
      <c r="Z37" s="2950">
        <v>3</v>
      </c>
      <c r="AA37" s="2950">
        <v>1</v>
      </c>
      <c r="AB37" s="2950">
        <v>1</v>
      </c>
      <c r="AC37" s="2950">
        <v>3</v>
      </c>
      <c r="AD37" s="2950">
        <v>2</v>
      </c>
      <c r="AE37" s="2950">
        <v>5</v>
      </c>
      <c r="AF37" s="2952">
        <v>4</v>
      </c>
    </row>
    <row r="38" spans="1:32">
      <c r="A38" s="2954" t="s">
        <v>1049</v>
      </c>
      <c r="B38" s="2950">
        <v>2</v>
      </c>
      <c r="C38" s="2950">
        <v>1</v>
      </c>
      <c r="D38" s="2950">
        <v>2</v>
      </c>
      <c r="E38" s="2950">
        <v>2</v>
      </c>
      <c r="F38" s="2950">
        <v>2</v>
      </c>
      <c r="G38" s="2950">
        <v>2</v>
      </c>
      <c r="H38" s="2950">
        <v>2</v>
      </c>
      <c r="I38" s="2950">
        <v>2</v>
      </c>
      <c r="J38" s="2950">
        <v>1</v>
      </c>
      <c r="K38" s="2950">
        <v>2</v>
      </c>
      <c r="L38" s="2950">
        <v>2</v>
      </c>
      <c r="M38" s="2950">
        <v>1</v>
      </c>
      <c r="N38" s="2950">
        <v>2</v>
      </c>
      <c r="O38" s="2950">
        <v>1</v>
      </c>
      <c r="P38" s="2950">
        <v>1</v>
      </c>
      <c r="Q38" s="2950">
        <v>1</v>
      </c>
      <c r="R38" s="2950">
        <v>2</v>
      </c>
      <c r="S38" s="2950">
        <v>2</v>
      </c>
      <c r="T38" s="2950">
        <v>1</v>
      </c>
      <c r="U38" s="2950">
        <v>1</v>
      </c>
      <c r="V38" s="2950">
        <v>1</v>
      </c>
      <c r="W38" s="2950">
        <v>1</v>
      </c>
      <c r="X38" s="2950">
        <v>1</v>
      </c>
      <c r="Y38" s="2950">
        <v>2</v>
      </c>
      <c r="Z38" s="2950">
        <v>2</v>
      </c>
      <c r="AA38" s="2950">
        <v>1</v>
      </c>
      <c r="AB38" s="2950">
        <v>1</v>
      </c>
      <c r="AC38" s="2950">
        <v>1</v>
      </c>
      <c r="AD38" s="2950">
        <v>2</v>
      </c>
      <c r="AE38" s="2950">
        <v>2</v>
      </c>
      <c r="AF38" s="2952">
        <v>1</v>
      </c>
    </row>
    <row r="39" spans="1:32">
      <c r="A39" s="2954" t="s">
        <v>1050</v>
      </c>
      <c r="B39" s="2950">
        <v>2</v>
      </c>
      <c r="C39" s="2950">
        <v>5</v>
      </c>
      <c r="D39" s="2950">
        <v>6</v>
      </c>
      <c r="E39" s="2950">
        <v>5</v>
      </c>
      <c r="F39" s="2950">
        <v>2</v>
      </c>
      <c r="G39" s="2950">
        <v>2</v>
      </c>
      <c r="H39" s="2950">
        <v>7</v>
      </c>
      <c r="I39" s="2950">
        <v>7</v>
      </c>
      <c r="J39" s="2950">
        <v>2</v>
      </c>
      <c r="K39" s="2950">
        <v>5</v>
      </c>
      <c r="L39" s="2950">
        <v>4</v>
      </c>
      <c r="M39" s="2950">
        <v>2</v>
      </c>
      <c r="N39" s="2950">
        <v>2</v>
      </c>
      <c r="O39" s="2950">
        <v>6</v>
      </c>
      <c r="P39" s="2950">
        <v>7</v>
      </c>
      <c r="Q39" s="2950">
        <v>9</v>
      </c>
      <c r="R39" s="2950">
        <v>7</v>
      </c>
      <c r="S39" s="2950">
        <v>7</v>
      </c>
      <c r="T39" s="2950">
        <v>2</v>
      </c>
      <c r="U39" s="2950">
        <v>2</v>
      </c>
      <c r="V39" s="2950">
        <v>7</v>
      </c>
      <c r="W39" s="2950">
        <v>7</v>
      </c>
      <c r="X39" s="2950">
        <v>9</v>
      </c>
      <c r="Y39" s="2950">
        <v>7</v>
      </c>
      <c r="Z39" s="2950">
        <v>7</v>
      </c>
      <c r="AA39" s="2950">
        <v>2</v>
      </c>
      <c r="AB39" s="2950">
        <v>2</v>
      </c>
      <c r="AC39" s="2950">
        <v>6</v>
      </c>
      <c r="AD39" s="2950">
        <v>6</v>
      </c>
      <c r="AE39" s="2950">
        <v>9</v>
      </c>
      <c r="AF39" s="2952">
        <v>7</v>
      </c>
    </row>
    <row r="40" spans="1:32">
      <c r="A40" s="2954" t="s">
        <v>1051</v>
      </c>
      <c r="B40" s="2950">
        <v>1</v>
      </c>
      <c r="C40" s="2950">
        <v>3</v>
      </c>
      <c r="D40" s="2950">
        <v>3</v>
      </c>
      <c r="E40" s="2950">
        <v>3</v>
      </c>
      <c r="F40" s="2950">
        <v>1</v>
      </c>
      <c r="G40" s="2950">
        <v>1</v>
      </c>
      <c r="H40" s="2950">
        <v>3</v>
      </c>
      <c r="I40" s="2950">
        <v>4</v>
      </c>
      <c r="J40" s="2950">
        <v>1</v>
      </c>
      <c r="K40" s="2950">
        <v>4</v>
      </c>
      <c r="L40" s="2950">
        <v>4</v>
      </c>
      <c r="M40" s="2950">
        <v>1</v>
      </c>
      <c r="N40" s="2950">
        <v>2</v>
      </c>
      <c r="O40" s="2950">
        <v>5</v>
      </c>
      <c r="P40" s="2950">
        <v>4</v>
      </c>
      <c r="Q40" s="2950">
        <v>4</v>
      </c>
      <c r="R40" s="2950">
        <v>5</v>
      </c>
      <c r="S40" s="2950">
        <v>3</v>
      </c>
      <c r="T40" s="2950">
        <v>1</v>
      </c>
      <c r="U40" s="2950">
        <v>1</v>
      </c>
      <c r="V40" s="2950">
        <v>3</v>
      </c>
      <c r="W40" s="2950">
        <v>4</v>
      </c>
      <c r="X40" s="2950">
        <v>4</v>
      </c>
      <c r="Y40" s="2950">
        <v>5</v>
      </c>
      <c r="Z40" s="2950">
        <v>3</v>
      </c>
      <c r="AA40" s="2950">
        <v>1</v>
      </c>
      <c r="AB40" s="2950">
        <v>1</v>
      </c>
      <c r="AC40" s="2950">
        <v>4</v>
      </c>
      <c r="AD40" s="2950">
        <v>4</v>
      </c>
      <c r="AE40" s="2950">
        <v>4</v>
      </c>
      <c r="AF40" s="2952">
        <v>5</v>
      </c>
    </row>
    <row r="41" spans="1:32">
      <c r="A41" s="2954" t="s">
        <v>1052</v>
      </c>
      <c r="B41" s="2950">
        <v>2</v>
      </c>
      <c r="C41" s="2950">
        <v>3</v>
      </c>
      <c r="D41" s="2950">
        <v>3</v>
      </c>
      <c r="E41" s="2950">
        <v>2</v>
      </c>
      <c r="F41" s="2950">
        <v>1</v>
      </c>
      <c r="G41" s="2950">
        <v>1</v>
      </c>
      <c r="H41" s="2950">
        <v>4</v>
      </c>
      <c r="I41" s="2950">
        <v>5</v>
      </c>
      <c r="J41" s="2950">
        <v>2</v>
      </c>
      <c r="K41" s="2950">
        <v>2</v>
      </c>
      <c r="L41" s="2950">
        <v>2</v>
      </c>
      <c r="M41" s="2950">
        <v>1</v>
      </c>
      <c r="N41" s="2950">
        <v>2</v>
      </c>
      <c r="O41" s="2950">
        <v>5</v>
      </c>
      <c r="P41" s="2950">
        <v>5</v>
      </c>
      <c r="Q41" s="2950">
        <v>6</v>
      </c>
      <c r="R41" s="2950">
        <v>4</v>
      </c>
      <c r="S41" s="2950">
        <v>4</v>
      </c>
      <c r="T41" s="2950">
        <v>1</v>
      </c>
      <c r="U41" s="2950">
        <v>1</v>
      </c>
      <c r="V41" s="2950">
        <v>5</v>
      </c>
      <c r="W41" s="2950">
        <v>5</v>
      </c>
      <c r="X41" s="2950">
        <v>6</v>
      </c>
      <c r="Y41" s="2950">
        <v>4</v>
      </c>
      <c r="Z41" s="2950">
        <v>4</v>
      </c>
      <c r="AA41" s="2950">
        <v>1</v>
      </c>
      <c r="AB41" s="2950">
        <v>1</v>
      </c>
      <c r="AC41" s="2950">
        <v>4</v>
      </c>
      <c r="AD41" s="2950">
        <v>4</v>
      </c>
      <c r="AE41" s="2950">
        <v>5</v>
      </c>
      <c r="AF41" s="2952">
        <v>4</v>
      </c>
    </row>
    <row r="42" spans="1:32" ht="17.25" thickBot="1">
      <c r="A42" s="2956" t="s">
        <v>1053</v>
      </c>
      <c r="B42" s="2955">
        <v>3</v>
      </c>
      <c r="C42" s="2955">
        <v>8</v>
      </c>
      <c r="D42" s="2955">
        <v>9</v>
      </c>
      <c r="E42" s="2955">
        <v>8</v>
      </c>
      <c r="F42" s="2955">
        <v>3</v>
      </c>
      <c r="G42" s="2955">
        <v>3</v>
      </c>
      <c r="H42" s="2955">
        <v>10</v>
      </c>
      <c r="I42" s="2955">
        <v>11</v>
      </c>
      <c r="J42" s="2955">
        <v>3</v>
      </c>
      <c r="K42" s="2955">
        <v>9</v>
      </c>
      <c r="L42" s="2955">
        <v>8</v>
      </c>
      <c r="M42" s="2955">
        <v>3</v>
      </c>
      <c r="N42" s="2955">
        <v>4</v>
      </c>
      <c r="O42" s="2955">
        <v>11</v>
      </c>
      <c r="P42" s="2955">
        <v>11</v>
      </c>
      <c r="Q42" s="2955">
        <v>13</v>
      </c>
      <c r="R42" s="2955">
        <v>12</v>
      </c>
      <c r="S42" s="2955">
        <v>10</v>
      </c>
      <c r="T42" s="2955">
        <v>3</v>
      </c>
      <c r="U42" s="2955">
        <v>3</v>
      </c>
      <c r="V42" s="2955">
        <v>10</v>
      </c>
      <c r="W42" s="2955">
        <v>11</v>
      </c>
      <c r="X42" s="2955">
        <v>13</v>
      </c>
      <c r="Y42" s="2955">
        <v>12</v>
      </c>
      <c r="Z42" s="2955">
        <v>10</v>
      </c>
      <c r="AA42" s="2955">
        <v>3</v>
      </c>
      <c r="AB42" s="2955">
        <v>3</v>
      </c>
      <c r="AC42" s="2955">
        <v>10</v>
      </c>
      <c r="AD42" s="2955">
        <v>10</v>
      </c>
      <c r="AE42" s="2955">
        <v>13</v>
      </c>
      <c r="AF42" s="2957">
        <v>12</v>
      </c>
    </row>
    <row r="73" spans="41:41">
      <c r="AO73" t="s">
        <v>1096</v>
      </c>
    </row>
  </sheetData>
  <mergeCells count="2">
    <mergeCell ref="B1:AN1"/>
    <mergeCell ref="AG2:AN2"/>
  </mergeCells>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FF3300"/>
  </sheetPr>
  <dimension ref="A1:AK42"/>
  <sheetViews>
    <sheetView workbookViewId="0">
      <pane xSplit="1" ySplit="3" topLeftCell="B4" activePane="bottomRight" state="frozen"/>
      <selection pane="topRight" activeCell="B1" sqref="B1"/>
      <selection pane="bottomLeft" activeCell="A4" sqref="A4"/>
      <selection pane="bottomRight" activeCell="AI6" sqref="AI6"/>
    </sheetView>
  </sheetViews>
  <sheetFormatPr defaultRowHeight="16.5"/>
  <cols>
    <col min="2" max="31" width="4.625" customWidth="1"/>
    <col min="32" max="37" width="4.125" customWidth="1"/>
  </cols>
  <sheetData>
    <row r="1" spans="1:37" ht="12" customHeight="1" thickBot="1">
      <c r="B1" s="6318" t="s">
        <v>1099</v>
      </c>
      <c r="C1" s="6319"/>
      <c r="D1" s="6319"/>
      <c r="E1" s="6319"/>
      <c r="F1" s="6319"/>
      <c r="G1" s="6319"/>
      <c r="H1" s="6319"/>
      <c r="I1" s="6319"/>
      <c r="J1" s="6319"/>
      <c r="K1" s="6319"/>
      <c r="L1" s="6319"/>
      <c r="M1" s="6319"/>
      <c r="N1" s="6319"/>
      <c r="O1" s="6319"/>
      <c r="P1" s="6319"/>
      <c r="Q1" s="6319"/>
      <c r="R1" s="6319"/>
      <c r="S1" s="6319"/>
      <c r="T1" s="6319"/>
      <c r="U1" s="6319"/>
      <c r="V1" s="6319"/>
      <c r="W1" s="6319"/>
      <c r="X1" s="6319"/>
      <c r="Y1" s="6319"/>
      <c r="Z1" s="6319"/>
      <c r="AA1" s="6319"/>
      <c r="AB1" s="6319"/>
      <c r="AC1" s="6319"/>
      <c r="AD1" s="6319"/>
      <c r="AE1" s="6319"/>
      <c r="AF1" s="6319"/>
      <c r="AG1" s="6319"/>
      <c r="AH1" s="6319"/>
      <c r="AI1" s="6319"/>
      <c r="AJ1" s="6319"/>
      <c r="AK1" s="6319"/>
    </row>
    <row r="2" spans="1:37" ht="14.25" customHeight="1" thickBot="1">
      <c r="A2" s="6" t="s">
        <v>322</v>
      </c>
      <c r="B2" s="3070">
        <v>1</v>
      </c>
      <c r="C2" s="3137">
        <v>2</v>
      </c>
      <c r="D2" s="3139">
        <v>3</v>
      </c>
      <c r="E2" s="323">
        <v>4</v>
      </c>
      <c r="F2" s="68">
        <v>5</v>
      </c>
      <c r="G2" s="68">
        <v>6</v>
      </c>
      <c r="H2" s="68">
        <v>7</v>
      </c>
      <c r="I2" s="69">
        <v>8</v>
      </c>
      <c r="J2" s="3137">
        <v>9</v>
      </c>
      <c r="K2" s="3139">
        <v>10</v>
      </c>
      <c r="L2" s="323">
        <v>11</v>
      </c>
      <c r="M2" s="68">
        <v>12</v>
      </c>
      <c r="N2" s="68">
        <v>13</v>
      </c>
      <c r="O2" s="68">
        <v>14</v>
      </c>
      <c r="P2" s="69">
        <v>15</v>
      </c>
      <c r="Q2" s="3137">
        <v>16</v>
      </c>
      <c r="R2" s="3139">
        <v>17</v>
      </c>
      <c r="S2" s="323">
        <v>18</v>
      </c>
      <c r="T2" s="68">
        <v>19</v>
      </c>
      <c r="U2" s="68">
        <v>20</v>
      </c>
      <c r="V2" s="68">
        <v>21</v>
      </c>
      <c r="W2" s="69">
        <v>22</v>
      </c>
      <c r="X2" s="3137">
        <v>23</v>
      </c>
      <c r="Y2" s="3139">
        <v>24</v>
      </c>
      <c r="Z2" s="323">
        <v>25</v>
      </c>
      <c r="AA2" s="68">
        <v>26</v>
      </c>
      <c r="AB2" s="68">
        <v>27</v>
      </c>
      <c r="AC2" s="68">
        <v>28</v>
      </c>
      <c r="AD2" s="69">
        <v>29</v>
      </c>
      <c r="AE2" s="3137">
        <v>30</v>
      </c>
      <c r="AF2" s="6320" t="s">
        <v>323</v>
      </c>
      <c r="AG2" s="6224"/>
      <c r="AH2" s="6224"/>
      <c r="AI2" s="6224"/>
      <c r="AJ2" s="6224"/>
      <c r="AK2" s="6224"/>
    </row>
    <row r="3" spans="1:37" ht="14.25" customHeight="1" thickBot="1">
      <c r="A3" s="1081" t="s">
        <v>324</v>
      </c>
      <c r="B3" s="3135" t="s">
        <v>10</v>
      </c>
      <c r="C3" s="3138" t="s">
        <v>11</v>
      </c>
      <c r="D3" s="3140" t="s">
        <v>12</v>
      </c>
      <c r="E3" s="3129" t="s">
        <v>13</v>
      </c>
      <c r="F3" s="3130" t="s">
        <v>14</v>
      </c>
      <c r="G3" s="3131" t="s">
        <v>8</v>
      </c>
      <c r="H3" s="3132" t="s">
        <v>9</v>
      </c>
      <c r="I3" s="3133" t="s">
        <v>10</v>
      </c>
      <c r="J3" s="3138" t="s">
        <v>11</v>
      </c>
      <c r="K3" s="3140" t="s">
        <v>12</v>
      </c>
      <c r="L3" s="3129" t="s">
        <v>13</v>
      </c>
      <c r="M3" s="3130" t="s">
        <v>14</v>
      </c>
      <c r="N3" s="3134" t="s">
        <v>8</v>
      </c>
      <c r="O3" s="3132" t="s">
        <v>9</v>
      </c>
      <c r="P3" s="3133" t="s">
        <v>10</v>
      </c>
      <c r="Q3" s="3138" t="s">
        <v>11</v>
      </c>
      <c r="R3" s="3140" t="s">
        <v>12</v>
      </c>
      <c r="S3" s="3129" t="s">
        <v>13</v>
      </c>
      <c r="T3" s="3130" t="s">
        <v>14</v>
      </c>
      <c r="U3" s="3134" t="s">
        <v>8</v>
      </c>
      <c r="V3" s="3132" t="s">
        <v>9</v>
      </c>
      <c r="W3" s="3133" t="s">
        <v>10</v>
      </c>
      <c r="X3" s="3138" t="s">
        <v>11</v>
      </c>
      <c r="Y3" s="3140" t="s">
        <v>12</v>
      </c>
      <c r="Z3" s="3129" t="s">
        <v>13</v>
      </c>
      <c r="AA3" s="3130" t="s">
        <v>14</v>
      </c>
      <c r="AB3" s="3134" t="s">
        <v>8</v>
      </c>
      <c r="AC3" s="3132" t="s">
        <v>9</v>
      </c>
      <c r="AD3" s="3133" t="s">
        <v>10</v>
      </c>
      <c r="AE3" s="3138" t="s">
        <v>11</v>
      </c>
      <c r="AF3" s="2338" t="s">
        <v>2</v>
      </c>
      <c r="AG3" s="2339" t="s">
        <v>3</v>
      </c>
      <c r="AH3" s="2339" t="s">
        <v>4</v>
      </c>
      <c r="AI3" s="2339" t="s">
        <v>5</v>
      </c>
      <c r="AJ3" s="2340" t="s">
        <v>1043</v>
      </c>
      <c r="AK3" s="2340" t="s">
        <v>1045</v>
      </c>
    </row>
    <row r="4" spans="1:37" ht="16.5" customHeight="1">
      <c r="A4" s="3058" t="s">
        <v>1100</v>
      </c>
      <c r="B4" s="3071" t="s">
        <v>2</v>
      </c>
      <c r="C4" s="3082" t="s">
        <v>5</v>
      </c>
      <c r="D4" s="3083" t="s">
        <v>3</v>
      </c>
      <c r="E4" s="2111" t="s">
        <v>4</v>
      </c>
      <c r="F4" s="1981" t="s">
        <v>4</v>
      </c>
      <c r="G4" s="1975" t="s">
        <v>5</v>
      </c>
      <c r="H4" s="1976" t="s">
        <v>2</v>
      </c>
      <c r="I4" s="2156" t="s">
        <v>2</v>
      </c>
      <c r="J4" s="3039" t="s">
        <v>1093</v>
      </c>
      <c r="K4" s="3039" t="s">
        <v>1093</v>
      </c>
      <c r="L4" s="3039" t="s">
        <v>1093</v>
      </c>
      <c r="M4" s="3039" t="s">
        <v>1093</v>
      </c>
      <c r="N4" s="3039" t="s">
        <v>1093</v>
      </c>
      <c r="O4" s="3039" t="s">
        <v>1093</v>
      </c>
      <c r="P4" s="3039" t="s">
        <v>1093</v>
      </c>
      <c r="Q4" s="3082" t="s">
        <v>5</v>
      </c>
      <c r="R4" s="3097" t="s">
        <v>5</v>
      </c>
      <c r="S4" s="2104" t="s">
        <v>1130</v>
      </c>
      <c r="T4" s="1977" t="s">
        <v>1129</v>
      </c>
      <c r="U4" s="1976" t="s">
        <v>2</v>
      </c>
      <c r="V4" s="1977" t="s">
        <v>3</v>
      </c>
      <c r="W4" s="2101" t="s">
        <v>2</v>
      </c>
      <c r="X4" s="3082" t="s">
        <v>5</v>
      </c>
      <c r="Y4" s="3097" t="s">
        <v>5</v>
      </c>
      <c r="Z4" s="2100" t="s">
        <v>2</v>
      </c>
      <c r="AA4" s="1981" t="s">
        <v>4</v>
      </c>
      <c r="AB4" s="1981" t="s">
        <v>4</v>
      </c>
      <c r="AC4" s="1975" t="s">
        <v>5</v>
      </c>
      <c r="AD4" s="2101" t="s">
        <v>2</v>
      </c>
      <c r="AE4" s="3125" t="s">
        <v>3</v>
      </c>
      <c r="AF4" s="1734">
        <v>10</v>
      </c>
      <c r="AG4" s="16">
        <v>6</v>
      </c>
      <c r="AH4" s="16">
        <v>6</v>
      </c>
      <c r="AI4" s="16">
        <v>8</v>
      </c>
      <c r="AJ4" s="1777">
        <v>0</v>
      </c>
      <c r="AK4" s="1777">
        <v>3</v>
      </c>
    </row>
    <row r="5" spans="1:37" ht="16.5" customHeight="1">
      <c r="A5" s="3059" t="s">
        <v>1101</v>
      </c>
      <c r="B5" s="3072" t="s">
        <v>4</v>
      </c>
      <c r="C5" s="3084" t="s">
        <v>5</v>
      </c>
      <c r="D5" s="3085" t="s">
        <v>1047</v>
      </c>
      <c r="E5" s="2118" t="s">
        <v>2</v>
      </c>
      <c r="F5" s="1978" t="s">
        <v>3</v>
      </c>
      <c r="G5" s="1985" t="s">
        <v>2</v>
      </c>
      <c r="H5" s="1987" t="s">
        <v>2</v>
      </c>
      <c r="I5" s="2136" t="s">
        <v>3</v>
      </c>
      <c r="J5" s="3084" t="s">
        <v>5</v>
      </c>
      <c r="K5" s="3093" t="s">
        <v>5</v>
      </c>
      <c r="L5" s="2118" t="s">
        <v>2</v>
      </c>
      <c r="M5" s="1989" t="s">
        <v>4</v>
      </c>
      <c r="N5" s="1989" t="s">
        <v>4</v>
      </c>
      <c r="O5" s="1982" t="s">
        <v>5</v>
      </c>
      <c r="P5" s="2132" t="s">
        <v>2</v>
      </c>
      <c r="Q5" s="3092" t="s">
        <v>3</v>
      </c>
      <c r="R5" s="3093" t="s">
        <v>5</v>
      </c>
      <c r="S5" s="2127" t="s">
        <v>4</v>
      </c>
      <c r="T5" s="1982" t="s">
        <v>5</v>
      </c>
      <c r="U5" s="1978" t="s">
        <v>3</v>
      </c>
      <c r="V5" s="1987" t="s">
        <v>2</v>
      </c>
      <c r="W5" s="2012" t="s">
        <v>2</v>
      </c>
      <c r="X5" s="3086" t="s">
        <v>4</v>
      </c>
      <c r="Y5" s="3087" t="s">
        <v>4</v>
      </c>
      <c r="Z5" s="2122" t="s">
        <v>5</v>
      </c>
      <c r="AA5" s="3093" t="s">
        <v>5</v>
      </c>
      <c r="AB5" s="1985" t="s">
        <v>2</v>
      </c>
      <c r="AC5" s="1987" t="s">
        <v>2</v>
      </c>
      <c r="AD5" s="2119" t="s">
        <v>2</v>
      </c>
      <c r="AE5" s="3118" t="s">
        <v>5</v>
      </c>
      <c r="AF5" s="7">
        <v>9</v>
      </c>
      <c r="AG5" s="13">
        <v>5</v>
      </c>
      <c r="AH5" s="8">
        <v>6</v>
      </c>
      <c r="AI5" s="8">
        <v>9</v>
      </c>
      <c r="AJ5" s="49">
        <v>0</v>
      </c>
      <c r="AK5" s="49">
        <v>3</v>
      </c>
    </row>
    <row r="6" spans="1:37" ht="16.5" customHeight="1">
      <c r="A6" s="3059" t="s">
        <v>1102</v>
      </c>
      <c r="B6" s="3141" t="s">
        <v>2</v>
      </c>
      <c r="C6" s="3086" t="s">
        <v>4</v>
      </c>
      <c r="D6" s="3087" t="s">
        <v>4</v>
      </c>
      <c r="E6" s="2122" t="s">
        <v>5</v>
      </c>
      <c r="F6" s="3128" t="s">
        <v>346</v>
      </c>
      <c r="G6" s="3128" t="s">
        <v>346</v>
      </c>
      <c r="H6" s="3128" t="s">
        <v>346</v>
      </c>
      <c r="I6" s="3128" t="s">
        <v>346</v>
      </c>
      <c r="J6" s="3084" t="s">
        <v>5</v>
      </c>
      <c r="K6" s="3136" t="s">
        <v>346</v>
      </c>
      <c r="L6" s="3128" t="s">
        <v>118</v>
      </c>
      <c r="M6" s="3128" t="s">
        <v>346</v>
      </c>
      <c r="N6" s="1982" t="s">
        <v>5</v>
      </c>
      <c r="O6" s="1985" t="s">
        <v>2</v>
      </c>
      <c r="P6" s="2136" t="s">
        <v>3</v>
      </c>
      <c r="Q6" s="3094" t="s">
        <v>1047</v>
      </c>
      <c r="R6" s="3098" t="s">
        <v>3</v>
      </c>
      <c r="S6" s="1982" t="s">
        <v>5</v>
      </c>
      <c r="T6" s="1989" t="s">
        <v>4</v>
      </c>
      <c r="U6" s="1989" t="s">
        <v>4</v>
      </c>
      <c r="V6" s="1982" t="s">
        <v>5</v>
      </c>
      <c r="W6" s="2132" t="s">
        <v>2</v>
      </c>
      <c r="X6" s="3092" t="s">
        <v>3</v>
      </c>
      <c r="Y6" s="3093" t="s">
        <v>5</v>
      </c>
      <c r="Z6" s="2127" t="s">
        <v>4</v>
      </c>
      <c r="AA6" s="1982" t="s">
        <v>5</v>
      </c>
      <c r="AB6" s="1978" t="s">
        <v>3</v>
      </c>
      <c r="AC6" s="1985" t="s">
        <v>2</v>
      </c>
      <c r="AD6" s="2125" t="s">
        <v>5</v>
      </c>
      <c r="AE6" s="3126" t="s">
        <v>4</v>
      </c>
      <c r="AF6" s="12">
        <v>10</v>
      </c>
      <c r="AG6" s="13">
        <v>4</v>
      </c>
      <c r="AH6" s="13">
        <v>6</v>
      </c>
      <c r="AI6" s="13">
        <v>8</v>
      </c>
      <c r="AJ6" s="49">
        <v>0</v>
      </c>
      <c r="AK6" s="49">
        <v>3</v>
      </c>
    </row>
    <row r="7" spans="1:37" ht="16.5" customHeight="1" thickBot="1">
      <c r="A7" s="3060" t="s">
        <v>493</v>
      </c>
      <c r="B7" s="3074" t="s">
        <v>3</v>
      </c>
      <c r="C7" s="3088" t="s">
        <v>5</v>
      </c>
      <c r="D7" s="3089" t="s">
        <v>5</v>
      </c>
      <c r="E7" s="2188" t="s">
        <v>3</v>
      </c>
      <c r="F7" s="1999" t="s">
        <v>1110</v>
      </c>
      <c r="G7" s="1999" t="s">
        <v>2</v>
      </c>
      <c r="H7" s="2004" t="s">
        <v>4</v>
      </c>
      <c r="I7" s="2150" t="s">
        <v>4</v>
      </c>
      <c r="J7" s="3088" t="s">
        <v>5</v>
      </c>
      <c r="K7" s="3095" t="s">
        <v>3</v>
      </c>
      <c r="L7" s="2146" t="s">
        <v>2</v>
      </c>
      <c r="M7" s="2003" t="s">
        <v>5</v>
      </c>
      <c r="N7" s="1999" t="s">
        <v>2</v>
      </c>
      <c r="O7" s="3159" t="s">
        <v>1125</v>
      </c>
      <c r="P7" s="3160" t="s">
        <v>1125</v>
      </c>
      <c r="Q7" s="3088" t="s">
        <v>5</v>
      </c>
      <c r="R7" s="3089" t="s">
        <v>5</v>
      </c>
      <c r="S7" s="2188" t="s">
        <v>1131</v>
      </c>
      <c r="T7" s="1999" t="s">
        <v>1131</v>
      </c>
      <c r="U7" s="2001" t="s">
        <v>1136</v>
      </c>
      <c r="V7" s="2004" t="s">
        <v>4</v>
      </c>
      <c r="W7" s="2150" t="s">
        <v>4</v>
      </c>
      <c r="X7" s="3088" t="s">
        <v>5</v>
      </c>
      <c r="Y7" s="3089" t="s">
        <v>5</v>
      </c>
      <c r="Z7" s="2188" t="s">
        <v>3</v>
      </c>
      <c r="AA7" s="2001" t="s">
        <v>2</v>
      </c>
      <c r="AB7" s="1999" t="s">
        <v>2</v>
      </c>
      <c r="AC7" s="1999" t="s">
        <v>2</v>
      </c>
      <c r="AD7" s="2161" t="s">
        <v>3</v>
      </c>
      <c r="AE7" s="3127" t="s">
        <v>5</v>
      </c>
      <c r="AF7" s="19">
        <v>11</v>
      </c>
      <c r="AG7" s="20">
        <v>6</v>
      </c>
      <c r="AH7" s="21">
        <v>4</v>
      </c>
      <c r="AI7" s="21">
        <v>9</v>
      </c>
      <c r="AJ7" s="1778">
        <v>0</v>
      </c>
      <c r="AK7" s="1778">
        <v>2</v>
      </c>
    </row>
    <row r="8" spans="1:37" ht="16.5" customHeight="1" thickBot="1">
      <c r="A8" s="3061" t="s">
        <v>325</v>
      </c>
      <c r="B8" s="3075" t="s">
        <v>2</v>
      </c>
      <c r="C8" s="3090" t="s">
        <v>3</v>
      </c>
      <c r="D8" s="3091" t="s">
        <v>5</v>
      </c>
      <c r="E8" s="3081" t="s">
        <v>2</v>
      </c>
      <c r="F8" s="2012" t="s">
        <v>2</v>
      </c>
      <c r="G8" s="2014" t="s">
        <v>3</v>
      </c>
      <c r="H8" s="3099" t="s">
        <v>5</v>
      </c>
      <c r="I8" s="3099" t="s">
        <v>5</v>
      </c>
      <c r="J8" s="3103" t="s">
        <v>4</v>
      </c>
      <c r="K8" s="3104" t="s">
        <v>4</v>
      </c>
      <c r="L8" s="3101" t="s">
        <v>5</v>
      </c>
      <c r="M8" s="2012" t="s">
        <v>2</v>
      </c>
      <c r="N8" s="2014" t="s">
        <v>3</v>
      </c>
      <c r="O8" s="2012" t="s">
        <v>2</v>
      </c>
      <c r="P8" s="3108" t="s">
        <v>2</v>
      </c>
      <c r="Q8" s="3106" t="s">
        <v>1137</v>
      </c>
      <c r="R8" s="3164" t="s">
        <v>5</v>
      </c>
      <c r="S8" s="3109" t="s">
        <v>3</v>
      </c>
      <c r="T8" s="2013" t="s">
        <v>2</v>
      </c>
      <c r="U8" s="1987" t="s">
        <v>2</v>
      </c>
      <c r="V8" s="1987" t="s">
        <v>1143</v>
      </c>
      <c r="W8" s="2210" t="s">
        <v>118</v>
      </c>
      <c r="X8" s="3110" t="s">
        <v>5</v>
      </c>
      <c r="Y8" s="3091" t="s">
        <v>5</v>
      </c>
      <c r="Z8" s="3114" t="s">
        <v>2</v>
      </c>
      <c r="AA8" s="2012" t="s">
        <v>2</v>
      </c>
      <c r="AB8" s="2013" t="s">
        <v>2</v>
      </c>
      <c r="AC8" s="2012" t="s">
        <v>2</v>
      </c>
      <c r="AD8" s="3116" t="s">
        <v>3</v>
      </c>
      <c r="AE8" s="3117" t="s">
        <v>5</v>
      </c>
      <c r="AF8" s="1590">
        <v>14</v>
      </c>
      <c r="AG8" s="16">
        <v>5</v>
      </c>
      <c r="AH8" s="16">
        <v>2</v>
      </c>
      <c r="AI8" s="16">
        <v>8</v>
      </c>
      <c r="AJ8" s="1777">
        <v>0</v>
      </c>
      <c r="AK8" s="1777">
        <v>3</v>
      </c>
    </row>
    <row r="9" spans="1:37" ht="16.5" customHeight="1">
      <c r="A9" s="3062" t="s">
        <v>328</v>
      </c>
      <c r="B9" s="3076" t="s">
        <v>2</v>
      </c>
      <c r="C9" s="3092" t="s">
        <v>3</v>
      </c>
      <c r="D9" s="3093" t="s">
        <v>5</v>
      </c>
      <c r="E9" s="2127" t="s">
        <v>4</v>
      </c>
      <c r="F9" s="1982" t="s">
        <v>5</v>
      </c>
      <c r="G9" s="1987" t="s">
        <v>1116</v>
      </c>
      <c r="H9" s="1978" t="s">
        <v>3</v>
      </c>
      <c r="I9" s="2125" t="s">
        <v>5</v>
      </c>
      <c r="J9" s="3086" t="s">
        <v>4</v>
      </c>
      <c r="K9" s="3087" t="s">
        <v>4</v>
      </c>
      <c r="L9" s="3039" t="s">
        <v>1093</v>
      </c>
      <c r="M9" s="3039" t="s">
        <v>1093</v>
      </c>
      <c r="N9" s="3039" t="s">
        <v>1093</v>
      </c>
      <c r="O9" s="3039" t="s">
        <v>1093</v>
      </c>
      <c r="P9" s="3163" t="s">
        <v>1093</v>
      </c>
      <c r="Q9" s="3039" t="s">
        <v>1093</v>
      </c>
      <c r="R9" s="3165" t="s">
        <v>1093</v>
      </c>
      <c r="S9" s="1982" t="s">
        <v>5</v>
      </c>
      <c r="T9" s="1989" t="s">
        <v>4</v>
      </c>
      <c r="U9" s="1989" t="s">
        <v>4</v>
      </c>
      <c r="V9" s="1982" t="s">
        <v>5</v>
      </c>
      <c r="W9" s="2123" t="s">
        <v>4</v>
      </c>
      <c r="X9" s="3084" t="s">
        <v>5</v>
      </c>
      <c r="Y9" s="3085" t="s">
        <v>1047</v>
      </c>
      <c r="Z9" s="2118" t="s">
        <v>2</v>
      </c>
      <c r="AA9" s="1985" t="s">
        <v>2</v>
      </c>
      <c r="AB9" s="1987" t="s">
        <v>2</v>
      </c>
      <c r="AC9" s="1978" t="s">
        <v>3</v>
      </c>
      <c r="AD9" s="2119" t="s">
        <v>2</v>
      </c>
      <c r="AE9" s="3118" t="s">
        <v>5</v>
      </c>
      <c r="AF9" s="1593">
        <v>10</v>
      </c>
      <c r="AG9" s="13">
        <v>6</v>
      </c>
      <c r="AH9" s="13">
        <v>5</v>
      </c>
      <c r="AI9" s="13">
        <v>8</v>
      </c>
      <c r="AJ9" s="49">
        <v>0</v>
      </c>
      <c r="AK9" s="49">
        <v>3</v>
      </c>
    </row>
    <row r="10" spans="1:37" ht="16.5" customHeight="1">
      <c r="A10" s="3062" t="s">
        <v>331</v>
      </c>
      <c r="B10" s="3072" t="s">
        <v>4</v>
      </c>
      <c r="C10" s="3084" t="s">
        <v>5</v>
      </c>
      <c r="D10" s="3093" t="s">
        <v>5</v>
      </c>
      <c r="E10" s="2118" t="s">
        <v>2</v>
      </c>
      <c r="F10" s="1978" t="s">
        <v>3</v>
      </c>
      <c r="G10" s="1985" t="s">
        <v>2</v>
      </c>
      <c r="H10" s="1987" t="s">
        <v>2</v>
      </c>
      <c r="I10" s="2119" t="s">
        <v>2</v>
      </c>
      <c r="J10" s="3084" t="s">
        <v>5</v>
      </c>
      <c r="K10" s="3093" t="s">
        <v>5</v>
      </c>
      <c r="L10" s="2134" t="s">
        <v>3</v>
      </c>
      <c r="M10" s="1989" t="s">
        <v>4</v>
      </c>
      <c r="N10" s="1989" t="s">
        <v>4</v>
      </c>
      <c r="O10" s="1982" t="s">
        <v>5</v>
      </c>
      <c r="P10" s="2132" t="s">
        <v>2</v>
      </c>
      <c r="Q10" s="3084" t="s">
        <v>5</v>
      </c>
      <c r="R10" s="3098" t="s">
        <v>3</v>
      </c>
      <c r="S10" s="2127" t="s">
        <v>4</v>
      </c>
      <c r="T10" s="1982" t="s">
        <v>5</v>
      </c>
      <c r="U10" s="1987" t="s">
        <v>2</v>
      </c>
      <c r="V10" s="2180" t="s">
        <v>3</v>
      </c>
      <c r="W10" s="2125" t="s">
        <v>5</v>
      </c>
      <c r="X10" s="3086" t="s">
        <v>4</v>
      </c>
      <c r="Y10" s="3087" t="s">
        <v>4</v>
      </c>
      <c r="Z10" s="2122" t="s">
        <v>5</v>
      </c>
      <c r="AA10" s="1978" t="s">
        <v>3</v>
      </c>
      <c r="AB10" s="1987" t="s">
        <v>2</v>
      </c>
      <c r="AC10" s="2210" t="s">
        <v>346</v>
      </c>
      <c r="AD10" s="2119" t="s">
        <v>2</v>
      </c>
      <c r="AE10" s="3118" t="s">
        <v>5</v>
      </c>
      <c r="AF10" s="1592">
        <v>9</v>
      </c>
      <c r="AG10" s="13">
        <v>5</v>
      </c>
      <c r="AH10" s="8">
        <v>6</v>
      </c>
      <c r="AI10" s="8">
        <v>10</v>
      </c>
      <c r="AJ10" s="49">
        <v>0</v>
      </c>
      <c r="AK10" s="49">
        <v>3</v>
      </c>
    </row>
    <row r="11" spans="1:37" ht="16.5" customHeight="1" thickBot="1">
      <c r="A11" s="3062" t="s">
        <v>327</v>
      </c>
      <c r="B11" s="3073" t="s">
        <v>5</v>
      </c>
      <c r="C11" s="3086" t="s">
        <v>4</v>
      </c>
      <c r="D11" s="3087" t="s">
        <v>4</v>
      </c>
      <c r="E11" s="2122" t="s">
        <v>5</v>
      </c>
      <c r="F11" s="1987" t="s">
        <v>2</v>
      </c>
      <c r="G11" s="1987" t="s">
        <v>2</v>
      </c>
      <c r="H11" s="3152" t="s">
        <v>1120</v>
      </c>
      <c r="I11" s="2119" t="s">
        <v>2</v>
      </c>
      <c r="J11" s="3084" t="s">
        <v>5</v>
      </c>
      <c r="K11" s="3098" t="s">
        <v>3</v>
      </c>
      <c r="L11" s="2118" t="s">
        <v>2</v>
      </c>
      <c r="M11" s="3161">
        <v>24</v>
      </c>
      <c r="N11" s="3162">
        <v>24</v>
      </c>
      <c r="O11" s="2056" t="s">
        <v>1135</v>
      </c>
      <c r="P11" s="2123" t="s">
        <v>4</v>
      </c>
      <c r="Q11" s="3084" t="s">
        <v>5</v>
      </c>
      <c r="R11" s="3093" t="s">
        <v>5</v>
      </c>
      <c r="S11" s="2129" t="s">
        <v>2</v>
      </c>
      <c r="T11" s="2210" t="s">
        <v>1140</v>
      </c>
      <c r="U11" s="1982" t="s">
        <v>5</v>
      </c>
      <c r="V11" s="1987" t="s">
        <v>2</v>
      </c>
      <c r="W11" s="2144" t="s">
        <v>2</v>
      </c>
      <c r="X11" s="3093" t="s">
        <v>5</v>
      </c>
      <c r="Y11" s="3098" t="s">
        <v>3</v>
      </c>
      <c r="Z11" s="2134" t="s">
        <v>3</v>
      </c>
      <c r="AA11" s="1989" t="s">
        <v>4</v>
      </c>
      <c r="AB11" s="1989" t="s">
        <v>4</v>
      </c>
      <c r="AC11" s="1982" t="s">
        <v>5</v>
      </c>
      <c r="AD11" s="2210" t="s">
        <v>1141</v>
      </c>
      <c r="AE11" s="3119" t="s">
        <v>3</v>
      </c>
      <c r="AF11" s="1593">
        <v>10</v>
      </c>
      <c r="AG11" s="13">
        <v>5</v>
      </c>
      <c r="AH11" s="13">
        <v>6</v>
      </c>
      <c r="AI11" s="13">
        <v>8</v>
      </c>
      <c r="AJ11" s="49">
        <v>0</v>
      </c>
      <c r="AK11" s="49">
        <v>2</v>
      </c>
    </row>
    <row r="12" spans="1:37" ht="16.5" customHeight="1" thickBot="1">
      <c r="A12" s="3062" t="s">
        <v>341</v>
      </c>
      <c r="B12" s="3077" t="s">
        <v>3</v>
      </c>
      <c r="C12" s="3084" t="s">
        <v>5</v>
      </c>
      <c r="D12" s="3093" t="s">
        <v>5</v>
      </c>
      <c r="E12" s="2129" t="s">
        <v>2</v>
      </c>
      <c r="F12" s="1989" t="s">
        <v>4</v>
      </c>
      <c r="G12" s="1989" t="s">
        <v>4</v>
      </c>
      <c r="H12" s="1982" t="s">
        <v>1121</v>
      </c>
      <c r="I12" s="2136" t="s">
        <v>3</v>
      </c>
      <c r="J12" s="3094" t="s">
        <v>1047</v>
      </c>
      <c r="K12" s="3093" t="s">
        <v>5</v>
      </c>
      <c r="L12" s="2127" t="s">
        <v>4</v>
      </c>
      <c r="M12" s="1982" t="s">
        <v>5</v>
      </c>
      <c r="N12" s="2108" t="s">
        <v>118</v>
      </c>
      <c r="O12" s="3159" t="s">
        <v>33</v>
      </c>
      <c r="P12" s="2125" t="s">
        <v>1133</v>
      </c>
      <c r="Q12" s="3086" t="s">
        <v>4</v>
      </c>
      <c r="R12" s="3087" t="s">
        <v>4</v>
      </c>
      <c r="S12" s="2122" t="s">
        <v>5</v>
      </c>
      <c r="T12" s="1987" t="s">
        <v>2</v>
      </c>
      <c r="U12" s="1985" t="s">
        <v>2</v>
      </c>
      <c r="V12" s="1987" t="s">
        <v>2</v>
      </c>
      <c r="W12" s="2210" t="s">
        <v>118</v>
      </c>
      <c r="X12" s="3094" t="s">
        <v>1047</v>
      </c>
      <c r="Y12" s="3093" t="s">
        <v>5</v>
      </c>
      <c r="Z12" s="2118" t="s">
        <v>2</v>
      </c>
      <c r="AA12" s="1987" t="s">
        <v>2</v>
      </c>
      <c r="AB12" s="1978" t="s">
        <v>3</v>
      </c>
      <c r="AC12" s="1989" t="s">
        <v>4</v>
      </c>
      <c r="AD12" s="2123" t="s">
        <v>4</v>
      </c>
      <c r="AE12" s="3118" t="s">
        <v>5</v>
      </c>
      <c r="AF12" s="1593">
        <v>7</v>
      </c>
      <c r="AG12" s="13">
        <v>6</v>
      </c>
      <c r="AH12" s="13">
        <v>7</v>
      </c>
      <c r="AI12" s="13">
        <v>9</v>
      </c>
      <c r="AJ12" s="49">
        <v>0</v>
      </c>
      <c r="AK12" s="49">
        <v>2</v>
      </c>
    </row>
    <row r="13" spans="1:37" ht="16.5" customHeight="1">
      <c r="A13" s="3062" t="s">
        <v>329</v>
      </c>
      <c r="B13" s="3078" t="s">
        <v>2</v>
      </c>
      <c r="C13" s="3144" t="s">
        <v>5</v>
      </c>
      <c r="D13" s="3093" t="s">
        <v>5</v>
      </c>
      <c r="E13" s="2134" t="s">
        <v>3</v>
      </c>
      <c r="F13" s="1987" t="s">
        <v>2</v>
      </c>
      <c r="G13" s="1989" t="s">
        <v>4</v>
      </c>
      <c r="H13" s="1982" t="s">
        <v>5</v>
      </c>
      <c r="I13" s="2132" t="s">
        <v>2</v>
      </c>
      <c r="J13" s="3092" t="s">
        <v>3</v>
      </c>
      <c r="K13" s="3093" t="s">
        <v>5</v>
      </c>
      <c r="L13" s="2127" t="s">
        <v>4</v>
      </c>
      <c r="M13" s="1982" t="s">
        <v>5</v>
      </c>
      <c r="N13" s="1987" t="s">
        <v>2</v>
      </c>
      <c r="O13" s="1978" t="s">
        <v>3</v>
      </c>
      <c r="P13" s="2125" t="s">
        <v>5</v>
      </c>
      <c r="Q13" s="3086" t="s">
        <v>4</v>
      </c>
      <c r="R13" s="3087" t="s">
        <v>4</v>
      </c>
      <c r="S13" s="2122" t="s">
        <v>5</v>
      </c>
      <c r="T13" s="1978" t="s">
        <v>3</v>
      </c>
      <c r="U13" s="1987" t="s">
        <v>2</v>
      </c>
      <c r="V13" s="1985" t="s">
        <v>2</v>
      </c>
      <c r="W13" s="2136" t="s">
        <v>3</v>
      </c>
      <c r="X13" s="3098" t="s">
        <v>3</v>
      </c>
      <c r="Y13" s="3098" t="s">
        <v>3</v>
      </c>
      <c r="Z13" s="2118" t="s">
        <v>2</v>
      </c>
      <c r="AA13" s="2108" t="s">
        <v>1144</v>
      </c>
      <c r="AB13" s="2210" t="s">
        <v>118</v>
      </c>
      <c r="AC13" s="1989" t="s">
        <v>4</v>
      </c>
      <c r="AD13" s="2123" t="s">
        <v>4</v>
      </c>
      <c r="AE13" s="3118" t="s">
        <v>5</v>
      </c>
      <c r="AF13" s="1593">
        <v>9</v>
      </c>
      <c r="AG13" s="13">
        <v>6</v>
      </c>
      <c r="AH13" s="13">
        <v>6</v>
      </c>
      <c r="AI13" s="13">
        <v>8</v>
      </c>
      <c r="AJ13" s="49">
        <v>0</v>
      </c>
      <c r="AK13" s="49">
        <v>2</v>
      </c>
    </row>
    <row r="14" spans="1:37" ht="16.5" customHeight="1" thickBot="1">
      <c r="A14" s="3063" t="s">
        <v>330</v>
      </c>
      <c r="B14" s="3079" t="s">
        <v>2</v>
      </c>
      <c r="C14" s="3094" t="s">
        <v>1047</v>
      </c>
      <c r="D14" s="3095" t="s">
        <v>3</v>
      </c>
      <c r="E14" s="2146" t="s">
        <v>2</v>
      </c>
      <c r="F14" s="2001" t="s">
        <v>2</v>
      </c>
      <c r="G14" s="2005" t="s">
        <v>3</v>
      </c>
      <c r="H14" s="2004" t="s">
        <v>4</v>
      </c>
      <c r="I14" s="2150" t="s">
        <v>4</v>
      </c>
      <c r="J14" s="3088" t="s">
        <v>5</v>
      </c>
      <c r="K14" s="3089" t="s">
        <v>5</v>
      </c>
      <c r="L14" s="2188" t="s">
        <v>3</v>
      </c>
      <c r="M14" s="1985" t="s">
        <v>1129</v>
      </c>
      <c r="N14" s="1985" t="s">
        <v>2</v>
      </c>
      <c r="O14" s="2108" t="s">
        <v>274</v>
      </c>
      <c r="P14" s="2161" t="s">
        <v>3</v>
      </c>
      <c r="Q14" s="3088" t="s">
        <v>1133</v>
      </c>
      <c r="R14" s="3089" t="s">
        <v>5</v>
      </c>
      <c r="S14" s="2146" t="s">
        <v>2</v>
      </c>
      <c r="T14" s="1987" t="s">
        <v>2</v>
      </c>
      <c r="U14" s="2136" t="s">
        <v>3</v>
      </c>
      <c r="V14" s="2004" t="s">
        <v>4</v>
      </c>
      <c r="W14" s="3145" t="s">
        <v>1115</v>
      </c>
      <c r="X14" s="3145" t="s">
        <v>1115</v>
      </c>
      <c r="Y14" s="3089" t="s">
        <v>5</v>
      </c>
      <c r="Z14" s="2143" t="s">
        <v>4</v>
      </c>
      <c r="AA14" s="2003" t="s">
        <v>5</v>
      </c>
      <c r="AB14" s="1999" t="s">
        <v>2</v>
      </c>
      <c r="AC14" s="2005" t="s">
        <v>3</v>
      </c>
      <c r="AD14" s="2152" t="s">
        <v>5</v>
      </c>
      <c r="AE14" s="3120" t="s">
        <v>4</v>
      </c>
      <c r="AF14" s="1594">
        <v>9</v>
      </c>
      <c r="AG14" s="20">
        <v>6</v>
      </c>
      <c r="AH14" s="20">
        <v>6</v>
      </c>
      <c r="AI14" s="20">
        <v>9</v>
      </c>
      <c r="AJ14" s="1778">
        <v>0</v>
      </c>
      <c r="AK14" s="1778">
        <v>2</v>
      </c>
    </row>
    <row r="15" spans="1:37" ht="16.5" customHeight="1" thickBot="1">
      <c r="A15" s="3064" t="s">
        <v>334</v>
      </c>
      <c r="B15" s="3080" t="s">
        <v>2</v>
      </c>
      <c r="C15" s="3096" t="s">
        <v>3</v>
      </c>
      <c r="D15" s="3097" t="s">
        <v>5</v>
      </c>
      <c r="E15" s="2100" t="s">
        <v>2</v>
      </c>
      <c r="F15" s="2100" t="s">
        <v>2</v>
      </c>
      <c r="G15" s="2100" t="s">
        <v>2</v>
      </c>
      <c r="H15" s="2123" t="s">
        <v>4</v>
      </c>
      <c r="I15" s="3088" t="s">
        <v>5</v>
      </c>
      <c r="J15" s="3082" t="s">
        <v>5</v>
      </c>
      <c r="K15" s="3105" t="s">
        <v>4</v>
      </c>
      <c r="L15" s="3154" t="s">
        <v>4</v>
      </c>
      <c r="M15" s="3155" t="s">
        <v>5</v>
      </c>
      <c r="N15" s="1976" t="s">
        <v>2</v>
      </c>
      <c r="O15" s="1976" t="s">
        <v>2</v>
      </c>
      <c r="P15" s="2105" t="s">
        <v>4</v>
      </c>
      <c r="Q15" s="3111" t="s">
        <v>4</v>
      </c>
      <c r="R15" s="3097" t="s">
        <v>5</v>
      </c>
      <c r="S15" s="2104" t="s">
        <v>1129</v>
      </c>
      <c r="T15" s="2210" t="s">
        <v>118</v>
      </c>
      <c r="U15" s="2210" t="s">
        <v>118</v>
      </c>
      <c r="V15" s="1976" t="s">
        <v>2</v>
      </c>
      <c r="W15" s="2101" t="s">
        <v>2</v>
      </c>
      <c r="X15" s="3082" t="s">
        <v>5</v>
      </c>
      <c r="Y15" s="3097" t="s">
        <v>5</v>
      </c>
      <c r="Z15" s="1976" t="s">
        <v>2</v>
      </c>
      <c r="AA15" s="2155" t="s">
        <v>3</v>
      </c>
      <c r="AB15" s="1976" t="s">
        <v>2</v>
      </c>
      <c r="AC15" s="2210" t="s">
        <v>118</v>
      </c>
      <c r="AD15" s="2113" t="s">
        <v>3</v>
      </c>
      <c r="AE15" s="3121" t="s">
        <v>5</v>
      </c>
      <c r="AF15" s="1845">
        <v>14</v>
      </c>
      <c r="AG15" s="16">
        <v>5</v>
      </c>
      <c r="AH15" s="17">
        <v>3</v>
      </c>
      <c r="AI15" s="17">
        <v>8</v>
      </c>
      <c r="AJ15" s="1777">
        <v>0</v>
      </c>
      <c r="AK15" s="1777">
        <v>2</v>
      </c>
    </row>
    <row r="16" spans="1:37" ht="16.5" customHeight="1">
      <c r="A16" s="3065" t="s">
        <v>336</v>
      </c>
      <c r="B16" s="3076" t="s">
        <v>2</v>
      </c>
      <c r="C16" s="3084" t="s">
        <v>5</v>
      </c>
      <c r="D16" s="3087" t="s">
        <v>4</v>
      </c>
      <c r="E16" s="2122" t="s">
        <v>5</v>
      </c>
      <c r="F16" s="1978" t="s">
        <v>3</v>
      </c>
      <c r="G16" s="1978" t="s">
        <v>3</v>
      </c>
      <c r="H16" s="2108" t="s">
        <v>118</v>
      </c>
      <c r="I16" s="2123" t="s">
        <v>4</v>
      </c>
      <c r="J16" s="3086" t="s">
        <v>4</v>
      </c>
      <c r="K16" s="3093" t="s">
        <v>5</v>
      </c>
      <c r="L16" s="2134" t="s">
        <v>3</v>
      </c>
      <c r="M16" s="1987" t="s">
        <v>2</v>
      </c>
      <c r="N16" s="1985" t="s">
        <v>2</v>
      </c>
      <c r="O16" s="1978" t="s">
        <v>3</v>
      </c>
      <c r="P16" s="2119" t="s">
        <v>2</v>
      </c>
      <c r="Q16" s="3084" t="s">
        <v>5</v>
      </c>
      <c r="R16" s="3093" t="s">
        <v>5</v>
      </c>
      <c r="S16" s="2118" t="s">
        <v>2</v>
      </c>
      <c r="T16" s="1987" t="s">
        <v>2</v>
      </c>
      <c r="U16" s="1978" t="s">
        <v>3</v>
      </c>
      <c r="V16" s="2210" t="s">
        <v>118</v>
      </c>
      <c r="W16" s="2119" t="s">
        <v>2</v>
      </c>
      <c r="X16" s="3084" t="s">
        <v>5</v>
      </c>
      <c r="Y16" s="3093" t="s">
        <v>5</v>
      </c>
      <c r="Z16" s="2127" t="s">
        <v>4</v>
      </c>
      <c r="AA16" s="1989" t="s">
        <v>4</v>
      </c>
      <c r="AB16" s="1982" t="s">
        <v>5</v>
      </c>
      <c r="AC16" s="1985" t="s">
        <v>2</v>
      </c>
      <c r="AD16" s="2119" t="s">
        <v>2</v>
      </c>
      <c r="AE16" s="3119" t="s">
        <v>3</v>
      </c>
      <c r="AF16" s="1593">
        <v>12</v>
      </c>
      <c r="AG16" s="13">
        <v>5</v>
      </c>
      <c r="AH16" s="13">
        <v>5</v>
      </c>
      <c r="AI16" s="13">
        <v>8</v>
      </c>
      <c r="AJ16" s="49">
        <v>0</v>
      </c>
      <c r="AK16" s="49">
        <v>3</v>
      </c>
    </row>
    <row r="17" spans="1:37" ht="16.5" customHeight="1">
      <c r="A17" s="3065" t="s">
        <v>333</v>
      </c>
      <c r="B17" s="3072" t="s">
        <v>4</v>
      </c>
      <c r="C17" s="3086" t="s">
        <v>4</v>
      </c>
      <c r="D17" s="3093" t="s">
        <v>5</v>
      </c>
      <c r="E17" s="2134" t="s">
        <v>3</v>
      </c>
      <c r="F17" s="1985" t="s">
        <v>2</v>
      </c>
      <c r="G17" s="2108" t="s">
        <v>799</v>
      </c>
      <c r="H17" s="1978" t="s">
        <v>3</v>
      </c>
      <c r="I17" s="2129" t="s">
        <v>2</v>
      </c>
      <c r="J17" s="3084" t="s">
        <v>5</v>
      </c>
      <c r="K17" s="3093" t="s">
        <v>5</v>
      </c>
      <c r="L17" s="2118" t="s">
        <v>2</v>
      </c>
      <c r="M17" s="2108" t="s">
        <v>118</v>
      </c>
      <c r="N17" s="1978" t="s">
        <v>3</v>
      </c>
      <c r="O17" s="2108" t="s">
        <v>799</v>
      </c>
      <c r="P17" s="2136" t="s">
        <v>3</v>
      </c>
      <c r="Q17" s="3084" t="s">
        <v>5</v>
      </c>
      <c r="R17" s="3093" t="s">
        <v>5</v>
      </c>
      <c r="S17" s="1987" t="s">
        <v>2</v>
      </c>
      <c r="T17" s="1985" t="s">
        <v>1129</v>
      </c>
      <c r="U17" s="1989" t="s">
        <v>4</v>
      </c>
      <c r="V17" s="1989" t="s">
        <v>4</v>
      </c>
      <c r="W17" s="2125" t="s">
        <v>5</v>
      </c>
      <c r="X17" s="3084" t="s">
        <v>5</v>
      </c>
      <c r="Y17" s="3098" t="s">
        <v>3</v>
      </c>
      <c r="Z17" s="2118" t="s">
        <v>2</v>
      </c>
      <c r="AA17" s="1985" t="s">
        <v>2</v>
      </c>
      <c r="AB17" s="1989" t="s">
        <v>4</v>
      </c>
      <c r="AC17" s="1989" t="s">
        <v>4</v>
      </c>
      <c r="AD17" s="2125" t="s">
        <v>5</v>
      </c>
      <c r="AE17" s="3118" t="s">
        <v>5</v>
      </c>
      <c r="AF17" s="1592">
        <v>10</v>
      </c>
      <c r="AG17" s="13">
        <v>5</v>
      </c>
      <c r="AH17" s="8">
        <v>6</v>
      </c>
      <c r="AI17" s="8">
        <v>9</v>
      </c>
      <c r="AJ17" s="49">
        <v>0</v>
      </c>
      <c r="AK17" s="49">
        <v>3</v>
      </c>
    </row>
    <row r="18" spans="1:37" ht="16.5" customHeight="1" thickBot="1">
      <c r="A18" s="3065" t="s">
        <v>335</v>
      </c>
      <c r="B18" s="3077" t="s">
        <v>3</v>
      </c>
      <c r="C18" s="3084" t="s">
        <v>5</v>
      </c>
      <c r="D18" s="3093" t="s">
        <v>5</v>
      </c>
      <c r="E18" s="2129" t="s">
        <v>2</v>
      </c>
      <c r="F18" s="1987" t="s">
        <v>2</v>
      </c>
      <c r="G18" s="2143" t="s">
        <v>4</v>
      </c>
      <c r="H18" s="1982" t="s">
        <v>5</v>
      </c>
      <c r="I18" s="2136" t="s">
        <v>3</v>
      </c>
      <c r="J18" s="3084" t="s">
        <v>5</v>
      </c>
      <c r="K18" s="1985" t="s">
        <v>393</v>
      </c>
      <c r="L18" s="2129" t="s">
        <v>2</v>
      </c>
      <c r="M18" s="1978" t="s">
        <v>3</v>
      </c>
      <c r="N18" s="1989" t="s">
        <v>4</v>
      </c>
      <c r="O18" s="1989" t="s">
        <v>4</v>
      </c>
      <c r="P18" s="2125" t="s">
        <v>5</v>
      </c>
      <c r="Q18" s="3084" t="s">
        <v>5</v>
      </c>
      <c r="R18" s="3087" t="s">
        <v>4</v>
      </c>
      <c r="S18" s="2122" t="s">
        <v>5</v>
      </c>
      <c r="T18" s="1987" t="s">
        <v>2</v>
      </c>
      <c r="U18" s="1987" t="s">
        <v>2</v>
      </c>
      <c r="V18" s="1978" t="s">
        <v>3</v>
      </c>
      <c r="W18" s="2123" t="s">
        <v>4</v>
      </c>
      <c r="X18" s="3086" t="s">
        <v>4</v>
      </c>
      <c r="Y18" s="3093" t="s">
        <v>5</v>
      </c>
      <c r="Z18" s="2129" t="s">
        <v>2</v>
      </c>
      <c r="AA18" s="1982" t="s">
        <v>5</v>
      </c>
      <c r="AB18" s="1987" t="s">
        <v>2</v>
      </c>
      <c r="AC18" s="1978" t="s">
        <v>3</v>
      </c>
      <c r="AD18" s="2119" t="s">
        <v>2</v>
      </c>
      <c r="AE18" s="3118" t="s">
        <v>5</v>
      </c>
      <c r="AF18" s="1592">
        <v>9</v>
      </c>
      <c r="AG18" s="13">
        <v>5</v>
      </c>
      <c r="AH18" s="8">
        <v>5</v>
      </c>
      <c r="AI18" s="8">
        <v>10</v>
      </c>
      <c r="AJ18" s="49">
        <v>0</v>
      </c>
      <c r="AK18" s="49">
        <v>2</v>
      </c>
    </row>
    <row r="19" spans="1:37" ht="16.5" customHeight="1" thickBot="1">
      <c r="A19" s="3065" t="s">
        <v>1103</v>
      </c>
      <c r="B19" s="3073" t="s">
        <v>1114</v>
      </c>
      <c r="C19" s="3084" t="s">
        <v>5</v>
      </c>
      <c r="D19" s="3093" t="s">
        <v>5</v>
      </c>
      <c r="E19" s="2127" t="s">
        <v>4</v>
      </c>
      <c r="F19" s="1989" t="s">
        <v>4</v>
      </c>
      <c r="G19" s="1982" t="s">
        <v>5</v>
      </c>
      <c r="H19" s="1985" t="s">
        <v>2</v>
      </c>
      <c r="I19" s="2119" t="s">
        <v>2</v>
      </c>
      <c r="J19" s="3092" t="s">
        <v>3</v>
      </c>
      <c r="K19" s="3148" t="s">
        <v>1118</v>
      </c>
      <c r="L19" s="2118" t="s">
        <v>2</v>
      </c>
      <c r="M19" s="1989" t="s">
        <v>4</v>
      </c>
      <c r="N19" s="1982" t="s">
        <v>5</v>
      </c>
      <c r="O19" s="1985" t="s">
        <v>2</v>
      </c>
      <c r="P19" s="2119" t="s">
        <v>2</v>
      </c>
      <c r="Q19" s="3084" t="s">
        <v>5</v>
      </c>
      <c r="R19" s="3147" t="s">
        <v>5</v>
      </c>
      <c r="S19" s="2127" t="s">
        <v>4</v>
      </c>
      <c r="T19" s="1989" t="s">
        <v>4</v>
      </c>
      <c r="U19" s="1982" t="s">
        <v>5</v>
      </c>
      <c r="V19" s="3166" t="s">
        <v>1145</v>
      </c>
      <c r="W19" s="2119" t="s">
        <v>2</v>
      </c>
      <c r="X19" s="3092" t="s">
        <v>3</v>
      </c>
      <c r="Y19" s="3093" t="s">
        <v>5</v>
      </c>
      <c r="Z19" s="2118" t="s">
        <v>2</v>
      </c>
      <c r="AA19" s="1987" t="s">
        <v>2</v>
      </c>
      <c r="AB19" s="1978" t="s">
        <v>1142</v>
      </c>
      <c r="AC19" s="1982" t="s">
        <v>5</v>
      </c>
      <c r="AD19" s="2132" t="s">
        <v>2</v>
      </c>
      <c r="AE19" s="3122" t="s">
        <v>1047</v>
      </c>
      <c r="AF19" s="1592">
        <v>10</v>
      </c>
      <c r="AG19" s="13">
        <v>5</v>
      </c>
      <c r="AH19" s="8">
        <v>5</v>
      </c>
      <c r="AI19" s="8">
        <v>9</v>
      </c>
      <c r="AJ19" s="49">
        <v>0</v>
      </c>
      <c r="AK19" s="49">
        <v>3</v>
      </c>
    </row>
    <row r="20" spans="1:37" ht="16.5" customHeight="1" thickBot="1">
      <c r="A20" s="3066" t="s">
        <v>1104</v>
      </c>
      <c r="B20" s="3079" t="s">
        <v>1113</v>
      </c>
      <c r="C20" s="3088" t="s">
        <v>5</v>
      </c>
      <c r="D20" s="3095" t="s">
        <v>3</v>
      </c>
      <c r="E20" s="3146" t="s">
        <v>1088</v>
      </c>
      <c r="F20" s="3146" t="s">
        <v>1088</v>
      </c>
      <c r="G20" s="3039" t="s">
        <v>1093</v>
      </c>
      <c r="H20" s="3039" t="s">
        <v>1093</v>
      </c>
      <c r="I20" s="3039" t="s">
        <v>1093</v>
      </c>
      <c r="J20" s="3039" t="s">
        <v>1093</v>
      </c>
      <c r="K20" s="3039" t="s">
        <v>1093</v>
      </c>
      <c r="L20" s="3039" t="s">
        <v>1093</v>
      </c>
      <c r="M20" s="3039" t="s">
        <v>1093</v>
      </c>
      <c r="N20" s="3157" t="s">
        <v>1127</v>
      </c>
      <c r="O20" s="3157" t="s">
        <v>1128</v>
      </c>
      <c r="P20" s="2144" t="s">
        <v>2</v>
      </c>
      <c r="Q20" s="3112" t="s">
        <v>3</v>
      </c>
      <c r="R20" s="3158" t="s">
        <v>1126</v>
      </c>
      <c r="S20" s="2146" t="s">
        <v>2</v>
      </c>
      <c r="T20" s="2003" t="s">
        <v>5</v>
      </c>
      <c r="U20" s="1999" t="s">
        <v>2</v>
      </c>
      <c r="V20" s="2001" t="s">
        <v>2</v>
      </c>
      <c r="W20" s="2161" t="s">
        <v>3</v>
      </c>
      <c r="X20" s="3088" t="s">
        <v>5</v>
      </c>
      <c r="Y20" s="3115" t="s">
        <v>4</v>
      </c>
      <c r="Z20" s="2149" t="s">
        <v>5</v>
      </c>
      <c r="AA20" s="2005" t="s">
        <v>3</v>
      </c>
      <c r="AB20" s="1999" t="s">
        <v>2</v>
      </c>
      <c r="AC20" s="1999" t="s">
        <v>2</v>
      </c>
      <c r="AD20" s="2150" t="s">
        <v>4</v>
      </c>
      <c r="AE20" s="3120" t="s">
        <v>4</v>
      </c>
      <c r="AF20" s="1594">
        <v>10</v>
      </c>
      <c r="AG20" s="20">
        <v>5</v>
      </c>
      <c r="AH20" s="20">
        <v>6</v>
      </c>
      <c r="AI20" s="20">
        <v>9</v>
      </c>
      <c r="AJ20" s="1778">
        <v>0</v>
      </c>
      <c r="AK20" s="1778">
        <v>3</v>
      </c>
    </row>
    <row r="21" spans="1:37" ht="16.5" customHeight="1" thickBot="1">
      <c r="A21" s="3067" t="s">
        <v>1105</v>
      </c>
      <c r="B21" s="3080" t="s">
        <v>2</v>
      </c>
      <c r="C21" s="3082" t="s">
        <v>5</v>
      </c>
      <c r="D21" s="3097" t="s">
        <v>5</v>
      </c>
      <c r="E21" s="2100" t="s">
        <v>2</v>
      </c>
      <c r="F21" s="1976" t="s">
        <v>2</v>
      </c>
      <c r="G21" s="1976" t="s">
        <v>2</v>
      </c>
      <c r="H21" s="1976" t="s">
        <v>2</v>
      </c>
      <c r="I21" s="1976" t="s">
        <v>2</v>
      </c>
      <c r="J21" s="3082" t="s">
        <v>5</v>
      </c>
      <c r="K21" s="3107" t="s">
        <v>1047</v>
      </c>
      <c r="L21" s="2100" t="s">
        <v>2</v>
      </c>
      <c r="M21" s="1976" t="s">
        <v>2</v>
      </c>
      <c r="N21" s="1976" t="s">
        <v>2</v>
      </c>
      <c r="O21" s="1976" t="s">
        <v>2</v>
      </c>
      <c r="P21" s="1975" t="s">
        <v>5</v>
      </c>
      <c r="Q21" s="3082" t="s">
        <v>5</v>
      </c>
      <c r="R21" s="3097" t="s">
        <v>5</v>
      </c>
      <c r="S21" s="2100" t="s">
        <v>2</v>
      </c>
      <c r="T21" s="1976" t="s">
        <v>2</v>
      </c>
      <c r="U21" s="1976" t="s">
        <v>2</v>
      </c>
      <c r="V21" s="1976" t="s">
        <v>2</v>
      </c>
      <c r="W21" s="2101" t="s">
        <v>2</v>
      </c>
      <c r="X21" s="3082" t="s">
        <v>5</v>
      </c>
      <c r="Y21" s="3097" t="s">
        <v>5</v>
      </c>
      <c r="Z21" s="2100" t="s">
        <v>2</v>
      </c>
      <c r="AA21" s="1976" t="s">
        <v>2</v>
      </c>
      <c r="AB21" s="1976" t="s">
        <v>2</v>
      </c>
      <c r="AC21" s="1976" t="s">
        <v>2</v>
      </c>
      <c r="AD21" s="2109" t="s">
        <v>5</v>
      </c>
      <c r="AE21" s="3123" t="s">
        <v>1047</v>
      </c>
      <c r="AF21" s="1845">
        <v>18</v>
      </c>
      <c r="AG21" s="16">
        <v>0</v>
      </c>
      <c r="AH21" s="17">
        <v>0</v>
      </c>
      <c r="AI21" s="17">
        <v>9</v>
      </c>
      <c r="AJ21" s="1777">
        <v>0</v>
      </c>
      <c r="AK21" s="1777">
        <v>0</v>
      </c>
    </row>
    <row r="22" spans="1:37" ht="16.5" customHeight="1" thickBot="1">
      <c r="A22" s="3068" t="s">
        <v>340</v>
      </c>
      <c r="B22" s="3080" t="s">
        <v>2</v>
      </c>
      <c r="C22" s="3094" t="s">
        <v>1047</v>
      </c>
      <c r="D22" s="3085" t="s">
        <v>1047</v>
      </c>
      <c r="E22" s="2118" t="s">
        <v>2</v>
      </c>
      <c r="F22" s="1982" t="s">
        <v>5</v>
      </c>
      <c r="G22" s="2108" t="s">
        <v>1111</v>
      </c>
      <c r="H22" s="2108" t="s">
        <v>118</v>
      </c>
      <c r="I22" s="2119" t="s">
        <v>2</v>
      </c>
      <c r="J22" s="3084" t="s">
        <v>5</v>
      </c>
      <c r="K22" s="3093" t="s">
        <v>5</v>
      </c>
      <c r="L22" s="2129" t="s">
        <v>2</v>
      </c>
      <c r="M22" s="1987" t="s">
        <v>2</v>
      </c>
      <c r="N22" s="1987" t="s">
        <v>2</v>
      </c>
      <c r="O22" s="1985" t="s">
        <v>1112</v>
      </c>
      <c r="P22" s="2136" t="s">
        <v>3</v>
      </c>
      <c r="Q22" s="3084" t="s">
        <v>5</v>
      </c>
      <c r="R22" s="3093" t="s">
        <v>5</v>
      </c>
      <c r="S22" s="2118" t="s">
        <v>2</v>
      </c>
      <c r="T22" s="1978" t="s">
        <v>1129</v>
      </c>
      <c r="U22" s="1985" t="s">
        <v>2</v>
      </c>
      <c r="V22" s="1987" t="s">
        <v>2</v>
      </c>
      <c r="W22" s="2119" t="s">
        <v>2</v>
      </c>
      <c r="X22" s="3084" t="s">
        <v>5</v>
      </c>
      <c r="Y22" s="3093" t="s">
        <v>5</v>
      </c>
      <c r="Z22" s="2118" t="s">
        <v>2</v>
      </c>
      <c r="AA22" s="1987" t="s">
        <v>2</v>
      </c>
      <c r="AB22" s="1987" t="s">
        <v>2</v>
      </c>
      <c r="AC22" s="1987" t="s">
        <v>2</v>
      </c>
      <c r="AD22" s="2136" t="s">
        <v>3</v>
      </c>
      <c r="AE22" s="3118" t="s">
        <v>5</v>
      </c>
      <c r="AF22" s="1592">
        <v>15</v>
      </c>
      <c r="AG22" s="13">
        <v>4</v>
      </c>
      <c r="AH22" s="8">
        <v>0</v>
      </c>
      <c r="AI22" s="8">
        <v>9</v>
      </c>
      <c r="AJ22" s="49">
        <v>0</v>
      </c>
      <c r="AK22" s="49">
        <v>3</v>
      </c>
    </row>
    <row r="23" spans="1:37" ht="16.5" customHeight="1">
      <c r="A23" s="3068" t="s">
        <v>494</v>
      </c>
      <c r="B23" s="3073" t="s">
        <v>5</v>
      </c>
      <c r="C23" s="3094" t="s">
        <v>1117</v>
      </c>
      <c r="D23" s="3085" t="s">
        <v>1047</v>
      </c>
      <c r="E23" s="3146" t="s">
        <v>1088</v>
      </c>
      <c r="F23" s="3146" t="s">
        <v>1088</v>
      </c>
      <c r="G23" s="3146" t="s">
        <v>1088</v>
      </c>
      <c r="H23" s="3146" t="s">
        <v>1088</v>
      </c>
      <c r="I23" s="3146" t="s">
        <v>1088</v>
      </c>
      <c r="J23" s="2108" t="s">
        <v>1124</v>
      </c>
      <c r="K23" s="2108" t="s">
        <v>1124</v>
      </c>
      <c r="L23" s="2108" t="s">
        <v>1124</v>
      </c>
      <c r="M23" s="2108" t="s">
        <v>1124</v>
      </c>
      <c r="N23" s="2108" t="s">
        <v>1124</v>
      </c>
      <c r="O23" s="1987" t="s">
        <v>2</v>
      </c>
      <c r="P23" s="2119" t="s">
        <v>2</v>
      </c>
      <c r="Q23" s="3084" t="s">
        <v>5</v>
      </c>
      <c r="R23" s="3093" t="s">
        <v>5</v>
      </c>
      <c r="S23" s="2134" t="s">
        <v>3</v>
      </c>
      <c r="T23" s="1985" t="s">
        <v>2</v>
      </c>
      <c r="U23" s="1987" t="s">
        <v>2</v>
      </c>
      <c r="V23" s="1987" t="s">
        <v>2</v>
      </c>
      <c r="W23" s="2119" t="s">
        <v>2</v>
      </c>
      <c r="X23" s="3084" t="s">
        <v>5</v>
      </c>
      <c r="Y23" s="3093" t="s">
        <v>5</v>
      </c>
      <c r="Z23" s="2118" t="s">
        <v>2</v>
      </c>
      <c r="AA23" s="1978" t="s">
        <v>3</v>
      </c>
      <c r="AB23" s="1987" t="s">
        <v>2</v>
      </c>
      <c r="AC23" s="1987" t="s">
        <v>2</v>
      </c>
      <c r="AD23" s="2119" t="s">
        <v>2</v>
      </c>
      <c r="AE23" s="3118" t="s">
        <v>5</v>
      </c>
      <c r="AF23" s="1592">
        <v>15</v>
      </c>
      <c r="AG23" s="13">
        <v>4</v>
      </c>
      <c r="AH23" s="8">
        <v>0</v>
      </c>
      <c r="AI23" s="8">
        <v>9</v>
      </c>
      <c r="AJ23" s="49">
        <v>0</v>
      </c>
      <c r="AK23" s="49">
        <v>2</v>
      </c>
    </row>
    <row r="24" spans="1:37" ht="16.5" customHeight="1" thickBot="1">
      <c r="A24" s="3068" t="s">
        <v>342</v>
      </c>
      <c r="B24" s="3078" t="s">
        <v>2</v>
      </c>
      <c r="C24" s="3084" t="s">
        <v>5</v>
      </c>
      <c r="D24" s="3093" t="s">
        <v>5</v>
      </c>
      <c r="E24" s="2118" t="s">
        <v>2</v>
      </c>
      <c r="F24" s="1978" t="s">
        <v>3</v>
      </c>
      <c r="G24" s="1987" t="s">
        <v>2</v>
      </c>
      <c r="H24" s="1985" t="s">
        <v>1122</v>
      </c>
      <c r="I24" s="2119" t="s">
        <v>2</v>
      </c>
      <c r="J24" s="3084" t="s">
        <v>5</v>
      </c>
      <c r="K24" s="3093" t="s">
        <v>5</v>
      </c>
      <c r="L24" s="3153" t="s">
        <v>118</v>
      </c>
      <c r="M24" s="3153" t="s">
        <v>118</v>
      </c>
      <c r="N24" s="3153" t="s">
        <v>118</v>
      </c>
      <c r="O24" s="3153" t="s">
        <v>118</v>
      </c>
      <c r="P24" s="3153" t="s">
        <v>118</v>
      </c>
      <c r="Q24" s="3084" t="s">
        <v>5</v>
      </c>
      <c r="R24" s="3093" t="s">
        <v>5</v>
      </c>
      <c r="S24" s="2118" t="s">
        <v>2</v>
      </c>
      <c r="T24" s="1987" t="s">
        <v>2</v>
      </c>
      <c r="U24" s="1987" t="s">
        <v>2</v>
      </c>
      <c r="V24" s="1978" t="s">
        <v>3</v>
      </c>
      <c r="W24" s="2125" t="s">
        <v>5</v>
      </c>
      <c r="X24" s="3094" t="s">
        <v>1047</v>
      </c>
      <c r="Y24" s="3085" t="s">
        <v>1047</v>
      </c>
      <c r="Z24" s="2118" t="s">
        <v>2</v>
      </c>
      <c r="AA24" s="2125" t="s">
        <v>5</v>
      </c>
      <c r="AB24" s="1985" t="s">
        <v>2</v>
      </c>
      <c r="AC24" s="1987" t="s">
        <v>2</v>
      </c>
      <c r="AD24" s="2132" t="s">
        <v>2</v>
      </c>
      <c r="AE24" s="3118" t="s">
        <v>5</v>
      </c>
      <c r="AF24" s="1592">
        <v>17</v>
      </c>
      <c r="AG24" s="13">
        <v>3</v>
      </c>
      <c r="AH24" s="8">
        <v>0</v>
      </c>
      <c r="AI24" s="8">
        <v>8</v>
      </c>
      <c r="AJ24" s="49">
        <v>0</v>
      </c>
      <c r="AK24" s="49">
        <v>3</v>
      </c>
    </row>
    <row r="25" spans="1:37" ht="16.5" customHeight="1">
      <c r="A25" s="3068" t="s">
        <v>338</v>
      </c>
      <c r="B25" s="3078" t="s">
        <v>2</v>
      </c>
      <c r="C25" s="3084" t="s">
        <v>5</v>
      </c>
      <c r="D25" s="3093" t="s">
        <v>5</v>
      </c>
      <c r="E25" s="2118" t="s">
        <v>2</v>
      </c>
      <c r="F25" s="1985" t="s">
        <v>2</v>
      </c>
      <c r="G25" s="1978" t="s">
        <v>3</v>
      </c>
      <c r="H25" s="3147" t="s">
        <v>1119</v>
      </c>
      <c r="I25" s="3156" t="s">
        <v>1123</v>
      </c>
      <c r="J25" s="3148" t="s">
        <v>1119</v>
      </c>
      <c r="K25" s="3148" t="s">
        <v>1119</v>
      </c>
      <c r="L25" s="2118" t="s">
        <v>2</v>
      </c>
      <c r="M25" s="1982" t="s">
        <v>5</v>
      </c>
      <c r="N25" s="1985" t="s">
        <v>2</v>
      </c>
      <c r="O25" s="2118" t="s">
        <v>2</v>
      </c>
      <c r="P25" s="2137" t="s">
        <v>1139</v>
      </c>
      <c r="Q25" s="3151" t="s">
        <v>1047</v>
      </c>
      <c r="R25" s="3149" t="s">
        <v>1129</v>
      </c>
      <c r="S25" s="2118" t="s">
        <v>2</v>
      </c>
      <c r="T25" s="1987" t="s">
        <v>2</v>
      </c>
      <c r="U25" s="1987" t="s">
        <v>2</v>
      </c>
      <c r="V25" s="1987" t="s">
        <v>2</v>
      </c>
      <c r="W25" s="2210" t="s">
        <v>118</v>
      </c>
      <c r="X25" s="3093" t="s">
        <v>5</v>
      </c>
      <c r="Y25" s="3093" t="s">
        <v>5</v>
      </c>
      <c r="Z25" s="2155" t="s">
        <v>3</v>
      </c>
      <c r="AA25" s="1976" t="s">
        <v>2</v>
      </c>
      <c r="AB25" s="1978" t="s">
        <v>3</v>
      </c>
      <c r="AC25" s="1987" t="s">
        <v>2</v>
      </c>
      <c r="AD25" s="2119" t="s">
        <v>2</v>
      </c>
      <c r="AE25" s="3118" t="s">
        <v>5</v>
      </c>
      <c r="AF25" s="1592">
        <v>16</v>
      </c>
      <c r="AG25" s="13">
        <v>3</v>
      </c>
      <c r="AH25" s="8">
        <v>0</v>
      </c>
      <c r="AI25" s="8">
        <v>9</v>
      </c>
      <c r="AJ25" s="49">
        <v>0</v>
      </c>
      <c r="AK25" s="49">
        <v>3</v>
      </c>
    </row>
    <row r="26" spans="1:37" ht="16.5" customHeight="1" thickBot="1">
      <c r="A26" s="3068" t="s">
        <v>1106</v>
      </c>
      <c r="B26" s="3078" t="s">
        <v>2</v>
      </c>
      <c r="C26" s="3084" t="s">
        <v>5</v>
      </c>
      <c r="D26" s="3093" t="s">
        <v>5</v>
      </c>
      <c r="E26" s="2118" t="s">
        <v>2</v>
      </c>
      <c r="F26" s="1987" t="s">
        <v>2</v>
      </c>
      <c r="G26" s="1987" t="s">
        <v>2</v>
      </c>
      <c r="H26" s="1987" t="s">
        <v>2</v>
      </c>
      <c r="I26" s="2119" t="s">
        <v>2</v>
      </c>
      <c r="J26" s="3084" t="s">
        <v>5</v>
      </c>
      <c r="K26" s="3093" t="s">
        <v>5</v>
      </c>
      <c r="L26" s="2118" t="s">
        <v>2</v>
      </c>
      <c r="M26" s="1987" t="s">
        <v>2</v>
      </c>
      <c r="N26" s="1987" t="s">
        <v>2</v>
      </c>
      <c r="O26" s="1987" t="s">
        <v>2</v>
      </c>
      <c r="P26" s="2125" t="s">
        <v>5</v>
      </c>
      <c r="Q26" s="3094" t="s">
        <v>1047</v>
      </c>
      <c r="R26" s="3085" t="s">
        <v>1047</v>
      </c>
      <c r="S26" s="2118" t="s">
        <v>2</v>
      </c>
      <c r="T26" s="1982" t="s">
        <v>5</v>
      </c>
      <c r="U26" s="1987" t="s">
        <v>2</v>
      </c>
      <c r="V26" s="1987" t="s">
        <v>2</v>
      </c>
      <c r="W26" s="2132" t="s">
        <v>2</v>
      </c>
      <c r="X26" s="3084" t="s">
        <v>5</v>
      </c>
      <c r="Y26" s="3093" t="s">
        <v>5</v>
      </c>
      <c r="Z26" s="2118" t="s">
        <v>2</v>
      </c>
      <c r="AA26" s="1987" t="s">
        <v>2</v>
      </c>
      <c r="AB26" s="1987" t="s">
        <v>2</v>
      </c>
      <c r="AC26" s="1987" t="s">
        <v>2</v>
      </c>
      <c r="AD26" s="2132" t="s">
        <v>2</v>
      </c>
      <c r="AE26" s="3118" t="s">
        <v>5</v>
      </c>
      <c r="AF26" s="1592">
        <v>19</v>
      </c>
      <c r="AG26" s="13">
        <v>0</v>
      </c>
      <c r="AH26" s="8">
        <v>0</v>
      </c>
      <c r="AI26" s="8">
        <v>9</v>
      </c>
      <c r="AJ26" s="49">
        <v>0</v>
      </c>
      <c r="AK26" s="49">
        <v>2</v>
      </c>
    </row>
    <row r="27" spans="1:37" ht="16.5" customHeight="1">
      <c r="A27" s="3068" t="s">
        <v>339</v>
      </c>
      <c r="B27" s="3146" t="s">
        <v>1088</v>
      </c>
      <c r="C27" s="3084" t="s">
        <v>5</v>
      </c>
      <c r="D27" s="3093" t="s">
        <v>5</v>
      </c>
      <c r="E27" s="3146" t="s">
        <v>1132</v>
      </c>
      <c r="F27" s="3146" t="s">
        <v>1132</v>
      </c>
      <c r="G27" s="3146" t="s">
        <v>1132</v>
      </c>
      <c r="H27" s="3146" t="s">
        <v>1132</v>
      </c>
      <c r="I27" s="3146" t="s">
        <v>1132</v>
      </c>
      <c r="J27" s="3093" t="s">
        <v>5</v>
      </c>
      <c r="K27" s="3093" t="s">
        <v>5</v>
      </c>
      <c r="L27" s="2134" t="s">
        <v>3</v>
      </c>
      <c r="M27" s="1985" t="s">
        <v>2</v>
      </c>
      <c r="N27" s="1978" t="s">
        <v>3</v>
      </c>
      <c r="O27" s="1987" t="s">
        <v>2</v>
      </c>
      <c r="P27" s="2119" t="s">
        <v>2</v>
      </c>
      <c r="Q27" s="3093" t="s">
        <v>5</v>
      </c>
      <c r="R27" s="3093" t="s">
        <v>5</v>
      </c>
      <c r="S27" s="2118" t="s">
        <v>2</v>
      </c>
      <c r="T27" s="2118" t="s">
        <v>2</v>
      </c>
      <c r="U27" s="1987" t="s">
        <v>2</v>
      </c>
      <c r="V27" s="1982" t="s">
        <v>5</v>
      </c>
      <c r="W27" s="1978" t="s">
        <v>3</v>
      </c>
      <c r="X27" s="3151" t="s">
        <v>1047</v>
      </c>
      <c r="Y27" s="3151" t="s">
        <v>1047</v>
      </c>
      <c r="Z27" s="2129" t="s">
        <v>2</v>
      </c>
      <c r="AA27" s="3150" t="s">
        <v>5</v>
      </c>
      <c r="AB27" s="1987" t="s">
        <v>2</v>
      </c>
      <c r="AC27" s="1978" t="s">
        <v>3</v>
      </c>
      <c r="AD27" s="2119" t="s">
        <v>2</v>
      </c>
      <c r="AE27" s="3118" t="s">
        <v>5</v>
      </c>
      <c r="AF27" s="1592">
        <v>15</v>
      </c>
      <c r="AG27" s="13">
        <v>4</v>
      </c>
      <c r="AH27" s="8">
        <v>0</v>
      </c>
      <c r="AI27" s="8">
        <v>9</v>
      </c>
      <c r="AJ27" s="49">
        <v>0</v>
      </c>
      <c r="AK27" s="49">
        <v>3</v>
      </c>
    </row>
    <row r="28" spans="1:37" ht="16.5" customHeight="1" thickBot="1">
      <c r="A28" s="3068" t="s">
        <v>1107</v>
      </c>
      <c r="B28" s="3078" t="s">
        <v>2</v>
      </c>
      <c r="C28" s="3084" t="s">
        <v>5</v>
      </c>
      <c r="D28" s="3093" t="s">
        <v>5</v>
      </c>
      <c r="E28" s="2118" t="s">
        <v>2</v>
      </c>
      <c r="F28" s="1987" t="s">
        <v>2</v>
      </c>
      <c r="G28" s="1987" t="s">
        <v>2</v>
      </c>
      <c r="H28" s="1987" t="s">
        <v>2</v>
      </c>
      <c r="I28" s="2119" t="s">
        <v>2</v>
      </c>
      <c r="J28" s="3151" t="s">
        <v>1047</v>
      </c>
      <c r="K28" s="3093" t="s">
        <v>5</v>
      </c>
      <c r="L28" s="2118" t="s">
        <v>2</v>
      </c>
      <c r="M28" s="1985" t="s">
        <v>2</v>
      </c>
      <c r="N28" s="1987" t="s">
        <v>2</v>
      </c>
      <c r="O28" s="1987" t="s">
        <v>2</v>
      </c>
      <c r="P28" s="2119" t="s">
        <v>2</v>
      </c>
      <c r="Q28" s="3084" t="s">
        <v>5</v>
      </c>
      <c r="R28" s="3151" t="s">
        <v>1047</v>
      </c>
      <c r="S28" s="2118" t="s">
        <v>2</v>
      </c>
      <c r="T28" s="1987" t="s">
        <v>2</v>
      </c>
      <c r="U28" s="1987" t="s">
        <v>2</v>
      </c>
      <c r="V28" s="1987" t="s">
        <v>2</v>
      </c>
      <c r="W28" s="2125" t="s">
        <v>5</v>
      </c>
      <c r="X28" s="3150" t="s">
        <v>5</v>
      </c>
      <c r="Y28" s="3150" t="s">
        <v>5</v>
      </c>
      <c r="Z28" s="2129" t="s">
        <v>2</v>
      </c>
      <c r="AA28" s="1982" t="s">
        <v>5</v>
      </c>
      <c r="AB28" s="1987" t="s">
        <v>2</v>
      </c>
      <c r="AC28" s="1987" t="s">
        <v>2</v>
      </c>
      <c r="AD28" s="2119" t="s">
        <v>2</v>
      </c>
      <c r="AE28" s="3118" t="s">
        <v>5</v>
      </c>
      <c r="AF28" s="1593">
        <v>19</v>
      </c>
      <c r="AG28" s="13">
        <v>0</v>
      </c>
      <c r="AH28" s="13">
        <v>0</v>
      </c>
      <c r="AI28" s="13">
        <v>9</v>
      </c>
      <c r="AJ28" s="49">
        <v>0</v>
      </c>
      <c r="AK28" s="49">
        <v>2</v>
      </c>
    </row>
    <row r="29" spans="1:37" ht="16.5" customHeight="1" thickBot="1">
      <c r="A29" s="3069" t="s">
        <v>1108</v>
      </c>
      <c r="B29" s="3146" t="s">
        <v>1088</v>
      </c>
      <c r="C29" s="3146" t="s">
        <v>1088</v>
      </c>
      <c r="D29" s="3146" t="s">
        <v>1088</v>
      </c>
      <c r="E29" s="3146" t="s">
        <v>1088</v>
      </c>
      <c r="F29" s="2021" t="s">
        <v>2</v>
      </c>
      <c r="G29" s="2021" t="s">
        <v>2</v>
      </c>
      <c r="H29" s="2021" t="s">
        <v>2</v>
      </c>
      <c r="I29" s="3100" t="s">
        <v>3</v>
      </c>
      <c r="J29" s="3088" t="s">
        <v>5</v>
      </c>
      <c r="K29" s="3094" t="s">
        <v>1047</v>
      </c>
      <c r="L29" s="3102" t="s">
        <v>2</v>
      </c>
      <c r="M29" s="1978" t="s">
        <v>3</v>
      </c>
      <c r="N29" s="2021" t="s">
        <v>2</v>
      </c>
      <c r="O29" s="2021" t="s">
        <v>2</v>
      </c>
      <c r="P29" s="2021" t="s">
        <v>2</v>
      </c>
      <c r="Q29" s="2018" t="s">
        <v>5</v>
      </c>
      <c r="R29" s="2018" t="s">
        <v>5</v>
      </c>
      <c r="S29" s="2021" t="s">
        <v>2</v>
      </c>
      <c r="T29" s="2021" t="s">
        <v>2</v>
      </c>
      <c r="U29" s="2019" t="s">
        <v>3</v>
      </c>
      <c r="V29" s="2019" t="s">
        <v>3</v>
      </c>
      <c r="W29" s="2136" t="s">
        <v>3</v>
      </c>
      <c r="X29" s="3088" t="s">
        <v>5</v>
      </c>
      <c r="Y29" s="3089" t="s">
        <v>5</v>
      </c>
      <c r="Z29" s="2220" t="s">
        <v>3</v>
      </c>
      <c r="AA29" s="2021" t="s">
        <v>2</v>
      </c>
      <c r="AB29" s="2021" t="s">
        <v>2</v>
      </c>
      <c r="AC29" s="2020" t="s">
        <v>2</v>
      </c>
      <c r="AD29" s="2223" t="s">
        <v>5</v>
      </c>
      <c r="AE29" s="3124" t="s">
        <v>1047</v>
      </c>
      <c r="AF29" s="1600">
        <v>17</v>
      </c>
      <c r="AG29" s="20">
        <v>3</v>
      </c>
      <c r="AH29" s="21">
        <v>0</v>
      </c>
      <c r="AI29" s="21">
        <v>9</v>
      </c>
      <c r="AJ29" s="1778">
        <v>0</v>
      </c>
      <c r="AK29" s="1778">
        <v>2</v>
      </c>
    </row>
    <row r="30" spans="1:37">
      <c r="A30" s="460" t="s">
        <v>2</v>
      </c>
      <c r="B30" s="2767">
        <v>3</v>
      </c>
      <c r="C30" s="2767">
        <v>0</v>
      </c>
      <c r="D30" s="2767">
        <v>0</v>
      </c>
      <c r="E30" s="2767">
        <v>3</v>
      </c>
      <c r="F30" s="2767">
        <v>3</v>
      </c>
      <c r="G30" s="2767">
        <v>3</v>
      </c>
      <c r="H30" s="2767">
        <v>3</v>
      </c>
      <c r="I30" s="2767">
        <v>3</v>
      </c>
      <c r="J30" s="2767">
        <v>0</v>
      </c>
      <c r="K30" s="2767">
        <v>0</v>
      </c>
      <c r="L30" s="2767">
        <v>3</v>
      </c>
      <c r="M30" s="2767">
        <v>3</v>
      </c>
      <c r="N30" s="2767">
        <v>3</v>
      </c>
      <c r="O30" s="2767">
        <v>3</v>
      </c>
      <c r="P30" s="2767">
        <v>3</v>
      </c>
      <c r="Q30" s="2767">
        <v>0</v>
      </c>
      <c r="R30" s="2767">
        <v>0</v>
      </c>
      <c r="S30" s="2767">
        <v>3</v>
      </c>
      <c r="T30" s="2767">
        <v>3</v>
      </c>
      <c r="U30" s="2767">
        <v>3</v>
      </c>
      <c r="V30" s="2767">
        <v>3</v>
      </c>
      <c r="W30" s="2767">
        <v>3</v>
      </c>
      <c r="X30" s="2767">
        <v>0</v>
      </c>
      <c r="Y30" s="2767">
        <v>0</v>
      </c>
      <c r="Z30" s="2767">
        <v>3</v>
      </c>
      <c r="AA30" s="2767">
        <v>3</v>
      </c>
      <c r="AB30" s="2767">
        <v>3</v>
      </c>
      <c r="AC30" s="2767">
        <v>3</v>
      </c>
      <c r="AD30" s="2767">
        <v>3</v>
      </c>
      <c r="AE30" s="2768">
        <v>0</v>
      </c>
      <c r="AF30" s="3056"/>
      <c r="AG30" s="3057"/>
      <c r="AH30" s="3057"/>
      <c r="AI30" s="3057"/>
      <c r="AJ30" s="1847"/>
      <c r="AK30" s="1847"/>
    </row>
    <row r="31" spans="1:37">
      <c r="A31" s="2499" t="s">
        <v>3</v>
      </c>
      <c r="B31" s="2721">
        <v>4</v>
      </c>
      <c r="C31" s="2721">
        <v>3</v>
      </c>
      <c r="D31" s="2721">
        <v>3</v>
      </c>
      <c r="E31" s="2721">
        <v>4</v>
      </c>
      <c r="F31" s="2721">
        <v>4</v>
      </c>
      <c r="G31" s="2721">
        <v>4</v>
      </c>
      <c r="H31" s="2721">
        <v>4</v>
      </c>
      <c r="I31" s="2721">
        <v>4</v>
      </c>
      <c r="J31" s="2721">
        <v>3</v>
      </c>
      <c r="K31" s="2721">
        <v>3</v>
      </c>
      <c r="L31" s="2721">
        <v>4</v>
      </c>
      <c r="M31" s="2721">
        <v>4</v>
      </c>
      <c r="N31" s="2721">
        <v>4</v>
      </c>
      <c r="O31" s="2721">
        <v>4</v>
      </c>
      <c r="P31" s="2721">
        <v>4</v>
      </c>
      <c r="Q31" s="2721">
        <v>3</v>
      </c>
      <c r="R31" s="2721">
        <v>3</v>
      </c>
      <c r="S31" s="2721">
        <v>4</v>
      </c>
      <c r="T31" s="2721">
        <v>4</v>
      </c>
      <c r="U31" s="2721">
        <v>4</v>
      </c>
      <c r="V31" s="2721">
        <v>4</v>
      </c>
      <c r="W31" s="2721">
        <v>4</v>
      </c>
      <c r="X31" s="2721">
        <v>3</v>
      </c>
      <c r="Y31" s="2721">
        <v>3</v>
      </c>
      <c r="Z31" s="2721">
        <v>4</v>
      </c>
      <c r="AA31" s="2721">
        <v>4</v>
      </c>
      <c r="AB31" s="2721">
        <v>4</v>
      </c>
      <c r="AC31" s="2721">
        <v>4</v>
      </c>
      <c r="AD31" s="2721">
        <v>4</v>
      </c>
      <c r="AE31" s="2722">
        <v>3</v>
      </c>
      <c r="AF31" s="2491"/>
      <c r="AG31" s="2492"/>
      <c r="AH31" s="2492"/>
      <c r="AI31" s="2492"/>
      <c r="AJ31" s="49"/>
      <c r="AK31" s="49"/>
    </row>
    <row r="32" spans="1:37">
      <c r="A32" s="2499" t="s">
        <v>495</v>
      </c>
      <c r="B32" s="2723">
        <v>1</v>
      </c>
      <c r="C32" s="2723">
        <v>2</v>
      </c>
      <c r="D32" s="2723">
        <v>2</v>
      </c>
      <c r="E32" s="2723">
        <v>2</v>
      </c>
      <c r="F32" s="2723">
        <v>1</v>
      </c>
      <c r="G32" s="2723">
        <v>2</v>
      </c>
      <c r="H32" s="2723">
        <v>2</v>
      </c>
      <c r="I32" s="2723">
        <v>2</v>
      </c>
      <c r="J32" s="2723">
        <v>2</v>
      </c>
      <c r="K32" s="2723">
        <v>1</v>
      </c>
      <c r="L32" s="2723">
        <v>2</v>
      </c>
      <c r="M32" s="2723">
        <v>2</v>
      </c>
      <c r="N32" s="2723">
        <v>2</v>
      </c>
      <c r="O32" s="2723">
        <v>2</v>
      </c>
      <c r="P32" s="2723">
        <v>1</v>
      </c>
      <c r="Q32" s="2723">
        <v>1</v>
      </c>
      <c r="R32" s="2723">
        <v>2</v>
      </c>
      <c r="S32" s="2723">
        <v>2</v>
      </c>
      <c r="T32" s="2723">
        <v>1</v>
      </c>
      <c r="U32" s="2723">
        <v>2</v>
      </c>
      <c r="V32" s="2723">
        <v>1</v>
      </c>
      <c r="W32" s="2723">
        <v>2</v>
      </c>
      <c r="X32" s="2723">
        <v>2</v>
      </c>
      <c r="Y32" s="2723">
        <v>2</v>
      </c>
      <c r="Z32" s="2723">
        <v>2</v>
      </c>
      <c r="AA32" s="2723">
        <v>2</v>
      </c>
      <c r="AB32" s="2723">
        <v>2</v>
      </c>
      <c r="AC32" s="2723">
        <v>2</v>
      </c>
      <c r="AD32" s="2723">
        <v>1</v>
      </c>
      <c r="AE32" s="2724">
        <v>1</v>
      </c>
      <c r="AF32" s="2491" t="e">
        <f>+Q</f>
        <v>#NAME?</v>
      </c>
      <c r="AG32" s="2492"/>
      <c r="AH32" s="2492"/>
      <c r="AI32" s="2492"/>
      <c r="AJ32" s="49"/>
      <c r="AK32" s="49"/>
    </row>
    <row r="33" spans="1:37" ht="17.25" thickBot="1">
      <c r="A33" s="443" t="s">
        <v>2</v>
      </c>
      <c r="B33" s="2725">
        <v>8</v>
      </c>
      <c r="C33" s="2725">
        <v>0</v>
      </c>
      <c r="D33" s="2725">
        <v>0</v>
      </c>
      <c r="E33" s="2725">
        <v>8</v>
      </c>
      <c r="F33" s="2725">
        <v>8</v>
      </c>
      <c r="G33" s="2725">
        <v>8</v>
      </c>
      <c r="H33" s="2725">
        <v>8</v>
      </c>
      <c r="I33" s="2725">
        <v>8</v>
      </c>
      <c r="J33" s="2725">
        <v>0</v>
      </c>
      <c r="K33" s="2725">
        <v>1</v>
      </c>
      <c r="L33" s="2725">
        <v>7</v>
      </c>
      <c r="M33" s="2725">
        <v>8</v>
      </c>
      <c r="N33" s="2725">
        <v>9</v>
      </c>
      <c r="O33" s="2725">
        <v>9</v>
      </c>
      <c r="P33" s="2725">
        <v>8</v>
      </c>
      <c r="Q33" s="2725">
        <v>0</v>
      </c>
      <c r="R33" s="2725">
        <v>0</v>
      </c>
      <c r="S33" s="2725">
        <v>8</v>
      </c>
      <c r="T33" s="2725">
        <v>7</v>
      </c>
      <c r="U33" s="2725">
        <v>9</v>
      </c>
      <c r="V33" s="2725">
        <v>9</v>
      </c>
      <c r="W33" s="2725">
        <v>8</v>
      </c>
      <c r="X33" s="2725">
        <v>0</v>
      </c>
      <c r="Y33" s="2725">
        <v>0</v>
      </c>
      <c r="Z33" s="2725">
        <v>8</v>
      </c>
      <c r="AA33" s="2725">
        <v>8</v>
      </c>
      <c r="AB33" s="2725">
        <v>10</v>
      </c>
      <c r="AC33" s="2725">
        <v>8</v>
      </c>
      <c r="AD33" s="2725">
        <v>8</v>
      </c>
      <c r="AE33" s="2726">
        <v>0</v>
      </c>
      <c r="AF33" s="2493"/>
      <c r="AG33" s="2494"/>
      <c r="AH33" s="2494"/>
      <c r="AI33" s="2494"/>
      <c r="AJ33" s="1778"/>
      <c r="AK33" s="1778"/>
    </row>
    <row r="34" spans="1:37">
      <c r="A34" s="2503" t="s">
        <v>496</v>
      </c>
      <c r="B34" s="2723">
        <v>8</v>
      </c>
      <c r="C34" s="2723">
        <v>3</v>
      </c>
      <c r="D34" s="2723">
        <v>3</v>
      </c>
      <c r="E34" s="2723">
        <v>11</v>
      </c>
      <c r="F34" s="2723">
        <v>9</v>
      </c>
      <c r="G34" s="2723">
        <v>11</v>
      </c>
      <c r="H34" s="2723">
        <v>11</v>
      </c>
      <c r="I34" s="2723">
        <v>9</v>
      </c>
      <c r="J34" s="2723">
        <v>3</v>
      </c>
      <c r="K34" s="2723">
        <v>3</v>
      </c>
      <c r="L34" s="2723">
        <v>10</v>
      </c>
      <c r="M34" s="2723">
        <v>10</v>
      </c>
      <c r="N34" s="2723">
        <v>10</v>
      </c>
      <c r="O34" s="2723">
        <v>11</v>
      </c>
      <c r="P34" s="2723">
        <v>9</v>
      </c>
      <c r="Q34" s="2723">
        <v>3</v>
      </c>
      <c r="R34" s="2723">
        <v>3</v>
      </c>
      <c r="S34" s="2723">
        <v>11</v>
      </c>
      <c r="T34" s="2723">
        <v>9</v>
      </c>
      <c r="U34" s="2723">
        <v>10</v>
      </c>
      <c r="V34" s="2723">
        <v>11</v>
      </c>
      <c r="W34" s="2723">
        <v>9</v>
      </c>
      <c r="X34" s="2723">
        <v>3</v>
      </c>
      <c r="Y34" s="2723">
        <v>3</v>
      </c>
      <c r="Z34" s="2723">
        <v>10</v>
      </c>
      <c r="AA34" s="2723">
        <v>10</v>
      </c>
      <c r="AB34" s="2723">
        <v>11</v>
      </c>
      <c r="AC34" s="2723">
        <v>10</v>
      </c>
      <c r="AD34" s="2723">
        <v>10</v>
      </c>
      <c r="AE34" s="2724">
        <v>3</v>
      </c>
      <c r="AF34" s="2497"/>
      <c r="AG34" s="2498"/>
      <c r="AH34" s="2498"/>
      <c r="AI34" s="2498"/>
      <c r="AJ34" s="2497"/>
      <c r="AK34" s="2497"/>
    </row>
    <row r="35" spans="1:37">
      <c r="A35" s="2504" t="s">
        <v>1046</v>
      </c>
      <c r="B35" s="2727">
        <v>4</v>
      </c>
      <c r="C35" s="2727">
        <v>2</v>
      </c>
      <c r="D35" s="2727">
        <v>0</v>
      </c>
      <c r="E35" s="2727">
        <v>4</v>
      </c>
      <c r="F35" s="2727">
        <v>5</v>
      </c>
      <c r="G35" s="2727">
        <v>4</v>
      </c>
      <c r="H35" s="2727">
        <v>5</v>
      </c>
      <c r="I35" s="2727">
        <v>5</v>
      </c>
      <c r="J35" s="2727">
        <v>1</v>
      </c>
      <c r="K35" s="2727">
        <v>2</v>
      </c>
      <c r="L35" s="2727">
        <v>2</v>
      </c>
      <c r="M35" s="2727">
        <v>4</v>
      </c>
      <c r="N35" s="2727">
        <v>5</v>
      </c>
      <c r="O35" s="2727">
        <v>5</v>
      </c>
      <c r="P35" s="2727">
        <v>4</v>
      </c>
      <c r="Q35" s="2727">
        <v>1</v>
      </c>
      <c r="R35" s="2727">
        <v>2</v>
      </c>
      <c r="S35" s="2727">
        <v>4</v>
      </c>
      <c r="T35" s="2727">
        <v>4</v>
      </c>
      <c r="U35" s="2727">
        <v>5</v>
      </c>
      <c r="V35" s="2727">
        <v>5</v>
      </c>
      <c r="W35" s="2727">
        <v>5</v>
      </c>
      <c r="X35" s="2727">
        <v>1</v>
      </c>
      <c r="Y35" s="2727">
        <v>2</v>
      </c>
      <c r="Z35" s="2727">
        <v>5</v>
      </c>
      <c r="AA35" s="2727">
        <v>5</v>
      </c>
      <c r="AB35" s="2727">
        <v>6</v>
      </c>
      <c r="AC35" s="2727">
        <v>4</v>
      </c>
      <c r="AD35" s="2727">
        <v>4</v>
      </c>
      <c r="AE35" s="2728">
        <v>1</v>
      </c>
      <c r="AF35" s="2498"/>
      <c r="AG35" s="2498"/>
      <c r="AH35" s="2498"/>
      <c r="AI35" s="2498"/>
      <c r="AJ35" s="2497"/>
      <c r="AK35" s="2497"/>
    </row>
    <row r="36" spans="1:37">
      <c r="A36" s="2508" t="s">
        <v>1047</v>
      </c>
      <c r="B36" s="2721">
        <v>0</v>
      </c>
      <c r="C36" s="2721">
        <v>3</v>
      </c>
      <c r="D36" s="2721">
        <v>3</v>
      </c>
      <c r="E36" s="2721">
        <v>0</v>
      </c>
      <c r="F36" s="2721">
        <v>0</v>
      </c>
      <c r="G36" s="2721">
        <v>0</v>
      </c>
      <c r="H36" s="2721">
        <v>0</v>
      </c>
      <c r="I36" s="2721">
        <v>0</v>
      </c>
      <c r="J36" s="2721">
        <v>3</v>
      </c>
      <c r="K36" s="2721">
        <v>3</v>
      </c>
      <c r="L36" s="2721">
        <v>0</v>
      </c>
      <c r="M36" s="2721">
        <v>0</v>
      </c>
      <c r="N36" s="2721">
        <v>0</v>
      </c>
      <c r="O36" s="2721">
        <v>0</v>
      </c>
      <c r="P36" s="2721">
        <v>0</v>
      </c>
      <c r="Q36" s="2721">
        <v>3</v>
      </c>
      <c r="R36" s="2721">
        <v>3</v>
      </c>
      <c r="S36" s="2721">
        <v>0</v>
      </c>
      <c r="T36" s="2721">
        <v>0</v>
      </c>
      <c r="U36" s="2721">
        <v>0</v>
      </c>
      <c r="V36" s="2721">
        <v>0</v>
      </c>
      <c r="W36" s="2721">
        <v>0</v>
      </c>
      <c r="X36" s="2721">
        <v>3</v>
      </c>
      <c r="Y36" s="2721">
        <v>3</v>
      </c>
      <c r="Z36" s="2721">
        <v>0</v>
      </c>
      <c r="AA36" s="2721">
        <v>0</v>
      </c>
      <c r="AB36" s="2721">
        <v>0</v>
      </c>
      <c r="AC36" s="2721">
        <v>0</v>
      </c>
      <c r="AD36" s="2721">
        <v>0</v>
      </c>
      <c r="AE36" s="2722">
        <v>3</v>
      </c>
      <c r="AF36" s="2497"/>
      <c r="AG36" s="2497"/>
      <c r="AH36" s="2497"/>
      <c r="AI36" s="2497"/>
      <c r="AJ36" s="2497"/>
      <c r="AK36" s="2497"/>
    </row>
    <row r="37" spans="1:37">
      <c r="A37" s="2504" t="s">
        <v>1048</v>
      </c>
      <c r="B37" s="2727">
        <v>4</v>
      </c>
      <c r="C37" s="2727">
        <v>0</v>
      </c>
      <c r="D37" s="2727">
        <v>2</v>
      </c>
      <c r="E37" s="2727">
        <v>4</v>
      </c>
      <c r="F37" s="2727">
        <v>4</v>
      </c>
      <c r="G37" s="2727">
        <v>4</v>
      </c>
      <c r="H37" s="2727">
        <v>4</v>
      </c>
      <c r="I37" s="2727">
        <v>3</v>
      </c>
      <c r="J37" s="2727">
        <v>1</v>
      </c>
      <c r="K37" s="2727">
        <v>0</v>
      </c>
      <c r="L37" s="2727">
        <v>5</v>
      </c>
      <c r="M37" s="2727">
        <v>3</v>
      </c>
      <c r="N37" s="2727">
        <v>4</v>
      </c>
      <c r="O37" s="2727">
        <v>3</v>
      </c>
      <c r="P37" s="2727">
        <v>3</v>
      </c>
      <c r="Q37" s="2727">
        <v>1</v>
      </c>
      <c r="R37" s="2727">
        <v>0</v>
      </c>
      <c r="S37" s="2727">
        <v>4</v>
      </c>
      <c r="T37" s="2727">
        <v>2</v>
      </c>
      <c r="U37" s="2727">
        <v>4</v>
      </c>
      <c r="V37" s="2727">
        <v>4</v>
      </c>
      <c r="W37" s="2727">
        <v>4</v>
      </c>
      <c r="X37" s="2727">
        <v>1</v>
      </c>
      <c r="Y37" s="2727">
        <v>0</v>
      </c>
      <c r="Z37" s="2727">
        <v>3</v>
      </c>
      <c r="AA37" s="2727">
        <v>3</v>
      </c>
      <c r="AB37" s="2727">
        <v>4</v>
      </c>
      <c r="AC37" s="2727">
        <v>4</v>
      </c>
      <c r="AD37" s="2727">
        <v>4</v>
      </c>
      <c r="AE37" s="2728">
        <v>1</v>
      </c>
      <c r="AF37" s="2498"/>
      <c r="AG37" s="2498"/>
      <c r="AH37" s="2498"/>
      <c r="AI37" s="2498"/>
      <c r="AJ37" s="2497"/>
      <c r="AK37" s="2497"/>
    </row>
    <row r="38" spans="1:37">
      <c r="A38" s="2509" t="s">
        <v>1049</v>
      </c>
      <c r="B38" s="2727">
        <v>1</v>
      </c>
      <c r="C38" s="2727">
        <v>1</v>
      </c>
      <c r="D38" s="2727">
        <v>1</v>
      </c>
      <c r="E38" s="2727">
        <v>2</v>
      </c>
      <c r="F38" s="2727">
        <v>2</v>
      </c>
      <c r="G38" s="2727">
        <v>2</v>
      </c>
      <c r="H38" s="2727">
        <v>1</v>
      </c>
      <c r="I38" s="2727">
        <v>1</v>
      </c>
      <c r="J38" s="2727">
        <v>2</v>
      </c>
      <c r="K38" s="2727">
        <v>2</v>
      </c>
      <c r="L38" s="2727">
        <v>2</v>
      </c>
      <c r="M38" s="2727">
        <v>2</v>
      </c>
      <c r="N38" s="2727">
        <v>1</v>
      </c>
      <c r="O38" s="2727">
        <v>1</v>
      </c>
      <c r="P38" s="2727">
        <v>1</v>
      </c>
      <c r="Q38" s="2727">
        <v>2</v>
      </c>
      <c r="R38" s="2727">
        <v>2</v>
      </c>
      <c r="S38" s="2727">
        <v>2</v>
      </c>
      <c r="T38" s="2727">
        <v>2</v>
      </c>
      <c r="U38" s="2727">
        <v>1</v>
      </c>
      <c r="V38" s="2727">
        <v>1</v>
      </c>
      <c r="W38" s="2727">
        <v>1</v>
      </c>
      <c r="X38" s="2727">
        <v>1</v>
      </c>
      <c r="Y38" s="2727">
        <v>1</v>
      </c>
      <c r="Z38" s="2727">
        <v>1</v>
      </c>
      <c r="AA38" s="2727">
        <v>1</v>
      </c>
      <c r="AB38" s="2727">
        <v>1</v>
      </c>
      <c r="AC38" s="2727">
        <v>2</v>
      </c>
      <c r="AD38" s="2727">
        <v>2</v>
      </c>
      <c r="AE38" s="2728">
        <v>1</v>
      </c>
      <c r="AF38" s="2498"/>
      <c r="AG38" s="2498"/>
      <c r="AH38" s="2498"/>
      <c r="AI38" s="2498"/>
      <c r="AJ38" s="2497"/>
      <c r="AK38" s="2497"/>
    </row>
    <row r="39" spans="1:37">
      <c r="A39" s="2509" t="s">
        <v>1050</v>
      </c>
      <c r="B39" s="2727">
        <v>7</v>
      </c>
      <c r="C39" s="2727">
        <v>2</v>
      </c>
      <c r="D39" s="2727">
        <v>2</v>
      </c>
      <c r="E39" s="2727">
        <v>7</v>
      </c>
      <c r="F39" s="2727">
        <v>7</v>
      </c>
      <c r="G39" s="2727">
        <v>7</v>
      </c>
      <c r="H39" s="2727">
        <v>7</v>
      </c>
      <c r="I39" s="2727">
        <v>7</v>
      </c>
      <c r="J39" s="2727">
        <v>2</v>
      </c>
      <c r="K39" s="2727">
        <v>3</v>
      </c>
      <c r="L39" s="2727">
        <v>6</v>
      </c>
      <c r="M39" s="2727">
        <v>7</v>
      </c>
      <c r="N39" s="2727">
        <v>8</v>
      </c>
      <c r="O39" s="2727">
        <v>7</v>
      </c>
      <c r="P39" s="2727">
        <v>7</v>
      </c>
      <c r="Q39" s="2727">
        <v>2</v>
      </c>
      <c r="R39" s="2727">
        <v>2</v>
      </c>
      <c r="S39" s="2727">
        <v>7</v>
      </c>
      <c r="T39" s="2727">
        <v>6</v>
      </c>
      <c r="U39" s="2727">
        <v>8</v>
      </c>
      <c r="V39" s="2727">
        <v>7</v>
      </c>
      <c r="W39" s="2727">
        <v>7</v>
      </c>
      <c r="X39" s="2727">
        <v>2</v>
      </c>
      <c r="Y39" s="2727">
        <v>2</v>
      </c>
      <c r="Z39" s="2727">
        <v>7</v>
      </c>
      <c r="AA39" s="2727">
        <v>7</v>
      </c>
      <c r="AB39" s="2727">
        <v>9</v>
      </c>
      <c r="AC39" s="2727">
        <v>7</v>
      </c>
      <c r="AD39" s="2727">
        <v>7</v>
      </c>
      <c r="AE39" s="2728">
        <v>2</v>
      </c>
      <c r="AF39" s="2507"/>
      <c r="AG39" s="2507"/>
      <c r="AH39" s="2507"/>
      <c r="AI39" s="2507"/>
      <c r="AJ39" s="2507"/>
      <c r="AK39" s="2507"/>
    </row>
    <row r="40" spans="1:37">
      <c r="A40" s="2509" t="s">
        <v>1051</v>
      </c>
      <c r="B40" s="2727">
        <v>4</v>
      </c>
      <c r="C40" s="2727">
        <v>1</v>
      </c>
      <c r="D40" s="2727">
        <v>1</v>
      </c>
      <c r="E40" s="2727">
        <v>4</v>
      </c>
      <c r="F40" s="2727">
        <v>4</v>
      </c>
      <c r="G40" s="2727">
        <v>4</v>
      </c>
      <c r="H40" s="2727">
        <v>4</v>
      </c>
      <c r="I40" s="2727">
        <v>4</v>
      </c>
      <c r="J40" s="2727">
        <v>1</v>
      </c>
      <c r="K40" s="2727">
        <v>1</v>
      </c>
      <c r="L40" s="2727">
        <v>4</v>
      </c>
      <c r="M40" s="2727">
        <v>4</v>
      </c>
      <c r="N40" s="2727">
        <v>6</v>
      </c>
      <c r="O40" s="2727">
        <v>5</v>
      </c>
      <c r="P40" s="2727">
        <v>4</v>
      </c>
      <c r="Q40" s="2727">
        <v>1</v>
      </c>
      <c r="R40" s="2727">
        <v>1</v>
      </c>
      <c r="S40" s="2727">
        <v>4</v>
      </c>
      <c r="T40" s="2727">
        <v>4</v>
      </c>
      <c r="U40" s="2727">
        <v>4</v>
      </c>
      <c r="V40" s="2727">
        <v>5</v>
      </c>
      <c r="W40" s="2727">
        <v>4</v>
      </c>
      <c r="X40" s="2727">
        <v>1</v>
      </c>
      <c r="Y40" s="2727">
        <v>1</v>
      </c>
      <c r="Z40" s="2727">
        <v>4</v>
      </c>
      <c r="AA40" s="2727">
        <v>4</v>
      </c>
      <c r="AB40" s="2727">
        <v>4</v>
      </c>
      <c r="AC40" s="2727">
        <v>4</v>
      </c>
      <c r="AD40" s="2727">
        <v>4</v>
      </c>
      <c r="AE40" s="2728">
        <v>1</v>
      </c>
      <c r="AF40" s="2507"/>
      <c r="AG40" s="2507"/>
      <c r="AH40" s="2507"/>
      <c r="AI40" s="2507"/>
      <c r="AJ40" s="2507"/>
      <c r="AK40" s="2507"/>
    </row>
    <row r="41" spans="1:37">
      <c r="A41" s="2509" t="s">
        <v>1052</v>
      </c>
      <c r="B41" s="2727">
        <v>5</v>
      </c>
      <c r="C41" s="2727">
        <v>2</v>
      </c>
      <c r="D41" s="2727">
        <v>1</v>
      </c>
      <c r="E41" s="2727">
        <v>5</v>
      </c>
      <c r="F41" s="2727">
        <v>5</v>
      </c>
      <c r="G41" s="2727">
        <v>4</v>
      </c>
      <c r="H41" s="2727">
        <v>4</v>
      </c>
      <c r="I41" s="2727">
        <v>4</v>
      </c>
      <c r="J41" s="2727">
        <v>1</v>
      </c>
      <c r="K41" s="2727">
        <v>1</v>
      </c>
      <c r="L41" s="2727">
        <v>3</v>
      </c>
      <c r="M41" s="2727">
        <v>4</v>
      </c>
      <c r="N41" s="2727">
        <v>6</v>
      </c>
      <c r="O41" s="2727">
        <v>5</v>
      </c>
      <c r="P41" s="2727">
        <v>4</v>
      </c>
      <c r="Q41" s="2727">
        <v>1</v>
      </c>
      <c r="R41" s="2727">
        <v>1</v>
      </c>
      <c r="S41" s="2727">
        <v>4</v>
      </c>
      <c r="T41" s="2727">
        <v>4</v>
      </c>
      <c r="U41" s="2727">
        <v>5</v>
      </c>
      <c r="V41" s="2727">
        <v>5</v>
      </c>
      <c r="W41" s="2727">
        <v>5</v>
      </c>
      <c r="X41" s="2727">
        <v>1</v>
      </c>
      <c r="Y41" s="2727">
        <v>2</v>
      </c>
      <c r="Z41" s="2727">
        <v>5</v>
      </c>
      <c r="AA41" s="2727">
        <v>5</v>
      </c>
      <c r="AB41" s="2727">
        <v>6</v>
      </c>
      <c r="AC41" s="2727">
        <v>4</v>
      </c>
      <c r="AD41" s="2727">
        <v>4</v>
      </c>
      <c r="AE41" s="2728">
        <v>1</v>
      </c>
      <c r="AF41" s="2507"/>
      <c r="AG41" s="2507"/>
      <c r="AH41" s="2507"/>
      <c r="AI41" s="2507"/>
      <c r="AJ41" s="2507"/>
      <c r="AK41" s="2507"/>
    </row>
    <row r="42" spans="1:37" ht="17.25" thickBot="1">
      <c r="A42" s="2510" t="s">
        <v>1053</v>
      </c>
      <c r="B42" s="2730">
        <v>11</v>
      </c>
      <c r="C42" s="2730">
        <v>3</v>
      </c>
      <c r="D42" s="2730">
        <v>3</v>
      </c>
      <c r="E42" s="2730">
        <v>11</v>
      </c>
      <c r="F42" s="2730">
        <v>11</v>
      </c>
      <c r="G42" s="2730">
        <v>11</v>
      </c>
      <c r="H42" s="2730">
        <v>11</v>
      </c>
      <c r="I42" s="2730">
        <v>11</v>
      </c>
      <c r="J42" s="2730">
        <v>3</v>
      </c>
      <c r="K42" s="2730">
        <v>4</v>
      </c>
      <c r="L42" s="2730">
        <v>10</v>
      </c>
      <c r="M42" s="2730">
        <v>11</v>
      </c>
      <c r="N42" s="2730">
        <v>14</v>
      </c>
      <c r="O42" s="2730">
        <v>12</v>
      </c>
      <c r="P42" s="2730">
        <v>11</v>
      </c>
      <c r="Q42" s="2730">
        <v>3</v>
      </c>
      <c r="R42" s="2730">
        <v>3</v>
      </c>
      <c r="S42" s="2730">
        <v>11</v>
      </c>
      <c r="T42" s="2730">
        <v>10</v>
      </c>
      <c r="U42" s="2730">
        <v>12</v>
      </c>
      <c r="V42" s="2730">
        <v>12</v>
      </c>
      <c r="W42" s="2730">
        <v>11</v>
      </c>
      <c r="X42" s="2730">
        <v>3</v>
      </c>
      <c r="Y42" s="2730">
        <v>3</v>
      </c>
      <c r="Z42" s="2730">
        <v>11</v>
      </c>
      <c r="AA42" s="2730">
        <v>11</v>
      </c>
      <c r="AB42" s="2730">
        <v>13</v>
      </c>
      <c r="AC42" s="2730">
        <v>11</v>
      </c>
      <c r="AD42" s="2730">
        <v>11</v>
      </c>
      <c r="AE42" s="2731">
        <v>3</v>
      </c>
      <c r="AF42" s="2507"/>
      <c r="AG42" s="2507"/>
      <c r="AH42" s="2507"/>
      <c r="AI42" s="2507"/>
      <c r="AJ42" s="2507"/>
      <c r="AK42" s="2507"/>
    </row>
  </sheetData>
  <mergeCells count="2">
    <mergeCell ref="B1:AK1"/>
    <mergeCell ref="AF2:AK2"/>
  </mergeCells>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FF3300"/>
  </sheetPr>
  <dimension ref="A1:AK42"/>
  <sheetViews>
    <sheetView workbookViewId="0">
      <pane xSplit="1" ySplit="3" topLeftCell="B4" activePane="bottomRight" state="frozen"/>
      <selection pane="topRight" activeCell="B1" sqref="B1"/>
      <selection pane="bottomLeft" activeCell="A4" sqref="A4"/>
      <selection pane="bottomRight" activeCell="A11" sqref="A11:XFD11"/>
    </sheetView>
  </sheetViews>
  <sheetFormatPr defaultRowHeight="16.5"/>
  <cols>
    <col min="2" max="31" width="4.625" customWidth="1"/>
    <col min="32" max="37" width="4.125" customWidth="1"/>
  </cols>
  <sheetData>
    <row r="1" spans="1:37" ht="12" customHeight="1" thickBot="1">
      <c r="B1" s="6318" t="s">
        <v>1099</v>
      </c>
      <c r="C1" s="6319"/>
      <c r="D1" s="6319"/>
      <c r="E1" s="6319"/>
      <c r="F1" s="6319"/>
      <c r="G1" s="6319"/>
      <c r="H1" s="6319"/>
      <c r="I1" s="6319"/>
      <c r="J1" s="6319"/>
      <c r="K1" s="6319"/>
      <c r="L1" s="6319"/>
      <c r="M1" s="6319"/>
      <c r="N1" s="6319"/>
      <c r="O1" s="6319"/>
      <c r="P1" s="6319"/>
      <c r="Q1" s="6319"/>
      <c r="R1" s="6319"/>
      <c r="S1" s="6319"/>
      <c r="T1" s="6319"/>
      <c r="U1" s="6319"/>
      <c r="V1" s="6319"/>
      <c r="W1" s="6319"/>
      <c r="X1" s="6319"/>
      <c r="Y1" s="6319"/>
      <c r="Z1" s="6319"/>
      <c r="AA1" s="6319"/>
      <c r="AB1" s="6319"/>
      <c r="AC1" s="6319"/>
      <c r="AD1" s="6319"/>
      <c r="AE1" s="6319"/>
      <c r="AF1" s="6319"/>
      <c r="AG1" s="6319"/>
      <c r="AH1" s="6319"/>
      <c r="AI1" s="6319"/>
      <c r="AJ1" s="6319"/>
      <c r="AK1" s="6319"/>
    </row>
    <row r="2" spans="1:37" ht="14.25" customHeight="1" thickBot="1">
      <c r="A2" s="6" t="s">
        <v>322</v>
      </c>
      <c r="B2" s="3070">
        <v>1</v>
      </c>
      <c r="C2" s="3137">
        <v>2</v>
      </c>
      <c r="D2" s="3139">
        <v>3</v>
      </c>
      <c r="E2" s="323">
        <v>4</v>
      </c>
      <c r="F2" s="68">
        <v>5</v>
      </c>
      <c r="G2" s="68">
        <v>6</v>
      </c>
      <c r="H2" s="68">
        <v>7</v>
      </c>
      <c r="I2" s="69">
        <v>8</v>
      </c>
      <c r="J2" s="3137">
        <v>9</v>
      </c>
      <c r="K2" s="3139">
        <v>10</v>
      </c>
      <c r="L2" s="323">
        <v>11</v>
      </c>
      <c r="M2" s="68">
        <v>12</v>
      </c>
      <c r="N2" s="68">
        <v>13</v>
      </c>
      <c r="O2" s="68">
        <v>14</v>
      </c>
      <c r="P2" s="69">
        <v>15</v>
      </c>
      <c r="Q2" s="3137">
        <v>16</v>
      </c>
      <c r="R2" s="3139">
        <v>17</v>
      </c>
      <c r="S2" s="323">
        <v>18</v>
      </c>
      <c r="T2" s="68">
        <v>19</v>
      </c>
      <c r="U2" s="68">
        <v>20</v>
      </c>
      <c r="V2" s="68">
        <v>21</v>
      </c>
      <c r="W2" s="69">
        <v>22</v>
      </c>
      <c r="X2" s="3137">
        <v>23</v>
      </c>
      <c r="Y2" s="3139">
        <v>24</v>
      </c>
      <c r="Z2" s="323">
        <v>25</v>
      </c>
      <c r="AA2" s="68">
        <v>26</v>
      </c>
      <c r="AB2" s="68">
        <v>27</v>
      </c>
      <c r="AC2" s="68">
        <v>28</v>
      </c>
      <c r="AD2" s="69">
        <v>29</v>
      </c>
      <c r="AE2" s="3137">
        <v>30</v>
      </c>
      <c r="AF2" s="6320" t="s">
        <v>323</v>
      </c>
      <c r="AG2" s="6224"/>
      <c r="AH2" s="6224"/>
      <c r="AI2" s="6224"/>
      <c r="AJ2" s="6224"/>
      <c r="AK2" s="6224"/>
    </row>
    <row r="3" spans="1:37" ht="14.25" customHeight="1" thickBot="1">
      <c r="A3" s="1081" t="s">
        <v>324</v>
      </c>
      <c r="B3" s="3135" t="s">
        <v>10</v>
      </c>
      <c r="C3" s="3138" t="s">
        <v>11</v>
      </c>
      <c r="D3" s="3140" t="s">
        <v>12</v>
      </c>
      <c r="E3" s="3129" t="s">
        <v>13</v>
      </c>
      <c r="F3" s="3130" t="s">
        <v>14</v>
      </c>
      <c r="G3" s="3131" t="s">
        <v>8</v>
      </c>
      <c r="H3" s="3132" t="s">
        <v>9</v>
      </c>
      <c r="I3" s="3133" t="s">
        <v>10</v>
      </c>
      <c r="J3" s="3138" t="s">
        <v>11</v>
      </c>
      <c r="K3" s="3140" t="s">
        <v>12</v>
      </c>
      <c r="L3" s="3129" t="s">
        <v>13</v>
      </c>
      <c r="M3" s="3130" t="s">
        <v>14</v>
      </c>
      <c r="N3" s="3134" t="s">
        <v>8</v>
      </c>
      <c r="O3" s="3132" t="s">
        <v>9</v>
      </c>
      <c r="P3" s="3133" t="s">
        <v>10</v>
      </c>
      <c r="Q3" s="3138" t="s">
        <v>11</v>
      </c>
      <c r="R3" s="3140" t="s">
        <v>12</v>
      </c>
      <c r="S3" s="3129" t="s">
        <v>13</v>
      </c>
      <c r="T3" s="3130" t="s">
        <v>14</v>
      </c>
      <c r="U3" s="3134" t="s">
        <v>8</v>
      </c>
      <c r="V3" s="3132" t="s">
        <v>9</v>
      </c>
      <c r="W3" s="3133" t="s">
        <v>10</v>
      </c>
      <c r="X3" s="3138" t="s">
        <v>11</v>
      </c>
      <c r="Y3" s="3140" t="s">
        <v>12</v>
      </c>
      <c r="Z3" s="3129" t="s">
        <v>13</v>
      </c>
      <c r="AA3" s="3130" t="s">
        <v>14</v>
      </c>
      <c r="AB3" s="3134" t="s">
        <v>8</v>
      </c>
      <c r="AC3" s="3132" t="s">
        <v>9</v>
      </c>
      <c r="AD3" s="3133" t="s">
        <v>10</v>
      </c>
      <c r="AE3" s="3138" t="s">
        <v>11</v>
      </c>
      <c r="AF3" s="2338" t="s">
        <v>2</v>
      </c>
      <c r="AG3" s="2339" t="s">
        <v>3</v>
      </c>
      <c r="AH3" s="2339" t="s">
        <v>4</v>
      </c>
      <c r="AI3" s="2339" t="s">
        <v>5</v>
      </c>
      <c r="AJ3" s="2340" t="s">
        <v>1043</v>
      </c>
      <c r="AK3" s="2340" t="s">
        <v>1045</v>
      </c>
    </row>
    <row r="4" spans="1:37" ht="16.5" customHeight="1">
      <c r="A4" s="3058" t="s">
        <v>1100</v>
      </c>
      <c r="B4" s="3071" t="s">
        <v>2</v>
      </c>
      <c r="C4" s="3082" t="s">
        <v>5</v>
      </c>
      <c r="D4" s="3083" t="s">
        <v>3</v>
      </c>
      <c r="E4" s="2111" t="s">
        <v>4</v>
      </c>
      <c r="F4" s="1981" t="s">
        <v>4</v>
      </c>
      <c r="G4" s="1975" t="s">
        <v>5</v>
      </c>
      <c r="H4" s="1976" t="s">
        <v>2</v>
      </c>
      <c r="I4" s="2156" t="s">
        <v>2</v>
      </c>
      <c r="J4" s="3039" t="s">
        <v>1093</v>
      </c>
      <c r="K4" s="3039" t="s">
        <v>1093</v>
      </c>
      <c r="L4" s="3039" t="s">
        <v>1093</v>
      </c>
      <c r="M4" s="3039" t="s">
        <v>1093</v>
      </c>
      <c r="N4" s="3039" t="s">
        <v>1093</v>
      </c>
      <c r="O4" s="3039" t="s">
        <v>1093</v>
      </c>
      <c r="P4" s="3039" t="s">
        <v>1093</v>
      </c>
      <c r="Q4" s="3082" t="s">
        <v>5</v>
      </c>
      <c r="R4" s="3097" t="s">
        <v>5</v>
      </c>
      <c r="S4" s="2104" t="s">
        <v>1130</v>
      </c>
      <c r="T4" s="1977" t="s">
        <v>1129</v>
      </c>
      <c r="U4" s="1976" t="s">
        <v>2</v>
      </c>
      <c r="V4" s="1977" t="s">
        <v>3</v>
      </c>
      <c r="W4" s="2101" t="s">
        <v>2</v>
      </c>
      <c r="X4" s="3082" t="s">
        <v>5</v>
      </c>
      <c r="Y4" s="3097" t="s">
        <v>5</v>
      </c>
      <c r="Z4" s="2100" t="s">
        <v>2</v>
      </c>
      <c r="AA4" s="1981" t="s">
        <v>4</v>
      </c>
      <c r="AB4" s="1981" t="s">
        <v>4</v>
      </c>
      <c r="AC4" s="1975" t="s">
        <v>5</v>
      </c>
      <c r="AD4" s="2101" t="s">
        <v>2</v>
      </c>
      <c r="AE4" s="3125" t="s">
        <v>3</v>
      </c>
      <c r="AF4" s="1734">
        <v>10</v>
      </c>
      <c r="AG4" s="16">
        <v>6</v>
      </c>
      <c r="AH4" s="16">
        <v>6</v>
      </c>
      <c r="AI4" s="16">
        <v>8</v>
      </c>
      <c r="AJ4" s="1777">
        <v>0</v>
      </c>
      <c r="AK4" s="1777">
        <v>3</v>
      </c>
    </row>
    <row r="5" spans="1:37" ht="16.5" customHeight="1">
      <c r="A5" s="3059" t="s">
        <v>1101</v>
      </c>
      <c r="B5" s="3072" t="s">
        <v>4</v>
      </c>
      <c r="C5" s="3084" t="s">
        <v>5</v>
      </c>
      <c r="D5" s="3085" t="s">
        <v>1047</v>
      </c>
      <c r="E5" s="2118" t="s">
        <v>2</v>
      </c>
      <c r="F5" s="1978" t="s">
        <v>3</v>
      </c>
      <c r="G5" s="1985" t="s">
        <v>2</v>
      </c>
      <c r="H5" s="1987" t="s">
        <v>2</v>
      </c>
      <c r="I5" s="2136" t="s">
        <v>3</v>
      </c>
      <c r="J5" s="3084" t="s">
        <v>5</v>
      </c>
      <c r="K5" s="3093" t="s">
        <v>5</v>
      </c>
      <c r="L5" s="2118" t="s">
        <v>2</v>
      </c>
      <c r="M5" s="1989" t="s">
        <v>4</v>
      </c>
      <c r="N5" s="1989" t="s">
        <v>4</v>
      </c>
      <c r="O5" s="1982" t="s">
        <v>5</v>
      </c>
      <c r="P5" s="2132" t="s">
        <v>2</v>
      </c>
      <c r="Q5" s="3092" t="s">
        <v>3</v>
      </c>
      <c r="R5" s="3093" t="s">
        <v>5</v>
      </c>
      <c r="S5" s="2127" t="s">
        <v>4</v>
      </c>
      <c r="T5" s="1982" t="s">
        <v>5</v>
      </c>
      <c r="U5" s="1978" t="s">
        <v>3</v>
      </c>
      <c r="V5" s="1987" t="s">
        <v>2</v>
      </c>
      <c r="W5" s="2012" t="s">
        <v>2</v>
      </c>
      <c r="X5" s="3086" t="s">
        <v>4</v>
      </c>
      <c r="Y5" s="3087" t="s">
        <v>4</v>
      </c>
      <c r="Z5" s="2122" t="s">
        <v>5</v>
      </c>
      <c r="AA5" s="3093" t="s">
        <v>5</v>
      </c>
      <c r="AB5" s="1985" t="s">
        <v>2</v>
      </c>
      <c r="AC5" s="1987" t="s">
        <v>2</v>
      </c>
      <c r="AD5" s="2119" t="s">
        <v>2</v>
      </c>
      <c r="AE5" s="3118" t="s">
        <v>5</v>
      </c>
      <c r="AF5" s="7">
        <v>9</v>
      </c>
      <c r="AG5" s="13">
        <v>5</v>
      </c>
      <c r="AH5" s="8">
        <v>6</v>
      </c>
      <c r="AI5" s="8">
        <v>9</v>
      </c>
      <c r="AJ5" s="49">
        <v>0</v>
      </c>
      <c r="AK5" s="49">
        <v>3</v>
      </c>
    </row>
    <row r="6" spans="1:37" ht="16.5" customHeight="1">
      <c r="A6" s="3059" t="s">
        <v>1102</v>
      </c>
      <c r="B6" s="3141" t="s">
        <v>2</v>
      </c>
      <c r="C6" s="3086" t="s">
        <v>4</v>
      </c>
      <c r="D6" s="3087" t="s">
        <v>4</v>
      </c>
      <c r="E6" s="2122" t="s">
        <v>5</v>
      </c>
      <c r="F6" s="3128" t="s">
        <v>346</v>
      </c>
      <c r="G6" s="3128" t="s">
        <v>346</v>
      </c>
      <c r="H6" s="3128" t="s">
        <v>346</v>
      </c>
      <c r="I6" s="3128" t="s">
        <v>346</v>
      </c>
      <c r="J6" s="3084" t="s">
        <v>5</v>
      </c>
      <c r="K6" s="3136" t="s">
        <v>346</v>
      </c>
      <c r="L6" s="3128" t="s">
        <v>118</v>
      </c>
      <c r="M6" s="3128" t="s">
        <v>346</v>
      </c>
      <c r="N6" s="1982" t="s">
        <v>5</v>
      </c>
      <c r="O6" s="1985" t="s">
        <v>2</v>
      </c>
      <c r="P6" s="2136" t="s">
        <v>3</v>
      </c>
      <c r="Q6" s="3094" t="s">
        <v>1047</v>
      </c>
      <c r="R6" s="3098" t="s">
        <v>3</v>
      </c>
      <c r="S6" s="1982" t="s">
        <v>5</v>
      </c>
      <c r="T6" s="1989" t="s">
        <v>4</v>
      </c>
      <c r="U6" s="1989" t="s">
        <v>4</v>
      </c>
      <c r="V6" s="1982" t="s">
        <v>5</v>
      </c>
      <c r="W6" s="2132" t="s">
        <v>2</v>
      </c>
      <c r="X6" s="3092" t="s">
        <v>3</v>
      </c>
      <c r="Y6" s="3093" t="s">
        <v>5</v>
      </c>
      <c r="Z6" s="2127" t="s">
        <v>4</v>
      </c>
      <c r="AA6" s="1982" t="s">
        <v>5</v>
      </c>
      <c r="AB6" s="1978" t="s">
        <v>3</v>
      </c>
      <c r="AC6" s="1985" t="s">
        <v>2</v>
      </c>
      <c r="AD6" s="2125" t="s">
        <v>5</v>
      </c>
      <c r="AE6" s="3126" t="s">
        <v>4</v>
      </c>
      <c r="AF6" s="12">
        <v>10</v>
      </c>
      <c r="AG6" s="13">
        <v>4</v>
      </c>
      <c r="AH6" s="13">
        <v>6</v>
      </c>
      <c r="AI6" s="13">
        <v>8</v>
      </c>
      <c r="AJ6" s="49">
        <v>0</v>
      </c>
      <c r="AK6" s="49">
        <v>3</v>
      </c>
    </row>
    <row r="7" spans="1:37" ht="16.5" customHeight="1" thickBot="1">
      <c r="A7" s="3060" t="s">
        <v>493</v>
      </c>
      <c r="B7" s="3074" t="s">
        <v>3</v>
      </c>
      <c r="C7" s="3088" t="s">
        <v>5</v>
      </c>
      <c r="D7" s="3089" t="s">
        <v>5</v>
      </c>
      <c r="E7" s="2188" t="s">
        <v>3</v>
      </c>
      <c r="F7" s="1999" t="s">
        <v>1110</v>
      </c>
      <c r="G7" s="1999" t="s">
        <v>2</v>
      </c>
      <c r="H7" s="2004" t="s">
        <v>4</v>
      </c>
      <c r="I7" s="2150" t="s">
        <v>4</v>
      </c>
      <c r="J7" s="3088" t="s">
        <v>5</v>
      </c>
      <c r="K7" s="3095" t="s">
        <v>3</v>
      </c>
      <c r="L7" s="2146" t="s">
        <v>2</v>
      </c>
      <c r="M7" s="2003" t="s">
        <v>5</v>
      </c>
      <c r="N7" s="1999" t="s">
        <v>2</v>
      </c>
      <c r="O7" s="3159" t="s">
        <v>1125</v>
      </c>
      <c r="P7" s="3160" t="s">
        <v>1125</v>
      </c>
      <c r="Q7" s="3088" t="s">
        <v>5</v>
      </c>
      <c r="R7" s="3089" t="s">
        <v>5</v>
      </c>
      <c r="S7" s="2188" t="s">
        <v>1131</v>
      </c>
      <c r="T7" s="1999" t="s">
        <v>1131</v>
      </c>
      <c r="U7" s="2001" t="s">
        <v>1136</v>
      </c>
      <c r="V7" s="2004" t="s">
        <v>4</v>
      </c>
      <c r="W7" s="2150" t="s">
        <v>4</v>
      </c>
      <c r="X7" s="3088" t="s">
        <v>5</v>
      </c>
      <c r="Y7" s="3089" t="s">
        <v>5</v>
      </c>
      <c r="Z7" s="2188" t="s">
        <v>3</v>
      </c>
      <c r="AA7" s="2001" t="s">
        <v>2</v>
      </c>
      <c r="AB7" s="1999" t="s">
        <v>2</v>
      </c>
      <c r="AC7" s="1999" t="s">
        <v>2</v>
      </c>
      <c r="AD7" s="2161" t="s">
        <v>3</v>
      </c>
      <c r="AE7" s="3127" t="s">
        <v>5</v>
      </c>
      <c r="AF7" s="19">
        <v>11</v>
      </c>
      <c r="AG7" s="20">
        <v>6</v>
      </c>
      <c r="AH7" s="21">
        <v>4</v>
      </c>
      <c r="AI7" s="21">
        <v>9</v>
      </c>
      <c r="AJ7" s="1778">
        <v>0</v>
      </c>
      <c r="AK7" s="1778">
        <v>2</v>
      </c>
    </row>
    <row r="8" spans="1:37" ht="16.5" customHeight="1" thickBot="1">
      <c r="A8" s="3061" t="s">
        <v>325</v>
      </c>
      <c r="B8" s="3075" t="s">
        <v>2</v>
      </c>
      <c r="C8" s="3090" t="s">
        <v>3</v>
      </c>
      <c r="D8" s="3091" t="s">
        <v>5</v>
      </c>
      <c r="E8" s="3081" t="s">
        <v>2</v>
      </c>
      <c r="F8" s="2012" t="s">
        <v>2</v>
      </c>
      <c r="G8" s="2014" t="s">
        <v>3</v>
      </c>
      <c r="H8" s="3099" t="s">
        <v>5</v>
      </c>
      <c r="I8" s="3099" t="s">
        <v>5</v>
      </c>
      <c r="J8" s="3103" t="s">
        <v>4</v>
      </c>
      <c r="K8" s="3104" t="s">
        <v>4</v>
      </c>
      <c r="L8" s="3101" t="s">
        <v>5</v>
      </c>
      <c r="M8" s="2012" t="s">
        <v>2</v>
      </c>
      <c r="N8" s="2014" t="s">
        <v>3</v>
      </c>
      <c r="O8" s="2012" t="s">
        <v>2</v>
      </c>
      <c r="P8" s="3108" t="s">
        <v>2</v>
      </c>
      <c r="Q8" s="3106" t="s">
        <v>1137</v>
      </c>
      <c r="R8" s="3164" t="s">
        <v>5</v>
      </c>
      <c r="S8" s="3109" t="s">
        <v>3</v>
      </c>
      <c r="T8" s="2013" t="s">
        <v>2</v>
      </c>
      <c r="U8" s="1987" t="s">
        <v>2</v>
      </c>
      <c r="V8" s="1987" t="s">
        <v>2</v>
      </c>
      <c r="W8" s="2210" t="s">
        <v>118</v>
      </c>
      <c r="X8" s="3110" t="s">
        <v>5</v>
      </c>
      <c r="Y8" s="3091" t="s">
        <v>5</v>
      </c>
      <c r="Z8" s="3114" t="s">
        <v>2</v>
      </c>
      <c r="AA8" s="2012" t="s">
        <v>2</v>
      </c>
      <c r="AB8" s="2013" t="s">
        <v>2</v>
      </c>
      <c r="AC8" s="2012" t="s">
        <v>2</v>
      </c>
      <c r="AD8" s="3116" t="s">
        <v>3</v>
      </c>
      <c r="AE8" s="3117" t="s">
        <v>5</v>
      </c>
      <c r="AF8" s="1590">
        <v>14</v>
      </c>
      <c r="AG8" s="16">
        <v>5</v>
      </c>
      <c r="AH8" s="16">
        <v>2</v>
      </c>
      <c r="AI8" s="16">
        <v>8</v>
      </c>
      <c r="AJ8" s="1777">
        <v>0</v>
      </c>
      <c r="AK8" s="1777">
        <v>3</v>
      </c>
    </row>
    <row r="9" spans="1:37" ht="16.5" customHeight="1">
      <c r="A9" s="3062" t="s">
        <v>328</v>
      </c>
      <c r="B9" s="3076" t="s">
        <v>2</v>
      </c>
      <c r="C9" s="3092" t="s">
        <v>3</v>
      </c>
      <c r="D9" s="3093" t="s">
        <v>5</v>
      </c>
      <c r="E9" s="2127" t="s">
        <v>4</v>
      </c>
      <c r="F9" s="1982" t="s">
        <v>5</v>
      </c>
      <c r="G9" s="1987" t="s">
        <v>1116</v>
      </c>
      <c r="H9" s="1978" t="s">
        <v>3</v>
      </c>
      <c r="I9" s="2125" t="s">
        <v>5</v>
      </c>
      <c r="J9" s="3086" t="s">
        <v>4</v>
      </c>
      <c r="K9" s="3087" t="s">
        <v>4</v>
      </c>
      <c r="L9" s="3039" t="s">
        <v>1093</v>
      </c>
      <c r="M9" s="3039" t="s">
        <v>1093</v>
      </c>
      <c r="N9" s="3039" t="s">
        <v>1093</v>
      </c>
      <c r="O9" s="3039" t="s">
        <v>1093</v>
      </c>
      <c r="P9" s="3163" t="s">
        <v>1093</v>
      </c>
      <c r="Q9" s="3039" t="s">
        <v>1093</v>
      </c>
      <c r="R9" s="3165" t="s">
        <v>1093</v>
      </c>
      <c r="S9" s="1982" t="s">
        <v>5</v>
      </c>
      <c r="T9" s="1982" t="s">
        <v>5</v>
      </c>
      <c r="U9" s="1978" t="s">
        <v>3</v>
      </c>
      <c r="V9" s="1989" t="s">
        <v>4</v>
      </c>
      <c r="W9" s="2123" t="s">
        <v>4</v>
      </c>
      <c r="X9" s="3084" t="s">
        <v>5</v>
      </c>
      <c r="Y9" s="3085" t="s">
        <v>1047</v>
      </c>
      <c r="Z9" s="2118" t="s">
        <v>2</v>
      </c>
      <c r="AA9" s="1985" t="s">
        <v>2</v>
      </c>
      <c r="AB9" s="1987" t="s">
        <v>2</v>
      </c>
      <c r="AC9" s="1978" t="s">
        <v>3</v>
      </c>
      <c r="AD9" s="2119" t="s">
        <v>2</v>
      </c>
      <c r="AE9" s="3118" t="s">
        <v>5</v>
      </c>
      <c r="AF9" s="1593">
        <v>10</v>
      </c>
      <c r="AG9" s="13">
        <v>6</v>
      </c>
      <c r="AH9" s="13">
        <v>5</v>
      </c>
      <c r="AI9" s="13">
        <v>8</v>
      </c>
      <c r="AJ9" s="49">
        <v>0</v>
      </c>
      <c r="AK9" s="49">
        <v>3</v>
      </c>
    </row>
    <row r="10" spans="1:37" ht="16.5" customHeight="1">
      <c r="A10" s="3062" t="s">
        <v>331</v>
      </c>
      <c r="B10" s="3072" t="s">
        <v>4</v>
      </c>
      <c r="C10" s="3084" t="s">
        <v>5</v>
      </c>
      <c r="D10" s="3093" t="s">
        <v>5</v>
      </c>
      <c r="E10" s="2118" t="s">
        <v>2</v>
      </c>
      <c r="F10" s="1978" t="s">
        <v>3</v>
      </c>
      <c r="G10" s="1985" t="s">
        <v>2</v>
      </c>
      <c r="H10" s="1987" t="s">
        <v>2</v>
      </c>
      <c r="I10" s="2119" t="s">
        <v>2</v>
      </c>
      <c r="J10" s="3084" t="s">
        <v>5</v>
      </c>
      <c r="K10" s="3093" t="s">
        <v>5</v>
      </c>
      <c r="L10" s="2134" t="s">
        <v>3</v>
      </c>
      <c r="M10" s="1989" t="s">
        <v>4</v>
      </c>
      <c r="N10" s="1989" t="s">
        <v>4</v>
      </c>
      <c r="O10" s="1982" t="s">
        <v>5</v>
      </c>
      <c r="P10" s="2132" t="s">
        <v>2</v>
      </c>
      <c r="Q10" s="3084" t="s">
        <v>5</v>
      </c>
      <c r="R10" s="3098" t="s">
        <v>3</v>
      </c>
      <c r="S10" s="2127" t="s">
        <v>4</v>
      </c>
      <c r="T10" s="1982" t="s">
        <v>5</v>
      </c>
      <c r="U10" s="1987" t="s">
        <v>2</v>
      </c>
      <c r="V10" s="2180" t="s">
        <v>3</v>
      </c>
      <c r="W10" s="2125" t="s">
        <v>5</v>
      </c>
      <c r="X10" s="3086" t="s">
        <v>4</v>
      </c>
      <c r="Y10" s="3087" t="s">
        <v>4</v>
      </c>
      <c r="Z10" s="2122" t="s">
        <v>5</v>
      </c>
      <c r="AA10" s="1978" t="s">
        <v>3</v>
      </c>
      <c r="AB10" s="1987" t="s">
        <v>2</v>
      </c>
      <c r="AC10" s="2210" t="s">
        <v>346</v>
      </c>
      <c r="AD10" s="2119" t="s">
        <v>2</v>
      </c>
      <c r="AE10" s="3118" t="s">
        <v>5</v>
      </c>
      <c r="AF10" s="1592">
        <v>9</v>
      </c>
      <c r="AG10" s="13">
        <v>5</v>
      </c>
      <c r="AH10" s="8">
        <v>6</v>
      </c>
      <c r="AI10" s="8">
        <v>10</v>
      </c>
      <c r="AJ10" s="49">
        <v>0</v>
      </c>
      <c r="AK10" s="49">
        <v>3</v>
      </c>
    </row>
    <row r="11" spans="1:37" ht="16.5" customHeight="1" thickBot="1">
      <c r="A11" s="3062" t="s">
        <v>1146</v>
      </c>
      <c r="B11" s="3073" t="s">
        <v>5</v>
      </c>
      <c r="C11" s="3086" t="s">
        <v>4</v>
      </c>
      <c r="D11" s="3087" t="s">
        <v>4</v>
      </c>
      <c r="E11" s="2122" t="s">
        <v>5</v>
      </c>
      <c r="F11" s="1987" t="s">
        <v>2</v>
      </c>
      <c r="G11" s="1987" t="s">
        <v>2</v>
      </c>
      <c r="H11" s="3152" t="s">
        <v>1120</v>
      </c>
      <c r="I11" s="2119" t="s">
        <v>2</v>
      </c>
      <c r="J11" s="3084" t="s">
        <v>5</v>
      </c>
      <c r="K11" s="3098" t="s">
        <v>3</v>
      </c>
      <c r="L11" s="2118" t="s">
        <v>2</v>
      </c>
      <c r="M11" s="3161">
        <v>24</v>
      </c>
      <c r="N11" s="3162">
        <v>24</v>
      </c>
      <c r="O11" s="2056" t="s">
        <v>1135</v>
      </c>
      <c r="P11" s="2123" t="s">
        <v>4</v>
      </c>
      <c r="Q11" s="3084" t="s">
        <v>5</v>
      </c>
      <c r="R11" s="3093" t="s">
        <v>5</v>
      </c>
      <c r="S11" s="2129" t="s">
        <v>2</v>
      </c>
      <c r="T11" s="2210" t="s">
        <v>1140</v>
      </c>
      <c r="U11" s="1982" t="s">
        <v>5</v>
      </c>
      <c r="V11" s="1987" t="s">
        <v>2</v>
      </c>
      <c r="W11" s="2144" t="s">
        <v>2</v>
      </c>
      <c r="X11" s="3093" t="s">
        <v>5</v>
      </c>
      <c r="Y11" s="3098" t="s">
        <v>3</v>
      </c>
      <c r="Z11" s="2134" t="s">
        <v>3</v>
      </c>
      <c r="AA11" s="1989" t="s">
        <v>4</v>
      </c>
      <c r="AB11" s="1989" t="s">
        <v>4</v>
      </c>
      <c r="AC11" s="1982" t="s">
        <v>5</v>
      </c>
      <c r="AD11" s="2210" t="s">
        <v>1141</v>
      </c>
      <c r="AE11" s="3119" t="s">
        <v>3</v>
      </c>
      <c r="AF11" s="1593">
        <v>10</v>
      </c>
      <c r="AG11" s="13">
        <v>5</v>
      </c>
      <c r="AH11" s="13">
        <v>6</v>
      </c>
      <c r="AI11" s="13">
        <v>8</v>
      </c>
      <c r="AJ11" s="49">
        <v>0</v>
      </c>
      <c r="AK11" s="49">
        <v>2</v>
      </c>
    </row>
    <row r="12" spans="1:37" ht="16.5" customHeight="1" thickBot="1">
      <c r="A12" s="3062" t="s">
        <v>341</v>
      </c>
      <c r="B12" s="3077" t="s">
        <v>3</v>
      </c>
      <c r="C12" s="3084" t="s">
        <v>5</v>
      </c>
      <c r="D12" s="3093" t="s">
        <v>5</v>
      </c>
      <c r="E12" s="2129" t="s">
        <v>2</v>
      </c>
      <c r="F12" s="1989" t="s">
        <v>4</v>
      </c>
      <c r="G12" s="1989" t="s">
        <v>4</v>
      </c>
      <c r="H12" s="1982" t="s">
        <v>1121</v>
      </c>
      <c r="I12" s="2136" t="s">
        <v>3</v>
      </c>
      <c r="J12" s="3094" t="s">
        <v>1047</v>
      </c>
      <c r="K12" s="3093" t="s">
        <v>5</v>
      </c>
      <c r="L12" s="2127" t="s">
        <v>4</v>
      </c>
      <c r="M12" s="1982" t="s">
        <v>5</v>
      </c>
      <c r="N12" s="2108" t="s">
        <v>118</v>
      </c>
      <c r="O12" s="3159" t="s">
        <v>33</v>
      </c>
      <c r="P12" s="2125" t="s">
        <v>1133</v>
      </c>
      <c r="Q12" s="3086" t="s">
        <v>4</v>
      </c>
      <c r="R12" s="3087" t="s">
        <v>4</v>
      </c>
      <c r="S12" s="2122" t="s">
        <v>5</v>
      </c>
      <c r="T12" s="1987" t="s">
        <v>2</v>
      </c>
      <c r="U12" s="1985" t="s">
        <v>2</v>
      </c>
      <c r="V12" s="1987" t="s">
        <v>2</v>
      </c>
      <c r="W12" s="2136" t="s">
        <v>3</v>
      </c>
      <c r="X12" s="3094" t="s">
        <v>1047</v>
      </c>
      <c r="Y12" s="3093" t="s">
        <v>5</v>
      </c>
      <c r="Z12" s="2118" t="s">
        <v>2</v>
      </c>
      <c r="AA12" s="1987" t="s">
        <v>2</v>
      </c>
      <c r="AB12" s="1978" t="s">
        <v>3</v>
      </c>
      <c r="AC12" s="1989" t="s">
        <v>4</v>
      </c>
      <c r="AD12" s="2123" t="s">
        <v>4</v>
      </c>
      <c r="AE12" s="3118" t="s">
        <v>5</v>
      </c>
      <c r="AF12" s="1593">
        <v>7</v>
      </c>
      <c r="AG12" s="13">
        <v>6</v>
      </c>
      <c r="AH12" s="13">
        <v>7</v>
      </c>
      <c r="AI12" s="13">
        <v>9</v>
      </c>
      <c r="AJ12" s="49">
        <v>0</v>
      </c>
      <c r="AK12" s="49">
        <v>2</v>
      </c>
    </row>
    <row r="13" spans="1:37" ht="16.5" customHeight="1">
      <c r="A13" s="3062" t="s">
        <v>329</v>
      </c>
      <c r="B13" s="3078" t="s">
        <v>2</v>
      </c>
      <c r="C13" s="3144" t="s">
        <v>5</v>
      </c>
      <c r="D13" s="3093" t="s">
        <v>5</v>
      </c>
      <c r="E13" s="2134" t="s">
        <v>3</v>
      </c>
      <c r="F13" s="1987" t="s">
        <v>2</v>
      </c>
      <c r="G13" s="1989" t="s">
        <v>4</v>
      </c>
      <c r="H13" s="1982" t="s">
        <v>5</v>
      </c>
      <c r="I13" s="2132" t="s">
        <v>2</v>
      </c>
      <c r="J13" s="3092" t="s">
        <v>3</v>
      </c>
      <c r="K13" s="3093" t="s">
        <v>5</v>
      </c>
      <c r="L13" s="2127" t="s">
        <v>4</v>
      </c>
      <c r="M13" s="1982" t="s">
        <v>5</v>
      </c>
      <c r="N13" s="1987" t="s">
        <v>2</v>
      </c>
      <c r="O13" s="1978" t="s">
        <v>3</v>
      </c>
      <c r="P13" s="2125" t="s">
        <v>5</v>
      </c>
      <c r="Q13" s="3086" t="s">
        <v>4</v>
      </c>
      <c r="R13" s="3087" t="s">
        <v>4</v>
      </c>
      <c r="S13" s="2122" t="s">
        <v>5</v>
      </c>
      <c r="T13" s="1978" t="s">
        <v>3</v>
      </c>
      <c r="U13" s="1987" t="s">
        <v>2</v>
      </c>
      <c r="V13" s="1985" t="s">
        <v>2</v>
      </c>
      <c r="W13" s="2136" t="s">
        <v>3</v>
      </c>
      <c r="X13" s="3098" t="s">
        <v>3</v>
      </c>
      <c r="Y13" s="3098" t="s">
        <v>3</v>
      </c>
      <c r="Z13" s="2118" t="s">
        <v>2</v>
      </c>
      <c r="AA13" s="2108" t="s">
        <v>1134</v>
      </c>
      <c r="AB13" s="2210" t="s">
        <v>118</v>
      </c>
      <c r="AC13" s="1989" t="s">
        <v>4</v>
      </c>
      <c r="AD13" s="2123" t="s">
        <v>4</v>
      </c>
      <c r="AE13" s="3118" t="s">
        <v>5</v>
      </c>
      <c r="AF13" s="1593">
        <v>9</v>
      </c>
      <c r="AG13" s="13">
        <v>6</v>
      </c>
      <c r="AH13" s="13">
        <v>6</v>
      </c>
      <c r="AI13" s="13">
        <v>8</v>
      </c>
      <c r="AJ13" s="49">
        <v>0</v>
      </c>
      <c r="AK13" s="49">
        <v>2</v>
      </c>
    </row>
    <row r="14" spans="1:37" ht="16.5" customHeight="1" thickBot="1">
      <c r="A14" s="3063" t="s">
        <v>330</v>
      </c>
      <c r="B14" s="3079" t="s">
        <v>2</v>
      </c>
      <c r="C14" s="3094" t="s">
        <v>1047</v>
      </c>
      <c r="D14" s="3095" t="s">
        <v>3</v>
      </c>
      <c r="E14" s="2146" t="s">
        <v>2</v>
      </c>
      <c r="F14" s="2001" t="s">
        <v>2</v>
      </c>
      <c r="G14" s="2005" t="s">
        <v>3</v>
      </c>
      <c r="H14" s="2004" t="s">
        <v>4</v>
      </c>
      <c r="I14" s="2150" t="s">
        <v>4</v>
      </c>
      <c r="J14" s="3088" t="s">
        <v>5</v>
      </c>
      <c r="K14" s="3089" t="s">
        <v>5</v>
      </c>
      <c r="L14" s="2188" t="s">
        <v>3</v>
      </c>
      <c r="M14" s="1985" t="s">
        <v>1129</v>
      </c>
      <c r="N14" s="1985" t="s">
        <v>2</v>
      </c>
      <c r="O14" s="2108" t="s">
        <v>274</v>
      </c>
      <c r="P14" s="2161" t="s">
        <v>3</v>
      </c>
      <c r="Q14" s="3088" t="s">
        <v>1133</v>
      </c>
      <c r="R14" s="3089" t="s">
        <v>5</v>
      </c>
      <c r="S14" s="2146" t="s">
        <v>2</v>
      </c>
      <c r="T14" s="2004" t="s">
        <v>4</v>
      </c>
      <c r="U14" s="2004" t="s">
        <v>4</v>
      </c>
      <c r="V14" s="2003" t="s">
        <v>5</v>
      </c>
      <c r="W14" s="1987" t="s">
        <v>2</v>
      </c>
      <c r="X14" s="3145" t="s">
        <v>1115</v>
      </c>
      <c r="Y14" s="3089" t="s">
        <v>5</v>
      </c>
      <c r="Z14" s="2143" t="s">
        <v>4</v>
      </c>
      <c r="AA14" s="2003" t="s">
        <v>5</v>
      </c>
      <c r="AB14" s="2005" t="s">
        <v>3</v>
      </c>
      <c r="AC14" s="2210" t="s">
        <v>118</v>
      </c>
      <c r="AD14" s="2152" t="s">
        <v>5</v>
      </c>
      <c r="AE14" s="3120" t="s">
        <v>4</v>
      </c>
      <c r="AF14" s="1594">
        <v>9</v>
      </c>
      <c r="AG14" s="20">
        <v>6</v>
      </c>
      <c r="AH14" s="20">
        <v>6</v>
      </c>
      <c r="AI14" s="20">
        <v>9</v>
      </c>
      <c r="AJ14" s="1778">
        <v>0</v>
      </c>
      <c r="AK14" s="1778">
        <v>2</v>
      </c>
    </row>
    <row r="15" spans="1:37" ht="16.5" customHeight="1" thickBot="1">
      <c r="A15" s="3064" t="s">
        <v>334</v>
      </c>
      <c r="B15" s="3080" t="s">
        <v>2</v>
      </c>
      <c r="C15" s="3096" t="s">
        <v>3</v>
      </c>
      <c r="D15" s="3097" t="s">
        <v>5</v>
      </c>
      <c r="E15" s="2100" t="s">
        <v>2</v>
      </c>
      <c r="F15" s="2100" t="s">
        <v>2</v>
      </c>
      <c r="G15" s="2100" t="s">
        <v>2</v>
      </c>
      <c r="H15" s="2123" t="s">
        <v>4</v>
      </c>
      <c r="I15" s="3088" t="s">
        <v>5</v>
      </c>
      <c r="J15" s="3082" t="s">
        <v>5</v>
      </c>
      <c r="K15" s="3105" t="s">
        <v>4</v>
      </c>
      <c r="L15" s="3154" t="s">
        <v>4</v>
      </c>
      <c r="M15" s="3155" t="s">
        <v>5</v>
      </c>
      <c r="N15" s="1976" t="s">
        <v>2</v>
      </c>
      <c r="O15" s="1976" t="s">
        <v>2</v>
      </c>
      <c r="P15" s="2105" t="s">
        <v>4</v>
      </c>
      <c r="Q15" s="3111" t="s">
        <v>4</v>
      </c>
      <c r="R15" s="3097" t="s">
        <v>5</v>
      </c>
      <c r="S15" s="2104" t="s">
        <v>1129</v>
      </c>
      <c r="T15" s="2210" t="s">
        <v>118</v>
      </c>
      <c r="U15" s="2210" t="s">
        <v>118</v>
      </c>
      <c r="V15" s="1976" t="s">
        <v>2</v>
      </c>
      <c r="W15" s="2101" t="s">
        <v>2</v>
      </c>
      <c r="X15" s="3082" t="s">
        <v>5</v>
      </c>
      <c r="Y15" s="3097" t="s">
        <v>5</v>
      </c>
      <c r="Z15" s="1976" t="s">
        <v>2</v>
      </c>
      <c r="AA15" s="2155" t="s">
        <v>3</v>
      </c>
      <c r="AB15" s="1976" t="s">
        <v>2</v>
      </c>
      <c r="AC15" s="2210" t="s">
        <v>118</v>
      </c>
      <c r="AD15" s="2113" t="s">
        <v>3</v>
      </c>
      <c r="AE15" s="3121" t="s">
        <v>5</v>
      </c>
      <c r="AF15" s="1845">
        <v>14</v>
      </c>
      <c r="AG15" s="16">
        <v>5</v>
      </c>
      <c r="AH15" s="17">
        <v>3</v>
      </c>
      <c r="AI15" s="17">
        <v>8</v>
      </c>
      <c r="AJ15" s="1777">
        <v>0</v>
      </c>
      <c r="AK15" s="1777">
        <v>2</v>
      </c>
    </row>
    <row r="16" spans="1:37" ht="16.5" customHeight="1">
      <c r="A16" s="3065" t="s">
        <v>336</v>
      </c>
      <c r="B16" s="3076" t="s">
        <v>2</v>
      </c>
      <c r="C16" s="3084" t="s">
        <v>5</v>
      </c>
      <c r="D16" s="3087" t="s">
        <v>4</v>
      </c>
      <c r="E16" s="2122" t="s">
        <v>5</v>
      </c>
      <c r="F16" s="1978" t="s">
        <v>3</v>
      </c>
      <c r="G16" s="1978" t="s">
        <v>3</v>
      </c>
      <c r="H16" s="2108" t="s">
        <v>118</v>
      </c>
      <c r="I16" s="2123" t="s">
        <v>4</v>
      </c>
      <c r="J16" s="3086" t="s">
        <v>4</v>
      </c>
      <c r="K16" s="3093" t="s">
        <v>5</v>
      </c>
      <c r="L16" s="2134" t="s">
        <v>3</v>
      </c>
      <c r="M16" s="1987" t="s">
        <v>2</v>
      </c>
      <c r="N16" s="1985" t="s">
        <v>2</v>
      </c>
      <c r="O16" s="1978" t="s">
        <v>3</v>
      </c>
      <c r="P16" s="2119" t="s">
        <v>2</v>
      </c>
      <c r="Q16" s="3084" t="s">
        <v>5</v>
      </c>
      <c r="R16" s="3093" t="s">
        <v>5</v>
      </c>
      <c r="S16" s="2118" t="s">
        <v>2</v>
      </c>
      <c r="T16" s="1987" t="s">
        <v>2</v>
      </c>
      <c r="U16" s="1978" t="s">
        <v>3</v>
      </c>
      <c r="V16" s="2210" t="s">
        <v>118</v>
      </c>
      <c r="W16" s="2119" t="s">
        <v>2</v>
      </c>
      <c r="X16" s="3084" t="s">
        <v>5</v>
      </c>
      <c r="Y16" s="3093" t="s">
        <v>5</v>
      </c>
      <c r="Z16" s="2127" t="s">
        <v>4</v>
      </c>
      <c r="AA16" s="1989" t="s">
        <v>4</v>
      </c>
      <c r="AB16" s="1982" t="s">
        <v>5</v>
      </c>
      <c r="AC16" s="1985" t="s">
        <v>2</v>
      </c>
      <c r="AD16" s="2119" t="s">
        <v>2</v>
      </c>
      <c r="AE16" s="3119" t="s">
        <v>3</v>
      </c>
      <c r="AF16" s="1593">
        <v>12</v>
      </c>
      <c r="AG16" s="13">
        <v>5</v>
      </c>
      <c r="AH16" s="13">
        <v>5</v>
      </c>
      <c r="AI16" s="13">
        <v>8</v>
      </c>
      <c r="AJ16" s="49">
        <v>0</v>
      </c>
      <c r="AK16" s="49">
        <v>3</v>
      </c>
    </row>
    <row r="17" spans="1:37" ht="16.5" customHeight="1">
      <c r="A17" s="3065" t="s">
        <v>333</v>
      </c>
      <c r="B17" s="3072" t="s">
        <v>4</v>
      </c>
      <c r="C17" s="3086" t="s">
        <v>4</v>
      </c>
      <c r="D17" s="3093" t="s">
        <v>5</v>
      </c>
      <c r="E17" s="2134" t="s">
        <v>3</v>
      </c>
      <c r="F17" s="1985" t="s">
        <v>2</v>
      </c>
      <c r="G17" s="2108" t="s">
        <v>799</v>
      </c>
      <c r="H17" s="1978" t="s">
        <v>3</v>
      </c>
      <c r="I17" s="2129" t="s">
        <v>2</v>
      </c>
      <c r="J17" s="3084" t="s">
        <v>5</v>
      </c>
      <c r="K17" s="3093" t="s">
        <v>5</v>
      </c>
      <c r="L17" s="2118" t="s">
        <v>2</v>
      </c>
      <c r="M17" s="2108" t="s">
        <v>118</v>
      </c>
      <c r="N17" s="1978" t="s">
        <v>3</v>
      </c>
      <c r="O17" s="2108" t="s">
        <v>799</v>
      </c>
      <c r="P17" s="2136" t="s">
        <v>3</v>
      </c>
      <c r="Q17" s="3084" t="s">
        <v>5</v>
      </c>
      <c r="R17" s="3093" t="s">
        <v>5</v>
      </c>
      <c r="S17" s="1987" t="s">
        <v>2</v>
      </c>
      <c r="T17" s="1985" t="s">
        <v>1129</v>
      </c>
      <c r="U17" s="1989" t="s">
        <v>4</v>
      </c>
      <c r="V17" s="1989" t="s">
        <v>4</v>
      </c>
      <c r="W17" s="2125" t="s">
        <v>5</v>
      </c>
      <c r="X17" s="3084" t="s">
        <v>5</v>
      </c>
      <c r="Y17" s="3098" t="s">
        <v>3</v>
      </c>
      <c r="Z17" s="2118" t="s">
        <v>2</v>
      </c>
      <c r="AA17" s="1985" t="s">
        <v>2</v>
      </c>
      <c r="AB17" s="1989" t="s">
        <v>4</v>
      </c>
      <c r="AC17" s="1989" t="s">
        <v>4</v>
      </c>
      <c r="AD17" s="2125" t="s">
        <v>5</v>
      </c>
      <c r="AE17" s="3118" t="s">
        <v>5</v>
      </c>
      <c r="AF17" s="1592">
        <v>10</v>
      </c>
      <c r="AG17" s="13">
        <v>5</v>
      </c>
      <c r="AH17" s="8">
        <v>6</v>
      </c>
      <c r="AI17" s="8">
        <v>9</v>
      </c>
      <c r="AJ17" s="49">
        <v>0</v>
      </c>
      <c r="AK17" s="49">
        <v>3</v>
      </c>
    </row>
    <row r="18" spans="1:37" ht="16.5" customHeight="1" thickBot="1">
      <c r="A18" s="3065" t="s">
        <v>335</v>
      </c>
      <c r="B18" s="3077" t="s">
        <v>3</v>
      </c>
      <c r="C18" s="3084" t="s">
        <v>5</v>
      </c>
      <c r="D18" s="3093" t="s">
        <v>5</v>
      </c>
      <c r="E18" s="2129" t="s">
        <v>2</v>
      </c>
      <c r="F18" s="1987" t="s">
        <v>2</v>
      </c>
      <c r="G18" s="2143" t="s">
        <v>4</v>
      </c>
      <c r="H18" s="1982" t="s">
        <v>5</v>
      </c>
      <c r="I18" s="2136" t="s">
        <v>3</v>
      </c>
      <c r="J18" s="3084" t="s">
        <v>5</v>
      </c>
      <c r="K18" s="1985" t="s">
        <v>393</v>
      </c>
      <c r="L18" s="2129" t="s">
        <v>2</v>
      </c>
      <c r="M18" s="1978" t="s">
        <v>3</v>
      </c>
      <c r="N18" s="1989" t="s">
        <v>4</v>
      </c>
      <c r="O18" s="1989" t="s">
        <v>4</v>
      </c>
      <c r="P18" s="2125" t="s">
        <v>5</v>
      </c>
      <c r="Q18" s="3084" t="s">
        <v>5</v>
      </c>
      <c r="R18" s="3087" t="s">
        <v>4</v>
      </c>
      <c r="S18" s="2122" t="s">
        <v>5</v>
      </c>
      <c r="T18" s="1987" t="s">
        <v>2</v>
      </c>
      <c r="U18" s="1987" t="s">
        <v>2</v>
      </c>
      <c r="V18" s="1978" t="s">
        <v>3</v>
      </c>
      <c r="W18" s="2123" t="s">
        <v>4</v>
      </c>
      <c r="X18" s="3086" t="s">
        <v>4</v>
      </c>
      <c r="Y18" s="3093" t="s">
        <v>5</v>
      </c>
      <c r="Z18" s="2129" t="s">
        <v>2</v>
      </c>
      <c r="AA18" s="1982" t="s">
        <v>5</v>
      </c>
      <c r="AB18" s="1987" t="s">
        <v>2</v>
      </c>
      <c r="AC18" s="1978" t="s">
        <v>3</v>
      </c>
      <c r="AD18" s="2119" t="s">
        <v>2</v>
      </c>
      <c r="AE18" s="3118" t="s">
        <v>5</v>
      </c>
      <c r="AF18" s="1592">
        <v>9</v>
      </c>
      <c r="AG18" s="13">
        <v>5</v>
      </c>
      <c r="AH18" s="8">
        <v>5</v>
      </c>
      <c r="AI18" s="8">
        <v>10</v>
      </c>
      <c r="AJ18" s="49">
        <v>0</v>
      </c>
      <c r="AK18" s="49">
        <v>2</v>
      </c>
    </row>
    <row r="19" spans="1:37" ht="16.5" customHeight="1" thickBot="1">
      <c r="A19" s="3065" t="s">
        <v>1103</v>
      </c>
      <c r="B19" s="3073" t="s">
        <v>1114</v>
      </c>
      <c r="C19" s="3084" t="s">
        <v>5</v>
      </c>
      <c r="D19" s="3093" t="s">
        <v>5</v>
      </c>
      <c r="E19" s="2127" t="s">
        <v>4</v>
      </c>
      <c r="F19" s="1989" t="s">
        <v>4</v>
      </c>
      <c r="G19" s="1982" t="s">
        <v>5</v>
      </c>
      <c r="H19" s="1985" t="s">
        <v>2</v>
      </c>
      <c r="I19" s="2119" t="s">
        <v>2</v>
      </c>
      <c r="J19" s="3092" t="s">
        <v>3</v>
      </c>
      <c r="K19" s="3148" t="s">
        <v>1118</v>
      </c>
      <c r="L19" s="2118" t="s">
        <v>2</v>
      </c>
      <c r="M19" s="1989" t="s">
        <v>4</v>
      </c>
      <c r="N19" s="1982" t="s">
        <v>5</v>
      </c>
      <c r="O19" s="1985" t="s">
        <v>2</v>
      </c>
      <c r="P19" s="2119" t="s">
        <v>2</v>
      </c>
      <c r="Q19" s="3084" t="s">
        <v>5</v>
      </c>
      <c r="R19" s="3147" t="s">
        <v>5</v>
      </c>
      <c r="S19" s="2127" t="s">
        <v>4</v>
      </c>
      <c r="T19" s="1989" t="s">
        <v>4</v>
      </c>
      <c r="U19" s="1982" t="s">
        <v>5</v>
      </c>
      <c r="V19" s="1987" t="s">
        <v>2</v>
      </c>
      <c r="W19" s="2119" t="s">
        <v>2</v>
      </c>
      <c r="X19" s="3092" t="s">
        <v>3</v>
      </c>
      <c r="Y19" s="3093" t="s">
        <v>5</v>
      </c>
      <c r="Z19" s="2118" t="s">
        <v>2</v>
      </c>
      <c r="AA19" s="1987" t="s">
        <v>2</v>
      </c>
      <c r="AB19" s="1978" t="s">
        <v>1142</v>
      </c>
      <c r="AC19" s="1982" t="s">
        <v>5</v>
      </c>
      <c r="AD19" s="2132" t="s">
        <v>2</v>
      </c>
      <c r="AE19" s="3122" t="s">
        <v>1047</v>
      </c>
      <c r="AF19" s="1592">
        <v>10</v>
      </c>
      <c r="AG19" s="13">
        <v>5</v>
      </c>
      <c r="AH19" s="8">
        <v>5</v>
      </c>
      <c r="AI19" s="8">
        <v>9</v>
      </c>
      <c r="AJ19" s="49">
        <v>0</v>
      </c>
      <c r="AK19" s="49">
        <v>3</v>
      </c>
    </row>
    <row r="20" spans="1:37" ht="16.5" customHeight="1" thickBot="1">
      <c r="A20" s="3066" t="s">
        <v>1104</v>
      </c>
      <c r="B20" s="3079" t="s">
        <v>1113</v>
      </c>
      <c r="C20" s="3088" t="s">
        <v>5</v>
      </c>
      <c r="D20" s="3095" t="s">
        <v>3</v>
      </c>
      <c r="E20" s="3146" t="s">
        <v>1088</v>
      </c>
      <c r="F20" s="3146" t="s">
        <v>1088</v>
      </c>
      <c r="G20" s="3039" t="s">
        <v>1093</v>
      </c>
      <c r="H20" s="3039" t="s">
        <v>1093</v>
      </c>
      <c r="I20" s="3039" t="s">
        <v>1093</v>
      </c>
      <c r="J20" s="3039" t="s">
        <v>1093</v>
      </c>
      <c r="K20" s="3039" t="s">
        <v>1093</v>
      </c>
      <c r="L20" s="3039" t="s">
        <v>1093</v>
      </c>
      <c r="M20" s="3039" t="s">
        <v>1093</v>
      </c>
      <c r="N20" s="3157" t="s">
        <v>1127</v>
      </c>
      <c r="O20" s="3157" t="s">
        <v>1128</v>
      </c>
      <c r="P20" s="2144" t="s">
        <v>2</v>
      </c>
      <c r="Q20" s="3112" t="s">
        <v>3</v>
      </c>
      <c r="R20" s="3158" t="s">
        <v>1126</v>
      </c>
      <c r="S20" s="2146" t="s">
        <v>2</v>
      </c>
      <c r="T20" s="2003" t="s">
        <v>5</v>
      </c>
      <c r="U20" s="1999" t="s">
        <v>2</v>
      </c>
      <c r="V20" s="2001" t="s">
        <v>2</v>
      </c>
      <c r="W20" s="2161" t="s">
        <v>3</v>
      </c>
      <c r="X20" s="3088" t="s">
        <v>5</v>
      </c>
      <c r="Y20" s="3115" t="s">
        <v>4</v>
      </c>
      <c r="Z20" s="2149" t="s">
        <v>5</v>
      </c>
      <c r="AA20" s="2005" t="s">
        <v>3</v>
      </c>
      <c r="AB20" s="2210" t="s">
        <v>118</v>
      </c>
      <c r="AC20" s="1999" t="s">
        <v>2</v>
      </c>
      <c r="AD20" s="2150" t="s">
        <v>4</v>
      </c>
      <c r="AE20" s="3120" t="s">
        <v>4</v>
      </c>
      <c r="AF20" s="1594">
        <v>10</v>
      </c>
      <c r="AG20" s="20">
        <v>5</v>
      </c>
      <c r="AH20" s="20">
        <v>6</v>
      </c>
      <c r="AI20" s="20">
        <v>9</v>
      </c>
      <c r="AJ20" s="1778">
        <v>0</v>
      </c>
      <c r="AK20" s="1778">
        <v>3</v>
      </c>
    </row>
    <row r="21" spans="1:37" ht="16.5" customHeight="1" thickBot="1">
      <c r="A21" s="3067" t="s">
        <v>1105</v>
      </c>
      <c r="B21" s="3080" t="s">
        <v>2</v>
      </c>
      <c r="C21" s="3082" t="s">
        <v>5</v>
      </c>
      <c r="D21" s="3097" t="s">
        <v>5</v>
      </c>
      <c r="E21" s="2100" t="s">
        <v>2</v>
      </c>
      <c r="F21" s="1976" t="s">
        <v>2</v>
      </c>
      <c r="G21" s="1976" t="s">
        <v>2</v>
      </c>
      <c r="H21" s="1976" t="s">
        <v>2</v>
      </c>
      <c r="I21" s="1976" t="s">
        <v>2</v>
      </c>
      <c r="J21" s="3082" t="s">
        <v>5</v>
      </c>
      <c r="K21" s="3107" t="s">
        <v>1047</v>
      </c>
      <c r="L21" s="2100" t="s">
        <v>2</v>
      </c>
      <c r="M21" s="1976" t="s">
        <v>2</v>
      </c>
      <c r="N21" s="1976" t="s">
        <v>2</v>
      </c>
      <c r="O21" s="1976" t="s">
        <v>2</v>
      </c>
      <c r="P21" s="1975" t="s">
        <v>5</v>
      </c>
      <c r="Q21" s="3082" t="s">
        <v>5</v>
      </c>
      <c r="R21" s="3097" t="s">
        <v>5</v>
      </c>
      <c r="S21" s="2100" t="s">
        <v>2</v>
      </c>
      <c r="T21" s="1976" t="s">
        <v>2</v>
      </c>
      <c r="U21" s="1976" t="s">
        <v>2</v>
      </c>
      <c r="V21" s="1976" t="s">
        <v>2</v>
      </c>
      <c r="W21" s="2101" t="s">
        <v>2</v>
      </c>
      <c r="X21" s="3082" t="s">
        <v>5</v>
      </c>
      <c r="Y21" s="3097" t="s">
        <v>5</v>
      </c>
      <c r="Z21" s="2100" t="s">
        <v>2</v>
      </c>
      <c r="AA21" s="1976" t="s">
        <v>2</v>
      </c>
      <c r="AB21" s="1976" t="s">
        <v>2</v>
      </c>
      <c r="AC21" s="1976" t="s">
        <v>2</v>
      </c>
      <c r="AD21" s="2109" t="s">
        <v>5</v>
      </c>
      <c r="AE21" s="3123" t="s">
        <v>1047</v>
      </c>
      <c r="AF21" s="1845">
        <v>18</v>
      </c>
      <c r="AG21" s="16">
        <v>0</v>
      </c>
      <c r="AH21" s="17">
        <v>0</v>
      </c>
      <c r="AI21" s="17">
        <v>9</v>
      </c>
      <c r="AJ21" s="1777">
        <v>0</v>
      </c>
      <c r="AK21" s="1777">
        <v>0</v>
      </c>
    </row>
    <row r="22" spans="1:37" ht="16.5" customHeight="1" thickBot="1">
      <c r="A22" s="3068" t="s">
        <v>340</v>
      </c>
      <c r="B22" s="3080" t="s">
        <v>2</v>
      </c>
      <c r="C22" s="3094" t="s">
        <v>1047</v>
      </c>
      <c r="D22" s="3085" t="s">
        <v>1047</v>
      </c>
      <c r="E22" s="2118" t="s">
        <v>2</v>
      </c>
      <c r="F22" s="1982" t="s">
        <v>5</v>
      </c>
      <c r="G22" s="2108" t="s">
        <v>1111</v>
      </c>
      <c r="H22" s="2108" t="s">
        <v>118</v>
      </c>
      <c r="I22" s="2119" t="s">
        <v>2</v>
      </c>
      <c r="J22" s="3084" t="s">
        <v>5</v>
      </c>
      <c r="K22" s="3093" t="s">
        <v>5</v>
      </c>
      <c r="L22" s="2129" t="s">
        <v>2</v>
      </c>
      <c r="M22" s="1987" t="s">
        <v>2</v>
      </c>
      <c r="N22" s="1987" t="s">
        <v>2</v>
      </c>
      <c r="O22" s="1985" t="s">
        <v>1112</v>
      </c>
      <c r="P22" s="2136" t="s">
        <v>3</v>
      </c>
      <c r="Q22" s="3084" t="s">
        <v>5</v>
      </c>
      <c r="R22" s="3093" t="s">
        <v>5</v>
      </c>
      <c r="S22" s="2118" t="s">
        <v>2</v>
      </c>
      <c r="T22" s="1978" t="s">
        <v>1129</v>
      </c>
      <c r="U22" s="1985" t="s">
        <v>2</v>
      </c>
      <c r="V22" s="1987" t="s">
        <v>2</v>
      </c>
      <c r="W22" s="2119" t="s">
        <v>2</v>
      </c>
      <c r="X22" s="3084" t="s">
        <v>5</v>
      </c>
      <c r="Y22" s="3093" t="s">
        <v>5</v>
      </c>
      <c r="Z22" s="2118" t="s">
        <v>2</v>
      </c>
      <c r="AA22" s="1987" t="s">
        <v>2</v>
      </c>
      <c r="AB22" s="1987" t="s">
        <v>2</v>
      </c>
      <c r="AC22" s="1987" t="s">
        <v>2</v>
      </c>
      <c r="AD22" s="2136" t="s">
        <v>3</v>
      </c>
      <c r="AE22" s="3118" t="s">
        <v>5</v>
      </c>
      <c r="AF22" s="1592">
        <v>15</v>
      </c>
      <c r="AG22" s="13">
        <v>4</v>
      </c>
      <c r="AH22" s="8">
        <v>0</v>
      </c>
      <c r="AI22" s="8">
        <v>9</v>
      </c>
      <c r="AJ22" s="49">
        <v>0</v>
      </c>
      <c r="AK22" s="49">
        <v>3</v>
      </c>
    </row>
    <row r="23" spans="1:37" ht="16.5" customHeight="1">
      <c r="A23" s="3068" t="s">
        <v>494</v>
      </c>
      <c r="B23" s="3073" t="s">
        <v>5</v>
      </c>
      <c r="C23" s="3094" t="s">
        <v>1117</v>
      </c>
      <c r="D23" s="3085" t="s">
        <v>1047</v>
      </c>
      <c r="E23" s="3146" t="s">
        <v>1088</v>
      </c>
      <c r="F23" s="3146" t="s">
        <v>1088</v>
      </c>
      <c r="G23" s="3146" t="s">
        <v>1088</v>
      </c>
      <c r="H23" s="3146" t="s">
        <v>1088</v>
      </c>
      <c r="I23" s="3146" t="s">
        <v>1088</v>
      </c>
      <c r="J23" s="2108" t="s">
        <v>1124</v>
      </c>
      <c r="K23" s="2108" t="s">
        <v>1124</v>
      </c>
      <c r="L23" s="2108" t="s">
        <v>1124</v>
      </c>
      <c r="M23" s="2108" t="s">
        <v>1124</v>
      </c>
      <c r="N23" s="2108" t="s">
        <v>1124</v>
      </c>
      <c r="O23" s="1987" t="s">
        <v>2</v>
      </c>
      <c r="P23" s="2119" t="s">
        <v>2</v>
      </c>
      <c r="Q23" s="3084" t="s">
        <v>5</v>
      </c>
      <c r="R23" s="3093" t="s">
        <v>5</v>
      </c>
      <c r="S23" s="2134" t="s">
        <v>3</v>
      </c>
      <c r="T23" s="1985" t="s">
        <v>2</v>
      </c>
      <c r="U23" s="1987" t="s">
        <v>2</v>
      </c>
      <c r="V23" s="1987" t="s">
        <v>2</v>
      </c>
      <c r="W23" s="2119" t="s">
        <v>2</v>
      </c>
      <c r="X23" s="3084" t="s">
        <v>5</v>
      </c>
      <c r="Y23" s="3093" t="s">
        <v>5</v>
      </c>
      <c r="Z23" s="2118" t="s">
        <v>2</v>
      </c>
      <c r="AA23" s="1978" t="s">
        <v>3</v>
      </c>
      <c r="AB23" s="2210" t="s">
        <v>1147</v>
      </c>
      <c r="AC23" s="1987" t="s">
        <v>2</v>
      </c>
      <c r="AD23" s="2210" t="s">
        <v>1147</v>
      </c>
      <c r="AE23" s="3118" t="s">
        <v>5</v>
      </c>
      <c r="AF23" s="1592">
        <v>15</v>
      </c>
      <c r="AG23" s="13">
        <v>4</v>
      </c>
      <c r="AH23" s="8">
        <v>0</v>
      </c>
      <c r="AI23" s="8">
        <v>9</v>
      </c>
      <c r="AJ23" s="49">
        <v>0</v>
      </c>
      <c r="AK23" s="49">
        <v>2</v>
      </c>
    </row>
    <row r="24" spans="1:37" ht="16.5" customHeight="1" thickBot="1">
      <c r="A24" s="3068" t="s">
        <v>342</v>
      </c>
      <c r="B24" s="3078" t="s">
        <v>2</v>
      </c>
      <c r="C24" s="3084" t="s">
        <v>5</v>
      </c>
      <c r="D24" s="3093" t="s">
        <v>5</v>
      </c>
      <c r="E24" s="2118" t="s">
        <v>2</v>
      </c>
      <c r="F24" s="1978" t="s">
        <v>3</v>
      </c>
      <c r="G24" s="1987" t="s">
        <v>2</v>
      </c>
      <c r="H24" s="1985" t="s">
        <v>1122</v>
      </c>
      <c r="I24" s="2119" t="s">
        <v>2</v>
      </c>
      <c r="J24" s="3084" t="s">
        <v>5</v>
      </c>
      <c r="K24" s="3093" t="s">
        <v>5</v>
      </c>
      <c r="L24" s="3153" t="s">
        <v>118</v>
      </c>
      <c r="M24" s="3153" t="s">
        <v>118</v>
      </c>
      <c r="N24" s="3153" t="s">
        <v>118</v>
      </c>
      <c r="O24" s="3153" t="s">
        <v>118</v>
      </c>
      <c r="P24" s="3153" t="s">
        <v>118</v>
      </c>
      <c r="Q24" s="3084" t="s">
        <v>5</v>
      </c>
      <c r="R24" s="3093" t="s">
        <v>5</v>
      </c>
      <c r="S24" s="2118" t="s">
        <v>2</v>
      </c>
      <c r="T24" s="1987" t="s">
        <v>2</v>
      </c>
      <c r="U24" s="1987" t="s">
        <v>2</v>
      </c>
      <c r="V24" s="1978" t="s">
        <v>3</v>
      </c>
      <c r="W24" s="2125" t="s">
        <v>5</v>
      </c>
      <c r="X24" s="3094" t="s">
        <v>1047</v>
      </c>
      <c r="Y24" s="3085" t="s">
        <v>1047</v>
      </c>
      <c r="Z24" s="2118" t="s">
        <v>2</v>
      </c>
      <c r="AA24" s="2125" t="s">
        <v>5</v>
      </c>
      <c r="AB24" s="1985" t="s">
        <v>2</v>
      </c>
      <c r="AC24" s="1987" t="s">
        <v>2</v>
      </c>
      <c r="AD24" s="2132" t="s">
        <v>2</v>
      </c>
      <c r="AE24" s="3118" t="s">
        <v>5</v>
      </c>
      <c r="AF24" s="1592">
        <v>17</v>
      </c>
      <c r="AG24" s="13">
        <v>3</v>
      </c>
      <c r="AH24" s="8">
        <v>0</v>
      </c>
      <c r="AI24" s="8">
        <v>8</v>
      </c>
      <c r="AJ24" s="49">
        <v>0</v>
      </c>
      <c r="AK24" s="49">
        <v>3</v>
      </c>
    </row>
    <row r="25" spans="1:37" ht="16.5" customHeight="1">
      <c r="A25" s="3068" t="s">
        <v>338</v>
      </c>
      <c r="B25" s="3078" t="s">
        <v>2</v>
      </c>
      <c r="C25" s="3084" t="s">
        <v>5</v>
      </c>
      <c r="D25" s="3093" t="s">
        <v>5</v>
      </c>
      <c r="E25" s="2118" t="s">
        <v>2</v>
      </c>
      <c r="F25" s="1985" t="s">
        <v>2</v>
      </c>
      <c r="G25" s="1978" t="s">
        <v>3</v>
      </c>
      <c r="H25" s="3147" t="s">
        <v>1119</v>
      </c>
      <c r="I25" s="3156" t="s">
        <v>1123</v>
      </c>
      <c r="J25" s="3148" t="s">
        <v>1119</v>
      </c>
      <c r="K25" s="3148" t="s">
        <v>1119</v>
      </c>
      <c r="L25" s="2118" t="s">
        <v>2</v>
      </c>
      <c r="M25" s="1982" t="s">
        <v>5</v>
      </c>
      <c r="N25" s="1985" t="s">
        <v>2</v>
      </c>
      <c r="O25" s="2118" t="s">
        <v>2</v>
      </c>
      <c r="P25" s="2137" t="s">
        <v>1139</v>
      </c>
      <c r="Q25" s="3151" t="s">
        <v>1047</v>
      </c>
      <c r="R25" s="3149" t="s">
        <v>1129</v>
      </c>
      <c r="S25" s="2118" t="s">
        <v>2</v>
      </c>
      <c r="T25" s="1987" t="s">
        <v>2</v>
      </c>
      <c r="U25" s="1987" t="s">
        <v>2</v>
      </c>
      <c r="V25" s="1987" t="s">
        <v>2</v>
      </c>
      <c r="W25" s="2210" t="s">
        <v>118</v>
      </c>
      <c r="X25" s="3093" t="s">
        <v>5</v>
      </c>
      <c r="Y25" s="3093" t="s">
        <v>5</v>
      </c>
      <c r="Z25" s="2155" t="s">
        <v>3</v>
      </c>
      <c r="AA25" s="1976" t="s">
        <v>2</v>
      </c>
      <c r="AB25" s="1987" t="s">
        <v>2</v>
      </c>
      <c r="AC25" s="1978" t="s">
        <v>3</v>
      </c>
      <c r="AD25" s="2119" t="s">
        <v>2</v>
      </c>
      <c r="AE25" s="3118" t="s">
        <v>5</v>
      </c>
      <c r="AF25" s="1592">
        <v>16</v>
      </c>
      <c r="AG25" s="13">
        <v>3</v>
      </c>
      <c r="AH25" s="8">
        <v>0</v>
      </c>
      <c r="AI25" s="8">
        <v>9</v>
      </c>
      <c r="AJ25" s="49">
        <v>0</v>
      </c>
      <c r="AK25" s="49">
        <v>3</v>
      </c>
    </row>
    <row r="26" spans="1:37" ht="16.5" customHeight="1" thickBot="1">
      <c r="A26" s="3068" t="s">
        <v>1106</v>
      </c>
      <c r="B26" s="3078" t="s">
        <v>2</v>
      </c>
      <c r="C26" s="3084" t="s">
        <v>5</v>
      </c>
      <c r="D26" s="3093" t="s">
        <v>5</v>
      </c>
      <c r="E26" s="2118" t="s">
        <v>2</v>
      </c>
      <c r="F26" s="1987" t="s">
        <v>2</v>
      </c>
      <c r="G26" s="1987" t="s">
        <v>2</v>
      </c>
      <c r="H26" s="1987" t="s">
        <v>2</v>
      </c>
      <c r="I26" s="2119" t="s">
        <v>2</v>
      </c>
      <c r="J26" s="3084" t="s">
        <v>5</v>
      </c>
      <c r="K26" s="3093" t="s">
        <v>5</v>
      </c>
      <c r="L26" s="2118" t="s">
        <v>2</v>
      </c>
      <c r="M26" s="1987" t="s">
        <v>2</v>
      </c>
      <c r="N26" s="1987" t="s">
        <v>2</v>
      </c>
      <c r="O26" s="1987" t="s">
        <v>2</v>
      </c>
      <c r="P26" s="2125" t="s">
        <v>5</v>
      </c>
      <c r="Q26" s="3094" t="s">
        <v>1047</v>
      </c>
      <c r="R26" s="3085" t="s">
        <v>1047</v>
      </c>
      <c r="S26" s="2118" t="s">
        <v>2</v>
      </c>
      <c r="T26" s="1982" t="s">
        <v>5</v>
      </c>
      <c r="U26" s="1987" t="s">
        <v>2</v>
      </c>
      <c r="V26" s="1987" t="s">
        <v>2</v>
      </c>
      <c r="W26" s="2132" t="s">
        <v>2</v>
      </c>
      <c r="X26" s="3084" t="s">
        <v>5</v>
      </c>
      <c r="Y26" s="3093" t="s">
        <v>5</v>
      </c>
      <c r="Z26" s="2118" t="s">
        <v>2</v>
      </c>
      <c r="AA26" s="1987" t="s">
        <v>2</v>
      </c>
      <c r="AB26" s="1987" t="s">
        <v>2</v>
      </c>
      <c r="AC26" s="1987" t="s">
        <v>2</v>
      </c>
      <c r="AD26" s="2132" t="s">
        <v>2</v>
      </c>
      <c r="AE26" s="3118" t="s">
        <v>5</v>
      </c>
      <c r="AF26" s="1592">
        <v>19</v>
      </c>
      <c r="AG26" s="13">
        <v>0</v>
      </c>
      <c r="AH26" s="8">
        <v>0</v>
      </c>
      <c r="AI26" s="8">
        <v>9</v>
      </c>
      <c r="AJ26" s="49">
        <v>0</v>
      </c>
      <c r="AK26" s="49">
        <v>2</v>
      </c>
    </row>
    <row r="27" spans="1:37" ht="16.5" customHeight="1">
      <c r="A27" s="3068" t="s">
        <v>339</v>
      </c>
      <c r="B27" s="3146" t="s">
        <v>1088</v>
      </c>
      <c r="C27" s="3084" t="s">
        <v>5</v>
      </c>
      <c r="D27" s="3093" t="s">
        <v>5</v>
      </c>
      <c r="E27" s="3146" t="s">
        <v>1132</v>
      </c>
      <c r="F27" s="3146" t="s">
        <v>1132</v>
      </c>
      <c r="G27" s="3146" t="s">
        <v>1132</v>
      </c>
      <c r="H27" s="3146" t="s">
        <v>1132</v>
      </c>
      <c r="I27" s="3146" t="s">
        <v>1132</v>
      </c>
      <c r="J27" s="3093" t="s">
        <v>5</v>
      </c>
      <c r="K27" s="3093" t="s">
        <v>5</v>
      </c>
      <c r="L27" s="2134" t="s">
        <v>3</v>
      </c>
      <c r="M27" s="1985" t="s">
        <v>2</v>
      </c>
      <c r="N27" s="1978" t="s">
        <v>3</v>
      </c>
      <c r="O27" s="1987" t="s">
        <v>2</v>
      </c>
      <c r="P27" s="2119" t="s">
        <v>2</v>
      </c>
      <c r="Q27" s="3093" t="s">
        <v>5</v>
      </c>
      <c r="R27" s="3093" t="s">
        <v>5</v>
      </c>
      <c r="S27" s="2118" t="s">
        <v>2</v>
      </c>
      <c r="T27" s="1982" t="s">
        <v>5</v>
      </c>
      <c r="U27" s="1987" t="s">
        <v>2</v>
      </c>
      <c r="V27" s="1987" t="s">
        <v>2</v>
      </c>
      <c r="W27" s="1978" t="s">
        <v>3</v>
      </c>
      <c r="X27" s="3151" t="s">
        <v>1047</v>
      </c>
      <c r="Y27" s="3151" t="s">
        <v>1047</v>
      </c>
      <c r="Z27" s="2129" t="s">
        <v>2</v>
      </c>
      <c r="AA27" s="3150" t="s">
        <v>5</v>
      </c>
      <c r="AB27" s="1987" t="s">
        <v>2</v>
      </c>
      <c r="AC27" s="1978" t="s">
        <v>3</v>
      </c>
      <c r="AD27" s="2119" t="s">
        <v>2</v>
      </c>
      <c r="AE27" s="3118" t="s">
        <v>5</v>
      </c>
      <c r="AF27" s="1592">
        <v>15</v>
      </c>
      <c r="AG27" s="13">
        <v>4</v>
      </c>
      <c r="AH27" s="8">
        <v>0</v>
      </c>
      <c r="AI27" s="8">
        <v>9</v>
      </c>
      <c r="AJ27" s="49">
        <v>0</v>
      </c>
      <c r="AK27" s="49">
        <v>3</v>
      </c>
    </row>
    <row r="28" spans="1:37" ht="16.5" customHeight="1" thickBot="1">
      <c r="A28" s="3068" t="s">
        <v>1107</v>
      </c>
      <c r="B28" s="3078" t="s">
        <v>2</v>
      </c>
      <c r="C28" s="3084" t="s">
        <v>5</v>
      </c>
      <c r="D28" s="3093" t="s">
        <v>5</v>
      </c>
      <c r="E28" s="2118" t="s">
        <v>2</v>
      </c>
      <c r="F28" s="1987" t="s">
        <v>2</v>
      </c>
      <c r="G28" s="1987" t="s">
        <v>2</v>
      </c>
      <c r="H28" s="1987" t="s">
        <v>2</v>
      </c>
      <c r="I28" s="2119" t="s">
        <v>2</v>
      </c>
      <c r="J28" s="3151" t="s">
        <v>1047</v>
      </c>
      <c r="K28" s="3093" t="s">
        <v>5</v>
      </c>
      <c r="L28" s="2118" t="s">
        <v>2</v>
      </c>
      <c r="M28" s="1985" t="s">
        <v>2</v>
      </c>
      <c r="N28" s="1987" t="s">
        <v>2</v>
      </c>
      <c r="O28" s="1987" t="s">
        <v>2</v>
      </c>
      <c r="P28" s="2119" t="s">
        <v>2</v>
      </c>
      <c r="Q28" s="3084" t="s">
        <v>5</v>
      </c>
      <c r="R28" s="3151" t="s">
        <v>1047</v>
      </c>
      <c r="S28" s="2118" t="s">
        <v>2</v>
      </c>
      <c r="T28" s="1987" t="s">
        <v>2</v>
      </c>
      <c r="U28" s="1987" t="s">
        <v>2</v>
      </c>
      <c r="V28" s="1987" t="s">
        <v>2</v>
      </c>
      <c r="W28" s="2125" t="s">
        <v>5</v>
      </c>
      <c r="X28" s="3150" t="s">
        <v>5</v>
      </c>
      <c r="Y28" s="3150" t="s">
        <v>5</v>
      </c>
      <c r="Z28" s="2129" t="s">
        <v>2</v>
      </c>
      <c r="AA28" s="1982" t="s">
        <v>5</v>
      </c>
      <c r="AB28" s="1987" t="s">
        <v>2</v>
      </c>
      <c r="AC28" s="1987" t="s">
        <v>2</v>
      </c>
      <c r="AD28" s="2119" t="s">
        <v>2</v>
      </c>
      <c r="AE28" s="3118" t="s">
        <v>5</v>
      </c>
      <c r="AF28" s="1593">
        <v>19</v>
      </c>
      <c r="AG28" s="13">
        <v>0</v>
      </c>
      <c r="AH28" s="13">
        <v>0</v>
      </c>
      <c r="AI28" s="13">
        <v>9</v>
      </c>
      <c r="AJ28" s="49">
        <v>0</v>
      </c>
      <c r="AK28" s="49">
        <v>2</v>
      </c>
    </row>
    <row r="29" spans="1:37" ht="16.5" customHeight="1" thickBot="1">
      <c r="A29" s="3069" t="s">
        <v>1108</v>
      </c>
      <c r="B29" s="3146" t="s">
        <v>1088</v>
      </c>
      <c r="C29" s="3146" t="s">
        <v>1088</v>
      </c>
      <c r="D29" s="3146" t="s">
        <v>1088</v>
      </c>
      <c r="E29" s="3146" t="s">
        <v>1088</v>
      </c>
      <c r="F29" s="2021" t="s">
        <v>2</v>
      </c>
      <c r="G29" s="2021" t="s">
        <v>2</v>
      </c>
      <c r="H29" s="2021" t="s">
        <v>2</v>
      </c>
      <c r="I29" s="3100" t="s">
        <v>3</v>
      </c>
      <c r="J29" s="3088" t="s">
        <v>5</v>
      </c>
      <c r="K29" s="3094" t="s">
        <v>1047</v>
      </c>
      <c r="L29" s="3102" t="s">
        <v>2</v>
      </c>
      <c r="M29" s="1978" t="s">
        <v>3</v>
      </c>
      <c r="N29" s="2021" t="s">
        <v>2</v>
      </c>
      <c r="O29" s="2021" t="s">
        <v>2</v>
      </c>
      <c r="P29" s="2021" t="s">
        <v>2</v>
      </c>
      <c r="Q29" s="2018" t="s">
        <v>5</v>
      </c>
      <c r="R29" s="2018" t="s">
        <v>5</v>
      </c>
      <c r="S29" s="2021" t="s">
        <v>2</v>
      </c>
      <c r="T29" s="2021" t="s">
        <v>2</v>
      </c>
      <c r="U29" s="2019" t="s">
        <v>3</v>
      </c>
      <c r="V29" s="2021" t="s">
        <v>2</v>
      </c>
      <c r="W29" s="3113" t="s">
        <v>2</v>
      </c>
      <c r="X29" s="3088" t="s">
        <v>5</v>
      </c>
      <c r="Y29" s="3089" t="s">
        <v>5</v>
      </c>
      <c r="Z29" s="2220" t="s">
        <v>3</v>
      </c>
      <c r="AA29" s="2021" t="s">
        <v>2</v>
      </c>
      <c r="AB29" s="2021" t="s">
        <v>2</v>
      </c>
      <c r="AC29" s="2020" t="s">
        <v>2</v>
      </c>
      <c r="AD29" s="2223" t="s">
        <v>5</v>
      </c>
      <c r="AE29" s="3124" t="s">
        <v>1047</v>
      </c>
      <c r="AF29" s="1600">
        <v>17</v>
      </c>
      <c r="AG29" s="20">
        <v>3</v>
      </c>
      <c r="AH29" s="21">
        <v>0</v>
      </c>
      <c r="AI29" s="21">
        <v>9</v>
      </c>
      <c r="AJ29" s="1778">
        <v>0</v>
      </c>
      <c r="AK29" s="1778">
        <v>2</v>
      </c>
    </row>
    <row r="30" spans="1:37">
      <c r="A30" s="460" t="s">
        <v>2</v>
      </c>
      <c r="B30" s="2767">
        <v>3</v>
      </c>
      <c r="C30" s="2767">
        <v>0</v>
      </c>
      <c r="D30" s="2767">
        <v>0</v>
      </c>
      <c r="E30" s="2767">
        <v>3</v>
      </c>
      <c r="F30" s="2767">
        <v>3</v>
      </c>
      <c r="G30" s="2767">
        <v>3</v>
      </c>
      <c r="H30" s="2767">
        <v>3</v>
      </c>
      <c r="I30" s="2767">
        <v>3</v>
      </c>
      <c r="J30" s="2767">
        <v>0</v>
      </c>
      <c r="K30" s="2767">
        <v>0</v>
      </c>
      <c r="L30" s="2767">
        <v>3</v>
      </c>
      <c r="M30" s="2767">
        <v>3</v>
      </c>
      <c r="N30" s="2767">
        <v>3</v>
      </c>
      <c r="O30" s="2767">
        <v>3</v>
      </c>
      <c r="P30" s="2767">
        <v>3</v>
      </c>
      <c r="Q30" s="2767">
        <v>0</v>
      </c>
      <c r="R30" s="2767">
        <v>0</v>
      </c>
      <c r="S30" s="2767">
        <v>3</v>
      </c>
      <c r="T30" s="2767">
        <v>3</v>
      </c>
      <c r="U30" s="2767">
        <v>3</v>
      </c>
      <c r="V30" s="2767">
        <v>3</v>
      </c>
      <c r="W30" s="2767">
        <v>3</v>
      </c>
      <c r="X30" s="2767">
        <v>0</v>
      </c>
      <c r="Y30" s="2767">
        <v>0</v>
      </c>
      <c r="Z30" s="2767">
        <v>3</v>
      </c>
      <c r="AA30" s="2767">
        <v>3</v>
      </c>
      <c r="AB30" s="2767">
        <v>3</v>
      </c>
      <c r="AC30" s="2767">
        <v>3</v>
      </c>
      <c r="AD30" s="2767">
        <v>3</v>
      </c>
      <c r="AE30" s="2768">
        <v>0</v>
      </c>
      <c r="AF30" s="3056"/>
      <c r="AG30" s="3057"/>
      <c r="AH30" s="3057"/>
      <c r="AI30" s="3057"/>
      <c r="AJ30" s="1847"/>
      <c r="AK30" s="1847"/>
    </row>
    <row r="31" spans="1:37">
      <c r="A31" s="2499" t="s">
        <v>3</v>
      </c>
      <c r="B31" s="2721">
        <v>4</v>
      </c>
      <c r="C31" s="2721">
        <v>3</v>
      </c>
      <c r="D31" s="2721">
        <v>3</v>
      </c>
      <c r="E31" s="2721">
        <v>4</v>
      </c>
      <c r="F31" s="2721">
        <v>4</v>
      </c>
      <c r="G31" s="2721">
        <v>4</v>
      </c>
      <c r="H31" s="2721">
        <v>4</v>
      </c>
      <c r="I31" s="2721">
        <v>4</v>
      </c>
      <c r="J31" s="2721">
        <v>3</v>
      </c>
      <c r="K31" s="2721">
        <v>3</v>
      </c>
      <c r="L31" s="2721">
        <v>4</v>
      </c>
      <c r="M31" s="2721">
        <v>4</v>
      </c>
      <c r="N31" s="2721">
        <v>4</v>
      </c>
      <c r="O31" s="2721">
        <v>4</v>
      </c>
      <c r="P31" s="2721">
        <v>4</v>
      </c>
      <c r="Q31" s="2721">
        <v>3</v>
      </c>
      <c r="R31" s="2721">
        <v>3</v>
      </c>
      <c r="S31" s="2721">
        <v>4</v>
      </c>
      <c r="T31" s="2721">
        <v>4</v>
      </c>
      <c r="U31" s="2721">
        <v>4</v>
      </c>
      <c r="V31" s="2721">
        <v>4</v>
      </c>
      <c r="W31" s="2721">
        <v>4</v>
      </c>
      <c r="X31" s="2721">
        <v>3</v>
      </c>
      <c r="Y31" s="2721">
        <v>3</v>
      </c>
      <c r="Z31" s="2721">
        <v>4</v>
      </c>
      <c r="AA31" s="2721">
        <v>4</v>
      </c>
      <c r="AB31" s="2721">
        <v>4</v>
      </c>
      <c r="AC31" s="2721">
        <v>4</v>
      </c>
      <c r="AD31" s="2721">
        <v>4</v>
      </c>
      <c r="AE31" s="2722">
        <v>3</v>
      </c>
      <c r="AF31" s="2491"/>
      <c r="AG31" s="2492"/>
      <c r="AH31" s="2492"/>
      <c r="AI31" s="2492"/>
      <c r="AJ31" s="49"/>
      <c r="AK31" s="49"/>
    </row>
    <row r="32" spans="1:37">
      <c r="A32" s="2499" t="s">
        <v>495</v>
      </c>
      <c r="B32" s="2723">
        <v>1</v>
      </c>
      <c r="C32" s="2723">
        <v>2</v>
      </c>
      <c r="D32" s="2723">
        <v>2</v>
      </c>
      <c r="E32" s="2723">
        <v>2</v>
      </c>
      <c r="F32" s="2723">
        <v>1</v>
      </c>
      <c r="G32" s="2723">
        <v>2</v>
      </c>
      <c r="H32" s="2723">
        <v>2</v>
      </c>
      <c r="I32" s="2723">
        <v>2</v>
      </c>
      <c r="J32" s="2723">
        <v>2</v>
      </c>
      <c r="K32" s="2723">
        <v>1</v>
      </c>
      <c r="L32" s="2723">
        <v>2</v>
      </c>
      <c r="M32" s="2723">
        <v>2</v>
      </c>
      <c r="N32" s="2723">
        <v>2</v>
      </c>
      <c r="O32" s="2723">
        <v>2</v>
      </c>
      <c r="P32" s="2723">
        <v>1</v>
      </c>
      <c r="Q32" s="2723">
        <v>1</v>
      </c>
      <c r="R32" s="2723">
        <v>2</v>
      </c>
      <c r="S32" s="2723">
        <v>2</v>
      </c>
      <c r="T32" s="2723">
        <v>1</v>
      </c>
      <c r="U32" s="2723">
        <v>2</v>
      </c>
      <c r="V32" s="2723">
        <v>1</v>
      </c>
      <c r="W32" s="2723">
        <v>2</v>
      </c>
      <c r="X32" s="2723">
        <v>2</v>
      </c>
      <c r="Y32" s="2723">
        <v>2</v>
      </c>
      <c r="Z32" s="2723">
        <v>2</v>
      </c>
      <c r="AA32" s="2723">
        <v>2</v>
      </c>
      <c r="AB32" s="2723">
        <v>2</v>
      </c>
      <c r="AC32" s="2723">
        <v>2</v>
      </c>
      <c r="AD32" s="2723">
        <v>1</v>
      </c>
      <c r="AE32" s="2724">
        <v>1</v>
      </c>
      <c r="AF32" s="2491" t="e">
        <f>+Q</f>
        <v>#NAME?</v>
      </c>
      <c r="AG32" s="2492"/>
      <c r="AH32" s="2492"/>
      <c r="AI32" s="2492"/>
      <c r="AJ32" s="49"/>
      <c r="AK32" s="49"/>
    </row>
    <row r="33" spans="1:37" ht="17.25" thickBot="1">
      <c r="A33" s="443" t="s">
        <v>2</v>
      </c>
      <c r="B33" s="2725">
        <v>8</v>
      </c>
      <c r="C33" s="2725">
        <v>0</v>
      </c>
      <c r="D33" s="2725">
        <v>0</v>
      </c>
      <c r="E33" s="2725">
        <v>8</v>
      </c>
      <c r="F33" s="2725">
        <v>8</v>
      </c>
      <c r="G33" s="2725">
        <v>8</v>
      </c>
      <c r="H33" s="2725">
        <v>8</v>
      </c>
      <c r="I33" s="2725">
        <v>8</v>
      </c>
      <c r="J33" s="2725">
        <v>0</v>
      </c>
      <c r="K33" s="2725">
        <v>1</v>
      </c>
      <c r="L33" s="2725">
        <v>7</v>
      </c>
      <c r="M33" s="2725">
        <v>8</v>
      </c>
      <c r="N33" s="2725">
        <v>9</v>
      </c>
      <c r="O33" s="2725">
        <v>9</v>
      </c>
      <c r="P33" s="2725">
        <v>8</v>
      </c>
      <c r="Q33" s="2725">
        <v>0</v>
      </c>
      <c r="R33" s="2725">
        <v>0</v>
      </c>
      <c r="S33" s="2725">
        <v>8</v>
      </c>
      <c r="T33" s="2725">
        <v>7</v>
      </c>
      <c r="U33" s="2725">
        <v>9</v>
      </c>
      <c r="V33" s="2725">
        <v>9</v>
      </c>
      <c r="W33" s="2725">
        <v>8</v>
      </c>
      <c r="X33" s="2725">
        <v>0</v>
      </c>
      <c r="Y33" s="2725">
        <v>0</v>
      </c>
      <c r="Z33" s="2725">
        <v>8</v>
      </c>
      <c r="AA33" s="2725">
        <v>8</v>
      </c>
      <c r="AB33" s="2725">
        <v>10</v>
      </c>
      <c r="AC33" s="2725">
        <v>8</v>
      </c>
      <c r="AD33" s="2725">
        <v>8</v>
      </c>
      <c r="AE33" s="2726">
        <v>0</v>
      </c>
      <c r="AF33" s="2493"/>
      <c r="AG33" s="2494"/>
      <c r="AH33" s="2494"/>
      <c r="AI33" s="2494"/>
      <c r="AJ33" s="1778"/>
      <c r="AK33" s="1778"/>
    </row>
    <row r="34" spans="1:37">
      <c r="A34" s="2503" t="s">
        <v>496</v>
      </c>
      <c r="B34" s="2723">
        <v>8</v>
      </c>
      <c r="C34" s="2723">
        <v>3</v>
      </c>
      <c r="D34" s="2723">
        <v>3</v>
      </c>
      <c r="E34" s="2723">
        <v>11</v>
      </c>
      <c r="F34" s="2723">
        <v>9</v>
      </c>
      <c r="G34" s="2723">
        <v>11</v>
      </c>
      <c r="H34" s="2723">
        <v>11</v>
      </c>
      <c r="I34" s="2723">
        <v>9</v>
      </c>
      <c r="J34" s="2723">
        <v>3</v>
      </c>
      <c r="K34" s="2723">
        <v>3</v>
      </c>
      <c r="L34" s="2723">
        <v>10</v>
      </c>
      <c r="M34" s="2723">
        <v>10</v>
      </c>
      <c r="N34" s="2723">
        <v>10</v>
      </c>
      <c r="O34" s="2723">
        <v>11</v>
      </c>
      <c r="P34" s="2723">
        <v>9</v>
      </c>
      <c r="Q34" s="2723">
        <v>3</v>
      </c>
      <c r="R34" s="2723">
        <v>3</v>
      </c>
      <c r="S34" s="2723">
        <v>11</v>
      </c>
      <c r="T34" s="2723">
        <v>9</v>
      </c>
      <c r="U34" s="2723">
        <v>10</v>
      </c>
      <c r="V34" s="2723">
        <v>11</v>
      </c>
      <c r="W34" s="2723">
        <v>9</v>
      </c>
      <c r="X34" s="2723">
        <v>3</v>
      </c>
      <c r="Y34" s="2723">
        <v>3</v>
      </c>
      <c r="Z34" s="2723">
        <v>10</v>
      </c>
      <c r="AA34" s="2723">
        <v>10</v>
      </c>
      <c r="AB34" s="2723">
        <v>11</v>
      </c>
      <c r="AC34" s="2723">
        <v>10</v>
      </c>
      <c r="AD34" s="2723">
        <v>10</v>
      </c>
      <c r="AE34" s="2724">
        <v>3</v>
      </c>
      <c r="AF34" s="2497"/>
      <c r="AG34" s="2498"/>
      <c r="AH34" s="2498"/>
      <c r="AI34" s="2498"/>
      <c r="AJ34" s="2497"/>
      <c r="AK34" s="2497"/>
    </row>
    <row r="35" spans="1:37">
      <c r="A35" s="2504" t="s">
        <v>1046</v>
      </c>
      <c r="B35" s="2727">
        <v>4</v>
      </c>
      <c r="C35" s="2727">
        <v>2</v>
      </c>
      <c r="D35" s="2727">
        <v>0</v>
      </c>
      <c r="E35" s="2727">
        <v>4</v>
      </c>
      <c r="F35" s="2727">
        <v>5</v>
      </c>
      <c r="G35" s="2727">
        <v>4</v>
      </c>
      <c r="H35" s="2727">
        <v>5</v>
      </c>
      <c r="I35" s="2727">
        <v>5</v>
      </c>
      <c r="J35" s="2727">
        <v>1</v>
      </c>
      <c r="K35" s="2727">
        <v>2</v>
      </c>
      <c r="L35" s="2727">
        <v>2</v>
      </c>
      <c r="M35" s="2727">
        <v>4</v>
      </c>
      <c r="N35" s="2727">
        <v>5</v>
      </c>
      <c r="O35" s="2727">
        <v>5</v>
      </c>
      <c r="P35" s="2727">
        <v>4</v>
      </c>
      <c r="Q35" s="2727">
        <v>1</v>
      </c>
      <c r="R35" s="2727">
        <v>2</v>
      </c>
      <c r="S35" s="2727">
        <v>4</v>
      </c>
      <c r="T35" s="2727">
        <v>4</v>
      </c>
      <c r="U35" s="2727">
        <v>5</v>
      </c>
      <c r="V35" s="2727">
        <v>5</v>
      </c>
      <c r="W35" s="2727">
        <v>5</v>
      </c>
      <c r="X35" s="2727">
        <v>1</v>
      </c>
      <c r="Y35" s="2727">
        <v>2</v>
      </c>
      <c r="Z35" s="2727">
        <v>5</v>
      </c>
      <c r="AA35" s="2727">
        <v>5</v>
      </c>
      <c r="AB35" s="2727">
        <v>6</v>
      </c>
      <c r="AC35" s="2727">
        <v>4</v>
      </c>
      <c r="AD35" s="2727">
        <v>4</v>
      </c>
      <c r="AE35" s="2728">
        <v>1</v>
      </c>
      <c r="AF35" s="2498"/>
      <c r="AG35" s="2498"/>
      <c r="AH35" s="2498"/>
      <c r="AI35" s="2498"/>
      <c r="AJ35" s="2497"/>
      <c r="AK35" s="2497"/>
    </row>
    <row r="36" spans="1:37">
      <c r="A36" s="2508" t="s">
        <v>1047</v>
      </c>
      <c r="B36" s="2721">
        <v>0</v>
      </c>
      <c r="C36" s="2721">
        <v>3</v>
      </c>
      <c r="D36" s="2721">
        <v>3</v>
      </c>
      <c r="E36" s="2721">
        <v>0</v>
      </c>
      <c r="F36" s="2721">
        <v>0</v>
      </c>
      <c r="G36" s="2721">
        <v>0</v>
      </c>
      <c r="H36" s="2721">
        <v>0</v>
      </c>
      <c r="I36" s="2721">
        <v>0</v>
      </c>
      <c r="J36" s="2721">
        <v>3</v>
      </c>
      <c r="K36" s="2721">
        <v>3</v>
      </c>
      <c r="L36" s="2721">
        <v>0</v>
      </c>
      <c r="M36" s="2721">
        <v>0</v>
      </c>
      <c r="N36" s="2721">
        <v>0</v>
      </c>
      <c r="O36" s="2721">
        <v>0</v>
      </c>
      <c r="P36" s="2721">
        <v>0</v>
      </c>
      <c r="Q36" s="2721">
        <v>3</v>
      </c>
      <c r="R36" s="2721">
        <v>3</v>
      </c>
      <c r="S36" s="2721">
        <v>0</v>
      </c>
      <c r="T36" s="2721">
        <v>0</v>
      </c>
      <c r="U36" s="2721">
        <v>0</v>
      </c>
      <c r="V36" s="2721">
        <v>0</v>
      </c>
      <c r="W36" s="2721">
        <v>0</v>
      </c>
      <c r="X36" s="2721">
        <v>3</v>
      </c>
      <c r="Y36" s="2721">
        <v>3</v>
      </c>
      <c r="Z36" s="2721">
        <v>0</v>
      </c>
      <c r="AA36" s="2721">
        <v>0</v>
      </c>
      <c r="AB36" s="2721">
        <v>0</v>
      </c>
      <c r="AC36" s="2721">
        <v>0</v>
      </c>
      <c r="AD36" s="2721">
        <v>0</v>
      </c>
      <c r="AE36" s="2722">
        <v>3</v>
      </c>
      <c r="AF36" s="2497"/>
      <c r="AG36" s="2497"/>
      <c r="AH36" s="2497"/>
      <c r="AI36" s="2497"/>
      <c r="AJ36" s="2497"/>
      <c r="AK36" s="2497"/>
    </row>
    <row r="37" spans="1:37">
      <c r="A37" s="2504" t="s">
        <v>1048</v>
      </c>
      <c r="B37" s="2727">
        <v>4</v>
      </c>
      <c r="C37" s="2727">
        <v>0</v>
      </c>
      <c r="D37" s="2727">
        <v>2</v>
      </c>
      <c r="E37" s="2727">
        <v>4</v>
      </c>
      <c r="F37" s="2727">
        <v>4</v>
      </c>
      <c r="G37" s="2727">
        <v>4</v>
      </c>
      <c r="H37" s="2727">
        <v>4</v>
      </c>
      <c r="I37" s="2727">
        <v>3</v>
      </c>
      <c r="J37" s="2727">
        <v>1</v>
      </c>
      <c r="K37" s="2727">
        <v>0</v>
      </c>
      <c r="L37" s="2727">
        <v>5</v>
      </c>
      <c r="M37" s="2727">
        <v>3</v>
      </c>
      <c r="N37" s="2727">
        <v>4</v>
      </c>
      <c r="O37" s="2727">
        <v>3</v>
      </c>
      <c r="P37" s="2727">
        <v>3</v>
      </c>
      <c r="Q37" s="2727">
        <v>1</v>
      </c>
      <c r="R37" s="2727">
        <v>0</v>
      </c>
      <c r="S37" s="2727">
        <v>4</v>
      </c>
      <c r="T37" s="2727">
        <v>2</v>
      </c>
      <c r="U37" s="2727">
        <v>4</v>
      </c>
      <c r="V37" s="2727">
        <v>4</v>
      </c>
      <c r="W37" s="2727">
        <v>4</v>
      </c>
      <c r="X37" s="2727">
        <v>1</v>
      </c>
      <c r="Y37" s="2727">
        <v>0</v>
      </c>
      <c r="Z37" s="2727">
        <v>3</v>
      </c>
      <c r="AA37" s="2727">
        <v>3</v>
      </c>
      <c r="AB37" s="2727">
        <v>4</v>
      </c>
      <c r="AC37" s="2727">
        <v>4</v>
      </c>
      <c r="AD37" s="2727">
        <v>4</v>
      </c>
      <c r="AE37" s="2728">
        <v>1</v>
      </c>
      <c r="AF37" s="2498"/>
      <c r="AG37" s="2498"/>
      <c r="AH37" s="2498"/>
      <c r="AI37" s="2498"/>
      <c r="AJ37" s="2497"/>
      <c r="AK37" s="2497"/>
    </row>
    <row r="38" spans="1:37">
      <c r="A38" s="2509" t="s">
        <v>1049</v>
      </c>
      <c r="B38" s="2727">
        <v>1</v>
      </c>
      <c r="C38" s="2727">
        <v>1</v>
      </c>
      <c r="D38" s="2727">
        <v>1</v>
      </c>
      <c r="E38" s="2727">
        <v>2</v>
      </c>
      <c r="F38" s="2727">
        <v>2</v>
      </c>
      <c r="G38" s="2727">
        <v>2</v>
      </c>
      <c r="H38" s="2727">
        <v>1</v>
      </c>
      <c r="I38" s="2727">
        <v>1</v>
      </c>
      <c r="J38" s="2727">
        <v>2</v>
      </c>
      <c r="K38" s="2727">
        <v>2</v>
      </c>
      <c r="L38" s="2727">
        <v>2</v>
      </c>
      <c r="M38" s="2727">
        <v>2</v>
      </c>
      <c r="N38" s="2727">
        <v>1</v>
      </c>
      <c r="O38" s="2727">
        <v>1</v>
      </c>
      <c r="P38" s="2727">
        <v>1</v>
      </c>
      <c r="Q38" s="2727">
        <v>2</v>
      </c>
      <c r="R38" s="2727">
        <v>2</v>
      </c>
      <c r="S38" s="2727">
        <v>2</v>
      </c>
      <c r="T38" s="2727">
        <v>2</v>
      </c>
      <c r="U38" s="2727">
        <v>1</v>
      </c>
      <c r="V38" s="2727">
        <v>1</v>
      </c>
      <c r="W38" s="2727">
        <v>1</v>
      </c>
      <c r="X38" s="2727">
        <v>1</v>
      </c>
      <c r="Y38" s="2727">
        <v>1</v>
      </c>
      <c r="Z38" s="2727">
        <v>1</v>
      </c>
      <c r="AA38" s="2727">
        <v>1</v>
      </c>
      <c r="AB38" s="2727">
        <v>1</v>
      </c>
      <c r="AC38" s="2727">
        <v>2</v>
      </c>
      <c r="AD38" s="2727">
        <v>2</v>
      </c>
      <c r="AE38" s="2728">
        <v>1</v>
      </c>
      <c r="AF38" s="2498"/>
      <c r="AG38" s="2498"/>
      <c r="AH38" s="2498"/>
      <c r="AI38" s="2498"/>
      <c r="AJ38" s="2497"/>
      <c r="AK38" s="2497"/>
    </row>
    <row r="39" spans="1:37">
      <c r="A39" s="2509" t="s">
        <v>1050</v>
      </c>
      <c r="B39" s="2727">
        <v>7</v>
      </c>
      <c r="C39" s="2727">
        <v>2</v>
      </c>
      <c r="D39" s="2727">
        <v>2</v>
      </c>
      <c r="E39" s="2727">
        <v>7</v>
      </c>
      <c r="F39" s="2727">
        <v>7</v>
      </c>
      <c r="G39" s="2727">
        <v>7</v>
      </c>
      <c r="H39" s="2727">
        <v>7</v>
      </c>
      <c r="I39" s="2727">
        <v>7</v>
      </c>
      <c r="J39" s="2727">
        <v>2</v>
      </c>
      <c r="K39" s="2727">
        <v>3</v>
      </c>
      <c r="L39" s="2727">
        <v>6</v>
      </c>
      <c r="M39" s="2727">
        <v>7</v>
      </c>
      <c r="N39" s="2727">
        <v>8</v>
      </c>
      <c r="O39" s="2727">
        <v>7</v>
      </c>
      <c r="P39" s="2727">
        <v>7</v>
      </c>
      <c r="Q39" s="2727">
        <v>2</v>
      </c>
      <c r="R39" s="2727">
        <v>2</v>
      </c>
      <c r="S39" s="2727">
        <v>7</v>
      </c>
      <c r="T39" s="2727">
        <v>6</v>
      </c>
      <c r="U39" s="2727">
        <v>8</v>
      </c>
      <c r="V39" s="2727">
        <v>7</v>
      </c>
      <c r="W39" s="2727">
        <v>7</v>
      </c>
      <c r="X39" s="2727">
        <v>2</v>
      </c>
      <c r="Y39" s="2727">
        <v>2</v>
      </c>
      <c r="Z39" s="2727">
        <v>7</v>
      </c>
      <c r="AA39" s="2727">
        <v>7</v>
      </c>
      <c r="AB39" s="2727">
        <v>9</v>
      </c>
      <c r="AC39" s="2727">
        <v>7</v>
      </c>
      <c r="AD39" s="2727">
        <v>7</v>
      </c>
      <c r="AE39" s="2728">
        <v>2</v>
      </c>
      <c r="AF39" s="2507"/>
      <c r="AG39" s="2507"/>
      <c r="AH39" s="2507"/>
      <c r="AI39" s="2507"/>
      <c r="AJ39" s="2507"/>
      <c r="AK39" s="2507"/>
    </row>
    <row r="40" spans="1:37">
      <c r="A40" s="2509" t="s">
        <v>1051</v>
      </c>
      <c r="B40" s="2727">
        <v>4</v>
      </c>
      <c r="C40" s="2727">
        <v>1</v>
      </c>
      <c r="D40" s="2727">
        <v>1</v>
      </c>
      <c r="E40" s="2727">
        <v>4</v>
      </c>
      <c r="F40" s="2727">
        <v>4</v>
      </c>
      <c r="G40" s="2727">
        <v>4</v>
      </c>
      <c r="H40" s="2727">
        <v>4</v>
      </c>
      <c r="I40" s="2727">
        <v>4</v>
      </c>
      <c r="J40" s="2727">
        <v>1</v>
      </c>
      <c r="K40" s="2727">
        <v>1</v>
      </c>
      <c r="L40" s="2727">
        <v>4</v>
      </c>
      <c r="M40" s="2727">
        <v>4</v>
      </c>
      <c r="N40" s="2727">
        <v>6</v>
      </c>
      <c r="O40" s="2727">
        <v>5</v>
      </c>
      <c r="P40" s="2727">
        <v>4</v>
      </c>
      <c r="Q40" s="2727">
        <v>1</v>
      </c>
      <c r="R40" s="2727">
        <v>1</v>
      </c>
      <c r="S40" s="2727">
        <v>4</v>
      </c>
      <c r="T40" s="2727">
        <v>4</v>
      </c>
      <c r="U40" s="2727">
        <v>4</v>
      </c>
      <c r="V40" s="2727">
        <v>5</v>
      </c>
      <c r="W40" s="2727">
        <v>4</v>
      </c>
      <c r="X40" s="2727">
        <v>1</v>
      </c>
      <c r="Y40" s="2727">
        <v>1</v>
      </c>
      <c r="Z40" s="2727">
        <v>4</v>
      </c>
      <c r="AA40" s="2727">
        <v>4</v>
      </c>
      <c r="AB40" s="2727">
        <v>4</v>
      </c>
      <c r="AC40" s="2727">
        <v>4</v>
      </c>
      <c r="AD40" s="2727">
        <v>4</v>
      </c>
      <c r="AE40" s="2728">
        <v>1</v>
      </c>
      <c r="AF40" s="2507"/>
      <c r="AG40" s="2507"/>
      <c r="AH40" s="2507"/>
      <c r="AI40" s="2507"/>
      <c r="AJ40" s="2507"/>
      <c r="AK40" s="2507"/>
    </row>
    <row r="41" spans="1:37">
      <c r="A41" s="2509" t="s">
        <v>1052</v>
      </c>
      <c r="B41" s="2727">
        <v>5</v>
      </c>
      <c r="C41" s="2727">
        <v>2</v>
      </c>
      <c r="D41" s="2727">
        <v>1</v>
      </c>
      <c r="E41" s="2727">
        <v>5</v>
      </c>
      <c r="F41" s="2727">
        <v>5</v>
      </c>
      <c r="G41" s="2727">
        <v>4</v>
      </c>
      <c r="H41" s="2727">
        <v>4</v>
      </c>
      <c r="I41" s="2727">
        <v>4</v>
      </c>
      <c r="J41" s="2727">
        <v>1</v>
      </c>
      <c r="K41" s="2727">
        <v>1</v>
      </c>
      <c r="L41" s="2727">
        <v>3</v>
      </c>
      <c r="M41" s="2727">
        <v>4</v>
      </c>
      <c r="N41" s="2727">
        <v>6</v>
      </c>
      <c r="O41" s="2727">
        <v>5</v>
      </c>
      <c r="P41" s="2727">
        <v>4</v>
      </c>
      <c r="Q41" s="2727">
        <v>1</v>
      </c>
      <c r="R41" s="2727">
        <v>1</v>
      </c>
      <c r="S41" s="2727">
        <v>4</v>
      </c>
      <c r="T41" s="2727">
        <v>4</v>
      </c>
      <c r="U41" s="2727">
        <v>5</v>
      </c>
      <c r="V41" s="2727">
        <v>5</v>
      </c>
      <c r="W41" s="2727">
        <v>5</v>
      </c>
      <c r="X41" s="2727">
        <v>1</v>
      </c>
      <c r="Y41" s="2727">
        <v>2</v>
      </c>
      <c r="Z41" s="2727">
        <v>5</v>
      </c>
      <c r="AA41" s="2727">
        <v>5</v>
      </c>
      <c r="AB41" s="2727">
        <v>6</v>
      </c>
      <c r="AC41" s="2727">
        <v>4</v>
      </c>
      <c r="AD41" s="2727">
        <v>4</v>
      </c>
      <c r="AE41" s="2728">
        <v>1</v>
      </c>
      <c r="AF41" s="2507"/>
      <c r="AG41" s="2507"/>
      <c r="AH41" s="2507"/>
      <c r="AI41" s="2507"/>
      <c r="AJ41" s="2507"/>
      <c r="AK41" s="2507"/>
    </row>
    <row r="42" spans="1:37" ht="17.25" thickBot="1">
      <c r="A42" s="2510" t="s">
        <v>1053</v>
      </c>
      <c r="B42" s="2730">
        <v>11</v>
      </c>
      <c r="C42" s="2730">
        <v>3</v>
      </c>
      <c r="D42" s="2730">
        <v>3</v>
      </c>
      <c r="E42" s="2730">
        <v>11</v>
      </c>
      <c r="F42" s="2730">
        <v>11</v>
      </c>
      <c r="G42" s="2730">
        <v>11</v>
      </c>
      <c r="H42" s="2730">
        <v>11</v>
      </c>
      <c r="I42" s="2730">
        <v>11</v>
      </c>
      <c r="J42" s="2730">
        <v>3</v>
      </c>
      <c r="K42" s="2730">
        <v>4</v>
      </c>
      <c r="L42" s="2730">
        <v>10</v>
      </c>
      <c r="M42" s="2730">
        <v>11</v>
      </c>
      <c r="N42" s="2730">
        <v>14</v>
      </c>
      <c r="O42" s="2730">
        <v>12</v>
      </c>
      <c r="P42" s="2730">
        <v>11</v>
      </c>
      <c r="Q42" s="2730">
        <v>3</v>
      </c>
      <c r="R42" s="2730">
        <v>3</v>
      </c>
      <c r="S42" s="2730">
        <v>11</v>
      </c>
      <c r="T42" s="2730">
        <v>10</v>
      </c>
      <c r="U42" s="2730">
        <v>12</v>
      </c>
      <c r="V42" s="2730">
        <v>12</v>
      </c>
      <c r="W42" s="2730">
        <v>11</v>
      </c>
      <c r="X42" s="2730">
        <v>3</v>
      </c>
      <c r="Y42" s="2730">
        <v>3</v>
      </c>
      <c r="Z42" s="2730">
        <v>11</v>
      </c>
      <c r="AA42" s="2730">
        <v>11</v>
      </c>
      <c r="AB42" s="2730">
        <v>13</v>
      </c>
      <c r="AC42" s="2730">
        <v>11</v>
      </c>
      <c r="AD42" s="2730">
        <v>11</v>
      </c>
      <c r="AE42" s="2731">
        <v>3</v>
      </c>
      <c r="AF42" s="2507"/>
      <c r="AG42" s="2507"/>
      <c r="AH42" s="2507"/>
      <c r="AI42" s="2507"/>
      <c r="AJ42" s="2507"/>
      <c r="AK42" s="2507"/>
    </row>
  </sheetData>
  <mergeCells count="2">
    <mergeCell ref="B1:AK1"/>
    <mergeCell ref="AF2:AK2"/>
  </mergeCells>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7030A0"/>
  </sheetPr>
  <dimension ref="A1:AN48"/>
  <sheetViews>
    <sheetView workbookViewId="0">
      <selection activeCell="A11" sqref="A11:XFD11"/>
    </sheetView>
  </sheetViews>
  <sheetFormatPr defaultRowHeight="16.5"/>
  <cols>
    <col min="1" max="1" width="10.625" customWidth="1"/>
    <col min="2" max="21" width="4" customWidth="1"/>
    <col min="22" max="22" width="4.25" customWidth="1"/>
    <col min="23" max="41" width="4" customWidth="1"/>
  </cols>
  <sheetData>
    <row r="1" spans="1:40" ht="14.25" customHeight="1" thickBot="1">
      <c r="A1" s="1"/>
      <c r="B1" s="6306" t="s">
        <v>1166</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5" customHeight="1" thickBot="1">
      <c r="A2" s="6" t="s">
        <v>0</v>
      </c>
      <c r="B2" s="3176">
        <v>1</v>
      </c>
      <c r="C2" s="3177">
        <v>2</v>
      </c>
      <c r="D2" s="3178">
        <v>3</v>
      </c>
      <c r="E2" s="3179">
        <v>4</v>
      </c>
      <c r="F2" s="3180">
        <v>5</v>
      </c>
      <c r="G2" s="3181">
        <v>6</v>
      </c>
      <c r="H2" s="3182">
        <v>7</v>
      </c>
      <c r="I2" s="3183">
        <v>8</v>
      </c>
      <c r="J2" s="3177">
        <v>9</v>
      </c>
      <c r="K2" s="3178">
        <v>10</v>
      </c>
      <c r="L2" s="3179">
        <v>11</v>
      </c>
      <c r="M2" s="3180">
        <v>12</v>
      </c>
      <c r="N2" s="3181">
        <v>13</v>
      </c>
      <c r="O2" s="3182">
        <v>14</v>
      </c>
      <c r="P2" s="3183">
        <v>15</v>
      </c>
      <c r="Q2" s="3177">
        <v>16</v>
      </c>
      <c r="R2" s="3178">
        <v>17</v>
      </c>
      <c r="S2" s="3179">
        <v>18</v>
      </c>
      <c r="T2" s="3180">
        <v>19</v>
      </c>
      <c r="U2" s="3181">
        <v>20</v>
      </c>
      <c r="V2" s="3182">
        <v>21</v>
      </c>
      <c r="W2" s="3183">
        <v>22</v>
      </c>
      <c r="X2" s="3177">
        <v>23</v>
      </c>
      <c r="Y2" s="3178">
        <v>24</v>
      </c>
      <c r="Z2" s="3179">
        <v>25</v>
      </c>
      <c r="AA2" s="3180">
        <v>26</v>
      </c>
      <c r="AB2" s="3181">
        <v>27</v>
      </c>
      <c r="AC2" s="3182">
        <v>28</v>
      </c>
      <c r="AD2" s="3183">
        <v>29</v>
      </c>
      <c r="AE2" s="3177">
        <v>30</v>
      </c>
      <c r="AF2" s="3184">
        <v>31</v>
      </c>
      <c r="AG2" s="6224" t="s">
        <v>1</v>
      </c>
      <c r="AH2" s="6224"/>
      <c r="AI2" s="6224"/>
      <c r="AJ2" s="6224"/>
      <c r="AK2" s="6224"/>
      <c r="AL2" s="6224"/>
      <c r="AM2" s="6224"/>
      <c r="AN2" s="6225"/>
    </row>
    <row r="3" spans="1:40" ht="15" customHeight="1" thickBot="1">
      <c r="A3" s="1081" t="s">
        <v>7</v>
      </c>
      <c r="B3" s="3185" t="s">
        <v>550</v>
      </c>
      <c r="C3" s="3186" t="s">
        <v>182</v>
      </c>
      <c r="D3" s="3187" t="s">
        <v>60</v>
      </c>
      <c r="E3" s="3188" t="s">
        <v>8</v>
      </c>
      <c r="F3" s="3189" t="s">
        <v>9</v>
      </c>
      <c r="G3" s="3190" t="s">
        <v>10</v>
      </c>
      <c r="H3" s="3191" t="s">
        <v>11</v>
      </c>
      <c r="I3" s="3192" t="s">
        <v>12</v>
      </c>
      <c r="J3" s="3186" t="s">
        <v>13</v>
      </c>
      <c r="K3" s="3187" t="s">
        <v>14</v>
      </c>
      <c r="L3" s="3188" t="s">
        <v>8</v>
      </c>
      <c r="M3" s="3189" t="s">
        <v>9</v>
      </c>
      <c r="N3" s="3190" t="s">
        <v>10</v>
      </c>
      <c r="O3" s="3191" t="s">
        <v>11</v>
      </c>
      <c r="P3" s="3192" t="s">
        <v>12</v>
      </c>
      <c r="Q3" s="3186" t="s">
        <v>13</v>
      </c>
      <c r="R3" s="3187" t="s">
        <v>14</v>
      </c>
      <c r="S3" s="3188" t="s">
        <v>8</v>
      </c>
      <c r="T3" s="3189" t="s">
        <v>9</v>
      </c>
      <c r="U3" s="3190" t="s">
        <v>10</v>
      </c>
      <c r="V3" s="3191" t="s">
        <v>11</v>
      </c>
      <c r="W3" s="3192" t="s">
        <v>12</v>
      </c>
      <c r="X3" s="3186" t="s">
        <v>13</v>
      </c>
      <c r="Y3" s="3187" t="s">
        <v>14</v>
      </c>
      <c r="Z3" s="3188" t="s">
        <v>8</v>
      </c>
      <c r="AA3" s="3189" t="s">
        <v>9</v>
      </c>
      <c r="AB3" s="3190" t="s">
        <v>10</v>
      </c>
      <c r="AC3" s="3191" t="s">
        <v>11</v>
      </c>
      <c r="AD3" s="3192" t="s">
        <v>12</v>
      </c>
      <c r="AE3" s="3186" t="s">
        <v>13</v>
      </c>
      <c r="AF3" s="3193" t="s">
        <v>14</v>
      </c>
      <c r="AG3" s="2936" t="s">
        <v>2</v>
      </c>
      <c r="AH3" s="2339" t="s">
        <v>3</v>
      </c>
      <c r="AI3" s="2339" t="s">
        <v>4</v>
      </c>
      <c r="AJ3" s="2339" t="s">
        <v>5</v>
      </c>
      <c r="AK3" s="2340" t="s">
        <v>775</v>
      </c>
      <c r="AL3" s="2340" t="s">
        <v>776</v>
      </c>
      <c r="AM3" s="2340" t="s">
        <v>777</v>
      </c>
      <c r="AN3" s="2341" t="s">
        <v>6</v>
      </c>
    </row>
    <row r="4" spans="1:40" ht="15" customHeight="1">
      <c r="A4" s="3194" t="s">
        <v>526</v>
      </c>
      <c r="B4" s="2065" t="s">
        <v>16</v>
      </c>
      <c r="C4" s="1981" t="s">
        <v>4</v>
      </c>
      <c r="D4" s="1975" t="s">
        <v>16</v>
      </c>
      <c r="E4" s="1980" t="s">
        <v>2</v>
      </c>
      <c r="F4" s="1977" t="s">
        <v>3</v>
      </c>
      <c r="G4" s="1975" t="s">
        <v>16</v>
      </c>
      <c r="H4" s="3195" t="s">
        <v>704</v>
      </c>
      <c r="I4" s="1979" t="s">
        <v>16</v>
      </c>
      <c r="J4" s="3217" t="s">
        <v>2</v>
      </c>
      <c r="K4" s="1977" t="s">
        <v>3</v>
      </c>
      <c r="L4" s="1976" t="s">
        <v>2</v>
      </c>
      <c r="M4" s="1981" t="s">
        <v>4</v>
      </c>
      <c r="N4" s="2036" t="s">
        <v>16</v>
      </c>
      <c r="O4" s="1975" t="s">
        <v>16</v>
      </c>
      <c r="P4" s="1977" t="s">
        <v>3</v>
      </c>
      <c r="Q4" s="3225" t="s">
        <v>2</v>
      </c>
      <c r="R4" s="1976" t="s">
        <v>2</v>
      </c>
      <c r="S4" s="1977" t="s">
        <v>3</v>
      </c>
      <c r="T4" s="1981" t="s">
        <v>4</v>
      </c>
      <c r="U4" s="1981" t="s">
        <v>4</v>
      </c>
      <c r="V4" s="1975" t="s">
        <v>16</v>
      </c>
      <c r="W4" s="1975" t="s">
        <v>16</v>
      </c>
      <c r="X4" s="2210" t="s">
        <v>59</v>
      </c>
      <c r="Y4" s="1977" t="s">
        <v>3</v>
      </c>
      <c r="Z4" s="1976" t="s">
        <v>2</v>
      </c>
      <c r="AA4" s="1980" t="s">
        <v>2</v>
      </c>
      <c r="AB4" s="1977" t="s">
        <v>3</v>
      </c>
      <c r="AC4" s="1975" t="s">
        <v>16</v>
      </c>
      <c r="AD4" s="1975" t="s">
        <v>16</v>
      </c>
      <c r="AE4" s="2210" t="s">
        <v>59</v>
      </c>
      <c r="AF4" s="2792" t="s">
        <v>4</v>
      </c>
      <c r="AG4" s="1734">
        <f>COUNTIF(B4:AF4,AG$3)</f>
        <v>7</v>
      </c>
      <c r="AH4" s="16">
        <f>COUNTIF(B4:AF4,AH$3)</f>
        <v>6</v>
      </c>
      <c r="AI4" s="16">
        <f>COUNTIF(B4:AF4,AI$3)</f>
        <v>5</v>
      </c>
      <c r="AJ4" s="16">
        <f>COUNTIF(B4:AF4,AJ$3)</f>
        <v>10</v>
      </c>
      <c r="AK4" s="1777">
        <f>COUNTIF(B4:AF4,$OU$3)</f>
        <v>0</v>
      </c>
      <c r="AL4" s="1777">
        <f>COUNTIF(B4:AF4,$OV$3)</f>
        <v>0</v>
      </c>
      <c r="AM4" s="1777">
        <v>3</v>
      </c>
      <c r="AN4" s="1591">
        <f t="shared" ref="AN4:AN22" si="0">(AH4+AI4+AL4)*2+2+AK4</f>
        <v>24</v>
      </c>
    </row>
    <row r="5" spans="1:40" ht="15" customHeight="1">
      <c r="A5" s="3196" t="s">
        <v>523</v>
      </c>
      <c r="B5" s="2068" t="s">
        <v>3</v>
      </c>
      <c r="C5" s="1985" t="s">
        <v>2</v>
      </c>
      <c r="D5" s="1982" t="s">
        <v>16</v>
      </c>
      <c r="E5" s="1978" t="s">
        <v>3</v>
      </c>
      <c r="F5" s="1989" t="s">
        <v>4</v>
      </c>
      <c r="G5" s="1989" t="s">
        <v>4</v>
      </c>
      <c r="H5" s="1982" t="s">
        <v>16</v>
      </c>
      <c r="I5" s="3197" t="s">
        <v>704</v>
      </c>
      <c r="J5" s="1987" t="s">
        <v>2</v>
      </c>
      <c r="K5" s="1987" t="s">
        <v>2</v>
      </c>
      <c r="L5" s="1985" t="s">
        <v>2</v>
      </c>
      <c r="M5" s="1982" t="s">
        <v>16</v>
      </c>
      <c r="N5" s="1987" t="s">
        <v>2</v>
      </c>
      <c r="O5" s="1982" t="s">
        <v>16</v>
      </c>
      <c r="P5" s="1982" t="s">
        <v>16</v>
      </c>
      <c r="Q5" s="1978" t="s">
        <v>3</v>
      </c>
      <c r="R5" s="1989" t="s">
        <v>4</v>
      </c>
      <c r="S5" s="1989" t="s">
        <v>4</v>
      </c>
      <c r="T5" s="1982" t="s">
        <v>16</v>
      </c>
      <c r="U5" s="3220"/>
      <c r="V5" s="1989" t="s">
        <v>4</v>
      </c>
      <c r="W5" s="1982" t="s">
        <v>16</v>
      </c>
      <c r="X5" s="1978" t="s">
        <v>3</v>
      </c>
      <c r="Y5" s="1978" t="s">
        <v>3</v>
      </c>
      <c r="Z5" s="1982" t="s">
        <v>16</v>
      </c>
      <c r="AA5" s="2210" t="s">
        <v>1152</v>
      </c>
      <c r="AB5" s="1982" t="s">
        <v>16</v>
      </c>
      <c r="AC5" s="1989" t="s">
        <v>4</v>
      </c>
      <c r="AD5" s="1989" t="s">
        <v>4</v>
      </c>
      <c r="AE5" s="1982" t="s">
        <v>16</v>
      </c>
      <c r="AF5" s="2032" t="s">
        <v>2</v>
      </c>
      <c r="AG5" s="7">
        <f>COUNTIF(B5:AF5,AG$3)</f>
        <v>6</v>
      </c>
      <c r="AH5" s="13">
        <f>COUNTIF(B5:AF5,AH$3)</f>
        <v>5</v>
      </c>
      <c r="AI5" s="8">
        <f>COUNTIF(B5:AF5,AI$3)</f>
        <v>7</v>
      </c>
      <c r="AJ5" s="8">
        <f>COUNTIF(B5:AF5,AJ$3)</f>
        <v>10</v>
      </c>
      <c r="AK5" s="49">
        <f t="shared" ref="AK5:AK20" si="1">COUNTIF(B5:AF5,$OU$3)</f>
        <v>0</v>
      </c>
      <c r="AL5" s="49">
        <f t="shared" ref="AL5:AL20" si="2">COUNTIF(B5:AF5,$OV$3)</f>
        <v>0</v>
      </c>
      <c r="AM5" s="49">
        <v>2</v>
      </c>
      <c r="AN5" s="14">
        <f t="shared" si="0"/>
        <v>26</v>
      </c>
    </row>
    <row r="6" spans="1:40" ht="15" customHeight="1">
      <c r="A6" s="3196" t="s">
        <v>522</v>
      </c>
      <c r="B6" s="1988" t="s">
        <v>4</v>
      </c>
      <c r="C6" s="1982" t="s">
        <v>16</v>
      </c>
      <c r="D6" s="1978" t="s">
        <v>3</v>
      </c>
      <c r="E6" s="1987" t="s">
        <v>2</v>
      </c>
      <c r="F6" s="1979" t="s">
        <v>16</v>
      </c>
      <c r="G6" s="1987" t="s">
        <v>2</v>
      </c>
      <c r="H6" s="1989" t="s">
        <v>4</v>
      </c>
      <c r="I6" s="1982" t="s">
        <v>16</v>
      </c>
      <c r="J6" s="1987" t="s">
        <v>2</v>
      </c>
      <c r="K6" s="1987" t="s">
        <v>2</v>
      </c>
      <c r="L6" s="1978" t="s">
        <v>3</v>
      </c>
      <c r="M6" s="3221" t="s">
        <v>1156</v>
      </c>
      <c r="N6" s="1989" t="s">
        <v>4</v>
      </c>
      <c r="O6" s="1982" t="s">
        <v>16</v>
      </c>
      <c r="P6" s="1982" t="s">
        <v>16</v>
      </c>
      <c r="Q6" s="3220" t="s">
        <v>1158</v>
      </c>
      <c r="R6" s="1978" t="s">
        <v>3</v>
      </c>
      <c r="S6" s="1982" t="s">
        <v>16</v>
      </c>
      <c r="T6" s="1985" t="s">
        <v>2</v>
      </c>
      <c r="U6" s="2021" t="s">
        <v>2</v>
      </c>
      <c r="V6" s="1978" t="s">
        <v>3</v>
      </c>
      <c r="W6" s="1982" t="s">
        <v>16</v>
      </c>
      <c r="X6" s="1978" t="s">
        <v>3</v>
      </c>
      <c r="Y6" s="1989" t="s">
        <v>4</v>
      </c>
      <c r="Z6" s="1989" t="s">
        <v>4</v>
      </c>
      <c r="AA6" s="1982" t="s">
        <v>16</v>
      </c>
      <c r="AB6" s="1985" t="s">
        <v>2</v>
      </c>
      <c r="AC6" s="1978" t="s">
        <v>3</v>
      </c>
      <c r="AD6" s="1982" t="s">
        <v>16</v>
      </c>
      <c r="AE6" s="1989" t="s">
        <v>4</v>
      </c>
      <c r="AF6" s="1997" t="s">
        <v>16</v>
      </c>
      <c r="AG6" s="12">
        <f>COUNTIF(B6:AF6,AG$3)</f>
        <v>7</v>
      </c>
      <c r="AH6" s="13">
        <f>COUNTIF(B6:AF6,AH$3)</f>
        <v>6</v>
      </c>
      <c r="AI6" s="13">
        <f>COUNTIF(B6:AF6,AI$3)</f>
        <v>6</v>
      </c>
      <c r="AJ6" s="13">
        <f>COUNTIF(B6:AF6,AJ$3)</f>
        <v>10</v>
      </c>
      <c r="AK6" s="49">
        <f t="shared" si="1"/>
        <v>0</v>
      </c>
      <c r="AL6" s="49">
        <f t="shared" si="2"/>
        <v>0</v>
      </c>
      <c r="AM6" s="49">
        <v>2</v>
      </c>
      <c r="AN6" s="14">
        <f t="shared" si="0"/>
        <v>26</v>
      </c>
    </row>
    <row r="7" spans="1:40" ht="15" customHeight="1" thickBot="1">
      <c r="A7" s="3198" t="s">
        <v>490</v>
      </c>
      <c r="B7" s="3199" t="s">
        <v>16</v>
      </c>
      <c r="C7" s="2019" t="s">
        <v>3</v>
      </c>
      <c r="D7" s="2020" t="s">
        <v>2</v>
      </c>
      <c r="E7" s="2021" t="s">
        <v>2</v>
      </c>
      <c r="F7" s="2373" t="s">
        <v>16</v>
      </c>
      <c r="G7" s="2019" t="s">
        <v>3</v>
      </c>
      <c r="H7" s="2373" t="s">
        <v>1154</v>
      </c>
      <c r="I7" s="1989" t="s">
        <v>4</v>
      </c>
      <c r="J7" s="2022" t="s">
        <v>4</v>
      </c>
      <c r="K7" s="2018" t="s">
        <v>16</v>
      </c>
      <c r="L7" s="2021" t="s">
        <v>2</v>
      </c>
      <c r="M7" s="3218" t="s">
        <v>1153</v>
      </c>
      <c r="N7" s="2018" t="s">
        <v>16</v>
      </c>
      <c r="O7" s="2022" t="s">
        <v>4</v>
      </c>
      <c r="P7" s="2022" t="s">
        <v>4</v>
      </c>
      <c r="Q7" s="1989" t="s">
        <v>4</v>
      </c>
      <c r="R7" s="2021" t="s">
        <v>16</v>
      </c>
      <c r="S7" s="3219" t="s">
        <v>1164</v>
      </c>
      <c r="T7" s="2019" t="s">
        <v>3</v>
      </c>
      <c r="U7" s="3219" t="s">
        <v>1153</v>
      </c>
      <c r="V7" s="2018" t="s">
        <v>16</v>
      </c>
      <c r="W7" s="2019" t="s">
        <v>3</v>
      </c>
      <c r="X7" s="2021" t="s">
        <v>2</v>
      </c>
      <c r="Y7" s="2018" t="s">
        <v>16</v>
      </c>
      <c r="Z7" s="2021" t="s">
        <v>2</v>
      </c>
      <c r="AA7" s="2021" t="s">
        <v>2</v>
      </c>
      <c r="AB7" s="2021" t="s">
        <v>2</v>
      </c>
      <c r="AC7" s="3200" t="s">
        <v>704</v>
      </c>
      <c r="AD7" s="2018" t="s">
        <v>16</v>
      </c>
      <c r="AE7" s="2019" t="s">
        <v>3</v>
      </c>
      <c r="AF7" s="3201" t="s">
        <v>2</v>
      </c>
      <c r="AG7" s="222">
        <f>COUNTIF(B7:AF7,AG$3)</f>
        <v>9</v>
      </c>
      <c r="AH7" s="558">
        <f>COUNTIF(B7:AF7,AH$3)</f>
        <v>5</v>
      </c>
      <c r="AI7" s="215">
        <f>COUNTIF(B7:AF7,AI$3)</f>
        <v>5</v>
      </c>
      <c r="AJ7" s="215">
        <f>COUNTIF(B7:AF7,AJ$3)</f>
        <v>10</v>
      </c>
      <c r="AK7" s="1853">
        <f t="shared" si="1"/>
        <v>0</v>
      </c>
      <c r="AL7" s="1853">
        <f t="shared" si="2"/>
        <v>0</v>
      </c>
      <c r="AM7" s="1853">
        <v>2</v>
      </c>
      <c r="AN7" s="559">
        <f t="shared" si="0"/>
        <v>22</v>
      </c>
    </row>
    <row r="8" spans="1:40" ht="15" customHeight="1">
      <c r="A8" s="3202" t="s">
        <v>36</v>
      </c>
      <c r="B8" s="2065" t="s">
        <v>16</v>
      </c>
      <c r="C8" s="1976" t="s">
        <v>2</v>
      </c>
      <c r="D8" s="1981" t="s">
        <v>4</v>
      </c>
      <c r="E8" s="1981" t="s">
        <v>4</v>
      </c>
      <c r="F8" s="1975" t="s">
        <v>16</v>
      </c>
      <c r="G8" s="2036" t="s">
        <v>16</v>
      </c>
      <c r="H8" s="1977" t="s">
        <v>3</v>
      </c>
      <c r="I8" s="1975" t="s">
        <v>16</v>
      </c>
      <c r="J8" s="1980" t="s">
        <v>2</v>
      </c>
      <c r="K8" s="1977" t="s">
        <v>3</v>
      </c>
      <c r="L8" s="1975" t="s">
        <v>16</v>
      </c>
      <c r="M8" s="2210" t="s">
        <v>1152</v>
      </c>
      <c r="N8" s="1976" t="s">
        <v>2</v>
      </c>
      <c r="O8" s="3195" t="s">
        <v>704</v>
      </c>
      <c r="P8" s="1975" t="s">
        <v>16</v>
      </c>
      <c r="Q8" s="1980" t="s">
        <v>2</v>
      </c>
      <c r="R8" s="1985" t="s">
        <v>1152</v>
      </c>
      <c r="S8" s="1976" t="s">
        <v>2</v>
      </c>
      <c r="T8" s="1976" t="s">
        <v>2</v>
      </c>
      <c r="U8" s="1977" t="s">
        <v>3</v>
      </c>
      <c r="V8" s="1975" t="s">
        <v>16</v>
      </c>
      <c r="W8" s="1975" t="s">
        <v>16</v>
      </c>
      <c r="X8" s="1976" t="s">
        <v>2</v>
      </c>
      <c r="Y8" s="1976" t="s">
        <v>2</v>
      </c>
      <c r="Z8" s="1977" t="s">
        <v>3</v>
      </c>
      <c r="AA8" s="1981" t="s">
        <v>4</v>
      </c>
      <c r="AB8" s="1981" t="s">
        <v>4</v>
      </c>
      <c r="AC8" s="1975" t="s">
        <v>16</v>
      </c>
      <c r="AD8" s="3197" t="s">
        <v>704</v>
      </c>
      <c r="AE8" s="1976" t="s">
        <v>2</v>
      </c>
      <c r="AF8" s="2051" t="s">
        <v>3</v>
      </c>
      <c r="AG8" s="1590">
        <f t="shared" ref="AG8:AG20" si="3">COUNTIF(B8:AF8,AG$3)</f>
        <v>9</v>
      </c>
      <c r="AH8" s="16">
        <f t="shared" ref="AH8:AH20" si="4">COUNTIF(B8:AF8,AH$3)</f>
        <v>5</v>
      </c>
      <c r="AI8" s="16">
        <f t="shared" ref="AI8:AI20" si="5">COUNTIF(B8:AF8,AI$3)</f>
        <v>4</v>
      </c>
      <c r="AJ8" s="16">
        <f t="shared" ref="AJ8:AJ20" si="6">COUNTIF(B8:AF8,AJ$3)</f>
        <v>9</v>
      </c>
      <c r="AK8" s="1777">
        <f t="shared" si="1"/>
        <v>0</v>
      </c>
      <c r="AL8" s="1777">
        <f t="shared" si="2"/>
        <v>0</v>
      </c>
      <c r="AM8" s="1777">
        <v>2</v>
      </c>
      <c r="AN8" s="1591">
        <f t="shared" si="0"/>
        <v>20</v>
      </c>
    </row>
    <row r="9" spans="1:40" ht="15" customHeight="1">
      <c r="A9" s="3203" t="s">
        <v>40</v>
      </c>
      <c r="B9" s="1995" t="s">
        <v>16</v>
      </c>
      <c r="C9" s="1985" t="s">
        <v>2</v>
      </c>
      <c r="D9" s="1989" t="s">
        <v>4</v>
      </c>
      <c r="E9" s="1989" t="s">
        <v>4</v>
      </c>
      <c r="F9" s="1982" t="s">
        <v>16</v>
      </c>
      <c r="G9" s="1979" t="s">
        <v>16</v>
      </c>
      <c r="H9" s="1978" t="s">
        <v>3</v>
      </c>
      <c r="I9" s="2108" t="s">
        <v>3</v>
      </c>
      <c r="J9" s="1989" t="s">
        <v>4</v>
      </c>
      <c r="K9" s="1982" t="s">
        <v>16</v>
      </c>
      <c r="L9" s="1978" t="s">
        <v>3</v>
      </c>
      <c r="M9" s="1987" t="s">
        <v>2</v>
      </c>
      <c r="N9" s="1982" t="s">
        <v>16</v>
      </c>
      <c r="O9" s="1989" t="s">
        <v>4</v>
      </c>
      <c r="P9" s="1989" t="s">
        <v>4</v>
      </c>
      <c r="Q9" s="1982" t="s">
        <v>16</v>
      </c>
      <c r="R9" s="1978" t="s">
        <v>3</v>
      </c>
      <c r="S9" s="1985" t="s">
        <v>2</v>
      </c>
      <c r="T9" s="1987" t="s">
        <v>2</v>
      </c>
      <c r="U9" s="2210" t="s">
        <v>59</v>
      </c>
      <c r="V9" s="1982" t="s">
        <v>16</v>
      </c>
      <c r="W9" s="1978" t="s">
        <v>3</v>
      </c>
      <c r="X9" s="1987" t="s">
        <v>2</v>
      </c>
      <c r="Y9" s="1982" t="s">
        <v>16</v>
      </c>
      <c r="Z9" s="1978" t="s">
        <v>3</v>
      </c>
      <c r="AA9" s="1989" t="s">
        <v>4</v>
      </c>
      <c r="AB9" s="1989" t="s">
        <v>4</v>
      </c>
      <c r="AC9" s="1982" t="s">
        <v>16</v>
      </c>
      <c r="AD9" s="1982" t="s">
        <v>16</v>
      </c>
      <c r="AE9" s="1985" t="s">
        <v>2</v>
      </c>
      <c r="AF9" s="2032" t="s">
        <v>2</v>
      </c>
      <c r="AG9" s="1593">
        <f t="shared" si="3"/>
        <v>7</v>
      </c>
      <c r="AH9" s="13">
        <f t="shared" si="4"/>
        <v>6</v>
      </c>
      <c r="AI9" s="13">
        <f t="shared" si="5"/>
        <v>7</v>
      </c>
      <c r="AJ9" s="13">
        <f t="shared" si="6"/>
        <v>10</v>
      </c>
      <c r="AK9" s="49">
        <f t="shared" si="1"/>
        <v>0</v>
      </c>
      <c r="AL9" s="49">
        <f t="shared" si="2"/>
        <v>0</v>
      </c>
      <c r="AM9" s="49">
        <v>3</v>
      </c>
      <c r="AN9" s="14">
        <f t="shared" si="0"/>
        <v>28</v>
      </c>
    </row>
    <row r="10" spans="1:40" ht="15" customHeight="1">
      <c r="A10" s="3203" t="s">
        <v>44</v>
      </c>
      <c r="B10" s="2068" t="s">
        <v>3</v>
      </c>
      <c r="C10" s="1979" t="s">
        <v>16</v>
      </c>
      <c r="D10" s="1982" t="s">
        <v>16</v>
      </c>
      <c r="E10" s="1978" t="s">
        <v>3</v>
      </c>
      <c r="F10" s="1989" t="s">
        <v>4</v>
      </c>
      <c r="G10" s="1989" t="s">
        <v>4</v>
      </c>
      <c r="H10" s="1982" t="s">
        <v>16</v>
      </c>
      <c r="I10" s="1978" t="s">
        <v>3</v>
      </c>
      <c r="J10" s="1987" t="s">
        <v>2</v>
      </c>
      <c r="K10" s="1985" t="s">
        <v>2</v>
      </c>
      <c r="L10" s="1987" t="s">
        <v>2</v>
      </c>
      <c r="M10" s="1978" t="s">
        <v>3</v>
      </c>
      <c r="N10" s="1987" t="s">
        <v>2</v>
      </c>
      <c r="O10" s="1982" t="s">
        <v>16</v>
      </c>
      <c r="P10" s="1982" t="s">
        <v>16</v>
      </c>
      <c r="Q10" s="1985" t="s">
        <v>2</v>
      </c>
      <c r="R10" s="1989" t="s">
        <v>4</v>
      </c>
      <c r="S10" s="1989" t="s">
        <v>4</v>
      </c>
      <c r="T10" s="1982" t="s">
        <v>16</v>
      </c>
      <c r="U10" s="1985" t="s">
        <v>2</v>
      </c>
      <c r="V10" s="1978" t="s">
        <v>3</v>
      </c>
      <c r="W10" s="1982" t="s">
        <v>16</v>
      </c>
      <c r="X10" s="1989" t="s">
        <v>4</v>
      </c>
      <c r="Y10" s="1982" t="s">
        <v>16</v>
      </c>
      <c r="Z10" s="1987" t="s">
        <v>2</v>
      </c>
      <c r="AA10" s="1978" t="s">
        <v>3</v>
      </c>
      <c r="AB10" s="1982" t="s">
        <v>16</v>
      </c>
      <c r="AC10" s="1989" t="s">
        <v>4</v>
      </c>
      <c r="AD10" s="1989" t="s">
        <v>4</v>
      </c>
      <c r="AE10" s="1982" t="s">
        <v>16</v>
      </c>
      <c r="AF10" s="2031" t="s">
        <v>3</v>
      </c>
      <c r="AG10" s="1592">
        <f t="shared" si="3"/>
        <v>7</v>
      </c>
      <c r="AH10" s="13">
        <f t="shared" si="4"/>
        <v>7</v>
      </c>
      <c r="AI10" s="8">
        <f t="shared" si="5"/>
        <v>7</v>
      </c>
      <c r="AJ10" s="8">
        <f t="shared" si="6"/>
        <v>10</v>
      </c>
      <c r="AK10" s="49">
        <f t="shared" si="1"/>
        <v>0</v>
      </c>
      <c r="AL10" s="49">
        <f t="shared" si="2"/>
        <v>0</v>
      </c>
      <c r="AM10" s="49">
        <v>2</v>
      </c>
      <c r="AN10" s="14">
        <f t="shared" si="0"/>
        <v>30</v>
      </c>
    </row>
    <row r="11" spans="1:40" ht="15" customHeight="1">
      <c r="A11" s="3203" t="s">
        <v>75</v>
      </c>
      <c r="B11" s="1995" t="s">
        <v>16</v>
      </c>
      <c r="C11" s="1989" t="s">
        <v>4</v>
      </c>
      <c r="D11" s="1982" t="s">
        <v>16</v>
      </c>
      <c r="E11" s="1979" t="s">
        <v>16</v>
      </c>
      <c r="F11" s="1978" t="s">
        <v>3</v>
      </c>
      <c r="G11" s="1982" t="s">
        <v>16</v>
      </c>
      <c r="H11" s="1989" t="s">
        <v>4</v>
      </c>
      <c r="I11" s="1989" t="s">
        <v>4</v>
      </c>
      <c r="J11" s="1982" t="s">
        <v>16</v>
      </c>
      <c r="K11" s="1987" t="s">
        <v>2</v>
      </c>
      <c r="L11" s="1987" t="s">
        <v>2</v>
      </c>
      <c r="M11" s="3221" t="s">
        <v>1156</v>
      </c>
      <c r="N11" s="3223" t="s">
        <v>1159</v>
      </c>
      <c r="O11" s="1978" t="s">
        <v>3</v>
      </c>
      <c r="P11" s="1982" t="s">
        <v>16</v>
      </c>
      <c r="Q11" s="1985" t="s">
        <v>2</v>
      </c>
      <c r="R11" s="1987" t="s">
        <v>2</v>
      </c>
      <c r="S11" s="1978" t="s">
        <v>3</v>
      </c>
      <c r="T11" s="1989" t="s">
        <v>4</v>
      </c>
      <c r="U11" s="1989" t="s">
        <v>4</v>
      </c>
      <c r="V11" s="1982" t="s">
        <v>16</v>
      </c>
      <c r="W11" s="1982" t="s">
        <v>16</v>
      </c>
      <c r="X11" s="1978" t="s">
        <v>3</v>
      </c>
      <c r="Y11" s="1985" t="s">
        <v>2</v>
      </c>
      <c r="Z11" s="1987" t="s">
        <v>2</v>
      </c>
      <c r="AA11" s="1987" t="s">
        <v>2</v>
      </c>
      <c r="AB11" s="1987" t="s">
        <v>2</v>
      </c>
      <c r="AC11" s="1982" t="s">
        <v>16</v>
      </c>
      <c r="AD11" s="1982" t="s">
        <v>16</v>
      </c>
      <c r="AE11" s="1978" t="s">
        <v>3</v>
      </c>
      <c r="AF11" s="1993" t="s">
        <v>4</v>
      </c>
      <c r="AG11" s="1593">
        <f t="shared" si="3"/>
        <v>8</v>
      </c>
      <c r="AH11" s="13">
        <f t="shared" si="4"/>
        <v>5</v>
      </c>
      <c r="AI11" s="13">
        <f t="shared" si="5"/>
        <v>6</v>
      </c>
      <c r="AJ11" s="13">
        <f t="shared" si="6"/>
        <v>10</v>
      </c>
      <c r="AK11" s="49">
        <f t="shared" si="1"/>
        <v>0</v>
      </c>
      <c r="AL11" s="49">
        <f t="shared" si="2"/>
        <v>0</v>
      </c>
      <c r="AM11" s="49">
        <v>3</v>
      </c>
      <c r="AN11" s="14">
        <f t="shared" si="0"/>
        <v>24</v>
      </c>
    </row>
    <row r="12" spans="1:40" ht="15" customHeight="1">
      <c r="A12" s="3203" t="s">
        <v>22</v>
      </c>
      <c r="B12" s="1995" t="s">
        <v>16</v>
      </c>
      <c r="C12" s="1987" t="s">
        <v>2</v>
      </c>
      <c r="D12" s="1978" t="s">
        <v>3</v>
      </c>
      <c r="E12" s="2210" t="s">
        <v>1152</v>
      </c>
      <c r="F12" s="1979" t="s">
        <v>16</v>
      </c>
      <c r="G12" s="1985" t="s">
        <v>2</v>
      </c>
      <c r="H12" s="1982" t="s">
        <v>16</v>
      </c>
      <c r="I12" s="1982" t="s">
        <v>16</v>
      </c>
      <c r="J12" s="1978" t="s">
        <v>3</v>
      </c>
      <c r="K12" s="1989" t="s">
        <v>4</v>
      </c>
      <c r="L12" s="1989" t="s">
        <v>4</v>
      </c>
      <c r="M12" s="1982" t="s">
        <v>16</v>
      </c>
      <c r="N12" s="2210" t="s">
        <v>1155</v>
      </c>
      <c r="O12" s="1982" t="s">
        <v>16</v>
      </c>
      <c r="P12" s="1978" t="s">
        <v>3</v>
      </c>
      <c r="Q12" s="1989" t="s">
        <v>4</v>
      </c>
      <c r="R12" s="1982" t="s">
        <v>16</v>
      </c>
      <c r="S12" s="1987" t="s">
        <v>2</v>
      </c>
      <c r="T12" s="1985" t="s">
        <v>2</v>
      </c>
      <c r="U12" s="1982" t="s">
        <v>16</v>
      </c>
      <c r="V12" s="3197" t="s">
        <v>704</v>
      </c>
      <c r="W12" s="1989" t="s">
        <v>4</v>
      </c>
      <c r="X12" s="1989" t="s">
        <v>4</v>
      </c>
      <c r="Y12" s="1982" t="s">
        <v>16</v>
      </c>
      <c r="Z12" s="1985" t="s">
        <v>2</v>
      </c>
      <c r="AA12" s="1987" t="s">
        <v>2</v>
      </c>
      <c r="AB12" s="1987" t="s">
        <v>2</v>
      </c>
      <c r="AC12" s="1982" t="s">
        <v>16</v>
      </c>
      <c r="AD12" s="1978" t="s">
        <v>3</v>
      </c>
      <c r="AE12" s="1987" t="s">
        <v>2</v>
      </c>
      <c r="AF12" s="2032" t="s">
        <v>2</v>
      </c>
      <c r="AG12" s="1593">
        <f t="shared" si="3"/>
        <v>9</v>
      </c>
      <c r="AH12" s="13">
        <f t="shared" si="4"/>
        <v>4</v>
      </c>
      <c r="AI12" s="13">
        <f t="shared" si="5"/>
        <v>5</v>
      </c>
      <c r="AJ12" s="13">
        <f t="shared" si="6"/>
        <v>10</v>
      </c>
      <c r="AK12" s="49">
        <f t="shared" si="1"/>
        <v>0</v>
      </c>
      <c r="AL12" s="49">
        <f t="shared" si="2"/>
        <v>0</v>
      </c>
      <c r="AM12" s="49">
        <v>3</v>
      </c>
      <c r="AN12" s="14">
        <f t="shared" si="0"/>
        <v>20</v>
      </c>
    </row>
    <row r="13" spans="1:40" ht="15" customHeight="1">
      <c r="A13" s="3203" t="s">
        <v>41</v>
      </c>
      <c r="B13" s="1995" t="s">
        <v>16</v>
      </c>
      <c r="C13" s="1978" t="s">
        <v>3</v>
      </c>
      <c r="D13" s="1987" t="s">
        <v>2</v>
      </c>
      <c r="E13" s="1987" t="s">
        <v>2</v>
      </c>
      <c r="F13" s="1979" t="s">
        <v>16</v>
      </c>
      <c r="G13" s="1987" t="s">
        <v>2</v>
      </c>
      <c r="H13" s="1982" t="s">
        <v>16</v>
      </c>
      <c r="I13" s="1982" t="s">
        <v>16</v>
      </c>
      <c r="J13" s="1978" t="s">
        <v>3</v>
      </c>
      <c r="K13" s="1989" t="s">
        <v>4</v>
      </c>
      <c r="L13" s="1989" t="s">
        <v>4</v>
      </c>
      <c r="M13" s="1982" t="s">
        <v>16</v>
      </c>
      <c r="N13" s="1987" t="s">
        <v>2</v>
      </c>
      <c r="O13" s="1978" t="s">
        <v>3</v>
      </c>
      <c r="P13" s="1982" t="s">
        <v>16</v>
      </c>
      <c r="Q13" s="2210" t="s">
        <v>1155</v>
      </c>
      <c r="R13" s="1982" t="s">
        <v>16</v>
      </c>
      <c r="S13" s="1985" t="s">
        <v>2</v>
      </c>
      <c r="T13" s="1978" t="s">
        <v>3</v>
      </c>
      <c r="U13" s="1982" t="s">
        <v>16</v>
      </c>
      <c r="V13" s="1989" t="s">
        <v>4</v>
      </c>
      <c r="W13" s="1989" t="s">
        <v>4</v>
      </c>
      <c r="X13" s="1982" t="s">
        <v>16</v>
      </c>
      <c r="Y13" s="1985" t="s">
        <v>2</v>
      </c>
      <c r="Z13" s="1987" t="s">
        <v>2</v>
      </c>
      <c r="AA13" s="1987" t="s">
        <v>2</v>
      </c>
      <c r="AB13" s="1978" t="s">
        <v>3</v>
      </c>
      <c r="AC13" s="1982" t="s">
        <v>16</v>
      </c>
      <c r="AD13" s="1978" t="s">
        <v>3</v>
      </c>
      <c r="AE13" s="1985" t="s">
        <v>2</v>
      </c>
      <c r="AF13" s="2032" t="s">
        <v>2</v>
      </c>
      <c r="AG13" s="1593">
        <f t="shared" si="3"/>
        <v>10</v>
      </c>
      <c r="AH13" s="13">
        <f t="shared" si="4"/>
        <v>6</v>
      </c>
      <c r="AI13" s="13">
        <f t="shared" si="5"/>
        <v>4</v>
      </c>
      <c r="AJ13" s="13">
        <f t="shared" si="6"/>
        <v>10</v>
      </c>
      <c r="AK13" s="49">
        <f t="shared" si="1"/>
        <v>0</v>
      </c>
      <c r="AL13" s="49">
        <f t="shared" si="2"/>
        <v>0</v>
      </c>
      <c r="AM13" s="49">
        <v>3</v>
      </c>
      <c r="AN13" s="14">
        <f t="shared" si="0"/>
        <v>22</v>
      </c>
    </row>
    <row r="14" spans="1:40" ht="15" customHeight="1">
      <c r="A14" s="3203" t="s">
        <v>42</v>
      </c>
      <c r="B14" s="1988" t="s">
        <v>4</v>
      </c>
      <c r="C14" s="1982" t="s">
        <v>16</v>
      </c>
      <c r="D14" s="1985" t="s">
        <v>2</v>
      </c>
      <c r="E14" s="1987" t="s">
        <v>2</v>
      </c>
      <c r="F14" s="1979" t="s">
        <v>16</v>
      </c>
      <c r="G14" s="1978" t="s">
        <v>3</v>
      </c>
      <c r="H14" s="1982" t="s">
        <v>16</v>
      </c>
      <c r="I14" s="1982" t="s">
        <v>16</v>
      </c>
      <c r="J14" s="1987" t="s">
        <v>2</v>
      </c>
      <c r="K14" s="1987" t="s">
        <v>2</v>
      </c>
      <c r="L14" s="1978" t="s">
        <v>3</v>
      </c>
      <c r="M14" s="1989" t="s">
        <v>4</v>
      </c>
      <c r="N14" s="1989" t="s">
        <v>4</v>
      </c>
      <c r="O14" s="1982" t="s">
        <v>16</v>
      </c>
      <c r="P14" s="1982" t="s">
        <v>16</v>
      </c>
      <c r="Q14" s="1978" t="s">
        <v>3</v>
      </c>
      <c r="R14" s="1987" t="s">
        <v>2</v>
      </c>
      <c r="S14" s="1987" t="s">
        <v>2</v>
      </c>
      <c r="T14" s="1982" t="s">
        <v>16</v>
      </c>
      <c r="U14" s="1978" t="s">
        <v>3</v>
      </c>
      <c r="V14" s="1982" t="s">
        <v>16</v>
      </c>
      <c r="W14" s="3197" t="s">
        <v>704</v>
      </c>
      <c r="X14" s="1987" t="s">
        <v>2</v>
      </c>
      <c r="Y14" s="1989" t="s">
        <v>4</v>
      </c>
      <c r="Z14" s="1989" t="s">
        <v>4</v>
      </c>
      <c r="AA14" s="1982" t="s">
        <v>16</v>
      </c>
      <c r="AB14" s="1985" t="s">
        <v>2</v>
      </c>
      <c r="AC14" s="1978" t="s">
        <v>3</v>
      </c>
      <c r="AD14" s="1982" t="s">
        <v>16</v>
      </c>
      <c r="AE14" s="1989" t="s">
        <v>4</v>
      </c>
      <c r="AF14" s="1997" t="s">
        <v>16</v>
      </c>
      <c r="AG14" s="1593">
        <f t="shared" si="3"/>
        <v>8</v>
      </c>
      <c r="AH14" s="13">
        <f t="shared" si="4"/>
        <v>5</v>
      </c>
      <c r="AI14" s="13">
        <f t="shared" si="5"/>
        <v>6</v>
      </c>
      <c r="AJ14" s="13">
        <f t="shared" si="6"/>
        <v>11</v>
      </c>
      <c r="AK14" s="49">
        <f t="shared" si="1"/>
        <v>0</v>
      </c>
      <c r="AL14" s="49">
        <f t="shared" si="2"/>
        <v>0</v>
      </c>
      <c r="AM14" s="49">
        <v>2</v>
      </c>
      <c r="AN14" s="14">
        <f t="shared" si="0"/>
        <v>24</v>
      </c>
    </row>
    <row r="15" spans="1:40" ht="15" customHeight="1">
      <c r="A15" s="3203" t="s">
        <v>1148</v>
      </c>
      <c r="B15" s="1995" t="s">
        <v>16</v>
      </c>
      <c r="C15" s="1987" t="s">
        <v>2</v>
      </c>
      <c r="D15" s="1987" t="s">
        <v>2</v>
      </c>
      <c r="E15" s="1987" t="s">
        <v>2</v>
      </c>
      <c r="F15" s="1979" t="s">
        <v>16</v>
      </c>
      <c r="G15" s="1987" t="s">
        <v>2</v>
      </c>
      <c r="H15" s="1982" t="s">
        <v>16</v>
      </c>
      <c r="I15" s="1982" t="s">
        <v>16</v>
      </c>
      <c r="J15" s="1987" t="s">
        <v>2</v>
      </c>
      <c r="K15" s="1987" t="s">
        <v>2</v>
      </c>
      <c r="L15" s="1987" t="s">
        <v>2</v>
      </c>
      <c r="M15" s="1987" t="s">
        <v>2</v>
      </c>
      <c r="N15" s="1987" t="s">
        <v>2</v>
      </c>
      <c r="O15" s="1982" t="s">
        <v>16</v>
      </c>
      <c r="P15" s="1982" t="s">
        <v>16</v>
      </c>
      <c r="Q15" s="1987" t="s">
        <v>2</v>
      </c>
      <c r="R15" s="1987" t="s">
        <v>2</v>
      </c>
      <c r="S15" s="1987" t="s">
        <v>2</v>
      </c>
      <c r="T15" s="1987" t="s">
        <v>2</v>
      </c>
      <c r="U15" s="1987" t="s">
        <v>2</v>
      </c>
      <c r="V15" s="1982" t="s">
        <v>16</v>
      </c>
      <c r="W15" s="1982" t="s">
        <v>16</v>
      </c>
      <c r="X15" s="1987" t="s">
        <v>2</v>
      </c>
      <c r="Y15" s="1987" t="s">
        <v>2</v>
      </c>
      <c r="Z15" s="1987" t="s">
        <v>2</v>
      </c>
      <c r="AA15" s="1987" t="s">
        <v>2</v>
      </c>
      <c r="AB15" s="1987" t="s">
        <v>2</v>
      </c>
      <c r="AC15" s="1982" t="s">
        <v>16</v>
      </c>
      <c r="AD15" s="1982" t="s">
        <v>16</v>
      </c>
      <c r="AE15" s="1987" t="s">
        <v>2</v>
      </c>
      <c r="AF15" s="2032" t="s">
        <v>2</v>
      </c>
      <c r="AG15" s="1593">
        <f t="shared" si="3"/>
        <v>21</v>
      </c>
      <c r="AH15" s="13">
        <f t="shared" si="4"/>
        <v>0</v>
      </c>
      <c r="AI15" s="13">
        <f t="shared" si="5"/>
        <v>0</v>
      </c>
      <c r="AJ15" s="13">
        <f t="shared" si="6"/>
        <v>10</v>
      </c>
      <c r="AK15" s="49">
        <f t="shared" si="1"/>
        <v>0</v>
      </c>
      <c r="AL15" s="49">
        <f t="shared" si="2"/>
        <v>0</v>
      </c>
      <c r="AM15" s="49">
        <v>0</v>
      </c>
      <c r="AN15" s="14">
        <f t="shared" si="0"/>
        <v>2</v>
      </c>
    </row>
    <row r="16" spans="1:40" ht="15" customHeight="1" thickBot="1">
      <c r="A16" s="3205" t="s">
        <v>1149</v>
      </c>
      <c r="B16" s="3206" t="s">
        <v>16</v>
      </c>
      <c r="C16" s="1999" t="s">
        <v>2</v>
      </c>
      <c r="D16" s="1999" t="s">
        <v>2</v>
      </c>
      <c r="E16" s="1999" t="s">
        <v>2</v>
      </c>
      <c r="F16" s="2002" t="s">
        <v>16</v>
      </c>
      <c r="G16" s="1999" t="s">
        <v>2</v>
      </c>
      <c r="H16" s="2003" t="s">
        <v>16</v>
      </c>
      <c r="I16" s="2003" t="s">
        <v>16</v>
      </c>
      <c r="J16" s="1999" t="s">
        <v>2</v>
      </c>
      <c r="K16" s="1999" t="s">
        <v>2</v>
      </c>
      <c r="L16" s="1999" t="s">
        <v>2</v>
      </c>
      <c r="M16" s="1999" t="s">
        <v>2</v>
      </c>
      <c r="N16" s="1999" t="s">
        <v>2</v>
      </c>
      <c r="O16" s="2003" t="s">
        <v>16</v>
      </c>
      <c r="P16" s="2003" t="s">
        <v>16</v>
      </c>
      <c r="Q16" s="1999" t="s">
        <v>2</v>
      </c>
      <c r="R16" s="1999" t="s">
        <v>2</v>
      </c>
      <c r="S16" s="1999" t="s">
        <v>2</v>
      </c>
      <c r="T16" s="1999" t="s">
        <v>2</v>
      </c>
      <c r="U16" s="1999" t="s">
        <v>2</v>
      </c>
      <c r="V16" s="2003" t="s">
        <v>16</v>
      </c>
      <c r="W16" s="2003" t="s">
        <v>16</v>
      </c>
      <c r="X16" s="1999" t="s">
        <v>2</v>
      </c>
      <c r="Y16" s="1999" t="s">
        <v>2</v>
      </c>
      <c r="Z16" s="1999" t="s">
        <v>2</v>
      </c>
      <c r="AA16" s="1999" t="s">
        <v>2</v>
      </c>
      <c r="AB16" s="1999" t="s">
        <v>2</v>
      </c>
      <c r="AC16" s="2003" t="s">
        <v>16</v>
      </c>
      <c r="AD16" s="2003" t="s">
        <v>16</v>
      </c>
      <c r="AE16" s="1999" t="s">
        <v>2</v>
      </c>
      <c r="AF16" s="2035" t="s">
        <v>2</v>
      </c>
      <c r="AG16" s="1593">
        <f t="shared" si="3"/>
        <v>21</v>
      </c>
      <c r="AH16" s="13">
        <f t="shared" si="4"/>
        <v>0</v>
      </c>
      <c r="AI16" s="13">
        <f t="shared" si="5"/>
        <v>0</v>
      </c>
      <c r="AJ16" s="13">
        <f t="shared" si="6"/>
        <v>10</v>
      </c>
      <c r="AK16" s="49">
        <f t="shared" si="1"/>
        <v>0</v>
      </c>
      <c r="AL16" s="49">
        <f t="shared" si="2"/>
        <v>0</v>
      </c>
      <c r="AM16" s="49">
        <v>0</v>
      </c>
      <c r="AN16" s="14">
        <f t="shared" si="0"/>
        <v>2</v>
      </c>
    </row>
    <row r="17" spans="1:40" ht="15" customHeight="1">
      <c r="A17" s="3207" t="s">
        <v>39</v>
      </c>
      <c r="B17" s="2007" t="s">
        <v>16</v>
      </c>
      <c r="C17" s="2010" t="s">
        <v>16</v>
      </c>
      <c r="D17" s="2014" t="s">
        <v>3</v>
      </c>
      <c r="E17" s="2008" t="s">
        <v>4</v>
      </c>
      <c r="F17" s="2008" t="s">
        <v>4</v>
      </c>
      <c r="G17" s="2009" t="s">
        <v>16</v>
      </c>
      <c r="H17" s="2009" t="s">
        <v>16</v>
      </c>
      <c r="I17" s="2014" t="s">
        <v>3</v>
      </c>
      <c r="J17" s="2013" t="s">
        <v>2</v>
      </c>
      <c r="K17" s="2014" t="s">
        <v>3</v>
      </c>
      <c r="L17" s="2012" t="s">
        <v>2</v>
      </c>
      <c r="M17" s="2008" t="s">
        <v>4</v>
      </c>
      <c r="N17" s="2009" t="s">
        <v>16</v>
      </c>
      <c r="O17" s="2009" t="s">
        <v>16</v>
      </c>
      <c r="P17" s="2014" t="s">
        <v>3</v>
      </c>
      <c r="Q17" s="2009" t="s">
        <v>16</v>
      </c>
      <c r="R17" s="2012" t="s">
        <v>2</v>
      </c>
      <c r="S17" s="2012" t="s">
        <v>2</v>
      </c>
      <c r="T17" s="2012" t="s">
        <v>2</v>
      </c>
      <c r="U17" s="2013" t="s">
        <v>2</v>
      </c>
      <c r="V17" s="2009" t="s">
        <v>16</v>
      </c>
      <c r="W17" s="2008" t="s">
        <v>4</v>
      </c>
      <c r="X17" s="2009" t="s">
        <v>16</v>
      </c>
      <c r="Y17" s="2012" t="s">
        <v>2</v>
      </c>
      <c r="Z17" s="2012" t="s">
        <v>2</v>
      </c>
      <c r="AA17" s="2012" t="s">
        <v>2</v>
      </c>
      <c r="AB17" s="2008" t="s">
        <v>4</v>
      </c>
      <c r="AC17" s="2008" t="s">
        <v>4</v>
      </c>
      <c r="AD17" s="2009" t="s">
        <v>16</v>
      </c>
      <c r="AE17" s="2014" t="s">
        <v>3</v>
      </c>
      <c r="AF17" s="2389" t="s">
        <v>2</v>
      </c>
      <c r="AG17" s="1601">
        <f t="shared" si="3"/>
        <v>10</v>
      </c>
      <c r="AH17" s="1597">
        <f t="shared" si="4"/>
        <v>5</v>
      </c>
      <c r="AI17" s="1598">
        <f t="shared" si="5"/>
        <v>6</v>
      </c>
      <c r="AJ17" s="1598">
        <f t="shared" si="6"/>
        <v>10</v>
      </c>
      <c r="AK17" s="1847">
        <f t="shared" si="1"/>
        <v>0</v>
      </c>
      <c r="AL17" s="1847">
        <f t="shared" si="2"/>
        <v>0</v>
      </c>
      <c r="AM17" s="1847">
        <v>2</v>
      </c>
      <c r="AN17" s="3167">
        <f t="shared" si="0"/>
        <v>24</v>
      </c>
    </row>
    <row r="18" spans="1:40" ht="15" customHeight="1">
      <c r="A18" s="3208" t="s">
        <v>37</v>
      </c>
      <c r="B18" s="1995" t="s">
        <v>16</v>
      </c>
      <c r="C18" s="1989" t="s">
        <v>4</v>
      </c>
      <c r="D18" s="1989" t="s">
        <v>4</v>
      </c>
      <c r="E18" s="1982" t="s">
        <v>16</v>
      </c>
      <c r="F18" s="1979" t="s">
        <v>16</v>
      </c>
      <c r="G18" s="2013" t="s">
        <v>2</v>
      </c>
      <c r="H18" s="1978" t="s">
        <v>3</v>
      </c>
      <c r="I18" s="1982" t="s">
        <v>16</v>
      </c>
      <c r="J18" s="1978" t="s">
        <v>3</v>
      </c>
      <c r="K18" s="1987" t="s">
        <v>2</v>
      </c>
      <c r="L18" s="1989" t="s">
        <v>4</v>
      </c>
      <c r="M18" s="1982" t="s">
        <v>16</v>
      </c>
      <c r="N18" s="1987" t="s">
        <v>2</v>
      </c>
      <c r="O18" s="1982" t="s">
        <v>16</v>
      </c>
      <c r="P18" s="3197" t="s">
        <v>704</v>
      </c>
      <c r="Q18" s="1987" t="s">
        <v>2</v>
      </c>
      <c r="R18" s="1978" t="s">
        <v>3</v>
      </c>
      <c r="S18" s="1989" t="s">
        <v>4</v>
      </c>
      <c r="T18" s="1989" t="s">
        <v>4</v>
      </c>
      <c r="U18" s="1982" t="s">
        <v>16</v>
      </c>
      <c r="V18" s="1982" t="s">
        <v>16</v>
      </c>
      <c r="W18" s="1978" t="s">
        <v>3</v>
      </c>
      <c r="X18" s="1987" t="s">
        <v>2</v>
      </c>
      <c r="Y18" s="1987" t="s">
        <v>2</v>
      </c>
      <c r="Z18" s="1978" t="s">
        <v>3</v>
      </c>
      <c r="AA18" s="1987" t="s">
        <v>2</v>
      </c>
      <c r="AB18" s="1987" t="s">
        <v>2</v>
      </c>
      <c r="AC18" s="1982" t="s">
        <v>16</v>
      </c>
      <c r="AD18" s="1982" t="s">
        <v>16</v>
      </c>
      <c r="AE18" s="1987" t="s">
        <v>2</v>
      </c>
      <c r="AF18" s="2031" t="s">
        <v>3</v>
      </c>
      <c r="AG18" s="12">
        <f t="shared" si="3"/>
        <v>9</v>
      </c>
      <c r="AH18" s="13">
        <f t="shared" si="4"/>
        <v>6</v>
      </c>
      <c r="AI18" s="13">
        <f t="shared" si="5"/>
        <v>5</v>
      </c>
      <c r="AJ18" s="13">
        <f t="shared" si="6"/>
        <v>10</v>
      </c>
      <c r="AK18" s="49">
        <f t="shared" si="1"/>
        <v>0</v>
      </c>
      <c r="AL18" s="49">
        <f t="shared" si="2"/>
        <v>0</v>
      </c>
      <c r="AM18" s="49">
        <v>0</v>
      </c>
      <c r="AN18" s="14">
        <f t="shared" si="0"/>
        <v>24</v>
      </c>
    </row>
    <row r="19" spans="1:40" ht="15" customHeight="1">
      <c r="A19" s="3208" t="s">
        <v>43</v>
      </c>
      <c r="B19" s="2068" t="s">
        <v>3</v>
      </c>
      <c r="C19" s="1987" t="s">
        <v>2</v>
      </c>
      <c r="D19" s="1982" t="s">
        <v>16</v>
      </c>
      <c r="E19" s="1987" t="s">
        <v>2</v>
      </c>
      <c r="F19" s="1979" t="s">
        <v>16</v>
      </c>
      <c r="G19" s="2210" t="s">
        <v>1152</v>
      </c>
      <c r="H19" s="1982" t="s">
        <v>16</v>
      </c>
      <c r="I19" s="1989" t="s">
        <v>4</v>
      </c>
      <c r="J19" s="1982" t="s">
        <v>16</v>
      </c>
      <c r="K19" s="1985" t="s">
        <v>2</v>
      </c>
      <c r="L19" s="1978" t="s">
        <v>3</v>
      </c>
      <c r="M19" s="1985" t="s">
        <v>2</v>
      </c>
      <c r="N19" s="1989" t="s">
        <v>4</v>
      </c>
      <c r="O19" s="1989" t="s">
        <v>4</v>
      </c>
      <c r="P19" s="1982" t="s">
        <v>16</v>
      </c>
      <c r="Q19" s="1987" t="s">
        <v>2</v>
      </c>
      <c r="R19" s="3224" t="s">
        <v>1163</v>
      </c>
      <c r="S19" s="1978" t="s">
        <v>3</v>
      </c>
      <c r="T19" s="2210" t="s">
        <v>1152</v>
      </c>
      <c r="U19" s="1987" t="s">
        <v>2</v>
      </c>
      <c r="V19" s="1982" t="s">
        <v>16</v>
      </c>
      <c r="W19" s="1982" t="s">
        <v>16</v>
      </c>
      <c r="X19" s="1985" t="s">
        <v>2</v>
      </c>
      <c r="Y19" s="1978" t="s">
        <v>3</v>
      </c>
      <c r="Z19" s="1987" t="s">
        <v>2</v>
      </c>
      <c r="AA19" s="1987" t="s">
        <v>2</v>
      </c>
      <c r="AB19" s="1978" t="s">
        <v>3</v>
      </c>
      <c r="AC19" s="1982" t="s">
        <v>16</v>
      </c>
      <c r="AD19" s="1982" t="s">
        <v>16</v>
      </c>
      <c r="AE19" s="1989" t="s">
        <v>4</v>
      </c>
      <c r="AF19" s="1993" t="s">
        <v>4</v>
      </c>
      <c r="AG19" s="7">
        <f t="shared" si="3"/>
        <v>9</v>
      </c>
      <c r="AH19" s="13">
        <f t="shared" si="4"/>
        <v>5</v>
      </c>
      <c r="AI19" s="8">
        <f t="shared" si="5"/>
        <v>5</v>
      </c>
      <c r="AJ19" s="8">
        <f t="shared" si="6"/>
        <v>9</v>
      </c>
      <c r="AK19" s="49">
        <f t="shared" si="1"/>
        <v>0</v>
      </c>
      <c r="AL19" s="49">
        <f t="shared" si="2"/>
        <v>0</v>
      </c>
      <c r="AM19" s="49">
        <v>3</v>
      </c>
      <c r="AN19" s="14">
        <f t="shared" si="0"/>
        <v>22</v>
      </c>
    </row>
    <row r="20" spans="1:40" ht="15" customHeight="1">
      <c r="A20" s="3208" t="s">
        <v>46</v>
      </c>
      <c r="B20" s="1988" t="s">
        <v>4</v>
      </c>
      <c r="C20" s="1982" t="s">
        <v>16</v>
      </c>
      <c r="D20" s="1985" t="s">
        <v>2</v>
      </c>
      <c r="E20" s="1978" t="s">
        <v>3</v>
      </c>
      <c r="F20" s="1979" t="s">
        <v>16</v>
      </c>
      <c r="G20" s="1978" t="s">
        <v>3</v>
      </c>
      <c r="H20" s="1989" t="s">
        <v>4</v>
      </c>
      <c r="I20" s="1982" t="s">
        <v>16</v>
      </c>
      <c r="J20" s="1987" t="s">
        <v>2</v>
      </c>
      <c r="K20" s="1987" t="s">
        <v>2</v>
      </c>
      <c r="L20" s="1987" t="s">
        <v>2</v>
      </c>
      <c r="M20" s="2210" t="s">
        <v>1152</v>
      </c>
      <c r="N20" s="2210" t="s">
        <v>59</v>
      </c>
      <c r="O20" s="1982" t="s">
        <v>16</v>
      </c>
      <c r="P20" s="1982" t="s">
        <v>16</v>
      </c>
      <c r="Q20" s="1978" t="s">
        <v>3</v>
      </c>
      <c r="R20" s="1989" t="s">
        <v>4</v>
      </c>
      <c r="S20" s="1982" t="s">
        <v>16</v>
      </c>
      <c r="T20" s="3226" t="s">
        <v>1162</v>
      </c>
      <c r="U20" s="1987" t="s">
        <v>2</v>
      </c>
      <c r="V20" s="1978" t="s">
        <v>3</v>
      </c>
      <c r="W20" s="1982" t="s">
        <v>16</v>
      </c>
      <c r="X20" s="1987" t="s">
        <v>2</v>
      </c>
      <c r="Y20" s="1985" t="s">
        <v>2</v>
      </c>
      <c r="Z20" s="1989" t="s">
        <v>4</v>
      </c>
      <c r="AA20" s="1989" t="s">
        <v>4</v>
      </c>
      <c r="AB20" s="1982" t="s">
        <v>16</v>
      </c>
      <c r="AC20" s="1982" t="s">
        <v>16</v>
      </c>
      <c r="AD20" s="1978" t="s">
        <v>3</v>
      </c>
      <c r="AE20" s="1987" t="s">
        <v>2</v>
      </c>
      <c r="AF20" s="1996" t="s">
        <v>2</v>
      </c>
      <c r="AG20" s="7">
        <f t="shared" si="3"/>
        <v>9</v>
      </c>
      <c r="AH20" s="13">
        <f t="shared" si="4"/>
        <v>5</v>
      </c>
      <c r="AI20" s="8">
        <f t="shared" si="5"/>
        <v>5</v>
      </c>
      <c r="AJ20" s="8">
        <f t="shared" si="6"/>
        <v>9</v>
      </c>
      <c r="AK20" s="49">
        <f t="shared" si="1"/>
        <v>0</v>
      </c>
      <c r="AL20" s="49">
        <f t="shared" si="2"/>
        <v>0</v>
      </c>
      <c r="AM20" s="49">
        <v>3</v>
      </c>
      <c r="AN20" s="14">
        <f t="shared" si="0"/>
        <v>22</v>
      </c>
    </row>
    <row r="21" spans="1:40" ht="15" customHeight="1">
      <c r="A21" s="3208" t="s">
        <v>646</v>
      </c>
      <c r="B21" s="1995" t="s">
        <v>16</v>
      </c>
      <c r="C21" s="1978" t="s">
        <v>3</v>
      </c>
      <c r="D21" s="1987" t="s">
        <v>2</v>
      </c>
      <c r="E21" s="1979" t="s">
        <v>16</v>
      </c>
      <c r="F21" s="1978" t="s">
        <v>3</v>
      </c>
      <c r="G21" s="2210" t="s">
        <v>16</v>
      </c>
      <c r="H21" s="1982" t="s">
        <v>16</v>
      </c>
      <c r="I21" s="1982" t="s">
        <v>16</v>
      </c>
      <c r="J21" s="1987" t="s">
        <v>2</v>
      </c>
      <c r="K21" s="2028" t="s">
        <v>15</v>
      </c>
      <c r="L21" s="1987" t="s">
        <v>2</v>
      </c>
      <c r="M21" s="2210" t="s">
        <v>1157</v>
      </c>
      <c r="N21" s="1978" t="s">
        <v>3</v>
      </c>
      <c r="O21" s="1982" t="s">
        <v>16</v>
      </c>
      <c r="P21" s="1989" t="s">
        <v>4</v>
      </c>
      <c r="Q21" s="1989" t="s">
        <v>4</v>
      </c>
      <c r="R21" s="1982" t="s">
        <v>16</v>
      </c>
      <c r="S21" s="1987" t="s">
        <v>2</v>
      </c>
      <c r="T21" s="1978" t="s">
        <v>3</v>
      </c>
      <c r="U21" s="1989" t="s">
        <v>1165</v>
      </c>
      <c r="V21" s="1989" t="s">
        <v>4</v>
      </c>
      <c r="W21" s="1982" t="s">
        <v>16</v>
      </c>
      <c r="X21" s="3223" t="s">
        <v>1199</v>
      </c>
      <c r="Y21" s="1982" t="s">
        <v>16</v>
      </c>
      <c r="Z21" s="1987" t="s">
        <v>2</v>
      </c>
      <c r="AA21" s="1985" t="s">
        <v>2</v>
      </c>
      <c r="AB21" s="1987" t="s">
        <v>2</v>
      </c>
      <c r="AC21" s="1982" t="s">
        <v>16</v>
      </c>
      <c r="AD21" s="1989" t="s">
        <v>33</v>
      </c>
      <c r="AE21" s="1982" t="s">
        <v>16</v>
      </c>
      <c r="AF21" s="1996" t="s">
        <v>2</v>
      </c>
      <c r="AG21" s="7">
        <f>COUNTIF(B21:AF21,AG$3)</f>
        <v>9</v>
      </c>
      <c r="AH21" s="13">
        <f>COUNTIF(B21:AF21,AH$3)</f>
        <v>4</v>
      </c>
      <c r="AI21" s="8">
        <f>COUNTIF(B21:AF21,AI$3)</f>
        <v>5</v>
      </c>
      <c r="AJ21" s="8">
        <f>COUNTIF(B21:AF21,AJ$3)</f>
        <v>11</v>
      </c>
      <c r="AK21" s="49">
        <f>COUNTIF(B21:AF21,$OU$3)</f>
        <v>0</v>
      </c>
      <c r="AL21" s="49">
        <f>COUNTIF(B21:AF21,$OV$3)</f>
        <v>0</v>
      </c>
      <c r="AM21" s="49">
        <v>3</v>
      </c>
      <c r="AN21" s="14">
        <f t="shared" si="0"/>
        <v>20</v>
      </c>
    </row>
    <row r="22" spans="1:40" ht="15" customHeight="1" thickBot="1">
      <c r="A22" s="3209" t="s">
        <v>521</v>
      </c>
      <c r="B22" s="3206" t="s">
        <v>16</v>
      </c>
      <c r="C22" s="2001" t="s">
        <v>2</v>
      </c>
      <c r="D22" s="1999" t="s">
        <v>2</v>
      </c>
      <c r="E22" s="1999" t="s">
        <v>2</v>
      </c>
      <c r="F22" s="2002" t="s">
        <v>16</v>
      </c>
      <c r="G22" s="2004" t="s">
        <v>4</v>
      </c>
      <c r="H22" s="2003" t="s">
        <v>16</v>
      </c>
      <c r="I22" s="2003" t="s">
        <v>16</v>
      </c>
      <c r="J22" s="2004" t="s">
        <v>4</v>
      </c>
      <c r="K22" s="2004" t="s">
        <v>4</v>
      </c>
      <c r="L22" s="2003" t="s">
        <v>16</v>
      </c>
      <c r="M22" s="2005" t="s">
        <v>3</v>
      </c>
      <c r="N22" s="2001" t="s">
        <v>2</v>
      </c>
      <c r="O22" s="2005" t="s">
        <v>3</v>
      </c>
      <c r="P22" s="2003" t="s">
        <v>16</v>
      </c>
      <c r="Q22" s="1999" t="s">
        <v>2</v>
      </c>
      <c r="R22" s="1999" t="s">
        <v>2</v>
      </c>
      <c r="S22" s="2210" t="s">
        <v>59</v>
      </c>
      <c r="T22" s="2001" t="s">
        <v>2</v>
      </c>
      <c r="U22" s="2005" t="s">
        <v>3</v>
      </c>
      <c r="V22" s="2003" t="s">
        <v>16</v>
      </c>
      <c r="W22" s="2003" t="s">
        <v>16</v>
      </c>
      <c r="X22" s="2004" t="s">
        <v>4</v>
      </c>
      <c r="Y22" s="2004" t="s">
        <v>4</v>
      </c>
      <c r="Z22" s="2003" t="s">
        <v>16</v>
      </c>
      <c r="AA22" s="2005" t="s">
        <v>3</v>
      </c>
      <c r="AB22" s="1999" t="s">
        <v>2</v>
      </c>
      <c r="AC22" s="2005" t="s">
        <v>3</v>
      </c>
      <c r="AD22" s="2003" t="s">
        <v>16</v>
      </c>
      <c r="AE22" s="1999" t="s">
        <v>2</v>
      </c>
      <c r="AF22" s="2064" t="s">
        <v>16</v>
      </c>
      <c r="AG22" s="1735">
        <f t="shared" ref="AG22:AG31" si="7">COUNTIF(B22:AF22,AG$3)</f>
        <v>9</v>
      </c>
      <c r="AH22" s="20">
        <f t="shared" ref="AH22:AH31" si="8">COUNTIF(B22:AF22,AH$3)</f>
        <v>5</v>
      </c>
      <c r="AI22" s="20">
        <f t="shared" ref="AI22:AI31" si="9">COUNTIF(B22:AF22,AI$3)</f>
        <v>5</v>
      </c>
      <c r="AJ22" s="20">
        <f t="shared" ref="AJ22:AJ31" si="10">COUNTIF(B22:AF22,AJ$3)</f>
        <v>11</v>
      </c>
      <c r="AK22" s="1778">
        <f t="shared" ref="AK22:AK35" si="11">COUNTIF(B22:AF22,$OU$3)</f>
        <v>0</v>
      </c>
      <c r="AL22" s="1778">
        <f t="shared" ref="AL22:AL31" si="12">COUNTIF(B22:AF22,$OV$3)</f>
        <v>0</v>
      </c>
      <c r="AM22" s="1778">
        <v>3</v>
      </c>
      <c r="AN22" s="1595">
        <f t="shared" si="0"/>
        <v>22</v>
      </c>
    </row>
    <row r="23" spans="1:40" ht="15" customHeight="1">
      <c r="A23" s="3210" t="s">
        <v>703</v>
      </c>
      <c r="B23" s="3211" t="s">
        <v>704</v>
      </c>
      <c r="C23" s="1976" t="s">
        <v>2</v>
      </c>
      <c r="D23" s="1975" t="s">
        <v>16</v>
      </c>
      <c r="E23" s="1979" t="s">
        <v>16</v>
      </c>
      <c r="F23" s="3204" t="s">
        <v>704</v>
      </c>
      <c r="G23" s="1976" t="s">
        <v>2</v>
      </c>
      <c r="H23" s="1975" t="s">
        <v>16</v>
      </c>
      <c r="I23" s="1975" t="s">
        <v>16</v>
      </c>
      <c r="J23" s="1976" t="s">
        <v>2</v>
      </c>
      <c r="K23" s="1976" t="s">
        <v>2</v>
      </c>
      <c r="L23" s="1976" t="s">
        <v>2</v>
      </c>
      <c r="M23" s="1976" t="s">
        <v>2</v>
      </c>
      <c r="N23" s="1976" t="s">
        <v>2</v>
      </c>
      <c r="O23" s="1975" t="s">
        <v>16</v>
      </c>
      <c r="P23" s="1975" t="s">
        <v>16</v>
      </c>
      <c r="Q23" s="1976" t="s">
        <v>2</v>
      </c>
      <c r="R23" s="1976" t="s">
        <v>2</v>
      </c>
      <c r="S23" s="1976" t="s">
        <v>2</v>
      </c>
      <c r="T23" s="1976" t="s">
        <v>2</v>
      </c>
      <c r="U23" s="1976" t="s">
        <v>2</v>
      </c>
      <c r="V23" s="1975" t="s">
        <v>16</v>
      </c>
      <c r="W23" s="1975" t="s">
        <v>16</v>
      </c>
      <c r="X23" s="1976" t="s">
        <v>2</v>
      </c>
      <c r="Y23" s="1976" t="s">
        <v>2</v>
      </c>
      <c r="Z23" s="1976" t="s">
        <v>2</v>
      </c>
      <c r="AA23" s="1976" t="s">
        <v>2</v>
      </c>
      <c r="AB23" s="1976" t="s">
        <v>2</v>
      </c>
      <c r="AC23" s="1975" t="s">
        <v>16</v>
      </c>
      <c r="AD23" s="1975" t="s">
        <v>16</v>
      </c>
      <c r="AE23" s="1976" t="s">
        <v>2</v>
      </c>
      <c r="AF23" s="2026" t="s">
        <v>2</v>
      </c>
      <c r="AG23" s="15">
        <f t="shared" si="7"/>
        <v>19</v>
      </c>
      <c r="AH23" s="16">
        <f t="shared" si="8"/>
        <v>0</v>
      </c>
      <c r="AI23" s="17">
        <f t="shared" si="9"/>
        <v>0</v>
      </c>
      <c r="AJ23" s="17">
        <f t="shared" si="10"/>
        <v>10</v>
      </c>
      <c r="AK23" s="1777">
        <f t="shared" si="11"/>
        <v>0</v>
      </c>
      <c r="AL23" s="1777">
        <f t="shared" si="12"/>
        <v>0</v>
      </c>
      <c r="AM23" s="1777">
        <v>0</v>
      </c>
      <c r="AN23" s="1591">
        <f t="shared" ref="AN23:AN35" si="13">(AH23+AI23+AL23)*2+AK23</f>
        <v>0</v>
      </c>
    </row>
    <row r="24" spans="1:40" ht="15" customHeight="1">
      <c r="A24" s="3212" t="s">
        <v>26</v>
      </c>
      <c r="B24" s="1995" t="s">
        <v>16</v>
      </c>
      <c r="C24" s="1987" t="s">
        <v>2</v>
      </c>
      <c r="D24" s="1987" t="s">
        <v>2</v>
      </c>
      <c r="E24" s="1985" t="s">
        <v>2</v>
      </c>
      <c r="F24" s="1979" t="s">
        <v>16</v>
      </c>
      <c r="G24" s="1982" t="s">
        <v>16</v>
      </c>
      <c r="H24" s="3204" t="s">
        <v>704</v>
      </c>
      <c r="I24" s="3204" t="s">
        <v>704</v>
      </c>
      <c r="J24" s="1978" t="s">
        <v>3</v>
      </c>
      <c r="K24" s="1987" t="s">
        <v>2</v>
      </c>
      <c r="L24" s="1987" t="s">
        <v>2</v>
      </c>
      <c r="M24" s="1985" t="s">
        <v>2</v>
      </c>
      <c r="N24" s="1982" t="s">
        <v>16</v>
      </c>
      <c r="O24" s="1982" t="s">
        <v>16</v>
      </c>
      <c r="P24" s="3204" t="s">
        <v>704</v>
      </c>
      <c r="Q24" s="1978" t="s">
        <v>3</v>
      </c>
      <c r="R24" s="1982" t="s">
        <v>16</v>
      </c>
      <c r="S24" s="1987" t="s">
        <v>2</v>
      </c>
      <c r="T24" s="1987" t="s">
        <v>2</v>
      </c>
      <c r="U24" s="1987" t="s">
        <v>2</v>
      </c>
      <c r="V24" s="1982" t="s">
        <v>16</v>
      </c>
      <c r="W24" s="1982" t="s">
        <v>16</v>
      </c>
      <c r="X24" s="2210" t="s">
        <v>59</v>
      </c>
      <c r="Y24" s="1987" t="s">
        <v>2</v>
      </c>
      <c r="Z24" s="1978" t="s">
        <v>3</v>
      </c>
      <c r="AA24" s="1985" t="s">
        <v>2</v>
      </c>
      <c r="AB24" s="1987" t="s">
        <v>2</v>
      </c>
      <c r="AC24" s="1982" t="s">
        <v>16</v>
      </c>
      <c r="AD24" s="1982" t="s">
        <v>16</v>
      </c>
      <c r="AE24" s="1987" t="s">
        <v>2</v>
      </c>
      <c r="AF24" s="2032" t="s">
        <v>2</v>
      </c>
      <c r="AG24" s="7">
        <f t="shared" si="7"/>
        <v>14</v>
      </c>
      <c r="AH24" s="13">
        <f t="shared" si="8"/>
        <v>3</v>
      </c>
      <c r="AI24" s="8">
        <f t="shared" si="9"/>
        <v>0</v>
      </c>
      <c r="AJ24" s="8">
        <f t="shared" si="10"/>
        <v>10</v>
      </c>
      <c r="AK24" s="49">
        <f t="shared" si="11"/>
        <v>0</v>
      </c>
      <c r="AL24" s="49">
        <f t="shared" si="12"/>
        <v>0</v>
      </c>
      <c r="AM24" s="49">
        <v>3</v>
      </c>
      <c r="AN24" s="14">
        <f t="shared" si="13"/>
        <v>6</v>
      </c>
    </row>
    <row r="25" spans="1:40" ht="15" customHeight="1">
      <c r="A25" s="3212" t="s">
        <v>428</v>
      </c>
      <c r="B25" s="1995" t="s">
        <v>16</v>
      </c>
      <c r="C25" s="1978" t="s">
        <v>3</v>
      </c>
      <c r="D25" s="1978" t="s">
        <v>3</v>
      </c>
      <c r="E25" s="1987" t="s">
        <v>2</v>
      </c>
      <c r="F25" s="1979" t="s">
        <v>16</v>
      </c>
      <c r="G25" s="1982" t="s">
        <v>16</v>
      </c>
      <c r="H25" s="3204" t="s">
        <v>704</v>
      </c>
      <c r="I25" s="3204" t="s">
        <v>704</v>
      </c>
      <c r="J25" s="1987" t="s">
        <v>2</v>
      </c>
      <c r="K25" s="1987" t="s">
        <v>2</v>
      </c>
      <c r="L25" s="1987" t="s">
        <v>2</v>
      </c>
      <c r="M25" s="1987" t="s">
        <v>2</v>
      </c>
      <c r="N25" s="2180" t="s">
        <v>3</v>
      </c>
      <c r="O25" s="1982" t="s">
        <v>16</v>
      </c>
      <c r="P25" s="1982" t="s">
        <v>16</v>
      </c>
      <c r="Q25" s="1982" t="s">
        <v>16</v>
      </c>
      <c r="R25" s="1987" t="s">
        <v>2</v>
      </c>
      <c r="S25" s="1978" t="s">
        <v>3</v>
      </c>
      <c r="T25" s="1987" t="s">
        <v>2</v>
      </c>
      <c r="U25" s="1987" t="s">
        <v>2</v>
      </c>
      <c r="V25" s="1982" t="s">
        <v>16</v>
      </c>
      <c r="W25" s="1982" t="s">
        <v>16</v>
      </c>
      <c r="X25" s="1987" t="s">
        <v>2</v>
      </c>
      <c r="Y25" s="1987" t="s">
        <v>2</v>
      </c>
      <c r="Z25" s="1987" t="s">
        <v>2</v>
      </c>
      <c r="AA25" s="1987" t="s">
        <v>2</v>
      </c>
      <c r="AB25" s="1987" t="s">
        <v>2</v>
      </c>
      <c r="AC25" s="1982" t="s">
        <v>16</v>
      </c>
      <c r="AD25" s="1982" t="s">
        <v>16</v>
      </c>
      <c r="AE25" s="1987" t="s">
        <v>2</v>
      </c>
      <c r="AF25" s="2032" t="s">
        <v>2</v>
      </c>
      <c r="AG25" s="7">
        <f t="shared" si="7"/>
        <v>15</v>
      </c>
      <c r="AH25" s="13">
        <f t="shared" si="8"/>
        <v>4</v>
      </c>
      <c r="AI25" s="8">
        <f t="shared" si="9"/>
        <v>0</v>
      </c>
      <c r="AJ25" s="8">
        <f t="shared" si="10"/>
        <v>10</v>
      </c>
      <c r="AK25" s="49">
        <f t="shared" si="11"/>
        <v>0</v>
      </c>
      <c r="AL25" s="49">
        <f t="shared" si="12"/>
        <v>0</v>
      </c>
      <c r="AM25" s="49">
        <v>3</v>
      </c>
      <c r="AN25" s="14">
        <f t="shared" si="13"/>
        <v>8</v>
      </c>
    </row>
    <row r="26" spans="1:40" ht="15" customHeight="1">
      <c r="A26" s="3212" t="s">
        <v>27</v>
      </c>
      <c r="B26" s="1995" t="s">
        <v>16</v>
      </c>
      <c r="C26" s="2210" t="s">
        <v>1152</v>
      </c>
      <c r="D26" s="2210" t="s">
        <v>1152</v>
      </c>
      <c r="E26" s="2210" t="s">
        <v>1152</v>
      </c>
      <c r="F26" s="1979" t="s">
        <v>16</v>
      </c>
      <c r="G26" s="1985" t="s">
        <v>2</v>
      </c>
      <c r="H26" s="1982" t="s">
        <v>16</v>
      </c>
      <c r="I26" s="1982" t="s">
        <v>16</v>
      </c>
      <c r="J26" s="1987" t="s">
        <v>2</v>
      </c>
      <c r="K26" s="1978" t="s">
        <v>3</v>
      </c>
      <c r="L26" s="1987" t="s">
        <v>2</v>
      </c>
      <c r="M26" s="1987" t="s">
        <v>2</v>
      </c>
      <c r="N26" s="1982" t="s">
        <v>16</v>
      </c>
      <c r="O26" s="3204" t="s">
        <v>704</v>
      </c>
      <c r="P26" s="1982" t="s">
        <v>16</v>
      </c>
      <c r="Q26" s="1987" t="s">
        <v>2</v>
      </c>
      <c r="R26" s="1987" t="s">
        <v>2</v>
      </c>
      <c r="S26" s="1987" t="s">
        <v>2</v>
      </c>
      <c r="T26" s="1978" t="s">
        <v>3</v>
      </c>
      <c r="U26" s="1985" t="s">
        <v>2</v>
      </c>
      <c r="V26" s="1982" t="s">
        <v>16</v>
      </c>
      <c r="W26" s="1982" t="s">
        <v>16</v>
      </c>
      <c r="X26" s="1987" t="s">
        <v>2</v>
      </c>
      <c r="Y26" s="1987" t="s">
        <v>2</v>
      </c>
      <c r="Z26" s="1985" t="s">
        <v>2</v>
      </c>
      <c r="AA26" s="1978" t="s">
        <v>3</v>
      </c>
      <c r="AB26" s="1987" t="s">
        <v>2</v>
      </c>
      <c r="AC26" s="1982" t="s">
        <v>16</v>
      </c>
      <c r="AD26" s="1982" t="s">
        <v>16</v>
      </c>
      <c r="AE26" s="1987" t="s">
        <v>2</v>
      </c>
      <c r="AF26" s="2032" t="s">
        <v>2</v>
      </c>
      <c r="AG26" s="7">
        <f t="shared" si="7"/>
        <v>14</v>
      </c>
      <c r="AH26" s="13">
        <f t="shared" si="8"/>
        <v>3</v>
      </c>
      <c r="AI26" s="8">
        <f t="shared" si="9"/>
        <v>0</v>
      </c>
      <c r="AJ26" s="8">
        <f t="shared" si="10"/>
        <v>10</v>
      </c>
      <c r="AK26" s="49">
        <f t="shared" si="11"/>
        <v>0</v>
      </c>
      <c r="AL26" s="49">
        <f t="shared" si="12"/>
        <v>0</v>
      </c>
      <c r="AM26" s="49">
        <v>3</v>
      </c>
      <c r="AN26" s="14">
        <f t="shared" si="13"/>
        <v>6</v>
      </c>
    </row>
    <row r="27" spans="1:40" ht="15" customHeight="1" thickBot="1">
      <c r="A27" s="3212" t="s">
        <v>19</v>
      </c>
      <c r="B27" s="1995" t="s">
        <v>16</v>
      </c>
      <c r="C27" s="1987" t="s">
        <v>2</v>
      </c>
      <c r="D27" s="1987" t="s">
        <v>2</v>
      </c>
      <c r="E27" s="1978" t="s">
        <v>3</v>
      </c>
      <c r="F27" s="3204" t="s">
        <v>704</v>
      </c>
      <c r="G27" s="1987" t="s">
        <v>2</v>
      </c>
      <c r="H27" s="1982" t="s">
        <v>16</v>
      </c>
      <c r="I27" s="1982" t="s">
        <v>16</v>
      </c>
      <c r="J27" s="1985" t="s">
        <v>2</v>
      </c>
      <c r="K27" s="1987" t="s">
        <v>2</v>
      </c>
      <c r="L27" s="1979" t="s">
        <v>16</v>
      </c>
      <c r="M27" s="1987" t="s">
        <v>2</v>
      </c>
      <c r="N27" s="1987" t="s">
        <v>2</v>
      </c>
      <c r="O27" s="1982" t="s">
        <v>16</v>
      </c>
      <c r="P27" s="1982" t="s">
        <v>16</v>
      </c>
      <c r="Q27" s="1987" t="s">
        <v>2</v>
      </c>
      <c r="R27" s="1987" t="s">
        <v>2</v>
      </c>
      <c r="S27" s="1987" t="s">
        <v>2</v>
      </c>
      <c r="T27" s="1987" t="s">
        <v>2</v>
      </c>
      <c r="U27" s="1978" t="s">
        <v>3</v>
      </c>
      <c r="V27" s="1982" t="s">
        <v>16</v>
      </c>
      <c r="W27" s="1982" t="s">
        <v>16</v>
      </c>
      <c r="X27" s="1985" t="s">
        <v>2</v>
      </c>
      <c r="Y27" s="1987" t="s">
        <v>2</v>
      </c>
      <c r="Z27" s="1987" t="s">
        <v>2</v>
      </c>
      <c r="AA27" s="1987" t="s">
        <v>2</v>
      </c>
      <c r="AB27" s="2003" t="s">
        <v>16</v>
      </c>
      <c r="AC27" s="3216" t="s">
        <v>704</v>
      </c>
      <c r="AD27" s="3216" t="s">
        <v>704</v>
      </c>
      <c r="AE27" s="1987" t="s">
        <v>2</v>
      </c>
      <c r="AF27" s="2064" t="s">
        <v>16</v>
      </c>
      <c r="AG27" s="7">
        <f t="shared" si="7"/>
        <v>16</v>
      </c>
      <c r="AH27" s="13">
        <f t="shared" si="8"/>
        <v>2</v>
      </c>
      <c r="AI27" s="8">
        <f t="shared" si="9"/>
        <v>0</v>
      </c>
      <c r="AJ27" s="8">
        <f t="shared" si="10"/>
        <v>10</v>
      </c>
      <c r="AK27" s="49">
        <f t="shared" si="11"/>
        <v>0</v>
      </c>
      <c r="AL27" s="49">
        <f t="shared" si="12"/>
        <v>0</v>
      </c>
      <c r="AM27" s="49">
        <v>3</v>
      </c>
      <c r="AN27" s="14">
        <f t="shared" si="13"/>
        <v>4</v>
      </c>
    </row>
    <row r="28" spans="1:40" ht="15" customHeight="1" thickBot="1">
      <c r="A28" s="3212" t="s">
        <v>1150</v>
      </c>
      <c r="B28" s="1995" t="s">
        <v>16</v>
      </c>
      <c r="C28" s="1987" t="s">
        <v>2</v>
      </c>
      <c r="D28" s="1987" t="s">
        <v>2</v>
      </c>
      <c r="E28" s="1987" t="s">
        <v>2</v>
      </c>
      <c r="F28" s="1979" t="s">
        <v>16</v>
      </c>
      <c r="G28" s="1987" t="s">
        <v>2</v>
      </c>
      <c r="H28" s="1982" t="s">
        <v>16</v>
      </c>
      <c r="I28" s="1982" t="s">
        <v>16</v>
      </c>
      <c r="J28" s="1987" t="s">
        <v>2</v>
      </c>
      <c r="K28" s="1985" t="s">
        <v>2</v>
      </c>
      <c r="L28" s="1987" t="s">
        <v>2</v>
      </c>
      <c r="M28" s="1987" t="s">
        <v>2</v>
      </c>
      <c r="N28" s="1985" t="s">
        <v>2</v>
      </c>
      <c r="O28" s="1982" t="s">
        <v>16</v>
      </c>
      <c r="P28" s="1982" t="s">
        <v>16</v>
      </c>
      <c r="Q28" s="1987" t="s">
        <v>2</v>
      </c>
      <c r="R28" s="1985" t="s">
        <v>2</v>
      </c>
      <c r="S28" s="1987" t="s">
        <v>2</v>
      </c>
      <c r="T28" s="1987" t="s">
        <v>2</v>
      </c>
      <c r="U28" s="1982" t="s">
        <v>16</v>
      </c>
      <c r="V28" s="3204" t="s">
        <v>704</v>
      </c>
      <c r="W28" s="3204" t="s">
        <v>704</v>
      </c>
      <c r="X28" s="1987" t="s">
        <v>2</v>
      </c>
      <c r="Y28" s="1982" t="s">
        <v>16</v>
      </c>
      <c r="Z28" s="1987" t="s">
        <v>2</v>
      </c>
      <c r="AA28" s="1987" t="s">
        <v>2</v>
      </c>
      <c r="AB28" s="2003" t="s">
        <v>16</v>
      </c>
      <c r="AC28" s="1982" t="s">
        <v>16</v>
      </c>
      <c r="AD28" s="1982" t="s">
        <v>16</v>
      </c>
      <c r="AE28" s="1987" t="s">
        <v>2</v>
      </c>
      <c r="AF28" s="2032" t="s">
        <v>2</v>
      </c>
      <c r="AG28" s="7">
        <f t="shared" si="7"/>
        <v>18</v>
      </c>
      <c r="AH28" s="13">
        <f t="shared" si="8"/>
        <v>0</v>
      </c>
      <c r="AI28" s="8">
        <f t="shared" si="9"/>
        <v>0</v>
      </c>
      <c r="AJ28" s="8">
        <f t="shared" si="10"/>
        <v>11</v>
      </c>
      <c r="AK28" s="49">
        <f t="shared" si="11"/>
        <v>0</v>
      </c>
      <c r="AL28" s="49">
        <f t="shared" si="12"/>
        <v>0</v>
      </c>
      <c r="AM28" s="49">
        <v>3</v>
      </c>
      <c r="AN28" s="14">
        <f t="shared" si="13"/>
        <v>0</v>
      </c>
    </row>
    <row r="29" spans="1:40" ht="15" customHeight="1">
      <c r="A29" s="3212" t="s">
        <v>25</v>
      </c>
      <c r="B29" s="1995" t="s">
        <v>16</v>
      </c>
      <c r="C29" s="1987" t="s">
        <v>2</v>
      </c>
      <c r="D29" s="1987" t="s">
        <v>2</v>
      </c>
      <c r="E29" s="1987" t="s">
        <v>2</v>
      </c>
      <c r="F29" s="1979" t="s">
        <v>16</v>
      </c>
      <c r="G29" s="2210" t="s">
        <v>1132</v>
      </c>
      <c r="H29" s="1982" t="s">
        <v>16</v>
      </c>
      <c r="I29" s="1982" t="s">
        <v>16</v>
      </c>
      <c r="J29" s="1987" t="s">
        <v>2</v>
      </c>
      <c r="K29" s="1987" t="s">
        <v>2</v>
      </c>
      <c r="L29" s="1985" t="s">
        <v>2</v>
      </c>
      <c r="M29" s="1978" t="s">
        <v>3</v>
      </c>
      <c r="N29" s="1978" t="s">
        <v>3</v>
      </c>
      <c r="O29" s="1982" t="s">
        <v>16</v>
      </c>
      <c r="P29" s="1982" t="s">
        <v>16</v>
      </c>
      <c r="Q29" s="1987" t="s">
        <v>2</v>
      </c>
      <c r="R29" s="1987" t="s">
        <v>2</v>
      </c>
      <c r="S29" s="2366" t="s">
        <v>1161</v>
      </c>
      <c r="T29" s="1987" t="s">
        <v>2</v>
      </c>
      <c r="U29" s="1982" t="s">
        <v>16</v>
      </c>
      <c r="V29" s="3204" t="s">
        <v>704</v>
      </c>
      <c r="W29" s="3204" t="s">
        <v>704</v>
      </c>
      <c r="X29" s="1987" t="s">
        <v>2</v>
      </c>
      <c r="Y29" s="1982" t="s">
        <v>16</v>
      </c>
      <c r="Z29" s="1985" t="s">
        <v>2</v>
      </c>
      <c r="AA29" s="1987" t="s">
        <v>2</v>
      </c>
      <c r="AB29" s="1987" t="s">
        <v>2</v>
      </c>
      <c r="AC29" s="1982" t="s">
        <v>16</v>
      </c>
      <c r="AD29" s="1982" t="s">
        <v>16</v>
      </c>
      <c r="AE29" s="1987" t="s">
        <v>2</v>
      </c>
      <c r="AF29" s="2031" t="s">
        <v>3</v>
      </c>
      <c r="AG29" s="7">
        <f t="shared" si="7"/>
        <v>14</v>
      </c>
      <c r="AH29" s="13">
        <f t="shared" si="8"/>
        <v>3</v>
      </c>
      <c r="AI29" s="8">
        <f t="shared" si="9"/>
        <v>0</v>
      </c>
      <c r="AJ29" s="8">
        <f t="shared" si="10"/>
        <v>10</v>
      </c>
      <c r="AK29" s="49">
        <f t="shared" si="11"/>
        <v>0</v>
      </c>
      <c r="AL29" s="49">
        <f t="shared" si="12"/>
        <v>0</v>
      </c>
      <c r="AM29" s="49">
        <v>2</v>
      </c>
      <c r="AN29" s="14">
        <f t="shared" si="13"/>
        <v>6</v>
      </c>
    </row>
    <row r="30" spans="1:40" ht="15" customHeight="1">
      <c r="A30" s="3213" t="s">
        <v>524</v>
      </c>
      <c r="B30" s="1995" t="s">
        <v>16</v>
      </c>
      <c r="C30" s="1987" t="s">
        <v>2</v>
      </c>
      <c r="D30" s="1987" t="s">
        <v>2</v>
      </c>
      <c r="E30" s="1987" t="s">
        <v>2</v>
      </c>
      <c r="F30" s="1979" t="s">
        <v>16</v>
      </c>
      <c r="G30" s="1987" t="s">
        <v>2</v>
      </c>
      <c r="H30" s="1982" t="s">
        <v>16</v>
      </c>
      <c r="I30" s="1982" t="s">
        <v>16</v>
      </c>
      <c r="J30" s="1987" t="s">
        <v>2</v>
      </c>
      <c r="K30" s="1987" t="s">
        <v>2</v>
      </c>
      <c r="L30" s="1987" t="s">
        <v>2</v>
      </c>
      <c r="M30" s="1987" t="s">
        <v>2</v>
      </c>
      <c r="N30" s="1982" t="s">
        <v>16</v>
      </c>
      <c r="O30" s="3204" t="s">
        <v>704</v>
      </c>
      <c r="P30" s="3204" t="s">
        <v>704</v>
      </c>
      <c r="Q30" s="1987" t="s">
        <v>2</v>
      </c>
      <c r="R30" s="2366" t="s">
        <v>1160</v>
      </c>
      <c r="S30" s="1987" t="s">
        <v>2</v>
      </c>
      <c r="T30" s="1982" t="s">
        <v>16</v>
      </c>
      <c r="U30" s="2366" t="s">
        <v>1161</v>
      </c>
      <c r="V30" s="1982" t="s">
        <v>16</v>
      </c>
      <c r="W30" s="1982" t="s">
        <v>16</v>
      </c>
      <c r="X30" s="1985" t="s">
        <v>2</v>
      </c>
      <c r="Y30" s="1987" t="s">
        <v>2</v>
      </c>
      <c r="Z30" s="1987" t="s">
        <v>2</v>
      </c>
      <c r="AA30" s="1987" t="s">
        <v>2</v>
      </c>
      <c r="AB30" s="1985" t="s">
        <v>2</v>
      </c>
      <c r="AC30" s="1982" t="s">
        <v>16</v>
      </c>
      <c r="AD30" s="1982" t="s">
        <v>16</v>
      </c>
      <c r="AE30" s="1985" t="s">
        <v>2</v>
      </c>
      <c r="AF30" s="1987" t="s">
        <v>2</v>
      </c>
      <c r="AG30" s="12">
        <f t="shared" si="7"/>
        <v>17</v>
      </c>
      <c r="AH30" s="13">
        <f t="shared" si="8"/>
        <v>0</v>
      </c>
      <c r="AI30" s="13">
        <f t="shared" si="9"/>
        <v>0</v>
      </c>
      <c r="AJ30" s="13">
        <f t="shared" si="10"/>
        <v>10</v>
      </c>
      <c r="AK30" s="49">
        <f t="shared" si="11"/>
        <v>0</v>
      </c>
      <c r="AL30" s="49">
        <f t="shared" si="12"/>
        <v>0</v>
      </c>
      <c r="AM30" s="49">
        <v>3</v>
      </c>
      <c r="AN30" s="14">
        <f t="shared" si="13"/>
        <v>0</v>
      </c>
    </row>
    <row r="31" spans="1:40" ht="15" customHeight="1" thickBot="1">
      <c r="A31" s="3214" t="s">
        <v>729</v>
      </c>
      <c r="B31" s="3215" t="s">
        <v>704</v>
      </c>
      <c r="C31" s="1999" t="s">
        <v>2</v>
      </c>
      <c r="D31" s="2003" t="s">
        <v>16</v>
      </c>
      <c r="E31" s="1979" t="s">
        <v>16</v>
      </c>
      <c r="F31" s="3204" t="s">
        <v>704</v>
      </c>
      <c r="G31" s="2005" t="s">
        <v>3</v>
      </c>
      <c r="H31" s="2003" t="s">
        <v>16</v>
      </c>
      <c r="I31" s="2003" t="s">
        <v>16</v>
      </c>
      <c r="J31" s="1999" t="s">
        <v>2</v>
      </c>
      <c r="K31" s="1999" t="s">
        <v>2</v>
      </c>
      <c r="L31" s="1999" t="s">
        <v>2</v>
      </c>
      <c r="M31" s="2001" t="s">
        <v>2</v>
      </c>
      <c r="N31" s="1999" t="s">
        <v>2</v>
      </c>
      <c r="O31" s="2003" t="s">
        <v>16</v>
      </c>
      <c r="P31" s="2003" t="s">
        <v>16</v>
      </c>
      <c r="Q31" s="1987" t="s">
        <v>2</v>
      </c>
      <c r="R31" s="2005" t="s">
        <v>3</v>
      </c>
      <c r="S31" s="1999" t="s">
        <v>2</v>
      </c>
      <c r="T31" s="1999" t="s">
        <v>2</v>
      </c>
      <c r="U31" s="3227" t="s">
        <v>1167</v>
      </c>
      <c r="V31" s="2003" t="s">
        <v>16</v>
      </c>
      <c r="W31" s="2003" t="s">
        <v>16</v>
      </c>
      <c r="X31" s="1987" t="s">
        <v>2</v>
      </c>
      <c r="Y31" s="2005" t="s">
        <v>3</v>
      </c>
      <c r="Z31" s="1999" t="s">
        <v>2</v>
      </c>
      <c r="AA31" s="1999" t="s">
        <v>2</v>
      </c>
      <c r="AB31" s="2003" t="s">
        <v>16</v>
      </c>
      <c r="AC31" s="3216" t="s">
        <v>704</v>
      </c>
      <c r="AD31" s="3216" t="s">
        <v>704</v>
      </c>
      <c r="AE31" s="2005" t="s">
        <v>3</v>
      </c>
      <c r="AF31" s="2064" t="s">
        <v>16</v>
      </c>
      <c r="AG31" s="19">
        <f t="shared" si="7"/>
        <v>12</v>
      </c>
      <c r="AH31" s="20">
        <f t="shared" si="8"/>
        <v>4</v>
      </c>
      <c r="AI31" s="21">
        <f t="shared" si="9"/>
        <v>0</v>
      </c>
      <c r="AJ31" s="21">
        <f t="shared" si="10"/>
        <v>10</v>
      </c>
      <c r="AK31" s="1778">
        <f t="shared" si="11"/>
        <v>0</v>
      </c>
      <c r="AL31" s="1778">
        <f t="shared" si="12"/>
        <v>0</v>
      </c>
      <c r="AM31" s="1778">
        <v>2</v>
      </c>
      <c r="AN31" s="1595">
        <f t="shared" si="13"/>
        <v>8</v>
      </c>
    </row>
    <row r="32" spans="1:40">
      <c r="A32" s="3168" t="s">
        <v>1151</v>
      </c>
      <c r="B32" s="439" t="s">
        <v>16</v>
      </c>
      <c r="C32" s="442" t="s">
        <v>2</v>
      </c>
      <c r="D32" s="442" t="s">
        <v>2</v>
      </c>
      <c r="E32" s="442" t="s">
        <v>2</v>
      </c>
      <c r="F32" s="2456" t="s">
        <v>16</v>
      </c>
      <c r="G32" s="442" t="s">
        <v>2</v>
      </c>
      <c r="H32" s="439" t="s">
        <v>16</v>
      </c>
      <c r="I32" s="439" t="s">
        <v>16</v>
      </c>
      <c r="J32" s="442" t="s">
        <v>2</v>
      </c>
      <c r="K32" s="442" t="s">
        <v>2</v>
      </c>
      <c r="L32" s="442" t="s">
        <v>2</v>
      </c>
      <c r="M32" s="442" t="s">
        <v>2</v>
      </c>
      <c r="N32" s="442" t="s">
        <v>2</v>
      </c>
      <c r="O32" s="439" t="s">
        <v>16</v>
      </c>
      <c r="P32" s="439" t="s">
        <v>16</v>
      </c>
      <c r="Q32" s="442" t="s">
        <v>2</v>
      </c>
      <c r="R32" s="442" t="s">
        <v>2</v>
      </c>
      <c r="S32" s="442" t="s">
        <v>2</v>
      </c>
      <c r="T32" s="442" t="s">
        <v>2</v>
      </c>
      <c r="U32" s="439" t="s">
        <v>16</v>
      </c>
      <c r="V32" s="441" t="s">
        <v>2</v>
      </c>
      <c r="W32" s="439" t="s">
        <v>16</v>
      </c>
      <c r="X32" s="442" t="s">
        <v>2</v>
      </c>
      <c r="Y32" s="442" t="s">
        <v>2</v>
      </c>
      <c r="Z32" s="442" t="s">
        <v>2</v>
      </c>
      <c r="AA32" s="442" t="s">
        <v>2</v>
      </c>
      <c r="AB32" s="442" t="s">
        <v>2</v>
      </c>
      <c r="AC32" s="439" t="s">
        <v>16</v>
      </c>
      <c r="AD32" s="439" t="s">
        <v>16</v>
      </c>
      <c r="AE32" s="442" t="s">
        <v>2</v>
      </c>
      <c r="AF32" s="442" t="s">
        <v>2</v>
      </c>
      <c r="AG32" s="3169">
        <f>COUNTIF(B32:AF32,AG$3)</f>
        <v>21</v>
      </c>
      <c r="AH32" s="2490">
        <f>COUNTIF(B32:AF32,AH$3)</f>
        <v>0</v>
      </c>
      <c r="AI32" s="2490">
        <f>COUNTIF(B32:AF32,AI$3)</f>
        <v>0</v>
      </c>
      <c r="AJ32" s="2490">
        <f>COUNTIF(B32:AF32,AJ$3)</f>
        <v>10</v>
      </c>
      <c r="AK32" s="1777">
        <f t="shared" si="11"/>
        <v>0</v>
      </c>
      <c r="AL32" s="1777">
        <f>COUNTIF(B32:AF32,$OV$3)</f>
        <v>0</v>
      </c>
      <c r="AM32" s="1777">
        <v>1</v>
      </c>
      <c r="AN32" s="1591">
        <f t="shared" si="13"/>
        <v>0</v>
      </c>
    </row>
    <row r="33" spans="1:40">
      <c r="A33" s="3170" t="s">
        <v>527</v>
      </c>
      <c r="B33" s="439" t="s">
        <v>16</v>
      </c>
      <c r="C33" s="439" t="s">
        <v>16</v>
      </c>
      <c r="D33" s="2456" t="s">
        <v>16</v>
      </c>
      <c r="E33" s="442" t="s">
        <v>2</v>
      </c>
      <c r="F33" s="441" t="s">
        <v>2</v>
      </c>
      <c r="G33" s="441" t="s">
        <v>2</v>
      </c>
      <c r="H33" s="442" t="s">
        <v>2</v>
      </c>
      <c r="I33" s="441" t="s">
        <v>2</v>
      </c>
      <c r="J33" s="439" t="s">
        <v>16</v>
      </c>
      <c r="K33" s="441" t="s">
        <v>2</v>
      </c>
      <c r="L33" s="442" t="s">
        <v>2</v>
      </c>
      <c r="M33" s="441" t="s">
        <v>2</v>
      </c>
      <c r="N33" s="442" t="s">
        <v>2</v>
      </c>
      <c r="O33" s="441" t="s">
        <v>2</v>
      </c>
      <c r="P33" s="439" t="s">
        <v>16</v>
      </c>
      <c r="Q33" s="439" t="s">
        <v>16</v>
      </c>
      <c r="R33" s="439" t="s">
        <v>16</v>
      </c>
      <c r="S33" s="442" t="s">
        <v>2</v>
      </c>
      <c r="T33" s="441" t="s">
        <v>2</v>
      </c>
      <c r="U33" s="442" t="s">
        <v>2</v>
      </c>
      <c r="V33" s="441" t="s">
        <v>2</v>
      </c>
      <c r="W33" s="3171" t="s">
        <v>59</v>
      </c>
      <c r="X33" s="439" t="s">
        <v>16</v>
      </c>
      <c r="Y33" s="441" t="s">
        <v>2</v>
      </c>
      <c r="Z33" s="441" t="s">
        <v>2</v>
      </c>
      <c r="AA33" s="439" t="s">
        <v>16</v>
      </c>
      <c r="AB33" s="439" t="s">
        <v>16</v>
      </c>
      <c r="AC33" s="441" t="s">
        <v>2</v>
      </c>
      <c r="AD33" s="441" t="s">
        <v>2</v>
      </c>
      <c r="AE33" s="441" t="s">
        <v>2</v>
      </c>
      <c r="AF33" s="441" t="s">
        <v>2</v>
      </c>
      <c r="AG33" s="3172">
        <f>COUNTIF(B33:AF33,AG$3)</f>
        <v>20</v>
      </c>
      <c r="AH33" s="2492">
        <f>COUNTIF(B33:AF33,AH$3)</f>
        <v>0</v>
      </c>
      <c r="AI33" s="2492">
        <f>COUNTIF(B33:AF33,AI$3)</f>
        <v>0</v>
      </c>
      <c r="AJ33" s="2492">
        <f>COUNTIF(B33:AF33,AJ$3)</f>
        <v>10</v>
      </c>
      <c r="AK33" s="49">
        <f t="shared" si="11"/>
        <v>0</v>
      </c>
      <c r="AL33" s="49">
        <f t="shared" ref="AL33:AL35" si="14">COUNTIF(B33:AF33,$OV$3)</f>
        <v>0</v>
      </c>
      <c r="AM33" s="49">
        <v>14</v>
      </c>
      <c r="AN33" s="14">
        <f t="shared" si="13"/>
        <v>0</v>
      </c>
    </row>
    <row r="34" spans="1:40">
      <c r="A34" s="3173" t="s">
        <v>528</v>
      </c>
      <c r="B34" s="442" t="s">
        <v>2</v>
      </c>
      <c r="C34" s="441" t="s">
        <v>2</v>
      </c>
      <c r="D34" s="441" t="s">
        <v>2</v>
      </c>
      <c r="E34" s="441" t="s">
        <v>2</v>
      </c>
      <c r="F34" s="442" t="s">
        <v>2</v>
      </c>
      <c r="G34" s="2456" t="s">
        <v>16</v>
      </c>
      <c r="H34" s="439" t="s">
        <v>16</v>
      </c>
      <c r="I34" s="439" t="s">
        <v>16</v>
      </c>
      <c r="J34" s="441" t="s">
        <v>2</v>
      </c>
      <c r="K34" s="442" t="s">
        <v>2</v>
      </c>
      <c r="L34" s="441" t="s">
        <v>2</v>
      </c>
      <c r="M34" s="441" t="s">
        <v>2</v>
      </c>
      <c r="N34" s="439" t="s">
        <v>16</v>
      </c>
      <c r="O34" s="439" t="s">
        <v>16</v>
      </c>
      <c r="P34" s="441" t="s">
        <v>2</v>
      </c>
      <c r="Q34" s="441" t="s">
        <v>2</v>
      </c>
      <c r="R34" s="441" t="s">
        <v>2</v>
      </c>
      <c r="S34" s="441" t="s">
        <v>2</v>
      </c>
      <c r="T34" s="441" t="s">
        <v>2</v>
      </c>
      <c r="U34" s="439" t="s">
        <v>16</v>
      </c>
      <c r="V34" s="439" t="s">
        <v>16</v>
      </c>
      <c r="W34" s="439" t="s">
        <v>16</v>
      </c>
      <c r="X34" s="441" t="s">
        <v>2</v>
      </c>
      <c r="Y34" s="441" t="s">
        <v>2</v>
      </c>
      <c r="Z34" s="442" t="s">
        <v>2</v>
      </c>
      <c r="AA34" s="441" t="s">
        <v>2</v>
      </c>
      <c r="AB34" s="442" t="s">
        <v>2</v>
      </c>
      <c r="AC34" s="439" t="s">
        <v>16</v>
      </c>
      <c r="AD34" s="439" t="s">
        <v>16</v>
      </c>
      <c r="AE34" s="3171" t="s">
        <v>59</v>
      </c>
      <c r="AF34" s="441" t="s">
        <v>2</v>
      </c>
      <c r="AG34" s="3172">
        <f>COUNTIF(B34:AF34,AG$3)</f>
        <v>20</v>
      </c>
      <c r="AH34" s="2492">
        <f>COUNTIF(B34:AF34,AH$3)</f>
        <v>0</v>
      </c>
      <c r="AI34" s="2492">
        <f>COUNTIF(B34:AF34,AI$3)</f>
        <v>0</v>
      </c>
      <c r="AJ34" s="2492">
        <f>COUNTIF(B34:AF34,AJ$3)</f>
        <v>10</v>
      </c>
      <c r="AK34" s="49">
        <f t="shared" si="11"/>
        <v>0</v>
      </c>
      <c r="AL34" s="49">
        <f t="shared" si="14"/>
        <v>0</v>
      </c>
      <c r="AM34" s="49">
        <v>15</v>
      </c>
      <c r="AN34" s="14">
        <f t="shared" si="13"/>
        <v>0</v>
      </c>
    </row>
    <row r="35" spans="1:40" ht="17.25" thickBot="1">
      <c r="A35" s="3174" t="s">
        <v>732</v>
      </c>
      <c r="B35" s="441" t="s">
        <v>2</v>
      </c>
      <c r="C35" s="441" t="s">
        <v>2</v>
      </c>
      <c r="D35" s="442" t="s">
        <v>2</v>
      </c>
      <c r="E35" s="439" t="s">
        <v>16</v>
      </c>
      <c r="F35" s="439" t="s">
        <v>16</v>
      </c>
      <c r="G35" s="442" t="s">
        <v>2</v>
      </c>
      <c r="H35" s="441" t="s">
        <v>2</v>
      </c>
      <c r="I35" s="442" t="s">
        <v>2</v>
      </c>
      <c r="J35" s="441" t="s">
        <v>2</v>
      </c>
      <c r="K35" s="2456" t="s">
        <v>16</v>
      </c>
      <c r="L35" s="439" t="s">
        <v>16</v>
      </c>
      <c r="M35" s="439" t="s">
        <v>16</v>
      </c>
      <c r="N35" s="441" t="s">
        <v>2</v>
      </c>
      <c r="O35" s="442" t="s">
        <v>2</v>
      </c>
      <c r="P35" s="442" t="s">
        <v>2</v>
      </c>
      <c r="Q35" s="441" t="s">
        <v>2</v>
      </c>
      <c r="R35" s="441" t="s">
        <v>2</v>
      </c>
      <c r="S35" s="439" t="s">
        <v>16</v>
      </c>
      <c r="T35" s="439" t="s">
        <v>16</v>
      </c>
      <c r="U35" s="442" t="s">
        <v>2</v>
      </c>
      <c r="V35" s="442" t="s">
        <v>2</v>
      </c>
      <c r="W35" s="441" t="s">
        <v>2</v>
      </c>
      <c r="X35" s="441" t="s">
        <v>2</v>
      </c>
      <c r="Y35" s="439" t="s">
        <v>16</v>
      </c>
      <c r="Z35" s="439" t="s">
        <v>16</v>
      </c>
      <c r="AA35" s="441" t="s">
        <v>2</v>
      </c>
      <c r="AB35" s="441" t="s">
        <v>2</v>
      </c>
      <c r="AC35" s="441" t="s">
        <v>2</v>
      </c>
      <c r="AD35" s="442" t="s">
        <v>2</v>
      </c>
      <c r="AE35" s="441" t="s">
        <v>2</v>
      </c>
      <c r="AF35" s="439" t="s">
        <v>16</v>
      </c>
      <c r="AG35" s="3175">
        <f>COUNTIF(B35:AF35,AG$3)</f>
        <v>21</v>
      </c>
      <c r="AH35" s="2494">
        <f>COUNTIF(B35:AF35,AH$3)</f>
        <v>0</v>
      </c>
      <c r="AI35" s="2494">
        <f>COUNTIF(B35:AF35,AI$3)</f>
        <v>0</v>
      </c>
      <c r="AJ35" s="2494">
        <f>COUNTIF(B35:AF35,AJ$3)</f>
        <v>10</v>
      </c>
      <c r="AK35" s="1778">
        <f t="shared" si="11"/>
        <v>0</v>
      </c>
      <c r="AL35" s="1778">
        <f t="shared" si="14"/>
        <v>0</v>
      </c>
      <c r="AM35" s="1778">
        <v>14</v>
      </c>
      <c r="AN35" s="1595">
        <f t="shared" si="13"/>
        <v>0</v>
      </c>
    </row>
    <row r="36" spans="1:40">
      <c r="A36" s="460" t="s">
        <v>2</v>
      </c>
      <c r="B36" s="2767">
        <v>0</v>
      </c>
      <c r="C36" s="2767">
        <v>3</v>
      </c>
      <c r="D36" s="2767">
        <v>3</v>
      </c>
      <c r="E36" s="2767">
        <v>3</v>
      </c>
      <c r="F36" s="2767">
        <v>0</v>
      </c>
      <c r="G36" s="2767">
        <v>3</v>
      </c>
      <c r="H36" s="2767">
        <v>0</v>
      </c>
      <c r="I36" s="2767">
        <v>0</v>
      </c>
      <c r="J36" s="2767">
        <v>3</v>
      </c>
      <c r="K36" s="2767">
        <v>3</v>
      </c>
      <c r="L36" s="2767">
        <v>3</v>
      </c>
      <c r="M36" s="2767">
        <v>3</v>
      </c>
      <c r="N36" s="2767">
        <v>3</v>
      </c>
      <c r="O36" s="2767">
        <v>0</v>
      </c>
      <c r="P36" s="2767">
        <v>0</v>
      </c>
      <c r="Q36" s="2767">
        <v>3</v>
      </c>
      <c r="R36" s="2767">
        <v>3</v>
      </c>
      <c r="S36" s="2767">
        <v>3</v>
      </c>
      <c r="T36" s="2767">
        <v>3</v>
      </c>
      <c r="U36" s="2767">
        <v>3</v>
      </c>
      <c r="V36" s="2767">
        <v>0</v>
      </c>
      <c r="W36" s="2767">
        <v>0</v>
      </c>
      <c r="X36" s="2767">
        <v>3</v>
      </c>
      <c r="Y36" s="2767">
        <v>3</v>
      </c>
      <c r="Z36" s="2767">
        <v>3</v>
      </c>
      <c r="AA36" s="2767">
        <v>3</v>
      </c>
      <c r="AB36" s="2767">
        <v>3</v>
      </c>
      <c r="AC36" s="2767">
        <v>0</v>
      </c>
      <c r="AD36" s="2767">
        <v>0</v>
      </c>
      <c r="AE36" s="2767">
        <v>3</v>
      </c>
      <c r="AF36" s="2767">
        <v>3</v>
      </c>
      <c r="AG36" s="2497"/>
      <c r="AH36" s="2497"/>
      <c r="AI36" s="2497"/>
      <c r="AJ36" s="2497"/>
      <c r="AK36" s="2497"/>
      <c r="AL36" s="2497"/>
      <c r="AM36" s="2497"/>
      <c r="AN36" s="2497"/>
    </row>
    <row r="37" spans="1:40">
      <c r="A37" s="2499" t="s">
        <v>3</v>
      </c>
      <c r="B37" s="2721">
        <f>COUNTIF(B4:B31,"e")</f>
        <v>3</v>
      </c>
      <c r="C37" s="2721">
        <f t="shared" ref="C37:AF37" si="15">COUNTIF(C4:C31,"e")</f>
        <v>4</v>
      </c>
      <c r="D37" s="2721">
        <f t="shared" si="15"/>
        <v>4</v>
      </c>
      <c r="E37" s="2721">
        <f t="shared" si="15"/>
        <v>4</v>
      </c>
      <c r="F37" s="2721">
        <f t="shared" si="15"/>
        <v>3</v>
      </c>
      <c r="G37" s="2721">
        <f t="shared" si="15"/>
        <v>4</v>
      </c>
      <c r="H37" s="2721">
        <f t="shared" si="15"/>
        <v>3</v>
      </c>
      <c r="I37" s="2721">
        <f t="shared" si="15"/>
        <v>3</v>
      </c>
      <c r="J37" s="2721">
        <f t="shared" si="15"/>
        <v>4</v>
      </c>
      <c r="K37" s="2721">
        <f t="shared" si="15"/>
        <v>4</v>
      </c>
      <c r="L37" s="2721">
        <f t="shared" si="15"/>
        <v>4</v>
      </c>
      <c r="M37" s="2721">
        <f t="shared" si="15"/>
        <v>3</v>
      </c>
      <c r="N37" s="2721">
        <f t="shared" si="15"/>
        <v>3</v>
      </c>
      <c r="O37" s="2721">
        <f t="shared" si="15"/>
        <v>3</v>
      </c>
      <c r="P37" s="2721">
        <f t="shared" si="15"/>
        <v>3</v>
      </c>
      <c r="Q37" s="2721">
        <f t="shared" si="15"/>
        <v>4</v>
      </c>
      <c r="R37" s="2721">
        <f t="shared" si="15"/>
        <v>4</v>
      </c>
      <c r="S37" s="2721">
        <f t="shared" si="15"/>
        <v>4</v>
      </c>
      <c r="T37" s="2721">
        <f t="shared" si="15"/>
        <v>4</v>
      </c>
      <c r="U37" s="2721">
        <f t="shared" si="15"/>
        <v>4</v>
      </c>
      <c r="V37" s="2721">
        <f t="shared" si="15"/>
        <v>3</v>
      </c>
      <c r="W37" s="2721">
        <f t="shared" si="15"/>
        <v>3</v>
      </c>
      <c r="X37" s="2721">
        <f t="shared" si="15"/>
        <v>3</v>
      </c>
      <c r="Y37" s="2721">
        <f t="shared" si="15"/>
        <v>4</v>
      </c>
      <c r="Z37" s="2721">
        <f t="shared" si="15"/>
        <v>4</v>
      </c>
      <c r="AA37" s="2721">
        <f t="shared" si="15"/>
        <v>3</v>
      </c>
      <c r="AB37" s="2721">
        <f t="shared" si="15"/>
        <v>3</v>
      </c>
      <c r="AC37" s="2721">
        <f t="shared" si="15"/>
        <v>3</v>
      </c>
      <c r="AD37" s="2721">
        <f t="shared" si="15"/>
        <v>3</v>
      </c>
      <c r="AE37" s="2721">
        <f t="shared" si="15"/>
        <v>4</v>
      </c>
      <c r="AF37" s="2721">
        <f t="shared" si="15"/>
        <v>4</v>
      </c>
      <c r="AG37" s="2498"/>
      <c r="AH37" s="2498"/>
      <c r="AI37" s="2498"/>
      <c r="AJ37" s="2498"/>
      <c r="AK37" s="2497"/>
      <c r="AL37" s="2497"/>
      <c r="AM37" s="2497"/>
      <c r="AN37" s="2498"/>
    </row>
    <row r="38" spans="1:40">
      <c r="A38" s="2499" t="s">
        <v>402</v>
      </c>
      <c r="B38" s="2723">
        <f>COUNTIF(B8,"E")+COUNTIF(B9:B10,"E")+COUNTIF(B11,"E")+COUNTIF(B12:B14,"E")+COUNTIF(B21,"E")+COUNTIF(B25,"E")+COUNTIF(B31,"E")</f>
        <v>1</v>
      </c>
      <c r="C38" s="2723">
        <f t="shared" ref="C38:AF38" si="16">COUNTIF(C8,"E")+COUNTIF(C9:C10,"E")+COUNTIF(C11,"E")+COUNTIF(C12:C14,"E")+COUNTIF(C21,"E")+COUNTIF(C25,"E")+COUNTIF(C31,"E")</f>
        <v>3</v>
      </c>
      <c r="D38" s="2723">
        <f t="shared" si="16"/>
        <v>2</v>
      </c>
      <c r="E38" s="2723">
        <f t="shared" si="16"/>
        <v>1</v>
      </c>
      <c r="F38" s="2723">
        <f t="shared" si="16"/>
        <v>2</v>
      </c>
      <c r="G38" s="2723">
        <f t="shared" si="16"/>
        <v>2</v>
      </c>
      <c r="H38" s="2723">
        <f t="shared" si="16"/>
        <v>2</v>
      </c>
      <c r="I38" s="2723">
        <f t="shared" si="16"/>
        <v>2</v>
      </c>
      <c r="J38" s="2723">
        <f t="shared" si="16"/>
        <v>2</v>
      </c>
      <c r="K38" s="2723">
        <f t="shared" si="16"/>
        <v>1</v>
      </c>
      <c r="L38" s="2723">
        <f t="shared" si="16"/>
        <v>2</v>
      </c>
      <c r="M38" s="2723">
        <f t="shared" si="16"/>
        <v>1</v>
      </c>
      <c r="N38" s="2723">
        <f t="shared" si="16"/>
        <v>2</v>
      </c>
      <c r="O38" s="2723">
        <f t="shared" si="16"/>
        <v>2</v>
      </c>
      <c r="P38" s="2723">
        <f t="shared" si="16"/>
        <v>1</v>
      </c>
      <c r="Q38" s="2723">
        <f t="shared" si="16"/>
        <v>1</v>
      </c>
      <c r="R38" s="2723">
        <f t="shared" si="16"/>
        <v>2</v>
      </c>
      <c r="S38" s="2723">
        <f t="shared" si="16"/>
        <v>2</v>
      </c>
      <c r="T38" s="2723">
        <f t="shared" si="16"/>
        <v>2</v>
      </c>
      <c r="U38" s="2723">
        <f t="shared" si="16"/>
        <v>2</v>
      </c>
      <c r="V38" s="2723">
        <f t="shared" si="16"/>
        <v>1</v>
      </c>
      <c r="W38" s="2723">
        <f t="shared" si="16"/>
        <v>1</v>
      </c>
      <c r="X38" s="2723">
        <f t="shared" si="16"/>
        <v>1</v>
      </c>
      <c r="Y38" s="2723">
        <f t="shared" si="16"/>
        <v>1</v>
      </c>
      <c r="Z38" s="2723">
        <f t="shared" si="16"/>
        <v>2</v>
      </c>
      <c r="AA38" s="2723">
        <f t="shared" si="16"/>
        <v>1</v>
      </c>
      <c r="AB38" s="2723">
        <f t="shared" si="16"/>
        <v>1</v>
      </c>
      <c r="AC38" s="2723">
        <f t="shared" si="16"/>
        <v>1</v>
      </c>
      <c r="AD38" s="2723">
        <f t="shared" si="16"/>
        <v>2</v>
      </c>
      <c r="AE38" s="2723">
        <f t="shared" si="16"/>
        <v>2</v>
      </c>
      <c r="AF38" s="2723">
        <f t="shared" si="16"/>
        <v>2</v>
      </c>
      <c r="AG38" s="2498"/>
      <c r="AH38" s="2498"/>
      <c r="AI38" s="2498"/>
      <c r="AJ38" s="2498"/>
      <c r="AK38" s="2497"/>
      <c r="AL38" s="2497"/>
      <c r="AM38" s="2497"/>
      <c r="AN38" s="2498"/>
    </row>
    <row r="39" spans="1:40">
      <c r="A39" s="443" t="s">
        <v>2</v>
      </c>
      <c r="B39" s="2725">
        <f>COUNTIF(B4:B22,"D")</f>
        <v>0</v>
      </c>
      <c r="C39" s="2725">
        <f t="shared" ref="C39:AF39" si="17">COUNTIF(C4:C22,"D")</f>
        <v>8</v>
      </c>
      <c r="D39" s="2725">
        <f t="shared" si="17"/>
        <v>8</v>
      </c>
      <c r="E39" s="2725">
        <f t="shared" si="17"/>
        <v>9</v>
      </c>
      <c r="F39" s="2725">
        <f t="shared" si="17"/>
        <v>0</v>
      </c>
      <c r="G39" s="2725">
        <f t="shared" si="17"/>
        <v>6</v>
      </c>
      <c r="H39" s="2725">
        <f t="shared" si="17"/>
        <v>1</v>
      </c>
      <c r="I39" s="2725">
        <f t="shared" si="17"/>
        <v>0</v>
      </c>
      <c r="J39" s="2725">
        <f t="shared" si="17"/>
        <v>11</v>
      </c>
      <c r="K39" s="2725">
        <f t="shared" si="17"/>
        <v>11</v>
      </c>
      <c r="L39" s="2725">
        <f t="shared" si="17"/>
        <v>10</v>
      </c>
      <c r="M39" s="2725">
        <f t="shared" si="17"/>
        <v>4</v>
      </c>
      <c r="N39" s="2725">
        <f t="shared" si="17"/>
        <v>8</v>
      </c>
      <c r="O39" s="2725">
        <f t="shared" si="17"/>
        <v>0</v>
      </c>
      <c r="P39" s="2725">
        <f t="shared" si="17"/>
        <v>0</v>
      </c>
      <c r="Q39" s="2725">
        <f t="shared" si="17"/>
        <v>9</v>
      </c>
      <c r="R39" s="2725">
        <f t="shared" si="17"/>
        <v>7</v>
      </c>
      <c r="S39" s="2725">
        <f t="shared" si="17"/>
        <v>9</v>
      </c>
      <c r="T39" s="2725">
        <f t="shared" si="17"/>
        <v>8</v>
      </c>
      <c r="U39" s="2725">
        <f t="shared" si="17"/>
        <v>7</v>
      </c>
      <c r="V39" s="2725">
        <f t="shared" si="17"/>
        <v>0</v>
      </c>
      <c r="W39" s="2725">
        <f>COUNTIF(W4:W22,"D")</f>
        <v>0</v>
      </c>
      <c r="X39" s="2725">
        <f t="shared" si="17"/>
        <v>9</v>
      </c>
      <c r="Y39" s="2725">
        <f t="shared" si="17"/>
        <v>8</v>
      </c>
      <c r="Z39" s="2725">
        <f t="shared" si="17"/>
        <v>11</v>
      </c>
      <c r="AA39" s="2725">
        <f t="shared" si="17"/>
        <v>11</v>
      </c>
      <c r="AB39" s="2725">
        <f t="shared" si="17"/>
        <v>10</v>
      </c>
      <c r="AC39" s="2725">
        <f t="shared" si="17"/>
        <v>0</v>
      </c>
      <c r="AD39" s="2725">
        <f t="shared" si="17"/>
        <v>0</v>
      </c>
      <c r="AE39" s="2725">
        <f t="shared" si="17"/>
        <v>9</v>
      </c>
      <c r="AF39" s="2725">
        <f t="shared" si="17"/>
        <v>10</v>
      </c>
      <c r="AG39" s="2507"/>
      <c r="AH39" s="2507"/>
      <c r="AI39" s="2507"/>
      <c r="AJ39" s="2507"/>
      <c r="AK39" s="2507"/>
      <c r="AL39" s="2507"/>
      <c r="AM39" s="2507"/>
      <c r="AN39" s="2507"/>
    </row>
    <row r="40" spans="1:40">
      <c r="A40" s="2503" t="s">
        <v>403</v>
      </c>
      <c r="B40" s="2723">
        <f>COUNTIF(B4:B22,"E")+COUNTIF(B23:B31,"D")+COUNTIF(B23:B31,"E")</f>
        <v>3</v>
      </c>
      <c r="C40" s="2723">
        <f t="shared" ref="C40:AF40" si="18">COUNTIF(C4:C22,"E")+COUNTIF(C23:C31,"D")+COUNTIF(C23:C31,"E")</f>
        <v>11</v>
      </c>
      <c r="D40" s="2723">
        <f t="shared" si="18"/>
        <v>9</v>
      </c>
      <c r="E40" s="2723">
        <f t="shared" si="18"/>
        <v>9</v>
      </c>
      <c r="F40" s="2723">
        <f t="shared" si="18"/>
        <v>3</v>
      </c>
      <c r="G40" s="2723">
        <f t="shared" si="18"/>
        <v>9</v>
      </c>
      <c r="H40" s="2723">
        <f t="shared" si="18"/>
        <v>3</v>
      </c>
      <c r="I40" s="2723">
        <f t="shared" si="18"/>
        <v>3</v>
      </c>
      <c r="J40" s="2723">
        <f t="shared" si="18"/>
        <v>12</v>
      </c>
      <c r="K40" s="2723">
        <f t="shared" si="18"/>
        <v>12</v>
      </c>
      <c r="L40" s="2723">
        <f t="shared" si="18"/>
        <v>12</v>
      </c>
      <c r="M40" s="2723">
        <f t="shared" si="18"/>
        <v>11</v>
      </c>
      <c r="N40" s="2723">
        <f t="shared" si="18"/>
        <v>7</v>
      </c>
      <c r="O40" s="2723">
        <f t="shared" si="18"/>
        <v>3</v>
      </c>
      <c r="P40" s="2723">
        <f t="shared" si="18"/>
        <v>3</v>
      </c>
      <c r="Q40" s="2723">
        <f t="shared" si="18"/>
        <v>11</v>
      </c>
      <c r="R40" s="2723">
        <f t="shared" si="18"/>
        <v>10</v>
      </c>
      <c r="S40" s="2723">
        <f t="shared" si="18"/>
        <v>11</v>
      </c>
      <c r="T40" s="2723">
        <f t="shared" si="18"/>
        <v>11</v>
      </c>
      <c r="U40" s="2723">
        <f t="shared" si="18"/>
        <v>8</v>
      </c>
      <c r="V40" s="2723">
        <f t="shared" si="18"/>
        <v>3</v>
      </c>
      <c r="W40" s="2723">
        <f t="shared" si="18"/>
        <v>3</v>
      </c>
      <c r="X40" s="2723">
        <f t="shared" si="18"/>
        <v>11</v>
      </c>
      <c r="Y40" s="2723">
        <f t="shared" si="18"/>
        <v>10</v>
      </c>
      <c r="Z40" s="2723">
        <f t="shared" si="18"/>
        <v>12</v>
      </c>
      <c r="AA40" s="2723">
        <f t="shared" si="18"/>
        <v>11</v>
      </c>
      <c r="AB40" s="2723">
        <f t="shared" si="18"/>
        <v>9</v>
      </c>
      <c r="AC40" s="2723">
        <f t="shared" si="18"/>
        <v>3</v>
      </c>
      <c r="AD40" s="2723">
        <f t="shared" si="18"/>
        <v>3</v>
      </c>
      <c r="AE40" s="2723">
        <f t="shared" si="18"/>
        <v>12</v>
      </c>
      <c r="AF40" s="2723">
        <f t="shared" si="18"/>
        <v>10</v>
      </c>
      <c r="AG40" s="2507"/>
      <c r="AH40" s="2507"/>
      <c r="AI40" s="2507"/>
      <c r="AJ40" s="2507"/>
      <c r="AK40" s="2507"/>
      <c r="AL40" s="2507"/>
      <c r="AM40" s="2507"/>
      <c r="AN40" s="2507"/>
    </row>
    <row r="41" spans="1:40">
      <c r="A41" s="2504" t="s">
        <v>781</v>
      </c>
      <c r="B41" s="2727">
        <f t="shared" ref="B41:AE41" si="19">COUNTIF(B4:B14,"D")+COUNTIF(B4:B14,"e")-COUNTIF(B7,"D")-COUNTIF(B5,"D")-COUNTIF(B4,"D")-COUNTIF(B14,"D")-COUNTIF(B7,"e")-COUNTIF(B5,"e")-COUNTIF(B4,"e")-COUNTIF(B14,"e")</f>
        <v>1</v>
      </c>
      <c r="C41" s="2727">
        <f t="shared" si="19"/>
        <v>4</v>
      </c>
      <c r="D41" s="2727">
        <f t="shared" si="19"/>
        <v>3</v>
      </c>
      <c r="E41" s="2727">
        <f t="shared" si="19"/>
        <v>3</v>
      </c>
      <c r="F41" s="2727">
        <f t="shared" si="19"/>
        <v>1</v>
      </c>
      <c r="G41" s="2727">
        <f t="shared" si="19"/>
        <v>3</v>
      </c>
      <c r="H41" s="2727">
        <f t="shared" si="19"/>
        <v>2</v>
      </c>
      <c r="I41" s="2727">
        <f t="shared" si="19"/>
        <v>2</v>
      </c>
      <c r="J41" s="2727">
        <f t="shared" si="19"/>
        <v>5</v>
      </c>
      <c r="K41" s="2727">
        <f t="shared" si="19"/>
        <v>4</v>
      </c>
      <c r="L41" s="2727">
        <f t="shared" si="19"/>
        <v>4</v>
      </c>
      <c r="M41" s="2727">
        <f t="shared" si="19"/>
        <v>2</v>
      </c>
      <c r="N41" s="2727">
        <f t="shared" si="19"/>
        <v>3</v>
      </c>
      <c r="O41" s="2727">
        <f t="shared" si="19"/>
        <v>2</v>
      </c>
      <c r="P41" s="2727">
        <f t="shared" si="19"/>
        <v>1</v>
      </c>
      <c r="Q41" s="2727">
        <f t="shared" si="19"/>
        <v>3</v>
      </c>
      <c r="R41" s="2727">
        <f t="shared" si="19"/>
        <v>3</v>
      </c>
      <c r="S41" s="2727">
        <f t="shared" si="19"/>
        <v>5</v>
      </c>
      <c r="T41" s="2727">
        <f t="shared" si="19"/>
        <v>5</v>
      </c>
      <c r="U41" s="2727">
        <f t="shared" si="19"/>
        <v>3</v>
      </c>
      <c r="V41" s="2727">
        <f t="shared" si="19"/>
        <v>2</v>
      </c>
      <c r="W41" s="2727">
        <f t="shared" si="19"/>
        <v>1</v>
      </c>
      <c r="X41" s="2727">
        <f t="shared" si="19"/>
        <v>4</v>
      </c>
      <c r="Y41" s="2727">
        <f t="shared" si="19"/>
        <v>3</v>
      </c>
      <c r="Z41" s="2727">
        <f t="shared" si="19"/>
        <v>6</v>
      </c>
      <c r="AA41" s="2727">
        <f t="shared" si="19"/>
        <v>4</v>
      </c>
      <c r="AB41" s="2727">
        <f t="shared" si="19"/>
        <v>4</v>
      </c>
      <c r="AC41" s="2727">
        <f t="shared" si="19"/>
        <v>1</v>
      </c>
      <c r="AD41" s="2727">
        <f t="shared" si="19"/>
        <v>2</v>
      </c>
      <c r="AE41" s="2727">
        <f t="shared" si="19"/>
        <v>5</v>
      </c>
      <c r="AF41" s="2728">
        <f t="shared" ref="AF41" si="20">COUNTIF(AF5,"D")+COUNTIF(AF4,"D")+COUNTIF(AF14,"D")+COUNTIF(AF5,"e")+COUNTIF(AF4,"e")+COUNTIF(AF14,"e")+COUNTIF(AF25,"d")+COUNTIF(AF27,"d")+COUNTIF(AF25,"e")+COUNTIF(AF27,"e")</f>
        <v>2</v>
      </c>
      <c r="AG41" s="2507"/>
      <c r="AH41" s="2507"/>
      <c r="AI41" s="2507"/>
      <c r="AJ41" s="2507"/>
      <c r="AK41" s="2507"/>
      <c r="AL41" s="2507"/>
      <c r="AM41" s="2507"/>
      <c r="AN41" s="2507"/>
    </row>
    <row r="42" spans="1:40">
      <c r="A42" s="2508" t="s">
        <v>704</v>
      </c>
      <c r="B42" s="2721">
        <f>COUNTIF(B4:B31,"d1")</f>
        <v>2</v>
      </c>
      <c r="C42" s="2721">
        <f t="shared" ref="C42:AF42" si="21">COUNTIF(C4:C31,"d1")</f>
        <v>0</v>
      </c>
      <c r="D42" s="2721">
        <f t="shared" si="21"/>
        <v>0</v>
      </c>
      <c r="E42" s="2721">
        <f t="shared" si="21"/>
        <v>0</v>
      </c>
      <c r="F42" s="2721">
        <f t="shared" si="21"/>
        <v>3</v>
      </c>
      <c r="G42" s="2721">
        <f t="shared" si="21"/>
        <v>0</v>
      </c>
      <c r="H42" s="2721">
        <f t="shared" si="21"/>
        <v>3</v>
      </c>
      <c r="I42" s="2721">
        <f t="shared" si="21"/>
        <v>3</v>
      </c>
      <c r="J42" s="2721">
        <f t="shared" si="21"/>
        <v>0</v>
      </c>
      <c r="K42" s="2721">
        <f t="shared" si="21"/>
        <v>0</v>
      </c>
      <c r="L42" s="2721">
        <f t="shared" si="21"/>
        <v>0</v>
      </c>
      <c r="M42" s="2721">
        <f t="shared" si="21"/>
        <v>0</v>
      </c>
      <c r="N42" s="2721">
        <f t="shared" si="21"/>
        <v>0</v>
      </c>
      <c r="O42" s="2721">
        <f t="shared" si="21"/>
        <v>3</v>
      </c>
      <c r="P42" s="2721">
        <f t="shared" si="21"/>
        <v>3</v>
      </c>
      <c r="Q42" s="2721">
        <f t="shared" si="21"/>
        <v>0</v>
      </c>
      <c r="R42" s="2721">
        <f t="shared" si="21"/>
        <v>0</v>
      </c>
      <c r="S42" s="2721">
        <f t="shared" si="21"/>
        <v>0</v>
      </c>
      <c r="T42" s="2721">
        <f t="shared" si="21"/>
        <v>0</v>
      </c>
      <c r="U42" s="2721">
        <f t="shared" si="21"/>
        <v>0</v>
      </c>
      <c r="V42" s="2721">
        <f t="shared" si="21"/>
        <v>3</v>
      </c>
      <c r="W42" s="2721">
        <f t="shared" si="21"/>
        <v>3</v>
      </c>
      <c r="X42" s="2721">
        <f t="shared" si="21"/>
        <v>0</v>
      </c>
      <c r="Y42" s="2721">
        <f t="shared" si="21"/>
        <v>0</v>
      </c>
      <c r="Z42" s="2721">
        <f t="shared" si="21"/>
        <v>0</v>
      </c>
      <c r="AA42" s="2721">
        <f t="shared" si="21"/>
        <v>0</v>
      </c>
      <c r="AB42" s="2721">
        <f t="shared" si="21"/>
        <v>0</v>
      </c>
      <c r="AC42" s="2721">
        <f t="shared" si="21"/>
        <v>3</v>
      </c>
      <c r="AD42" s="2721">
        <f t="shared" si="21"/>
        <v>3</v>
      </c>
      <c r="AE42" s="2721">
        <f t="shared" si="21"/>
        <v>0</v>
      </c>
      <c r="AF42" s="2721">
        <f t="shared" si="21"/>
        <v>0</v>
      </c>
      <c r="AG42" s="2507"/>
      <c r="AH42" s="2507"/>
      <c r="AI42" s="2507"/>
      <c r="AJ42" s="2507"/>
      <c r="AK42" s="2507"/>
      <c r="AL42" s="2507"/>
      <c r="AM42" s="2507"/>
      <c r="AN42" s="2507"/>
    </row>
    <row r="43" spans="1:40">
      <c r="A43" s="2504" t="s">
        <v>782</v>
      </c>
      <c r="B43" s="2727">
        <f>COUNTIF(B5,"D")+COUNTIF(B4,"D")+COUNTIF(B14,"D")+COUNTIF(B5,"e")+COUNTIF(B4,"e")+COUNTIF(B14,"e")+COUNTIF(B27,"d")+COUNTIF(B29,"e")+COUNTIF(B27,"e")</f>
        <v>1</v>
      </c>
      <c r="C43" s="2727">
        <f t="shared" ref="C43:AF43" si="22">COUNTIF(C5,"D")+COUNTIF(C4,"D")+COUNTIF(C14,"D")+COUNTIF(C5,"e")+COUNTIF(C4,"e")+COUNTIF(C14,"e")+COUNTIF(C27,"d")+COUNTIF(C29,"e")+COUNTIF(C27,"e")</f>
        <v>2</v>
      </c>
      <c r="D43" s="2727">
        <f t="shared" si="22"/>
        <v>2</v>
      </c>
      <c r="E43" s="2727">
        <f t="shared" si="22"/>
        <v>4</v>
      </c>
      <c r="F43" s="2727">
        <f t="shared" si="22"/>
        <v>1</v>
      </c>
      <c r="G43" s="2727">
        <f t="shared" si="22"/>
        <v>2</v>
      </c>
      <c r="H43" s="2727">
        <f t="shared" si="22"/>
        <v>0</v>
      </c>
      <c r="I43" s="2727">
        <f t="shared" si="22"/>
        <v>0</v>
      </c>
      <c r="J43" s="2727">
        <f t="shared" si="22"/>
        <v>4</v>
      </c>
      <c r="K43" s="2727">
        <f t="shared" si="22"/>
        <v>4</v>
      </c>
      <c r="L43" s="2727">
        <f t="shared" si="22"/>
        <v>3</v>
      </c>
      <c r="M43" s="2727">
        <f t="shared" si="22"/>
        <v>2</v>
      </c>
      <c r="N43" s="2727">
        <f t="shared" si="22"/>
        <v>3</v>
      </c>
      <c r="O43" s="2727">
        <f t="shared" si="22"/>
        <v>0</v>
      </c>
      <c r="P43" s="2727">
        <f t="shared" si="22"/>
        <v>1</v>
      </c>
      <c r="Q43" s="2727">
        <f t="shared" si="22"/>
        <v>4</v>
      </c>
      <c r="R43" s="2727">
        <f t="shared" si="22"/>
        <v>3</v>
      </c>
      <c r="S43" s="2727">
        <f t="shared" si="22"/>
        <v>3</v>
      </c>
      <c r="T43" s="2727">
        <f t="shared" si="22"/>
        <v>1</v>
      </c>
      <c r="U43" s="2727">
        <f t="shared" si="22"/>
        <v>2</v>
      </c>
      <c r="V43" s="2727">
        <f t="shared" si="22"/>
        <v>0</v>
      </c>
      <c r="W43" s="2727">
        <f t="shared" si="22"/>
        <v>0</v>
      </c>
      <c r="X43" s="2727">
        <f t="shared" si="22"/>
        <v>3</v>
      </c>
      <c r="Y43" s="2727">
        <f t="shared" si="22"/>
        <v>3</v>
      </c>
      <c r="Z43" s="2727">
        <f t="shared" si="22"/>
        <v>2</v>
      </c>
      <c r="AA43" s="2727">
        <f t="shared" si="22"/>
        <v>2</v>
      </c>
      <c r="AB43" s="2727">
        <f t="shared" si="22"/>
        <v>2</v>
      </c>
      <c r="AC43" s="2727">
        <f t="shared" si="22"/>
        <v>1</v>
      </c>
      <c r="AD43" s="2727">
        <f t="shared" si="22"/>
        <v>0</v>
      </c>
      <c r="AE43" s="2727">
        <f t="shared" si="22"/>
        <v>1</v>
      </c>
      <c r="AF43" s="2727">
        <f t="shared" si="22"/>
        <v>2</v>
      </c>
      <c r="AG43" s="2507"/>
      <c r="AH43" s="2507"/>
      <c r="AI43" s="2507"/>
      <c r="AJ43" s="2507"/>
      <c r="AK43" s="2507"/>
      <c r="AL43" s="2507"/>
      <c r="AM43" s="2507"/>
      <c r="AN43" s="2507"/>
    </row>
    <row r="44" spans="1:40">
      <c r="A44" s="2509" t="s">
        <v>658</v>
      </c>
      <c r="B44" s="2727">
        <f>COUNTIF(B8,"n")+COUNTIF(B9:B10,"n")+COUNTIF(B11,"n")+COUNTIF(B12:B14,"n")+COUNTIF(B21,"n")+COUNTIF(B23,"n")+COUNTIF(B29,"n")</f>
        <v>1</v>
      </c>
      <c r="C44" s="2727">
        <f t="shared" ref="C44:AF44" si="23">COUNTIF(C8,"n")+COUNTIF(C9:C10,"n")+COUNTIF(C11,"n")+COUNTIF(C12:C14,"n")+COUNTIF(C21,"n")+COUNTIF(C23,"n")+COUNTIF(C29,"n")</f>
        <v>1</v>
      </c>
      <c r="D44" s="2727">
        <f t="shared" si="23"/>
        <v>2</v>
      </c>
      <c r="E44" s="2727">
        <f t="shared" si="23"/>
        <v>2</v>
      </c>
      <c r="F44" s="2727">
        <f t="shared" si="23"/>
        <v>1</v>
      </c>
      <c r="G44" s="2727">
        <f t="shared" si="23"/>
        <v>1</v>
      </c>
      <c r="H44" s="2727">
        <f t="shared" si="23"/>
        <v>1</v>
      </c>
      <c r="I44" s="2727">
        <f t="shared" si="23"/>
        <v>1</v>
      </c>
      <c r="J44" s="2727">
        <f t="shared" si="23"/>
        <v>1</v>
      </c>
      <c r="K44" s="2727">
        <f t="shared" si="23"/>
        <v>2</v>
      </c>
      <c r="L44" s="2727">
        <f t="shared" si="23"/>
        <v>2</v>
      </c>
      <c r="M44" s="2727">
        <f t="shared" si="23"/>
        <v>1</v>
      </c>
      <c r="N44" s="2727">
        <f t="shared" si="23"/>
        <v>1</v>
      </c>
      <c r="O44" s="2727">
        <f t="shared" si="23"/>
        <v>1</v>
      </c>
      <c r="P44" s="2727">
        <f t="shared" si="23"/>
        <v>2</v>
      </c>
      <c r="Q44" s="2727">
        <f t="shared" si="23"/>
        <v>2</v>
      </c>
      <c r="R44" s="2727">
        <f t="shared" si="23"/>
        <v>1</v>
      </c>
      <c r="S44" s="2727">
        <f t="shared" si="23"/>
        <v>1</v>
      </c>
      <c r="T44" s="2727">
        <f t="shared" si="23"/>
        <v>1</v>
      </c>
      <c r="U44" s="2727">
        <f t="shared" si="23"/>
        <v>2</v>
      </c>
      <c r="V44" s="2727">
        <f t="shared" si="23"/>
        <v>2</v>
      </c>
      <c r="W44" s="2727">
        <f t="shared" si="23"/>
        <v>2</v>
      </c>
      <c r="X44" s="2727">
        <f t="shared" si="23"/>
        <v>2</v>
      </c>
      <c r="Y44" s="2727">
        <f t="shared" si="23"/>
        <v>1</v>
      </c>
      <c r="Z44" s="2727">
        <f t="shared" si="23"/>
        <v>1</v>
      </c>
      <c r="AA44" s="2727">
        <f t="shared" si="23"/>
        <v>2</v>
      </c>
      <c r="AB44" s="2727">
        <f t="shared" si="23"/>
        <v>2</v>
      </c>
      <c r="AC44" s="2727">
        <f t="shared" si="23"/>
        <v>1</v>
      </c>
      <c r="AD44" s="2727">
        <f t="shared" si="23"/>
        <v>2</v>
      </c>
      <c r="AE44" s="2727">
        <f t="shared" si="23"/>
        <v>1</v>
      </c>
      <c r="AF44" s="2727">
        <f t="shared" si="23"/>
        <v>1</v>
      </c>
      <c r="AG44" s="2507"/>
      <c r="AH44" s="2507"/>
      <c r="AI44" s="2507"/>
      <c r="AJ44" s="2507"/>
      <c r="AK44" s="2507"/>
      <c r="AL44" s="2507"/>
      <c r="AM44" s="2507"/>
      <c r="AN44" s="2507"/>
    </row>
    <row r="45" spans="1:40">
      <c r="A45" s="2509" t="s">
        <v>659</v>
      </c>
      <c r="B45" s="2727">
        <f t="shared" ref="B45:AE45" si="24">COUNTIF(B4:B14,"E")+COUNTIF(B4:B14,"d")</f>
        <v>2</v>
      </c>
      <c r="C45" s="2727">
        <f t="shared" si="24"/>
        <v>6</v>
      </c>
      <c r="D45" s="2727">
        <f t="shared" si="24"/>
        <v>5</v>
      </c>
      <c r="E45" s="2727">
        <f t="shared" si="24"/>
        <v>7</v>
      </c>
      <c r="F45" s="2727">
        <f t="shared" si="24"/>
        <v>2</v>
      </c>
      <c r="G45" s="2727">
        <f t="shared" si="24"/>
        <v>5</v>
      </c>
      <c r="H45" s="2727">
        <f t="shared" si="24"/>
        <v>3</v>
      </c>
      <c r="I45" s="2727">
        <f t="shared" si="24"/>
        <v>2</v>
      </c>
      <c r="J45" s="2727">
        <f t="shared" si="24"/>
        <v>8</v>
      </c>
      <c r="K45" s="2727">
        <f t="shared" si="24"/>
        <v>7</v>
      </c>
      <c r="L45" s="2727">
        <f t="shared" si="24"/>
        <v>8</v>
      </c>
      <c r="M45" s="2727">
        <f t="shared" si="24"/>
        <v>2</v>
      </c>
      <c r="N45" s="2727">
        <f t="shared" si="24"/>
        <v>4</v>
      </c>
      <c r="O45" s="2727">
        <f t="shared" si="24"/>
        <v>2</v>
      </c>
      <c r="P45" s="2727">
        <f t="shared" si="24"/>
        <v>2</v>
      </c>
      <c r="Q45" s="2727">
        <f t="shared" si="24"/>
        <v>6</v>
      </c>
      <c r="R45" s="2727">
        <f t="shared" si="24"/>
        <v>5</v>
      </c>
      <c r="S45" s="2727">
        <f t="shared" si="24"/>
        <v>7</v>
      </c>
      <c r="T45" s="2727">
        <f t="shared" si="24"/>
        <v>6</v>
      </c>
      <c r="U45" s="2727">
        <f t="shared" si="24"/>
        <v>4</v>
      </c>
      <c r="V45" s="2727">
        <f t="shared" si="24"/>
        <v>2</v>
      </c>
      <c r="W45" s="2727">
        <f t="shared" si="24"/>
        <v>2</v>
      </c>
      <c r="X45" s="2727">
        <f t="shared" si="24"/>
        <v>7</v>
      </c>
      <c r="Y45" s="2727">
        <f t="shared" si="24"/>
        <v>5</v>
      </c>
      <c r="Z45" s="2727">
        <f t="shared" si="24"/>
        <v>8</v>
      </c>
      <c r="AA45" s="2727">
        <f t="shared" si="24"/>
        <v>6</v>
      </c>
      <c r="AB45" s="2727">
        <f t="shared" si="24"/>
        <v>7</v>
      </c>
      <c r="AC45" s="2727">
        <f t="shared" si="24"/>
        <v>2</v>
      </c>
      <c r="AD45" s="2727">
        <f t="shared" si="24"/>
        <v>2</v>
      </c>
      <c r="AE45" s="2727">
        <f t="shared" si="24"/>
        <v>6</v>
      </c>
      <c r="AF45" s="2727">
        <f t="shared" ref="AF45" si="25">COUNTIF(AF8:AF14,"E")+COUNTIF(AF8:AF14,"d")</f>
        <v>5</v>
      </c>
      <c r="AG45" s="2507"/>
      <c r="AH45" s="2507"/>
      <c r="AI45" s="2507"/>
      <c r="AJ45" s="2507"/>
      <c r="AK45" s="2507"/>
      <c r="AL45" s="2507"/>
      <c r="AM45" s="2507"/>
      <c r="AN45" s="2507"/>
    </row>
    <row r="46" spans="1:40">
      <c r="A46" s="2509" t="s">
        <v>660</v>
      </c>
      <c r="B46" s="2727">
        <f>COUNTIF(B17:B22,"E")+COUNTIF(B15:B20,"d")</f>
        <v>1</v>
      </c>
      <c r="C46" s="2727">
        <f t="shared" ref="C46:AF46" si="26">COUNTIF(C17:C22,"E")+COUNTIF(C15:C20,"d")</f>
        <v>4</v>
      </c>
      <c r="D46" s="2727">
        <f t="shared" si="26"/>
        <v>4</v>
      </c>
      <c r="E46" s="2727">
        <f t="shared" si="26"/>
        <v>4</v>
      </c>
      <c r="F46" s="2727">
        <f t="shared" si="26"/>
        <v>1</v>
      </c>
      <c r="G46" s="2727">
        <f t="shared" si="26"/>
        <v>4</v>
      </c>
      <c r="H46" s="2727">
        <f t="shared" si="26"/>
        <v>1</v>
      </c>
      <c r="I46" s="2727">
        <f t="shared" si="26"/>
        <v>1</v>
      </c>
      <c r="J46" s="2727">
        <f t="shared" si="26"/>
        <v>5</v>
      </c>
      <c r="K46" s="2727">
        <f t="shared" si="26"/>
        <v>6</v>
      </c>
      <c r="L46" s="2727">
        <f t="shared" si="26"/>
        <v>5</v>
      </c>
      <c r="M46" s="2727">
        <f t="shared" si="26"/>
        <v>4</v>
      </c>
      <c r="N46" s="2727">
        <f t="shared" si="26"/>
        <v>4</v>
      </c>
      <c r="O46" s="2727">
        <f t="shared" si="26"/>
        <v>1</v>
      </c>
      <c r="P46" s="2727">
        <f t="shared" si="26"/>
        <v>1</v>
      </c>
      <c r="Q46" s="2727">
        <f t="shared" si="26"/>
        <v>5</v>
      </c>
      <c r="R46" s="2727">
        <f t="shared" si="26"/>
        <v>4</v>
      </c>
      <c r="S46" s="2727">
        <f t="shared" si="26"/>
        <v>4</v>
      </c>
      <c r="T46" s="2727">
        <f t="shared" si="26"/>
        <v>4</v>
      </c>
      <c r="U46" s="2727">
        <f t="shared" si="26"/>
        <v>6</v>
      </c>
      <c r="V46" s="2727">
        <f t="shared" si="26"/>
        <v>1</v>
      </c>
      <c r="W46" s="2727">
        <f t="shared" si="26"/>
        <v>1</v>
      </c>
      <c r="X46" s="2727">
        <f t="shared" si="26"/>
        <v>5</v>
      </c>
      <c r="Y46" s="2727">
        <f t="shared" si="26"/>
        <v>6</v>
      </c>
      <c r="Z46" s="2727">
        <f t="shared" si="26"/>
        <v>5</v>
      </c>
      <c r="AA46" s="2727">
        <f t="shared" si="26"/>
        <v>6</v>
      </c>
      <c r="AB46" s="2727">
        <f t="shared" si="26"/>
        <v>4</v>
      </c>
      <c r="AC46" s="2727">
        <f t="shared" si="26"/>
        <v>1</v>
      </c>
      <c r="AD46" s="2727">
        <f t="shared" si="26"/>
        <v>1</v>
      </c>
      <c r="AE46" s="2727">
        <f t="shared" si="26"/>
        <v>5</v>
      </c>
      <c r="AF46" s="2727">
        <f t="shared" si="26"/>
        <v>5</v>
      </c>
      <c r="AG46" s="2507"/>
      <c r="AH46" s="2190"/>
      <c r="AI46" s="2190"/>
      <c r="AJ46" s="2190"/>
      <c r="AK46" s="2190"/>
      <c r="AL46" s="2190"/>
      <c r="AM46" s="2190"/>
      <c r="AN46" s="2190"/>
    </row>
    <row r="47" spans="1:40">
      <c r="A47" s="2509" t="s">
        <v>661</v>
      </c>
      <c r="B47" s="2727">
        <f t="shared" ref="B47:AF47" si="27">COUNTIF(B8:B14,"E")+COUNTIF(B8:B14,"d")</f>
        <v>1</v>
      </c>
      <c r="C47" s="2727">
        <f t="shared" si="27"/>
        <v>4</v>
      </c>
      <c r="D47" s="2727">
        <f t="shared" si="27"/>
        <v>3</v>
      </c>
      <c r="E47" s="2727">
        <f t="shared" si="27"/>
        <v>3</v>
      </c>
      <c r="F47" s="2727">
        <f t="shared" si="27"/>
        <v>1</v>
      </c>
      <c r="G47" s="2727">
        <f t="shared" si="27"/>
        <v>3</v>
      </c>
      <c r="H47" s="2727">
        <f t="shared" si="27"/>
        <v>2</v>
      </c>
      <c r="I47" s="2727">
        <f t="shared" si="27"/>
        <v>2</v>
      </c>
      <c r="J47" s="2727">
        <f t="shared" si="27"/>
        <v>5</v>
      </c>
      <c r="K47" s="2727">
        <f t="shared" si="27"/>
        <v>4</v>
      </c>
      <c r="L47" s="2727">
        <f t="shared" si="27"/>
        <v>4</v>
      </c>
      <c r="M47" s="2727">
        <f t="shared" si="27"/>
        <v>2</v>
      </c>
      <c r="N47" s="2727">
        <f t="shared" si="27"/>
        <v>3</v>
      </c>
      <c r="O47" s="2727">
        <f t="shared" si="27"/>
        <v>2</v>
      </c>
      <c r="P47" s="2727">
        <f t="shared" si="27"/>
        <v>1</v>
      </c>
      <c r="Q47" s="2727">
        <f t="shared" si="27"/>
        <v>4</v>
      </c>
      <c r="R47" s="2727">
        <f t="shared" si="27"/>
        <v>3</v>
      </c>
      <c r="S47" s="2727">
        <f t="shared" si="27"/>
        <v>6</v>
      </c>
      <c r="T47" s="2727">
        <f t="shared" si="27"/>
        <v>4</v>
      </c>
      <c r="U47" s="2727">
        <f t="shared" si="27"/>
        <v>3</v>
      </c>
      <c r="V47" s="2727">
        <f t="shared" si="27"/>
        <v>1</v>
      </c>
      <c r="W47" s="2727">
        <f t="shared" si="27"/>
        <v>1</v>
      </c>
      <c r="X47" s="2727">
        <f t="shared" si="27"/>
        <v>4</v>
      </c>
      <c r="Y47" s="2727">
        <f t="shared" si="27"/>
        <v>3</v>
      </c>
      <c r="Z47" s="2727">
        <f t="shared" si="27"/>
        <v>6</v>
      </c>
      <c r="AA47" s="2727">
        <f t="shared" si="27"/>
        <v>4</v>
      </c>
      <c r="AB47" s="2727">
        <f t="shared" si="27"/>
        <v>4</v>
      </c>
      <c r="AC47" s="2727">
        <f t="shared" si="27"/>
        <v>1</v>
      </c>
      <c r="AD47" s="2727">
        <f t="shared" si="27"/>
        <v>2</v>
      </c>
      <c r="AE47" s="2727">
        <f t="shared" si="27"/>
        <v>5</v>
      </c>
      <c r="AF47" s="2727">
        <f t="shared" si="27"/>
        <v>5</v>
      </c>
    </row>
    <row r="48" spans="1:40" ht="17.25" thickBot="1">
      <c r="A48" s="2510" t="s">
        <v>784</v>
      </c>
      <c r="B48" s="2730">
        <f>B45+B46</f>
        <v>3</v>
      </c>
      <c r="C48" s="2730">
        <f t="shared" ref="C48:AF48" si="28">C45+C46</f>
        <v>10</v>
      </c>
      <c r="D48" s="2730">
        <f t="shared" si="28"/>
        <v>9</v>
      </c>
      <c r="E48" s="2730">
        <f t="shared" si="28"/>
        <v>11</v>
      </c>
      <c r="F48" s="2730">
        <f t="shared" si="28"/>
        <v>3</v>
      </c>
      <c r="G48" s="2730">
        <f t="shared" si="28"/>
        <v>9</v>
      </c>
      <c r="H48" s="2730">
        <f t="shared" si="28"/>
        <v>4</v>
      </c>
      <c r="I48" s="2730">
        <f t="shared" si="28"/>
        <v>3</v>
      </c>
      <c r="J48" s="2730">
        <f t="shared" si="28"/>
        <v>13</v>
      </c>
      <c r="K48" s="2730">
        <f t="shared" si="28"/>
        <v>13</v>
      </c>
      <c r="L48" s="2730">
        <f t="shared" si="28"/>
        <v>13</v>
      </c>
      <c r="M48" s="2730">
        <f t="shared" si="28"/>
        <v>6</v>
      </c>
      <c r="N48" s="2730">
        <f t="shared" si="28"/>
        <v>8</v>
      </c>
      <c r="O48" s="2730">
        <f t="shared" si="28"/>
        <v>3</v>
      </c>
      <c r="P48" s="2730">
        <f t="shared" si="28"/>
        <v>3</v>
      </c>
      <c r="Q48" s="2730">
        <f t="shared" si="28"/>
        <v>11</v>
      </c>
      <c r="R48" s="2730">
        <f t="shared" si="28"/>
        <v>9</v>
      </c>
      <c r="S48" s="2730">
        <f t="shared" si="28"/>
        <v>11</v>
      </c>
      <c r="T48" s="2730">
        <f t="shared" si="28"/>
        <v>10</v>
      </c>
      <c r="U48" s="2730">
        <f t="shared" si="28"/>
        <v>10</v>
      </c>
      <c r="V48" s="2730">
        <f t="shared" si="28"/>
        <v>3</v>
      </c>
      <c r="W48" s="2730">
        <f t="shared" si="28"/>
        <v>3</v>
      </c>
      <c r="X48" s="2730">
        <f t="shared" si="28"/>
        <v>12</v>
      </c>
      <c r="Y48" s="2730">
        <f t="shared" si="28"/>
        <v>11</v>
      </c>
      <c r="Z48" s="2730">
        <f t="shared" si="28"/>
        <v>13</v>
      </c>
      <c r="AA48" s="2730">
        <f t="shared" si="28"/>
        <v>12</v>
      </c>
      <c r="AB48" s="2730">
        <f t="shared" si="28"/>
        <v>11</v>
      </c>
      <c r="AC48" s="2730">
        <f t="shared" si="28"/>
        <v>3</v>
      </c>
      <c r="AD48" s="2730">
        <f t="shared" si="28"/>
        <v>3</v>
      </c>
      <c r="AE48" s="2730">
        <f t="shared" si="28"/>
        <v>11</v>
      </c>
      <c r="AF48" s="2730">
        <f t="shared" si="28"/>
        <v>10</v>
      </c>
    </row>
  </sheetData>
  <mergeCells count="2">
    <mergeCell ref="B1:AN1"/>
    <mergeCell ref="AG2:AN2"/>
  </mergeCells>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002060"/>
  </sheetPr>
  <dimension ref="A1:AM48"/>
  <sheetViews>
    <sheetView workbookViewId="0">
      <selection activeCell="A11" sqref="A11:XFD11"/>
    </sheetView>
  </sheetViews>
  <sheetFormatPr defaultRowHeight="16.5"/>
  <cols>
    <col min="2" max="33" width="4" customWidth="1"/>
    <col min="34" max="34" width="3.75" customWidth="1"/>
    <col min="35" max="39" width="4" customWidth="1"/>
  </cols>
  <sheetData>
    <row r="1" spans="1:39" ht="15.75" customHeight="1" thickBot="1">
      <c r="A1" s="1"/>
      <c r="B1" s="6306" t="s">
        <v>1168</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8"/>
    </row>
    <row r="2" spans="1:39" ht="15.75" customHeight="1" thickBot="1">
      <c r="A2" s="6" t="s">
        <v>0</v>
      </c>
      <c r="B2" s="3270">
        <v>1</v>
      </c>
      <c r="C2" s="3271">
        <v>2</v>
      </c>
      <c r="D2" s="3271">
        <v>3</v>
      </c>
      <c r="E2" s="3271">
        <v>4</v>
      </c>
      <c r="F2" s="3271">
        <v>5</v>
      </c>
      <c r="G2" s="3272">
        <v>6</v>
      </c>
      <c r="H2" s="3271">
        <v>7</v>
      </c>
      <c r="I2" s="3271">
        <v>8</v>
      </c>
      <c r="J2" s="3271">
        <v>9</v>
      </c>
      <c r="K2" s="3271">
        <v>10</v>
      </c>
      <c r="L2" s="3271">
        <v>11</v>
      </c>
      <c r="M2" s="3271">
        <v>12</v>
      </c>
      <c r="N2" s="3271">
        <v>13</v>
      </c>
      <c r="O2" s="3271">
        <v>14</v>
      </c>
      <c r="P2" s="3271">
        <v>15</v>
      </c>
      <c r="Q2" s="3271">
        <v>16</v>
      </c>
      <c r="R2" s="3271">
        <v>17</v>
      </c>
      <c r="S2" s="3271">
        <v>18</v>
      </c>
      <c r="T2" s="3271">
        <v>19</v>
      </c>
      <c r="U2" s="3271">
        <v>20</v>
      </c>
      <c r="V2" s="3271">
        <v>21</v>
      </c>
      <c r="W2" s="3271">
        <v>22</v>
      </c>
      <c r="X2" s="3271">
        <v>23</v>
      </c>
      <c r="Y2" s="3271">
        <v>24</v>
      </c>
      <c r="Z2" s="3271">
        <v>25</v>
      </c>
      <c r="AA2" s="3271">
        <v>26</v>
      </c>
      <c r="AB2" s="3271">
        <v>27</v>
      </c>
      <c r="AC2" s="3271">
        <v>28</v>
      </c>
      <c r="AD2" s="3271">
        <v>29</v>
      </c>
      <c r="AE2" s="3271">
        <v>30</v>
      </c>
      <c r="AF2" s="6321" t="s">
        <v>1</v>
      </c>
      <c r="AG2" s="6321"/>
      <c r="AH2" s="6321"/>
      <c r="AI2" s="6321"/>
      <c r="AJ2" s="6321"/>
      <c r="AK2" s="6321"/>
      <c r="AL2" s="6321"/>
      <c r="AM2" s="6322"/>
    </row>
    <row r="3" spans="1:39" ht="15.75" customHeight="1" thickBot="1">
      <c r="A3" s="1081" t="s">
        <v>7</v>
      </c>
      <c r="B3" s="3228" t="s">
        <v>8</v>
      </c>
      <c r="C3" s="3222" t="s">
        <v>9</v>
      </c>
      <c r="D3" s="3222" t="s">
        <v>10</v>
      </c>
      <c r="E3" s="3229" t="s">
        <v>11</v>
      </c>
      <c r="F3" s="3229" t="s">
        <v>12</v>
      </c>
      <c r="G3" s="3230" t="s">
        <v>13</v>
      </c>
      <c r="H3" s="3222" t="s">
        <v>14</v>
      </c>
      <c r="I3" s="3222" t="s">
        <v>8</v>
      </c>
      <c r="J3" s="3222" t="s">
        <v>9</v>
      </c>
      <c r="K3" s="3222" t="s">
        <v>10</v>
      </c>
      <c r="L3" s="3229" t="s">
        <v>11</v>
      </c>
      <c r="M3" s="3229" t="s">
        <v>12</v>
      </c>
      <c r="N3" s="3222" t="s">
        <v>13</v>
      </c>
      <c r="O3" s="3222" t="s">
        <v>14</v>
      </c>
      <c r="P3" s="3222" t="s">
        <v>8</v>
      </c>
      <c r="Q3" s="3222" t="s">
        <v>9</v>
      </c>
      <c r="R3" s="3222" t="s">
        <v>10</v>
      </c>
      <c r="S3" s="3229" t="s">
        <v>11</v>
      </c>
      <c r="T3" s="3229" t="s">
        <v>12</v>
      </c>
      <c r="U3" s="3222" t="s">
        <v>13</v>
      </c>
      <c r="V3" s="3222" t="s">
        <v>14</v>
      </c>
      <c r="W3" s="3222" t="s">
        <v>8</v>
      </c>
      <c r="X3" s="3222" t="s">
        <v>9</v>
      </c>
      <c r="Y3" s="3222" t="s">
        <v>10</v>
      </c>
      <c r="Z3" s="3229" t="s">
        <v>11</v>
      </c>
      <c r="AA3" s="3229" t="s">
        <v>12</v>
      </c>
      <c r="AB3" s="3222" t="s">
        <v>13</v>
      </c>
      <c r="AC3" s="3222" t="s">
        <v>14</v>
      </c>
      <c r="AD3" s="3222" t="s">
        <v>8</v>
      </c>
      <c r="AE3" s="3222" t="s">
        <v>9</v>
      </c>
      <c r="AF3" s="1554" t="s">
        <v>2</v>
      </c>
      <c r="AG3" s="1554" t="s">
        <v>3</v>
      </c>
      <c r="AH3" s="1554" t="s">
        <v>4</v>
      </c>
      <c r="AI3" s="1554" t="s">
        <v>5</v>
      </c>
      <c r="AJ3" s="1776" t="s">
        <v>775</v>
      </c>
      <c r="AK3" s="1776" t="s">
        <v>1169</v>
      </c>
      <c r="AL3" s="1776" t="s">
        <v>777</v>
      </c>
      <c r="AM3" s="1555" t="s">
        <v>6</v>
      </c>
    </row>
    <row r="4" spans="1:39" ht="15.75" customHeight="1" thickBot="1">
      <c r="A4" s="3249" t="s">
        <v>1170</v>
      </c>
      <c r="B4" s="3238" t="s">
        <v>1197</v>
      </c>
      <c r="C4" s="1975" t="s">
        <v>16</v>
      </c>
      <c r="D4" s="1976" t="s">
        <v>2</v>
      </c>
      <c r="E4" s="1977" t="s">
        <v>3</v>
      </c>
      <c r="F4" s="1975" t="s">
        <v>16</v>
      </c>
      <c r="G4" s="2036" t="s">
        <v>16</v>
      </c>
      <c r="H4" s="1975" t="s">
        <v>16</v>
      </c>
      <c r="I4" s="1976" t="s">
        <v>2</v>
      </c>
      <c r="J4" s="1977" t="s">
        <v>3</v>
      </c>
      <c r="K4" s="1975" t="s">
        <v>16</v>
      </c>
      <c r="L4" s="1981" t="s">
        <v>4</v>
      </c>
      <c r="M4" s="1981" t="s">
        <v>4</v>
      </c>
      <c r="N4" s="1975" t="s">
        <v>16</v>
      </c>
      <c r="O4" s="1977" t="s">
        <v>3</v>
      </c>
      <c r="P4" s="1976" t="s">
        <v>2</v>
      </c>
      <c r="Q4" s="1987" t="s">
        <v>2</v>
      </c>
      <c r="R4" s="1985" t="s">
        <v>2</v>
      </c>
      <c r="S4" s="1975" t="s">
        <v>16</v>
      </c>
      <c r="T4" s="1977" t="s">
        <v>3</v>
      </c>
      <c r="U4" s="1976" t="s">
        <v>2</v>
      </c>
      <c r="V4" s="1976" t="s">
        <v>2</v>
      </c>
      <c r="W4" s="1977" t="s">
        <v>3</v>
      </c>
      <c r="X4" s="1981" t="s">
        <v>4</v>
      </c>
      <c r="Y4" s="1981" t="s">
        <v>4</v>
      </c>
      <c r="Z4" s="1975" t="s">
        <v>16</v>
      </c>
      <c r="AA4" s="1975" t="s">
        <v>16</v>
      </c>
      <c r="AB4" s="1980" t="s">
        <v>2</v>
      </c>
      <c r="AC4" s="1977" t="s">
        <v>3</v>
      </c>
      <c r="AD4" s="1976" t="s">
        <v>2</v>
      </c>
      <c r="AE4" s="2026" t="s">
        <v>2</v>
      </c>
      <c r="AF4" s="1734">
        <f t="shared" ref="AF4:AF35" si="0">COUNTIF(B4:AE4,AF$3)</f>
        <v>10</v>
      </c>
      <c r="AG4" s="16">
        <f t="shared" ref="AG4:AG35" si="1">COUNTIF(B4:AE4,AG$3)</f>
        <v>6</v>
      </c>
      <c r="AH4" s="16">
        <f t="shared" ref="AH4:AH35" si="2">COUNTIF(B4:AE4,AH$3)</f>
        <v>5</v>
      </c>
      <c r="AI4" s="16">
        <f>COUNTIF(B4:AE4,AI$3)</f>
        <v>9</v>
      </c>
      <c r="AJ4" s="1777">
        <f t="shared" ref="AJ4:AJ35" si="3">COUNTIF(B4:AE4,$OU$3)</f>
        <v>0</v>
      </c>
      <c r="AK4" s="1777">
        <f>IF(B4="off",0,1)+IF(G4="off",0,1)</f>
        <v>1</v>
      </c>
      <c r="AL4" s="1777">
        <v>2</v>
      </c>
      <c r="AM4" s="1591">
        <f t="shared" ref="AM4:AM22" si="4">(AG4+AH4+AK4)*2+2+AJ4</f>
        <v>26</v>
      </c>
    </row>
    <row r="5" spans="1:39" ht="15.75" customHeight="1">
      <c r="A5" s="3250" t="s">
        <v>1171</v>
      </c>
      <c r="B5" s="1986" t="s">
        <v>16</v>
      </c>
      <c r="C5" s="1978" t="s">
        <v>3</v>
      </c>
      <c r="D5" s="1985" t="s">
        <v>2</v>
      </c>
      <c r="E5" s="1982" t="s">
        <v>16</v>
      </c>
      <c r="F5" s="1978" t="s">
        <v>3</v>
      </c>
      <c r="G5" s="2056" t="s">
        <v>4</v>
      </c>
      <c r="H5" s="1982" t="s">
        <v>16</v>
      </c>
      <c r="I5" s="1987" t="s">
        <v>2</v>
      </c>
      <c r="J5" s="1989" t="s">
        <v>4</v>
      </c>
      <c r="K5" s="1989" t="s">
        <v>4</v>
      </c>
      <c r="L5" s="1982" t="s">
        <v>16</v>
      </c>
      <c r="M5" s="3197" t="s">
        <v>704</v>
      </c>
      <c r="N5" s="1978" t="s">
        <v>3</v>
      </c>
      <c r="O5" s="1987" t="s">
        <v>2</v>
      </c>
      <c r="P5" s="1987" t="s">
        <v>2</v>
      </c>
      <c r="Q5" s="1980" t="s">
        <v>2</v>
      </c>
      <c r="R5" s="3261" t="s">
        <v>59</v>
      </c>
      <c r="S5" s="1982" t="s">
        <v>16</v>
      </c>
      <c r="T5" s="1982" t="s">
        <v>16</v>
      </c>
      <c r="U5" s="1978" t="s">
        <v>3</v>
      </c>
      <c r="V5" s="1989" t="s">
        <v>4</v>
      </c>
      <c r="W5" s="1989" t="s">
        <v>4</v>
      </c>
      <c r="X5" s="1982" t="s">
        <v>16</v>
      </c>
      <c r="Y5" s="1987" t="s">
        <v>2</v>
      </c>
      <c r="Z5" s="1978" t="s">
        <v>3</v>
      </c>
      <c r="AA5" s="1982" t="s">
        <v>16</v>
      </c>
      <c r="AB5" s="1989" t="s">
        <v>4</v>
      </c>
      <c r="AC5" s="1982" t="s">
        <v>16</v>
      </c>
      <c r="AD5" s="1985" t="s">
        <v>2</v>
      </c>
      <c r="AE5" s="2031" t="s">
        <v>3</v>
      </c>
      <c r="AF5" s="7">
        <f t="shared" si="0"/>
        <v>7</v>
      </c>
      <c r="AG5" s="13">
        <f t="shared" si="1"/>
        <v>6</v>
      </c>
      <c r="AH5" s="8">
        <f t="shared" si="2"/>
        <v>6</v>
      </c>
      <c r="AI5" s="13">
        <f t="shared" ref="AI5:AI35" si="5">COUNTIF(B5:AE5,AI$3)</f>
        <v>9</v>
      </c>
      <c r="AJ5" s="49">
        <f t="shared" si="3"/>
        <v>0</v>
      </c>
      <c r="AK5" s="49">
        <f t="shared" ref="AK5:AK35" si="6">IF(B5="off",0,1)+IF(G5="off",0,1)</f>
        <v>1</v>
      </c>
      <c r="AL5" s="49">
        <v>3</v>
      </c>
      <c r="AM5" s="14">
        <f t="shared" si="4"/>
        <v>28</v>
      </c>
    </row>
    <row r="6" spans="1:39" ht="15.75" customHeight="1">
      <c r="A6" s="3250" t="s">
        <v>1172</v>
      </c>
      <c r="B6" s="3239" t="s">
        <v>3</v>
      </c>
      <c r="C6" s="1987" t="s">
        <v>2</v>
      </c>
      <c r="D6" s="1982" t="s">
        <v>16</v>
      </c>
      <c r="E6" s="1989" t="s">
        <v>4</v>
      </c>
      <c r="F6" s="1989" t="s">
        <v>4</v>
      </c>
      <c r="G6" s="2052" t="s">
        <v>16</v>
      </c>
      <c r="H6" s="1978" t="s">
        <v>3</v>
      </c>
      <c r="I6" s="1979" t="s">
        <v>16</v>
      </c>
      <c r="J6" s="1985" t="s">
        <v>2</v>
      </c>
      <c r="K6" s="1987" t="s">
        <v>2</v>
      </c>
      <c r="L6" s="1982" t="s">
        <v>16</v>
      </c>
      <c r="M6" s="1978" t="s">
        <v>3</v>
      </c>
      <c r="N6" s="3276" t="s">
        <v>1214</v>
      </c>
      <c r="O6" s="1987" t="s">
        <v>2</v>
      </c>
      <c r="P6" s="1978" t="s">
        <v>3</v>
      </c>
      <c r="Q6" s="1989" t="s">
        <v>4</v>
      </c>
      <c r="R6" s="1989" t="s">
        <v>4</v>
      </c>
      <c r="S6" s="1982" t="s">
        <v>16</v>
      </c>
      <c r="T6" s="1982" t="s">
        <v>16</v>
      </c>
      <c r="U6" s="1985" t="s">
        <v>2</v>
      </c>
      <c r="V6" s="1978" t="s">
        <v>3</v>
      </c>
      <c r="W6" s="1987" t="s">
        <v>2</v>
      </c>
      <c r="X6" s="1987" t="s">
        <v>2</v>
      </c>
      <c r="Y6" s="1982" t="s">
        <v>16</v>
      </c>
      <c r="Z6" s="1982" t="s">
        <v>16</v>
      </c>
      <c r="AA6" s="3197" t="s">
        <v>704</v>
      </c>
      <c r="AB6" s="1987" t="s">
        <v>2</v>
      </c>
      <c r="AC6" s="1989" t="s">
        <v>4</v>
      </c>
      <c r="AD6" s="1989" t="s">
        <v>4</v>
      </c>
      <c r="AE6" s="1997" t="s">
        <v>16</v>
      </c>
      <c r="AF6" s="12">
        <f t="shared" si="0"/>
        <v>8</v>
      </c>
      <c r="AG6" s="13">
        <f t="shared" si="1"/>
        <v>5</v>
      </c>
      <c r="AH6" s="13">
        <f t="shared" si="2"/>
        <v>6</v>
      </c>
      <c r="AI6" s="13">
        <f t="shared" si="5"/>
        <v>9</v>
      </c>
      <c r="AJ6" s="49">
        <f t="shared" si="3"/>
        <v>0</v>
      </c>
      <c r="AK6" s="49">
        <f t="shared" si="6"/>
        <v>1</v>
      </c>
      <c r="AL6" s="49">
        <v>2</v>
      </c>
      <c r="AM6" s="14">
        <f t="shared" si="4"/>
        <v>26</v>
      </c>
    </row>
    <row r="7" spans="1:39" ht="15.75" customHeight="1" thickBot="1">
      <c r="A7" s="3251" t="s">
        <v>1173</v>
      </c>
      <c r="B7" s="3262" t="s">
        <v>16</v>
      </c>
      <c r="C7" s="2021" t="s">
        <v>2</v>
      </c>
      <c r="D7" s="3218" t="s">
        <v>1207</v>
      </c>
      <c r="E7" s="2018" t="s">
        <v>16</v>
      </c>
      <c r="F7" s="2018" t="s">
        <v>16</v>
      </c>
      <c r="G7" s="3218" t="s">
        <v>3</v>
      </c>
      <c r="H7" s="2020" t="s">
        <v>2</v>
      </c>
      <c r="I7" s="2021" t="s">
        <v>2</v>
      </c>
      <c r="J7" s="2021" t="s">
        <v>2</v>
      </c>
      <c r="K7" s="2021" t="s">
        <v>2</v>
      </c>
      <c r="L7" s="2018" t="s">
        <v>16</v>
      </c>
      <c r="M7" s="2018" t="s">
        <v>16</v>
      </c>
      <c r="N7" s="2022" t="s">
        <v>4</v>
      </c>
      <c r="O7" s="2018" t="s">
        <v>16</v>
      </c>
      <c r="P7" s="3157" t="s">
        <v>1206</v>
      </c>
      <c r="Q7" s="3278" t="s">
        <v>1205</v>
      </c>
      <c r="R7" s="2018" t="s">
        <v>16</v>
      </c>
      <c r="S7" s="2022" t="s">
        <v>4</v>
      </c>
      <c r="T7" s="2022" t="s">
        <v>4</v>
      </c>
      <c r="U7" s="2373" t="s">
        <v>33</v>
      </c>
      <c r="V7" s="3219" t="s">
        <v>16</v>
      </c>
      <c r="W7" s="3157" t="s">
        <v>54</v>
      </c>
      <c r="X7" s="3218" t="s">
        <v>15</v>
      </c>
      <c r="Y7" s="2021" t="s">
        <v>2</v>
      </c>
      <c r="Z7" s="2018" t="s">
        <v>16</v>
      </c>
      <c r="AA7" s="2019" t="s">
        <v>3</v>
      </c>
      <c r="AB7" s="3157" t="s">
        <v>59</v>
      </c>
      <c r="AC7" s="2020" t="s">
        <v>2</v>
      </c>
      <c r="AD7" s="2019" t="s">
        <v>3</v>
      </c>
      <c r="AE7" s="2035" t="s">
        <v>2</v>
      </c>
      <c r="AF7" s="7">
        <f t="shared" si="0"/>
        <v>10</v>
      </c>
      <c r="AG7" s="13">
        <f t="shared" si="1"/>
        <v>5</v>
      </c>
      <c r="AH7" s="8">
        <f t="shared" si="2"/>
        <v>4</v>
      </c>
      <c r="AI7" s="13">
        <f t="shared" si="5"/>
        <v>9</v>
      </c>
      <c r="AJ7" s="49">
        <f t="shared" si="3"/>
        <v>0</v>
      </c>
      <c r="AK7" s="49">
        <f t="shared" si="6"/>
        <v>1</v>
      </c>
      <c r="AL7" s="49">
        <v>2</v>
      </c>
      <c r="AM7" s="14">
        <f t="shared" si="4"/>
        <v>22</v>
      </c>
    </row>
    <row r="8" spans="1:39" ht="15.75" customHeight="1" thickBot="1">
      <c r="A8" s="3252" t="s">
        <v>1174</v>
      </c>
      <c r="B8" s="2025" t="s">
        <v>16</v>
      </c>
      <c r="C8" s="1976" t="s">
        <v>2</v>
      </c>
      <c r="D8" s="1982" t="s">
        <v>16</v>
      </c>
      <c r="E8" s="1975" t="s">
        <v>16</v>
      </c>
      <c r="F8" s="1975" t="s">
        <v>16</v>
      </c>
      <c r="G8" s="2036" t="s">
        <v>16</v>
      </c>
      <c r="H8" s="1981" t="s">
        <v>4</v>
      </c>
      <c r="I8" s="1981" t="s">
        <v>4</v>
      </c>
      <c r="J8" s="1975" t="s">
        <v>16</v>
      </c>
      <c r="K8" s="1980" t="s">
        <v>2</v>
      </c>
      <c r="L8" s="1977" t="s">
        <v>3</v>
      </c>
      <c r="M8" s="1975" t="s">
        <v>16</v>
      </c>
      <c r="N8" s="1976" t="s">
        <v>2</v>
      </c>
      <c r="O8" s="1976" t="s">
        <v>2</v>
      </c>
      <c r="P8" s="1976" t="s">
        <v>2</v>
      </c>
      <c r="Q8" s="1987" t="s">
        <v>2</v>
      </c>
      <c r="R8" s="1977" t="s">
        <v>3</v>
      </c>
      <c r="S8" s="1975" t="s">
        <v>16</v>
      </c>
      <c r="T8" s="1975" t="s">
        <v>16</v>
      </c>
      <c r="U8" s="1980" t="s">
        <v>2</v>
      </c>
      <c r="V8" s="1978" t="s">
        <v>3</v>
      </c>
      <c r="W8" s="3261" t="s">
        <v>15</v>
      </c>
      <c r="X8" s="3157" t="s">
        <v>806</v>
      </c>
      <c r="Y8" s="3157" t="s">
        <v>806</v>
      </c>
      <c r="Z8" s="1975" t="s">
        <v>16</v>
      </c>
      <c r="AA8" s="1975" t="s">
        <v>16</v>
      </c>
      <c r="AB8" s="1977" t="s">
        <v>3</v>
      </c>
      <c r="AC8" s="1975" t="s">
        <v>16</v>
      </c>
      <c r="AD8" s="1980" t="s">
        <v>2</v>
      </c>
      <c r="AE8" s="2792" t="s">
        <v>4</v>
      </c>
      <c r="AF8" s="12">
        <f t="shared" si="0"/>
        <v>9</v>
      </c>
      <c r="AG8" s="13">
        <f t="shared" si="1"/>
        <v>4</v>
      </c>
      <c r="AH8" s="13">
        <f t="shared" si="2"/>
        <v>3</v>
      </c>
      <c r="AI8" s="13">
        <f t="shared" si="5"/>
        <v>12</v>
      </c>
      <c r="AJ8" s="49">
        <f t="shared" si="3"/>
        <v>0</v>
      </c>
      <c r="AK8" s="49">
        <f t="shared" si="6"/>
        <v>0</v>
      </c>
      <c r="AL8" s="49">
        <v>3</v>
      </c>
      <c r="AM8" s="14">
        <f t="shared" si="4"/>
        <v>16</v>
      </c>
    </row>
    <row r="9" spans="1:39" ht="15.75" customHeight="1">
      <c r="A9" s="3253" t="s">
        <v>1175</v>
      </c>
      <c r="B9" s="1986" t="s">
        <v>16</v>
      </c>
      <c r="C9" s="1982" t="s">
        <v>16</v>
      </c>
      <c r="D9" s="3276" t="s">
        <v>1202</v>
      </c>
      <c r="E9" s="1982" t="s">
        <v>16</v>
      </c>
      <c r="F9" s="3197" t="s">
        <v>704</v>
      </c>
      <c r="G9" s="1979" t="s">
        <v>16</v>
      </c>
      <c r="H9" s="1989" t="s">
        <v>4</v>
      </c>
      <c r="I9" s="1989" t="s">
        <v>4</v>
      </c>
      <c r="J9" s="1982" t="s">
        <v>16</v>
      </c>
      <c r="K9" s="1987" t="s">
        <v>1196</v>
      </c>
      <c r="L9" s="1978" t="s">
        <v>3</v>
      </c>
      <c r="M9" s="1982" t="s">
        <v>16</v>
      </c>
      <c r="N9" s="1989" t="s">
        <v>4</v>
      </c>
      <c r="O9" s="1989" t="s">
        <v>4</v>
      </c>
      <c r="P9" s="1982" t="s">
        <v>16</v>
      </c>
      <c r="Q9" s="1978" t="s">
        <v>3</v>
      </c>
      <c r="R9" s="1982" t="s">
        <v>16</v>
      </c>
      <c r="S9" s="1978" t="s">
        <v>3</v>
      </c>
      <c r="T9" s="1989" t="s">
        <v>4</v>
      </c>
      <c r="U9" s="1982" t="s">
        <v>16</v>
      </c>
      <c r="V9" s="1987" t="s">
        <v>2</v>
      </c>
      <c r="W9" s="1985" t="s">
        <v>2</v>
      </c>
      <c r="X9" s="3217" t="s">
        <v>1220</v>
      </c>
      <c r="Y9" s="1978" t="s">
        <v>1219</v>
      </c>
      <c r="Z9" s="1982" t="s">
        <v>16</v>
      </c>
      <c r="AA9" s="1978" t="s">
        <v>3</v>
      </c>
      <c r="AB9" s="1982" t="s">
        <v>16</v>
      </c>
      <c r="AC9" s="1978" t="s">
        <v>3</v>
      </c>
      <c r="AD9" s="1987" t="s">
        <v>2</v>
      </c>
      <c r="AE9" s="1993" t="s">
        <v>4</v>
      </c>
      <c r="AF9" s="12">
        <f t="shared" si="0"/>
        <v>4</v>
      </c>
      <c r="AG9" s="13">
        <f t="shared" si="1"/>
        <v>7</v>
      </c>
      <c r="AH9" s="13">
        <f t="shared" si="2"/>
        <v>6</v>
      </c>
      <c r="AI9" s="13">
        <f t="shared" si="5"/>
        <v>11</v>
      </c>
      <c r="AJ9" s="49">
        <f t="shared" si="3"/>
        <v>0</v>
      </c>
      <c r="AK9" s="49">
        <f t="shared" si="6"/>
        <v>0</v>
      </c>
      <c r="AL9" s="49">
        <v>2</v>
      </c>
      <c r="AM9" s="14">
        <f t="shared" si="4"/>
        <v>28</v>
      </c>
    </row>
    <row r="10" spans="1:39" ht="15.75" customHeight="1">
      <c r="A10" s="3253" t="s">
        <v>1176</v>
      </c>
      <c r="B10" s="1986" t="s">
        <v>16</v>
      </c>
      <c r="C10" s="1978" t="s">
        <v>3</v>
      </c>
      <c r="D10" s="1985" t="s">
        <v>2</v>
      </c>
      <c r="E10" s="1982" t="s">
        <v>16</v>
      </c>
      <c r="F10" s="1978" t="s">
        <v>3</v>
      </c>
      <c r="G10" s="2056" t="s">
        <v>4</v>
      </c>
      <c r="H10" s="1982" t="s">
        <v>16</v>
      </c>
      <c r="I10" s="1987" t="s">
        <v>2</v>
      </c>
      <c r="J10" s="1989" t="s">
        <v>4</v>
      </c>
      <c r="K10" s="1989" t="s">
        <v>4</v>
      </c>
      <c r="L10" s="1982" t="s">
        <v>16</v>
      </c>
      <c r="M10" s="1978" t="s">
        <v>3</v>
      </c>
      <c r="N10" s="1987" t="s">
        <v>2</v>
      </c>
      <c r="O10" s="1987" t="s">
        <v>2</v>
      </c>
      <c r="P10" s="1985" t="s">
        <v>2</v>
      </c>
      <c r="Q10" s="3276" t="s">
        <v>1202</v>
      </c>
      <c r="R10" s="1978" t="s">
        <v>3</v>
      </c>
      <c r="S10" s="1982" t="s">
        <v>16</v>
      </c>
      <c r="T10" s="1982" t="s">
        <v>16</v>
      </c>
      <c r="U10" s="1987" t="s">
        <v>2</v>
      </c>
      <c r="V10" s="1989" t="s">
        <v>4</v>
      </c>
      <c r="W10" s="1989" t="s">
        <v>4</v>
      </c>
      <c r="X10" s="1982" t="s">
        <v>16</v>
      </c>
      <c r="Y10" s="1985" t="s">
        <v>2</v>
      </c>
      <c r="Z10" s="1978" t="s">
        <v>3</v>
      </c>
      <c r="AA10" s="1982" t="s">
        <v>16</v>
      </c>
      <c r="AB10" s="1989" t="s">
        <v>4</v>
      </c>
      <c r="AC10" s="1982" t="s">
        <v>16</v>
      </c>
      <c r="AD10" s="1978" t="s">
        <v>3</v>
      </c>
      <c r="AE10" s="2032" t="s">
        <v>2</v>
      </c>
      <c r="AF10" s="7">
        <f t="shared" si="0"/>
        <v>8</v>
      </c>
      <c r="AG10" s="13">
        <f t="shared" si="1"/>
        <v>6</v>
      </c>
      <c r="AH10" s="8">
        <f t="shared" si="2"/>
        <v>6</v>
      </c>
      <c r="AI10" s="13">
        <f t="shared" si="5"/>
        <v>9</v>
      </c>
      <c r="AJ10" s="49">
        <f t="shared" si="3"/>
        <v>0</v>
      </c>
      <c r="AK10" s="49">
        <f t="shared" si="6"/>
        <v>1</v>
      </c>
      <c r="AL10" s="49">
        <v>3</v>
      </c>
      <c r="AM10" s="14">
        <f t="shared" si="4"/>
        <v>28</v>
      </c>
    </row>
    <row r="11" spans="1:39" ht="15.75" customHeight="1">
      <c r="A11" s="3253" t="s">
        <v>1177</v>
      </c>
      <c r="B11" s="3241" t="s">
        <v>4</v>
      </c>
      <c r="C11" s="1982" t="s">
        <v>16</v>
      </c>
      <c r="D11" s="1987" t="s">
        <v>2</v>
      </c>
      <c r="E11" s="1978" t="s">
        <v>3</v>
      </c>
      <c r="F11" s="1982" t="s">
        <v>16</v>
      </c>
      <c r="G11" s="1979" t="s">
        <v>16</v>
      </c>
      <c r="H11" s="1982" t="s">
        <v>16</v>
      </c>
      <c r="I11" s="1987" t="s">
        <v>2</v>
      </c>
      <c r="J11" s="1978" t="s">
        <v>3</v>
      </c>
      <c r="K11" s="1982" t="s">
        <v>16</v>
      </c>
      <c r="L11" s="1989" t="s">
        <v>4</v>
      </c>
      <c r="M11" s="1989" t="s">
        <v>4</v>
      </c>
      <c r="N11" s="1982" t="s">
        <v>16</v>
      </c>
      <c r="O11" s="1978" t="s">
        <v>3</v>
      </c>
      <c r="P11" s="1985" t="s">
        <v>2</v>
      </c>
      <c r="Q11" s="1987" t="s">
        <v>2</v>
      </c>
      <c r="R11" s="1987" t="s">
        <v>2</v>
      </c>
      <c r="S11" s="1989" t="s">
        <v>4</v>
      </c>
      <c r="T11" s="1982" t="s">
        <v>16</v>
      </c>
      <c r="U11" s="1987" t="s">
        <v>2</v>
      </c>
      <c r="V11" s="1987" t="s">
        <v>1216</v>
      </c>
      <c r="W11" s="1978" t="s">
        <v>3</v>
      </c>
      <c r="X11" s="1989" t="s">
        <v>4</v>
      </c>
      <c r="Y11" s="1989" t="s">
        <v>4</v>
      </c>
      <c r="Z11" s="1982" t="s">
        <v>16</v>
      </c>
      <c r="AA11" s="1982" t="s">
        <v>16</v>
      </c>
      <c r="AB11" s="1978" t="s">
        <v>3</v>
      </c>
      <c r="AC11" s="1985" t="s">
        <v>2</v>
      </c>
      <c r="AD11" s="1987" t="s">
        <v>1216</v>
      </c>
      <c r="AE11" s="2032" t="s">
        <v>2</v>
      </c>
      <c r="AF11" s="12">
        <f t="shared" si="0"/>
        <v>10</v>
      </c>
      <c r="AG11" s="13">
        <f t="shared" si="1"/>
        <v>5</v>
      </c>
      <c r="AH11" s="13">
        <f t="shared" si="2"/>
        <v>6</v>
      </c>
      <c r="AI11" s="13">
        <f t="shared" si="5"/>
        <v>9</v>
      </c>
      <c r="AJ11" s="49">
        <f t="shared" si="3"/>
        <v>0</v>
      </c>
      <c r="AK11" s="49">
        <f t="shared" si="6"/>
        <v>1</v>
      </c>
      <c r="AL11" s="49">
        <v>2</v>
      </c>
      <c r="AM11" s="14">
        <f t="shared" si="4"/>
        <v>26</v>
      </c>
    </row>
    <row r="12" spans="1:39" ht="15.75" customHeight="1">
      <c r="A12" s="3253" t="s">
        <v>1178</v>
      </c>
      <c r="B12" s="1986" t="s">
        <v>16</v>
      </c>
      <c r="C12" s="1989" t="s">
        <v>4</v>
      </c>
      <c r="D12" s="1989" t="s">
        <v>4</v>
      </c>
      <c r="E12" s="1982" t="s">
        <v>16</v>
      </c>
      <c r="F12" s="1982" t="s">
        <v>16</v>
      </c>
      <c r="G12" s="3240" t="s">
        <v>3</v>
      </c>
      <c r="H12" s="1978" t="s">
        <v>3</v>
      </c>
      <c r="I12" s="1985" t="s">
        <v>2</v>
      </c>
      <c r="J12" s="1987" t="s">
        <v>2</v>
      </c>
      <c r="K12" s="1987" t="s">
        <v>2</v>
      </c>
      <c r="L12" s="1982" t="s">
        <v>16</v>
      </c>
      <c r="M12" s="1982" t="s">
        <v>16</v>
      </c>
      <c r="N12" s="1987" t="s">
        <v>2</v>
      </c>
      <c r="O12" s="1989" t="s">
        <v>4</v>
      </c>
      <c r="P12" s="1989" t="s">
        <v>4</v>
      </c>
      <c r="Q12" s="1982" t="s">
        <v>16</v>
      </c>
      <c r="R12" s="1987" t="s">
        <v>2</v>
      </c>
      <c r="S12" s="1978" t="s">
        <v>3</v>
      </c>
      <c r="T12" s="1982" t="s">
        <v>16</v>
      </c>
      <c r="U12" s="1978" t="s">
        <v>3</v>
      </c>
      <c r="V12" s="1982" t="s">
        <v>16</v>
      </c>
      <c r="W12" s="1979" t="s">
        <v>1210</v>
      </c>
      <c r="X12" s="3277" t="s">
        <v>1209</v>
      </c>
      <c r="Y12" s="1979" t="s">
        <v>1208</v>
      </c>
      <c r="Z12" s="1989" t="s">
        <v>4</v>
      </c>
      <c r="AA12" s="1989" t="s">
        <v>4</v>
      </c>
      <c r="AB12" s="1982" t="s">
        <v>16</v>
      </c>
      <c r="AC12" s="3221" t="s">
        <v>806</v>
      </c>
      <c r="AD12" s="1987" t="s">
        <v>1216</v>
      </c>
      <c r="AE12" s="1996" t="s">
        <v>2</v>
      </c>
      <c r="AF12" s="12">
        <f t="shared" si="0"/>
        <v>7</v>
      </c>
      <c r="AG12" s="13">
        <f t="shared" si="1"/>
        <v>4</v>
      </c>
      <c r="AH12" s="13">
        <f t="shared" si="2"/>
        <v>6</v>
      </c>
      <c r="AI12" s="13">
        <f t="shared" si="5"/>
        <v>10</v>
      </c>
      <c r="AJ12" s="49">
        <f t="shared" si="3"/>
        <v>0</v>
      </c>
      <c r="AK12" s="49">
        <f t="shared" si="6"/>
        <v>1</v>
      </c>
      <c r="AL12" s="49">
        <v>3</v>
      </c>
      <c r="AM12" s="14">
        <f t="shared" si="4"/>
        <v>24</v>
      </c>
    </row>
    <row r="13" spans="1:39" ht="15.75" customHeight="1">
      <c r="A13" s="3253" t="s">
        <v>1179</v>
      </c>
      <c r="B13" s="1986" t="s">
        <v>16</v>
      </c>
      <c r="C13" s="1989" t="s">
        <v>4</v>
      </c>
      <c r="D13" s="1989" t="s">
        <v>4</v>
      </c>
      <c r="E13" s="1982" t="s">
        <v>16</v>
      </c>
      <c r="F13" s="1982" t="s">
        <v>16</v>
      </c>
      <c r="G13" s="1979" t="s">
        <v>16</v>
      </c>
      <c r="H13" s="1985" t="s">
        <v>2</v>
      </c>
      <c r="I13" s="1978" t="s">
        <v>3</v>
      </c>
      <c r="J13" s="1985" t="s">
        <v>2</v>
      </c>
      <c r="K13" s="1978" t="s">
        <v>3</v>
      </c>
      <c r="L13" s="1982" t="s">
        <v>16</v>
      </c>
      <c r="M13" s="1982" t="s">
        <v>16</v>
      </c>
      <c r="N13" s="2808" t="s">
        <v>1201</v>
      </c>
      <c r="O13" s="3221" t="s">
        <v>806</v>
      </c>
      <c r="P13" s="1989" t="s">
        <v>4</v>
      </c>
      <c r="Q13" s="1982" t="s">
        <v>16</v>
      </c>
      <c r="R13" s="1987" t="s">
        <v>1198</v>
      </c>
      <c r="S13" s="1982" t="s">
        <v>16</v>
      </c>
      <c r="T13" s="1978" t="s">
        <v>3</v>
      </c>
      <c r="U13" s="1989" t="s">
        <v>4</v>
      </c>
      <c r="V13" s="1982" t="s">
        <v>16</v>
      </c>
      <c r="W13" s="2210" t="s">
        <v>1218</v>
      </c>
      <c r="X13" s="1987" t="s">
        <v>2</v>
      </c>
      <c r="Y13" s="1982" t="s">
        <v>16</v>
      </c>
      <c r="Z13" s="1989" t="s">
        <v>4</v>
      </c>
      <c r="AA13" s="1989" t="s">
        <v>4</v>
      </c>
      <c r="AB13" s="1982" t="s">
        <v>16</v>
      </c>
      <c r="AC13" s="1987" t="s">
        <v>2</v>
      </c>
      <c r="AD13" s="1987" t="s">
        <v>2</v>
      </c>
      <c r="AE13" s="2031" t="s">
        <v>3</v>
      </c>
      <c r="AF13" s="12">
        <f t="shared" si="0"/>
        <v>5</v>
      </c>
      <c r="AG13" s="13">
        <f t="shared" si="1"/>
        <v>5</v>
      </c>
      <c r="AH13" s="13">
        <f t="shared" si="2"/>
        <v>6</v>
      </c>
      <c r="AI13" s="13">
        <f t="shared" si="5"/>
        <v>11</v>
      </c>
      <c r="AJ13" s="49">
        <f t="shared" si="3"/>
        <v>0</v>
      </c>
      <c r="AK13" s="49">
        <f t="shared" si="6"/>
        <v>0</v>
      </c>
      <c r="AL13" s="49">
        <v>3</v>
      </c>
      <c r="AM13" s="14">
        <f t="shared" si="4"/>
        <v>24</v>
      </c>
    </row>
    <row r="14" spans="1:39" ht="15" customHeight="1">
      <c r="A14" s="3253" t="s">
        <v>1180</v>
      </c>
      <c r="B14" s="3239" t="s">
        <v>3</v>
      </c>
      <c r="C14" s="2210" t="s">
        <v>59</v>
      </c>
      <c r="D14" s="2019" t="s">
        <v>3</v>
      </c>
      <c r="E14" s="1989" t="s">
        <v>4</v>
      </c>
      <c r="F14" s="1989" t="s">
        <v>4</v>
      </c>
      <c r="G14" s="2052" t="s">
        <v>16</v>
      </c>
      <c r="H14" s="1979" t="s">
        <v>16</v>
      </c>
      <c r="I14" s="1978" t="s">
        <v>3</v>
      </c>
      <c r="J14" s="2210" t="s">
        <v>1211</v>
      </c>
      <c r="K14" s="1978" t="s">
        <v>3</v>
      </c>
      <c r="L14" s="3197" t="s">
        <v>704</v>
      </c>
      <c r="M14" s="1982" t="s">
        <v>16</v>
      </c>
      <c r="N14" s="1985" t="s">
        <v>2</v>
      </c>
      <c r="O14" s="1987" t="s">
        <v>2</v>
      </c>
      <c r="P14" s="1978" t="s">
        <v>3</v>
      </c>
      <c r="Q14" s="1989" t="s">
        <v>4</v>
      </c>
      <c r="R14" s="1989" t="s">
        <v>4</v>
      </c>
      <c r="S14" s="1982" t="s">
        <v>16</v>
      </c>
      <c r="T14" s="1982" t="s">
        <v>16</v>
      </c>
      <c r="U14" s="1987" t="s">
        <v>2</v>
      </c>
      <c r="V14" s="1985" t="s">
        <v>2</v>
      </c>
      <c r="W14" s="1987" t="s">
        <v>2</v>
      </c>
      <c r="X14" s="1982" t="s">
        <v>16</v>
      </c>
      <c r="Y14" s="1978" t="s">
        <v>3</v>
      </c>
      <c r="Z14" s="3197" t="s">
        <v>704</v>
      </c>
      <c r="AA14" s="1982" t="s">
        <v>16</v>
      </c>
      <c r="AB14" s="1987" t="s">
        <v>2</v>
      </c>
      <c r="AC14" s="1989" t="s">
        <v>4</v>
      </c>
      <c r="AD14" s="1989" t="s">
        <v>4</v>
      </c>
      <c r="AE14" s="1997" t="s">
        <v>16</v>
      </c>
      <c r="AF14" s="12">
        <f t="shared" si="0"/>
        <v>6</v>
      </c>
      <c r="AG14" s="13">
        <f t="shared" si="1"/>
        <v>6</v>
      </c>
      <c r="AH14" s="13">
        <f t="shared" si="2"/>
        <v>6</v>
      </c>
      <c r="AI14" s="13">
        <f t="shared" si="5"/>
        <v>8</v>
      </c>
      <c r="AJ14" s="49">
        <f t="shared" si="3"/>
        <v>0</v>
      </c>
      <c r="AK14" s="49">
        <f t="shared" si="6"/>
        <v>1</v>
      </c>
      <c r="AL14" s="49">
        <v>2</v>
      </c>
      <c r="AM14" s="14">
        <f t="shared" si="4"/>
        <v>28</v>
      </c>
    </row>
    <row r="15" spans="1:39" ht="114" customHeight="1">
      <c r="A15" s="3231" t="s">
        <v>1148</v>
      </c>
      <c r="B15" s="1986"/>
      <c r="C15" s="2492"/>
      <c r="D15" s="2492"/>
      <c r="E15" s="2492"/>
      <c r="F15" s="1979"/>
      <c r="G15" s="3242"/>
      <c r="H15" s="1982"/>
      <c r="I15" s="1982"/>
      <c r="J15" s="2492"/>
      <c r="K15" s="2492"/>
      <c r="L15" s="2492"/>
      <c r="M15" s="2492"/>
      <c r="N15" s="2492"/>
      <c r="O15" s="1982"/>
      <c r="P15" s="1982"/>
      <c r="Q15" s="2492"/>
      <c r="R15" s="2492"/>
      <c r="S15" s="2492"/>
      <c r="T15" s="2492"/>
      <c r="U15" s="2492"/>
      <c r="V15" s="1982"/>
      <c r="W15" s="1982"/>
      <c r="X15" s="2492"/>
      <c r="Y15" s="2492"/>
      <c r="Z15" s="2492"/>
      <c r="AA15" s="2492"/>
      <c r="AB15" s="2492"/>
      <c r="AC15" s="1982"/>
      <c r="AD15" s="1982"/>
      <c r="AE15" s="3263"/>
      <c r="AF15" s="12">
        <f t="shared" si="0"/>
        <v>0</v>
      </c>
      <c r="AG15" s="13">
        <f t="shared" si="1"/>
        <v>0</v>
      </c>
      <c r="AH15" s="13">
        <f t="shared" si="2"/>
        <v>0</v>
      </c>
      <c r="AI15" s="13">
        <f t="shared" si="5"/>
        <v>0</v>
      </c>
      <c r="AJ15" s="49">
        <f t="shared" si="3"/>
        <v>0</v>
      </c>
      <c r="AK15" s="49">
        <f t="shared" si="6"/>
        <v>2</v>
      </c>
      <c r="AL15" s="49">
        <v>0</v>
      </c>
      <c r="AM15" s="14">
        <f t="shared" si="4"/>
        <v>6</v>
      </c>
    </row>
    <row r="16" spans="1:39" ht="9.75" customHeight="1" thickBot="1">
      <c r="A16" s="3232" t="s">
        <v>1149</v>
      </c>
      <c r="B16" s="2034"/>
      <c r="C16" s="2494"/>
      <c r="D16" s="2494"/>
      <c r="E16" s="2494"/>
      <c r="F16" s="2002"/>
      <c r="G16" s="3243"/>
      <c r="H16" s="2003"/>
      <c r="I16" s="2003"/>
      <c r="J16" s="2494"/>
      <c r="K16" s="2494"/>
      <c r="L16" s="2494"/>
      <c r="M16" s="2494"/>
      <c r="N16" s="2494"/>
      <c r="O16" s="2003"/>
      <c r="P16" s="2003"/>
      <c r="Q16" s="2494"/>
      <c r="R16" s="2494"/>
      <c r="S16" s="2494"/>
      <c r="T16" s="2494"/>
      <c r="U16" s="2494"/>
      <c r="V16" s="2003"/>
      <c r="W16" s="2003"/>
      <c r="X16" s="2494"/>
      <c r="Y16" s="2494"/>
      <c r="Z16" s="2494"/>
      <c r="AA16" s="2494"/>
      <c r="AB16" s="2494"/>
      <c r="AC16" s="2003"/>
      <c r="AD16" s="2003"/>
      <c r="AE16" s="3264"/>
      <c r="AF16" s="1735">
        <f t="shared" si="0"/>
        <v>0</v>
      </c>
      <c r="AG16" s="20">
        <f t="shared" si="1"/>
        <v>0</v>
      </c>
      <c r="AH16" s="20">
        <f t="shared" si="2"/>
        <v>0</v>
      </c>
      <c r="AI16" s="20">
        <f t="shared" si="5"/>
        <v>0</v>
      </c>
      <c r="AJ16" s="1778">
        <f t="shared" si="3"/>
        <v>0</v>
      </c>
      <c r="AK16" s="1778">
        <f t="shared" si="6"/>
        <v>2</v>
      </c>
      <c r="AL16" s="1778">
        <v>0</v>
      </c>
      <c r="AM16" s="1595">
        <f t="shared" si="4"/>
        <v>6</v>
      </c>
    </row>
    <row r="17" spans="1:39" ht="15" customHeight="1">
      <c r="A17" s="3254" t="s">
        <v>1181</v>
      </c>
      <c r="B17" s="2025" t="s">
        <v>16</v>
      </c>
      <c r="C17" s="1976" t="s">
        <v>2</v>
      </c>
      <c r="D17" s="1976" t="s">
        <v>2</v>
      </c>
      <c r="E17" s="3195" t="s">
        <v>704</v>
      </c>
      <c r="F17" s="1975" t="s">
        <v>16</v>
      </c>
      <c r="G17" s="2036" t="s">
        <v>16</v>
      </c>
      <c r="H17" s="1977" t="s">
        <v>3</v>
      </c>
      <c r="I17" s="1981" t="s">
        <v>4</v>
      </c>
      <c r="J17" s="1981" t="s">
        <v>4</v>
      </c>
      <c r="K17" s="1975" t="s">
        <v>16</v>
      </c>
      <c r="L17" s="1975" t="s">
        <v>16</v>
      </c>
      <c r="M17" s="1977" t="s">
        <v>3</v>
      </c>
      <c r="N17" s="1981" t="s">
        <v>4</v>
      </c>
      <c r="O17" s="1981" t="s">
        <v>4</v>
      </c>
      <c r="P17" s="1975" t="s">
        <v>16</v>
      </c>
      <c r="Q17" s="1975" t="s">
        <v>16</v>
      </c>
      <c r="R17" s="1976" t="s">
        <v>2</v>
      </c>
      <c r="S17" s="1977" t="s">
        <v>3</v>
      </c>
      <c r="T17" s="1975" t="s">
        <v>16</v>
      </c>
      <c r="U17" s="1976" t="s">
        <v>2</v>
      </c>
      <c r="V17" s="1975" t="s">
        <v>16</v>
      </c>
      <c r="W17" s="1976" t="s">
        <v>2</v>
      </c>
      <c r="X17" s="3273" t="s">
        <v>806</v>
      </c>
      <c r="Y17" s="3273" t="s">
        <v>806</v>
      </c>
      <c r="Z17" s="1975" t="s">
        <v>16</v>
      </c>
      <c r="AA17" s="1981" t="s">
        <v>4</v>
      </c>
      <c r="AB17" s="1975" t="s">
        <v>16</v>
      </c>
      <c r="AC17" s="1980" t="s">
        <v>2</v>
      </c>
      <c r="AD17" s="1976" t="s">
        <v>2</v>
      </c>
      <c r="AE17" s="2031" t="s">
        <v>3</v>
      </c>
      <c r="AF17" s="1845">
        <f t="shared" si="0"/>
        <v>7</v>
      </c>
      <c r="AG17" s="16">
        <f t="shared" si="1"/>
        <v>4</v>
      </c>
      <c r="AH17" s="17">
        <f t="shared" si="2"/>
        <v>5</v>
      </c>
      <c r="AI17" s="17">
        <f t="shared" si="5"/>
        <v>11</v>
      </c>
      <c r="AJ17" s="1777">
        <f t="shared" si="3"/>
        <v>0</v>
      </c>
      <c r="AK17" s="1777">
        <f t="shared" si="6"/>
        <v>0</v>
      </c>
      <c r="AL17" s="1777">
        <v>2</v>
      </c>
      <c r="AM17" s="1591">
        <f t="shared" si="4"/>
        <v>20</v>
      </c>
    </row>
    <row r="18" spans="1:39" ht="15" customHeight="1">
      <c r="A18" s="3255" t="s">
        <v>1182</v>
      </c>
      <c r="B18" s="3241" t="s">
        <v>4</v>
      </c>
      <c r="C18" s="1989" t="s">
        <v>4</v>
      </c>
      <c r="D18" s="1982" t="s">
        <v>16</v>
      </c>
      <c r="E18" s="1982" t="s">
        <v>16</v>
      </c>
      <c r="F18" s="1978" t="s">
        <v>3</v>
      </c>
      <c r="G18" s="1979" t="s">
        <v>16</v>
      </c>
      <c r="H18" s="1987" t="s">
        <v>2</v>
      </c>
      <c r="I18" s="1985" t="s">
        <v>2</v>
      </c>
      <c r="J18" s="1978" t="s">
        <v>3</v>
      </c>
      <c r="K18" s="3261" t="s">
        <v>59</v>
      </c>
      <c r="L18" s="1982" t="s">
        <v>16</v>
      </c>
      <c r="M18" s="1982" t="s">
        <v>16</v>
      </c>
      <c r="N18" s="1978" t="s">
        <v>3</v>
      </c>
      <c r="O18" s="1982" t="s">
        <v>16</v>
      </c>
      <c r="P18" s="1978" t="s">
        <v>3</v>
      </c>
      <c r="Q18" s="1987" t="s">
        <v>2</v>
      </c>
      <c r="R18" s="1987" t="s">
        <v>1216</v>
      </c>
      <c r="S18" s="1982" t="s">
        <v>16</v>
      </c>
      <c r="T18" s="1989" t="s">
        <v>4</v>
      </c>
      <c r="U18" s="1982" t="s">
        <v>16</v>
      </c>
      <c r="V18" s="1985" t="s">
        <v>2</v>
      </c>
      <c r="W18" s="1987" t="s">
        <v>2</v>
      </c>
      <c r="X18" s="1978" t="s">
        <v>3</v>
      </c>
      <c r="Y18" s="1989" t="s">
        <v>4</v>
      </c>
      <c r="Z18" s="1989" t="s">
        <v>4</v>
      </c>
      <c r="AA18" s="1982" t="s">
        <v>16</v>
      </c>
      <c r="AB18" s="1987" t="s">
        <v>2</v>
      </c>
      <c r="AC18" s="1987" t="s">
        <v>2</v>
      </c>
      <c r="AD18" s="2119" t="s">
        <v>2</v>
      </c>
      <c r="AE18" s="1996" t="s">
        <v>2</v>
      </c>
      <c r="AF18" s="1593">
        <f t="shared" si="0"/>
        <v>10</v>
      </c>
      <c r="AG18" s="13">
        <f t="shared" si="1"/>
        <v>5</v>
      </c>
      <c r="AH18" s="13">
        <f t="shared" si="2"/>
        <v>5</v>
      </c>
      <c r="AI18" s="13">
        <f t="shared" si="5"/>
        <v>9</v>
      </c>
      <c r="AJ18" s="49">
        <f t="shared" si="3"/>
        <v>0</v>
      </c>
      <c r="AK18" s="49">
        <f t="shared" si="6"/>
        <v>1</v>
      </c>
      <c r="AL18" s="49">
        <v>2</v>
      </c>
      <c r="AM18" s="14">
        <f t="shared" si="4"/>
        <v>24</v>
      </c>
    </row>
    <row r="19" spans="1:39" ht="15" customHeight="1">
      <c r="A19" s="3255" t="s">
        <v>1183</v>
      </c>
      <c r="B19" s="3244" t="s">
        <v>16</v>
      </c>
      <c r="C19" s="1979" t="s">
        <v>16</v>
      </c>
      <c r="D19" s="1978" t="s">
        <v>3</v>
      </c>
      <c r="E19" s="1982" t="s">
        <v>16</v>
      </c>
      <c r="F19" s="1989" t="s">
        <v>4</v>
      </c>
      <c r="G19" s="2052" t="s">
        <v>16</v>
      </c>
      <c r="H19" s="1979" t="s">
        <v>16</v>
      </c>
      <c r="I19" s="1987" t="s">
        <v>2</v>
      </c>
      <c r="J19" s="1987" t="s">
        <v>2</v>
      </c>
      <c r="K19" s="1978" t="s">
        <v>3</v>
      </c>
      <c r="L19" s="1982" t="s">
        <v>16</v>
      </c>
      <c r="M19" s="1989" t="s">
        <v>4</v>
      </c>
      <c r="N19" s="1982" t="s">
        <v>16</v>
      </c>
      <c r="O19" s="1987" t="s">
        <v>2</v>
      </c>
      <c r="P19" s="1985" t="s">
        <v>2</v>
      </c>
      <c r="Q19" s="1978" t="s">
        <v>3</v>
      </c>
      <c r="R19" s="1989" t="s">
        <v>4</v>
      </c>
      <c r="S19" s="1989" t="s">
        <v>4</v>
      </c>
      <c r="T19" s="1982" t="s">
        <v>16</v>
      </c>
      <c r="U19" s="1978" t="s">
        <v>3</v>
      </c>
      <c r="V19" s="1987" t="s">
        <v>2</v>
      </c>
      <c r="W19" s="1985" t="s">
        <v>2</v>
      </c>
      <c r="X19" s="3261" t="s">
        <v>59</v>
      </c>
      <c r="Y19" s="1987" t="s">
        <v>2</v>
      </c>
      <c r="Z19" s="1982" t="s">
        <v>16</v>
      </c>
      <c r="AA19" s="1982" t="s">
        <v>16</v>
      </c>
      <c r="AB19" s="3261" t="s">
        <v>59</v>
      </c>
      <c r="AC19" s="1978" t="s">
        <v>3</v>
      </c>
      <c r="AD19" s="1985" t="s">
        <v>2</v>
      </c>
      <c r="AE19" s="2389" t="s">
        <v>2</v>
      </c>
      <c r="AF19" s="1592">
        <f t="shared" si="0"/>
        <v>9</v>
      </c>
      <c r="AG19" s="13">
        <f t="shared" si="1"/>
        <v>5</v>
      </c>
      <c r="AH19" s="8">
        <f t="shared" si="2"/>
        <v>4</v>
      </c>
      <c r="AI19" s="8">
        <f t="shared" si="5"/>
        <v>10</v>
      </c>
      <c r="AJ19" s="49">
        <f t="shared" si="3"/>
        <v>0</v>
      </c>
      <c r="AK19" s="49">
        <f t="shared" si="6"/>
        <v>0</v>
      </c>
      <c r="AL19" s="49">
        <v>3</v>
      </c>
      <c r="AM19" s="14">
        <f t="shared" si="4"/>
        <v>20</v>
      </c>
    </row>
    <row r="20" spans="1:39" ht="15" customHeight="1" thickBot="1">
      <c r="A20" s="3255" t="s">
        <v>1184</v>
      </c>
      <c r="B20" s="3239" t="s">
        <v>3</v>
      </c>
      <c r="C20" s="3261" t="s">
        <v>59</v>
      </c>
      <c r="D20" s="1989" t="s">
        <v>4</v>
      </c>
      <c r="E20" s="1989" t="s">
        <v>4</v>
      </c>
      <c r="F20" s="1982" t="s">
        <v>16</v>
      </c>
      <c r="G20" s="1979" t="s">
        <v>16</v>
      </c>
      <c r="H20" s="1985" t="s">
        <v>2</v>
      </c>
      <c r="I20" s="1978" t="s">
        <v>3</v>
      </c>
      <c r="J20" s="1982" t="s">
        <v>16</v>
      </c>
      <c r="K20" s="1989" t="s">
        <v>4</v>
      </c>
      <c r="L20" s="1982" t="s">
        <v>16</v>
      </c>
      <c r="M20" s="1982" t="s">
        <v>16</v>
      </c>
      <c r="N20" s="1987" t="s">
        <v>2</v>
      </c>
      <c r="O20" s="1985" t="s">
        <v>2</v>
      </c>
      <c r="P20" s="1987" t="s">
        <v>2</v>
      </c>
      <c r="Q20" s="1982" t="s">
        <v>16</v>
      </c>
      <c r="R20" s="1987" t="s">
        <v>2</v>
      </c>
      <c r="S20" s="3197" t="s">
        <v>704</v>
      </c>
      <c r="T20" s="1982" t="s">
        <v>16</v>
      </c>
      <c r="U20" s="1987" t="s">
        <v>2</v>
      </c>
      <c r="V20" s="3261" t="s">
        <v>59</v>
      </c>
      <c r="W20" s="1978" t="s">
        <v>1219</v>
      </c>
      <c r="X20" s="1985" t="s">
        <v>2</v>
      </c>
      <c r="Y20" s="1987" t="s">
        <v>2</v>
      </c>
      <c r="Z20" s="1982" t="s">
        <v>16</v>
      </c>
      <c r="AA20" s="1982" t="s">
        <v>16</v>
      </c>
      <c r="AB20" s="1978" t="s">
        <v>3</v>
      </c>
      <c r="AC20" s="1987" t="s">
        <v>2</v>
      </c>
      <c r="AD20" s="1989" t="s">
        <v>4</v>
      </c>
      <c r="AE20" s="1993" t="s">
        <v>4</v>
      </c>
      <c r="AF20" s="1592">
        <f t="shared" si="0"/>
        <v>9</v>
      </c>
      <c r="AG20" s="13">
        <f t="shared" si="1"/>
        <v>4</v>
      </c>
      <c r="AH20" s="8">
        <f t="shared" si="2"/>
        <v>5</v>
      </c>
      <c r="AI20" s="8">
        <f t="shared" si="5"/>
        <v>9</v>
      </c>
      <c r="AJ20" s="49">
        <f t="shared" si="3"/>
        <v>0</v>
      </c>
      <c r="AK20" s="49">
        <f t="shared" si="6"/>
        <v>1</v>
      </c>
      <c r="AL20" s="49">
        <v>3</v>
      </c>
      <c r="AM20" s="14">
        <f t="shared" si="4"/>
        <v>22</v>
      </c>
    </row>
    <row r="21" spans="1:39" ht="15" customHeight="1">
      <c r="A21" s="3255" t="s">
        <v>1185</v>
      </c>
      <c r="B21" s="1986" t="s">
        <v>16</v>
      </c>
      <c r="C21" s="1985" t="s">
        <v>2</v>
      </c>
      <c r="D21" s="1987" t="s">
        <v>2</v>
      </c>
      <c r="E21" s="1989" t="s">
        <v>1200</v>
      </c>
      <c r="F21" s="1982" t="s">
        <v>16</v>
      </c>
      <c r="G21" s="3240" t="s">
        <v>3</v>
      </c>
      <c r="H21" s="1987" t="s">
        <v>2</v>
      </c>
      <c r="I21" s="1987" t="s">
        <v>2</v>
      </c>
      <c r="J21" s="3261" t="s">
        <v>59</v>
      </c>
      <c r="K21" s="1987" t="s">
        <v>2</v>
      </c>
      <c r="L21" s="1989" t="s">
        <v>4</v>
      </c>
      <c r="M21" s="1982" t="s">
        <v>16</v>
      </c>
      <c r="N21" s="3261" t="s">
        <v>59</v>
      </c>
      <c r="O21" s="1978" t="s">
        <v>3</v>
      </c>
      <c r="P21" s="2056" t="s">
        <v>1205</v>
      </c>
      <c r="Q21" s="1989" t="s">
        <v>4</v>
      </c>
      <c r="R21" s="1982" t="s">
        <v>16</v>
      </c>
      <c r="S21" s="1982" t="s">
        <v>16</v>
      </c>
      <c r="T21" s="1978" t="s">
        <v>3</v>
      </c>
      <c r="U21" s="1989" t="s">
        <v>4</v>
      </c>
      <c r="V21" s="1989" t="s">
        <v>4</v>
      </c>
      <c r="W21" s="1982" t="s">
        <v>16</v>
      </c>
      <c r="X21" s="1987" t="s">
        <v>1203</v>
      </c>
      <c r="Y21" s="1978" t="s">
        <v>3</v>
      </c>
      <c r="Z21" s="1978" t="s">
        <v>3</v>
      </c>
      <c r="AA21" s="1982" t="s">
        <v>16</v>
      </c>
      <c r="AB21" s="1980" t="s">
        <v>2</v>
      </c>
      <c r="AC21" s="1982" t="s">
        <v>16</v>
      </c>
      <c r="AD21" s="1978" t="s">
        <v>3</v>
      </c>
      <c r="AE21" s="2032" t="s">
        <v>2</v>
      </c>
      <c r="AF21" s="1592">
        <f t="shared" si="0"/>
        <v>9</v>
      </c>
      <c r="AG21" s="13">
        <f t="shared" si="1"/>
        <v>6</v>
      </c>
      <c r="AH21" s="8">
        <f t="shared" si="2"/>
        <v>4</v>
      </c>
      <c r="AI21" s="8">
        <f t="shared" si="5"/>
        <v>9</v>
      </c>
      <c r="AJ21" s="49">
        <f t="shared" si="3"/>
        <v>0</v>
      </c>
      <c r="AK21" s="49">
        <f t="shared" si="6"/>
        <v>1</v>
      </c>
      <c r="AL21" s="49">
        <v>2</v>
      </c>
      <c r="AM21" s="14">
        <f t="shared" si="4"/>
        <v>24</v>
      </c>
    </row>
    <row r="22" spans="1:39" ht="15" customHeight="1" thickBot="1">
      <c r="A22" s="3256" t="s">
        <v>1186</v>
      </c>
      <c r="B22" s="2034" t="s">
        <v>16</v>
      </c>
      <c r="C22" s="2005" t="s">
        <v>3</v>
      </c>
      <c r="D22" s="1999" t="s">
        <v>2</v>
      </c>
      <c r="E22" s="2005" t="s">
        <v>3</v>
      </c>
      <c r="F22" s="2003" t="s">
        <v>16</v>
      </c>
      <c r="G22" s="3245" t="s">
        <v>4</v>
      </c>
      <c r="H22" s="2004" t="s">
        <v>4</v>
      </c>
      <c r="I22" s="2003" t="s">
        <v>16</v>
      </c>
      <c r="J22" s="1999" t="s">
        <v>2</v>
      </c>
      <c r="K22" s="2001" t="s">
        <v>2</v>
      </c>
      <c r="L22" s="2005" t="s">
        <v>3</v>
      </c>
      <c r="M22" s="2003" t="s">
        <v>16</v>
      </c>
      <c r="N22" s="1999" t="s">
        <v>2</v>
      </c>
      <c r="O22" s="1999" t="s">
        <v>2</v>
      </c>
      <c r="P22" s="2056" t="s">
        <v>1212</v>
      </c>
      <c r="Q22" s="3274" t="s">
        <v>1213</v>
      </c>
      <c r="R22" s="2005" t="s">
        <v>1219</v>
      </c>
      <c r="S22" s="2003" t="s">
        <v>16</v>
      </c>
      <c r="T22" s="3246" t="s">
        <v>704</v>
      </c>
      <c r="U22" s="1999" t="s">
        <v>2</v>
      </c>
      <c r="V22" s="3279" t="s">
        <v>3</v>
      </c>
      <c r="W22" s="2004" t="s">
        <v>4</v>
      </c>
      <c r="X22" s="2004" t="s">
        <v>4</v>
      </c>
      <c r="Y22" s="2003" t="s">
        <v>16</v>
      </c>
      <c r="Z22" s="2003" t="s">
        <v>16</v>
      </c>
      <c r="AA22" s="2005" t="s">
        <v>3</v>
      </c>
      <c r="AB22" s="2004" t="s">
        <v>4</v>
      </c>
      <c r="AC22" s="2004" t="s">
        <v>4</v>
      </c>
      <c r="AD22" s="2003" t="s">
        <v>16</v>
      </c>
      <c r="AE22" s="2032" t="s">
        <v>2</v>
      </c>
      <c r="AF22" s="1594">
        <f t="shared" si="0"/>
        <v>7</v>
      </c>
      <c r="AG22" s="20">
        <f t="shared" si="1"/>
        <v>6</v>
      </c>
      <c r="AH22" s="20">
        <f t="shared" si="2"/>
        <v>7</v>
      </c>
      <c r="AI22" s="20">
        <f t="shared" si="5"/>
        <v>9</v>
      </c>
      <c r="AJ22" s="1778">
        <f t="shared" si="3"/>
        <v>0</v>
      </c>
      <c r="AK22" s="1778">
        <f t="shared" si="6"/>
        <v>1</v>
      </c>
      <c r="AL22" s="1778">
        <v>2</v>
      </c>
      <c r="AM22" s="1595">
        <f t="shared" si="4"/>
        <v>30</v>
      </c>
    </row>
    <row r="23" spans="1:39" ht="15" customHeight="1">
      <c r="A23" s="3257" t="s">
        <v>1187</v>
      </c>
      <c r="B23" s="3265" t="s">
        <v>704</v>
      </c>
      <c r="C23" s="1976" t="s">
        <v>2</v>
      </c>
      <c r="D23" s="1976" t="s">
        <v>2</v>
      </c>
      <c r="E23" s="1975" t="s">
        <v>16</v>
      </c>
      <c r="F23" s="1975" t="s">
        <v>16</v>
      </c>
      <c r="G23" s="2036" t="s">
        <v>16</v>
      </c>
      <c r="H23" s="1976" t="s">
        <v>2</v>
      </c>
      <c r="I23" s="1976" t="s">
        <v>2</v>
      </c>
      <c r="J23" s="1976" t="s">
        <v>2</v>
      </c>
      <c r="K23" s="1975" t="s">
        <v>16</v>
      </c>
      <c r="L23" s="1975" t="s">
        <v>16</v>
      </c>
      <c r="M23" s="3266" t="s">
        <v>704</v>
      </c>
      <c r="N23" s="1976" t="s">
        <v>2</v>
      </c>
      <c r="O23" s="1976" t="s">
        <v>2</v>
      </c>
      <c r="P23" s="1976" t="s">
        <v>2</v>
      </c>
      <c r="Q23" s="1976" t="s">
        <v>2</v>
      </c>
      <c r="R23" s="3267" t="s">
        <v>16</v>
      </c>
      <c r="S23" s="3266" t="s">
        <v>704</v>
      </c>
      <c r="T23" s="3266" t="s">
        <v>704</v>
      </c>
      <c r="U23" s="1976" t="s">
        <v>2</v>
      </c>
      <c r="V23" s="3267" t="s">
        <v>16</v>
      </c>
      <c r="W23" s="1976" t="s">
        <v>2</v>
      </c>
      <c r="X23" s="3273" t="s">
        <v>806</v>
      </c>
      <c r="Y23" s="3273" t="s">
        <v>806</v>
      </c>
      <c r="Z23" s="1975" t="s">
        <v>16</v>
      </c>
      <c r="AA23" s="1975" t="s">
        <v>16</v>
      </c>
      <c r="AB23" s="1976" t="s">
        <v>2</v>
      </c>
      <c r="AC23" s="1976" t="s">
        <v>2</v>
      </c>
      <c r="AD23" s="1976" t="s">
        <v>2</v>
      </c>
      <c r="AE23" s="2026" t="s">
        <v>2</v>
      </c>
      <c r="AF23" s="1601">
        <f t="shared" si="0"/>
        <v>15</v>
      </c>
      <c r="AG23" s="1597">
        <f t="shared" si="1"/>
        <v>0</v>
      </c>
      <c r="AH23" s="1598">
        <f t="shared" si="2"/>
        <v>0</v>
      </c>
      <c r="AI23" s="1598">
        <f t="shared" si="5"/>
        <v>9</v>
      </c>
      <c r="AJ23" s="1847">
        <f t="shared" si="3"/>
        <v>0</v>
      </c>
      <c r="AK23" s="1847">
        <f t="shared" si="6"/>
        <v>1</v>
      </c>
      <c r="AL23" s="1847">
        <v>0</v>
      </c>
      <c r="AM23" s="3167">
        <f t="shared" ref="AM23:AM31" si="7">(AG23+AH23+AK23)*2+AJ23</f>
        <v>2</v>
      </c>
    </row>
    <row r="24" spans="1:39" ht="15" customHeight="1">
      <c r="A24" s="3258" t="s">
        <v>1188</v>
      </c>
      <c r="B24" s="3268" t="s">
        <v>704</v>
      </c>
      <c r="C24" s="1987" t="s">
        <v>2</v>
      </c>
      <c r="D24" s="1982" t="s">
        <v>16</v>
      </c>
      <c r="E24" s="3204" t="s">
        <v>704</v>
      </c>
      <c r="F24" s="1982" t="s">
        <v>16</v>
      </c>
      <c r="G24" s="1979" t="s">
        <v>16</v>
      </c>
      <c r="H24" s="1987" t="s">
        <v>2</v>
      </c>
      <c r="I24" s="1987" t="s">
        <v>2</v>
      </c>
      <c r="J24" s="1987" t="s">
        <v>2</v>
      </c>
      <c r="K24" s="1978" t="s">
        <v>3</v>
      </c>
      <c r="L24" s="1982" t="s">
        <v>16</v>
      </c>
      <c r="M24" s="1982" t="s">
        <v>16</v>
      </c>
      <c r="N24" s="1985" t="s">
        <v>2</v>
      </c>
      <c r="O24" s="1978" t="s">
        <v>3</v>
      </c>
      <c r="P24" s="1987" t="s">
        <v>2</v>
      </c>
      <c r="Q24" s="1987" t="s">
        <v>2</v>
      </c>
      <c r="R24" s="2052" t="s">
        <v>16</v>
      </c>
      <c r="S24" s="3247" t="s">
        <v>704</v>
      </c>
      <c r="T24" s="3247" t="s">
        <v>704</v>
      </c>
      <c r="U24" s="1987" t="s">
        <v>2</v>
      </c>
      <c r="V24" s="2052" t="s">
        <v>16</v>
      </c>
      <c r="W24" s="1987" t="s">
        <v>2</v>
      </c>
      <c r="X24" s="1985" t="s">
        <v>2</v>
      </c>
      <c r="Y24" s="1987" t="s">
        <v>2</v>
      </c>
      <c r="Z24" s="1982" t="s">
        <v>16</v>
      </c>
      <c r="AA24" s="1982" t="s">
        <v>16</v>
      </c>
      <c r="AB24" s="1978" t="s">
        <v>3</v>
      </c>
      <c r="AC24" s="1987" t="s">
        <v>2</v>
      </c>
      <c r="AD24" s="1987" t="s">
        <v>2</v>
      </c>
      <c r="AE24" s="1996" t="s">
        <v>2</v>
      </c>
      <c r="AF24" s="7">
        <f t="shared" si="0"/>
        <v>14</v>
      </c>
      <c r="AG24" s="13">
        <f t="shared" si="1"/>
        <v>3</v>
      </c>
      <c r="AH24" s="8">
        <f t="shared" si="2"/>
        <v>0</v>
      </c>
      <c r="AI24" s="8">
        <f t="shared" si="5"/>
        <v>9</v>
      </c>
      <c r="AJ24" s="49">
        <f t="shared" si="3"/>
        <v>0</v>
      </c>
      <c r="AK24" s="49">
        <f t="shared" si="6"/>
        <v>1</v>
      </c>
      <c r="AL24" s="49">
        <v>3</v>
      </c>
      <c r="AM24" s="14">
        <f t="shared" si="7"/>
        <v>8</v>
      </c>
    </row>
    <row r="25" spans="1:39" ht="15" customHeight="1">
      <c r="A25" s="3258" t="s">
        <v>1189</v>
      </c>
      <c r="B25" s="1986" t="s">
        <v>16</v>
      </c>
      <c r="C25" s="1978" t="s">
        <v>3</v>
      </c>
      <c r="D25" s="1985" t="s">
        <v>2</v>
      </c>
      <c r="E25" s="1982" t="s">
        <v>16</v>
      </c>
      <c r="F25" s="3204" t="s">
        <v>704</v>
      </c>
      <c r="G25" s="3248" t="s">
        <v>704</v>
      </c>
      <c r="H25" s="2052" t="s">
        <v>16</v>
      </c>
      <c r="I25" s="1978" t="s">
        <v>3</v>
      </c>
      <c r="J25" s="1987" t="s">
        <v>2</v>
      </c>
      <c r="K25" s="1987" t="s">
        <v>2</v>
      </c>
      <c r="L25" s="1982" t="s">
        <v>16</v>
      </c>
      <c r="M25" s="1982" t="s">
        <v>16</v>
      </c>
      <c r="N25" s="3276" t="s">
        <v>1214</v>
      </c>
      <c r="O25" s="1987" t="s">
        <v>2</v>
      </c>
      <c r="P25" s="1987" t="s">
        <v>2</v>
      </c>
      <c r="Q25" s="1978" t="s">
        <v>3</v>
      </c>
      <c r="R25" s="1987" t="s">
        <v>2</v>
      </c>
      <c r="S25" s="1982" t="s">
        <v>16</v>
      </c>
      <c r="T25" s="1982" t="s">
        <v>16</v>
      </c>
      <c r="U25" s="1987" t="s">
        <v>2</v>
      </c>
      <c r="V25" s="1978" t="s">
        <v>3</v>
      </c>
      <c r="W25" s="2052" t="s">
        <v>16</v>
      </c>
      <c r="X25" s="1985" t="s">
        <v>2</v>
      </c>
      <c r="Y25" s="1987" t="s">
        <v>2</v>
      </c>
      <c r="Z25" s="3204" t="s">
        <v>704</v>
      </c>
      <c r="AA25" s="3204" t="s">
        <v>704</v>
      </c>
      <c r="AB25" s="1987" t="s">
        <v>2</v>
      </c>
      <c r="AC25" s="2052" t="s">
        <v>16</v>
      </c>
      <c r="AD25" s="3261" t="s">
        <v>59</v>
      </c>
      <c r="AE25" s="2032" t="s">
        <v>2</v>
      </c>
      <c r="AF25" s="7">
        <f t="shared" si="0"/>
        <v>11</v>
      </c>
      <c r="AG25" s="13">
        <f t="shared" si="1"/>
        <v>4</v>
      </c>
      <c r="AH25" s="8">
        <f t="shared" si="2"/>
        <v>0</v>
      </c>
      <c r="AI25" s="8">
        <f t="shared" si="5"/>
        <v>9</v>
      </c>
      <c r="AJ25" s="49">
        <f t="shared" si="3"/>
        <v>0</v>
      </c>
      <c r="AK25" s="49">
        <f t="shared" si="6"/>
        <v>1</v>
      </c>
      <c r="AL25" s="49">
        <v>3</v>
      </c>
      <c r="AM25" s="14">
        <f t="shared" si="7"/>
        <v>10</v>
      </c>
    </row>
    <row r="26" spans="1:39" ht="15" customHeight="1">
      <c r="A26" s="3258" t="s">
        <v>1190</v>
      </c>
      <c r="B26" s="1986" t="s">
        <v>1222</v>
      </c>
      <c r="C26" s="1987" t="s">
        <v>1223</v>
      </c>
      <c r="D26" s="1987" t="s">
        <v>1223</v>
      </c>
      <c r="E26" s="1987" t="s">
        <v>1223</v>
      </c>
      <c r="F26" s="1987" t="s">
        <v>1223</v>
      </c>
      <c r="G26" s="1987" t="s">
        <v>1223</v>
      </c>
      <c r="H26" s="1987" t="s">
        <v>1223</v>
      </c>
      <c r="I26" s="1987" t="s">
        <v>1223</v>
      </c>
      <c r="J26" s="1987" t="s">
        <v>1223</v>
      </c>
      <c r="K26" s="1987" t="s">
        <v>1223</v>
      </c>
      <c r="L26" s="1987" t="s">
        <v>1223</v>
      </c>
      <c r="M26" s="1987" t="s">
        <v>1223</v>
      </c>
      <c r="N26" s="1987" t="s">
        <v>1223</v>
      </c>
      <c r="O26" s="1987" t="s">
        <v>1223</v>
      </c>
      <c r="P26" s="1987" t="s">
        <v>1223</v>
      </c>
      <c r="Q26" s="1987" t="s">
        <v>1223</v>
      </c>
      <c r="R26" s="1987" t="s">
        <v>1223</v>
      </c>
      <c r="S26" s="1987" t="s">
        <v>1223</v>
      </c>
      <c r="T26" s="1987" t="s">
        <v>1223</v>
      </c>
      <c r="U26" s="1987" t="s">
        <v>1223</v>
      </c>
      <c r="V26" s="1987" t="s">
        <v>1223</v>
      </c>
      <c r="W26" s="1987" t="s">
        <v>1223</v>
      </c>
      <c r="X26" s="1987" t="s">
        <v>1223</v>
      </c>
      <c r="Y26" s="1987" t="s">
        <v>1223</v>
      </c>
      <c r="Z26" s="1987" t="s">
        <v>1223</v>
      </c>
      <c r="AA26" s="1987" t="s">
        <v>1223</v>
      </c>
      <c r="AB26" s="1987" t="s">
        <v>1223</v>
      </c>
      <c r="AC26" s="1987" t="s">
        <v>1223</v>
      </c>
      <c r="AD26" s="1987" t="s">
        <v>1223</v>
      </c>
      <c r="AE26" s="1987" t="s">
        <v>1223</v>
      </c>
      <c r="AF26" s="7">
        <f t="shared" si="0"/>
        <v>0</v>
      </c>
      <c r="AG26" s="13">
        <f t="shared" si="1"/>
        <v>0</v>
      </c>
      <c r="AH26" s="8">
        <f t="shared" si="2"/>
        <v>0</v>
      </c>
      <c r="AI26" s="8">
        <f t="shared" si="5"/>
        <v>0</v>
      </c>
      <c r="AJ26" s="49">
        <f t="shared" si="3"/>
        <v>0</v>
      </c>
      <c r="AK26" s="49">
        <f t="shared" si="6"/>
        <v>2</v>
      </c>
      <c r="AL26" s="49">
        <v>1</v>
      </c>
      <c r="AM26" s="14">
        <f t="shared" si="7"/>
        <v>4</v>
      </c>
    </row>
    <row r="27" spans="1:39" ht="15" customHeight="1">
      <c r="A27" s="3258" t="s">
        <v>1191</v>
      </c>
      <c r="B27" s="1986" t="s">
        <v>16</v>
      </c>
      <c r="C27" s="1987" t="s">
        <v>2</v>
      </c>
      <c r="D27" s="1978" t="s">
        <v>3</v>
      </c>
      <c r="E27" s="1982" t="s">
        <v>16</v>
      </c>
      <c r="F27" s="3204" t="s">
        <v>704</v>
      </c>
      <c r="G27" s="3248" t="s">
        <v>704</v>
      </c>
      <c r="H27" s="2052" t="s">
        <v>16</v>
      </c>
      <c r="I27" s="1987" t="s">
        <v>2</v>
      </c>
      <c r="J27" s="3261" t="s">
        <v>59</v>
      </c>
      <c r="K27" s="1987" t="s">
        <v>2</v>
      </c>
      <c r="L27" s="1982" t="s">
        <v>16</v>
      </c>
      <c r="M27" s="1982" t="s">
        <v>16</v>
      </c>
      <c r="N27" s="1987" t="s">
        <v>2</v>
      </c>
      <c r="O27" s="1987" t="s">
        <v>2</v>
      </c>
      <c r="P27" s="1987" t="s">
        <v>2</v>
      </c>
      <c r="Q27" s="1985" t="s">
        <v>1204</v>
      </c>
      <c r="R27" s="1987" t="s">
        <v>2</v>
      </c>
      <c r="S27" s="1982" t="s">
        <v>16</v>
      </c>
      <c r="T27" s="1982" t="s">
        <v>16</v>
      </c>
      <c r="U27" s="1987" t="s">
        <v>2</v>
      </c>
      <c r="V27" s="1987" t="s">
        <v>2</v>
      </c>
      <c r="W27" s="1987" t="s">
        <v>2</v>
      </c>
      <c r="X27" s="3240" t="s">
        <v>1217</v>
      </c>
      <c r="Y27" s="3275" t="s">
        <v>806</v>
      </c>
      <c r="Z27" s="1982" t="s">
        <v>16</v>
      </c>
      <c r="AA27" s="1982" t="s">
        <v>16</v>
      </c>
      <c r="AB27" s="1987" t="s">
        <v>2</v>
      </c>
      <c r="AC27" s="1978" t="s">
        <v>3</v>
      </c>
      <c r="AD27" s="1987" t="s">
        <v>2</v>
      </c>
      <c r="AE27" s="2032" t="s">
        <v>2</v>
      </c>
      <c r="AF27" s="7">
        <f t="shared" si="0"/>
        <v>13</v>
      </c>
      <c r="AG27" s="13">
        <f t="shared" si="1"/>
        <v>2</v>
      </c>
      <c r="AH27" s="8">
        <f t="shared" si="2"/>
        <v>0</v>
      </c>
      <c r="AI27" s="8">
        <f t="shared" si="5"/>
        <v>9</v>
      </c>
      <c r="AJ27" s="49">
        <f t="shared" si="3"/>
        <v>0</v>
      </c>
      <c r="AK27" s="49">
        <f t="shared" si="6"/>
        <v>1</v>
      </c>
      <c r="AL27" s="49">
        <v>2</v>
      </c>
      <c r="AM27" s="14">
        <f t="shared" si="7"/>
        <v>6</v>
      </c>
    </row>
    <row r="28" spans="1:39" ht="15" customHeight="1">
      <c r="A28" s="3258" t="s">
        <v>1192</v>
      </c>
      <c r="B28" s="1986" t="s">
        <v>16</v>
      </c>
      <c r="C28" s="1985" t="s">
        <v>2</v>
      </c>
      <c r="D28" s="1987" t="s">
        <v>2</v>
      </c>
      <c r="E28" s="1982" t="s">
        <v>16</v>
      </c>
      <c r="F28" s="1982" t="s">
        <v>16</v>
      </c>
      <c r="G28" s="3248" t="s">
        <v>704</v>
      </c>
      <c r="H28" s="1987" t="s">
        <v>2</v>
      </c>
      <c r="I28" s="1985" t="s">
        <v>2</v>
      </c>
      <c r="J28" s="1987" t="s">
        <v>2</v>
      </c>
      <c r="K28" s="2052" t="s">
        <v>16</v>
      </c>
      <c r="L28" s="3204" t="s">
        <v>704</v>
      </c>
      <c r="M28" s="1982" t="s">
        <v>16</v>
      </c>
      <c r="N28" s="1987" t="s">
        <v>2</v>
      </c>
      <c r="O28" s="1987" t="s">
        <v>2</v>
      </c>
      <c r="P28" s="1987" t="s">
        <v>2</v>
      </c>
      <c r="Q28" s="1987" t="s">
        <v>2</v>
      </c>
      <c r="R28" s="1985" t="s">
        <v>2</v>
      </c>
      <c r="S28" s="1982" t="s">
        <v>16</v>
      </c>
      <c r="T28" s="1982" t="s">
        <v>16</v>
      </c>
      <c r="U28" s="1987" t="s">
        <v>2</v>
      </c>
      <c r="V28" s="1987" t="s">
        <v>2</v>
      </c>
      <c r="W28" s="1985" t="s">
        <v>2</v>
      </c>
      <c r="X28" s="3217" t="s">
        <v>806</v>
      </c>
      <c r="Y28" s="3217" t="s">
        <v>806</v>
      </c>
      <c r="Z28" s="1982" t="s">
        <v>16</v>
      </c>
      <c r="AA28" s="1982" t="s">
        <v>16</v>
      </c>
      <c r="AB28" s="1987" t="s">
        <v>2</v>
      </c>
      <c r="AC28" s="1987" t="s">
        <v>2</v>
      </c>
      <c r="AD28" s="1987" t="s">
        <v>2</v>
      </c>
      <c r="AE28" s="2032" t="s">
        <v>2</v>
      </c>
      <c r="AF28" s="7">
        <f t="shared" si="0"/>
        <v>17</v>
      </c>
      <c r="AG28" s="13">
        <f t="shared" si="1"/>
        <v>0</v>
      </c>
      <c r="AH28" s="8">
        <f t="shared" si="2"/>
        <v>0</v>
      </c>
      <c r="AI28" s="8">
        <f t="shared" si="5"/>
        <v>9</v>
      </c>
      <c r="AJ28" s="49">
        <f t="shared" si="3"/>
        <v>0</v>
      </c>
      <c r="AK28" s="49">
        <f t="shared" si="6"/>
        <v>1</v>
      </c>
      <c r="AL28" s="49">
        <v>3</v>
      </c>
      <c r="AM28" s="14">
        <f t="shared" si="7"/>
        <v>2</v>
      </c>
    </row>
    <row r="29" spans="1:39" ht="15" customHeight="1">
      <c r="A29" s="3258" t="s">
        <v>1193</v>
      </c>
      <c r="B29" s="3268" t="s">
        <v>704</v>
      </c>
      <c r="C29" s="1985" t="s">
        <v>2</v>
      </c>
      <c r="D29" s="1987" t="s">
        <v>2</v>
      </c>
      <c r="E29" s="1982" t="s">
        <v>16</v>
      </c>
      <c r="F29" s="1982" t="s">
        <v>16</v>
      </c>
      <c r="G29" s="1979" t="s">
        <v>16</v>
      </c>
      <c r="H29" s="1987" t="s">
        <v>2</v>
      </c>
      <c r="I29" s="1987" t="s">
        <v>2</v>
      </c>
      <c r="J29" s="1978" t="s">
        <v>3</v>
      </c>
      <c r="K29" s="1985" t="s">
        <v>2</v>
      </c>
      <c r="L29" s="1982" t="s">
        <v>16</v>
      </c>
      <c r="M29" s="1982" t="s">
        <v>16</v>
      </c>
      <c r="N29" s="1987" t="s">
        <v>2</v>
      </c>
      <c r="O29" s="1985" t="s">
        <v>2</v>
      </c>
      <c r="P29" s="1987" t="s">
        <v>2</v>
      </c>
      <c r="Q29" s="1987" t="s">
        <v>2</v>
      </c>
      <c r="R29" s="1978" t="s">
        <v>3</v>
      </c>
      <c r="S29" s="1982" t="s">
        <v>16</v>
      </c>
      <c r="T29" s="1982" t="s">
        <v>16</v>
      </c>
      <c r="U29" s="1987" t="s">
        <v>2</v>
      </c>
      <c r="V29" s="1987" t="s">
        <v>2</v>
      </c>
      <c r="W29" s="3240" t="s">
        <v>1205</v>
      </c>
      <c r="X29" s="3217" t="s">
        <v>54</v>
      </c>
      <c r="Y29" s="1987" t="s">
        <v>2</v>
      </c>
      <c r="Z29" s="1982" t="s">
        <v>16</v>
      </c>
      <c r="AA29" s="1982" t="s">
        <v>16</v>
      </c>
      <c r="AB29" s="1987" t="s">
        <v>2</v>
      </c>
      <c r="AC29" s="3261" t="s">
        <v>59</v>
      </c>
      <c r="AD29" s="1987" t="s">
        <v>2</v>
      </c>
      <c r="AE29" s="2031" t="s">
        <v>3</v>
      </c>
      <c r="AF29" s="7">
        <f t="shared" si="0"/>
        <v>15</v>
      </c>
      <c r="AG29" s="13">
        <f t="shared" si="1"/>
        <v>4</v>
      </c>
      <c r="AH29" s="8">
        <f t="shared" si="2"/>
        <v>0</v>
      </c>
      <c r="AI29" s="8">
        <f t="shared" si="5"/>
        <v>9</v>
      </c>
      <c r="AJ29" s="49">
        <f t="shared" si="3"/>
        <v>0</v>
      </c>
      <c r="AK29" s="49">
        <f t="shared" si="6"/>
        <v>1</v>
      </c>
      <c r="AL29" s="49">
        <v>2</v>
      </c>
      <c r="AM29" s="14">
        <f t="shared" si="7"/>
        <v>10</v>
      </c>
    </row>
    <row r="30" spans="1:39" ht="15" customHeight="1">
      <c r="A30" s="3259" t="s">
        <v>1194</v>
      </c>
      <c r="B30" s="1986" t="s">
        <v>16</v>
      </c>
      <c r="C30" s="1987" t="s">
        <v>2</v>
      </c>
      <c r="D30" s="1987" t="s">
        <v>2</v>
      </c>
      <c r="E30" s="1982" t="s">
        <v>16</v>
      </c>
      <c r="F30" s="1982" t="s">
        <v>16</v>
      </c>
      <c r="G30" s="1979" t="s">
        <v>16</v>
      </c>
      <c r="H30" s="1987" t="s">
        <v>2</v>
      </c>
      <c r="I30" s="1987" t="s">
        <v>2</v>
      </c>
      <c r="J30" s="1987" t="s">
        <v>2</v>
      </c>
      <c r="K30" s="1982" t="s">
        <v>16</v>
      </c>
      <c r="L30" s="1982" t="s">
        <v>16</v>
      </c>
      <c r="M30" s="3204" t="s">
        <v>704</v>
      </c>
      <c r="N30" s="1987" t="s">
        <v>2</v>
      </c>
      <c r="O30" s="1987" t="s">
        <v>2</v>
      </c>
      <c r="P30" s="1987" t="s">
        <v>2</v>
      </c>
      <c r="Q30" s="1987" t="s">
        <v>2</v>
      </c>
      <c r="R30" s="1987" t="s">
        <v>2</v>
      </c>
      <c r="S30" s="1982" t="s">
        <v>16</v>
      </c>
      <c r="T30" s="1982" t="s">
        <v>16</v>
      </c>
      <c r="U30" s="1985" t="s">
        <v>2</v>
      </c>
      <c r="V30" s="1987" t="s">
        <v>2</v>
      </c>
      <c r="W30" s="2052" t="s">
        <v>16</v>
      </c>
      <c r="X30" s="1987" t="s">
        <v>2</v>
      </c>
      <c r="Y30" s="1987" t="s">
        <v>2</v>
      </c>
      <c r="Z30" s="3204" t="s">
        <v>704</v>
      </c>
      <c r="AA30" s="3204" t="s">
        <v>704</v>
      </c>
      <c r="AB30" s="1987" t="s">
        <v>2</v>
      </c>
      <c r="AC30" s="1987" t="s">
        <v>2</v>
      </c>
      <c r="AD30" s="2052" t="s">
        <v>16</v>
      </c>
      <c r="AE30" s="2032" t="s">
        <v>2</v>
      </c>
      <c r="AF30" s="12">
        <f t="shared" si="0"/>
        <v>17</v>
      </c>
      <c r="AG30" s="13">
        <f t="shared" si="1"/>
        <v>0</v>
      </c>
      <c r="AH30" s="13">
        <f t="shared" si="2"/>
        <v>0</v>
      </c>
      <c r="AI30" s="13">
        <f t="shared" si="5"/>
        <v>10</v>
      </c>
      <c r="AJ30" s="49">
        <f t="shared" si="3"/>
        <v>0</v>
      </c>
      <c r="AK30" s="49">
        <f t="shared" si="6"/>
        <v>0</v>
      </c>
      <c r="AL30" s="49">
        <v>2</v>
      </c>
      <c r="AM30" s="14">
        <f t="shared" si="7"/>
        <v>0</v>
      </c>
    </row>
    <row r="31" spans="1:39" ht="15" customHeight="1" thickBot="1">
      <c r="A31" s="3260" t="s">
        <v>1195</v>
      </c>
      <c r="B31" s="2034" t="s">
        <v>16</v>
      </c>
      <c r="C31" s="2003" t="s">
        <v>16</v>
      </c>
      <c r="D31" s="1999" t="s">
        <v>2</v>
      </c>
      <c r="E31" s="3269" t="s">
        <v>704</v>
      </c>
      <c r="F31" s="2003" t="s">
        <v>16</v>
      </c>
      <c r="G31" s="2002" t="s">
        <v>16</v>
      </c>
      <c r="H31" s="2005" t="s">
        <v>3</v>
      </c>
      <c r="I31" s="1999" t="s">
        <v>2</v>
      </c>
      <c r="J31" s="1999" t="s">
        <v>2</v>
      </c>
      <c r="K31" s="2394" t="s">
        <v>16</v>
      </c>
      <c r="L31" s="3216" t="s">
        <v>704</v>
      </c>
      <c r="M31" s="2394" t="s">
        <v>16</v>
      </c>
      <c r="N31" s="2005" t="s">
        <v>3</v>
      </c>
      <c r="O31" s="2001" t="s">
        <v>2</v>
      </c>
      <c r="P31" s="1999" t="s">
        <v>2</v>
      </c>
      <c r="Q31" s="1999" t="s">
        <v>2</v>
      </c>
      <c r="R31" s="3261" t="s">
        <v>59</v>
      </c>
      <c r="S31" s="2003" t="s">
        <v>16</v>
      </c>
      <c r="T31" s="2003" t="s">
        <v>16</v>
      </c>
      <c r="U31" s="1978" t="s">
        <v>3</v>
      </c>
      <c r="V31" s="2001" t="s">
        <v>2</v>
      </c>
      <c r="W31" s="1999" t="s">
        <v>2</v>
      </c>
      <c r="X31" s="3157" t="s">
        <v>806</v>
      </c>
      <c r="Y31" s="3274" t="s">
        <v>1221</v>
      </c>
      <c r="Z31" s="2003" t="s">
        <v>16</v>
      </c>
      <c r="AA31" s="2003" t="s">
        <v>16</v>
      </c>
      <c r="AB31" s="1999" t="s">
        <v>2</v>
      </c>
      <c r="AC31" s="1999" t="s">
        <v>2</v>
      </c>
      <c r="AD31" s="2005" t="s">
        <v>3</v>
      </c>
      <c r="AE31" s="3261" t="s">
        <v>59</v>
      </c>
      <c r="AF31" s="222">
        <f t="shared" si="0"/>
        <v>10</v>
      </c>
      <c r="AG31" s="558">
        <f t="shared" si="1"/>
        <v>4</v>
      </c>
      <c r="AH31" s="215">
        <f t="shared" si="2"/>
        <v>0</v>
      </c>
      <c r="AI31" s="215">
        <f t="shared" si="5"/>
        <v>10</v>
      </c>
      <c r="AJ31" s="1853">
        <f t="shared" si="3"/>
        <v>0</v>
      </c>
      <c r="AK31" s="1853">
        <f t="shared" si="6"/>
        <v>0</v>
      </c>
      <c r="AL31" s="1853">
        <v>3</v>
      </c>
      <c r="AM31" s="559">
        <f t="shared" si="7"/>
        <v>8</v>
      </c>
    </row>
    <row r="32" spans="1:39" ht="15.75" customHeight="1" thickBot="1">
      <c r="A32" s="3234" t="s">
        <v>1151</v>
      </c>
      <c r="B32" s="1248" t="s">
        <v>16</v>
      </c>
      <c r="C32" s="457" t="s">
        <v>2</v>
      </c>
      <c r="D32" s="457" t="s">
        <v>2</v>
      </c>
      <c r="E32" s="25" t="s">
        <v>16</v>
      </c>
      <c r="F32" s="25" t="s">
        <v>16</v>
      </c>
      <c r="G32" s="1248" t="s">
        <v>16</v>
      </c>
      <c r="H32" s="457" t="s">
        <v>2</v>
      </c>
      <c r="I32" s="457" t="s">
        <v>2</v>
      </c>
      <c r="J32" s="457" t="s">
        <v>2</v>
      </c>
      <c r="K32" s="456" t="s">
        <v>2</v>
      </c>
      <c r="L32" s="25" t="s">
        <v>16</v>
      </c>
      <c r="M32" s="456" t="s">
        <v>2</v>
      </c>
      <c r="N32" s="457" t="s">
        <v>1215</v>
      </c>
      <c r="O32" s="457" t="s">
        <v>2</v>
      </c>
      <c r="P32" s="456" t="s">
        <v>2</v>
      </c>
      <c r="Q32" s="457" t="s">
        <v>2</v>
      </c>
      <c r="R32" s="25" t="s">
        <v>16</v>
      </c>
      <c r="S32" s="25" t="s">
        <v>16</v>
      </c>
      <c r="T32" s="25" t="s">
        <v>16</v>
      </c>
      <c r="U32" s="457" t="s">
        <v>2</v>
      </c>
      <c r="V32" s="457" t="s">
        <v>2</v>
      </c>
      <c r="W32" s="456" t="s">
        <v>2</v>
      </c>
      <c r="X32" s="457" t="s">
        <v>2</v>
      </c>
      <c r="Y32" s="457" t="s">
        <v>2</v>
      </c>
      <c r="Z32" s="25" t="s">
        <v>16</v>
      </c>
      <c r="AA32" s="25" t="s">
        <v>16</v>
      </c>
      <c r="AB32" s="457" t="s">
        <v>2</v>
      </c>
      <c r="AC32" s="457" t="s">
        <v>2</v>
      </c>
      <c r="AD32" s="457" t="s">
        <v>2</v>
      </c>
      <c r="AE32" s="1857" t="s">
        <v>2</v>
      </c>
      <c r="AF32" s="2489">
        <f t="shared" si="0"/>
        <v>19</v>
      </c>
      <c r="AG32" s="2490">
        <f t="shared" si="1"/>
        <v>0</v>
      </c>
      <c r="AH32" s="2490">
        <f t="shared" si="2"/>
        <v>0</v>
      </c>
      <c r="AI32" s="2490">
        <f t="shared" si="5"/>
        <v>10</v>
      </c>
      <c r="AJ32" s="1777">
        <f t="shared" si="3"/>
        <v>0</v>
      </c>
      <c r="AK32" s="1777">
        <f t="shared" si="6"/>
        <v>0</v>
      </c>
      <c r="AL32" s="1777">
        <v>4</v>
      </c>
      <c r="AM32" s="1591">
        <f>AL32*2</f>
        <v>8</v>
      </c>
    </row>
    <row r="33" spans="1:39" ht="15.75" customHeight="1">
      <c r="A33" s="3173" t="s">
        <v>527</v>
      </c>
      <c r="B33" s="441" t="s">
        <v>2</v>
      </c>
      <c r="C33" s="441" t="s">
        <v>2</v>
      </c>
      <c r="D33" s="220"/>
      <c r="E33" s="439" t="s">
        <v>16</v>
      </c>
      <c r="F33" s="439" t="s">
        <v>16</v>
      </c>
      <c r="G33" s="220"/>
      <c r="H33" s="441" t="s">
        <v>2</v>
      </c>
      <c r="I33" s="441" t="s">
        <v>2</v>
      </c>
      <c r="J33" s="441" t="s">
        <v>2</v>
      </c>
      <c r="K33" s="441" t="s">
        <v>2</v>
      </c>
      <c r="L33" s="441" t="s">
        <v>2</v>
      </c>
      <c r="M33" s="441" t="s">
        <v>2</v>
      </c>
      <c r="N33" s="220"/>
      <c r="O33" s="441" t="s">
        <v>2</v>
      </c>
      <c r="P33" s="220"/>
      <c r="Q33" s="441" t="s">
        <v>2</v>
      </c>
      <c r="R33" s="441" t="s">
        <v>2</v>
      </c>
      <c r="S33" s="441" t="s">
        <v>2</v>
      </c>
      <c r="T33" s="441" t="s">
        <v>2</v>
      </c>
      <c r="U33" s="220"/>
      <c r="V33" s="220"/>
      <c r="W33" s="220"/>
      <c r="X33" s="3273" t="s">
        <v>806</v>
      </c>
      <c r="Y33" s="3273" t="s">
        <v>806</v>
      </c>
      <c r="Z33" s="441" t="s">
        <v>2</v>
      </c>
      <c r="AA33" s="441" t="s">
        <v>2</v>
      </c>
      <c r="AB33" s="220"/>
      <c r="AC33" s="220"/>
      <c r="AD33" s="441" t="s">
        <v>2</v>
      </c>
      <c r="AE33" s="3235"/>
      <c r="AF33" s="2491">
        <f t="shared" si="0"/>
        <v>16</v>
      </c>
      <c r="AG33" s="2492">
        <f t="shared" si="1"/>
        <v>0</v>
      </c>
      <c r="AH33" s="2492">
        <f t="shared" si="2"/>
        <v>0</v>
      </c>
      <c r="AI33" s="2492">
        <f t="shared" si="5"/>
        <v>2</v>
      </c>
      <c r="AJ33" s="49">
        <f t="shared" si="3"/>
        <v>0</v>
      </c>
      <c r="AK33" s="49">
        <f t="shared" si="6"/>
        <v>2</v>
      </c>
      <c r="AL33" s="49">
        <v>17</v>
      </c>
      <c r="AM33" s="14">
        <f>AF33+AL33</f>
        <v>33</v>
      </c>
    </row>
    <row r="34" spans="1:39" ht="15.75" customHeight="1">
      <c r="A34" s="3173" t="s">
        <v>528</v>
      </c>
      <c r="B34" s="441" t="s">
        <v>2</v>
      </c>
      <c r="C34" s="220"/>
      <c r="D34" s="441" t="s">
        <v>2</v>
      </c>
      <c r="E34" s="442" t="s">
        <v>2</v>
      </c>
      <c r="F34" s="441" t="s">
        <v>2</v>
      </c>
      <c r="G34" s="441" t="s">
        <v>2</v>
      </c>
      <c r="H34" s="220"/>
      <c r="I34" s="441" t="s">
        <v>2</v>
      </c>
      <c r="J34" s="441" t="s">
        <v>2</v>
      </c>
      <c r="K34" s="220"/>
      <c r="L34" s="439" t="s">
        <v>16</v>
      </c>
      <c r="M34" s="439" t="s">
        <v>16</v>
      </c>
      <c r="N34" s="441" t="s">
        <v>2</v>
      </c>
      <c r="O34" s="441" t="s">
        <v>2</v>
      </c>
      <c r="P34" s="441" t="s">
        <v>2</v>
      </c>
      <c r="Q34" s="442" t="s">
        <v>2</v>
      </c>
      <c r="R34" s="220"/>
      <c r="S34" s="439" t="s">
        <v>16</v>
      </c>
      <c r="T34" s="439" t="s">
        <v>16</v>
      </c>
      <c r="U34" s="441" t="s">
        <v>2</v>
      </c>
      <c r="V34" s="441" t="s">
        <v>2</v>
      </c>
      <c r="W34" s="441" t="s">
        <v>2</v>
      </c>
      <c r="X34" s="441" t="s">
        <v>2</v>
      </c>
      <c r="Y34" s="220"/>
      <c r="Z34" s="439" t="s">
        <v>16</v>
      </c>
      <c r="AA34" s="439" t="s">
        <v>16</v>
      </c>
      <c r="AB34" s="441" t="s">
        <v>2</v>
      </c>
      <c r="AC34" s="441" t="s">
        <v>2</v>
      </c>
      <c r="AD34" s="442" t="s">
        <v>2</v>
      </c>
      <c r="AE34" s="3236" t="s">
        <v>2</v>
      </c>
      <c r="AF34" s="2491">
        <f t="shared" si="0"/>
        <v>19</v>
      </c>
      <c r="AG34" s="2492">
        <f t="shared" si="1"/>
        <v>0</v>
      </c>
      <c r="AH34" s="2492">
        <f t="shared" si="2"/>
        <v>0</v>
      </c>
      <c r="AI34" s="2492">
        <f t="shared" si="5"/>
        <v>6</v>
      </c>
      <c r="AJ34" s="49">
        <f t="shared" si="3"/>
        <v>0</v>
      </c>
      <c r="AK34" s="49">
        <f t="shared" si="6"/>
        <v>2</v>
      </c>
      <c r="AL34" s="49">
        <v>16</v>
      </c>
      <c r="AM34" s="14">
        <f t="shared" ref="AM34:AM35" si="8">AF34+AL34</f>
        <v>35</v>
      </c>
    </row>
    <row r="35" spans="1:39" ht="15.75" customHeight="1" thickBot="1">
      <c r="A35" s="3174" t="s">
        <v>732</v>
      </c>
      <c r="B35" s="52"/>
      <c r="C35" s="453" t="s">
        <v>2</v>
      </c>
      <c r="D35" s="450" t="s">
        <v>2</v>
      </c>
      <c r="E35" s="450" t="s">
        <v>2</v>
      </c>
      <c r="F35" s="450" t="s">
        <v>2</v>
      </c>
      <c r="G35" s="450" t="s">
        <v>2</v>
      </c>
      <c r="H35" s="450" t="s">
        <v>2</v>
      </c>
      <c r="I35" s="52"/>
      <c r="J35" s="52"/>
      <c r="K35" s="52"/>
      <c r="L35" s="450" t="s">
        <v>2</v>
      </c>
      <c r="M35" s="52"/>
      <c r="N35" s="450" t="s">
        <v>2</v>
      </c>
      <c r="O35" s="52"/>
      <c r="P35" s="52"/>
      <c r="Q35" s="52"/>
      <c r="R35" s="450" t="s">
        <v>2</v>
      </c>
      <c r="S35" s="450" t="s">
        <v>2</v>
      </c>
      <c r="T35" s="450" t="s">
        <v>2</v>
      </c>
      <c r="U35" s="450" t="s">
        <v>2</v>
      </c>
      <c r="V35" s="450" t="s">
        <v>2</v>
      </c>
      <c r="W35" s="52"/>
      <c r="X35" s="52"/>
      <c r="Y35" s="450" t="s">
        <v>2</v>
      </c>
      <c r="Z35" s="450" t="s">
        <v>2</v>
      </c>
      <c r="AA35" s="450" t="s">
        <v>2</v>
      </c>
      <c r="AB35" s="453" t="s">
        <v>2</v>
      </c>
      <c r="AC35" s="453" t="s">
        <v>2</v>
      </c>
      <c r="AD35" s="52"/>
      <c r="AE35" s="3233" t="s">
        <v>2</v>
      </c>
      <c r="AF35" s="2493">
        <f t="shared" si="0"/>
        <v>19</v>
      </c>
      <c r="AG35" s="2494">
        <f t="shared" si="1"/>
        <v>0</v>
      </c>
      <c r="AH35" s="2494">
        <f t="shared" si="2"/>
        <v>0</v>
      </c>
      <c r="AI35" s="2494">
        <f t="shared" si="5"/>
        <v>0</v>
      </c>
      <c r="AJ35" s="1778">
        <f t="shared" si="3"/>
        <v>0</v>
      </c>
      <c r="AK35" s="1778">
        <f t="shared" si="6"/>
        <v>2</v>
      </c>
      <c r="AL35" s="1778">
        <v>16</v>
      </c>
      <c r="AM35" s="14">
        <f t="shared" si="8"/>
        <v>35</v>
      </c>
    </row>
    <row r="36" spans="1:39">
      <c r="A36" s="3237" t="s">
        <v>2</v>
      </c>
      <c r="B36" s="2719">
        <v>0</v>
      </c>
      <c r="C36" s="2719">
        <v>3</v>
      </c>
      <c r="D36" s="2719">
        <v>3</v>
      </c>
      <c r="E36" s="2719">
        <v>0</v>
      </c>
      <c r="F36" s="2719">
        <v>0</v>
      </c>
      <c r="G36" s="2719">
        <v>0</v>
      </c>
      <c r="H36" s="2719">
        <v>3</v>
      </c>
      <c r="I36" s="2719">
        <v>3</v>
      </c>
      <c r="J36" s="2719">
        <v>3</v>
      </c>
      <c r="K36" s="2719">
        <v>3</v>
      </c>
      <c r="L36" s="2719">
        <v>0</v>
      </c>
      <c r="M36" s="2719">
        <v>0</v>
      </c>
      <c r="N36" s="2719">
        <v>3</v>
      </c>
      <c r="O36" s="2719">
        <v>3</v>
      </c>
      <c r="P36" s="2719">
        <v>3</v>
      </c>
      <c r="Q36" s="2719">
        <v>3</v>
      </c>
      <c r="R36" s="2719">
        <v>3</v>
      </c>
      <c r="S36" s="2719">
        <v>0</v>
      </c>
      <c r="T36" s="2719">
        <v>0</v>
      </c>
      <c r="U36" s="2719">
        <v>3</v>
      </c>
      <c r="V36" s="2719">
        <v>3</v>
      </c>
      <c r="W36" s="2719">
        <v>3</v>
      </c>
      <c r="X36" s="2719">
        <v>3</v>
      </c>
      <c r="Y36" s="2719">
        <v>3</v>
      </c>
      <c r="Z36" s="2719">
        <v>0</v>
      </c>
      <c r="AA36" s="2719">
        <v>0</v>
      </c>
      <c r="AB36" s="2719">
        <v>3</v>
      </c>
      <c r="AC36" s="2719">
        <v>3</v>
      </c>
      <c r="AD36" s="2719">
        <v>3</v>
      </c>
      <c r="AE36" s="2719">
        <v>3</v>
      </c>
      <c r="AF36" s="2497"/>
      <c r="AG36" s="2497"/>
      <c r="AH36" s="2497"/>
      <c r="AI36" s="2497"/>
      <c r="AJ36" s="2497"/>
      <c r="AK36" s="2497"/>
      <c r="AL36" s="2497"/>
      <c r="AM36" s="2497"/>
    </row>
    <row r="37" spans="1:39">
      <c r="A37" s="2499" t="s">
        <v>3</v>
      </c>
      <c r="B37" s="2721">
        <f>COUNTIF(B4:B31,"e")</f>
        <v>3</v>
      </c>
      <c r="C37" s="2721">
        <f t="shared" ref="C37:AE37" si="9">COUNTIF(C4:C31,"e")</f>
        <v>4</v>
      </c>
      <c r="D37" s="2721">
        <f t="shared" si="9"/>
        <v>3</v>
      </c>
      <c r="E37" s="2721">
        <f t="shared" si="9"/>
        <v>3</v>
      </c>
      <c r="F37" s="2721">
        <f t="shared" si="9"/>
        <v>3</v>
      </c>
      <c r="G37" s="2721">
        <f t="shared" si="9"/>
        <v>3</v>
      </c>
      <c r="H37" s="2721">
        <f t="shared" si="9"/>
        <v>4</v>
      </c>
      <c r="I37" s="2721">
        <f t="shared" si="9"/>
        <v>4</v>
      </c>
      <c r="J37" s="2721">
        <f t="shared" si="9"/>
        <v>4</v>
      </c>
      <c r="K37" s="2721">
        <f t="shared" si="9"/>
        <v>4</v>
      </c>
      <c r="L37" s="2721">
        <f t="shared" si="9"/>
        <v>3</v>
      </c>
      <c r="M37" s="2721">
        <f t="shared" si="9"/>
        <v>3</v>
      </c>
      <c r="N37" s="2721">
        <f t="shared" si="9"/>
        <v>4</v>
      </c>
      <c r="O37" s="2721">
        <f t="shared" si="9"/>
        <v>4</v>
      </c>
      <c r="P37" s="2721">
        <f t="shared" si="9"/>
        <v>4</v>
      </c>
      <c r="Q37" s="2721">
        <f t="shared" si="9"/>
        <v>3</v>
      </c>
      <c r="R37" s="2721">
        <f t="shared" si="9"/>
        <v>4</v>
      </c>
      <c r="S37" s="2721">
        <f t="shared" si="9"/>
        <v>3</v>
      </c>
      <c r="T37" s="2721">
        <f t="shared" si="9"/>
        <v>3</v>
      </c>
      <c r="U37" s="2721">
        <f t="shared" si="9"/>
        <v>4</v>
      </c>
      <c r="V37" s="2721">
        <f t="shared" si="9"/>
        <v>4</v>
      </c>
      <c r="W37" s="2721">
        <f t="shared" si="9"/>
        <v>4</v>
      </c>
      <c r="X37" s="2721">
        <f t="shared" si="9"/>
        <v>3</v>
      </c>
      <c r="Y37" s="2721">
        <f t="shared" si="9"/>
        <v>3</v>
      </c>
      <c r="Z37" s="2721">
        <f t="shared" si="9"/>
        <v>3</v>
      </c>
      <c r="AA37" s="2721">
        <f t="shared" si="9"/>
        <v>3</v>
      </c>
      <c r="AB37" s="2721">
        <f t="shared" si="9"/>
        <v>4</v>
      </c>
      <c r="AC37" s="2721">
        <f t="shared" si="9"/>
        <v>4</v>
      </c>
      <c r="AD37" s="2721">
        <f t="shared" si="9"/>
        <v>4</v>
      </c>
      <c r="AE37" s="2721">
        <f t="shared" si="9"/>
        <v>4</v>
      </c>
      <c r="AF37" s="2498"/>
      <c r="AG37" s="2498"/>
      <c r="AH37" s="2498"/>
      <c r="AI37" s="2498"/>
      <c r="AJ37" s="2497"/>
      <c r="AK37" s="2497"/>
      <c r="AL37" s="2497"/>
      <c r="AM37" s="2498"/>
    </row>
    <row r="38" spans="1:39">
      <c r="A38" s="2499" t="s">
        <v>402</v>
      </c>
      <c r="B38" s="2723">
        <f>COUNTIF(B8,"E")+COUNTIF(B9:B10,"E")+COUNTIF(B11,"E")+COUNTIF(B12:B14,"E")+COUNTIF(B21,"E")+COUNTIF(B25,"E")+COUNTIF(B31,"E")</f>
        <v>1</v>
      </c>
      <c r="C38" s="2723">
        <f t="shared" ref="C38:AE38" si="10">COUNTIF(C8,"E")+COUNTIF(C9:C10,"E")+COUNTIF(C11,"E")+COUNTIF(C12:C14,"E")+COUNTIF(C21,"E")+COUNTIF(C25,"E")+COUNTIF(C31,"E")</f>
        <v>2</v>
      </c>
      <c r="D38" s="2723">
        <f t="shared" si="10"/>
        <v>1</v>
      </c>
      <c r="E38" s="2723">
        <f t="shared" si="10"/>
        <v>1</v>
      </c>
      <c r="F38" s="2723">
        <f t="shared" si="10"/>
        <v>1</v>
      </c>
      <c r="G38" s="2723">
        <f t="shared" si="10"/>
        <v>2</v>
      </c>
      <c r="H38" s="2723">
        <f t="shared" si="10"/>
        <v>2</v>
      </c>
      <c r="I38" s="2723">
        <f t="shared" si="10"/>
        <v>3</v>
      </c>
      <c r="J38" s="2723">
        <f t="shared" si="10"/>
        <v>1</v>
      </c>
      <c r="K38" s="2723">
        <f t="shared" si="10"/>
        <v>2</v>
      </c>
      <c r="L38" s="2723">
        <f t="shared" si="10"/>
        <v>2</v>
      </c>
      <c r="M38" s="2723">
        <f t="shared" si="10"/>
        <v>1</v>
      </c>
      <c r="N38" s="2723">
        <f t="shared" si="10"/>
        <v>2</v>
      </c>
      <c r="O38" s="2723">
        <f t="shared" si="10"/>
        <v>2</v>
      </c>
      <c r="P38" s="2723">
        <f t="shared" si="10"/>
        <v>1</v>
      </c>
      <c r="Q38" s="2723">
        <f t="shared" si="10"/>
        <v>2</v>
      </c>
      <c r="R38" s="2723">
        <f t="shared" si="10"/>
        <v>2</v>
      </c>
      <c r="S38" s="2723">
        <f t="shared" si="10"/>
        <v>2</v>
      </c>
      <c r="T38" s="2723">
        <f t="shared" si="10"/>
        <v>2</v>
      </c>
      <c r="U38" s="2723">
        <f t="shared" si="10"/>
        <v>2</v>
      </c>
      <c r="V38" s="2723">
        <f t="shared" si="10"/>
        <v>2</v>
      </c>
      <c r="W38" s="2723">
        <f t="shared" si="10"/>
        <v>1</v>
      </c>
      <c r="X38" s="2723">
        <f t="shared" si="10"/>
        <v>1</v>
      </c>
      <c r="Y38" s="2723">
        <f t="shared" si="10"/>
        <v>3</v>
      </c>
      <c r="Z38" s="2723">
        <f t="shared" si="10"/>
        <v>2</v>
      </c>
      <c r="AA38" s="2723">
        <f t="shared" si="10"/>
        <v>1</v>
      </c>
      <c r="AB38" s="2723">
        <f t="shared" si="10"/>
        <v>2</v>
      </c>
      <c r="AC38" s="2723">
        <f t="shared" si="10"/>
        <v>1</v>
      </c>
      <c r="AD38" s="2723">
        <f t="shared" si="10"/>
        <v>3</v>
      </c>
      <c r="AE38" s="2723">
        <f t="shared" si="10"/>
        <v>1</v>
      </c>
      <c r="AF38" s="2498"/>
      <c r="AG38" s="2498"/>
      <c r="AH38" s="2498"/>
      <c r="AI38" s="2498"/>
      <c r="AJ38" s="2497"/>
      <c r="AK38" s="2497"/>
      <c r="AL38" s="2497"/>
      <c r="AM38" s="2498"/>
    </row>
    <row r="39" spans="1:39">
      <c r="A39" s="443" t="s">
        <v>2</v>
      </c>
      <c r="B39" s="2725">
        <f>COUNTIF(B4:B22,"D")</f>
        <v>0</v>
      </c>
      <c r="C39" s="2725">
        <f t="shared" ref="C39:V39" si="11">COUNTIF(C4:C22,"D")</f>
        <v>5</v>
      </c>
      <c r="D39" s="2725">
        <f t="shared" si="11"/>
        <v>7</v>
      </c>
      <c r="E39" s="2725">
        <f t="shared" si="11"/>
        <v>0</v>
      </c>
      <c r="F39" s="2725">
        <f t="shared" si="11"/>
        <v>0</v>
      </c>
      <c r="G39" s="2725">
        <f t="shared" si="11"/>
        <v>0</v>
      </c>
      <c r="H39" s="2725">
        <f t="shared" si="11"/>
        <v>5</v>
      </c>
      <c r="I39" s="2725">
        <f t="shared" si="11"/>
        <v>9</v>
      </c>
      <c r="J39" s="2725">
        <f t="shared" si="11"/>
        <v>6</v>
      </c>
      <c r="K39" s="2725">
        <f t="shared" si="11"/>
        <v>7</v>
      </c>
      <c r="L39" s="2725">
        <f t="shared" si="11"/>
        <v>0</v>
      </c>
      <c r="M39" s="2725">
        <f t="shared" si="11"/>
        <v>0</v>
      </c>
      <c r="N39" s="2725">
        <f t="shared" si="11"/>
        <v>6</v>
      </c>
      <c r="O39" s="2725">
        <f t="shared" si="11"/>
        <v>8</v>
      </c>
      <c r="P39" s="2725">
        <f t="shared" si="11"/>
        <v>8</v>
      </c>
      <c r="Q39" s="2725">
        <f t="shared" si="11"/>
        <v>6</v>
      </c>
      <c r="R39" s="2725">
        <f t="shared" si="11"/>
        <v>6</v>
      </c>
      <c r="S39" s="2725">
        <f t="shared" si="11"/>
        <v>0</v>
      </c>
      <c r="T39" s="2725">
        <f t="shared" si="11"/>
        <v>0</v>
      </c>
      <c r="U39" s="2725">
        <f t="shared" si="11"/>
        <v>9</v>
      </c>
      <c r="V39" s="2725">
        <f t="shared" si="11"/>
        <v>6</v>
      </c>
      <c r="W39" s="2725">
        <f>COUNTIF(W4:W22,"D")</f>
        <v>7</v>
      </c>
      <c r="X39" s="2725">
        <f t="shared" ref="X39:AE39" si="12">COUNTIF(X4:X22,"D")</f>
        <v>5</v>
      </c>
      <c r="Y39" s="2725">
        <f t="shared" si="12"/>
        <v>5</v>
      </c>
      <c r="Z39" s="2725">
        <f t="shared" si="12"/>
        <v>0</v>
      </c>
      <c r="AA39" s="2725">
        <f t="shared" si="12"/>
        <v>0</v>
      </c>
      <c r="AB39" s="2725">
        <f t="shared" si="12"/>
        <v>5</v>
      </c>
      <c r="AC39" s="2725">
        <f t="shared" si="12"/>
        <v>6</v>
      </c>
      <c r="AD39" s="2725">
        <f t="shared" si="12"/>
        <v>10</v>
      </c>
      <c r="AE39" s="2725">
        <f t="shared" si="12"/>
        <v>9</v>
      </c>
      <c r="AF39" s="2507"/>
      <c r="AG39" s="2507"/>
      <c r="AH39" s="2507"/>
      <c r="AI39" s="2507"/>
      <c r="AJ39" s="2507"/>
      <c r="AK39" s="2507"/>
      <c r="AL39" s="2507"/>
      <c r="AM39" s="2507"/>
    </row>
    <row r="40" spans="1:39">
      <c r="A40" s="2503" t="s">
        <v>403</v>
      </c>
      <c r="B40" s="2723">
        <f>COUNTIF(B4:B22,"E")+COUNTIF(B23:B31,"D")+COUNTIF(B23:B31,"E")</f>
        <v>3</v>
      </c>
      <c r="C40" s="2723">
        <f t="shared" ref="C40:AE40" si="13">COUNTIF(C4:C22,"E")+COUNTIF(C23:C31,"D")+COUNTIF(C23:C31,"E")</f>
        <v>10</v>
      </c>
      <c r="D40" s="2723">
        <f t="shared" si="13"/>
        <v>9</v>
      </c>
      <c r="E40" s="2723">
        <f t="shared" si="13"/>
        <v>3</v>
      </c>
      <c r="F40" s="2723">
        <f t="shared" si="13"/>
        <v>3</v>
      </c>
      <c r="G40" s="2723">
        <f t="shared" si="13"/>
        <v>3</v>
      </c>
      <c r="H40" s="2723">
        <f t="shared" si="13"/>
        <v>9</v>
      </c>
      <c r="I40" s="2723">
        <f t="shared" si="13"/>
        <v>11</v>
      </c>
      <c r="J40" s="2723">
        <f t="shared" si="13"/>
        <v>10</v>
      </c>
      <c r="K40" s="2723">
        <f t="shared" si="13"/>
        <v>7</v>
      </c>
      <c r="L40" s="2723">
        <f t="shared" si="13"/>
        <v>3</v>
      </c>
      <c r="M40" s="2723">
        <f t="shared" si="13"/>
        <v>3</v>
      </c>
      <c r="N40" s="2723">
        <f t="shared" si="13"/>
        <v>10</v>
      </c>
      <c r="O40" s="2723">
        <f t="shared" si="13"/>
        <v>11</v>
      </c>
      <c r="P40" s="2723">
        <f t="shared" si="13"/>
        <v>12</v>
      </c>
      <c r="Q40" s="2723">
        <f t="shared" si="13"/>
        <v>9</v>
      </c>
      <c r="R40" s="2723">
        <f t="shared" si="13"/>
        <v>8</v>
      </c>
      <c r="S40" s="2723">
        <f t="shared" si="13"/>
        <v>3</v>
      </c>
      <c r="T40" s="2723">
        <f t="shared" si="13"/>
        <v>3</v>
      </c>
      <c r="U40" s="2723">
        <f t="shared" si="13"/>
        <v>11</v>
      </c>
      <c r="V40" s="2723">
        <f t="shared" si="13"/>
        <v>9</v>
      </c>
      <c r="W40" s="2723">
        <f t="shared" si="13"/>
        <v>10</v>
      </c>
      <c r="X40" s="2723">
        <f t="shared" si="13"/>
        <v>6</v>
      </c>
      <c r="Y40" s="2723">
        <f t="shared" si="13"/>
        <v>7</v>
      </c>
      <c r="Z40" s="2723">
        <f t="shared" si="13"/>
        <v>3</v>
      </c>
      <c r="AA40" s="2723">
        <f t="shared" si="13"/>
        <v>3</v>
      </c>
      <c r="AB40" s="2723">
        <f t="shared" si="13"/>
        <v>11</v>
      </c>
      <c r="AC40" s="2723">
        <f t="shared" si="13"/>
        <v>9</v>
      </c>
      <c r="AD40" s="2723">
        <f t="shared" si="13"/>
        <v>9</v>
      </c>
      <c r="AE40" s="2723">
        <f t="shared" si="13"/>
        <v>10</v>
      </c>
      <c r="AF40" s="2507"/>
      <c r="AG40" s="2507"/>
      <c r="AH40" s="2507"/>
      <c r="AI40" s="2507"/>
      <c r="AJ40" s="2507"/>
      <c r="AK40" s="2507"/>
      <c r="AL40" s="2507"/>
      <c r="AM40" s="2507"/>
    </row>
    <row r="41" spans="1:39">
      <c r="A41" s="2504" t="s">
        <v>781</v>
      </c>
      <c r="B41" s="2727">
        <f t="shared" ref="B41:AE41" si="14">COUNTIF(B4:B14,"D")+COUNTIF(B4:B14,"e")-COUNTIF(B7,"D")-COUNTIF(B5,"D")-COUNTIF(B4,"D")-COUNTIF(B14,"D")-COUNTIF(B7,"e")-COUNTIF(B5,"e")-COUNTIF(B4,"e")-COUNTIF(B14,"e")</f>
        <v>1</v>
      </c>
      <c r="C41" s="2727">
        <f t="shared" si="14"/>
        <v>3</v>
      </c>
      <c r="D41" s="2727">
        <f t="shared" si="14"/>
        <v>2</v>
      </c>
      <c r="E41" s="2727">
        <f t="shared" si="14"/>
        <v>1</v>
      </c>
      <c r="F41" s="2727">
        <f t="shared" si="14"/>
        <v>1</v>
      </c>
      <c r="G41" s="2727">
        <f t="shared" si="14"/>
        <v>1</v>
      </c>
      <c r="H41" s="2727">
        <f t="shared" si="14"/>
        <v>3</v>
      </c>
      <c r="I41" s="2727">
        <f t="shared" si="14"/>
        <v>4</v>
      </c>
      <c r="J41" s="2727">
        <f t="shared" si="14"/>
        <v>4</v>
      </c>
      <c r="K41" s="2727">
        <f t="shared" si="14"/>
        <v>5</v>
      </c>
      <c r="L41" s="2727">
        <f t="shared" si="14"/>
        <v>2</v>
      </c>
      <c r="M41" s="2727">
        <f t="shared" si="14"/>
        <v>2</v>
      </c>
      <c r="N41" s="2727">
        <f t="shared" si="14"/>
        <v>4</v>
      </c>
      <c r="O41" s="2727">
        <f t="shared" si="14"/>
        <v>4</v>
      </c>
      <c r="P41" s="2727">
        <f t="shared" si="14"/>
        <v>4</v>
      </c>
      <c r="Q41" s="2727">
        <f t="shared" si="14"/>
        <v>3</v>
      </c>
      <c r="R41" s="2727">
        <f t="shared" si="14"/>
        <v>4</v>
      </c>
      <c r="S41" s="2727">
        <f t="shared" si="14"/>
        <v>2</v>
      </c>
      <c r="T41" s="2727">
        <f t="shared" si="14"/>
        <v>1</v>
      </c>
      <c r="U41" s="2727">
        <f t="shared" si="14"/>
        <v>5</v>
      </c>
      <c r="V41" s="2727">
        <f t="shared" si="14"/>
        <v>4</v>
      </c>
      <c r="W41" s="2727">
        <f t="shared" si="14"/>
        <v>4</v>
      </c>
      <c r="X41" s="2727">
        <f t="shared" si="14"/>
        <v>3</v>
      </c>
      <c r="Y41" s="2727">
        <f t="shared" si="14"/>
        <v>2</v>
      </c>
      <c r="Z41" s="2727">
        <f t="shared" si="14"/>
        <v>1</v>
      </c>
      <c r="AA41" s="2727">
        <f t="shared" si="14"/>
        <v>1</v>
      </c>
      <c r="AB41" s="2727">
        <f t="shared" si="14"/>
        <v>3</v>
      </c>
      <c r="AC41" s="2727">
        <f t="shared" si="14"/>
        <v>3</v>
      </c>
      <c r="AD41" s="2727">
        <f t="shared" si="14"/>
        <v>6</v>
      </c>
      <c r="AE41" s="2727">
        <f t="shared" si="14"/>
        <v>4</v>
      </c>
      <c r="AF41" s="2507"/>
      <c r="AG41" s="2507"/>
      <c r="AH41" s="2507"/>
      <c r="AI41" s="2507"/>
      <c r="AJ41" s="2507"/>
      <c r="AK41" s="2507"/>
      <c r="AL41" s="2507"/>
      <c r="AM41" s="2507"/>
    </row>
    <row r="42" spans="1:39">
      <c r="A42" s="2508" t="s">
        <v>704</v>
      </c>
      <c r="B42" s="2721">
        <f>COUNTIF(B4:B31,"d1")</f>
        <v>3</v>
      </c>
      <c r="C42" s="2721">
        <f t="shared" ref="C42:AE42" si="15">COUNTIF(C4:C31,"d1")</f>
        <v>0</v>
      </c>
      <c r="D42" s="2721">
        <f t="shared" si="15"/>
        <v>0</v>
      </c>
      <c r="E42" s="2721">
        <f t="shared" si="15"/>
        <v>3</v>
      </c>
      <c r="F42" s="2721">
        <f t="shared" si="15"/>
        <v>3</v>
      </c>
      <c r="G42" s="2721">
        <f t="shared" si="15"/>
        <v>3</v>
      </c>
      <c r="H42" s="2721">
        <f t="shared" si="15"/>
        <v>0</v>
      </c>
      <c r="I42" s="2721">
        <f t="shared" si="15"/>
        <v>0</v>
      </c>
      <c r="J42" s="2721">
        <f t="shared" si="15"/>
        <v>0</v>
      </c>
      <c r="K42" s="2721">
        <f t="shared" si="15"/>
        <v>0</v>
      </c>
      <c r="L42" s="2721">
        <f t="shared" si="15"/>
        <v>3</v>
      </c>
      <c r="M42" s="2721">
        <f t="shared" si="15"/>
        <v>3</v>
      </c>
      <c r="N42" s="2721">
        <f t="shared" si="15"/>
        <v>0</v>
      </c>
      <c r="O42" s="2721">
        <f t="shared" si="15"/>
        <v>0</v>
      </c>
      <c r="P42" s="2721">
        <f t="shared" si="15"/>
        <v>0</v>
      </c>
      <c r="Q42" s="2721">
        <f t="shared" si="15"/>
        <v>0</v>
      </c>
      <c r="R42" s="2721">
        <f t="shared" si="15"/>
        <v>0</v>
      </c>
      <c r="S42" s="2721">
        <f t="shared" si="15"/>
        <v>3</v>
      </c>
      <c r="T42" s="2721">
        <f t="shared" si="15"/>
        <v>3</v>
      </c>
      <c r="U42" s="2721">
        <f t="shared" si="15"/>
        <v>0</v>
      </c>
      <c r="V42" s="2721">
        <f t="shared" si="15"/>
        <v>0</v>
      </c>
      <c r="W42" s="2721">
        <f t="shared" si="15"/>
        <v>0</v>
      </c>
      <c r="X42" s="2721">
        <f t="shared" si="15"/>
        <v>0</v>
      </c>
      <c r="Y42" s="2721">
        <f t="shared" si="15"/>
        <v>0</v>
      </c>
      <c r="Z42" s="2721">
        <f t="shared" si="15"/>
        <v>3</v>
      </c>
      <c r="AA42" s="2721">
        <f t="shared" si="15"/>
        <v>3</v>
      </c>
      <c r="AB42" s="2721">
        <f t="shared" si="15"/>
        <v>0</v>
      </c>
      <c r="AC42" s="2721">
        <f t="shared" si="15"/>
        <v>0</v>
      </c>
      <c r="AD42" s="2721">
        <f t="shared" si="15"/>
        <v>0</v>
      </c>
      <c r="AE42" s="2721">
        <f t="shared" si="15"/>
        <v>0</v>
      </c>
      <c r="AF42" s="2507"/>
      <c r="AG42" s="2507"/>
      <c r="AH42" s="2507"/>
      <c r="AI42" s="2507"/>
      <c r="AJ42" s="2507"/>
      <c r="AK42" s="2507"/>
      <c r="AL42" s="2507"/>
      <c r="AM42" s="2507"/>
    </row>
    <row r="43" spans="1:39">
      <c r="A43" s="2504" t="s">
        <v>782</v>
      </c>
      <c r="B43" s="2727">
        <f>COUNTIF(B5,"D")+COUNTIF(B4,"D")+COUNTIF(B14,"D")+COUNTIF(B5,"e")+COUNTIF(B4,"e")+COUNTIF(B14,"e")+COUNTIF(B27,"d")+COUNTIF(B29,"e")+COUNTIF(B27,"e")</f>
        <v>1</v>
      </c>
      <c r="C43" s="2727">
        <f t="shared" ref="C43:AE43" si="16">COUNTIF(C5,"D")+COUNTIF(C4,"D")+COUNTIF(C14,"D")+COUNTIF(C5,"e")+COUNTIF(C4,"e")+COUNTIF(C14,"e")+COUNTIF(C27,"d")+COUNTIF(C29,"e")+COUNTIF(C27,"e")</f>
        <v>2</v>
      </c>
      <c r="D43" s="2727">
        <f t="shared" si="16"/>
        <v>4</v>
      </c>
      <c r="E43" s="2727">
        <f t="shared" si="16"/>
        <v>1</v>
      </c>
      <c r="F43" s="2727">
        <f t="shared" si="16"/>
        <v>1</v>
      </c>
      <c r="G43" s="2727">
        <f t="shared" si="16"/>
        <v>0</v>
      </c>
      <c r="H43" s="2727">
        <f>COUNTIF(H5,"D")+COUNTIF(H4,"D")+COUNTIF(H14,"D")+COUNTIF(H5,"e")+COUNTIF(H4,"e")+COUNTIF(H14,"e")+COUNTIF(H27,"d")+COUNTIF(H29,"e")+COUNTIF(H27,"e")</f>
        <v>0</v>
      </c>
      <c r="I43" s="2727">
        <f t="shared" si="16"/>
        <v>4</v>
      </c>
      <c r="J43" s="2727">
        <f t="shared" si="16"/>
        <v>2</v>
      </c>
      <c r="K43" s="2727">
        <f t="shared" si="16"/>
        <v>2</v>
      </c>
      <c r="L43" s="2727">
        <f t="shared" si="16"/>
        <v>0</v>
      </c>
      <c r="M43" s="2727">
        <f t="shared" si="16"/>
        <v>0</v>
      </c>
      <c r="N43" s="2727">
        <f t="shared" si="16"/>
        <v>3</v>
      </c>
      <c r="O43" s="2727">
        <f t="shared" si="16"/>
        <v>4</v>
      </c>
      <c r="P43" s="2727">
        <f t="shared" si="16"/>
        <v>4</v>
      </c>
      <c r="Q43" s="2727">
        <f t="shared" si="16"/>
        <v>2</v>
      </c>
      <c r="R43" s="2727">
        <f t="shared" si="16"/>
        <v>3</v>
      </c>
      <c r="S43" s="2727">
        <f t="shared" si="16"/>
        <v>0</v>
      </c>
      <c r="T43" s="2727">
        <f t="shared" si="16"/>
        <v>1</v>
      </c>
      <c r="U43" s="2727">
        <f t="shared" si="16"/>
        <v>4</v>
      </c>
      <c r="V43" s="2727">
        <f t="shared" si="16"/>
        <v>3</v>
      </c>
      <c r="W43" s="2727">
        <f t="shared" si="16"/>
        <v>3</v>
      </c>
      <c r="X43" s="2727">
        <f t="shared" si="16"/>
        <v>1</v>
      </c>
      <c r="Y43" s="2727">
        <f t="shared" si="16"/>
        <v>2</v>
      </c>
      <c r="Z43" s="2727">
        <f t="shared" si="16"/>
        <v>1</v>
      </c>
      <c r="AA43" s="2727">
        <f t="shared" si="16"/>
        <v>0</v>
      </c>
      <c r="AB43" s="2727">
        <f t="shared" si="16"/>
        <v>3</v>
      </c>
      <c r="AC43" s="2727">
        <f t="shared" si="16"/>
        <v>2</v>
      </c>
      <c r="AD43" s="2727">
        <f t="shared" si="16"/>
        <v>3</v>
      </c>
      <c r="AE43" s="2727">
        <f t="shared" si="16"/>
        <v>4</v>
      </c>
      <c r="AF43" s="2507"/>
      <c r="AG43" s="2507"/>
      <c r="AH43" s="2507"/>
      <c r="AI43" s="2507"/>
      <c r="AJ43" s="2507"/>
      <c r="AK43" s="2507"/>
      <c r="AL43" s="2507"/>
      <c r="AM43" s="2507"/>
    </row>
    <row r="44" spans="1:39">
      <c r="A44" s="2509" t="s">
        <v>658</v>
      </c>
      <c r="B44" s="2727">
        <f>COUNTIF(B8,"n")+COUNTIF(B9:B10,"n")+COUNTIF(B11,"n")+COUNTIF(B12:B14,"n")+COUNTIF(B21,"n")+COUNTIF(B23,"n")+COUNTIF(B29,"n")</f>
        <v>1</v>
      </c>
      <c r="C44" s="2727">
        <f t="shared" ref="C44:AE44" si="17">COUNTIF(C8,"n")+COUNTIF(C9:C10,"n")+COUNTIF(C11,"n")+COUNTIF(C12:C14,"n")+COUNTIF(C21,"n")+COUNTIF(C23,"n")+COUNTIF(C29,"n")</f>
        <v>2</v>
      </c>
      <c r="D44" s="2727">
        <f t="shared" si="17"/>
        <v>2</v>
      </c>
      <c r="E44" s="2727">
        <f t="shared" si="17"/>
        <v>1</v>
      </c>
      <c r="F44" s="2727">
        <f t="shared" si="17"/>
        <v>1</v>
      </c>
      <c r="G44" s="2727">
        <f t="shared" si="17"/>
        <v>1</v>
      </c>
      <c r="H44" s="2727">
        <f t="shared" si="17"/>
        <v>2</v>
      </c>
      <c r="I44" s="2727">
        <f t="shared" si="17"/>
        <v>2</v>
      </c>
      <c r="J44" s="2727">
        <f t="shared" si="17"/>
        <v>1</v>
      </c>
      <c r="K44" s="2727">
        <f t="shared" si="17"/>
        <v>1</v>
      </c>
      <c r="L44" s="2727">
        <f t="shared" si="17"/>
        <v>2</v>
      </c>
      <c r="M44" s="2727">
        <f t="shared" si="17"/>
        <v>1</v>
      </c>
      <c r="N44" s="2727">
        <f t="shared" si="17"/>
        <v>1</v>
      </c>
      <c r="O44" s="2727">
        <f t="shared" si="17"/>
        <v>2</v>
      </c>
      <c r="P44" s="2727">
        <f t="shared" si="17"/>
        <v>2</v>
      </c>
      <c r="Q44" s="2727">
        <f t="shared" si="17"/>
        <v>2</v>
      </c>
      <c r="R44" s="2727">
        <f t="shared" si="17"/>
        <v>1</v>
      </c>
      <c r="S44" s="2727">
        <f t="shared" si="17"/>
        <v>1</v>
      </c>
      <c r="T44" s="2727">
        <f t="shared" si="17"/>
        <v>1</v>
      </c>
      <c r="U44" s="2727">
        <f t="shared" si="17"/>
        <v>2</v>
      </c>
      <c r="V44" s="2727">
        <f t="shared" si="17"/>
        <v>2</v>
      </c>
      <c r="W44" s="2727">
        <f t="shared" si="17"/>
        <v>1</v>
      </c>
      <c r="X44" s="2727">
        <f t="shared" si="17"/>
        <v>1</v>
      </c>
      <c r="Y44" s="2727">
        <f t="shared" si="17"/>
        <v>1</v>
      </c>
      <c r="Z44" s="2727">
        <f t="shared" si="17"/>
        <v>2</v>
      </c>
      <c r="AA44" s="2727">
        <f t="shared" si="17"/>
        <v>2</v>
      </c>
      <c r="AB44" s="2727">
        <f t="shared" si="17"/>
        <v>1</v>
      </c>
      <c r="AC44" s="2727">
        <f t="shared" si="17"/>
        <v>1</v>
      </c>
      <c r="AD44" s="2727">
        <f t="shared" si="17"/>
        <v>1</v>
      </c>
      <c r="AE44" s="2727">
        <f t="shared" si="17"/>
        <v>2</v>
      </c>
      <c r="AF44" s="2507"/>
      <c r="AG44" s="2507"/>
      <c r="AH44" s="2507"/>
      <c r="AI44" s="2507"/>
      <c r="AJ44" s="2507"/>
      <c r="AK44" s="2507"/>
      <c r="AL44" s="2507"/>
      <c r="AM44" s="2507"/>
    </row>
    <row r="45" spans="1:39">
      <c r="A45" s="2509" t="s">
        <v>659</v>
      </c>
      <c r="B45" s="2727">
        <f t="shared" ref="B45:AE45" si="18">COUNTIF(B4:B14,"E")+COUNTIF(B4:B14,"d")</f>
        <v>2</v>
      </c>
      <c r="C45" s="2727">
        <f t="shared" si="18"/>
        <v>5</v>
      </c>
      <c r="D45" s="2727">
        <f t="shared" si="18"/>
        <v>5</v>
      </c>
      <c r="E45" s="2727">
        <f t="shared" si="18"/>
        <v>2</v>
      </c>
      <c r="F45" s="2727">
        <f t="shared" si="18"/>
        <v>2</v>
      </c>
      <c r="G45" s="2727">
        <f t="shared" si="18"/>
        <v>2</v>
      </c>
      <c r="H45" s="2727">
        <f t="shared" si="18"/>
        <v>4</v>
      </c>
      <c r="I45" s="2727">
        <f t="shared" si="18"/>
        <v>8</v>
      </c>
      <c r="J45" s="2727">
        <f t="shared" si="18"/>
        <v>6</v>
      </c>
      <c r="K45" s="2727">
        <f t="shared" si="18"/>
        <v>7</v>
      </c>
      <c r="L45" s="2727">
        <f t="shared" si="18"/>
        <v>2</v>
      </c>
      <c r="M45" s="2727">
        <f t="shared" si="18"/>
        <v>2</v>
      </c>
      <c r="N45" s="2727">
        <f t="shared" si="18"/>
        <v>6</v>
      </c>
      <c r="O45" s="2727">
        <f t="shared" si="18"/>
        <v>7</v>
      </c>
      <c r="P45" s="2727">
        <f t="shared" si="18"/>
        <v>8</v>
      </c>
      <c r="Q45" s="2727">
        <f t="shared" si="18"/>
        <v>6</v>
      </c>
      <c r="R45" s="2727">
        <f t="shared" si="18"/>
        <v>5</v>
      </c>
      <c r="S45" s="2727">
        <f t="shared" si="18"/>
        <v>2</v>
      </c>
      <c r="T45" s="2727">
        <f t="shared" si="18"/>
        <v>2</v>
      </c>
      <c r="U45" s="2727">
        <f t="shared" si="18"/>
        <v>8</v>
      </c>
      <c r="V45" s="2727">
        <f t="shared" si="18"/>
        <v>6</v>
      </c>
      <c r="W45" s="2727">
        <f t="shared" si="18"/>
        <v>7</v>
      </c>
      <c r="X45" s="2727">
        <f t="shared" si="18"/>
        <v>4</v>
      </c>
      <c r="Y45" s="2727">
        <f t="shared" si="18"/>
        <v>5</v>
      </c>
      <c r="Z45" s="2727">
        <f t="shared" si="18"/>
        <v>2</v>
      </c>
      <c r="AA45" s="2727">
        <f t="shared" si="18"/>
        <v>2</v>
      </c>
      <c r="AB45" s="2727">
        <f t="shared" si="18"/>
        <v>5</v>
      </c>
      <c r="AC45" s="2727">
        <f t="shared" si="18"/>
        <v>5</v>
      </c>
      <c r="AD45" s="2727">
        <f t="shared" si="18"/>
        <v>9</v>
      </c>
      <c r="AE45" s="2727">
        <f t="shared" si="18"/>
        <v>7</v>
      </c>
      <c r="AF45" s="2507"/>
      <c r="AG45" s="2507"/>
      <c r="AH45" s="2507"/>
      <c r="AI45" s="2507"/>
      <c r="AJ45" s="2507"/>
      <c r="AK45" s="2507"/>
      <c r="AL45" s="2507"/>
      <c r="AM45" s="2507"/>
    </row>
    <row r="46" spans="1:39">
      <c r="A46" s="2509" t="s">
        <v>660</v>
      </c>
      <c r="B46" s="2727">
        <f>COUNTIF(B17:B22,"E")+COUNTIF(B15:B20,"d")</f>
        <v>1</v>
      </c>
      <c r="C46" s="2727">
        <f t="shared" ref="C46:AE46" si="19">COUNTIF(C17:C22,"E")+COUNTIF(C15:C20,"d")</f>
        <v>2</v>
      </c>
      <c r="D46" s="2727">
        <f t="shared" si="19"/>
        <v>2</v>
      </c>
      <c r="E46" s="2727">
        <f t="shared" si="19"/>
        <v>1</v>
      </c>
      <c r="F46" s="2727">
        <f t="shared" si="19"/>
        <v>1</v>
      </c>
      <c r="G46" s="2727">
        <f t="shared" si="19"/>
        <v>1</v>
      </c>
      <c r="H46" s="2727">
        <f t="shared" si="19"/>
        <v>3</v>
      </c>
      <c r="I46" s="2727">
        <f t="shared" si="19"/>
        <v>3</v>
      </c>
      <c r="J46" s="2727">
        <f t="shared" si="19"/>
        <v>2</v>
      </c>
      <c r="K46" s="2727">
        <f t="shared" si="19"/>
        <v>1</v>
      </c>
      <c r="L46" s="2727">
        <f t="shared" si="19"/>
        <v>1</v>
      </c>
      <c r="M46" s="2727">
        <f t="shared" si="19"/>
        <v>1</v>
      </c>
      <c r="N46" s="2727">
        <f t="shared" si="19"/>
        <v>2</v>
      </c>
      <c r="O46" s="2727">
        <f t="shared" si="19"/>
        <v>3</v>
      </c>
      <c r="P46" s="2727">
        <f t="shared" si="19"/>
        <v>3</v>
      </c>
      <c r="Q46" s="2727">
        <f t="shared" si="19"/>
        <v>2</v>
      </c>
      <c r="R46" s="2727">
        <f t="shared" si="19"/>
        <v>4</v>
      </c>
      <c r="S46" s="2727">
        <f t="shared" si="19"/>
        <v>1</v>
      </c>
      <c r="T46" s="2727">
        <f t="shared" si="19"/>
        <v>1</v>
      </c>
      <c r="U46" s="2727">
        <f t="shared" si="19"/>
        <v>3</v>
      </c>
      <c r="V46" s="2727">
        <f t="shared" si="19"/>
        <v>3</v>
      </c>
      <c r="W46" s="2727">
        <f t="shared" si="19"/>
        <v>4</v>
      </c>
      <c r="X46" s="2727">
        <f t="shared" si="19"/>
        <v>2</v>
      </c>
      <c r="Y46" s="2727">
        <f t="shared" si="19"/>
        <v>3</v>
      </c>
      <c r="Z46" s="2727">
        <f t="shared" si="19"/>
        <v>1</v>
      </c>
      <c r="AA46" s="2727">
        <f t="shared" si="19"/>
        <v>1</v>
      </c>
      <c r="AB46" s="2727">
        <f t="shared" si="19"/>
        <v>2</v>
      </c>
      <c r="AC46" s="2727">
        <f t="shared" si="19"/>
        <v>4</v>
      </c>
      <c r="AD46" s="2727">
        <f t="shared" si="19"/>
        <v>4</v>
      </c>
      <c r="AE46" s="2727">
        <f t="shared" si="19"/>
        <v>3</v>
      </c>
      <c r="AF46" s="2507"/>
      <c r="AG46" s="2190"/>
      <c r="AH46" s="2190"/>
      <c r="AI46" s="2190"/>
      <c r="AJ46" s="2190"/>
      <c r="AK46" s="2190"/>
      <c r="AL46" s="2190"/>
      <c r="AM46" s="2190"/>
    </row>
    <row r="47" spans="1:39">
      <c r="A47" s="2509" t="s">
        <v>661</v>
      </c>
      <c r="B47" s="2727">
        <f t="shared" ref="B47:AE47" si="20">COUNTIF(B8:B14,"E")+COUNTIF(B8:B14,"d")</f>
        <v>1</v>
      </c>
      <c r="C47" s="2727">
        <f t="shared" si="20"/>
        <v>2</v>
      </c>
      <c r="D47" s="2727">
        <f t="shared" si="20"/>
        <v>3</v>
      </c>
      <c r="E47" s="2727">
        <f t="shared" si="20"/>
        <v>1</v>
      </c>
      <c r="F47" s="2727">
        <f t="shared" si="20"/>
        <v>1</v>
      </c>
      <c r="G47" s="2727">
        <f t="shared" si="20"/>
        <v>1</v>
      </c>
      <c r="H47" s="2727">
        <f t="shared" si="20"/>
        <v>2</v>
      </c>
      <c r="I47" s="2727">
        <f t="shared" si="20"/>
        <v>5</v>
      </c>
      <c r="J47" s="2727">
        <f t="shared" si="20"/>
        <v>3</v>
      </c>
      <c r="K47" s="2727">
        <f t="shared" si="20"/>
        <v>5</v>
      </c>
      <c r="L47" s="2727">
        <f t="shared" si="20"/>
        <v>2</v>
      </c>
      <c r="M47" s="2727">
        <f t="shared" si="20"/>
        <v>1</v>
      </c>
      <c r="N47" s="2727">
        <f t="shared" si="20"/>
        <v>5</v>
      </c>
      <c r="O47" s="2727">
        <f t="shared" si="20"/>
        <v>4</v>
      </c>
      <c r="P47" s="2727">
        <f t="shared" si="20"/>
        <v>4</v>
      </c>
      <c r="Q47" s="2727">
        <f t="shared" si="20"/>
        <v>3</v>
      </c>
      <c r="R47" s="2727">
        <f t="shared" si="20"/>
        <v>4</v>
      </c>
      <c r="S47" s="2727">
        <f t="shared" si="20"/>
        <v>2</v>
      </c>
      <c r="T47" s="2727">
        <f t="shared" si="20"/>
        <v>1</v>
      </c>
      <c r="U47" s="2727">
        <f t="shared" si="20"/>
        <v>5</v>
      </c>
      <c r="V47" s="2727">
        <f t="shared" si="20"/>
        <v>4</v>
      </c>
      <c r="W47" s="2727">
        <f t="shared" si="20"/>
        <v>4</v>
      </c>
      <c r="X47" s="2727">
        <f t="shared" si="20"/>
        <v>2</v>
      </c>
      <c r="Y47" s="2727">
        <f t="shared" si="20"/>
        <v>3</v>
      </c>
      <c r="Z47" s="2727">
        <f t="shared" si="20"/>
        <v>1</v>
      </c>
      <c r="AA47" s="2727">
        <f t="shared" si="20"/>
        <v>1</v>
      </c>
      <c r="AB47" s="2727">
        <f t="shared" si="20"/>
        <v>3</v>
      </c>
      <c r="AC47" s="2727">
        <f t="shared" si="20"/>
        <v>3</v>
      </c>
      <c r="AD47" s="2727">
        <f t="shared" si="20"/>
        <v>6</v>
      </c>
      <c r="AE47" s="2727">
        <f t="shared" si="20"/>
        <v>4</v>
      </c>
    </row>
    <row r="48" spans="1:39" ht="17.25" thickBot="1">
      <c r="A48" s="2510" t="s">
        <v>784</v>
      </c>
      <c r="B48" s="2730">
        <f>B45+B46</f>
        <v>3</v>
      </c>
      <c r="C48" s="2730">
        <f t="shared" ref="C48:AE48" si="21">C45+C46</f>
        <v>7</v>
      </c>
      <c r="D48" s="2730">
        <f t="shared" si="21"/>
        <v>7</v>
      </c>
      <c r="E48" s="2730">
        <f t="shared" si="21"/>
        <v>3</v>
      </c>
      <c r="F48" s="2730">
        <f t="shared" si="21"/>
        <v>3</v>
      </c>
      <c r="G48" s="2730">
        <f t="shared" si="21"/>
        <v>3</v>
      </c>
      <c r="H48" s="2730">
        <f t="shared" si="21"/>
        <v>7</v>
      </c>
      <c r="I48" s="2730">
        <f t="shared" si="21"/>
        <v>11</v>
      </c>
      <c r="J48" s="2730">
        <f t="shared" si="21"/>
        <v>8</v>
      </c>
      <c r="K48" s="2730">
        <f t="shared" si="21"/>
        <v>8</v>
      </c>
      <c r="L48" s="2730">
        <f t="shared" si="21"/>
        <v>3</v>
      </c>
      <c r="M48" s="2730">
        <f t="shared" si="21"/>
        <v>3</v>
      </c>
      <c r="N48" s="2730">
        <f t="shared" si="21"/>
        <v>8</v>
      </c>
      <c r="O48" s="2730">
        <f t="shared" si="21"/>
        <v>10</v>
      </c>
      <c r="P48" s="2730">
        <f t="shared" si="21"/>
        <v>11</v>
      </c>
      <c r="Q48" s="2730">
        <f t="shared" si="21"/>
        <v>8</v>
      </c>
      <c r="R48" s="2730">
        <f t="shared" si="21"/>
        <v>9</v>
      </c>
      <c r="S48" s="2730">
        <f t="shared" si="21"/>
        <v>3</v>
      </c>
      <c r="T48" s="2730">
        <f t="shared" si="21"/>
        <v>3</v>
      </c>
      <c r="U48" s="2730">
        <f t="shared" si="21"/>
        <v>11</v>
      </c>
      <c r="V48" s="2730">
        <f t="shared" si="21"/>
        <v>9</v>
      </c>
      <c r="W48" s="2730">
        <f t="shared" si="21"/>
        <v>11</v>
      </c>
      <c r="X48" s="2730">
        <f t="shared" si="21"/>
        <v>6</v>
      </c>
      <c r="Y48" s="2730">
        <f t="shared" si="21"/>
        <v>8</v>
      </c>
      <c r="Z48" s="2730">
        <f t="shared" si="21"/>
        <v>3</v>
      </c>
      <c r="AA48" s="2730">
        <f t="shared" si="21"/>
        <v>3</v>
      </c>
      <c r="AB48" s="2730">
        <f t="shared" si="21"/>
        <v>7</v>
      </c>
      <c r="AC48" s="2730">
        <f t="shared" si="21"/>
        <v>9</v>
      </c>
      <c r="AD48" s="2730">
        <f t="shared" si="21"/>
        <v>13</v>
      </c>
      <c r="AE48" s="2730">
        <f t="shared" si="21"/>
        <v>10</v>
      </c>
    </row>
  </sheetData>
  <mergeCells count="2">
    <mergeCell ref="B1:AM1"/>
    <mergeCell ref="AF2:AM2"/>
  </mergeCells>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FF6600"/>
  </sheetPr>
  <dimension ref="A1:AO31"/>
  <sheetViews>
    <sheetView workbookViewId="0">
      <pane xSplit="1" ySplit="3" topLeftCell="B4" activePane="bottomRight" state="frozen"/>
      <selection pane="topRight" activeCell="B1" sqref="B1"/>
      <selection pane="bottomLeft" activeCell="A4" sqref="A4"/>
      <selection pane="bottomRight" activeCell="A11" sqref="A11:XFD11"/>
    </sheetView>
  </sheetViews>
  <sheetFormatPr defaultRowHeight="16.5"/>
  <cols>
    <col min="2" max="15" width="4.25" customWidth="1"/>
    <col min="16" max="16" width="3.75" customWidth="1"/>
    <col min="17" max="19" width="4.25" customWidth="1"/>
    <col min="20" max="20" width="4.75" customWidth="1"/>
    <col min="21" max="40" width="4.25" customWidth="1"/>
  </cols>
  <sheetData>
    <row r="1" spans="1:41" ht="15" customHeight="1" thickBot="1">
      <c r="A1" s="1"/>
      <c r="B1" s="6306" t="s">
        <v>1224</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1" ht="17.25" customHeight="1" thickBot="1">
      <c r="A2" s="1780" t="s">
        <v>322</v>
      </c>
      <c r="B2" s="3287">
        <v>1</v>
      </c>
      <c r="C2" s="3271">
        <v>2</v>
      </c>
      <c r="D2" s="3271">
        <v>3</v>
      </c>
      <c r="E2" s="3271">
        <v>4</v>
      </c>
      <c r="F2" s="3271">
        <v>5</v>
      </c>
      <c r="G2" s="3271">
        <v>6</v>
      </c>
      <c r="H2" s="3271">
        <v>7</v>
      </c>
      <c r="I2" s="3271">
        <v>8</v>
      </c>
      <c r="J2" s="3271">
        <v>9</v>
      </c>
      <c r="K2" s="3271">
        <v>10</v>
      </c>
      <c r="L2" s="3271">
        <v>11</v>
      </c>
      <c r="M2" s="3271">
        <v>12</v>
      </c>
      <c r="N2" s="3271">
        <v>13</v>
      </c>
      <c r="O2" s="3271">
        <v>14</v>
      </c>
      <c r="P2" s="3271">
        <v>15</v>
      </c>
      <c r="Q2" s="3271">
        <v>16</v>
      </c>
      <c r="R2" s="3271">
        <v>17</v>
      </c>
      <c r="S2" s="3271">
        <v>18</v>
      </c>
      <c r="T2" s="3271">
        <v>19</v>
      </c>
      <c r="U2" s="3316">
        <v>20</v>
      </c>
      <c r="V2" s="3316">
        <v>21</v>
      </c>
      <c r="W2" s="3316">
        <v>22</v>
      </c>
      <c r="X2" s="3271">
        <v>23</v>
      </c>
      <c r="Y2" s="3271">
        <v>24</v>
      </c>
      <c r="Z2" s="3316">
        <v>25</v>
      </c>
      <c r="AA2" s="3316">
        <v>26</v>
      </c>
      <c r="AB2" s="3271">
        <v>27</v>
      </c>
      <c r="AC2" s="3316">
        <v>28</v>
      </c>
      <c r="AD2" s="3316">
        <v>29</v>
      </c>
      <c r="AE2" s="3314">
        <v>30</v>
      </c>
      <c r="AF2" s="3271">
        <v>31</v>
      </c>
      <c r="AG2" s="6321" t="s">
        <v>323</v>
      </c>
      <c r="AH2" s="6321"/>
      <c r="AI2" s="6321"/>
      <c r="AJ2" s="6321"/>
      <c r="AK2" s="6321"/>
      <c r="AL2" s="6321"/>
      <c r="AM2" s="6321"/>
      <c r="AN2" s="6322"/>
    </row>
    <row r="3" spans="1:41" ht="17.25" customHeight="1" thickBot="1">
      <c r="A3" s="1781" t="s">
        <v>324</v>
      </c>
      <c r="B3" s="3288" t="s">
        <v>10</v>
      </c>
      <c r="C3" s="3289" t="s">
        <v>11</v>
      </c>
      <c r="D3" s="3289" t="s">
        <v>12</v>
      </c>
      <c r="E3" s="3290" t="s">
        <v>13</v>
      </c>
      <c r="F3" s="3290" t="s">
        <v>14</v>
      </c>
      <c r="G3" s="3290" t="s">
        <v>8</v>
      </c>
      <c r="H3" s="3290" t="s">
        <v>9</v>
      </c>
      <c r="I3" s="3290" t="s">
        <v>10</v>
      </c>
      <c r="J3" s="3289" t="s">
        <v>11</v>
      </c>
      <c r="K3" s="3289" t="s">
        <v>12</v>
      </c>
      <c r="L3" s="3290" t="s">
        <v>13</v>
      </c>
      <c r="M3" s="3290" t="s">
        <v>14</v>
      </c>
      <c r="N3" s="3290" t="s">
        <v>8</v>
      </c>
      <c r="O3" s="3290" t="s">
        <v>9</v>
      </c>
      <c r="P3" s="3290" t="s">
        <v>10</v>
      </c>
      <c r="Q3" s="3289" t="s">
        <v>11</v>
      </c>
      <c r="R3" s="3289" t="s">
        <v>12</v>
      </c>
      <c r="S3" s="3290" t="s">
        <v>13</v>
      </c>
      <c r="T3" s="3290" t="s">
        <v>14</v>
      </c>
      <c r="U3" s="2208" t="s">
        <v>8</v>
      </c>
      <c r="V3" s="2208" t="s">
        <v>9</v>
      </c>
      <c r="W3" s="2208" t="s">
        <v>10</v>
      </c>
      <c r="X3" s="3289" t="s">
        <v>11</v>
      </c>
      <c r="Y3" s="3289" t="s">
        <v>12</v>
      </c>
      <c r="Z3" s="2208" t="s">
        <v>13</v>
      </c>
      <c r="AA3" s="2208" t="s">
        <v>14</v>
      </c>
      <c r="AB3" s="3290" t="s">
        <v>8</v>
      </c>
      <c r="AC3" s="2208" t="s">
        <v>9</v>
      </c>
      <c r="AD3" s="2208" t="s">
        <v>10</v>
      </c>
      <c r="AE3" s="3315" t="s">
        <v>11</v>
      </c>
      <c r="AF3" s="3291" t="s">
        <v>12</v>
      </c>
      <c r="AG3" s="1556" t="s">
        <v>2</v>
      </c>
      <c r="AH3" s="1554" t="s">
        <v>3</v>
      </c>
      <c r="AI3" s="1554" t="s">
        <v>4</v>
      </c>
      <c r="AJ3" s="1554" t="s">
        <v>5</v>
      </c>
      <c r="AK3" s="1776" t="s">
        <v>1043</v>
      </c>
      <c r="AL3" s="1776" t="s">
        <v>1225</v>
      </c>
      <c r="AM3" s="1776" t="s">
        <v>1045</v>
      </c>
      <c r="AN3" s="1555" t="s">
        <v>6</v>
      </c>
    </row>
    <row r="4" spans="1:41" ht="17.25" customHeight="1">
      <c r="A4" s="3292" t="s">
        <v>1100</v>
      </c>
      <c r="B4" s="3282" t="s">
        <v>3</v>
      </c>
      <c r="C4" s="1975" t="s">
        <v>5</v>
      </c>
      <c r="D4" s="1975" t="s">
        <v>5</v>
      </c>
      <c r="E4" s="1980" t="s">
        <v>2</v>
      </c>
      <c r="F4" s="1981" t="s">
        <v>4</v>
      </c>
      <c r="G4" s="1981" t="s">
        <v>4</v>
      </c>
      <c r="H4" s="1975" t="s">
        <v>5</v>
      </c>
      <c r="I4" s="1976" t="s">
        <v>2</v>
      </c>
      <c r="J4" s="1977" t="s">
        <v>3</v>
      </c>
      <c r="K4" s="1975" t="s">
        <v>5</v>
      </c>
      <c r="L4" s="1981" t="s">
        <v>4</v>
      </c>
      <c r="M4" s="1975" t="s">
        <v>5</v>
      </c>
      <c r="N4" s="1976" t="s">
        <v>2</v>
      </c>
      <c r="O4" s="1977" t="s">
        <v>3</v>
      </c>
      <c r="P4" s="1975" t="s">
        <v>5</v>
      </c>
      <c r="Q4" s="1981" t="s">
        <v>1245</v>
      </c>
      <c r="R4" s="1981" t="s">
        <v>4</v>
      </c>
      <c r="S4" s="1975" t="s">
        <v>5</v>
      </c>
      <c r="T4" s="1980" t="s">
        <v>2</v>
      </c>
      <c r="U4" s="1977" t="s">
        <v>3</v>
      </c>
      <c r="V4" s="1976" t="s">
        <v>2</v>
      </c>
      <c r="W4" s="1976" t="s">
        <v>2</v>
      </c>
      <c r="X4" s="1975" t="s">
        <v>5</v>
      </c>
      <c r="Y4" s="1977" t="s">
        <v>3</v>
      </c>
      <c r="Z4" s="1980" t="s">
        <v>2</v>
      </c>
      <c r="AA4" s="1976" t="s">
        <v>2</v>
      </c>
      <c r="AB4" s="1976" t="s">
        <v>2</v>
      </c>
      <c r="AC4" s="1981" t="s">
        <v>4</v>
      </c>
      <c r="AD4" s="1981" t="s">
        <v>4</v>
      </c>
      <c r="AE4" s="1975" t="s">
        <v>5</v>
      </c>
      <c r="AF4" s="3283" t="s">
        <v>5</v>
      </c>
      <c r="AG4" s="1590">
        <v>8</v>
      </c>
      <c r="AH4" s="16">
        <v>6</v>
      </c>
      <c r="AI4" s="16">
        <v>7</v>
      </c>
      <c r="AJ4" s="16">
        <v>10</v>
      </c>
      <c r="AK4" s="1777">
        <v>0</v>
      </c>
      <c r="AL4" s="1777">
        <v>2</v>
      </c>
      <c r="AM4" s="1777">
        <v>3</v>
      </c>
      <c r="AN4" s="1591">
        <v>32</v>
      </c>
    </row>
    <row r="5" spans="1:41" ht="17.25" customHeight="1">
      <c r="A5" s="3293" t="s">
        <v>1101</v>
      </c>
      <c r="B5" s="1995" t="s">
        <v>5</v>
      </c>
      <c r="C5" s="1989" t="s">
        <v>4</v>
      </c>
      <c r="D5" s="1989" t="s">
        <v>4</v>
      </c>
      <c r="E5" s="1982" t="s">
        <v>5</v>
      </c>
      <c r="F5" s="1978" t="s">
        <v>3</v>
      </c>
      <c r="G5" s="1985" t="s">
        <v>2</v>
      </c>
      <c r="H5" s="1978" t="s">
        <v>3</v>
      </c>
      <c r="I5" s="1987" t="s">
        <v>2</v>
      </c>
      <c r="J5" s="1982" t="s">
        <v>5</v>
      </c>
      <c r="K5" s="1978" t="s">
        <v>3</v>
      </c>
      <c r="L5" s="1987" t="s">
        <v>2</v>
      </c>
      <c r="M5" s="1987" t="s">
        <v>2</v>
      </c>
      <c r="N5" s="1978" t="s">
        <v>3</v>
      </c>
      <c r="O5" s="1989" t="s">
        <v>4</v>
      </c>
      <c r="P5" s="1989" t="s">
        <v>4</v>
      </c>
      <c r="Q5" s="1982" t="s">
        <v>5</v>
      </c>
      <c r="R5" s="1982" t="s">
        <v>5</v>
      </c>
      <c r="S5" s="1861" t="s">
        <v>59</v>
      </c>
      <c r="T5" s="1978" t="s">
        <v>3</v>
      </c>
      <c r="U5" s="1985" t="s">
        <v>2</v>
      </c>
      <c r="V5" s="1861" t="s">
        <v>59</v>
      </c>
      <c r="W5" s="1987" t="s">
        <v>2</v>
      </c>
      <c r="X5" s="1982" t="s">
        <v>5</v>
      </c>
      <c r="Y5" s="1982" t="s">
        <v>5</v>
      </c>
      <c r="Z5" s="1987" t="s">
        <v>2</v>
      </c>
      <c r="AA5" s="1989" t="s">
        <v>4</v>
      </c>
      <c r="AB5" s="1989" t="s">
        <v>4</v>
      </c>
      <c r="AC5" s="1982" t="s">
        <v>5</v>
      </c>
      <c r="AD5" s="1861" t="s">
        <v>59</v>
      </c>
      <c r="AE5" s="1982" t="s">
        <v>5</v>
      </c>
      <c r="AF5" s="2031" t="s">
        <v>3</v>
      </c>
      <c r="AG5" s="1592">
        <v>10</v>
      </c>
      <c r="AH5" s="13">
        <v>6</v>
      </c>
      <c r="AI5" s="8">
        <v>6</v>
      </c>
      <c r="AJ5" s="13">
        <v>9</v>
      </c>
      <c r="AK5" s="49">
        <v>0</v>
      </c>
      <c r="AL5" s="49">
        <v>1</v>
      </c>
      <c r="AM5" s="49">
        <v>2</v>
      </c>
      <c r="AN5" s="14">
        <v>28</v>
      </c>
    </row>
    <row r="6" spans="1:41" ht="17.25" customHeight="1">
      <c r="A6" s="3293" t="s">
        <v>1243</v>
      </c>
      <c r="B6" s="2074" t="s">
        <v>2</v>
      </c>
      <c r="C6" s="1978" t="s">
        <v>3</v>
      </c>
      <c r="D6" s="1982" t="s">
        <v>5</v>
      </c>
      <c r="E6" s="1989" t="s">
        <v>4</v>
      </c>
      <c r="F6" s="1982" t="s">
        <v>5</v>
      </c>
      <c r="G6" s="1978" t="s">
        <v>3</v>
      </c>
      <c r="H6" s="1985" t="s">
        <v>2</v>
      </c>
      <c r="I6" s="1982" t="s">
        <v>5</v>
      </c>
      <c r="J6" s="1989" t="s">
        <v>4</v>
      </c>
      <c r="K6" s="1989" t="s">
        <v>4</v>
      </c>
      <c r="L6" s="1982" t="s">
        <v>5</v>
      </c>
      <c r="M6" s="2180" t="s">
        <v>3</v>
      </c>
      <c r="N6" s="1987" t="s">
        <v>2</v>
      </c>
      <c r="O6" s="1987" t="s">
        <v>2</v>
      </c>
      <c r="P6" s="1978" t="s">
        <v>3</v>
      </c>
      <c r="Q6" s="1982" t="s">
        <v>5</v>
      </c>
      <c r="R6" s="1978" t="s">
        <v>3</v>
      </c>
      <c r="S6" s="1987" t="s">
        <v>2</v>
      </c>
      <c r="T6" s="3217" t="s">
        <v>1241</v>
      </c>
      <c r="U6" s="1987" t="s">
        <v>2</v>
      </c>
      <c r="V6" s="1989" t="s">
        <v>4</v>
      </c>
      <c r="W6" s="1989" t="s">
        <v>4</v>
      </c>
      <c r="X6" s="1982" t="s">
        <v>5</v>
      </c>
      <c r="Y6" s="1982" t="s">
        <v>5</v>
      </c>
      <c r="Z6" s="1987" t="s">
        <v>2</v>
      </c>
      <c r="AA6" s="1987" t="s">
        <v>2</v>
      </c>
      <c r="AB6" s="1987" t="s">
        <v>2</v>
      </c>
      <c r="AC6" s="1985" t="s">
        <v>2</v>
      </c>
      <c r="AD6" s="3349" t="s">
        <v>1256</v>
      </c>
      <c r="AE6" s="1982" t="s">
        <v>5</v>
      </c>
      <c r="AF6" s="1997" t="s">
        <v>5</v>
      </c>
      <c r="AG6" s="1593">
        <v>10</v>
      </c>
      <c r="AH6" s="13">
        <v>7</v>
      </c>
      <c r="AI6" s="13">
        <v>5</v>
      </c>
      <c r="AJ6" s="13">
        <v>9</v>
      </c>
      <c r="AK6" s="49">
        <v>0</v>
      </c>
      <c r="AL6" s="49">
        <v>2</v>
      </c>
      <c r="AM6" s="49">
        <v>2</v>
      </c>
      <c r="AN6" s="14">
        <v>28</v>
      </c>
    </row>
    <row r="7" spans="1:41" ht="17.25" customHeight="1" thickBot="1">
      <c r="A7" s="3294" t="s">
        <v>493</v>
      </c>
      <c r="B7" s="2074" t="s">
        <v>2</v>
      </c>
      <c r="C7" s="1994" t="s">
        <v>5</v>
      </c>
      <c r="D7" s="2003" t="s">
        <v>5</v>
      </c>
      <c r="E7" s="2001" t="s">
        <v>2</v>
      </c>
      <c r="F7" s="2003" t="s">
        <v>5</v>
      </c>
      <c r="G7" s="1999" t="s">
        <v>2</v>
      </c>
      <c r="H7" s="1999" t="s">
        <v>2</v>
      </c>
      <c r="I7" s="1987" t="s">
        <v>2</v>
      </c>
      <c r="J7" s="3246" t="s">
        <v>1047</v>
      </c>
      <c r="K7" s="1999" t="s">
        <v>2</v>
      </c>
      <c r="L7" s="1999" t="s">
        <v>2</v>
      </c>
      <c r="M7" s="2004" t="s">
        <v>4</v>
      </c>
      <c r="N7" s="2004" t="s">
        <v>4</v>
      </c>
      <c r="O7" s="2003" t="s">
        <v>5</v>
      </c>
      <c r="P7" s="2001" t="s">
        <v>1244</v>
      </c>
      <c r="Q7" s="2005" t="s">
        <v>3</v>
      </c>
      <c r="R7" s="2003" t="s">
        <v>5</v>
      </c>
      <c r="S7" s="2001" t="s">
        <v>1240</v>
      </c>
      <c r="T7" s="3309" t="s">
        <v>1242</v>
      </c>
      <c r="U7" s="2001" t="s">
        <v>1250</v>
      </c>
      <c r="V7" s="1999" t="s">
        <v>2</v>
      </c>
      <c r="W7" s="1987" t="s">
        <v>2</v>
      </c>
      <c r="X7" s="2003" t="s">
        <v>5</v>
      </c>
      <c r="Y7" s="2003" t="s">
        <v>5</v>
      </c>
      <c r="Z7" s="1987" t="s">
        <v>2</v>
      </c>
      <c r="AA7" s="2001" t="s">
        <v>2</v>
      </c>
      <c r="AB7" s="1978" t="s">
        <v>3</v>
      </c>
      <c r="AC7" s="1999" t="s">
        <v>2</v>
      </c>
      <c r="AD7" s="3350" t="s">
        <v>1257</v>
      </c>
      <c r="AE7" s="2003" t="s">
        <v>5</v>
      </c>
      <c r="AF7" s="2064" t="s">
        <v>5</v>
      </c>
      <c r="AG7" s="1600">
        <v>11</v>
      </c>
      <c r="AH7" s="20">
        <v>3</v>
      </c>
      <c r="AI7" s="21">
        <v>3</v>
      </c>
      <c r="AJ7" s="20">
        <v>10</v>
      </c>
      <c r="AK7" s="1778">
        <v>0</v>
      </c>
      <c r="AL7" s="1778">
        <v>1</v>
      </c>
      <c r="AM7" s="1778">
        <v>3</v>
      </c>
      <c r="AN7" s="1595">
        <v>20</v>
      </c>
      <c r="AO7" s="2484"/>
    </row>
    <row r="8" spans="1:41" ht="17.25" customHeight="1">
      <c r="A8" s="3296" t="s">
        <v>325</v>
      </c>
      <c r="B8" s="1974" t="s">
        <v>4</v>
      </c>
      <c r="C8" s="1975" t="s">
        <v>5</v>
      </c>
      <c r="D8" s="3195" t="s">
        <v>1047</v>
      </c>
      <c r="E8" s="1977" t="s">
        <v>3</v>
      </c>
      <c r="F8" s="1980" t="s">
        <v>2</v>
      </c>
      <c r="G8" s="1861" t="s">
        <v>59</v>
      </c>
      <c r="H8" s="1861" t="s">
        <v>59</v>
      </c>
      <c r="I8" s="1861" t="s">
        <v>59</v>
      </c>
      <c r="J8" s="1975" t="s">
        <v>5</v>
      </c>
      <c r="K8" s="1975" t="s">
        <v>5</v>
      </c>
      <c r="L8" s="1980" t="s">
        <v>2</v>
      </c>
      <c r="M8" s="1977" t="s">
        <v>3</v>
      </c>
      <c r="N8" s="1976" t="s">
        <v>2</v>
      </c>
      <c r="O8" s="1976" t="s">
        <v>2</v>
      </c>
      <c r="P8" s="1976" t="s">
        <v>2</v>
      </c>
      <c r="Q8" s="1975" t="s">
        <v>5</v>
      </c>
      <c r="R8" s="1975" t="s">
        <v>5</v>
      </c>
      <c r="S8" s="1981" t="s">
        <v>4</v>
      </c>
      <c r="T8" s="1975" t="s">
        <v>5</v>
      </c>
      <c r="U8" s="1976" t="s">
        <v>2</v>
      </c>
      <c r="V8" s="1977" t="s">
        <v>3</v>
      </c>
      <c r="W8" s="1975" t="s">
        <v>5</v>
      </c>
      <c r="X8" s="1981" t="s">
        <v>4</v>
      </c>
      <c r="Y8" s="1981" t="s">
        <v>4</v>
      </c>
      <c r="Z8" s="1975" t="s">
        <v>5</v>
      </c>
      <c r="AA8" s="1987" t="s">
        <v>2</v>
      </c>
      <c r="AB8" s="1985" t="s">
        <v>54</v>
      </c>
      <c r="AC8" s="1977" t="s">
        <v>3</v>
      </c>
      <c r="AD8" s="1980" t="s">
        <v>2</v>
      </c>
      <c r="AE8" s="1975" t="s">
        <v>5</v>
      </c>
      <c r="AF8" s="2051" t="s">
        <v>3</v>
      </c>
      <c r="AG8" s="1590">
        <v>11</v>
      </c>
      <c r="AH8" s="16">
        <v>6</v>
      </c>
      <c r="AI8" s="16">
        <v>4</v>
      </c>
      <c r="AJ8" s="16">
        <v>9</v>
      </c>
      <c r="AK8" s="1777">
        <v>0</v>
      </c>
      <c r="AL8" s="1777">
        <v>2</v>
      </c>
      <c r="AM8" s="1777">
        <v>3</v>
      </c>
      <c r="AN8" s="1591">
        <v>26</v>
      </c>
    </row>
    <row r="9" spans="1:41" ht="17.25" customHeight="1">
      <c r="A9" s="3297" t="s">
        <v>328</v>
      </c>
      <c r="B9" s="1988" t="s">
        <v>4</v>
      </c>
      <c r="C9" s="1982" t="s">
        <v>5</v>
      </c>
      <c r="D9" s="1982" t="s">
        <v>5</v>
      </c>
      <c r="E9" s="1978" t="s">
        <v>1228</v>
      </c>
      <c r="F9" s="3304" t="s">
        <v>54</v>
      </c>
      <c r="G9" s="1987" t="s">
        <v>2</v>
      </c>
      <c r="H9" s="1985" t="s">
        <v>2</v>
      </c>
      <c r="I9" s="1978" t="s">
        <v>3</v>
      </c>
      <c r="J9" s="1982" t="s">
        <v>5</v>
      </c>
      <c r="K9" s="1982" t="s">
        <v>5</v>
      </c>
      <c r="L9" s="1987" t="s">
        <v>2</v>
      </c>
      <c r="M9" s="1989" t="s">
        <v>4</v>
      </c>
      <c r="N9" s="1989" t="s">
        <v>4</v>
      </c>
      <c r="O9" s="1982" t="s">
        <v>5</v>
      </c>
      <c r="P9" s="1987" t="s">
        <v>2</v>
      </c>
      <c r="Q9" s="1978" t="s">
        <v>3</v>
      </c>
      <c r="R9" s="1989" t="s">
        <v>4</v>
      </c>
      <c r="S9" s="1989" t="s">
        <v>4</v>
      </c>
      <c r="T9" s="1982" t="s">
        <v>5</v>
      </c>
      <c r="U9" s="1982" t="s">
        <v>5</v>
      </c>
      <c r="V9" s="1987" t="s">
        <v>2</v>
      </c>
      <c r="W9" s="1982" t="s">
        <v>5</v>
      </c>
      <c r="X9" s="1989" t="s">
        <v>4</v>
      </c>
      <c r="Y9" s="1989" t="s">
        <v>4</v>
      </c>
      <c r="Z9" s="1982" t="s">
        <v>5</v>
      </c>
      <c r="AA9" s="2054" t="s">
        <v>1236</v>
      </c>
      <c r="AB9" s="1861" t="s">
        <v>59</v>
      </c>
      <c r="AC9" s="1985" t="s">
        <v>2</v>
      </c>
      <c r="AD9" s="1987" t="s">
        <v>2</v>
      </c>
      <c r="AE9" s="1978" t="s">
        <v>3</v>
      </c>
      <c r="AF9" s="1997" t="s">
        <v>5</v>
      </c>
      <c r="AG9" s="1593">
        <v>10</v>
      </c>
      <c r="AH9" s="13">
        <v>5</v>
      </c>
      <c r="AI9" s="13">
        <v>6</v>
      </c>
      <c r="AJ9" s="13">
        <v>10</v>
      </c>
      <c r="AK9" s="49">
        <v>0</v>
      </c>
      <c r="AL9" s="49">
        <v>2</v>
      </c>
      <c r="AM9" s="49">
        <v>3</v>
      </c>
      <c r="AN9" s="14">
        <v>28</v>
      </c>
    </row>
    <row r="10" spans="1:41" ht="17.25" customHeight="1">
      <c r="A10" s="3297" t="s">
        <v>331</v>
      </c>
      <c r="B10" s="1995" t="s">
        <v>5</v>
      </c>
      <c r="C10" s="1989" t="s">
        <v>4</v>
      </c>
      <c r="D10" s="1989" t="s">
        <v>4</v>
      </c>
      <c r="E10" s="1982" t="s">
        <v>5</v>
      </c>
      <c r="F10" s="1861" t="s">
        <v>1229</v>
      </c>
      <c r="G10" s="1861" t="s">
        <v>1229</v>
      </c>
      <c r="H10" s="1861" t="s">
        <v>1229</v>
      </c>
      <c r="I10" s="1861" t="s">
        <v>1229</v>
      </c>
      <c r="J10" s="1982" t="s">
        <v>5</v>
      </c>
      <c r="K10" s="1978" t="s">
        <v>3</v>
      </c>
      <c r="L10" s="1985" t="s">
        <v>1238</v>
      </c>
      <c r="M10" s="1987" t="s">
        <v>2</v>
      </c>
      <c r="N10" s="1987" t="s">
        <v>2</v>
      </c>
      <c r="O10" s="1989" t="s">
        <v>4</v>
      </c>
      <c r="P10" s="1989" t="s">
        <v>4</v>
      </c>
      <c r="Q10" s="1982" t="s">
        <v>5</v>
      </c>
      <c r="R10" s="1982" t="s">
        <v>5</v>
      </c>
      <c r="S10" s="1978" t="s">
        <v>3</v>
      </c>
      <c r="T10" s="1985" t="s">
        <v>2</v>
      </c>
      <c r="U10" s="1985" t="s">
        <v>2</v>
      </c>
      <c r="V10" s="2180" t="s">
        <v>3</v>
      </c>
      <c r="W10" s="1978" t="s">
        <v>3</v>
      </c>
      <c r="X10" s="1982" t="s">
        <v>5</v>
      </c>
      <c r="Y10" s="1982" t="s">
        <v>5</v>
      </c>
      <c r="Z10" s="1978" t="s">
        <v>3</v>
      </c>
      <c r="AA10" s="1989" t="s">
        <v>4</v>
      </c>
      <c r="AB10" s="1989" t="s">
        <v>4</v>
      </c>
      <c r="AC10" s="1982" t="s">
        <v>5</v>
      </c>
      <c r="AD10" s="1982" t="s">
        <v>5</v>
      </c>
      <c r="AE10" s="1978" t="s">
        <v>3</v>
      </c>
      <c r="AF10" s="2795" t="s">
        <v>1047</v>
      </c>
      <c r="AG10" s="1592">
        <v>9</v>
      </c>
      <c r="AH10" s="13">
        <v>6</v>
      </c>
      <c r="AI10" s="8">
        <v>6</v>
      </c>
      <c r="AJ10" s="13">
        <v>9</v>
      </c>
      <c r="AK10" s="49">
        <v>0</v>
      </c>
      <c r="AL10" s="49">
        <v>1</v>
      </c>
      <c r="AM10" s="49">
        <v>3</v>
      </c>
      <c r="AN10" s="14">
        <v>28</v>
      </c>
    </row>
    <row r="11" spans="1:41" ht="17.25" customHeight="1">
      <c r="A11" s="3297" t="s">
        <v>327</v>
      </c>
      <c r="B11" s="2074" t="s">
        <v>2</v>
      </c>
      <c r="C11" s="1982" t="s">
        <v>5</v>
      </c>
      <c r="D11" s="1982" t="s">
        <v>5</v>
      </c>
      <c r="E11" s="1989" t="s">
        <v>4</v>
      </c>
      <c r="F11" s="1989" t="s">
        <v>4</v>
      </c>
      <c r="G11" s="1989" t="s">
        <v>4</v>
      </c>
      <c r="H11" s="1982" t="s">
        <v>1230</v>
      </c>
      <c r="I11" s="1982" t="s">
        <v>5</v>
      </c>
      <c r="J11" s="1978" t="s">
        <v>3</v>
      </c>
      <c r="K11" s="3197" t="s">
        <v>1047</v>
      </c>
      <c r="L11" s="1989" t="s">
        <v>4</v>
      </c>
      <c r="M11" s="1982" t="s">
        <v>5</v>
      </c>
      <c r="N11" s="1978" t="s">
        <v>3</v>
      </c>
      <c r="O11" s="1985" t="s">
        <v>2</v>
      </c>
      <c r="P11" s="1982" t="s">
        <v>5</v>
      </c>
      <c r="Q11" s="1989" t="s">
        <v>4</v>
      </c>
      <c r="R11" s="3310" t="s">
        <v>1247</v>
      </c>
      <c r="S11" s="1982" t="s">
        <v>5</v>
      </c>
      <c r="T11" s="3310" t="s">
        <v>1247</v>
      </c>
      <c r="U11" s="3310" t="s">
        <v>1249</v>
      </c>
      <c r="V11" s="3310" t="s">
        <v>1249</v>
      </c>
      <c r="W11" s="3310" t="s">
        <v>1249</v>
      </c>
      <c r="X11" s="1982" t="s">
        <v>5</v>
      </c>
      <c r="Y11" s="1978" t="s">
        <v>3</v>
      </c>
      <c r="Z11" s="1978" t="s">
        <v>3</v>
      </c>
      <c r="AA11" s="1987" t="s">
        <v>2</v>
      </c>
      <c r="AB11" s="1987" t="s">
        <v>2</v>
      </c>
      <c r="AC11" s="1989" t="s">
        <v>4</v>
      </c>
      <c r="AD11" s="1989" t="s">
        <v>4</v>
      </c>
      <c r="AE11" s="1982" t="s">
        <v>5</v>
      </c>
      <c r="AF11" s="1997" t="s">
        <v>5</v>
      </c>
      <c r="AG11" s="1593">
        <v>8</v>
      </c>
      <c r="AH11" s="13">
        <v>5</v>
      </c>
      <c r="AI11" s="13">
        <v>7</v>
      </c>
      <c r="AJ11" s="13">
        <v>10</v>
      </c>
      <c r="AK11" s="49">
        <v>0</v>
      </c>
      <c r="AL11" s="49">
        <v>2</v>
      </c>
      <c r="AM11" s="49">
        <v>3</v>
      </c>
      <c r="AN11" s="14">
        <v>30</v>
      </c>
    </row>
    <row r="12" spans="1:41" ht="17.25" customHeight="1" thickBot="1">
      <c r="A12" s="3297" t="s">
        <v>341</v>
      </c>
      <c r="B12" s="1861" t="s">
        <v>1229</v>
      </c>
      <c r="C12" s="1982" t="s">
        <v>5</v>
      </c>
      <c r="D12" s="1978" t="s">
        <v>3</v>
      </c>
      <c r="E12" s="1987" t="s">
        <v>2</v>
      </c>
      <c r="F12" s="1985" t="s">
        <v>2</v>
      </c>
      <c r="G12" s="1978" t="s">
        <v>3</v>
      </c>
      <c r="H12" s="1989" t="s">
        <v>4</v>
      </c>
      <c r="I12" s="1989" t="s">
        <v>4</v>
      </c>
      <c r="J12" s="1982" t="s">
        <v>5</v>
      </c>
      <c r="K12" s="1982" t="s">
        <v>5</v>
      </c>
      <c r="L12" s="1978" t="s">
        <v>3</v>
      </c>
      <c r="M12" s="1987" t="s">
        <v>2</v>
      </c>
      <c r="N12" s="1987" t="s">
        <v>2</v>
      </c>
      <c r="O12" s="1978" t="s">
        <v>3</v>
      </c>
      <c r="P12" s="2180" t="s">
        <v>3</v>
      </c>
      <c r="Q12" s="1982" t="s">
        <v>5</v>
      </c>
      <c r="R12" s="1982" t="s">
        <v>5</v>
      </c>
      <c r="S12" s="1987" t="s">
        <v>2</v>
      </c>
      <c r="T12" s="1989" t="s">
        <v>4</v>
      </c>
      <c r="U12" s="1989" t="s">
        <v>1231</v>
      </c>
      <c r="V12" s="1982" t="s">
        <v>5</v>
      </c>
      <c r="W12" s="1987" t="s">
        <v>34</v>
      </c>
      <c r="X12" s="1978" t="s">
        <v>3</v>
      </c>
      <c r="Y12" s="1982" t="s">
        <v>5</v>
      </c>
      <c r="Z12" s="1989" t="s">
        <v>4</v>
      </c>
      <c r="AA12" s="1982" t="s">
        <v>5</v>
      </c>
      <c r="AB12" s="1861" t="s">
        <v>1229</v>
      </c>
      <c r="AC12" s="1861" t="s">
        <v>1229</v>
      </c>
      <c r="AD12" s="1982" t="s">
        <v>5</v>
      </c>
      <c r="AE12" s="1989" t="s">
        <v>4</v>
      </c>
      <c r="AF12" s="1993" t="s">
        <v>4</v>
      </c>
      <c r="AG12" s="1593">
        <v>9</v>
      </c>
      <c r="AH12" s="13">
        <v>6</v>
      </c>
      <c r="AI12" s="13">
        <v>7</v>
      </c>
      <c r="AJ12" s="13">
        <v>9</v>
      </c>
      <c r="AK12" s="49">
        <v>0</v>
      </c>
      <c r="AL12" s="49">
        <v>2</v>
      </c>
      <c r="AM12" s="49">
        <v>2</v>
      </c>
      <c r="AN12" s="14">
        <v>32</v>
      </c>
    </row>
    <row r="13" spans="1:41" ht="17.25" customHeight="1">
      <c r="A13" s="3297" t="s">
        <v>329</v>
      </c>
      <c r="B13" s="1985" t="s">
        <v>2</v>
      </c>
      <c r="C13" s="1982" t="s">
        <v>5</v>
      </c>
      <c r="D13" s="1978" t="s">
        <v>3</v>
      </c>
      <c r="E13" s="1987" t="s">
        <v>2</v>
      </c>
      <c r="F13" s="1987" t="s">
        <v>2</v>
      </c>
      <c r="G13" s="1987" t="s">
        <v>2</v>
      </c>
      <c r="H13" s="1989" t="s">
        <v>4</v>
      </c>
      <c r="I13" s="1989" t="s">
        <v>4</v>
      </c>
      <c r="J13" s="1982" t="s">
        <v>5</v>
      </c>
      <c r="K13" s="1982" t="s">
        <v>5</v>
      </c>
      <c r="L13" s="1978" t="s">
        <v>3</v>
      </c>
      <c r="M13" s="1987" t="s">
        <v>2</v>
      </c>
      <c r="N13" s="1985" t="s">
        <v>2</v>
      </c>
      <c r="O13" s="1987" t="s">
        <v>2</v>
      </c>
      <c r="P13" s="1987" t="s">
        <v>2</v>
      </c>
      <c r="Q13" s="3266" t="s">
        <v>1047</v>
      </c>
      <c r="R13" s="1982" t="s">
        <v>1246</v>
      </c>
      <c r="S13" s="1987" t="s">
        <v>2</v>
      </c>
      <c r="T13" s="1989" t="s">
        <v>4</v>
      </c>
      <c r="U13" s="1989" t="s">
        <v>4</v>
      </c>
      <c r="V13" s="1982" t="s">
        <v>5</v>
      </c>
      <c r="W13" s="1982" t="s">
        <v>5</v>
      </c>
      <c r="X13" s="3311" t="s">
        <v>1246</v>
      </c>
      <c r="Y13" s="3197" t="s">
        <v>1047</v>
      </c>
      <c r="Z13" s="1989" t="s">
        <v>4</v>
      </c>
      <c r="AA13" s="1982" t="s">
        <v>5</v>
      </c>
      <c r="AB13" s="1978" t="s">
        <v>3</v>
      </c>
      <c r="AC13" s="1978" t="s">
        <v>3</v>
      </c>
      <c r="AD13" s="1982" t="s">
        <v>5</v>
      </c>
      <c r="AE13" s="1989" t="s">
        <v>4</v>
      </c>
      <c r="AF13" s="1993" t="s">
        <v>4</v>
      </c>
      <c r="AG13" s="1593">
        <v>9</v>
      </c>
      <c r="AH13" s="13">
        <v>5</v>
      </c>
      <c r="AI13" s="13">
        <v>7</v>
      </c>
      <c r="AJ13" s="13">
        <v>9</v>
      </c>
      <c r="AK13" s="49">
        <v>0</v>
      </c>
      <c r="AL13" s="49">
        <v>2</v>
      </c>
      <c r="AM13" s="49">
        <v>2</v>
      </c>
      <c r="AN13" s="14">
        <v>30</v>
      </c>
    </row>
    <row r="14" spans="1:41" ht="17.25" customHeight="1">
      <c r="A14" s="3297" t="s">
        <v>330</v>
      </c>
      <c r="B14" s="1861" t="s">
        <v>1229</v>
      </c>
      <c r="C14" s="1978" t="s">
        <v>3</v>
      </c>
      <c r="D14" s="1982" t="s">
        <v>5</v>
      </c>
      <c r="E14" s="1987" t="s">
        <v>1217</v>
      </c>
      <c r="F14" s="1982" t="s">
        <v>5</v>
      </c>
      <c r="G14" s="1985" t="s">
        <v>2</v>
      </c>
      <c r="H14" s="1978" t="s">
        <v>3</v>
      </c>
      <c r="I14" s="1982" t="s">
        <v>5</v>
      </c>
      <c r="J14" s="1989" t="s">
        <v>4</v>
      </c>
      <c r="K14" s="1989" t="s">
        <v>4</v>
      </c>
      <c r="L14" s="1982" t="s">
        <v>5</v>
      </c>
      <c r="M14" s="1987" t="s">
        <v>2</v>
      </c>
      <c r="N14" s="1987" t="s">
        <v>2</v>
      </c>
      <c r="O14" s="1861" t="s">
        <v>59</v>
      </c>
      <c r="P14" s="1861" t="s">
        <v>59</v>
      </c>
      <c r="Q14" s="1982" t="s">
        <v>5</v>
      </c>
      <c r="R14" s="1978" t="s">
        <v>3</v>
      </c>
      <c r="S14" s="1987" t="s">
        <v>2</v>
      </c>
      <c r="T14" s="1987" t="s">
        <v>2</v>
      </c>
      <c r="U14" s="1978" t="s">
        <v>3</v>
      </c>
      <c r="V14" s="1989" t="s">
        <v>4</v>
      </c>
      <c r="W14" s="1989" t="s">
        <v>4</v>
      </c>
      <c r="X14" s="1982" t="s">
        <v>5</v>
      </c>
      <c r="Y14" s="1982" t="s">
        <v>5</v>
      </c>
      <c r="Z14" s="1985" t="s">
        <v>2</v>
      </c>
      <c r="AA14" s="2180" t="s">
        <v>1251</v>
      </c>
      <c r="AB14" s="1987" t="s">
        <v>2</v>
      </c>
      <c r="AC14" s="1987" t="s">
        <v>2</v>
      </c>
      <c r="AD14" s="1978" t="s">
        <v>3</v>
      </c>
      <c r="AE14" s="1982" t="s">
        <v>5</v>
      </c>
      <c r="AF14" s="1997" t="s">
        <v>5</v>
      </c>
      <c r="AG14" s="1593">
        <v>12</v>
      </c>
      <c r="AH14" s="13">
        <v>6</v>
      </c>
      <c r="AI14" s="13">
        <v>4</v>
      </c>
      <c r="AJ14" s="13">
        <v>9</v>
      </c>
      <c r="AK14" s="49">
        <v>0</v>
      </c>
      <c r="AL14" s="49">
        <v>2</v>
      </c>
      <c r="AM14" s="49">
        <v>3</v>
      </c>
      <c r="AN14" s="14">
        <v>26</v>
      </c>
    </row>
    <row r="15" spans="1:41" ht="17.25" customHeight="1">
      <c r="A15" s="3280" t="s">
        <v>1226</v>
      </c>
      <c r="B15" s="3244"/>
      <c r="C15" s="2492"/>
      <c r="D15" s="2492"/>
      <c r="E15" s="2492"/>
      <c r="F15" s="2492"/>
      <c r="G15" s="2492"/>
      <c r="H15" s="2492"/>
      <c r="I15" s="2492"/>
      <c r="J15" s="2492"/>
      <c r="K15" s="2492"/>
      <c r="L15" s="2492"/>
      <c r="M15" s="2492"/>
      <c r="N15" s="2492"/>
      <c r="O15" s="2492"/>
      <c r="P15" s="2492"/>
      <c r="Q15" s="2492"/>
      <c r="R15" s="2492"/>
      <c r="S15" s="2492"/>
      <c r="T15" s="2492"/>
      <c r="U15" s="2492"/>
      <c r="V15" s="2492"/>
      <c r="W15" s="2492"/>
      <c r="X15" s="2492"/>
      <c r="Y15" s="2492"/>
      <c r="Z15" s="2492"/>
      <c r="AA15" s="2492"/>
      <c r="AB15" s="2492"/>
      <c r="AC15" s="2492"/>
      <c r="AD15" s="2492"/>
      <c r="AE15" s="2492"/>
      <c r="AF15" s="3263"/>
      <c r="AG15" s="1593">
        <v>0</v>
      </c>
      <c r="AH15" s="13">
        <v>0</v>
      </c>
      <c r="AI15" s="13">
        <v>0</v>
      </c>
      <c r="AJ15" s="13">
        <v>0</v>
      </c>
      <c r="AK15" s="49">
        <v>0</v>
      </c>
      <c r="AL15" s="49">
        <v>2</v>
      </c>
      <c r="AM15" s="49">
        <v>0</v>
      </c>
      <c r="AN15" s="14">
        <v>6</v>
      </c>
    </row>
    <row r="16" spans="1:41" ht="17.25" customHeight="1" thickBot="1">
      <c r="A16" s="3281" t="s">
        <v>1227</v>
      </c>
      <c r="B16" s="3284"/>
      <c r="C16" s="2494"/>
      <c r="D16" s="2494"/>
      <c r="E16" s="2494"/>
      <c r="F16" s="2494"/>
      <c r="G16" s="2494"/>
      <c r="H16" s="2494"/>
      <c r="I16" s="2494"/>
      <c r="J16" s="2494"/>
      <c r="K16" s="2494"/>
      <c r="L16" s="2494"/>
      <c r="M16" s="2494"/>
      <c r="N16" s="2494"/>
      <c r="O16" s="2494"/>
      <c r="P16" s="2494"/>
      <c r="Q16" s="2494"/>
      <c r="R16" s="2494"/>
      <c r="S16" s="2494"/>
      <c r="T16" s="2494"/>
      <c r="U16" s="2494"/>
      <c r="V16" s="2494"/>
      <c r="W16" s="2494"/>
      <c r="X16" s="2494"/>
      <c r="Y16" s="2494"/>
      <c r="Z16" s="2494"/>
      <c r="AA16" s="2494"/>
      <c r="AB16" s="2494"/>
      <c r="AC16" s="2494"/>
      <c r="AD16" s="2494"/>
      <c r="AE16" s="2494"/>
      <c r="AF16" s="3264"/>
      <c r="AG16" s="1594">
        <v>0</v>
      </c>
      <c r="AH16" s="20">
        <v>0</v>
      </c>
      <c r="AI16" s="20">
        <v>0</v>
      </c>
      <c r="AJ16" s="20">
        <v>0</v>
      </c>
      <c r="AK16" s="1778">
        <v>0</v>
      </c>
      <c r="AL16" s="1778">
        <v>2</v>
      </c>
      <c r="AM16" s="1778">
        <v>0</v>
      </c>
      <c r="AN16" s="1595">
        <v>6</v>
      </c>
    </row>
    <row r="17" spans="1:40" ht="17.25" customHeight="1">
      <c r="A17" s="3298" t="s">
        <v>334</v>
      </c>
      <c r="B17" s="1974" t="s">
        <v>4</v>
      </c>
      <c r="C17" s="1981" t="s">
        <v>4</v>
      </c>
      <c r="D17" s="1975" t="s">
        <v>5</v>
      </c>
      <c r="E17" s="1976" t="s">
        <v>2</v>
      </c>
      <c r="F17" s="1980" t="s">
        <v>2</v>
      </c>
      <c r="G17" s="1977" t="s">
        <v>3</v>
      </c>
      <c r="H17" s="1861" t="s">
        <v>1229</v>
      </c>
      <c r="I17" s="1976" t="s">
        <v>2</v>
      </c>
      <c r="J17" s="1975" t="s">
        <v>5</v>
      </c>
      <c r="K17" s="1975" t="s">
        <v>5</v>
      </c>
      <c r="L17" s="1977" t="s">
        <v>3</v>
      </c>
      <c r="M17" s="1976" t="s">
        <v>2</v>
      </c>
      <c r="N17" s="1976" t="s">
        <v>2</v>
      </c>
      <c r="O17" s="1975" t="s">
        <v>5</v>
      </c>
      <c r="P17" s="1975" t="s">
        <v>5</v>
      </c>
      <c r="Q17" s="3312" t="s">
        <v>3</v>
      </c>
      <c r="R17" s="1981" t="s">
        <v>4</v>
      </c>
      <c r="S17" s="1975" t="s">
        <v>5</v>
      </c>
      <c r="T17" s="1976" t="s">
        <v>2</v>
      </c>
      <c r="U17" s="1976" t="s">
        <v>2</v>
      </c>
      <c r="V17" s="1977" t="s">
        <v>3</v>
      </c>
      <c r="W17" s="1981" t="s">
        <v>4</v>
      </c>
      <c r="X17" s="1981" t="s">
        <v>4</v>
      </c>
      <c r="Y17" s="1975" t="s">
        <v>5</v>
      </c>
      <c r="Z17" s="1976" t="s">
        <v>2</v>
      </c>
      <c r="AA17" s="1977" t="s">
        <v>3</v>
      </c>
      <c r="AB17" s="1980" t="s">
        <v>2</v>
      </c>
      <c r="AC17" s="1978" t="s">
        <v>3</v>
      </c>
      <c r="AD17" s="3308" t="s">
        <v>59</v>
      </c>
      <c r="AE17" s="1975" t="s">
        <v>5</v>
      </c>
      <c r="AF17" s="3283" t="s">
        <v>5</v>
      </c>
      <c r="AG17" s="1845">
        <v>11</v>
      </c>
      <c r="AH17" s="16">
        <v>5</v>
      </c>
      <c r="AI17" s="17">
        <v>5</v>
      </c>
      <c r="AJ17" s="17">
        <v>9</v>
      </c>
      <c r="AK17" s="1777">
        <v>0</v>
      </c>
      <c r="AL17" s="1777">
        <v>2</v>
      </c>
      <c r="AM17" s="1777">
        <v>2</v>
      </c>
      <c r="AN17" s="1591">
        <v>26</v>
      </c>
    </row>
    <row r="18" spans="1:40" ht="17.25" customHeight="1">
      <c r="A18" s="3295" t="s">
        <v>336</v>
      </c>
      <c r="B18" s="2068" t="s">
        <v>3</v>
      </c>
      <c r="C18" s="1982" t="s">
        <v>5</v>
      </c>
      <c r="D18" s="1982" t="s">
        <v>5</v>
      </c>
      <c r="E18" s="1978" t="s">
        <v>3</v>
      </c>
      <c r="F18" s="1861" t="s">
        <v>59</v>
      </c>
      <c r="G18" s="1987" t="s">
        <v>2</v>
      </c>
      <c r="H18" s="1987" t="s">
        <v>2</v>
      </c>
      <c r="I18" s="1978" t="s">
        <v>3</v>
      </c>
      <c r="J18" s="1982" t="s">
        <v>5</v>
      </c>
      <c r="K18" s="1982" t="s">
        <v>5</v>
      </c>
      <c r="L18" s="1987" t="s">
        <v>2</v>
      </c>
      <c r="M18" s="1978" t="s">
        <v>3</v>
      </c>
      <c r="N18" s="1989" t="s">
        <v>4</v>
      </c>
      <c r="O18" s="1989" t="s">
        <v>4</v>
      </c>
      <c r="P18" s="1982" t="s">
        <v>5</v>
      </c>
      <c r="Q18" s="1982" t="s">
        <v>5</v>
      </c>
      <c r="R18" s="3197" t="s">
        <v>1047</v>
      </c>
      <c r="S18" s="1989" t="s">
        <v>4</v>
      </c>
      <c r="T18" s="1989" t="s">
        <v>4</v>
      </c>
      <c r="U18" s="1982" t="s">
        <v>5</v>
      </c>
      <c r="V18" s="1861" t="s">
        <v>59</v>
      </c>
      <c r="W18" s="1985" t="s">
        <v>2</v>
      </c>
      <c r="X18" s="1978" t="s">
        <v>3</v>
      </c>
      <c r="Y18" s="1982" t="s">
        <v>5</v>
      </c>
      <c r="Z18" s="1987" t="s">
        <v>2</v>
      </c>
      <c r="AA18" s="1987" t="s">
        <v>2</v>
      </c>
      <c r="AB18" s="1978" t="s">
        <v>3</v>
      </c>
      <c r="AC18" s="1982" t="s">
        <v>5</v>
      </c>
      <c r="AD18" s="1982" t="s">
        <v>5</v>
      </c>
      <c r="AE18" s="3197" t="s">
        <v>1047</v>
      </c>
      <c r="AF18" s="1993" t="s">
        <v>4</v>
      </c>
      <c r="AG18" s="1593">
        <v>9</v>
      </c>
      <c r="AH18" s="13">
        <v>5</v>
      </c>
      <c r="AI18" s="13">
        <v>5</v>
      </c>
      <c r="AJ18" s="13">
        <v>10</v>
      </c>
      <c r="AK18" s="49">
        <v>0</v>
      </c>
      <c r="AL18" s="49">
        <v>2</v>
      </c>
      <c r="AM18" s="49">
        <v>2</v>
      </c>
      <c r="AN18" s="14">
        <v>26</v>
      </c>
    </row>
    <row r="19" spans="1:40" ht="17.25" customHeight="1">
      <c r="A19" s="3295" t="s">
        <v>333</v>
      </c>
      <c r="B19" s="3307" t="s">
        <v>1233</v>
      </c>
      <c r="C19" s="1982" t="s">
        <v>5</v>
      </c>
      <c r="D19" s="1982" t="s">
        <v>5</v>
      </c>
      <c r="E19" s="1985" t="s">
        <v>2</v>
      </c>
      <c r="F19" s="1978" t="s">
        <v>3</v>
      </c>
      <c r="G19" s="1982" t="s">
        <v>1234</v>
      </c>
      <c r="H19" s="1989" t="s">
        <v>4</v>
      </c>
      <c r="I19" s="1989" t="s">
        <v>4</v>
      </c>
      <c r="J19" s="1982" t="s">
        <v>5</v>
      </c>
      <c r="K19" s="1978" t="s">
        <v>3</v>
      </c>
      <c r="L19" s="1987" t="s">
        <v>2</v>
      </c>
      <c r="M19" s="1987" t="s">
        <v>2</v>
      </c>
      <c r="N19" s="1985" t="s">
        <v>2</v>
      </c>
      <c r="O19" s="1982" t="s">
        <v>5</v>
      </c>
      <c r="P19" s="1989" t="s">
        <v>4</v>
      </c>
      <c r="Q19" s="1989" t="s">
        <v>4</v>
      </c>
      <c r="R19" s="1982" t="s">
        <v>5</v>
      </c>
      <c r="S19" s="1987" t="s">
        <v>2</v>
      </c>
      <c r="T19" s="1978" t="s">
        <v>3</v>
      </c>
      <c r="U19" s="1861" t="s">
        <v>59</v>
      </c>
      <c r="V19" s="1987" t="s">
        <v>2</v>
      </c>
      <c r="W19" s="1978" t="s">
        <v>3</v>
      </c>
      <c r="X19" s="1982" t="s">
        <v>5</v>
      </c>
      <c r="Y19" s="1982" t="s">
        <v>5</v>
      </c>
      <c r="Z19" s="1989" t="s">
        <v>4</v>
      </c>
      <c r="AA19" s="1989" t="s">
        <v>4</v>
      </c>
      <c r="AB19" s="1982" t="s">
        <v>5</v>
      </c>
      <c r="AC19" s="1985" t="s">
        <v>2</v>
      </c>
      <c r="AD19" s="1987" t="s">
        <v>2</v>
      </c>
      <c r="AE19" s="1978" t="s">
        <v>3</v>
      </c>
      <c r="AF19" s="1997" t="s">
        <v>5</v>
      </c>
      <c r="AG19" s="1592">
        <v>10</v>
      </c>
      <c r="AH19" s="13">
        <v>5</v>
      </c>
      <c r="AI19" s="8">
        <v>6</v>
      </c>
      <c r="AJ19" s="8">
        <v>10</v>
      </c>
      <c r="AK19" s="49">
        <v>0</v>
      </c>
      <c r="AL19" s="49">
        <v>1</v>
      </c>
      <c r="AM19" s="49">
        <v>3</v>
      </c>
      <c r="AN19" s="14">
        <v>26</v>
      </c>
    </row>
    <row r="20" spans="1:40" ht="17.25" customHeight="1">
      <c r="A20" s="3295" t="s">
        <v>335</v>
      </c>
      <c r="B20" s="1995" t="s">
        <v>5</v>
      </c>
      <c r="C20" s="1982" t="s">
        <v>5</v>
      </c>
      <c r="D20" s="1978" t="s">
        <v>3</v>
      </c>
      <c r="E20" s="1987" t="s">
        <v>2</v>
      </c>
      <c r="F20" s="1989" t="s">
        <v>4</v>
      </c>
      <c r="G20" s="1989" t="s">
        <v>4</v>
      </c>
      <c r="H20" s="1982" t="s">
        <v>5</v>
      </c>
      <c r="I20" s="1982" t="s">
        <v>5</v>
      </c>
      <c r="J20" s="1978" t="s">
        <v>3</v>
      </c>
      <c r="K20" s="1989" t="s">
        <v>4</v>
      </c>
      <c r="L20" s="1982" t="s">
        <v>5</v>
      </c>
      <c r="M20" s="1985" t="s">
        <v>2</v>
      </c>
      <c r="N20" s="1978" t="s">
        <v>3</v>
      </c>
      <c r="O20" s="1987" t="s">
        <v>2</v>
      </c>
      <c r="P20" s="1987" t="s">
        <v>2</v>
      </c>
      <c r="Q20" s="1982" t="s">
        <v>5</v>
      </c>
      <c r="R20" s="1978" t="s">
        <v>3</v>
      </c>
      <c r="S20" s="3312" t="s">
        <v>3</v>
      </c>
      <c r="T20" s="1985" t="s">
        <v>2</v>
      </c>
      <c r="U20" s="1989" t="s">
        <v>4</v>
      </c>
      <c r="V20" s="1989" t="s">
        <v>4</v>
      </c>
      <c r="W20" s="1982" t="s">
        <v>5</v>
      </c>
      <c r="X20" s="1982" t="s">
        <v>5</v>
      </c>
      <c r="Y20" s="1978" t="s">
        <v>3</v>
      </c>
      <c r="Z20" s="1985" t="s">
        <v>2</v>
      </c>
      <c r="AA20" s="3308" t="s">
        <v>59</v>
      </c>
      <c r="AB20" s="1987" t="s">
        <v>2</v>
      </c>
      <c r="AC20" s="1987" t="s">
        <v>2</v>
      </c>
      <c r="AD20" s="1978" t="s">
        <v>3</v>
      </c>
      <c r="AE20" s="1982" t="s">
        <v>5</v>
      </c>
      <c r="AF20" s="1997" t="s">
        <v>5</v>
      </c>
      <c r="AG20" s="1592">
        <v>10</v>
      </c>
      <c r="AH20" s="13">
        <v>6</v>
      </c>
      <c r="AI20" s="8">
        <v>5</v>
      </c>
      <c r="AJ20" s="8">
        <v>10</v>
      </c>
      <c r="AK20" s="49">
        <v>0</v>
      </c>
      <c r="AL20" s="49">
        <v>1</v>
      </c>
      <c r="AM20" s="49">
        <v>3</v>
      </c>
      <c r="AN20" s="14">
        <v>26</v>
      </c>
    </row>
    <row r="21" spans="1:40" ht="17.25" customHeight="1">
      <c r="A21" s="3295" t="s">
        <v>1103</v>
      </c>
      <c r="B21" s="2068" t="s">
        <v>3</v>
      </c>
      <c r="C21" s="1978" t="s">
        <v>3</v>
      </c>
      <c r="D21" s="1982" t="s">
        <v>5</v>
      </c>
      <c r="E21" s="1861" t="s">
        <v>59</v>
      </c>
      <c r="F21" s="1861" t="s">
        <v>1229</v>
      </c>
      <c r="G21" s="1861" t="s">
        <v>1229</v>
      </c>
      <c r="H21" s="1861" t="s">
        <v>1229</v>
      </c>
      <c r="I21" s="1861" t="s">
        <v>1229</v>
      </c>
      <c r="J21" s="1982" t="s">
        <v>5</v>
      </c>
      <c r="K21" s="1982" t="s">
        <v>5</v>
      </c>
      <c r="L21" s="1989" t="s">
        <v>4</v>
      </c>
      <c r="M21" s="1989" t="s">
        <v>4</v>
      </c>
      <c r="N21" s="1982" t="s">
        <v>5</v>
      </c>
      <c r="O21" s="3310" t="s">
        <v>1247</v>
      </c>
      <c r="P21" s="3312" t="s">
        <v>1248</v>
      </c>
      <c r="Q21" s="3312" t="s">
        <v>1248</v>
      </c>
      <c r="R21" s="1982" t="s">
        <v>5</v>
      </c>
      <c r="S21" s="3311" t="s">
        <v>5</v>
      </c>
      <c r="T21" s="3311" t="s">
        <v>1300</v>
      </c>
      <c r="U21" s="1985" t="s">
        <v>2</v>
      </c>
      <c r="V21" s="1987" t="s">
        <v>2</v>
      </c>
      <c r="W21" s="1987" t="s">
        <v>2</v>
      </c>
      <c r="X21" s="3312" t="s">
        <v>1251</v>
      </c>
      <c r="Y21" s="3313" t="s">
        <v>1047</v>
      </c>
      <c r="Z21" s="1978" t="s">
        <v>1251</v>
      </c>
      <c r="AA21" s="1982" t="s">
        <v>5</v>
      </c>
      <c r="AB21" s="1989" t="s">
        <v>1252</v>
      </c>
      <c r="AC21" s="1989" t="s">
        <v>1252</v>
      </c>
      <c r="AD21" s="1989" t="s">
        <v>1252</v>
      </c>
      <c r="AE21" s="1982" t="s">
        <v>5</v>
      </c>
      <c r="AF21" s="2031" t="s">
        <v>54</v>
      </c>
      <c r="AG21" s="1592">
        <v>12</v>
      </c>
      <c r="AH21" s="13">
        <v>5</v>
      </c>
      <c r="AI21" s="8">
        <v>5</v>
      </c>
      <c r="AJ21" s="8">
        <v>9</v>
      </c>
      <c r="AK21" s="49">
        <v>0</v>
      </c>
      <c r="AL21" s="49">
        <v>2</v>
      </c>
      <c r="AM21" s="49">
        <v>2</v>
      </c>
      <c r="AN21" s="14">
        <v>26</v>
      </c>
    </row>
    <row r="22" spans="1:40" ht="17.25" customHeight="1" thickBot="1">
      <c r="A22" s="3299" t="s">
        <v>1104</v>
      </c>
      <c r="B22" s="1985" t="s">
        <v>2</v>
      </c>
      <c r="C22" s="2018" t="s">
        <v>5</v>
      </c>
      <c r="D22" s="2022" t="s">
        <v>4</v>
      </c>
      <c r="E22" s="2022" t="s">
        <v>4</v>
      </c>
      <c r="F22" s="2018" t="s">
        <v>5</v>
      </c>
      <c r="G22" s="2021" t="s">
        <v>2</v>
      </c>
      <c r="H22" s="2019" t="s">
        <v>3</v>
      </c>
      <c r="I22" s="2021" t="s">
        <v>2</v>
      </c>
      <c r="J22" s="2022" t="s">
        <v>4</v>
      </c>
      <c r="K22" s="2018" t="s">
        <v>5</v>
      </c>
      <c r="L22" s="2021" t="s">
        <v>2</v>
      </c>
      <c r="M22" s="2021" t="s">
        <v>2</v>
      </c>
      <c r="N22" s="2021" t="s">
        <v>2</v>
      </c>
      <c r="O22" s="2019" t="s">
        <v>3</v>
      </c>
      <c r="P22" s="3312" t="s">
        <v>3</v>
      </c>
      <c r="Q22" s="2018" t="s">
        <v>5</v>
      </c>
      <c r="R22" s="2018" t="s">
        <v>5</v>
      </c>
      <c r="S22" s="3308" t="s">
        <v>59</v>
      </c>
      <c r="T22" s="2021" t="s">
        <v>2</v>
      </c>
      <c r="U22" s="1978" t="s">
        <v>3</v>
      </c>
      <c r="V22" s="2018" t="s">
        <v>5</v>
      </c>
      <c r="W22" s="2018" t="s">
        <v>5</v>
      </c>
      <c r="X22" s="3200" t="s">
        <v>1047</v>
      </c>
      <c r="Y22" s="2022" t="s">
        <v>4</v>
      </c>
      <c r="Z22" s="2018" t="s">
        <v>5</v>
      </c>
      <c r="AA22" s="2020" t="s">
        <v>2</v>
      </c>
      <c r="AB22" s="2021" t="s">
        <v>2</v>
      </c>
      <c r="AC22" s="2021" t="s">
        <v>2</v>
      </c>
      <c r="AD22" s="3308" t="s">
        <v>1235</v>
      </c>
      <c r="AE22" s="2022" t="s">
        <v>4</v>
      </c>
      <c r="AF22" s="3285" t="s">
        <v>5</v>
      </c>
      <c r="AG22" s="1594">
        <v>11</v>
      </c>
      <c r="AH22" s="20">
        <v>5</v>
      </c>
      <c r="AI22" s="20">
        <v>5</v>
      </c>
      <c r="AJ22" s="20">
        <v>9</v>
      </c>
      <c r="AK22" s="1778">
        <v>0</v>
      </c>
      <c r="AL22" s="1778">
        <v>2</v>
      </c>
      <c r="AM22" s="1778">
        <v>2</v>
      </c>
      <c r="AN22" s="1595">
        <v>26</v>
      </c>
    </row>
    <row r="23" spans="1:40" ht="17.25" customHeight="1">
      <c r="A23" s="3300" t="s">
        <v>1105</v>
      </c>
      <c r="B23" s="2070" t="s">
        <v>2</v>
      </c>
      <c r="C23" s="1975" t="s">
        <v>5</v>
      </c>
      <c r="D23" s="1975" t="s">
        <v>5</v>
      </c>
      <c r="E23" s="1976" t="s">
        <v>2</v>
      </c>
      <c r="F23" s="1976" t="s">
        <v>2</v>
      </c>
      <c r="G23" s="1976" t="s">
        <v>2</v>
      </c>
      <c r="H23" s="1976" t="s">
        <v>2</v>
      </c>
      <c r="I23" s="1976" t="s">
        <v>2</v>
      </c>
      <c r="J23" s="1975" t="s">
        <v>5</v>
      </c>
      <c r="K23" s="1975" t="s">
        <v>5</v>
      </c>
      <c r="L23" s="1976" t="s">
        <v>2</v>
      </c>
      <c r="M23" s="1976" t="s">
        <v>2</v>
      </c>
      <c r="N23" s="1976" t="s">
        <v>2</v>
      </c>
      <c r="O23" s="1976" t="s">
        <v>2</v>
      </c>
      <c r="P23" s="3267" t="s">
        <v>5</v>
      </c>
      <c r="Q23" s="3266" t="s">
        <v>1047</v>
      </c>
      <c r="R23" s="3266" t="s">
        <v>1047</v>
      </c>
      <c r="S23" s="1976" t="s">
        <v>2</v>
      </c>
      <c r="T23" s="3267" t="s">
        <v>5</v>
      </c>
      <c r="U23" s="1976" t="s">
        <v>2</v>
      </c>
      <c r="V23" s="1976" t="s">
        <v>2</v>
      </c>
      <c r="W23" s="1976" t="s">
        <v>2</v>
      </c>
      <c r="X23" s="1975" t="s">
        <v>5</v>
      </c>
      <c r="Y23" s="1975" t="s">
        <v>5</v>
      </c>
      <c r="Z23" s="1976" t="s">
        <v>2</v>
      </c>
      <c r="AA23" s="1976" t="s">
        <v>2</v>
      </c>
      <c r="AB23" s="1861" t="s">
        <v>59</v>
      </c>
      <c r="AC23" s="1861" t="s">
        <v>59</v>
      </c>
      <c r="AD23" s="1861" t="s">
        <v>59</v>
      </c>
      <c r="AE23" s="1975" t="s">
        <v>5</v>
      </c>
      <c r="AF23" s="3283" t="s">
        <v>5</v>
      </c>
      <c r="AG23" s="15">
        <v>19</v>
      </c>
      <c r="AH23" s="16">
        <v>0</v>
      </c>
      <c r="AI23" s="17">
        <v>0</v>
      </c>
      <c r="AJ23" s="17">
        <v>10</v>
      </c>
      <c r="AK23" s="1777">
        <v>0</v>
      </c>
      <c r="AL23" s="1777">
        <v>2</v>
      </c>
      <c r="AM23" s="1777">
        <v>0</v>
      </c>
      <c r="AN23" s="1591">
        <v>4</v>
      </c>
    </row>
    <row r="24" spans="1:40" ht="17.25" customHeight="1">
      <c r="A24" s="3301" t="s">
        <v>340</v>
      </c>
      <c r="B24" s="2073" t="s">
        <v>2</v>
      </c>
      <c r="C24" s="1982" t="s">
        <v>5</v>
      </c>
      <c r="D24" s="1982" t="s">
        <v>5</v>
      </c>
      <c r="E24" s="1987" t="s">
        <v>2</v>
      </c>
      <c r="F24" s="1987" t="s">
        <v>2</v>
      </c>
      <c r="G24" s="1985" t="s">
        <v>2</v>
      </c>
      <c r="H24" s="1987" t="s">
        <v>2</v>
      </c>
      <c r="I24" s="1987" t="s">
        <v>2</v>
      </c>
      <c r="J24" s="1982" t="s">
        <v>5</v>
      </c>
      <c r="K24" s="1982" t="s">
        <v>5</v>
      </c>
      <c r="L24" s="1987" t="s">
        <v>2</v>
      </c>
      <c r="M24" s="1861" t="s">
        <v>59</v>
      </c>
      <c r="N24" s="1987" t="s">
        <v>2</v>
      </c>
      <c r="O24" s="1978" t="s">
        <v>3</v>
      </c>
      <c r="P24" s="1987" t="s">
        <v>2</v>
      </c>
      <c r="Q24" s="1982" t="s">
        <v>5</v>
      </c>
      <c r="R24" s="1982" t="s">
        <v>5</v>
      </c>
      <c r="S24" s="1987" t="s">
        <v>2</v>
      </c>
      <c r="T24" s="1987" t="s">
        <v>2</v>
      </c>
      <c r="U24" s="1978" t="s">
        <v>3</v>
      </c>
      <c r="V24" s="1987" t="s">
        <v>2</v>
      </c>
      <c r="W24" s="2052" t="s">
        <v>5</v>
      </c>
      <c r="X24" s="3204" t="s">
        <v>1047</v>
      </c>
      <c r="Y24" s="3204" t="s">
        <v>1047</v>
      </c>
      <c r="Z24" s="1978" t="s">
        <v>3</v>
      </c>
      <c r="AA24" s="1987" t="s">
        <v>2</v>
      </c>
      <c r="AB24" s="2052" t="s">
        <v>5</v>
      </c>
      <c r="AC24" s="1987" t="s">
        <v>2</v>
      </c>
      <c r="AD24" s="1985" t="s">
        <v>2</v>
      </c>
      <c r="AE24" s="1982" t="s">
        <v>5</v>
      </c>
      <c r="AF24" s="1997" t="s">
        <v>5</v>
      </c>
      <c r="AG24" s="7">
        <v>16</v>
      </c>
      <c r="AH24" s="13">
        <v>3</v>
      </c>
      <c r="AI24" s="8">
        <v>0</v>
      </c>
      <c r="AJ24" s="8">
        <v>10</v>
      </c>
      <c r="AK24" s="49">
        <v>0</v>
      </c>
      <c r="AL24" s="49">
        <v>2</v>
      </c>
      <c r="AM24" s="49">
        <v>3</v>
      </c>
      <c r="AN24" s="14">
        <v>10</v>
      </c>
    </row>
    <row r="25" spans="1:40" ht="17.25" customHeight="1">
      <c r="A25" s="3301" t="s">
        <v>494</v>
      </c>
      <c r="B25" s="2068" t="s">
        <v>3</v>
      </c>
      <c r="C25" s="1982" t="s">
        <v>5</v>
      </c>
      <c r="D25" s="1982" t="s">
        <v>5</v>
      </c>
      <c r="E25" s="1987" t="s">
        <v>2</v>
      </c>
      <c r="F25" s="1978" t="s">
        <v>3</v>
      </c>
      <c r="G25" s="1987" t="s">
        <v>2</v>
      </c>
      <c r="H25" s="1987" t="s">
        <v>2</v>
      </c>
      <c r="I25" s="1985" t="s">
        <v>2</v>
      </c>
      <c r="J25" s="1982" t="s">
        <v>5</v>
      </c>
      <c r="K25" s="1982" t="s">
        <v>5</v>
      </c>
      <c r="L25" s="1987" t="s">
        <v>2</v>
      </c>
      <c r="M25" s="1978" t="s">
        <v>3</v>
      </c>
      <c r="N25" s="1987" t="s">
        <v>2</v>
      </c>
      <c r="O25" s="1987" t="s">
        <v>2</v>
      </c>
      <c r="P25" s="1985" t="s">
        <v>2</v>
      </c>
      <c r="Q25" s="1982" t="s">
        <v>5</v>
      </c>
      <c r="R25" s="1982" t="s">
        <v>5</v>
      </c>
      <c r="S25" s="1987" t="s">
        <v>1239</v>
      </c>
      <c r="T25" s="1978" t="s">
        <v>3</v>
      </c>
      <c r="U25" s="1987" t="s">
        <v>2</v>
      </c>
      <c r="V25" s="1987" t="s">
        <v>2</v>
      </c>
      <c r="W25" s="2052" t="s">
        <v>5</v>
      </c>
      <c r="X25" s="3204" t="s">
        <v>1047</v>
      </c>
      <c r="Y25" s="3204" t="s">
        <v>1047</v>
      </c>
      <c r="Z25" s="3308" t="s">
        <v>59</v>
      </c>
      <c r="AA25" s="2052" t="s">
        <v>5</v>
      </c>
      <c r="AB25" s="1985" t="s">
        <v>1237</v>
      </c>
      <c r="AC25" s="1987" t="s">
        <v>2</v>
      </c>
      <c r="AD25" s="1987" t="s">
        <v>2</v>
      </c>
      <c r="AE25" s="1982" t="s">
        <v>5</v>
      </c>
      <c r="AF25" s="1997" t="s">
        <v>5</v>
      </c>
      <c r="AG25" s="7">
        <v>15</v>
      </c>
      <c r="AH25" s="13">
        <v>4</v>
      </c>
      <c r="AI25" s="8">
        <v>0</v>
      </c>
      <c r="AJ25" s="8">
        <v>10</v>
      </c>
      <c r="AK25" s="49">
        <v>0</v>
      </c>
      <c r="AL25" s="49">
        <v>2</v>
      </c>
      <c r="AM25" s="49">
        <v>3</v>
      </c>
      <c r="AN25" s="14">
        <v>12</v>
      </c>
    </row>
    <row r="26" spans="1:40" ht="17.25" customHeight="1" thickBot="1">
      <c r="A26" s="3301" t="s">
        <v>342</v>
      </c>
      <c r="B26" s="2074" t="s">
        <v>2</v>
      </c>
      <c r="C26" s="1982" t="s">
        <v>5</v>
      </c>
      <c r="D26" s="1982" t="s">
        <v>5</v>
      </c>
      <c r="E26" s="1987" t="s">
        <v>2</v>
      </c>
      <c r="F26" s="1987" t="s">
        <v>2</v>
      </c>
      <c r="G26" s="1987" t="s">
        <v>2</v>
      </c>
      <c r="H26" s="1987" t="s">
        <v>2</v>
      </c>
      <c r="I26" s="1987" t="s">
        <v>2</v>
      </c>
      <c r="J26" s="1982" t="s">
        <v>5</v>
      </c>
      <c r="K26" s="1982" t="s">
        <v>5</v>
      </c>
      <c r="L26" s="1987" t="s">
        <v>2</v>
      </c>
      <c r="M26" s="1985" t="s">
        <v>2</v>
      </c>
      <c r="N26" s="1978" t="s">
        <v>3</v>
      </c>
      <c r="O26" s="1987" t="s">
        <v>2</v>
      </c>
      <c r="P26" s="1987" t="s">
        <v>2</v>
      </c>
      <c r="Q26" s="1982" t="s">
        <v>5</v>
      </c>
      <c r="R26" s="1982" t="s">
        <v>5</v>
      </c>
      <c r="S26" s="2005" t="s">
        <v>3</v>
      </c>
      <c r="T26" s="1987" t="s">
        <v>1239</v>
      </c>
      <c r="U26" s="1987" t="s">
        <v>2</v>
      </c>
      <c r="V26" s="1978" t="s">
        <v>3</v>
      </c>
      <c r="W26" s="1978" t="s">
        <v>3</v>
      </c>
      <c r="X26" s="1982" t="s">
        <v>5</v>
      </c>
      <c r="Y26" s="1982" t="s">
        <v>5</v>
      </c>
      <c r="Z26" s="1987" t="s">
        <v>1254</v>
      </c>
      <c r="AA26" s="1978" t="s">
        <v>3</v>
      </c>
      <c r="AB26" s="1987" t="s">
        <v>1255</v>
      </c>
      <c r="AC26" s="2052" t="s">
        <v>1246</v>
      </c>
      <c r="AD26" s="2052" t="s">
        <v>5</v>
      </c>
      <c r="AE26" s="3204" t="s">
        <v>1047</v>
      </c>
      <c r="AF26" s="3286" t="s">
        <v>1047</v>
      </c>
      <c r="AG26" s="7">
        <v>17</v>
      </c>
      <c r="AH26" s="13">
        <v>3</v>
      </c>
      <c r="AI26" s="8">
        <v>0</v>
      </c>
      <c r="AJ26" s="8">
        <v>9</v>
      </c>
      <c r="AK26" s="49">
        <v>0</v>
      </c>
      <c r="AL26" s="49">
        <v>2</v>
      </c>
      <c r="AM26" s="49">
        <v>3</v>
      </c>
      <c r="AN26" s="14">
        <v>10</v>
      </c>
    </row>
    <row r="27" spans="1:40" ht="17.25" customHeight="1" thickBot="1">
      <c r="A27" s="3301" t="s">
        <v>338</v>
      </c>
      <c r="B27" s="3244" t="s">
        <v>5</v>
      </c>
      <c r="C27" s="3204" t="s">
        <v>1047</v>
      </c>
      <c r="D27" s="3204" t="s">
        <v>1047</v>
      </c>
      <c r="E27" s="1978" t="s">
        <v>3</v>
      </c>
      <c r="F27" s="2052" t="s">
        <v>5</v>
      </c>
      <c r="G27" s="1978" t="s">
        <v>3</v>
      </c>
      <c r="H27" s="1985" t="s">
        <v>2</v>
      </c>
      <c r="I27" s="2415" t="s">
        <v>3</v>
      </c>
      <c r="J27" s="1982" t="s">
        <v>5</v>
      </c>
      <c r="K27" s="1982" t="s">
        <v>5</v>
      </c>
      <c r="L27" s="1978" t="s">
        <v>3</v>
      </c>
      <c r="M27" s="1987" t="s">
        <v>2</v>
      </c>
      <c r="N27" s="1987" t="s">
        <v>2</v>
      </c>
      <c r="O27" s="1985" t="s">
        <v>2</v>
      </c>
      <c r="P27" s="1985" t="s">
        <v>2</v>
      </c>
      <c r="Q27" s="1982" t="s">
        <v>5</v>
      </c>
      <c r="R27" s="1982" t="s">
        <v>5</v>
      </c>
      <c r="S27" s="1987" t="s">
        <v>2</v>
      </c>
      <c r="T27" s="1987" t="s">
        <v>2</v>
      </c>
      <c r="U27" s="1987" t="s">
        <v>2</v>
      </c>
      <c r="V27" s="1985" t="s">
        <v>2</v>
      </c>
      <c r="W27" s="1987" t="s">
        <v>2</v>
      </c>
      <c r="X27" s="1982" t="s">
        <v>5</v>
      </c>
      <c r="Y27" s="1982" t="s">
        <v>5</v>
      </c>
      <c r="Z27" s="1987" t="s">
        <v>2</v>
      </c>
      <c r="AA27" s="1861" t="s">
        <v>59</v>
      </c>
      <c r="AB27" s="1987" t="s">
        <v>2</v>
      </c>
      <c r="AC27" s="1987" t="s">
        <v>2</v>
      </c>
      <c r="AD27" s="2052" t="s">
        <v>5</v>
      </c>
      <c r="AE27" s="3204" t="s">
        <v>1047</v>
      </c>
      <c r="AF27" s="3286" t="s">
        <v>1047</v>
      </c>
      <c r="AG27" s="7">
        <v>14</v>
      </c>
      <c r="AH27" s="13">
        <v>4</v>
      </c>
      <c r="AI27" s="8">
        <v>0</v>
      </c>
      <c r="AJ27" s="8">
        <v>9</v>
      </c>
      <c r="AK27" s="49">
        <v>0</v>
      </c>
      <c r="AL27" s="49">
        <v>1</v>
      </c>
      <c r="AM27" s="49">
        <v>2</v>
      </c>
      <c r="AN27" s="14">
        <v>10</v>
      </c>
    </row>
    <row r="28" spans="1:40" ht="17.25" customHeight="1">
      <c r="A28" s="3301" t="s">
        <v>1106</v>
      </c>
      <c r="B28" s="3244" t="s">
        <v>5</v>
      </c>
      <c r="C28" s="3204" t="s">
        <v>1047</v>
      </c>
      <c r="D28" s="3204" t="s">
        <v>1047</v>
      </c>
      <c r="E28" s="1987" t="s">
        <v>2</v>
      </c>
      <c r="F28" s="2052" t="s">
        <v>5</v>
      </c>
      <c r="G28" s="1987" t="s">
        <v>2</v>
      </c>
      <c r="H28" s="1987" t="s">
        <v>2</v>
      </c>
      <c r="I28" s="1985" t="s">
        <v>2</v>
      </c>
      <c r="J28" s="1982" t="s">
        <v>5</v>
      </c>
      <c r="K28" s="1982" t="s">
        <v>5</v>
      </c>
      <c r="L28" s="1987" t="s">
        <v>2</v>
      </c>
      <c r="M28" s="1987" t="s">
        <v>2</v>
      </c>
      <c r="N28" s="1987" t="s">
        <v>2</v>
      </c>
      <c r="O28" s="1987" t="s">
        <v>2</v>
      </c>
      <c r="P28" s="1987" t="s">
        <v>2</v>
      </c>
      <c r="Q28" s="1982" t="s">
        <v>5</v>
      </c>
      <c r="R28" s="1982" t="s">
        <v>5</v>
      </c>
      <c r="S28" s="1987" t="s">
        <v>2</v>
      </c>
      <c r="T28" s="1987" t="s">
        <v>2</v>
      </c>
      <c r="U28" s="1987" t="s">
        <v>2</v>
      </c>
      <c r="V28" s="1985" t="s">
        <v>2</v>
      </c>
      <c r="W28" s="1987" t="s">
        <v>2</v>
      </c>
      <c r="X28" s="1982" t="s">
        <v>5</v>
      </c>
      <c r="Y28" s="1982" t="s">
        <v>5</v>
      </c>
      <c r="Z28" s="1987" t="s">
        <v>2</v>
      </c>
      <c r="AA28" s="1987" t="s">
        <v>2</v>
      </c>
      <c r="AB28" s="1987" t="s">
        <v>2</v>
      </c>
      <c r="AC28" s="1987" t="s">
        <v>2</v>
      </c>
      <c r="AD28" s="1987" t="s">
        <v>2</v>
      </c>
      <c r="AE28" s="1982" t="s">
        <v>5</v>
      </c>
      <c r="AF28" s="1997" t="s">
        <v>5</v>
      </c>
      <c r="AG28" s="7">
        <v>19</v>
      </c>
      <c r="AH28" s="13">
        <v>0</v>
      </c>
      <c r="AI28" s="8">
        <v>0</v>
      </c>
      <c r="AJ28" s="8">
        <v>10</v>
      </c>
      <c r="AK28" s="49">
        <v>0</v>
      </c>
      <c r="AL28" s="49">
        <v>1</v>
      </c>
      <c r="AM28" s="49">
        <v>2</v>
      </c>
      <c r="AN28" s="14">
        <v>2</v>
      </c>
    </row>
    <row r="29" spans="1:40" ht="17.25" customHeight="1">
      <c r="A29" s="3301" t="s">
        <v>339</v>
      </c>
      <c r="B29" s="2074" t="s">
        <v>2</v>
      </c>
      <c r="C29" s="1982" t="s">
        <v>5</v>
      </c>
      <c r="D29" s="1982" t="s">
        <v>5</v>
      </c>
      <c r="E29" s="1987" t="s">
        <v>2</v>
      </c>
      <c r="F29" s="1987" t="s">
        <v>2</v>
      </c>
      <c r="G29" s="1987" t="s">
        <v>2</v>
      </c>
      <c r="H29" s="1978" t="s">
        <v>3</v>
      </c>
      <c r="I29" s="2052" t="s">
        <v>5</v>
      </c>
      <c r="J29" s="3204" t="s">
        <v>1047</v>
      </c>
      <c r="K29" s="3204" t="s">
        <v>1047</v>
      </c>
      <c r="L29" s="1987" t="s">
        <v>2</v>
      </c>
      <c r="M29" s="2052" t="s">
        <v>5</v>
      </c>
      <c r="N29" s="1985" t="s">
        <v>2</v>
      </c>
      <c r="O29" s="1987" t="s">
        <v>2</v>
      </c>
      <c r="P29" s="1978" t="s">
        <v>3</v>
      </c>
      <c r="Q29" s="1982" t="s">
        <v>5</v>
      </c>
      <c r="R29" s="1982" t="s">
        <v>5</v>
      </c>
      <c r="S29" s="1987" t="s">
        <v>2</v>
      </c>
      <c r="T29" s="1987" t="s">
        <v>2</v>
      </c>
      <c r="U29" s="1987" t="s">
        <v>2</v>
      </c>
      <c r="V29" s="1987" t="s">
        <v>2</v>
      </c>
      <c r="W29" s="1985" t="s">
        <v>54</v>
      </c>
      <c r="X29" s="1982" t="s">
        <v>5</v>
      </c>
      <c r="Y29" s="1982" t="s">
        <v>5</v>
      </c>
      <c r="Z29" s="1987" t="s">
        <v>2</v>
      </c>
      <c r="AA29" s="1978" t="s">
        <v>3</v>
      </c>
      <c r="AB29" s="1987" t="s">
        <v>2</v>
      </c>
      <c r="AC29" s="1987" t="s">
        <v>2</v>
      </c>
      <c r="AD29" s="1987" t="s">
        <v>2</v>
      </c>
      <c r="AE29" s="1982" t="s">
        <v>5</v>
      </c>
      <c r="AF29" s="1997" t="s">
        <v>5</v>
      </c>
      <c r="AG29" s="7">
        <v>16</v>
      </c>
      <c r="AH29" s="13">
        <v>3</v>
      </c>
      <c r="AI29" s="8">
        <v>0</v>
      </c>
      <c r="AJ29" s="8">
        <v>10</v>
      </c>
      <c r="AK29" s="49">
        <v>0</v>
      </c>
      <c r="AL29" s="49">
        <v>2</v>
      </c>
      <c r="AM29" s="49">
        <v>2</v>
      </c>
      <c r="AN29" s="14">
        <v>10</v>
      </c>
    </row>
    <row r="30" spans="1:40" ht="17.25" customHeight="1">
      <c r="A30" s="3302" t="s">
        <v>1107</v>
      </c>
      <c r="B30" s="2074" t="s">
        <v>2</v>
      </c>
      <c r="C30" s="1982" t="s">
        <v>5</v>
      </c>
      <c r="D30" s="1982" t="s">
        <v>5</v>
      </c>
      <c r="E30" s="1987" t="s">
        <v>2</v>
      </c>
      <c r="F30" s="1987" t="s">
        <v>2</v>
      </c>
      <c r="G30" s="1987" t="s">
        <v>2</v>
      </c>
      <c r="H30" s="1987" t="s">
        <v>2</v>
      </c>
      <c r="I30" s="2052" t="s">
        <v>5</v>
      </c>
      <c r="J30" s="3204" t="s">
        <v>1047</v>
      </c>
      <c r="K30" s="3204" t="s">
        <v>1047</v>
      </c>
      <c r="L30" s="1985" t="s">
        <v>2</v>
      </c>
      <c r="M30" s="2052" t="s">
        <v>5</v>
      </c>
      <c r="N30" s="1987" t="s">
        <v>2</v>
      </c>
      <c r="O30" s="1985" t="s">
        <v>2</v>
      </c>
      <c r="P30" s="1987" t="s">
        <v>2</v>
      </c>
      <c r="Q30" s="1982" t="s">
        <v>5</v>
      </c>
      <c r="R30" s="1982" t="s">
        <v>5</v>
      </c>
      <c r="S30" s="1987" t="s">
        <v>2</v>
      </c>
      <c r="T30" s="1987" t="s">
        <v>2</v>
      </c>
      <c r="U30" s="1987" t="s">
        <v>1250</v>
      </c>
      <c r="V30" s="1987" t="s">
        <v>2</v>
      </c>
      <c r="W30" s="1987" t="s">
        <v>2</v>
      </c>
      <c r="X30" s="1982" t="s">
        <v>5</v>
      </c>
      <c r="Y30" s="1982" t="s">
        <v>5</v>
      </c>
      <c r="Z30" s="1987" t="s">
        <v>2</v>
      </c>
      <c r="AA30" s="1987" t="s">
        <v>2</v>
      </c>
      <c r="AB30" s="1987" t="s">
        <v>2</v>
      </c>
      <c r="AC30" s="1987" t="s">
        <v>2</v>
      </c>
      <c r="AD30" s="1985" t="s">
        <v>2</v>
      </c>
      <c r="AE30" s="1982" t="s">
        <v>5</v>
      </c>
      <c r="AF30" s="1997" t="s">
        <v>5</v>
      </c>
      <c r="AG30" s="12">
        <v>19</v>
      </c>
      <c r="AH30" s="13">
        <v>0</v>
      </c>
      <c r="AI30" s="13">
        <v>0</v>
      </c>
      <c r="AJ30" s="13">
        <v>10</v>
      </c>
      <c r="AK30" s="49">
        <v>0</v>
      </c>
      <c r="AL30" s="49">
        <v>2</v>
      </c>
      <c r="AM30" s="49">
        <v>3</v>
      </c>
      <c r="AN30" s="14">
        <v>4</v>
      </c>
    </row>
    <row r="31" spans="1:40" ht="17.25" customHeight="1" thickBot="1">
      <c r="A31" s="3303" t="s">
        <v>1108</v>
      </c>
      <c r="B31" s="1994" t="s">
        <v>5</v>
      </c>
      <c r="C31" s="3204" t="s">
        <v>1047</v>
      </c>
      <c r="D31" s="2003" t="s">
        <v>5</v>
      </c>
      <c r="E31" s="1999" t="s">
        <v>2</v>
      </c>
      <c r="F31" s="1999" t="s">
        <v>2</v>
      </c>
      <c r="G31" s="1999" t="s">
        <v>2</v>
      </c>
      <c r="H31" s="1999" t="s">
        <v>2</v>
      </c>
      <c r="I31" s="2005" t="s">
        <v>3</v>
      </c>
      <c r="J31" s="2003" t="s">
        <v>5</v>
      </c>
      <c r="K31" s="2003" t="s">
        <v>5</v>
      </c>
      <c r="L31" s="1999" t="s">
        <v>2</v>
      </c>
      <c r="M31" s="2001" t="s">
        <v>2</v>
      </c>
      <c r="N31" s="1999" t="s">
        <v>2</v>
      </c>
      <c r="O31" s="1999" t="s">
        <v>2</v>
      </c>
      <c r="P31" s="2394" t="s">
        <v>5</v>
      </c>
      <c r="Q31" s="3216" t="s">
        <v>1047</v>
      </c>
      <c r="R31" s="3216" t="s">
        <v>1047</v>
      </c>
      <c r="S31" s="1987" t="s">
        <v>2</v>
      </c>
      <c r="T31" s="2394" t="s">
        <v>5</v>
      </c>
      <c r="U31" s="1999" t="s">
        <v>2</v>
      </c>
      <c r="V31" s="1999" t="s">
        <v>2</v>
      </c>
      <c r="W31" s="2001" t="s">
        <v>2</v>
      </c>
      <c r="X31" s="2003" t="s">
        <v>5</v>
      </c>
      <c r="Y31" s="2003" t="s">
        <v>5</v>
      </c>
      <c r="Z31" s="1999" t="s">
        <v>2</v>
      </c>
      <c r="AA31" s="1999" t="s">
        <v>2</v>
      </c>
      <c r="AB31" s="3308" t="s">
        <v>59</v>
      </c>
      <c r="AC31" s="2005" t="s">
        <v>3</v>
      </c>
      <c r="AD31" s="2005" t="s">
        <v>3</v>
      </c>
      <c r="AE31" s="2003" t="s">
        <v>5</v>
      </c>
      <c r="AF31" s="2064" t="s">
        <v>5</v>
      </c>
      <c r="AG31" s="19">
        <v>15</v>
      </c>
      <c r="AH31" s="20">
        <v>4</v>
      </c>
      <c r="AI31" s="21">
        <v>0</v>
      </c>
      <c r="AJ31" s="21">
        <v>10</v>
      </c>
      <c r="AK31" s="1778">
        <v>0</v>
      </c>
      <c r="AL31" s="1778">
        <v>2</v>
      </c>
      <c r="AM31" s="1778">
        <v>2</v>
      </c>
      <c r="AN31" s="1595">
        <v>12</v>
      </c>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00B0F0"/>
  </sheetPr>
  <dimension ref="A1:AN31"/>
  <sheetViews>
    <sheetView workbookViewId="0">
      <selection activeCell="AJ13" sqref="AJ13"/>
    </sheetView>
  </sheetViews>
  <sheetFormatPr defaultRowHeight="16.5"/>
  <cols>
    <col min="2" max="40" width="4.125" customWidth="1"/>
  </cols>
  <sheetData>
    <row r="1" spans="1:40" ht="15" customHeight="1" thickBot="1">
      <c r="A1" s="3317"/>
      <c r="B1" s="6306" t="s">
        <v>1232</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6.5" customHeight="1" thickBot="1">
      <c r="A2" s="3318" t="s">
        <v>322</v>
      </c>
      <c r="B2" s="3353">
        <v>1</v>
      </c>
      <c r="C2" s="3354">
        <v>2</v>
      </c>
      <c r="D2" s="3354">
        <v>3</v>
      </c>
      <c r="E2" s="3354">
        <v>4</v>
      </c>
      <c r="F2" s="3354">
        <v>5</v>
      </c>
      <c r="G2" s="3354"/>
      <c r="H2" s="3354">
        <v>7</v>
      </c>
      <c r="I2" s="3354">
        <v>8</v>
      </c>
      <c r="J2" s="3354">
        <v>9</v>
      </c>
      <c r="K2" s="3305">
        <v>10</v>
      </c>
      <c r="L2" s="3305">
        <v>11</v>
      </c>
      <c r="M2" s="3354">
        <v>12</v>
      </c>
      <c r="N2" s="3305">
        <v>13</v>
      </c>
      <c r="O2" s="3354">
        <v>14</v>
      </c>
      <c r="P2" s="3358">
        <v>15</v>
      </c>
      <c r="Q2" s="3305">
        <v>16</v>
      </c>
      <c r="R2" s="3305">
        <v>17</v>
      </c>
      <c r="S2" s="3354">
        <v>18</v>
      </c>
      <c r="T2" s="3305">
        <v>19</v>
      </c>
      <c r="U2" s="3354">
        <v>20</v>
      </c>
      <c r="V2" s="3354">
        <v>21</v>
      </c>
      <c r="W2" s="3354">
        <v>22</v>
      </c>
      <c r="X2" s="3354">
        <v>23</v>
      </c>
      <c r="Y2" s="3354">
        <v>24</v>
      </c>
      <c r="Z2" s="3354">
        <v>25</v>
      </c>
      <c r="AA2" s="3305">
        <v>26</v>
      </c>
      <c r="AB2" s="3354">
        <v>27</v>
      </c>
      <c r="AC2" s="3305">
        <v>28</v>
      </c>
      <c r="AD2" s="3305">
        <v>29</v>
      </c>
      <c r="AE2" s="3354">
        <v>30</v>
      </c>
      <c r="AF2" s="3392">
        <v>31</v>
      </c>
      <c r="AG2" s="6323" t="s">
        <v>323</v>
      </c>
      <c r="AH2" s="6323"/>
      <c r="AI2" s="6323"/>
      <c r="AJ2" s="6323"/>
      <c r="AK2" s="6323"/>
      <c r="AL2" s="6323"/>
      <c r="AM2" s="6323"/>
      <c r="AN2" s="6324"/>
    </row>
    <row r="3" spans="1:40" ht="16.5" customHeight="1" thickBot="1">
      <c r="A3" s="3319" t="s">
        <v>324</v>
      </c>
      <c r="B3" s="3288" t="s">
        <v>13</v>
      </c>
      <c r="C3" s="3290" t="s">
        <v>14</v>
      </c>
      <c r="D3" s="3290" t="s">
        <v>8</v>
      </c>
      <c r="E3" s="2208" t="s">
        <v>9</v>
      </c>
      <c r="F3" s="2208" t="s">
        <v>10</v>
      </c>
      <c r="G3" s="2208" t="s">
        <v>11</v>
      </c>
      <c r="H3" s="2208" t="s">
        <v>12</v>
      </c>
      <c r="I3" s="2208" t="s">
        <v>13</v>
      </c>
      <c r="J3" s="2208" t="s">
        <v>14</v>
      </c>
      <c r="K3" s="3290" t="s">
        <v>8</v>
      </c>
      <c r="L3" s="3290" t="s">
        <v>9</v>
      </c>
      <c r="M3" s="2208" t="s">
        <v>10</v>
      </c>
      <c r="N3" s="3289" t="s">
        <v>11</v>
      </c>
      <c r="O3" s="2208" t="s">
        <v>12</v>
      </c>
      <c r="P3" s="3359" t="s">
        <v>13</v>
      </c>
      <c r="Q3" s="3290" t="s">
        <v>14</v>
      </c>
      <c r="R3" s="3290" t="s">
        <v>8</v>
      </c>
      <c r="S3" s="2208" t="s">
        <v>9</v>
      </c>
      <c r="T3" s="3290" t="s">
        <v>10</v>
      </c>
      <c r="U3" s="2208" t="s">
        <v>11</v>
      </c>
      <c r="V3" s="2208" t="s">
        <v>12</v>
      </c>
      <c r="W3" s="2208" t="s">
        <v>13</v>
      </c>
      <c r="X3" s="2208" t="s">
        <v>14</v>
      </c>
      <c r="Y3" s="2208" t="s">
        <v>8</v>
      </c>
      <c r="Z3" s="2208" t="s">
        <v>9</v>
      </c>
      <c r="AA3" s="3290" t="s">
        <v>10</v>
      </c>
      <c r="AB3" s="2208" t="s">
        <v>11</v>
      </c>
      <c r="AC3" s="3289" t="s">
        <v>12</v>
      </c>
      <c r="AD3" s="3290" t="s">
        <v>13</v>
      </c>
      <c r="AE3" s="2208" t="s">
        <v>14</v>
      </c>
      <c r="AF3" s="3413" t="s">
        <v>8</v>
      </c>
      <c r="AG3" s="3320" t="s">
        <v>2</v>
      </c>
      <c r="AH3" s="3321" t="s">
        <v>3</v>
      </c>
      <c r="AI3" s="3321" t="s">
        <v>4</v>
      </c>
      <c r="AJ3" s="3321" t="s">
        <v>5</v>
      </c>
      <c r="AK3" s="3322" t="s">
        <v>1043</v>
      </c>
      <c r="AL3" s="3322" t="s">
        <v>1225</v>
      </c>
      <c r="AM3" s="3322" t="s">
        <v>1045</v>
      </c>
      <c r="AN3" s="3323" t="s">
        <v>6</v>
      </c>
    </row>
    <row r="4" spans="1:40" ht="17.25" customHeight="1">
      <c r="A4" s="3324" t="s">
        <v>1100</v>
      </c>
      <c r="B4" s="3325" t="s">
        <v>2</v>
      </c>
      <c r="C4" s="3352" t="s">
        <v>1262</v>
      </c>
      <c r="D4" s="2008" t="s">
        <v>4</v>
      </c>
      <c r="E4" s="2008" t="s">
        <v>4</v>
      </c>
      <c r="F4" s="2009" t="s">
        <v>5</v>
      </c>
      <c r="G4" s="2009" t="s">
        <v>5</v>
      </c>
      <c r="H4" s="2009" t="s">
        <v>5</v>
      </c>
      <c r="I4" s="2012" t="s">
        <v>2</v>
      </c>
      <c r="J4" s="2012" t="s">
        <v>2</v>
      </c>
      <c r="K4" s="2008" t="s">
        <v>4</v>
      </c>
      <c r="L4" s="2008" t="s">
        <v>4</v>
      </c>
      <c r="M4" s="2009" t="s">
        <v>5</v>
      </c>
      <c r="N4" s="2014" t="s">
        <v>3</v>
      </c>
      <c r="O4" s="2014" t="s">
        <v>3</v>
      </c>
      <c r="P4" s="3326" t="s">
        <v>4</v>
      </c>
      <c r="Q4" s="2008" t="s">
        <v>4</v>
      </c>
      <c r="R4" s="2009" t="s">
        <v>5</v>
      </c>
      <c r="S4" s="2012" t="s">
        <v>2</v>
      </c>
      <c r="T4" s="2012" t="s">
        <v>2</v>
      </c>
      <c r="U4" s="2014" t="s">
        <v>1288</v>
      </c>
      <c r="V4" s="2009" t="s">
        <v>5</v>
      </c>
      <c r="W4" s="2013" t="s">
        <v>2</v>
      </c>
      <c r="X4" s="2012" t="s">
        <v>2</v>
      </c>
      <c r="Y4" s="2012" t="s">
        <v>2</v>
      </c>
      <c r="Z4" s="2014" t="s">
        <v>3</v>
      </c>
      <c r="AA4" s="2014" t="s">
        <v>3</v>
      </c>
      <c r="AB4" s="2009" t="s">
        <v>5</v>
      </c>
      <c r="AC4" s="2009" t="s">
        <v>5</v>
      </c>
      <c r="AD4" s="2012" t="s">
        <v>2</v>
      </c>
      <c r="AE4" s="2013" t="s">
        <v>2</v>
      </c>
      <c r="AF4" s="2012" t="s">
        <v>2</v>
      </c>
      <c r="AG4" s="1590">
        <v>11</v>
      </c>
      <c r="AH4" s="16">
        <v>6</v>
      </c>
      <c r="AI4" s="16">
        <v>6</v>
      </c>
      <c r="AJ4" s="16">
        <v>8</v>
      </c>
      <c r="AK4" s="1777">
        <v>0</v>
      </c>
      <c r="AL4" s="1777">
        <v>1</v>
      </c>
      <c r="AM4" s="1777">
        <v>3</v>
      </c>
      <c r="AN4" s="1591">
        <v>28</v>
      </c>
    </row>
    <row r="5" spans="1:40" ht="17.25" customHeight="1">
      <c r="A5" s="3306" t="s">
        <v>1101</v>
      </c>
      <c r="B5" s="2074" t="s">
        <v>2</v>
      </c>
      <c r="C5" s="1978" t="s">
        <v>3</v>
      </c>
      <c r="D5" s="1978" t="s">
        <v>3</v>
      </c>
      <c r="E5" s="1985" t="s">
        <v>2</v>
      </c>
      <c r="F5" s="2052" t="s">
        <v>5</v>
      </c>
      <c r="G5" s="2052" t="s">
        <v>5</v>
      </c>
      <c r="H5" s="2053" t="s">
        <v>4</v>
      </c>
      <c r="I5" s="2052" t="s">
        <v>5</v>
      </c>
      <c r="J5" s="1987" t="s">
        <v>2</v>
      </c>
      <c r="K5" s="1978" t="s">
        <v>3</v>
      </c>
      <c r="L5" s="1987" t="s">
        <v>2</v>
      </c>
      <c r="M5" s="1987" t="s">
        <v>2</v>
      </c>
      <c r="N5" s="2052" t="s">
        <v>5</v>
      </c>
      <c r="O5" s="1989" t="s">
        <v>4</v>
      </c>
      <c r="P5" s="1979" t="s">
        <v>5</v>
      </c>
      <c r="Q5" s="2052" t="s">
        <v>5</v>
      </c>
      <c r="R5" s="1985" t="s">
        <v>2</v>
      </c>
      <c r="S5" s="1978" t="s">
        <v>3</v>
      </c>
      <c r="T5" s="1989" t="s">
        <v>4</v>
      </c>
      <c r="U5" s="1989" t="s">
        <v>4</v>
      </c>
      <c r="V5" s="1982" t="s">
        <v>5</v>
      </c>
      <c r="W5" s="1978" t="s">
        <v>3</v>
      </c>
      <c r="X5" s="1985" t="s">
        <v>2</v>
      </c>
      <c r="Y5" s="1987" t="s">
        <v>2</v>
      </c>
      <c r="Z5" s="1978" t="s">
        <v>3</v>
      </c>
      <c r="AA5" s="1987" t="s">
        <v>2</v>
      </c>
      <c r="AB5" s="1982" t="s">
        <v>5</v>
      </c>
      <c r="AC5" s="1982" t="s">
        <v>5</v>
      </c>
      <c r="AD5" s="1989" t="s">
        <v>4</v>
      </c>
      <c r="AE5" s="1989" t="s">
        <v>4</v>
      </c>
      <c r="AF5" s="1997" t="s">
        <v>5</v>
      </c>
      <c r="AG5" s="1593">
        <v>10</v>
      </c>
      <c r="AH5" s="13">
        <v>5</v>
      </c>
      <c r="AI5" s="13">
        <v>6</v>
      </c>
      <c r="AJ5" s="13">
        <v>10</v>
      </c>
      <c r="AK5" s="49">
        <v>0</v>
      </c>
      <c r="AL5" s="49">
        <v>0</v>
      </c>
      <c r="AM5" s="49">
        <v>2</v>
      </c>
      <c r="AN5" s="14">
        <v>24</v>
      </c>
    </row>
    <row r="6" spans="1:40" ht="17.25" customHeight="1" thickBot="1">
      <c r="A6" s="3306" t="s">
        <v>1102</v>
      </c>
      <c r="B6" s="3327" t="s">
        <v>4</v>
      </c>
      <c r="C6" s="2053" t="s">
        <v>4</v>
      </c>
      <c r="D6" s="2052" t="s">
        <v>5</v>
      </c>
      <c r="E6" s="1987" t="s">
        <v>2</v>
      </c>
      <c r="F6" s="1987" t="s">
        <v>2</v>
      </c>
      <c r="G6" s="1978" t="s">
        <v>3</v>
      </c>
      <c r="H6" s="1982" t="s">
        <v>5</v>
      </c>
      <c r="I6" s="1989" t="s">
        <v>4</v>
      </c>
      <c r="J6" s="1989" t="s">
        <v>4</v>
      </c>
      <c r="K6" s="1982" t="s">
        <v>5</v>
      </c>
      <c r="L6" s="1987" t="s">
        <v>2</v>
      </c>
      <c r="M6" s="3275" t="s">
        <v>623</v>
      </c>
      <c r="N6" s="1978" t="s">
        <v>3</v>
      </c>
      <c r="O6" s="1982" t="s">
        <v>5</v>
      </c>
      <c r="P6" s="1979" t="s">
        <v>5</v>
      </c>
      <c r="Q6" s="1861" t="s">
        <v>59</v>
      </c>
      <c r="R6" s="1982" t="s">
        <v>5</v>
      </c>
      <c r="S6" s="1982" t="s">
        <v>5</v>
      </c>
      <c r="T6" s="1985" t="s">
        <v>2</v>
      </c>
      <c r="U6" s="1987" t="s">
        <v>2</v>
      </c>
      <c r="V6" s="1978" t="s">
        <v>3</v>
      </c>
      <c r="W6" s="1989" t="s">
        <v>4</v>
      </c>
      <c r="X6" s="1989" t="s">
        <v>4</v>
      </c>
      <c r="Y6" s="2052" t="s">
        <v>5</v>
      </c>
      <c r="Z6" s="3217" t="s">
        <v>2</v>
      </c>
      <c r="AA6" s="1987" t="s">
        <v>2</v>
      </c>
      <c r="AB6" s="1978" t="s">
        <v>3</v>
      </c>
      <c r="AC6" s="1982" t="s">
        <v>5</v>
      </c>
      <c r="AD6" s="3275" t="s">
        <v>1280</v>
      </c>
      <c r="AE6" s="2003" t="s">
        <v>5</v>
      </c>
      <c r="AF6" s="3351" t="s">
        <v>1259</v>
      </c>
      <c r="AG6" s="1593">
        <v>9</v>
      </c>
      <c r="AH6" s="13">
        <v>6</v>
      </c>
      <c r="AI6" s="13">
        <v>6</v>
      </c>
      <c r="AJ6" s="13">
        <v>10</v>
      </c>
      <c r="AK6" s="49">
        <v>0</v>
      </c>
      <c r="AL6" s="49">
        <v>0</v>
      </c>
      <c r="AM6" s="49">
        <v>3</v>
      </c>
      <c r="AN6" s="14">
        <v>26</v>
      </c>
    </row>
    <row r="7" spans="1:40" ht="17.25" customHeight="1" thickBot="1">
      <c r="A7" s="3328" t="s">
        <v>1276</v>
      </c>
      <c r="B7" s="3329" t="s">
        <v>4</v>
      </c>
      <c r="C7" s="2004" t="s">
        <v>4</v>
      </c>
      <c r="D7" s="2003" t="s">
        <v>5</v>
      </c>
      <c r="E7" s="2005" t="s">
        <v>3</v>
      </c>
      <c r="F7" s="2001" t="s">
        <v>2</v>
      </c>
      <c r="G7" s="2005" t="s">
        <v>3</v>
      </c>
      <c r="H7" s="2003" t="s">
        <v>5</v>
      </c>
      <c r="I7" s="2005" t="s">
        <v>3</v>
      </c>
      <c r="J7" s="1999" t="s">
        <v>2</v>
      </c>
      <c r="K7" s="2003" t="s">
        <v>5</v>
      </c>
      <c r="L7" s="3274" t="s">
        <v>623</v>
      </c>
      <c r="M7" s="1999" t="s">
        <v>2</v>
      </c>
      <c r="N7" s="2003" t="s">
        <v>5</v>
      </c>
      <c r="O7" s="2003" t="s">
        <v>5</v>
      </c>
      <c r="P7" s="2002" t="s">
        <v>5</v>
      </c>
      <c r="Q7" s="3274" t="s">
        <v>1266</v>
      </c>
      <c r="R7" s="3309" t="s">
        <v>1269</v>
      </c>
      <c r="S7" s="1868" t="s">
        <v>59</v>
      </c>
      <c r="T7" s="1868" t="s">
        <v>59</v>
      </c>
      <c r="U7" s="2003" t="s">
        <v>5</v>
      </c>
      <c r="V7" s="2003" t="s">
        <v>5</v>
      </c>
      <c r="W7" s="1868" t="s">
        <v>59</v>
      </c>
      <c r="X7" s="2005" t="s">
        <v>3</v>
      </c>
      <c r="Y7" s="1999" t="s">
        <v>2</v>
      </c>
      <c r="Z7" s="2004" t="s">
        <v>4</v>
      </c>
      <c r="AA7" s="2003" t="s">
        <v>5</v>
      </c>
      <c r="AB7" s="2003" t="s">
        <v>5</v>
      </c>
      <c r="AC7" s="2004" t="s">
        <v>4</v>
      </c>
      <c r="AD7" s="2003" t="s">
        <v>1263</v>
      </c>
      <c r="AE7" s="1999" t="s">
        <v>2</v>
      </c>
      <c r="AF7" s="2775" t="s">
        <v>3</v>
      </c>
      <c r="AG7" s="1594">
        <v>10</v>
      </c>
      <c r="AH7" s="20">
        <v>6</v>
      </c>
      <c r="AI7" s="20">
        <v>4</v>
      </c>
      <c r="AJ7" s="20">
        <v>11</v>
      </c>
      <c r="AK7" s="1778">
        <v>0</v>
      </c>
      <c r="AL7" s="1778">
        <v>0</v>
      </c>
      <c r="AM7" s="1778">
        <v>3</v>
      </c>
      <c r="AN7" s="1595">
        <v>22</v>
      </c>
    </row>
    <row r="8" spans="1:40" ht="17.25" customHeight="1">
      <c r="A8" s="3345" t="s">
        <v>325</v>
      </c>
      <c r="B8" s="3325" t="s">
        <v>2</v>
      </c>
      <c r="C8" s="2012" t="s">
        <v>2</v>
      </c>
      <c r="D8" s="2012" t="s">
        <v>2</v>
      </c>
      <c r="E8" s="2014" t="s">
        <v>1263</v>
      </c>
      <c r="F8" s="2008" t="s">
        <v>4</v>
      </c>
      <c r="G8" s="2009" t="s">
        <v>5</v>
      </c>
      <c r="H8" s="3247" t="s">
        <v>1047</v>
      </c>
      <c r="I8" s="2012" t="s">
        <v>2</v>
      </c>
      <c r="J8" s="2013" t="s">
        <v>2</v>
      </c>
      <c r="K8" s="2008" t="s">
        <v>4</v>
      </c>
      <c r="L8" s="2008" t="s">
        <v>4</v>
      </c>
      <c r="M8" s="2009" t="s">
        <v>5</v>
      </c>
      <c r="N8" s="2009" t="s">
        <v>5</v>
      </c>
      <c r="O8" s="3247" t="s">
        <v>1047</v>
      </c>
      <c r="P8" s="3330" t="s">
        <v>3</v>
      </c>
      <c r="Q8" s="2012" t="s">
        <v>2</v>
      </c>
      <c r="R8" s="2008" t="s">
        <v>4</v>
      </c>
      <c r="S8" s="2008" t="s">
        <v>4</v>
      </c>
      <c r="T8" s="2009" t="s">
        <v>5</v>
      </c>
      <c r="U8" s="3247" t="s">
        <v>1047</v>
      </c>
      <c r="V8" s="2009" t="s">
        <v>5</v>
      </c>
      <c r="W8" s="2012" t="s">
        <v>2</v>
      </c>
      <c r="X8" s="1861" t="s">
        <v>59</v>
      </c>
      <c r="Y8" s="2008" t="s">
        <v>4</v>
      </c>
      <c r="Z8" s="2009" t="s">
        <v>5</v>
      </c>
      <c r="AA8" s="2014" t="s">
        <v>3</v>
      </c>
      <c r="AB8" s="2014" t="s">
        <v>3</v>
      </c>
      <c r="AC8" s="1982" t="s">
        <v>5</v>
      </c>
      <c r="AD8" s="2009" t="s">
        <v>5</v>
      </c>
      <c r="AE8" s="2014" t="s">
        <v>3</v>
      </c>
      <c r="AF8" s="3331" t="s">
        <v>2</v>
      </c>
      <c r="AG8" s="1590">
        <v>9</v>
      </c>
      <c r="AH8" s="16">
        <v>5</v>
      </c>
      <c r="AI8" s="16">
        <v>5</v>
      </c>
      <c r="AJ8" s="16">
        <v>9</v>
      </c>
      <c r="AK8" s="1777">
        <v>0</v>
      </c>
      <c r="AL8" s="1777">
        <v>1</v>
      </c>
      <c r="AM8" s="1777">
        <v>3</v>
      </c>
      <c r="AN8" s="1591">
        <v>24</v>
      </c>
    </row>
    <row r="9" spans="1:40" ht="17.25" customHeight="1" thickBot="1">
      <c r="A9" s="3346" t="s">
        <v>328</v>
      </c>
      <c r="B9" s="2074" t="s">
        <v>2</v>
      </c>
      <c r="C9" s="1987" t="s">
        <v>2</v>
      </c>
      <c r="D9" s="1989" t="s">
        <v>4</v>
      </c>
      <c r="E9" s="1989" t="s">
        <v>4</v>
      </c>
      <c r="F9" s="1982" t="s">
        <v>5</v>
      </c>
      <c r="G9" s="1982" t="s">
        <v>5</v>
      </c>
      <c r="H9" s="1978" t="s">
        <v>3</v>
      </c>
      <c r="I9" s="1985" t="s">
        <v>2</v>
      </c>
      <c r="J9" s="1987" t="s">
        <v>2</v>
      </c>
      <c r="K9" s="1978" t="s">
        <v>3</v>
      </c>
      <c r="L9" s="1985" t="s">
        <v>2</v>
      </c>
      <c r="M9" s="1978" t="s">
        <v>3</v>
      </c>
      <c r="N9" s="1982" t="s">
        <v>5</v>
      </c>
      <c r="O9" s="1982" t="s">
        <v>5</v>
      </c>
      <c r="P9" s="3240" t="s">
        <v>3</v>
      </c>
      <c r="Q9" s="1982" t="s">
        <v>5</v>
      </c>
      <c r="R9" s="1987" t="s">
        <v>2</v>
      </c>
      <c r="S9" s="1987" t="s">
        <v>2</v>
      </c>
      <c r="T9" s="1978" t="s">
        <v>3</v>
      </c>
      <c r="U9" s="1982" t="s">
        <v>5</v>
      </c>
      <c r="V9" s="1989" t="s">
        <v>4</v>
      </c>
      <c r="W9" s="1982" t="s">
        <v>5</v>
      </c>
      <c r="X9" s="1978" t="s">
        <v>3</v>
      </c>
      <c r="Y9" s="1978" t="s">
        <v>3</v>
      </c>
      <c r="Z9" s="2001" t="s">
        <v>2</v>
      </c>
      <c r="AA9" s="1989" t="s">
        <v>4</v>
      </c>
      <c r="AB9" s="1989" t="s">
        <v>4</v>
      </c>
      <c r="AC9" s="1982" t="s">
        <v>5</v>
      </c>
      <c r="AD9" s="1978" t="s">
        <v>3</v>
      </c>
      <c r="AE9" s="1987" t="s">
        <v>1291</v>
      </c>
      <c r="AF9" s="1993" t="s">
        <v>4</v>
      </c>
      <c r="AG9" s="1593">
        <v>11</v>
      </c>
      <c r="AH9" s="13">
        <v>6</v>
      </c>
      <c r="AI9" s="13">
        <v>6</v>
      </c>
      <c r="AJ9" s="13">
        <v>8</v>
      </c>
      <c r="AK9" s="49">
        <v>0</v>
      </c>
      <c r="AL9" s="49">
        <v>1</v>
      </c>
      <c r="AM9" s="49">
        <v>3</v>
      </c>
      <c r="AN9" s="14">
        <v>28</v>
      </c>
    </row>
    <row r="10" spans="1:40" ht="17.25" customHeight="1">
      <c r="A10" s="3346" t="s">
        <v>331</v>
      </c>
      <c r="B10" s="3332" t="s">
        <v>3</v>
      </c>
      <c r="C10" s="1861" t="s">
        <v>59</v>
      </c>
      <c r="D10" s="1978" t="s">
        <v>3</v>
      </c>
      <c r="E10" s="1982" t="s">
        <v>5</v>
      </c>
      <c r="F10" s="1985" t="s">
        <v>2</v>
      </c>
      <c r="G10" s="1989" t="s">
        <v>4</v>
      </c>
      <c r="H10" s="1982" t="s">
        <v>5</v>
      </c>
      <c r="I10" s="1987" t="s">
        <v>2</v>
      </c>
      <c r="J10" s="1978" t="s">
        <v>3</v>
      </c>
      <c r="K10" s="1982" t="s">
        <v>5</v>
      </c>
      <c r="L10" s="1982" t="s">
        <v>5</v>
      </c>
      <c r="M10" s="1985" t="s">
        <v>2</v>
      </c>
      <c r="N10" s="3204" t="s">
        <v>1047</v>
      </c>
      <c r="O10" s="1989" t="s">
        <v>4</v>
      </c>
      <c r="P10" s="1979" t="s">
        <v>5</v>
      </c>
      <c r="Q10" s="2052" t="s">
        <v>5</v>
      </c>
      <c r="R10" s="1985" t="s">
        <v>2</v>
      </c>
      <c r="S10" s="1987" t="s">
        <v>2</v>
      </c>
      <c r="T10" s="1989" t="s">
        <v>4</v>
      </c>
      <c r="U10" s="1989" t="s">
        <v>4</v>
      </c>
      <c r="V10" s="1982" t="s">
        <v>5</v>
      </c>
      <c r="W10" s="1978" t="s">
        <v>3</v>
      </c>
      <c r="X10" s="1987" t="s">
        <v>2</v>
      </c>
      <c r="Y10" s="1987" t="s">
        <v>2</v>
      </c>
      <c r="Z10" s="1978" t="s">
        <v>3</v>
      </c>
      <c r="AA10" s="1989" t="s">
        <v>4</v>
      </c>
      <c r="AB10" s="1982" t="s">
        <v>5</v>
      </c>
      <c r="AC10" s="1982" t="s">
        <v>5</v>
      </c>
      <c r="AD10" s="1989" t="s">
        <v>4</v>
      </c>
      <c r="AE10" s="1989" t="s">
        <v>4</v>
      </c>
      <c r="AF10" s="1997" t="s">
        <v>5</v>
      </c>
      <c r="AG10" s="1593">
        <v>9</v>
      </c>
      <c r="AH10" s="13">
        <v>5</v>
      </c>
      <c r="AI10" s="13">
        <v>6</v>
      </c>
      <c r="AJ10" s="13">
        <v>10</v>
      </c>
      <c r="AK10" s="49">
        <v>0</v>
      </c>
      <c r="AL10" s="49">
        <v>0</v>
      </c>
      <c r="AM10" s="49">
        <v>3</v>
      </c>
      <c r="AN10" s="14">
        <v>24</v>
      </c>
    </row>
    <row r="11" spans="1:40" ht="17.25" customHeight="1">
      <c r="A11" s="3346" t="s">
        <v>327</v>
      </c>
      <c r="B11" s="2068" t="s">
        <v>3</v>
      </c>
      <c r="C11" s="1982" t="s">
        <v>5</v>
      </c>
      <c r="D11" s="1987" t="s">
        <v>2</v>
      </c>
      <c r="E11" s="1985" t="s">
        <v>1264</v>
      </c>
      <c r="F11" s="1978" t="s">
        <v>3</v>
      </c>
      <c r="G11" s="3204" t="s">
        <v>1047</v>
      </c>
      <c r="H11" s="1989" t="s">
        <v>4</v>
      </c>
      <c r="I11" s="1982" t="s">
        <v>5</v>
      </c>
      <c r="J11" s="1987" t="s">
        <v>2</v>
      </c>
      <c r="K11" s="1987" t="s">
        <v>2</v>
      </c>
      <c r="L11" s="1978" t="s">
        <v>3</v>
      </c>
      <c r="M11" s="1989" t="s">
        <v>4</v>
      </c>
      <c r="N11" s="1989" t="s">
        <v>4</v>
      </c>
      <c r="O11" s="1982" t="s">
        <v>5</v>
      </c>
      <c r="P11" s="1979" t="s">
        <v>5</v>
      </c>
      <c r="Q11" s="1987" t="s">
        <v>2</v>
      </c>
      <c r="R11" s="1978" t="s">
        <v>3</v>
      </c>
      <c r="S11" s="3360" t="s">
        <v>1283</v>
      </c>
      <c r="T11" s="1982" t="s">
        <v>5</v>
      </c>
      <c r="U11" s="1982" t="s">
        <v>5</v>
      </c>
      <c r="V11" s="1982" t="s">
        <v>5</v>
      </c>
      <c r="W11" s="1989" t="s">
        <v>4</v>
      </c>
      <c r="X11" s="1989" t="s">
        <v>4</v>
      </c>
      <c r="Y11" s="1982" t="s">
        <v>5</v>
      </c>
      <c r="Z11" s="1987" t="s">
        <v>2</v>
      </c>
      <c r="AA11" s="1985" t="s">
        <v>1293</v>
      </c>
      <c r="AB11" s="1982" t="s">
        <v>5</v>
      </c>
      <c r="AC11" s="2014" t="s">
        <v>3</v>
      </c>
      <c r="AD11" s="1978" t="s">
        <v>3</v>
      </c>
      <c r="AE11" s="1985" t="s">
        <v>2</v>
      </c>
      <c r="AF11" s="1993" t="s">
        <v>4</v>
      </c>
      <c r="AG11" s="1593">
        <v>9</v>
      </c>
      <c r="AH11" s="13">
        <v>6</v>
      </c>
      <c r="AI11" s="13">
        <v>6</v>
      </c>
      <c r="AJ11" s="13">
        <v>9</v>
      </c>
      <c r="AK11" s="49">
        <v>0</v>
      </c>
      <c r="AL11" s="49">
        <v>0</v>
      </c>
      <c r="AM11" s="49">
        <v>3</v>
      </c>
      <c r="AN11" s="14">
        <v>26</v>
      </c>
    </row>
    <row r="12" spans="1:40" ht="17.25" customHeight="1">
      <c r="A12" s="3346" t="s">
        <v>1274</v>
      </c>
      <c r="B12" s="1995" t="s">
        <v>5</v>
      </c>
      <c r="C12" s="1861" t="s">
        <v>59</v>
      </c>
      <c r="D12" s="3351" t="s">
        <v>1259</v>
      </c>
      <c r="E12" s="1861" t="s">
        <v>59</v>
      </c>
      <c r="F12" s="1989" t="s">
        <v>4</v>
      </c>
      <c r="G12" s="1989" t="s">
        <v>4</v>
      </c>
      <c r="H12" s="1982" t="s">
        <v>5</v>
      </c>
      <c r="I12" s="1978" t="s">
        <v>3</v>
      </c>
      <c r="J12" s="1978" t="s">
        <v>3</v>
      </c>
      <c r="K12" s="1987" t="s">
        <v>1261</v>
      </c>
      <c r="L12" s="1982" t="s">
        <v>5</v>
      </c>
      <c r="M12" s="1989" t="s">
        <v>4</v>
      </c>
      <c r="N12" s="1989" t="s">
        <v>4</v>
      </c>
      <c r="O12" s="1982" t="s">
        <v>5</v>
      </c>
      <c r="P12" s="1979" t="s">
        <v>5</v>
      </c>
      <c r="Q12" s="1982" t="s">
        <v>5</v>
      </c>
      <c r="R12" s="1985" t="s">
        <v>2</v>
      </c>
      <c r="S12" s="1987" t="s">
        <v>2</v>
      </c>
      <c r="T12" s="1978" t="s">
        <v>3</v>
      </c>
      <c r="U12" s="1982" t="s">
        <v>5</v>
      </c>
      <c r="V12" s="1989" t="s">
        <v>4</v>
      </c>
      <c r="W12" s="1982" t="s">
        <v>5</v>
      </c>
      <c r="X12" s="1985" t="s">
        <v>2</v>
      </c>
      <c r="Y12" s="1987" t="s">
        <v>2</v>
      </c>
      <c r="Z12" s="1987" t="s">
        <v>2</v>
      </c>
      <c r="AA12" s="1985" t="s">
        <v>2</v>
      </c>
      <c r="AB12" s="1989" t="s">
        <v>4</v>
      </c>
      <c r="AC12" s="1982" t="s">
        <v>5</v>
      </c>
      <c r="AD12" s="1985" t="s">
        <v>2</v>
      </c>
      <c r="AE12" s="1987" t="s">
        <v>2</v>
      </c>
      <c r="AF12" s="2032" t="s">
        <v>2</v>
      </c>
      <c r="AG12" s="1593">
        <v>11</v>
      </c>
      <c r="AH12" s="13">
        <v>5</v>
      </c>
      <c r="AI12" s="13">
        <v>6</v>
      </c>
      <c r="AJ12" s="13">
        <v>9</v>
      </c>
      <c r="AK12" s="49">
        <v>0</v>
      </c>
      <c r="AL12" s="49">
        <v>0</v>
      </c>
      <c r="AM12" s="49">
        <v>3</v>
      </c>
      <c r="AN12" s="14">
        <v>24</v>
      </c>
    </row>
    <row r="13" spans="1:40" ht="17.25" customHeight="1">
      <c r="A13" s="3346" t="s">
        <v>1277</v>
      </c>
      <c r="B13" s="1995" t="s">
        <v>5</v>
      </c>
      <c r="C13" s="1978" t="s">
        <v>3</v>
      </c>
      <c r="D13" s="3310" t="s">
        <v>2</v>
      </c>
      <c r="E13" s="3312" t="s">
        <v>3</v>
      </c>
      <c r="F13" s="3312" t="s">
        <v>4</v>
      </c>
      <c r="G13" s="3312" t="s">
        <v>4</v>
      </c>
      <c r="H13" s="3311" t="s">
        <v>5</v>
      </c>
      <c r="I13" s="3310" t="s">
        <v>2</v>
      </c>
      <c r="J13" s="3310" t="s">
        <v>2</v>
      </c>
      <c r="K13" s="2180" t="s">
        <v>3</v>
      </c>
      <c r="L13" s="1987" t="s">
        <v>2</v>
      </c>
      <c r="M13" s="1982" t="s">
        <v>5</v>
      </c>
      <c r="N13" s="1982" t="s">
        <v>5</v>
      </c>
      <c r="O13" s="1978" t="s">
        <v>3</v>
      </c>
      <c r="P13" s="2056" t="s">
        <v>4</v>
      </c>
      <c r="Q13" s="1989" t="s">
        <v>4</v>
      </c>
      <c r="R13" s="1982" t="s">
        <v>5</v>
      </c>
      <c r="S13" s="2180" t="s">
        <v>3</v>
      </c>
      <c r="T13" s="1987" t="s">
        <v>2</v>
      </c>
      <c r="U13" s="1978" t="s">
        <v>1286</v>
      </c>
      <c r="V13" s="1982" t="s">
        <v>5</v>
      </c>
      <c r="W13" s="1987" t="s">
        <v>1260</v>
      </c>
      <c r="X13" s="1861" t="s">
        <v>59</v>
      </c>
      <c r="Y13" s="1989" t="s">
        <v>4</v>
      </c>
      <c r="Z13" s="1989" t="s">
        <v>4</v>
      </c>
      <c r="AA13" s="1982" t="s">
        <v>5</v>
      </c>
      <c r="AB13" s="1982" t="s">
        <v>5</v>
      </c>
      <c r="AC13" s="1978" t="s">
        <v>3</v>
      </c>
      <c r="AD13" s="1987" t="s">
        <v>1292</v>
      </c>
      <c r="AE13" s="1987" t="s">
        <v>2</v>
      </c>
      <c r="AF13" s="2032" t="s">
        <v>2</v>
      </c>
      <c r="AG13" s="1593">
        <v>11</v>
      </c>
      <c r="AH13" s="13">
        <v>6</v>
      </c>
      <c r="AI13" s="13">
        <v>6</v>
      </c>
      <c r="AJ13" s="13">
        <v>8</v>
      </c>
      <c r="AK13" s="49">
        <v>0</v>
      </c>
      <c r="AL13" s="49">
        <v>1</v>
      </c>
      <c r="AM13" s="49">
        <v>3</v>
      </c>
      <c r="AN13" s="14">
        <v>28</v>
      </c>
    </row>
    <row r="14" spans="1:40" ht="17.25" customHeight="1" thickBot="1">
      <c r="A14" s="3346" t="s">
        <v>1272</v>
      </c>
      <c r="B14" s="2074" t="s">
        <v>2</v>
      </c>
      <c r="C14" s="1987" t="s">
        <v>2</v>
      </c>
      <c r="D14" s="1987" t="s">
        <v>2</v>
      </c>
      <c r="E14" s="1982" t="s">
        <v>5</v>
      </c>
      <c r="F14" s="2005" t="s">
        <v>3</v>
      </c>
      <c r="G14" s="3216" t="s">
        <v>1047</v>
      </c>
      <c r="H14" s="2005" t="s">
        <v>3</v>
      </c>
      <c r="I14" s="2004" t="s">
        <v>4</v>
      </c>
      <c r="J14" s="2004" t="s">
        <v>4</v>
      </c>
      <c r="K14" s="2003" t="s">
        <v>5</v>
      </c>
      <c r="L14" s="1868" t="s">
        <v>59</v>
      </c>
      <c r="M14" s="1868" t="s">
        <v>59</v>
      </c>
      <c r="N14" s="2003" t="s">
        <v>5</v>
      </c>
      <c r="O14" s="2003" t="s">
        <v>5</v>
      </c>
      <c r="P14" s="2002" t="s">
        <v>5</v>
      </c>
      <c r="Q14" s="1861" t="s">
        <v>59</v>
      </c>
      <c r="R14" s="2004" t="s">
        <v>4</v>
      </c>
      <c r="S14" s="2004" t="s">
        <v>4</v>
      </c>
      <c r="T14" s="2003" t="s">
        <v>5</v>
      </c>
      <c r="U14" s="2003" t="s">
        <v>5</v>
      </c>
      <c r="V14" s="2005" t="s">
        <v>3</v>
      </c>
      <c r="W14" s="1999" t="s">
        <v>2</v>
      </c>
      <c r="X14" s="1987" t="s">
        <v>2</v>
      </c>
      <c r="Y14" s="2005" t="s">
        <v>3</v>
      </c>
      <c r="Z14" s="1861" t="s">
        <v>59</v>
      </c>
      <c r="AA14" s="2003" t="s">
        <v>5</v>
      </c>
      <c r="AB14" s="2003" t="s">
        <v>5</v>
      </c>
      <c r="AC14" s="2004" t="s">
        <v>4</v>
      </c>
      <c r="AD14" s="2003" t="s">
        <v>5</v>
      </c>
      <c r="AE14" s="2005" t="s">
        <v>3</v>
      </c>
      <c r="AF14" s="2035" t="s">
        <v>2</v>
      </c>
      <c r="AG14" s="1593">
        <v>9</v>
      </c>
      <c r="AH14" s="13">
        <v>6</v>
      </c>
      <c r="AI14" s="13">
        <v>5</v>
      </c>
      <c r="AJ14" s="13">
        <v>10</v>
      </c>
      <c r="AK14" s="49">
        <v>0</v>
      </c>
      <c r="AL14" s="49">
        <v>0</v>
      </c>
      <c r="AM14" s="49">
        <v>3</v>
      </c>
      <c r="AN14" s="14">
        <v>24</v>
      </c>
    </row>
    <row r="15" spans="1:40" ht="15" hidden="1" customHeight="1">
      <c r="A15" s="3306" t="s">
        <v>1226</v>
      </c>
      <c r="B15" s="3244"/>
      <c r="C15" s="2492"/>
      <c r="D15" s="2492"/>
      <c r="E15" s="2492"/>
      <c r="F15" s="3057"/>
      <c r="G15" s="3057"/>
      <c r="H15" s="3057"/>
      <c r="I15" s="3057"/>
      <c r="J15" s="3057"/>
      <c r="K15" s="3057"/>
      <c r="L15" s="3057"/>
      <c r="M15" s="3057"/>
      <c r="N15" s="3057"/>
      <c r="O15" s="3057"/>
      <c r="P15" s="3356"/>
      <c r="Q15" s="3057"/>
      <c r="R15" s="3057"/>
      <c r="S15" s="3057"/>
      <c r="T15" s="3057"/>
      <c r="U15" s="3057"/>
      <c r="V15" s="3057"/>
      <c r="W15" s="3057"/>
      <c r="X15" s="3057"/>
      <c r="Y15" s="3057"/>
      <c r="Z15" s="3057"/>
      <c r="AA15" s="3057"/>
      <c r="AB15" s="3057"/>
      <c r="AC15" s="3057"/>
      <c r="AD15" s="3057"/>
      <c r="AE15" s="3057"/>
      <c r="AF15" s="3357"/>
      <c r="AG15" s="1593">
        <v>0</v>
      </c>
      <c r="AH15" s="13">
        <v>0</v>
      </c>
      <c r="AI15" s="13">
        <v>0</v>
      </c>
      <c r="AJ15" s="13">
        <v>0</v>
      </c>
      <c r="AK15" s="49">
        <v>0</v>
      </c>
      <c r="AL15" s="49">
        <v>1</v>
      </c>
      <c r="AM15" s="49">
        <v>0</v>
      </c>
      <c r="AN15" s="14">
        <v>4</v>
      </c>
    </row>
    <row r="16" spans="1:40" ht="15" hidden="1" customHeight="1" thickBot="1">
      <c r="A16" s="3333" t="s">
        <v>1227</v>
      </c>
      <c r="B16" s="3284"/>
      <c r="C16" s="2494"/>
      <c r="D16" s="2494"/>
      <c r="E16" s="2494"/>
      <c r="F16" s="2494"/>
      <c r="G16" s="2494"/>
      <c r="H16" s="2494"/>
      <c r="I16" s="2494"/>
      <c r="J16" s="2494"/>
      <c r="K16" s="2494"/>
      <c r="L16" s="2494"/>
      <c r="M16" s="2494"/>
      <c r="N16" s="2494"/>
      <c r="O16" s="2494"/>
      <c r="P16" s="3243"/>
      <c r="Q16" s="2494"/>
      <c r="R16" s="2494"/>
      <c r="S16" s="2494"/>
      <c r="T16" s="2494"/>
      <c r="U16" s="2494"/>
      <c r="V16" s="2494"/>
      <c r="W16" s="2494"/>
      <c r="X16" s="2494"/>
      <c r="Y16" s="2494"/>
      <c r="Z16" s="2494"/>
      <c r="AA16" s="2494"/>
      <c r="AB16" s="2494"/>
      <c r="AC16" s="2494"/>
      <c r="AD16" s="2494"/>
      <c r="AE16" s="2494"/>
      <c r="AF16" s="3264"/>
      <c r="AG16" s="1594">
        <v>0</v>
      </c>
      <c r="AH16" s="20">
        <v>0</v>
      </c>
      <c r="AI16" s="20">
        <v>0</v>
      </c>
      <c r="AJ16" s="20">
        <v>0</v>
      </c>
      <c r="AK16" s="1778">
        <v>0</v>
      </c>
      <c r="AL16" s="1778">
        <v>1</v>
      </c>
      <c r="AM16" s="1778">
        <v>0</v>
      </c>
      <c r="AN16" s="1595">
        <v>4</v>
      </c>
    </row>
    <row r="17" spans="1:40" ht="18" customHeight="1">
      <c r="A17" s="3347" t="s">
        <v>334</v>
      </c>
      <c r="B17" s="2070" t="s">
        <v>2</v>
      </c>
      <c r="C17" s="2423" t="s">
        <v>3</v>
      </c>
      <c r="D17" s="1980" t="s">
        <v>2</v>
      </c>
      <c r="E17" s="1976" t="s">
        <v>2</v>
      </c>
      <c r="F17" s="1861" t="s">
        <v>59</v>
      </c>
      <c r="G17" s="3267" t="s">
        <v>5</v>
      </c>
      <c r="H17" s="3267" t="s">
        <v>5</v>
      </c>
      <c r="I17" s="1976" t="s">
        <v>2</v>
      </c>
      <c r="J17" s="2423" t="s">
        <v>3</v>
      </c>
      <c r="K17" s="1976" t="s">
        <v>1261</v>
      </c>
      <c r="L17" s="1976" t="s">
        <v>2</v>
      </c>
      <c r="M17" s="1855" t="s">
        <v>59</v>
      </c>
      <c r="N17" s="3335" t="s">
        <v>4</v>
      </c>
      <c r="O17" s="3267" t="s">
        <v>5</v>
      </c>
      <c r="P17" s="3334" t="s">
        <v>3</v>
      </c>
      <c r="Q17" s="1980" t="s">
        <v>2</v>
      </c>
      <c r="R17" s="1976" t="s">
        <v>2</v>
      </c>
      <c r="S17" s="3267" t="s">
        <v>5</v>
      </c>
      <c r="T17" s="3335" t="s">
        <v>4</v>
      </c>
      <c r="U17" s="3267" t="s">
        <v>5</v>
      </c>
      <c r="V17" s="3267" t="s">
        <v>5</v>
      </c>
      <c r="W17" s="2423" t="s">
        <v>3</v>
      </c>
      <c r="X17" s="1976" t="s">
        <v>2</v>
      </c>
      <c r="Y17" s="1976" t="s">
        <v>2</v>
      </c>
      <c r="Z17" s="2423" t="s">
        <v>3</v>
      </c>
      <c r="AA17" s="3267" t="s">
        <v>5</v>
      </c>
      <c r="AB17" s="3267" t="s">
        <v>5</v>
      </c>
      <c r="AC17" s="3266" t="s">
        <v>1047</v>
      </c>
      <c r="AD17" s="3335" t="s">
        <v>4</v>
      </c>
      <c r="AE17" s="3335" t="s">
        <v>4</v>
      </c>
      <c r="AF17" s="3336" t="s">
        <v>5</v>
      </c>
      <c r="AG17" s="1590">
        <v>12</v>
      </c>
      <c r="AH17" s="16">
        <v>5</v>
      </c>
      <c r="AI17" s="16">
        <v>4</v>
      </c>
      <c r="AJ17" s="16">
        <v>9</v>
      </c>
      <c r="AK17" s="1777">
        <v>0</v>
      </c>
      <c r="AL17" s="1777">
        <v>1</v>
      </c>
      <c r="AM17" s="1777">
        <v>2</v>
      </c>
      <c r="AN17" s="1591">
        <v>22</v>
      </c>
    </row>
    <row r="18" spans="1:40" ht="18" customHeight="1">
      <c r="A18" s="3344" t="s">
        <v>336</v>
      </c>
      <c r="B18" s="3244" t="s">
        <v>5</v>
      </c>
      <c r="C18" s="1987" t="s">
        <v>2</v>
      </c>
      <c r="D18" s="2378" t="s">
        <v>3</v>
      </c>
      <c r="E18" s="1987" t="s">
        <v>2</v>
      </c>
      <c r="F18" s="1985" t="s">
        <v>2</v>
      </c>
      <c r="G18" s="2052" t="s">
        <v>5</v>
      </c>
      <c r="H18" s="2053" t="s">
        <v>4</v>
      </c>
      <c r="I18" s="2052" t="s">
        <v>5</v>
      </c>
      <c r="J18" s="1987" t="s">
        <v>2</v>
      </c>
      <c r="K18" s="2378" t="s">
        <v>3</v>
      </c>
      <c r="L18" s="1987" t="s">
        <v>2</v>
      </c>
      <c r="M18" s="3409" t="s">
        <v>4</v>
      </c>
      <c r="N18" s="2376" t="s">
        <v>5</v>
      </c>
      <c r="O18" s="2376" t="s">
        <v>5</v>
      </c>
      <c r="P18" s="2010" t="s">
        <v>5</v>
      </c>
      <c r="Q18" s="2012" t="s">
        <v>2</v>
      </c>
      <c r="R18" s="3410" t="s">
        <v>3</v>
      </c>
      <c r="S18" s="2013" t="s">
        <v>2</v>
      </c>
      <c r="T18" s="3411" t="s">
        <v>59</v>
      </c>
      <c r="U18" s="3409" t="s">
        <v>4</v>
      </c>
      <c r="V18" s="2052" t="s">
        <v>5</v>
      </c>
      <c r="W18" s="2053" t="s">
        <v>4</v>
      </c>
      <c r="X18" s="2053" t="s">
        <v>4</v>
      </c>
      <c r="Y18" s="2052" t="s">
        <v>5</v>
      </c>
      <c r="Z18" s="1987" t="s">
        <v>2</v>
      </c>
      <c r="AA18" s="1987" t="s">
        <v>1289</v>
      </c>
      <c r="AB18" s="2378" t="s">
        <v>3</v>
      </c>
      <c r="AC18" s="2052" t="s">
        <v>5</v>
      </c>
      <c r="AD18" s="1861" t="s">
        <v>59</v>
      </c>
      <c r="AE18" s="2378" t="s">
        <v>3</v>
      </c>
      <c r="AF18" s="3337" t="s">
        <v>4</v>
      </c>
      <c r="AG18" s="1593">
        <v>11</v>
      </c>
      <c r="AH18" s="13">
        <v>5</v>
      </c>
      <c r="AI18" s="13">
        <v>6</v>
      </c>
      <c r="AJ18" s="13">
        <v>9</v>
      </c>
      <c r="AK18" s="49">
        <v>0</v>
      </c>
      <c r="AL18" s="49">
        <v>0</v>
      </c>
      <c r="AM18" s="49">
        <v>2</v>
      </c>
      <c r="AN18" s="14">
        <v>24</v>
      </c>
    </row>
    <row r="19" spans="1:40" ht="18" customHeight="1">
      <c r="A19" s="3344" t="s">
        <v>333</v>
      </c>
      <c r="B19" s="3244" t="s">
        <v>5</v>
      </c>
      <c r="C19" s="1861" t="s">
        <v>59</v>
      </c>
      <c r="D19" s="1861" t="s">
        <v>59</v>
      </c>
      <c r="E19" s="1861" t="s">
        <v>59</v>
      </c>
      <c r="F19" s="2053" t="s">
        <v>4</v>
      </c>
      <c r="G19" s="2053" t="s">
        <v>4</v>
      </c>
      <c r="H19" s="2052" t="s">
        <v>5</v>
      </c>
      <c r="I19" s="1985" t="s">
        <v>1258</v>
      </c>
      <c r="J19" s="1987" t="s">
        <v>2</v>
      </c>
      <c r="K19" s="1987" t="s">
        <v>2</v>
      </c>
      <c r="L19" s="1987" t="s">
        <v>2</v>
      </c>
      <c r="M19" s="2378" t="s">
        <v>3</v>
      </c>
      <c r="N19" s="2052" t="s">
        <v>5</v>
      </c>
      <c r="O19" s="2052" t="s">
        <v>5</v>
      </c>
      <c r="P19" s="2056" t="s">
        <v>4</v>
      </c>
      <c r="Q19" s="2053" t="s">
        <v>4</v>
      </c>
      <c r="R19" s="2052" t="s">
        <v>5</v>
      </c>
      <c r="S19" s="2378" t="s">
        <v>3</v>
      </c>
      <c r="T19" s="1987" t="s">
        <v>2</v>
      </c>
      <c r="U19" s="2378" t="s">
        <v>3</v>
      </c>
      <c r="V19" s="2052" t="s">
        <v>5</v>
      </c>
      <c r="W19" s="1985" t="s">
        <v>2</v>
      </c>
      <c r="X19" s="1987" t="s">
        <v>2</v>
      </c>
      <c r="Y19" s="2053" t="s">
        <v>4</v>
      </c>
      <c r="Z19" s="2053" t="s">
        <v>4</v>
      </c>
      <c r="AA19" s="2052" t="s">
        <v>5</v>
      </c>
      <c r="AB19" s="2052" t="s">
        <v>5</v>
      </c>
      <c r="AC19" s="2378" t="s">
        <v>3</v>
      </c>
      <c r="AD19" s="1985" t="s">
        <v>2</v>
      </c>
      <c r="AE19" s="2021" t="s">
        <v>806</v>
      </c>
      <c r="AF19" s="2032" t="s">
        <v>2</v>
      </c>
      <c r="AG19" s="1593">
        <v>12</v>
      </c>
      <c r="AH19" s="13">
        <v>5</v>
      </c>
      <c r="AI19" s="13">
        <v>6</v>
      </c>
      <c r="AJ19" s="13">
        <v>8</v>
      </c>
      <c r="AK19" s="49">
        <v>0</v>
      </c>
      <c r="AL19" s="49">
        <v>1</v>
      </c>
      <c r="AM19" s="49">
        <v>3</v>
      </c>
      <c r="AN19" s="14">
        <v>26</v>
      </c>
    </row>
    <row r="20" spans="1:40" ht="18" customHeight="1">
      <c r="A20" s="3344" t="s">
        <v>335</v>
      </c>
      <c r="B20" s="3332" t="s">
        <v>3</v>
      </c>
      <c r="C20" s="1985" t="s">
        <v>2</v>
      </c>
      <c r="D20" s="2053" t="s">
        <v>4</v>
      </c>
      <c r="E20" s="2053" t="s">
        <v>4</v>
      </c>
      <c r="F20" s="2052" t="s">
        <v>5</v>
      </c>
      <c r="G20" s="2052" t="s">
        <v>5</v>
      </c>
      <c r="H20" s="2378" t="s">
        <v>3</v>
      </c>
      <c r="I20" s="1987" t="s">
        <v>2</v>
      </c>
      <c r="J20" s="2052" t="s">
        <v>5</v>
      </c>
      <c r="K20" s="1987" t="s">
        <v>2</v>
      </c>
      <c r="L20" s="2378" t="s">
        <v>3</v>
      </c>
      <c r="M20" s="1985" t="s">
        <v>2</v>
      </c>
      <c r="N20" s="2052" t="s">
        <v>5</v>
      </c>
      <c r="O20" s="2053" t="s">
        <v>4</v>
      </c>
      <c r="P20" s="1979" t="s">
        <v>5</v>
      </c>
      <c r="Q20" s="2052" t="s">
        <v>5</v>
      </c>
      <c r="R20" s="1987" t="s">
        <v>2</v>
      </c>
      <c r="S20" s="1987" t="s">
        <v>2</v>
      </c>
      <c r="T20" s="2378" t="s">
        <v>3</v>
      </c>
      <c r="U20" s="2052" t="s">
        <v>5</v>
      </c>
      <c r="V20" s="2053" t="s">
        <v>4</v>
      </c>
      <c r="W20" s="2052" t="s">
        <v>5</v>
      </c>
      <c r="X20" s="2378" t="s">
        <v>3</v>
      </c>
      <c r="Y20" s="1987" t="s">
        <v>2</v>
      </c>
      <c r="Z20" s="1987" t="s">
        <v>2</v>
      </c>
      <c r="AA20" s="2053" t="s">
        <v>4</v>
      </c>
      <c r="AB20" s="2053" t="s">
        <v>4</v>
      </c>
      <c r="AC20" s="2052" t="s">
        <v>5</v>
      </c>
      <c r="AD20" s="2119" t="s">
        <v>2</v>
      </c>
      <c r="AE20" s="1985" t="s">
        <v>2</v>
      </c>
      <c r="AF20" s="2032" t="s">
        <v>806</v>
      </c>
      <c r="AG20" s="1593">
        <v>11</v>
      </c>
      <c r="AH20" s="13">
        <v>5</v>
      </c>
      <c r="AI20" s="13">
        <v>6</v>
      </c>
      <c r="AJ20" s="13">
        <v>9</v>
      </c>
      <c r="AK20" s="49">
        <v>0</v>
      </c>
      <c r="AL20" s="49">
        <v>0</v>
      </c>
      <c r="AM20" s="49">
        <v>3</v>
      </c>
      <c r="AN20" s="14">
        <v>24</v>
      </c>
    </row>
    <row r="21" spans="1:40" ht="18" customHeight="1">
      <c r="A21" s="3344" t="s">
        <v>1103</v>
      </c>
      <c r="B21" s="3327" t="s">
        <v>4</v>
      </c>
      <c r="C21" s="2053" t="s">
        <v>4</v>
      </c>
      <c r="D21" s="2052" t="s">
        <v>5</v>
      </c>
      <c r="E21" s="3355" t="s">
        <v>1258</v>
      </c>
      <c r="F21" s="1987" t="s">
        <v>2</v>
      </c>
      <c r="G21" s="2378" t="s">
        <v>3</v>
      </c>
      <c r="H21" s="2052" t="s">
        <v>5</v>
      </c>
      <c r="I21" s="1987" t="s">
        <v>2</v>
      </c>
      <c r="J21" s="2213" t="s">
        <v>2</v>
      </c>
      <c r="K21" s="2053" t="s">
        <v>4</v>
      </c>
      <c r="L21" s="2053" t="s">
        <v>4</v>
      </c>
      <c r="M21" s="2052" t="s">
        <v>5</v>
      </c>
      <c r="N21" s="2052" t="s">
        <v>5</v>
      </c>
      <c r="O21" s="2378" t="s">
        <v>3</v>
      </c>
      <c r="P21" s="1979" t="s">
        <v>5</v>
      </c>
      <c r="Q21" s="1985" t="s">
        <v>2</v>
      </c>
      <c r="R21" s="1987" t="s">
        <v>2</v>
      </c>
      <c r="S21" s="1987" t="s">
        <v>1282</v>
      </c>
      <c r="T21" s="1987" t="s">
        <v>2</v>
      </c>
      <c r="U21" s="2052" t="s">
        <v>5</v>
      </c>
      <c r="V21" s="2052" t="s">
        <v>5</v>
      </c>
      <c r="W21" s="1985" t="s">
        <v>2</v>
      </c>
      <c r="X21" s="2052" t="s">
        <v>5</v>
      </c>
      <c r="Y21" s="1987" t="s">
        <v>2</v>
      </c>
      <c r="Z21" s="1987" t="s">
        <v>2</v>
      </c>
      <c r="AA21" s="2378" t="s">
        <v>3</v>
      </c>
      <c r="AB21" s="2052" t="s">
        <v>5</v>
      </c>
      <c r="AC21" s="2053" t="s">
        <v>4</v>
      </c>
      <c r="AD21" s="2052" t="s">
        <v>5</v>
      </c>
      <c r="AE21" s="1987" t="s">
        <v>2</v>
      </c>
      <c r="AF21" s="3408" t="s">
        <v>1266</v>
      </c>
      <c r="AG21" s="1593">
        <v>11</v>
      </c>
      <c r="AH21" s="13">
        <v>5</v>
      </c>
      <c r="AI21" s="13">
        <v>5</v>
      </c>
      <c r="AJ21" s="13">
        <v>10</v>
      </c>
      <c r="AK21" s="49">
        <v>0</v>
      </c>
      <c r="AL21" s="49">
        <v>0</v>
      </c>
      <c r="AM21" s="49">
        <v>3</v>
      </c>
      <c r="AN21" s="14">
        <v>22</v>
      </c>
    </row>
    <row r="22" spans="1:40" ht="18" customHeight="1" thickBot="1">
      <c r="A22" s="3348" t="s">
        <v>1104</v>
      </c>
      <c r="B22" s="2062" t="s">
        <v>2</v>
      </c>
      <c r="C22" s="1999" t="s">
        <v>2</v>
      </c>
      <c r="D22" s="1999" t="s">
        <v>2</v>
      </c>
      <c r="E22" s="1999" t="s">
        <v>1265</v>
      </c>
      <c r="F22" s="3338" t="s">
        <v>3</v>
      </c>
      <c r="G22" s="2394" t="s">
        <v>5</v>
      </c>
      <c r="H22" s="2394" t="s">
        <v>5</v>
      </c>
      <c r="I22" s="3339" t="s">
        <v>4</v>
      </c>
      <c r="J22" s="3339" t="s">
        <v>4</v>
      </c>
      <c r="K22" s="2394" t="s">
        <v>5</v>
      </c>
      <c r="L22" s="2001" t="s">
        <v>2</v>
      </c>
      <c r="M22" s="1999" t="s">
        <v>2</v>
      </c>
      <c r="N22" s="3338" t="s">
        <v>3</v>
      </c>
      <c r="O22" s="2394" t="s">
        <v>5</v>
      </c>
      <c r="P22" s="2002" t="s">
        <v>5</v>
      </c>
      <c r="Q22" s="3338" t="s">
        <v>3</v>
      </c>
      <c r="R22" s="3339" t="s">
        <v>4</v>
      </c>
      <c r="S22" s="3339" t="s">
        <v>4</v>
      </c>
      <c r="T22" s="2394" t="s">
        <v>5</v>
      </c>
      <c r="U22" s="2394" t="s">
        <v>5</v>
      </c>
      <c r="V22" s="3338" t="s">
        <v>3</v>
      </c>
      <c r="W22" s="1999" t="s">
        <v>2</v>
      </c>
      <c r="X22" s="2001" t="s">
        <v>2</v>
      </c>
      <c r="Y22" s="3338" t="s">
        <v>3</v>
      </c>
      <c r="Z22" s="1861" t="s">
        <v>59</v>
      </c>
      <c r="AA22" s="2394" t="s">
        <v>1253</v>
      </c>
      <c r="AB22" s="3216" t="s">
        <v>1047</v>
      </c>
      <c r="AC22" s="2394" t="s">
        <v>5</v>
      </c>
      <c r="AD22" s="3338" t="s">
        <v>3</v>
      </c>
      <c r="AE22" s="2394" t="s">
        <v>5</v>
      </c>
      <c r="AF22" s="2035" t="s">
        <v>2</v>
      </c>
      <c r="AG22" s="1594">
        <v>10</v>
      </c>
      <c r="AH22" s="20">
        <v>6</v>
      </c>
      <c r="AI22" s="20">
        <v>4</v>
      </c>
      <c r="AJ22" s="20">
        <v>10</v>
      </c>
      <c r="AK22" s="1778">
        <v>0</v>
      </c>
      <c r="AL22" s="1778">
        <v>0</v>
      </c>
      <c r="AM22" s="1778">
        <v>2</v>
      </c>
      <c r="AN22" s="1595">
        <v>22</v>
      </c>
    </row>
    <row r="23" spans="1:40" ht="15" customHeight="1">
      <c r="A23" s="3324" t="s">
        <v>1273</v>
      </c>
      <c r="B23" s="2489"/>
      <c r="C23" s="1975"/>
      <c r="D23" s="1975"/>
      <c r="E23" s="2490"/>
      <c r="F23" s="2490"/>
      <c r="G23" s="2490"/>
      <c r="H23" s="2490"/>
      <c r="I23" s="2490"/>
      <c r="J23" s="1975"/>
      <c r="K23" s="1975"/>
      <c r="L23" s="2490"/>
      <c r="M23" s="2490"/>
      <c r="N23" s="2490"/>
      <c r="O23" s="2490"/>
      <c r="P23" s="2036"/>
      <c r="Q23" s="3267"/>
      <c r="R23" s="3267"/>
      <c r="S23" s="2490"/>
      <c r="T23" s="3267"/>
      <c r="U23" s="2490"/>
      <c r="V23" s="2490"/>
      <c r="W23" s="2490"/>
      <c r="X23" s="1975"/>
      <c r="Y23" s="1975"/>
      <c r="Z23" s="2490"/>
      <c r="AA23" s="2490"/>
      <c r="AB23" s="2490"/>
      <c r="AC23" s="2490"/>
      <c r="AD23" s="2490"/>
      <c r="AE23" s="1975"/>
      <c r="AF23" s="3283"/>
      <c r="AG23" s="1590">
        <v>0</v>
      </c>
      <c r="AH23" s="16">
        <v>0</v>
      </c>
      <c r="AI23" s="16">
        <v>0</v>
      </c>
      <c r="AJ23" s="16">
        <v>0</v>
      </c>
      <c r="AK23" s="1777">
        <v>0</v>
      </c>
      <c r="AL23" s="1777">
        <v>1</v>
      </c>
      <c r="AM23" s="1777">
        <v>0</v>
      </c>
      <c r="AN23" s="1591">
        <v>2</v>
      </c>
    </row>
    <row r="24" spans="1:40" ht="17.25" customHeight="1">
      <c r="A24" s="3340" t="s">
        <v>1279</v>
      </c>
      <c r="B24" s="2068" t="s">
        <v>3</v>
      </c>
      <c r="C24" s="1985" t="s">
        <v>2</v>
      </c>
      <c r="D24" s="1987" t="s">
        <v>2</v>
      </c>
      <c r="E24" s="1861" t="s">
        <v>113</v>
      </c>
      <c r="F24" s="1987" t="s">
        <v>2</v>
      </c>
      <c r="G24" s="1982" t="s">
        <v>5</v>
      </c>
      <c r="H24" s="1982" t="s">
        <v>5</v>
      </c>
      <c r="I24" s="1987" t="s">
        <v>2</v>
      </c>
      <c r="J24" s="1987" t="s">
        <v>2</v>
      </c>
      <c r="K24" s="1987" t="s">
        <v>2</v>
      </c>
      <c r="L24" s="1987" t="s">
        <v>2</v>
      </c>
      <c r="M24" s="1987" t="s">
        <v>1267</v>
      </c>
      <c r="N24" s="3204" t="s">
        <v>1047</v>
      </c>
      <c r="O24" s="3204" t="s">
        <v>1047</v>
      </c>
      <c r="P24" s="3248" t="s">
        <v>1047</v>
      </c>
      <c r="Q24" s="1982" t="s">
        <v>5</v>
      </c>
      <c r="R24" s="1978" t="s">
        <v>3</v>
      </c>
      <c r="S24" s="1985" t="s">
        <v>2</v>
      </c>
      <c r="T24" s="1987" t="s">
        <v>2</v>
      </c>
      <c r="U24" s="1982" t="s">
        <v>5</v>
      </c>
      <c r="V24" s="1982" t="s">
        <v>5</v>
      </c>
      <c r="W24" s="1987" t="s">
        <v>2</v>
      </c>
      <c r="X24" s="1987" t="s">
        <v>2</v>
      </c>
      <c r="Y24" s="1861" t="s">
        <v>113</v>
      </c>
      <c r="Z24" s="1861" t="s">
        <v>59</v>
      </c>
      <c r="AA24" s="1987" t="s">
        <v>2</v>
      </c>
      <c r="AB24" s="1982" t="s">
        <v>5</v>
      </c>
      <c r="AC24" s="1982" t="s">
        <v>5</v>
      </c>
      <c r="AD24" s="1987" t="s">
        <v>2</v>
      </c>
      <c r="AE24" s="1987" t="s">
        <v>2</v>
      </c>
      <c r="AF24" s="1996" t="s">
        <v>1290</v>
      </c>
      <c r="AG24" s="1593">
        <v>17</v>
      </c>
      <c r="AH24" s="13">
        <v>3</v>
      </c>
      <c r="AI24" s="13">
        <v>0</v>
      </c>
      <c r="AJ24" s="13">
        <v>9</v>
      </c>
      <c r="AK24" s="49">
        <v>0</v>
      </c>
      <c r="AL24" s="49">
        <v>0</v>
      </c>
      <c r="AM24" s="49">
        <v>3</v>
      </c>
      <c r="AN24" s="14">
        <v>6</v>
      </c>
    </row>
    <row r="25" spans="1:40" ht="17.25" customHeight="1">
      <c r="A25" s="3340" t="s">
        <v>494</v>
      </c>
      <c r="B25" s="2074" t="s">
        <v>2</v>
      </c>
      <c r="C25" s="1978" t="s">
        <v>3</v>
      </c>
      <c r="D25" s="1987" t="s">
        <v>2</v>
      </c>
      <c r="E25" s="1985" t="s">
        <v>2</v>
      </c>
      <c r="F25" s="1987" t="s">
        <v>2</v>
      </c>
      <c r="G25" s="1982" t="s">
        <v>5</v>
      </c>
      <c r="H25" s="1982" t="s">
        <v>5</v>
      </c>
      <c r="I25" s="3351" t="s">
        <v>1259</v>
      </c>
      <c r="J25" s="1987" t="s">
        <v>2</v>
      </c>
      <c r="K25" s="1985" t="s">
        <v>2</v>
      </c>
      <c r="L25" s="1987" t="s">
        <v>2</v>
      </c>
      <c r="M25" s="1861" t="s">
        <v>59</v>
      </c>
      <c r="N25" s="1982" t="s">
        <v>5</v>
      </c>
      <c r="O25" s="1982" t="s">
        <v>5</v>
      </c>
      <c r="P25" s="1979" t="s">
        <v>5</v>
      </c>
      <c r="Q25" s="1861" t="s">
        <v>59</v>
      </c>
      <c r="R25" s="1987" t="s">
        <v>2</v>
      </c>
      <c r="S25" s="1978" t="s">
        <v>3</v>
      </c>
      <c r="T25" s="1985" t="s">
        <v>2</v>
      </c>
      <c r="U25" s="1982" t="s">
        <v>5</v>
      </c>
      <c r="V25" s="1982" t="s">
        <v>5</v>
      </c>
      <c r="W25" s="1987" t="s">
        <v>2</v>
      </c>
      <c r="X25" s="3312" t="s">
        <v>3</v>
      </c>
      <c r="Y25" s="3310" t="s">
        <v>2</v>
      </c>
      <c r="Z25" s="3310" t="s">
        <v>2</v>
      </c>
      <c r="AA25" s="3313" t="s">
        <v>5</v>
      </c>
      <c r="AB25" s="3313" t="s">
        <v>1047</v>
      </c>
      <c r="AC25" s="3313" t="s">
        <v>1047</v>
      </c>
      <c r="AD25" s="1987" t="s">
        <v>2</v>
      </c>
      <c r="AE25" s="3351" t="s">
        <v>1259</v>
      </c>
      <c r="AF25" s="2032" t="s">
        <v>2</v>
      </c>
      <c r="AG25" s="1593">
        <v>16</v>
      </c>
      <c r="AH25" s="13">
        <v>4</v>
      </c>
      <c r="AI25" s="13">
        <v>0</v>
      </c>
      <c r="AJ25" s="13">
        <v>9</v>
      </c>
      <c r="AK25" s="49">
        <v>0</v>
      </c>
      <c r="AL25" s="49">
        <v>0</v>
      </c>
      <c r="AM25" s="49">
        <v>2</v>
      </c>
      <c r="AN25" s="14">
        <v>8</v>
      </c>
    </row>
    <row r="26" spans="1:40" ht="17.25" customHeight="1">
      <c r="A26" s="3340" t="s">
        <v>342</v>
      </c>
      <c r="B26" s="2073" t="s">
        <v>2</v>
      </c>
      <c r="C26" s="1987" t="s">
        <v>2</v>
      </c>
      <c r="D26" s="1987" t="s">
        <v>2</v>
      </c>
      <c r="E26" s="1987" t="s">
        <v>2</v>
      </c>
      <c r="F26" s="1978" t="s">
        <v>3</v>
      </c>
      <c r="G26" s="1982" t="s">
        <v>5</v>
      </c>
      <c r="H26" s="1982" t="s">
        <v>5</v>
      </c>
      <c r="I26" s="1978" t="s">
        <v>3</v>
      </c>
      <c r="J26" s="1987" t="s">
        <v>2</v>
      </c>
      <c r="K26" s="1987" t="s">
        <v>2</v>
      </c>
      <c r="L26" s="1987" t="s">
        <v>2</v>
      </c>
      <c r="M26" s="1987" t="s">
        <v>2</v>
      </c>
      <c r="N26" s="1982" t="s">
        <v>5</v>
      </c>
      <c r="O26" s="1982" t="s">
        <v>5</v>
      </c>
      <c r="P26" s="3248" t="s">
        <v>1047</v>
      </c>
      <c r="Q26" s="1861" t="s">
        <v>902</v>
      </c>
      <c r="R26" s="1987" t="s">
        <v>2</v>
      </c>
      <c r="S26" s="1987" t="s">
        <v>2</v>
      </c>
      <c r="T26" s="1987" t="s">
        <v>2</v>
      </c>
      <c r="U26" s="1982" t="s">
        <v>5</v>
      </c>
      <c r="V26" s="1982" t="s">
        <v>5</v>
      </c>
      <c r="W26" s="1978" t="s">
        <v>3</v>
      </c>
      <c r="X26" s="1987" t="s">
        <v>2</v>
      </c>
      <c r="Y26" s="2180" t="s">
        <v>3</v>
      </c>
      <c r="Z26" s="1987" t="s">
        <v>2</v>
      </c>
      <c r="AA26" s="2052" t="s">
        <v>5</v>
      </c>
      <c r="AB26" s="3204" t="s">
        <v>1047</v>
      </c>
      <c r="AC26" s="3204" t="s">
        <v>1047</v>
      </c>
      <c r="AD26" s="3240" t="s">
        <v>1281</v>
      </c>
      <c r="AE26" s="2052" t="s">
        <v>5</v>
      </c>
      <c r="AF26" s="1996" t="s">
        <v>2</v>
      </c>
      <c r="AG26" s="1593">
        <v>16</v>
      </c>
      <c r="AH26" s="13">
        <v>4</v>
      </c>
      <c r="AI26" s="13">
        <v>0</v>
      </c>
      <c r="AJ26" s="13">
        <v>8</v>
      </c>
      <c r="AK26" s="49">
        <v>0</v>
      </c>
      <c r="AL26" s="49">
        <v>1</v>
      </c>
      <c r="AM26" s="49">
        <v>3</v>
      </c>
      <c r="AN26" s="14">
        <v>10</v>
      </c>
    </row>
    <row r="27" spans="1:40" ht="17.25" customHeight="1">
      <c r="A27" s="3340" t="s">
        <v>1275</v>
      </c>
      <c r="B27" s="2074" t="s">
        <v>2</v>
      </c>
      <c r="C27" s="1987" t="s">
        <v>2</v>
      </c>
      <c r="D27" s="1982" t="s">
        <v>5</v>
      </c>
      <c r="E27" s="1978" t="s">
        <v>3</v>
      </c>
      <c r="F27" s="1987" t="s">
        <v>2</v>
      </c>
      <c r="G27" s="2052" t="s">
        <v>5</v>
      </c>
      <c r="H27" s="3204" t="s">
        <v>1047</v>
      </c>
      <c r="I27" s="1985" t="s">
        <v>2</v>
      </c>
      <c r="J27" s="3351" t="s">
        <v>1259</v>
      </c>
      <c r="K27" s="1987" t="s">
        <v>15</v>
      </c>
      <c r="L27" s="1982" t="s">
        <v>5</v>
      </c>
      <c r="M27" s="1987" t="s">
        <v>2</v>
      </c>
      <c r="N27" s="1982" t="s">
        <v>5</v>
      </c>
      <c r="O27" s="1982" t="s">
        <v>5</v>
      </c>
      <c r="P27" s="1979" t="s">
        <v>5</v>
      </c>
      <c r="Q27" s="1861" t="s">
        <v>59</v>
      </c>
      <c r="R27" s="1987" t="s">
        <v>2</v>
      </c>
      <c r="S27" s="1987" t="s">
        <v>2</v>
      </c>
      <c r="T27" s="1978" t="s">
        <v>3</v>
      </c>
      <c r="U27" s="1982" t="s">
        <v>5</v>
      </c>
      <c r="V27" s="3204" t="s">
        <v>1047</v>
      </c>
      <c r="W27" s="1982" t="s">
        <v>5</v>
      </c>
      <c r="X27" s="1987" t="s">
        <v>2</v>
      </c>
      <c r="Y27" s="1985" t="s">
        <v>2</v>
      </c>
      <c r="Z27" s="1987" t="s">
        <v>2</v>
      </c>
      <c r="AA27" s="1987" t="s">
        <v>2</v>
      </c>
      <c r="AB27" s="1982" t="s">
        <v>5</v>
      </c>
      <c r="AC27" s="1982" t="s">
        <v>5</v>
      </c>
      <c r="AD27" s="1987" t="s">
        <v>2</v>
      </c>
      <c r="AE27" s="1978" t="s">
        <v>1294</v>
      </c>
      <c r="AF27" s="2032" t="s">
        <v>2</v>
      </c>
      <c r="AG27" s="1593">
        <v>16</v>
      </c>
      <c r="AH27" s="13">
        <v>4</v>
      </c>
      <c r="AI27" s="13">
        <v>0</v>
      </c>
      <c r="AJ27" s="13">
        <v>9</v>
      </c>
      <c r="AK27" s="49">
        <v>0</v>
      </c>
      <c r="AL27" s="49">
        <v>0</v>
      </c>
      <c r="AM27" s="49">
        <v>3</v>
      </c>
      <c r="AN27" s="14">
        <v>8</v>
      </c>
    </row>
    <row r="28" spans="1:40" ht="17.25" customHeight="1">
      <c r="A28" s="3340" t="s">
        <v>1106</v>
      </c>
      <c r="B28" s="2074" t="s">
        <v>2</v>
      </c>
      <c r="C28" s="1987" t="s">
        <v>2</v>
      </c>
      <c r="D28" s="1987" t="s">
        <v>2</v>
      </c>
      <c r="E28" s="1987" t="s">
        <v>2</v>
      </c>
      <c r="F28" s="1987" t="s">
        <v>2</v>
      </c>
      <c r="G28" s="1982" t="s">
        <v>5</v>
      </c>
      <c r="H28" s="1982" t="s">
        <v>5</v>
      </c>
      <c r="I28" s="1987" t="s">
        <v>2</v>
      </c>
      <c r="J28" s="1987" t="s">
        <v>2</v>
      </c>
      <c r="K28" s="1987" t="s">
        <v>2</v>
      </c>
      <c r="L28" s="1987" t="s">
        <v>2</v>
      </c>
      <c r="M28" s="1979" t="s">
        <v>1271</v>
      </c>
      <c r="N28" s="3248" t="s">
        <v>1270</v>
      </c>
      <c r="O28" s="3248" t="s">
        <v>1270</v>
      </c>
      <c r="P28" s="1979" t="s">
        <v>5</v>
      </c>
      <c r="Q28" s="1979" t="s">
        <v>1271</v>
      </c>
      <c r="R28" s="3217" t="s">
        <v>1268</v>
      </c>
      <c r="S28" s="1987" t="s">
        <v>2</v>
      </c>
      <c r="T28" s="1985" t="s">
        <v>2</v>
      </c>
      <c r="U28" s="3204" t="s">
        <v>1047</v>
      </c>
      <c r="V28" s="3204" t="s">
        <v>1047</v>
      </c>
      <c r="W28" s="3217" t="s">
        <v>1268</v>
      </c>
      <c r="X28" s="1987" t="s">
        <v>2</v>
      </c>
      <c r="Y28" s="1987" t="s">
        <v>2</v>
      </c>
      <c r="Z28" s="1987" t="s">
        <v>2</v>
      </c>
      <c r="AA28" s="1985" t="s">
        <v>2</v>
      </c>
      <c r="AB28" s="1982" t="s">
        <v>5</v>
      </c>
      <c r="AC28" s="1982" t="s">
        <v>5</v>
      </c>
      <c r="AD28" s="1987" t="s">
        <v>2</v>
      </c>
      <c r="AE28" s="1987" t="s">
        <v>2</v>
      </c>
      <c r="AF28" s="2032" t="s">
        <v>2</v>
      </c>
      <c r="AG28" s="1593">
        <v>20</v>
      </c>
      <c r="AH28" s="13">
        <v>0</v>
      </c>
      <c r="AI28" s="13">
        <v>0</v>
      </c>
      <c r="AJ28" s="13">
        <v>9</v>
      </c>
      <c r="AK28" s="49">
        <v>0</v>
      </c>
      <c r="AL28" s="49">
        <v>0</v>
      </c>
      <c r="AM28" s="49">
        <v>2</v>
      </c>
      <c r="AN28" s="14">
        <v>0</v>
      </c>
    </row>
    <row r="29" spans="1:40" ht="17.25" customHeight="1">
      <c r="A29" s="3341" t="s">
        <v>1278</v>
      </c>
      <c r="B29" s="2074" t="s">
        <v>2</v>
      </c>
      <c r="C29" s="3310" t="s">
        <v>2</v>
      </c>
      <c r="D29" s="3310" t="s">
        <v>2</v>
      </c>
      <c r="E29" s="3312" t="s">
        <v>3</v>
      </c>
      <c r="F29" s="3310" t="s">
        <v>2</v>
      </c>
      <c r="G29" s="3311" t="s">
        <v>5</v>
      </c>
      <c r="H29" s="3311" t="s">
        <v>5</v>
      </c>
      <c r="I29" s="3310" t="s">
        <v>2</v>
      </c>
      <c r="J29" s="1978" t="s">
        <v>3</v>
      </c>
      <c r="K29" s="1987" t="s">
        <v>2</v>
      </c>
      <c r="L29" s="1987" t="s">
        <v>2</v>
      </c>
      <c r="M29" s="2052" t="s">
        <v>5</v>
      </c>
      <c r="N29" s="3204" t="s">
        <v>1047</v>
      </c>
      <c r="O29" s="3204" t="s">
        <v>1047</v>
      </c>
      <c r="P29" s="1979" t="s">
        <v>5</v>
      </c>
      <c r="Q29" s="2052" t="s">
        <v>5</v>
      </c>
      <c r="R29" s="1978" t="s">
        <v>3</v>
      </c>
      <c r="S29" s="1987" t="s">
        <v>1282</v>
      </c>
      <c r="T29" s="1987" t="s">
        <v>2</v>
      </c>
      <c r="U29" s="1982" t="s">
        <v>5</v>
      </c>
      <c r="V29" s="1982" t="s">
        <v>5</v>
      </c>
      <c r="W29" s="1861" t="s">
        <v>59</v>
      </c>
      <c r="X29" s="1861" t="s">
        <v>59</v>
      </c>
      <c r="Y29" s="1987" t="s">
        <v>2</v>
      </c>
      <c r="Z29" s="1985" t="s">
        <v>2</v>
      </c>
      <c r="AA29" s="1978" t="s">
        <v>3</v>
      </c>
      <c r="AB29" s="1982" t="s">
        <v>5</v>
      </c>
      <c r="AC29" s="1982" t="s">
        <v>5</v>
      </c>
      <c r="AD29" s="1987" t="s">
        <v>2</v>
      </c>
      <c r="AE29" s="1987" t="s">
        <v>2</v>
      </c>
      <c r="AF29" s="2032" t="s">
        <v>2</v>
      </c>
      <c r="AG29" s="1593">
        <v>16</v>
      </c>
      <c r="AH29" s="13">
        <v>4</v>
      </c>
      <c r="AI29" s="13">
        <v>0</v>
      </c>
      <c r="AJ29" s="13">
        <v>9</v>
      </c>
      <c r="AK29" s="49">
        <v>0</v>
      </c>
      <c r="AL29" s="49">
        <v>0</v>
      </c>
      <c r="AM29" s="49">
        <v>2</v>
      </c>
      <c r="AN29" s="14">
        <v>8</v>
      </c>
    </row>
    <row r="30" spans="1:40" ht="17.25" customHeight="1">
      <c r="A30" s="3341" t="s">
        <v>1107</v>
      </c>
      <c r="B30" s="2074" t="s">
        <v>2</v>
      </c>
      <c r="C30" s="1987" t="s">
        <v>2</v>
      </c>
      <c r="D30" s="1987" t="s">
        <v>2</v>
      </c>
      <c r="E30" s="1987" t="s">
        <v>2</v>
      </c>
      <c r="F30" s="2052" t="s">
        <v>5</v>
      </c>
      <c r="G30" s="3204" t="s">
        <v>1047</v>
      </c>
      <c r="H30" s="3204" t="s">
        <v>1047</v>
      </c>
      <c r="I30" s="1987" t="s">
        <v>2</v>
      </c>
      <c r="J30" s="2052" t="s">
        <v>5</v>
      </c>
      <c r="K30" s="1985" t="s">
        <v>2</v>
      </c>
      <c r="L30" s="1987" t="s">
        <v>2</v>
      </c>
      <c r="M30" s="1987" t="s">
        <v>2</v>
      </c>
      <c r="N30" s="1982" t="s">
        <v>5</v>
      </c>
      <c r="O30" s="1982" t="s">
        <v>5</v>
      </c>
      <c r="P30" s="1979" t="s">
        <v>5</v>
      </c>
      <c r="Q30" s="1987" t="s">
        <v>2</v>
      </c>
      <c r="R30" s="1987" t="s">
        <v>2</v>
      </c>
      <c r="S30" s="1987" t="s">
        <v>2</v>
      </c>
      <c r="T30" s="1987" t="s">
        <v>2</v>
      </c>
      <c r="U30" s="1982" t="s">
        <v>5</v>
      </c>
      <c r="V30" s="1982" t="s">
        <v>5</v>
      </c>
      <c r="W30" s="1987" t="s">
        <v>2</v>
      </c>
      <c r="X30" s="1987" t="s">
        <v>2</v>
      </c>
      <c r="Y30" s="1987" t="s">
        <v>2</v>
      </c>
      <c r="Z30" s="1985" t="s">
        <v>2</v>
      </c>
      <c r="AA30" s="1987" t="s">
        <v>2</v>
      </c>
      <c r="AB30" s="1982" t="s">
        <v>5</v>
      </c>
      <c r="AC30" s="1982" t="s">
        <v>5</v>
      </c>
      <c r="AD30" s="1987" t="s">
        <v>2</v>
      </c>
      <c r="AE30" s="1987" t="s">
        <v>2</v>
      </c>
      <c r="AF30" s="2032" t="s">
        <v>2</v>
      </c>
      <c r="AG30" s="1593">
        <v>20</v>
      </c>
      <c r="AH30" s="13">
        <v>0</v>
      </c>
      <c r="AI30" s="13">
        <v>0</v>
      </c>
      <c r="AJ30" s="13">
        <v>8</v>
      </c>
      <c r="AK30" s="49">
        <v>0</v>
      </c>
      <c r="AL30" s="49">
        <v>1</v>
      </c>
      <c r="AM30" s="49">
        <v>2</v>
      </c>
      <c r="AN30" s="14">
        <v>2</v>
      </c>
    </row>
    <row r="31" spans="1:40" ht="17.25" customHeight="1" thickBot="1">
      <c r="A31" s="3342" t="s">
        <v>1108</v>
      </c>
      <c r="B31" s="2062" t="s">
        <v>2</v>
      </c>
      <c r="C31" s="1999" t="s">
        <v>2</v>
      </c>
      <c r="D31" s="1985" t="s">
        <v>2</v>
      </c>
      <c r="E31" s="1999" t="s">
        <v>2</v>
      </c>
      <c r="F31" s="1999" t="s">
        <v>2</v>
      </c>
      <c r="G31" s="2003" t="s">
        <v>5</v>
      </c>
      <c r="H31" s="2003" t="s">
        <v>5</v>
      </c>
      <c r="I31" s="1999" t="s">
        <v>2</v>
      </c>
      <c r="J31" s="2001" t="s">
        <v>2</v>
      </c>
      <c r="K31" s="1999" t="s">
        <v>2</v>
      </c>
      <c r="L31" s="2005" t="s">
        <v>3</v>
      </c>
      <c r="M31" s="1978" t="s">
        <v>3</v>
      </c>
      <c r="N31" s="2003" t="s">
        <v>5</v>
      </c>
      <c r="O31" s="2003" t="s">
        <v>5</v>
      </c>
      <c r="P31" s="3343" t="s">
        <v>1047</v>
      </c>
      <c r="Q31" s="1978" t="s">
        <v>3</v>
      </c>
      <c r="R31" s="1999" t="s">
        <v>2</v>
      </c>
      <c r="S31" s="1999" t="s">
        <v>2</v>
      </c>
      <c r="T31" s="2394" t="s">
        <v>5</v>
      </c>
      <c r="U31" s="3216" t="s">
        <v>1287</v>
      </c>
      <c r="V31" s="3216" t="s">
        <v>1047</v>
      </c>
      <c r="W31" s="1861" t="s">
        <v>59</v>
      </c>
      <c r="X31" s="2394" t="s">
        <v>5</v>
      </c>
      <c r="Y31" s="2001" t="s">
        <v>2</v>
      </c>
      <c r="Z31" s="1999" t="s">
        <v>2</v>
      </c>
      <c r="AA31" s="1999" t="s">
        <v>2</v>
      </c>
      <c r="AB31" s="2003" t="s">
        <v>5</v>
      </c>
      <c r="AC31" s="2003" t="s">
        <v>5</v>
      </c>
      <c r="AD31" s="1999" t="s">
        <v>2</v>
      </c>
      <c r="AE31" s="1999" t="s">
        <v>2</v>
      </c>
      <c r="AF31" s="2005" t="s">
        <v>3</v>
      </c>
      <c r="AG31" s="1594">
        <v>17</v>
      </c>
      <c r="AH31" s="20">
        <v>3</v>
      </c>
      <c r="AI31" s="20">
        <v>0</v>
      </c>
      <c r="AJ31" s="20">
        <v>8</v>
      </c>
      <c r="AK31" s="1778">
        <v>0</v>
      </c>
      <c r="AL31" s="1778">
        <v>1</v>
      </c>
      <c r="AM31" s="1778">
        <v>2</v>
      </c>
      <c r="AN31" s="1595">
        <v>8</v>
      </c>
    </row>
  </sheetData>
  <mergeCells count="2">
    <mergeCell ref="B1:AN1"/>
    <mergeCell ref="AG2:AN2"/>
  </mergeCells>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7030A0"/>
  </sheetPr>
  <dimension ref="A1:AN32"/>
  <sheetViews>
    <sheetView workbookViewId="0">
      <selection activeCell="K30" sqref="K30"/>
    </sheetView>
  </sheetViews>
  <sheetFormatPr defaultRowHeight="16.5"/>
  <cols>
    <col min="2" max="40" width="4" customWidth="1"/>
  </cols>
  <sheetData>
    <row r="1" spans="1:40" ht="18" customHeight="1" thickBot="1">
      <c r="A1" s="1"/>
      <c r="B1" s="6306" t="s">
        <v>1320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9.5" customHeight="1" thickBot="1">
      <c r="A2" s="1780" t="s">
        <v>322</v>
      </c>
      <c r="B2" s="3417">
        <v>1</v>
      </c>
      <c r="C2" s="3316">
        <v>2</v>
      </c>
      <c r="D2" s="3316">
        <v>3</v>
      </c>
      <c r="E2" s="3271">
        <v>4</v>
      </c>
      <c r="F2" s="3316">
        <v>5</v>
      </c>
      <c r="G2" s="3316">
        <v>6</v>
      </c>
      <c r="H2" s="3316">
        <v>7</v>
      </c>
      <c r="I2" s="3316">
        <v>8</v>
      </c>
      <c r="J2" s="3446">
        <v>9</v>
      </c>
      <c r="K2" s="3446">
        <v>10</v>
      </c>
      <c r="L2" s="3316">
        <v>11</v>
      </c>
      <c r="M2" s="3446">
        <v>12</v>
      </c>
      <c r="N2" s="3316">
        <v>13</v>
      </c>
      <c r="O2" s="3316">
        <v>14</v>
      </c>
      <c r="P2" s="3316">
        <v>15</v>
      </c>
      <c r="Q2" s="3271">
        <v>16</v>
      </c>
      <c r="R2" s="3271">
        <v>17</v>
      </c>
      <c r="S2" s="3271">
        <v>18</v>
      </c>
      <c r="T2" s="3316">
        <v>19</v>
      </c>
      <c r="U2" s="3316">
        <v>20</v>
      </c>
      <c r="V2" s="3316">
        <v>21</v>
      </c>
      <c r="W2" s="3316">
        <v>22</v>
      </c>
      <c r="X2" s="3316">
        <v>23</v>
      </c>
      <c r="Y2" s="3316">
        <v>24</v>
      </c>
      <c r="Z2" s="3271">
        <v>25</v>
      </c>
      <c r="AA2" s="3271">
        <v>26</v>
      </c>
      <c r="AB2" s="3316">
        <v>27</v>
      </c>
      <c r="AC2" s="3316">
        <v>28</v>
      </c>
      <c r="AD2" s="3316">
        <v>29</v>
      </c>
      <c r="AE2" s="3488">
        <v>30</v>
      </c>
      <c r="AF2" s="6323" t="s">
        <v>323</v>
      </c>
      <c r="AG2" s="6323"/>
      <c r="AH2" s="6323"/>
      <c r="AI2" s="6323"/>
      <c r="AJ2" s="6323"/>
      <c r="AK2" s="6323"/>
      <c r="AL2" s="6323"/>
      <c r="AM2" s="6323"/>
      <c r="AN2" s="6324"/>
    </row>
    <row r="3" spans="1:40" ht="19.5" customHeight="1" thickBot="1">
      <c r="A3" s="3403" t="s">
        <v>324</v>
      </c>
      <c r="B3" s="3418" t="s">
        <v>9</v>
      </c>
      <c r="C3" s="2208" t="s">
        <v>10</v>
      </c>
      <c r="D3" s="2208" t="s">
        <v>11</v>
      </c>
      <c r="E3" s="3289" t="s">
        <v>12</v>
      </c>
      <c r="F3" s="2208" t="s">
        <v>13</v>
      </c>
      <c r="G3" s="2208" t="s">
        <v>14</v>
      </c>
      <c r="H3" s="2208" t="s">
        <v>8</v>
      </c>
      <c r="I3" s="2208" t="s">
        <v>9</v>
      </c>
      <c r="J3" s="3359" t="s">
        <v>10</v>
      </c>
      <c r="K3" s="3447" t="s">
        <v>11</v>
      </c>
      <c r="L3" s="2208" t="s">
        <v>12</v>
      </c>
      <c r="M3" s="3359" t="s">
        <v>13</v>
      </c>
      <c r="N3" s="2208" t="s">
        <v>14</v>
      </c>
      <c r="O3" s="2208" t="s">
        <v>8</v>
      </c>
      <c r="P3" s="2208" t="s">
        <v>9</v>
      </c>
      <c r="Q3" s="3290" t="s">
        <v>10</v>
      </c>
      <c r="R3" s="3289" t="s">
        <v>11</v>
      </c>
      <c r="S3" s="3289" t="s">
        <v>12</v>
      </c>
      <c r="T3" s="2208" t="s">
        <v>13</v>
      </c>
      <c r="U3" s="2208" t="s">
        <v>14</v>
      </c>
      <c r="V3" s="2208" t="s">
        <v>8</v>
      </c>
      <c r="W3" s="2208" t="s">
        <v>9</v>
      </c>
      <c r="X3" s="2208" t="s">
        <v>10</v>
      </c>
      <c r="Y3" s="2208" t="s">
        <v>11</v>
      </c>
      <c r="Z3" s="3289" t="s">
        <v>12</v>
      </c>
      <c r="AA3" s="3290" t="s">
        <v>13</v>
      </c>
      <c r="AB3" s="2208" t="s">
        <v>14</v>
      </c>
      <c r="AC3" s="2208" t="s">
        <v>8</v>
      </c>
      <c r="AD3" s="2208" t="s">
        <v>9</v>
      </c>
      <c r="AE3" s="3489" t="s">
        <v>10</v>
      </c>
      <c r="AF3" s="3404" t="s">
        <v>2</v>
      </c>
      <c r="AG3" s="3405" t="s">
        <v>3</v>
      </c>
      <c r="AH3" s="3405" t="s">
        <v>4</v>
      </c>
      <c r="AI3" s="3405" t="s">
        <v>5</v>
      </c>
      <c r="AJ3" s="3406" t="s">
        <v>1043</v>
      </c>
      <c r="AK3" s="3406" t="s">
        <v>1225</v>
      </c>
      <c r="AL3" s="3406" t="s">
        <v>1284</v>
      </c>
      <c r="AM3" s="3406" t="s">
        <v>1045</v>
      </c>
      <c r="AN3" s="3407" t="s">
        <v>6</v>
      </c>
    </row>
    <row r="4" spans="1:40" ht="19.5" customHeight="1">
      <c r="A4" s="3400" t="s">
        <v>1100</v>
      </c>
      <c r="B4" s="3401" t="s">
        <v>4</v>
      </c>
      <c r="C4" s="2008" t="s">
        <v>4</v>
      </c>
      <c r="D4" s="2009" t="s">
        <v>5</v>
      </c>
      <c r="E4" s="3395" t="s">
        <v>5</v>
      </c>
      <c r="F4" s="3402" t="s">
        <v>3</v>
      </c>
      <c r="G4" s="2012" t="s">
        <v>2</v>
      </c>
      <c r="H4" s="2012" t="s">
        <v>2</v>
      </c>
      <c r="I4" s="2013" t="s">
        <v>2</v>
      </c>
      <c r="J4" s="3397" t="s">
        <v>5</v>
      </c>
      <c r="K4" s="2009" t="s">
        <v>5</v>
      </c>
      <c r="L4" s="3395" t="s">
        <v>5</v>
      </c>
      <c r="M4" s="3330" t="s">
        <v>3</v>
      </c>
      <c r="N4" s="2014" t="s">
        <v>3</v>
      </c>
      <c r="O4" s="2012" t="s">
        <v>2</v>
      </c>
      <c r="P4" s="2008" t="s">
        <v>4</v>
      </c>
      <c r="Q4" s="2008" t="s">
        <v>4</v>
      </c>
      <c r="R4" s="2009" t="s">
        <v>5</v>
      </c>
      <c r="S4" s="3395" t="s">
        <v>5</v>
      </c>
      <c r="T4" s="3116" t="s">
        <v>3</v>
      </c>
      <c r="U4" s="2012" t="s">
        <v>2</v>
      </c>
      <c r="V4" s="2013" t="s">
        <v>2</v>
      </c>
      <c r="W4" s="3431" t="s">
        <v>1318</v>
      </c>
      <c r="X4" s="2009" t="s">
        <v>5</v>
      </c>
      <c r="Y4" s="3394" t="s">
        <v>1047</v>
      </c>
      <c r="Z4" s="3099" t="s">
        <v>5</v>
      </c>
      <c r="AA4" s="3325" t="s">
        <v>2</v>
      </c>
      <c r="AB4" s="2008" t="s">
        <v>4</v>
      </c>
      <c r="AC4" s="2008" t="s">
        <v>4</v>
      </c>
      <c r="AD4" s="2009" t="s">
        <v>5</v>
      </c>
      <c r="AE4" s="2119" t="s">
        <v>2</v>
      </c>
      <c r="AF4" s="3398">
        <v>8</v>
      </c>
      <c r="AG4" s="1597">
        <v>5</v>
      </c>
      <c r="AH4" s="1597">
        <v>6</v>
      </c>
      <c r="AI4" s="1597">
        <v>10</v>
      </c>
      <c r="AJ4" s="1847">
        <v>0</v>
      </c>
      <c r="AK4" s="1847">
        <v>1</v>
      </c>
      <c r="AL4" s="1847">
        <v>3</v>
      </c>
      <c r="AM4" s="1847">
        <v>3</v>
      </c>
      <c r="AN4" s="3167">
        <v>26</v>
      </c>
    </row>
    <row r="5" spans="1:40" ht="19.5" customHeight="1">
      <c r="A5" s="3370" t="s">
        <v>1101</v>
      </c>
      <c r="B5" s="2068" t="s">
        <v>3</v>
      </c>
      <c r="C5" s="1987" t="s">
        <v>2</v>
      </c>
      <c r="D5" s="1982" t="s">
        <v>5</v>
      </c>
      <c r="E5" s="2031" t="s">
        <v>3</v>
      </c>
      <c r="F5" s="2073" t="s">
        <v>2</v>
      </c>
      <c r="G5" s="1987" t="s">
        <v>2</v>
      </c>
      <c r="H5" s="1985" t="s">
        <v>2</v>
      </c>
      <c r="I5" s="1978" t="s">
        <v>3</v>
      </c>
      <c r="J5" s="2056" t="s">
        <v>4</v>
      </c>
      <c r="K5" s="1982" t="s">
        <v>5</v>
      </c>
      <c r="L5" s="1997" t="s">
        <v>5</v>
      </c>
      <c r="M5" s="1986" t="s">
        <v>5</v>
      </c>
      <c r="N5" s="1987" t="s">
        <v>2</v>
      </c>
      <c r="O5" s="1987" t="s">
        <v>2</v>
      </c>
      <c r="P5" s="1978" t="s">
        <v>3</v>
      </c>
      <c r="Q5" s="1985" t="s">
        <v>2</v>
      </c>
      <c r="R5" s="2127" t="s">
        <v>4</v>
      </c>
      <c r="S5" s="1997" t="s">
        <v>5</v>
      </c>
      <c r="T5" s="2127" t="s">
        <v>4</v>
      </c>
      <c r="U5" s="1989" t="s">
        <v>4</v>
      </c>
      <c r="V5" s="1982" t="s">
        <v>1309</v>
      </c>
      <c r="W5" s="1982" t="s">
        <v>5</v>
      </c>
      <c r="X5" s="1982" t="s">
        <v>5</v>
      </c>
      <c r="Y5" s="1989" t="s">
        <v>4</v>
      </c>
      <c r="Z5" s="2123" t="s">
        <v>4</v>
      </c>
      <c r="AA5" s="1995" t="s">
        <v>5</v>
      </c>
      <c r="AB5" s="1987" t="s">
        <v>2</v>
      </c>
      <c r="AC5" s="1985" t="s">
        <v>2</v>
      </c>
      <c r="AD5" s="1978" t="s">
        <v>1338</v>
      </c>
      <c r="AE5" s="2119" t="s">
        <v>2</v>
      </c>
      <c r="AF5" s="1593">
        <v>10</v>
      </c>
      <c r="AG5" s="13">
        <v>6</v>
      </c>
      <c r="AH5" s="13">
        <v>5</v>
      </c>
      <c r="AI5" s="13">
        <v>9</v>
      </c>
      <c r="AJ5" s="49">
        <v>0</v>
      </c>
      <c r="AK5" s="49">
        <v>1</v>
      </c>
      <c r="AL5" s="49">
        <v>2</v>
      </c>
      <c r="AM5" s="49">
        <v>3</v>
      </c>
      <c r="AN5" s="14">
        <v>26</v>
      </c>
    </row>
    <row r="6" spans="1:40" ht="19.5" customHeight="1" thickBot="1">
      <c r="A6" s="3370" t="s">
        <v>1102</v>
      </c>
      <c r="B6" s="2073" t="s">
        <v>2</v>
      </c>
      <c r="C6" s="2062" t="s">
        <v>2</v>
      </c>
      <c r="D6" s="1989" t="s">
        <v>4</v>
      </c>
      <c r="E6" s="1993" t="s">
        <v>4</v>
      </c>
      <c r="F6" s="1995" t="s">
        <v>5</v>
      </c>
      <c r="G6" s="1978" t="s">
        <v>3</v>
      </c>
      <c r="H6" s="1995" t="s">
        <v>5</v>
      </c>
      <c r="I6" s="1987" t="s">
        <v>2</v>
      </c>
      <c r="J6" s="1979" t="s">
        <v>5</v>
      </c>
      <c r="K6" s="3362" t="s">
        <v>1047</v>
      </c>
      <c r="L6" s="2031" t="s">
        <v>3</v>
      </c>
      <c r="M6" s="3361" t="s">
        <v>1047</v>
      </c>
      <c r="N6" s="3312" t="s">
        <v>4</v>
      </c>
      <c r="O6" s="3312" t="s">
        <v>4</v>
      </c>
      <c r="P6" s="3311" t="s">
        <v>1305</v>
      </c>
      <c r="Q6" s="3311" t="s">
        <v>1305</v>
      </c>
      <c r="R6" s="3311" t="s">
        <v>1305</v>
      </c>
      <c r="S6" s="3311" t="s">
        <v>1305</v>
      </c>
      <c r="T6" s="3311" t="s">
        <v>1305</v>
      </c>
      <c r="U6" s="1985" t="s">
        <v>2</v>
      </c>
      <c r="V6" s="1989" t="s">
        <v>4</v>
      </c>
      <c r="W6" s="1982" t="s">
        <v>5</v>
      </c>
      <c r="X6" s="3217" t="s">
        <v>1318</v>
      </c>
      <c r="Y6" s="1978" t="s">
        <v>3</v>
      </c>
      <c r="Z6" s="2125" t="s">
        <v>5</v>
      </c>
      <c r="AA6" s="1988" t="s">
        <v>4</v>
      </c>
      <c r="AB6" s="1982" t="s">
        <v>5</v>
      </c>
      <c r="AC6" s="1978" t="s">
        <v>3</v>
      </c>
      <c r="AD6" s="1987" t="s">
        <v>2</v>
      </c>
      <c r="AE6" s="2125" t="s">
        <v>5</v>
      </c>
      <c r="AF6" s="1593">
        <v>8</v>
      </c>
      <c r="AG6" s="13">
        <v>5</v>
      </c>
      <c r="AH6" s="13">
        <v>6</v>
      </c>
      <c r="AI6" s="13">
        <v>9</v>
      </c>
      <c r="AJ6" s="49">
        <v>0</v>
      </c>
      <c r="AK6" s="49">
        <v>1</v>
      </c>
      <c r="AL6" s="49">
        <v>2</v>
      </c>
      <c r="AM6" s="49">
        <v>2</v>
      </c>
      <c r="AN6" s="14">
        <v>26</v>
      </c>
    </row>
    <row r="7" spans="1:40" ht="19.5" customHeight="1" thickBot="1">
      <c r="A7" s="3399" t="s">
        <v>493</v>
      </c>
      <c r="B7" s="2062" t="s">
        <v>2</v>
      </c>
      <c r="C7" s="2001" t="s">
        <v>2</v>
      </c>
      <c r="D7" s="2003" t="s">
        <v>5</v>
      </c>
      <c r="E7" s="3369" t="s">
        <v>1047</v>
      </c>
      <c r="F7" s="3329" t="s">
        <v>4</v>
      </c>
      <c r="G7" s="2004" t="s">
        <v>4</v>
      </c>
      <c r="H7" s="2003" t="s">
        <v>5</v>
      </c>
      <c r="I7" s="2001" t="s">
        <v>2</v>
      </c>
      <c r="J7" s="2002" t="s">
        <v>5</v>
      </c>
      <c r="K7" s="3245" t="s">
        <v>4</v>
      </c>
      <c r="L7" s="3155" t="s">
        <v>1299</v>
      </c>
      <c r="M7" s="3432" t="s">
        <v>5</v>
      </c>
      <c r="N7" s="3155" t="s">
        <v>1299</v>
      </c>
      <c r="O7" s="3425" t="s">
        <v>3</v>
      </c>
      <c r="P7" s="3311" t="s">
        <v>1305</v>
      </c>
      <c r="Q7" s="3311" t="s">
        <v>1305</v>
      </c>
      <c r="R7" s="3311" t="s">
        <v>1305</v>
      </c>
      <c r="S7" s="3439" t="s">
        <v>1322</v>
      </c>
      <c r="T7" s="2146" t="s">
        <v>2</v>
      </c>
      <c r="U7" s="2005" t="s">
        <v>3</v>
      </c>
      <c r="V7" s="3157" t="s">
        <v>1307</v>
      </c>
      <c r="W7" s="2004" t="s">
        <v>4</v>
      </c>
      <c r="X7" s="2003" t="s">
        <v>5</v>
      </c>
      <c r="Y7" s="3217" t="s">
        <v>54</v>
      </c>
      <c r="Z7" s="3429" t="s">
        <v>1315</v>
      </c>
      <c r="AA7" s="1999" t="s">
        <v>1324</v>
      </c>
      <c r="AB7" s="3157" t="s">
        <v>1321</v>
      </c>
      <c r="AC7" s="1999" t="s">
        <v>2</v>
      </c>
      <c r="AD7" s="3426" t="s">
        <v>3</v>
      </c>
      <c r="AE7" s="3430" t="s">
        <v>1314</v>
      </c>
      <c r="AF7" s="1594">
        <v>10</v>
      </c>
      <c r="AG7" s="20">
        <v>4</v>
      </c>
      <c r="AH7" s="20">
        <v>5</v>
      </c>
      <c r="AI7" s="20">
        <v>8</v>
      </c>
      <c r="AJ7" s="1778">
        <v>0</v>
      </c>
      <c r="AK7" s="1778">
        <v>1</v>
      </c>
      <c r="AL7" s="1778">
        <v>2</v>
      </c>
      <c r="AM7" s="1778">
        <v>2</v>
      </c>
      <c r="AN7" s="1595">
        <v>22</v>
      </c>
    </row>
    <row r="8" spans="1:40" ht="19.5" customHeight="1" thickBot="1">
      <c r="A8" s="3393" t="s">
        <v>325</v>
      </c>
      <c r="B8" s="2073" t="s">
        <v>2</v>
      </c>
      <c r="C8" s="3419" t="s">
        <v>54</v>
      </c>
      <c r="D8" s="3394" t="s">
        <v>1047</v>
      </c>
      <c r="E8" s="3395" t="s">
        <v>5</v>
      </c>
      <c r="F8" s="2074" t="s">
        <v>2</v>
      </c>
      <c r="G8" s="2012" t="s">
        <v>2</v>
      </c>
      <c r="H8" s="2014" t="s">
        <v>3</v>
      </c>
      <c r="I8" s="2009" t="s">
        <v>5</v>
      </c>
      <c r="J8" s="3330" t="s">
        <v>3</v>
      </c>
      <c r="K8" s="2009" t="s">
        <v>5</v>
      </c>
      <c r="L8" s="3396" t="s">
        <v>1047</v>
      </c>
      <c r="M8" s="3397" t="s">
        <v>5</v>
      </c>
      <c r="N8" s="2012" t="s">
        <v>2</v>
      </c>
      <c r="O8" s="2014" t="s">
        <v>3</v>
      </c>
      <c r="P8" s="1987" t="s">
        <v>2</v>
      </c>
      <c r="Q8" s="3311" t="s">
        <v>1305</v>
      </c>
      <c r="R8" s="3311" t="s">
        <v>1305</v>
      </c>
      <c r="S8" s="3311" t="s">
        <v>1305</v>
      </c>
      <c r="T8" s="3311" t="s">
        <v>1305</v>
      </c>
      <c r="U8" s="3311" t="s">
        <v>1305</v>
      </c>
      <c r="V8" s="3311" t="s">
        <v>1305</v>
      </c>
      <c r="W8" s="3311" t="s">
        <v>1093</v>
      </c>
      <c r="X8" s="2008" t="s">
        <v>4</v>
      </c>
      <c r="Y8" s="2009" t="s">
        <v>5</v>
      </c>
      <c r="Z8" s="2002" t="s">
        <v>1317</v>
      </c>
      <c r="AA8" s="1978" t="s">
        <v>3</v>
      </c>
      <c r="AB8" s="2014" t="s">
        <v>3</v>
      </c>
      <c r="AC8" s="3157" t="s">
        <v>1321</v>
      </c>
      <c r="AD8" s="1861" t="s">
        <v>59</v>
      </c>
      <c r="AE8" s="3116" t="s">
        <v>3</v>
      </c>
      <c r="AF8" s="3398">
        <v>10</v>
      </c>
      <c r="AG8" s="1597">
        <v>8</v>
      </c>
      <c r="AH8" s="1597">
        <v>2</v>
      </c>
      <c r="AI8" s="1597">
        <v>8</v>
      </c>
      <c r="AJ8" s="1847">
        <v>0</v>
      </c>
      <c r="AK8" s="1847">
        <v>1</v>
      </c>
      <c r="AL8" s="1847">
        <v>2</v>
      </c>
      <c r="AM8" s="1847">
        <v>2</v>
      </c>
      <c r="AN8" s="3167">
        <v>24</v>
      </c>
    </row>
    <row r="9" spans="1:40" ht="19.5" customHeight="1">
      <c r="A9" s="3371" t="s">
        <v>328</v>
      </c>
      <c r="B9" s="1995" t="s">
        <v>5</v>
      </c>
      <c r="C9" s="1982" t="s">
        <v>5</v>
      </c>
      <c r="D9" s="1978" t="s">
        <v>3</v>
      </c>
      <c r="E9" s="1993" t="s">
        <v>4</v>
      </c>
      <c r="F9" s="1988" t="s">
        <v>4</v>
      </c>
      <c r="G9" s="1989" t="s">
        <v>4</v>
      </c>
      <c r="H9" s="1982" t="s">
        <v>5</v>
      </c>
      <c r="I9" s="1987" t="s">
        <v>2</v>
      </c>
      <c r="J9" s="1979" t="s">
        <v>5</v>
      </c>
      <c r="K9" s="2056" t="s">
        <v>4</v>
      </c>
      <c r="L9" s="1993" t="s">
        <v>4</v>
      </c>
      <c r="M9" s="1986" t="s">
        <v>5</v>
      </c>
      <c r="N9" s="1982" t="s">
        <v>5</v>
      </c>
      <c r="O9" s="1987" t="s">
        <v>2</v>
      </c>
      <c r="P9" s="1987" t="s">
        <v>2</v>
      </c>
      <c r="Q9" s="1985" t="s">
        <v>2</v>
      </c>
      <c r="R9" s="1982" t="s">
        <v>5</v>
      </c>
      <c r="S9" s="2031" t="s">
        <v>3</v>
      </c>
      <c r="T9" s="2134" t="s">
        <v>3</v>
      </c>
      <c r="U9" s="1982" t="s">
        <v>5</v>
      </c>
      <c r="V9" s="1985" t="s">
        <v>1316</v>
      </c>
      <c r="W9" s="1989" t="s">
        <v>4</v>
      </c>
      <c r="X9" s="1989" t="s">
        <v>4</v>
      </c>
      <c r="Y9" s="1989" t="s">
        <v>4</v>
      </c>
      <c r="Z9" s="2125" t="s">
        <v>5</v>
      </c>
      <c r="AA9" s="2068" t="s">
        <v>3</v>
      </c>
      <c r="AB9" s="3445" t="s">
        <v>1327</v>
      </c>
      <c r="AC9" s="1987" t="s">
        <v>2</v>
      </c>
      <c r="AD9" s="1987" t="s">
        <v>2</v>
      </c>
      <c r="AE9" s="2119" t="s">
        <v>2</v>
      </c>
      <c r="AF9" s="1593">
        <v>10</v>
      </c>
      <c r="AG9" s="13">
        <v>5</v>
      </c>
      <c r="AH9" s="13">
        <v>6</v>
      </c>
      <c r="AI9" s="13">
        <v>9</v>
      </c>
      <c r="AJ9" s="49">
        <v>0</v>
      </c>
      <c r="AK9" s="49">
        <v>1</v>
      </c>
      <c r="AL9" s="49">
        <v>2</v>
      </c>
      <c r="AM9" s="49">
        <v>2</v>
      </c>
      <c r="AN9" s="14">
        <v>26</v>
      </c>
    </row>
    <row r="10" spans="1:40" ht="19.5" customHeight="1">
      <c r="A10" s="3371" t="s">
        <v>331</v>
      </c>
      <c r="B10" s="2074" t="s">
        <v>2</v>
      </c>
      <c r="C10" s="1987" t="s">
        <v>2</v>
      </c>
      <c r="D10" s="3412" t="s">
        <v>3</v>
      </c>
      <c r="E10" s="1997" t="s">
        <v>5</v>
      </c>
      <c r="F10" s="1987" t="s">
        <v>2</v>
      </c>
      <c r="G10" s="1861" t="s">
        <v>1301</v>
      </c>
      <c r="H10" s="1987" t="s">
        <v>2</v>
      </c>
      <c r="I10" s="1987" t="s">
        <v>2</v>
      </c>
      <c r="J10" s="3240" t="s">
        <v>3</v>
      </c>
      <c r="K10" s="1982" t="s">
        <v>5</v>
      </c>
      <c r="L10" s="1997" t="s">
        <v>5</v>
      </c>
      <c r="M10" s="3241" t="s">
        <v>4</v>
      </c>
      <c r="N10" s="1989" t="s">
        <v>4</v>
      </c>
      <c r="O10" s="1989" t="s">
        <v>4</v>
      </c>
      <c r="P10" s="1982" t="s">
        <v>5</v>
      </c>
      <c r="Q10" s="1987" t="s">
        <v>2</v>
      </c>
      <c r="R10" s="1978" t="s">
        <v>3</v>
      </c>
      <c r="S10" s="1997" t="s">
        <v>5</v>
      </c>
      <c r="T10" s="2127" t="s">
        <v>4</v>
      </c>
      <c r="U10" s="3311" t="s">
        <v>1093</v>
      </c>
      <c r="V10" s="3311" t="s">
        <v>1093</v>
      </c>
      <c r="W10" s="3311" t="s">
        <v>1093</v>
      </c>
      <c r="X10" s="3311" t="s">
        <v>1093</v>
      </c>
      <c r="Y10" s="3311" t="s">
        <v>1093</v>
      </c>
      <c r="Z10" s="3311" t="s">
        <v>1093</v>
      </c>
      <c r="AA10" s="3311" t="s">
        <v>1093</v>
      </c>
      <c r="AB10" s="1982" t="s">
        <v>5</v>
      </c>
      <c r="AC10" s="2180" t="s">
        <v>3</v>
      </c>
      <c r="AD10" s="1987" t="s">
        <v>2</v>
      </c>
      <c r="AE10" s="2132" t="s">
        <v>2</v>
      </c>
      <c r="AF10" s="1593">
        <v>11</v>
      </c>
      <c r="AG10" s="13">
        <v>5</v>
      </c>
      <c r="AH10" s="13">
        <v>6</v>
      </c>
      <c r="AI10" s="13">
        <v>8</v>
      </c>
      <c r="AJ10" s="49">
        <v>0</v>
      </c>
      <c r="AK10" s="49">
        <v>2</v>
      </c>
      <c r="AL10" s="49">
        <v>3</v>
      </c>
      <c r="AM10" s="49">
        <v>2</v>
      </c>
      <c r="AN10" s="14">
        <v>28</v>
      </c>
    </row>
    <row r="11" spans="1:40" ht="19.5" customHeight="1">
      <c r="A11" s="3371" t="s">
        <v>327</v>
      </c>
      <c r="B11" s="1988" t="s">
        <v>4</v>
      </c>
      <c r="C11" s="1982" t="s">
        <v>5</v>
      </c>
      <c r="D11" s="1982" t="s">
        <v>5</v>
      </c>
      <c r="E11" s="3412" t="s">
        <v>3</v>
      </c>
      <c r="F11" s="2074" t="s">
        <v>2</v>
      </c>
      <c r="G11" s="1985" t="s">
        <v>2</v>
      </c>
      <c r="H11" s="1978" t="s">
        <v>3</v>
      </c>
      <c r="I11" s="3421" t="s">
        <v>1303</v>
      </c>
      <c r="J11" s="1979" t="s">
        <v>5</v>
      </c>
      <c r="K11" s="3240" t="s">
        <v>3</v>
      </c>
      <c r="L11" s="1989" t="s">
        <v>4</v>
      </c>
      <c r="M11" s="1986" t="s">
        <v>5</v>
      </c>
      <c r="N11" s="1987" t="s">
        <v>2</v>
      </c>
      <c r="O11" s="1989" t="s">
        <v>4</v>
      </c>
      <c r="P11" s="1989" t="s">
        <v>4</v>
      </c>
      <c r="Q11" s="1989" t="s">
        <v>4</v>
      </c>
      <c r="R11" s="1982" t="s">
        <v>5</v>
      </c>
      <c r="S11" s="3311" t="s">
        <v>1093</v>
      </c>
      <c r="T11" s="3311" t="s">
        <v>1093</v>
      </c>
      <c r="U11" s="3311" t="s">
        <v>1093</v>
      </c>
      <c r="V11" s="3311" t="s">
        <v>1093</v>
      </c>
      <c r="W11" s="3311" t="s">
        <v>1093</v>
      </c>
      <c r="X11" s="3311" t="s">
        <v>1093</v>
      </c>
      <c r="Y11" s="3311" t="s">
        <v>1093</v>
      </c>
      <c r="Z11" s="2125" t="s">
        <v>5</v>
      </c>
      <c r="AA11" s="2074" t="s">
        <v>2</v>
      </c>
      <c r="AB11" s="1978" t="s">
        <v>3</v>
      </c>
      <c r="AC11" s="1989" t="s">
        <v>4</v>
      </c>
      <c r="AD11" s="1989" t="s">
        <v>4</v>
      </c>
      <c r="AE11" s="2125" t="s">
        <v>1328</v>
      </c>
      <c r="AF11" s="1593">
        <v>9</v>
      </c>
      <c r="AG11" s="13">
        <v>5</v>
      </c>
      <c r="AH11" s="13">
        <v>6</v>
      </c>
      <c r="AI11" s="13">
        <v>10</v>
      </c>
      <c r="AJ11" s="49">
        <v>0</v>
      </c>
      <c r="AK11" s="49">
        <v>1</v>
      </c>
      <c r="AL11" s="49">
        <v>2</v>
      </c>
      <c r="AM11" s="49">
        <v>2</v>
      </c>
      <c r="AN11" s="14">
        <v>26</v>
      </c>
    </row>
    <row r="12" spans="1:40" ht="19.5" customHeight="1">
      <c r="A12" s="3371" t="s">
        <v>341</v>
      </c>
      <c r="B12" s="2074" t="s">
        <v>2</v>
      </c>
      <c r="C12" s="1985" t="s">
        <v>2</v>
      </c>
      <c r="D12" s="1982" t="s">
        <v>5</v>
      </c>
      <c r="E12" s="1997" t="s">
        <v>5</v>
      </c>
      <c r="F12" s="2074" t="s">
        <v>2</v>
      </c>
      <c r="G12" s="1978" t="s">
        <v>3</v>
      </c>
      <c r="H12" s="1989" t="s">
        <v>1302</v>
      </c>
      <c r="I12" s="1989" t="s">
        <v>4</v>
      </c>
      <c r="J12" s="1979" t="s">
        <v>5</v>
      </c>
      <c r="K12" s="1982" t="s">
        <v>5</v>
      </c>
      <c r="L12" s="2031" t="s">
        <v>3</v>
      </c>
      <c r="M12" s="3241" t="s">
        <v>4</v>
      </c>
      <c r="N12" s="1989" t="s">
        <v>4</v>
      </c>
      <c r="O12" s="1982" t="s">
        <v>5</v>
      </c>
      <c r="P12" s="1978" t="s">
        <v>3</v>
      </c>
      <c r="Q12" s="1982" t="s">
        <v>5</v>
      </c>
      <c r="R12" s="1989" t="s">
        <v>4</v>
      </c>
      <c r="S12" s="1997" t="s">
        <v>5</v>
      </c>
      <c r="T12" s="1987" t="s">
        <v>2</v>
      </c>
      <c r="U12" s="1978" t="s">
        <v>3</v>
      </c>
      <c r="V12" s="1987" t="s">
        <v>2</v>
      </c>
      <c r="W12" s="2019" t="s">
        <v>3</v>
      </c>
      <c r="X12" s="2020" t="s">
        <v>2</v>
      </c>
      <c r="Y12" s="2018" t="s">
        <v>5</v>
      </c>
      <c r="Z12" s="3436" t="s">
        <v>4</v>
      </c>
      <c r="AA12" s="3437" t="s">
        <v>4</v>
      </c>
      <c r="AB12" s="3219" t="s">
        <v>1314</v>
      </c>
      <c r="AC12" s="2021" t="s">
        <v>2</v>
      </c>
      <c r="AD12" s="1978" t="s">
        <v>3</v>
      </c>
      <c r="AE12" s="2123" t="s">
        <v>4</v>
      </c>
      <c r="AF12" s="1593">
        <v>10</v>
      </c>
      <c r="AG12" s="13">
        <v>6</v>
      </c>
      <c r="AH12" s="13">
        <v>6</v>
      </c>
      <c r="AI12" s="13">
        <v>8</v>
      </c>
      <c r="AJ12" s="49">
        <v>0</v>
      </c>
      <c r="AK12" s="49">
        <v>1</v>
      </c>
      <c r="AL12" s="49">
        <v>2</v>
      </c>
      <c r="AM12" s="49">
        <v>2</v>
      </c>
      <c r="AN12" s="14">
        <v>28</v>
      </c>
    </row>
    <row r="13" spans="1:40" ht="19.5" customHeight="1" thickBot="1">
      <c r="A13" s="3371" t="s">
        <v>329</v>
      </c>
      <c r="B13" s="2074" t="s">
        <v>2</v>
      </c>
      <c r="C13" s="3414" t="s">
        <v>1295</v>
      </c>
      <c r="D13" s="1982" t="s">
        <v>5</v>
      </c>
      <c r="E13" s="1997" t="s">
        <v>5</v>
      </c>
      <c r="F13" s="2074" t="s">
        <v>2</v>
      </c>
      <c r="G13" s="1987" t="s">
        <v>2</v>
      </c>
      <c r="H13" s="1989" t="s">
        <v>4</v>
      </c>
      <c r="I13" s="1989" t="s">
        <v>4</v>
      </c>
      <c r="J13" s="1979" t="s">
        <v>5</v>
      </c>
      <c r="K13" s="3240" t="s">
        <v>3</v>
      </c>
      <c r="L13" s="1997" t="s">
        <v>5</v>
      </c>
      <c r="M13" s="1986" t="s">
        <v>5</v>
      </c>
      <c r="N13" s="1982" t="s">
        <v>5</v>
      </c>
      <c r="O13" s="1978" t="s">
        <v>3</v>
      </c>
      <c r="P13" s="1985" t="s">
        <v>2</v>
      </c>
      <c r="Q13" s="1982" t="s">
        <v>5</v>
      </c>
      <c r="R13" s="1989" t="s">
        <v>4</v>
      </c>
      <c r="S13" s="1993" t="s">
        <v>4</v>
      </c>
      <c r="T13" s="2122" t="s">
        <v>5</v>
      </c>
      <c r="U13" s="1985" t="s">
        <v>2</v>
      </c>
      <c r="V13" s="2136" t="s">
        <v>3</v>
      </c>
      <c r="W13" s="3311" t="s">
        <v>1093</v>
      </c>
      <c r="X13" s="3311" t="s">
        <v>1093</v>
      </c>
      <c r="Y13" s="3311" t="s">
        <v>1093</v>
      </c>
      <c r="Z13" s="3311" t="s">
        <v>1093</v>
      </c>
      <c r="AA13" s="3311" t="s">
        <v>1093</v>
      </c>
      <c r="AB13" s="3311" t="s">
        <v>1093</v>
      </c>
      <c r="AC13" s="3311" t="s">
        <v>1093</v>
      </c>
      <c r="AD13" s="2127" t="s">
        <v>4</v>
      </c>
      <c r="AE13" s="2123" t="s">
        <v>4</v>
      </c>
      <c r="AF13" s="1593">
        <v>10</v>
      </c>
      <c r="AG13" s="13">
        <v>5</v>
      </c>
      <c r="AH13" s="13">
        <v>6</v>
      </c>
      <c r="AI13" s="13">
        <v>9</v>
      </c>
      <c r="AJ13" s="49">
        <v>0</v>
      </c>
      <c r="AK13" s="49">
        <v>1</v>
      </c>
      <c r="AL13" s="49">
        <v>2</v>
      </c>
      <c r="AM13" s="49">
        <v>2</v>
      </c>
      <c r="AN13" s="14">
        <v>26</v>
      </c>
    </row>
    <row r="14" spans="1:40" ht="19.5" customHeight="1" thickBot="1">
      <c r="A14" s="3371" t="s">
        <v>330</v>
      </c>
      <c r="B14" s="3416" t="s">
        <v>2</v>
      </c>
      <c r="C14" s="1989" t="s">
        <v>4</v>
      </c>
      <c r="D14" s="1989" t="s">
        <v>4</v>
      </c>
      <c r="E14" s="1997" t="s">
        <v>5</v>
      </c>
      <c r="F14" s="2068" t="s">
        <v>3</v>
      </c>
      <c r="G14" s="1987" t="s">
        <v>2</v>
      </c>
      <c r="H14" s="1987" t="s">
        <v>1296</v>
      </c>
      <c r="I14" s="2180" t="s">
        <v>3</v>
      </c>
      <c r="J14" s="2056" t="s">
        <v>4</v>
      </c>
      <c r="K14" s="1982" t="s">
        <v>5</v>
      </c>
      <c r="L14" s="1997" t="s">
        <v>5</v>
      </c>
      <c r="M14" s="1986" t="s">
        <v>5</v>
      </c>
      <c r="N14" s="1985" t="s">
        <v>2</v>
      </c>
      <c r="O14" s="1987" t="s">
        <v>2</v>
      </c>
      <c r="P14" s="1987" t="s">
        <v>2</v>
      </c>
      <c r="Q14" s="1978" t="s">
        <v>3</v>
      </c>
      <c r="R14" s="1982" t="s">
        <v>5</v>
      </c>
      <c r="S14" s="1997" t="s">
        <v>5</v>
      </c>
      <c r="T14" s="3428" t="s">
        <v>1310</v>
      </c>
      <c r="U14" s="3311" t="s">
        <v>1093</v>
      </c>
      <c r="V14" s="3311" t="s">
        <v>1093</v>
      </c>
      <c r="W14" s="3438" t="s">
        <v>1093</v>
      </c>
      <c r="X14" s="3438" t="s">
        <v>1093</v>
      </c>
      <c r="Y14" s="3438" t="s">
        <v>1093</v>
      </c>
      <c r="Z14" s="3438" t="s">
        <v>1093</v>
      </c>
      <c r="AA14" s="2388" t="s">
        <v>1306</v>
      </c>
      <c r="AB14" s="2008" t="s">
        <v>4</v>
      </c>
      <c r="AC14" s="2009" t="s">
        <v>5</v>
      </c>
      <c r="AD14" s="1861" t="s">
        <v>59</v>
      </c>
      <c r="AE14" s="2125" t="s">
        <v>5</v>
      </c>
      <c r="AF14" s="1593">
        <v>9</v>
      </c>
      <c r="AG14" s="13">
        <v>5</v>
      </c>
      <c r="AH14" s="13">
        <v>6</v>
      </c>
      <c r="AI14" s="13">
        <v>10</v>
      </c>
      <c r="AJ14" s="49">
        <v>0</v>
      </c>
      <c r="AK14" s="49">
        <v>1</v>
      </c>
      <c r="AL14" s="49">
        <v>2</v>
      </c>
      <c r="AM14" s="49">
        <v>2</v>
      </c>
      <c r="AN14" s="14">
        <v>26</v>
      </c>
    </row>
    <row r="15" spans="1:40" ht="18" hidden="1" customHeight="1">
      <c r="A15" s="74" t="s">
        <v>1226</v>
      </c>
      <c r="B15" s="3364"/>
      <c r="C15" s="2184"/>
      <c r="D15" s="1982"/>
      <c r="E15" s="3365"/>
      <c r="F15" s="2491"/>
      <c r="G15" s="2492"/>
      <c r="H15" s="2492"/>
      <c r="I15" s="1982"/>
      <c r="J15" s="1979"/>
      <c r="K15" s="2178"/>
      <c r="L15" s="3366"/>
      <c r="M15" s="1995"/>
      <c r="N15" s="2492"/>
      <c r="O15" s="2492"/>
      <c r="P15" s="3242"/>
      <c r="Q15" s="2492"/>
      <c r="R15" s="2492"/>
      <c r="S15" s="3263"/>
      <c r="T15" s="3172"/>
      <c r="U15" s="2492"/>
      <c r="V15" s="2492"/>
      <c r="W15" s="2492"/>
      <c r="X15" s="2492"/>
      <c r="Y15" s="2492"/>
      <c r="Z15" s="3367"/>
      <c r="AA15" s="2491"/>
      <c r="AB15" s="2492"/>
      <c r="AC15" s="2492"/>
      <c r="AD15" s="2492"/>
      <c r="AE15" s="3367"/>
      <c r="AF15" s="1593"/>
      <c r="AG15" s="13"/>
      <c r="AH15" s="13"/>
      <c r="AI15" s="13"/>
      <c r="AJ15" s="49"/>
      <c r="AK15" s="49"/>
      <c r="AL15" s="49"/>
      <c r="AM15" s="49"/>
      <c r="AN15" s="14"/>
    </row>
    <row r="16" spans="1:40" ht="18" hidden="1" customHeight="1">
      <c r="A16" s="3375" t="s">
        <v>1285</v>
      </c>
      <c r="B16" s="3383"/>
      <c r="C16" s="3384"/>
      <c r="D16" s="3384"/>
      <c r="E16" s="3385"/>
      <c r="F16" s="3199"/>
      <c r="G16" s="3384"/>
      <c r="H16" s="3384"/>
      <c r="I16" s="3384"/>
      <c r="J16" s="3384"/>
      <c r="K16" s="3384"/>
      <c r="L16" s="3386"/>
      <c r="M16" s="3387"/>
      <c r="N16" s="3384"/>
      <c r="O16" s="3384"/>
      <c r="P16" s="3388"/>
      <c r="Q16" s="3384"/>
      <c r="R16" s="3384"/>
      <c r="S16" s="3386"/>
      <c r="T16" s="3389"/>
      <c r="U16" s="3384"/>
      <c r="V16" s="3384"/>
      <c r="W16" s="3384"/>
      <c r="X16" s="3384"/>
      <c r="Y16" s="3384"/>
      <c r="Z16" s="3390"/>
      <c r="AA16" s="3387"/>
      <c r="AB16" s="3384"/>
      <c r="AC16" s="3384"/>
      <c r="AD16" s="3384"/>
      <c r="AE16" s="3390"/>
      <c r="AF16" s="3378"/>
      <c r="AG16" s="558"/>
      <c r="AH16" s="558"/>
      <c r="AI16" s="558"/>
      <c r="AJ16" s="1853"/>
      <c r="AK16" s="1853"/>
      <c r="AL16" s="1853"/>
      <c r="AM16" s="1853"/>
      <c r="AN16" s="559"/>
    </row>
    <row r="17" spans="1:40" ht="19.5" customHeight="1">
      <c r="A17" s="3391" t="s">
        <v>334</v>
      </c>
      <c r="B17" s="2070" t="s">
        <v>2</v>
      </c>
      <c r="C17" s="1976" t="s">
        <v>2</v>
      </c>
      <c r="D17" s="1977" t="s">
        <v>3</v>
      </c>
      <c r="E17" s="3283" t="s">
        <v>5</v>
      </c>
      <c r="F17" s="3382" t="s">
        <v>2</v>
      </c>
      <c r="G17" s="1977" t="s">
        <v>3</v>
      </c>
      <c r="H17" s="1976" t="s">
        <v>2</v>
      </c>
      <c r="I17" s="1976" t="s">
        <v>2</v>
      </c>
      <c r="J17" s="3334" t="s">
        <v>3</v>
      </c>
      <c r="K17" s="1975" t="s">
        <v>5</v>
      </c>
      <c r="L17" s="3283" t="s">
        <v>5</v>
      </c>
      <c r="M17" s="2025" t="s">
        <v>5</v>
      </c>
      <c r="N17" s="1976" t="s">
        <v>2</v>
      </c>
      <c r="O17" s="1981" t="s">
        <v>4</v>
      </c>
      <c r="P17" s="1981" t="s">
        <v>4</v>
      </c>
      <c r="Q17" s="1975" t="s">
        <v>5</v>
      </c>
      <c r="R17" s="1975" t="s">
        <v>5</v>
      </c>
      <c r="S17" s="2051" t="s">
        <v>3</v>
      </c>
      <c r="T17" s="2100" t="s">
        <v>2</v>
      </c>
      <c r="U17" s="1975" t="s">
        <v>5</v>
      </c>
      <c r="V17" s="1987" t="s">
        <v>2</v>
      </c>
      <c r="W17" s="1987" t="s">
        <v>1319</v>
      </c>
      <c r="X17" s="1977" t="s">
        <v>3</v>
      </c>
      <c r="Y17" s="1975" t="s">
        <v>5</v>
      </c>
      <c r="Z17" s="2105" t="s">
        <v>4</v>
      </c>
      <c r="AA17" s="2065" t="s">
        <v>5</v>
      </c>
      <c r="AB17" s="3445" t="s">
        <v>1326</v>
      </c>
      <c r="AC17" s="1861" t="s">
        <v>59</v>
      </c>
      <c r="AD17" s="1985" t="s">
        <v>2</v>
      </c>
      <c r="AE17" s="2105" t="s">
        <v>4</v>
      </c>
      <c r="AF17" s="1590">
        <v>12</v>
      </c>
      <c r="AG17" s="16">
        <v>5</v>
      </c>
      <c r="AH17" s="16">
        <v>4</v>
      </c>
      <c r="AI17" s="16">
        <v>9</v>
      </c>
      <c r="AJ17" s="1777">
        <v>0</v>
      </c>
      <c r="AK17" s="1777">
        <v>1</v>
      </c>
      <c r="AL17" s="1777">
        <v>2</v>
      </c>
      <c r="AM17" s="1777">
        <v>2</v>
      </c>
      <c r="AN17" s="1591">
        <v>22</v>
      </c>
    </row>
    <row r="18" spans="1:40" ht="19.5" customHeight="1" thickBot="1">
      <c r="A18" s="3372" t="s">
        <v>336</v>
      </c>
      <c r="B18" s="1988" t="s">
        <v>4</v>
      </c>
      <c r="C18" s="1982" t="s">
        <v>5</v>
      </c>
      <c r="D18" s="1982" t="s">
        <v>5</v>
      </c>
      <c r="E18" s="2031" t="s">
        <v>3</v>
      </c>
      <c r="F18" s="2074" t="s">
        <v>2</v>
      </c>
      <c r="G18" s="1987" t="s">
        <v>2</v>
      </c>
      <c r="H18" s="1989" t="s">
        <v>4</v>
      </c>
      <c r="I18" s="1989" t="s">
        <v>4</v>
      </c>
      <c r="J18" s="1979" t="s">
        <v>5</v>
      </c>
      <c r="K18" s="1982" t="s">
        <v>5</v>
      </c>
      <c r="L18" s="1997" t="s">
        <v>5</v>
      </c>
      <c r="M18" s="3241" t="s">
        <v>4</v>
      </c>
      <c r="N18" s="1989" t="s">
        <v>4</v>
      </c>
      <c r="O18" s="1982" t="s">
        <v>5</v>
      </c>
      <c r="P18" s="1987" t="s">
        <v>2</v>
      </c>
      <c r="Q18" s="1985" t="s">
        <v>2</v>
      </c>
      <c r="R18" s="1978" t="s">
        <v>3</v>
      </c>
      <c r="S18" s="1997" t="s">
        <v>5</v>
      </c>
      <c r="T18" s="2118" t="s">
        <v>2</v>
      </c>
      <c r="U18" s="1987" t="s">
        <v>2</v>
      </c>
      <c r="V18" s="1987" t="s">
        <v>2</v>
      </c>
      <c r="W18" s="1978" t="s">
        <v>3</v>
      </c>
      <c r="X18" s="1985" t="s">
        <v>2</v>
      </c>
      <c r="Y18" s="3440" t="s">
        <v>2</v>
      </c>
      <c r="Z18" s="2125" t="s">
        <v>5</v>
      </c>
      <c r="AA18" s="3157" t="s">
        <v>1321</v>
      </c>
      <c r="AB18" s="1985" t="s">
        <v>2</v>
      </c>
      <c r="AC18" s="1978" t="s">
        <v>3</v>
      </c>
      <c r="AD18" s="1987" t="s">
        <v>2</v>
      </c>
      <c r="AE18" s="2119" t="s">
        <v>2</v>
      </c>
      <c r="AF18" s="1593">
        <v>12</v>
      </c>
      <c r="AG18" s="13">
        <v>4</v>
      </c>
      <c r="AH18" s="13">
        <v>5</v>
      </c>
      <c r="AI18" s="13">
        <v>9</v>
      </c>
      <c r="AJ18" s="49">
        <v>0</v>
      </c>
      <c r="AK18" s="49">
        <v>1</v>
      </c>
      <c r="AL18" s="49">
        <v>2</v>
      </c>
      <c r="AM18" s="49">
        <v>3</v>
      </c>
      <c r="AN18" s="14">
        <v>22</v>
      </c>
    </row>
    <row r="19" spans="1:40" ht="19.5" customHeight="1">
      <c r="A19" s="3372" t="s">
        <v>333</v>
      </c>
      <c r="B19" s="2074" t="s">
        <v>2</v>
      </c>
      <c r="C19" s="1985" t="s">
        <v>2</v>
      </c>
      <c r="D19" s="1982" t="s">
        <v>5</v>
      </c>
      <c r="E19" s="1997" t="s">
        <v>5</v>
      </c>
      <c r="F19" s="1988" t="s">
        <v>4</v>
      </c>
      <c r="G19" s="1989" t="s">
        <v>4</v>
      </c>
      <c r="H19" s="1982" t="s">
        <v>5</v>
      </c>
      <c r="I19" s="1987" t="s">
        <v>2</v>
      </c>
      <c r="J19" s="1979" t="s">
        <v>5</v>
      </c>
      <c r="K19" s="1979" t="s">
        <v>5</v>
      </c>
      <c r="L19" s="2031" t="s">
        <v>3</v>
      </c>
      <c r="M19" s="1986" t="s">
        <v>5</v>
      </c>
      <c r="N19" s="3311" t="s">
        <v>5</v>
      </c>
      <c r="O19" s="3310" t="s">
        <v>2</v>
      </c>
      <c r="P19" s="3311" t="s">
        <v>1305</v>
      </c>
      <c r="Q19" s="3311" t="s">
        <v>1305</v>
      </c>
      <c r="R19" s="3311" t="s">
        <v>1305</v>
      </c>
      <c r="S19" s="3311" t="s">
        <v>1305</v>
      </c>
      <c r="T19" s="3311" t="s">
        <v>1305</v>
      </c>
      <c r="U19" s="1987" t="s">
        <v>2</v>
      </c>
      <c r="V19" s="1978" t="s">
        <v>3</v>
      </c>
      <c r="W19" s="1987" t="s">
        <v>2</v>
      </c>
      <c r="X19" s="1989" t="s">
        <v>1311</v>
      </c>
      <c r="Y19" s="1989" t="s">
        <v>4</v>
      </c>
      <c r="Z19" s="2125" t="s">
        <v>5</v>
      </c>
      <c r="AA19" s="2068" t="s">
        <v>3</v>
      </c>
      <c r="AB19" s="1987" t="s">
        <v>2</v>
      </c>
      <c r="AC19" s="3420" t="s">
        <v>2</v>
      </c>
      <c r="AD19" s="1861" t="s">
        <v>59</v>
      </c>
      <c r="AE19" s="2136" t="s">
        <v>3</v>
      </c>
      <c r="AF19" s="1593">
        <v>10</v>
      </c>
      <c r="AG19" s="13">
        <v>6</v>
      </c>
      <c r="AH19" s="13">
        <v>5</v>
      </c>
      <c r="AI19" s="13">
        <v>9</v>
      </c>
      <c r="AJ19" s="49">
        <v>0</v>
      </c>
      <c r="AK19" s="49">
        <v>1</v>
      </c>
      <c r="AL19" s="49">
        <v>2</v>
      </c>
      <c r="AM19" s="49">
        <v>2</v>
      </c>
      <c r="AN19" s="14">
        <v>26</v>
      </c>
    </row>
    <row r="20" spans="1:40" ht="19.5" customHeight="1">
      <c r="A20" s="3372" t="s">
        <v>335</v>
      </c>
      <c r="B20" s="2073" t="s">
        <v>2</v>
      </c>
      <c r="C20" s="1987" t="s">
        <v>2</v>
      </c>
      <c r="D20" s="1982" t="s">
        <v>5</v>
      </c>
      <c r="E20" s="1997" t="s">
        <v>5</v>
      </c>
      <c r="F20" s="2068" t="s">
        <v>3</v>
      </c>
      <c r="G20" s="1987" t="s">
        <v>2</v>
      </c>
      <c r="H20" s="1978" t="s">
        <v>3</v>
      </c>
      <c r="I20" s="1987" t="s">
        <v>2</v>
      </c>
      <c r="J20" s="2056" t="s">
        <v>4</v>
      </c>
      <c r="K20" s="1982" t="s">
        <v>5</v>
      </c>
      <c r="L20" s="1997" t="s">
        <v>5</v>
      </c>
      <c r="M20" s="1986" t="s">
        <v>5</v>
      </c>
      <c r="N20" s="3311" t="s">
        <v>5</v>
      </c>
      <c r="O20" s="3312" t="s">
        <v>3</v>
      </c>
      <c r="P20" s="3311" t="s">
        <v>1305</v>
      </c>
      <c r="Q20" s="3311" t="s">
        <v>1305</v>
      </c>
      <c r="R20" s="3311" t="s">
        <v>1305</v>
      </c>
      <c r="S20" s="3311" t="s">
        <v>1305</v>
      </c>
      <c r="T20" s="3311" t="s">
        <v>1305</v>
      </c>
      <c r="U20" s="1985" t="s">
        <v>2</v>
      </c>
      <c r="V20" s="1987" t="s">
        <v>2</v>
      </c>
      <c r="W20" s="1987" t="s">
        <v>2</v>
      </c>
      <c r="X20" s="3217" t="s">
        <v>1318</v>
      </c>
      <c r="Y20" s="1982" t="s">
        <v>5</v>
      </c>
      <c r="Z20" s="2125" t="s">
        <v>5</v>
      </c>
      <c r="AA20" s="2074" t="s">
        <v>2</v>
      </c>
      <c r="AB20" s="1978" t="s">
        <v>3</v>
      </c>
      <c r="AC20" s="1989" t="s">
        <v>4</v>
      </c>
      <c r="AD20" s="1989" t="s">
        <v>4</v>
      </c>
      <c r="AE20" s="2125" t="s">
        <v>5</v>
      </c>
      <c r="AF20" s="1593">
        <v>10</v>
      </c>
      <c r="AG20" s="13">
        <v>5</v>
      </c>
      <c r="AH20" s="13">
        <v>5</v>
      </c>
      <c r="AI20" s="13">
        <v>10</v>
      </c>
      <c r="AJ20" s="49">
        <v>0</v>
      </c>
      <c r="AK20" s="49">
        <v>1</v>
      </c>
      <c r="AL20" s="49">
        <v>2</v>
      </c>
      <c r="AM20" s="49">
        <v>2</v>
      </c>
      <c r="AN20" s="14">
        <v>24</v>
      </c>
    </row>
    <row r="21" spans="1:40" ht="19.5" customHeight="1" thickBot="1">
      <c r="A21" s="3372" t="s">
        <v>1103</v>
      </c>
      <c r="B21" s="2068" t="s">
        <v>3</v>
      </c>
      <c r="C21" s="1989" t="s">
        <v>4</v>
      </c>
      <c r="D21" s="1989" t="s">
        <v>4</v>
      </c>
      <c r="E21" s="2125" t="s">
        <v>5</v>
      </c>
      <c r="F21" s="3304" t="s">
        <v>1297</v>
      </c>
      <c r="G21" s="3304" t="s">
        <v>1297</v>
      </c>
      <c r="H21" s="3304" t="s">
        <v>1297</v>
      </c>
      <c r="I21" s="3304" t="s">
        <v>1297</v>
      </c>
      <c r="J21" s="2131" t="s">
        <v>5</v>
      </c>
      <c r="K21" s="3240" t="s">
        <v>3</v>
      </c>
      <c r="L21" s="1997" t="s">
        <v>5</v>
      </c>
      <c r="M21" s="3239" t="s">
        <v>3</v>
      </c>
      <c r="N21" s="1987" t="s">
        <v>2</v>
      </c>
      <c r="O21" s="1985" t="s">
        <v>2</v>
      </c>
      <c r="P21" s="1978" t="s">
        <v>3</v>
      </c>
      <c r="Q21" s="1982" t="s">
        <v>5</v>
      </c>
      <c r="R21" s="3197" t="s">
        <v>1047</v>
      </c>
      <c r="S21" s="1997" t="s">
        <v>1308</v>
      </c>
      <c r="T21" s="2127" t="s">
        <v>4</v>
      </c>
      <c r="U21" s="1989" t="s">
        <v>4</v>
      </c>
      <c r="V21" s="1982" t="s">
        <v>5</v>
      </c>
      <c r="W21" s="1985" t="s">
        <v>1312</v>
      </c>
      <c r="X21" s="1987" t="s">
        <v>2</v>
      </c>
      <c r="Y21" s="1978" t="s">
        <v>3</v>
      </c>
      <c r="Z21" s="2125" t="s">
        <v>5</v>
      </c>
      <c r="AA21" s="1988" t="s">
        <v>4</v>
      </c>
      <c r="AB21" s="1989" t="s">
        <v>1308</v>
      </c>
      <c r="AC21" s="1982" t="s">
        <v>5</v>
      </c>
      <c r="AD21" s="1978" t="s">
        <v>1316</v>
      </c>
      <c r="AE21" s="2132" t="s">
        <v>2</v>
      </c>
      <c r="AF21" s="1593">
        <v>9</v>
      </c>
      <c r="AG21" s="13">
        <v>5</v>
      </c>
      <c r="AH21" s="13">
        <v>6</v>
      </c>
      <c r="AI21" s="13">
        <v>9</v>
      </c>
      <c r="AJ21" s="49">
        <v>0</v>
      </c>
      <c r="AK21" s="49">
        <v>1</v>
      </c>
      <c r="AL21" s="49">
        <v>2</v>
      </c>
      <c r="AM21" s="49">
        <v>3</v>
      </c>
      <c r="AN21" s="14">
        <v>26</v>
      </c>
    </row>
    <row r="22" spans="1:40" ht="19.5" customHeight="1" thickBot="1">
      <c r="A22" s="3372" t="s">
        <v>1104</v>
      </c>
      <c r="B22" s="2074" t="s">
        <v>2</v>
      </c>
      <c r="C22" s="1978" t="s">
        <v>3</v>
      </c>
      <c r="D22" s="1982" t="s">
        <v>5</v>
      </c>
      <c r="E22" s="1993" t="s">
        <v>4</v>
      </c>
      <c r="F22" s="1995" t="s">
        <v>5</v>
      </c>
      <c r="G22" s="1987" t="s">
        <v>2</v>
      </c>
      <c r="H22" s="1985" t="s">
        <v>2</v>
      </c>
      <c r="I22" s="1978" t="s">
        <v>3</v>
      </c>
      <c r="J22" s="1979" t="s">
        <v>5</v>
      </c>
      <c r="K22" s="2056" t="s">
        <v>4</v>
      </c>
      <c r="L22" s="1993" t="s">
        <v>4</v>
      </c>
      <c r="M22" s="1986" t="s">
        <v>5</v>
      </c>
      <c r="N22" s="1978" t="s">
        <v>3</v>
      </c>
      <c r="O22" s="1861" t="s">
        <v>59</v>
      </c>
      <c r="P22" s="1861" t="s">
        <v>59</v>
      </c>
      <c r="Q22" s="1861" t="s">
        <v>59</v>
      </c>
      <c r="R22" s="1982" t="s">
        <v>5</v>
      </c>
      <c r="S22" s="2797" t="s">
        <v>1047</v>
      </c>
      <c r="T22" s="1978" t="s">
        <v>3</v>
      </c>
      <c r="U22" s="1978" t="s">
        <v>3</v>
      </c>
      <c r="V22" s="1989" t="s">
        <v>1308</v>
      </c>
      <c r="W22" s="1989" t="s">
        <v>4</v>
      </c>
      <c r="X22" s="1982" t="s">
        <v>5</v>
      </c>
      <c r="Y22" s="1982" t="s">
        <v>5</v>
      </c>
      <c r="Z22" s="2136" t="s">
        <v>3</v>
      </c>
      <c r="AA22" s="2074" t="s">
        <v>2</v>
      </c>
      <c r="AB22" s="1982" t="s">
        <v>5</v>
      </c>
      <c r="AC22" s="3157" t="s">
        <v>1321</v>
      </c>
      <c r="AD22" s="1985" t="s">
        <v>2</v>
      </c>
      <c r="AE22" s="2119" t="s">
        <v>2</v>
      </c>
      <c r="AF22" s="1593">
        <v>11</v>
      </c>
      <c r="AG22" s="13">
        <v>5</v>
      </c>
      <c r="AH22" s="13">
        <v>5</v>
      </c>
      <c r="AI22" s="13">
        <v>9</v>
      </c>
      <c r="AJ22" s="49">
        <v>0</v>
      </c>
      <c r="AK22" s="49">
        <v>1</v>
      </c>
      <c r="AL22" s="49">
        <v>2</v>
      </c>
      <c r="AM22" s="49">
        <v>3</v>
      </c>
      <c r="AN22" s="14">
        <v>24</v>
      </c>
    </row>
    <row r="23" spans="1:40" ht="18" hidden="1" customHeight="1">
      <c r="A23" s="3375"/>
      <c r="B23" s="2369"/>
      <c r="C23" s="2021"/>
      <c r="D23" s="2018"/>
      <c r="E23" s="3285"/>
      <c r="F23" s="2369"/>
      <c r="G23" s="2021"/>
      <c r="H23" s="2021"/>
      <c r="I23" s="2018"/>
      <c r="J23" s="2373"/>
      <c r="K23" s="2018"/>
      <c r="L23" s="3376"/>
      <c r="M23" s="3377"/>
      <c r="N23" s="2021"/>
      <c r="O23" s="2021"/>
      <c r="P23" s="2021"/>
      <c r="Q23" s="2021"/>
      <c r="R23" s="2018"/>
      <c r="S23" s="3285"/>
      <c r="T23" s="2217"/>
      <c r="U23" s="2021"/>
      <c r="V23" s="2021"/>
      <c r="W23" s="2021"/>
      <c r="X23" s="2021"/>
      <c r="Y23" s="2018"/>
      <c r="Z23" s="2223"/>
      <c r="AA23" s="2369"/>
      <c r="AB23" s="2021"/>
      <c r="AC23" s="2021"/>
      <c r="AD23" s="2021"/>
      <c r="AE23" s="3113"/>
      <c r="AF23" s="3378"/>
      <c r="AG23" s="558"/>
      <c r="AH23" s="558"/>
      <c r="AI23" s="558"/>
      <c r="AJ23" s="1853"/>
      <c r="AK23" s="1853"/>
      <c r="AL23" s="1853"/>
      <c r="AM23" s="1853"/>
      <c r="AN23" s="14"/>
    </row>
    <row r="24" spans="1:40" ht="18.75" customHeight="1" thickBot="1">
      <c r="A24" s="3379" t="s">
        <v>340</v>
      </c>
      <c r="B24" s="3282" t="s">
        <v>3</v>
      </c>
      <c r="C24" s="1976" t="s">
        <v>2</v>
      </c>
      <c r="D24" s="1975" t="s">
        <v>5</v>
      </c>
      <c r="E24" s="3283" t="s">
        <v>5</v>
      </c>
      <c r="F24" s="2070" t="s">
        <v>2</v>
      </c>
      <c r="G24" s="1980" t="s">
        <v>2</v>
      </c>
      <c r="H24" s="1976" t="s">
        <v>2</v>
      </c>
      <c r="I24" s="1976" t="s">
        <v>2</v>
      </c>
      <c r="J24" s="3380" t="s">
        <v>1047</v>
      </c>
      <c r="K24" s="1975" t="s">
        <v>5</v>
      </c>
      <c r="L24" s="3283" t="s">
        <v>5</v>
      </c>
      <c r="M24" s="2025" t="s">
        <v>5</v>
      </c>
      <c r="N24" s="1977" t="s">
        <v>3</v>
      </c>
      <c r="O24" s="1976" t="s">
        <v>2</v>
      </c>
      <c r="P24" s="1981" t="s">
        <v>4</v>
      </c>
      <c r="Q24" s="1975" t="s">
        <v>5</v>
      </c>
      <c r="R24" s="3195" t="s">
        <v>1047</v>
      </c>
      <c r="S24" s="2797" t="s">
        <v>1047</v>
      </c>
      <c r="T24" s="3428" t="s">
        <v>1310</v>
      </c>
      <c r="U24" s="3428" t="s">
        <v>1310</v>
      </c>
      <c r="V24" s="3428" t="s">
        <v>1310</v>
      </c>
      <c r="W24" s="3428" t="s">
        <v>1310</v>
      </c>
      <c r="X24" s="3428" t="s">
        <v>1310</v>
      </c>
      <c r="Y24" s="3428" t="s">
        <v>1310</v>
      </c>
      <c r="Z24" s="3428" t="s">
        <v>1310</v>
      </c>
      <c r="AA24" s="2070" t="s">
        <v>2</v>
      </c>
      <c r="AB24" s="1976" t="s">
        <v>2</v>
      </c>
      <c r="AC24" s="1976" t="s">
        <v>2</v>
      </c>
      <c r="AD24" s="1976" t="s">
        <v>2</v>
      </c>
      <c r="AE24" s="2113" t="s">
        <v>3</v>
      </c>
      <c r="AF24" s="1590">
        <v>14</v>
      </c>
      <c r="AG24" s="16">
        <v>4</v>
      </c>
      <c r="AH24" s="16">
        <v>0</v>
      </c>
      <c r="AI24" s="16">
        <v>9</v>
      </c>
      <c r="AJ24" s="1777">
        <v>0</v>
      </c>
      <c r="AK24" s="1777">
        <v>1</v>
      </c>
      <c r="AL24" s="1777">
        <v>2</v>
      </c>
      <c r="AM24" s="1777">
        <v>2</v>
      </c>
      <c r="AN24" s="14">
        <v>10</v>
      </c>
    </row>
    <row r="25" spans="1:40" ht="18.75" customHeight="1">
      <c r="A25" s="3373" t="s">
        <v>494</v>
      </c>
      <c r="B25" s="2074" t="s">
        <v>2</v>
      </c>
      <c r="C25" s="1976" t="s">
        <v>1298</v>
      </c>
      <c r="D25" s="1982" t="s">
        <v>5</v>
      </c>
      <c r="E25" s="1997" t="s">
        <v>5</v>
      </c>
      <c r="F25" s="2074" t="s">
        <v>2</v>
      </c>
      <c r="G25" s="1985" t="s">
        <v>2</v>
      </c>
      <c r="H25" s="1978" t="s">
        <v>3</v>
      </c>
      <c r="I25" s="3421" t="s">
        <v>1303</v>
      </c>
      <c r="J25" s="3362" t="s">
        <v>1047</v>
      </c>
      <c r="K25" s="1982" t="s">
        <v>5</v>
      </c>
      <c r="L25" s="1997" t="s">
        <v>5</v>
      </c>
      <c r="M25" s="1986" t="s">
        <v>5</v>
      </c>
      <c r="N25" s="1978" t="s">
        <v>3</v>
      </c>
      <c r="O25" s="1987" t="s">
        <v>2</v>
      </c>
      <c r="P25" s="1987" t="s">
        <v>2</v>
      </c>
      <c r="Q25" s="1987" t="s">
        <v>2</v>
      </c>
      <c r="R25" s="2052" t="s">
        <v>5</v>
      </c>
      <c r="S25" s="3365" t="s">
        <v>5</v>
      </c>
      <c r="T25" s="2118" t="s">
        <v>2</v>
      </c>
      <c r="U25" s="1989" t="s">
        <v>4</v>
      </c>
      <c r="V25" s="1989" t="s">
        <v>4</v>
      </c>
      <c r="W25" s="1978" t="s">
        <v>1313</v>
      </c>
      <c r="X25" s="1982" t="s">
        <v>5</v>
      </c>
      <c r="Y25" s="3197" t="s">
        <v>1047</v>
      </c>
      <c r="Z25" s="3381" t="s">
        <v>1047</v>
      </c>
      <c r="AA25" s="1861" t="s">
        <v>59</v>
      </c>
      <c r="AB25" s="1982" t="s">
        <v>5</v>
      </c>
      <c r="AC25" s="1978" t="s">
        <v>3</v>
      </c>
      <c r="AD25" s="1985" t="s">
        <v>2</v>
      </c>
      <c r="AE25" s="2119" t="s">
        <v>2</v>
      </c>
      <c r="AF25" s="1593">
        <v>14</v>
      </c>
      <c r="AG25" s="13">
        <v>4</v>
      </c>
      <c r="AH25" s="13">
        <v>0</v>
      </c>
      <c r="AI25" s="13">
        <v>9</v>
      </c>
      <c r="AJ25" s="49">
        <v>0</v>
      </c>
      <c r="AK25" s="49">
        <v>1</v>
      </c>
      <c r="AL25" s="49">
        <v>2</v>
      </c>
      <c r="AM25" s="49">
        <v>3</v>
      </c>
      <c r="AN25" s="14">
        <v>10</v>
      </c>
    </row>
    <row r="26" spans="1:40" ht="18.75" customHeight="1" thickBot="1">
      <c r="A26" s="3373" t="s">
        <v>342</v>
      </c>
      <c r="B26" s="2074" t="s">
        <v>2</v>
      </c>
      <c r="C26" s="1978" t="s">
        <v>3</v>
      </c>
      <c r="D26" s="1982" t="s">
        <v>5</v>
      </c>
      <c r="E26" s="1997" t="s">
        <v>5</v>
      </c>
      <c r="F26" s="2074" t="s">
        <v>2</v>
      </c>
      <c r="G26" s="1987" t="s">
        <v>2</v>
      </c>
      <c r="H26" s="3421" t="s">
        <v>1303</v>
      </c>
      <c r="I26" s="1987" t="s">
        <v>2</v>
      </c>
      <c r="J26" s="1979" t="s">
        <v>5</v>
      </c>
      <c r="K26" s="1982" t="s">
        <v>5</v>
      </c>
      <c r="L26" s="1997" t="s">
        <v>5</v>
      </c>
      <c r="M26" s="3361" t="s">
        <v>1047</v>
      </c>
      <c r="N26" s="1987" t="s">
        <v>2</v>
      </c>
      <c r="O26" s="1987" t="s">
        <v>2</v>
      </c>
      <c r="P26" s="1987" t="s">
        <v>2</v>
      </c>
      <c r="Q26" s="3304" t="s">
        <v>3</v>
      </c>
      <c r="R26" s="3311" t="s">
        <v>1093</v>
      </c>
      <c r="S26" s="3311" t="s">
        <v>1093</v>
      </c>
      <c r="T26" s="3311" t="s">
        <v>1093</v>
      </c>
      <c r="U26" s="3311" t="s">
        <v>1093</v>
      </c>
      <c r="V26" s="3311" t="s">
        <v>1093</v>
      </c>
      <c r="W26" s="3433" t="s">
        <v>1093</v>
      </c>
      <c r="X26" s="3433" t="s">
        <v>1093</v>
      </c>
      <c r="Y26" s="3200" t="s">
        <v>1047</v>
      </c>
      <c r="Z26" s="3434" t="s">
        <v>1047</v>
      </c>
      <c r="AA26" s="2369" t="s">
        <v>2</v>
      </c>
      <c r="AB26" s="2018" t="s">
        <v>5</v>
      </c>
      <c r="AC26" s="2021" t="s">
        <v>2</v>
      </c>
      <c r="AD26" s="1987" t="s">
        <v>2</v>
      </c>
      <c r="AE26" s="3427" t="s">
        <v>2</v>
      </c>
      <c r="AF26" s="1593">
        <v>15</v>
      </c>
      <c r="AG26" s="13">
        <v>3</v>
      </c>
      <c r="AH26" s="13">
        <v>0</v>
      </c>
      <c r="AI26" s="13">
        <v>9</v>
      </c>
      <c r="AJ26" s="49">
        <v>0</v>
      </c>
      <c r="AK26" s="49">
        <v>1</v>
      </c>
      <c r="AL26" s="49">
        <v>2</v>
      </c>
      <c r="AM26" s="49">
        <v>2</v>
      </c>
      <c r="AN26" s="14">
        <v>8</v>
      </c>
    </row>
    <row r="27" spans="1:40" ht="18.75" customHeight="1">
      <c r="A27" s="3373" t="s">
        <v>338</v>
      </c>
      <c r="B27" s="3415" t="s">
        <v>3</v>
      </c>
      <c r="C27" s="1982" t="s">
        <v>5</v>
      </c>
      <c r="D27" s="3197" t="s">
        <v>1047</v>
      </c>
      <c r="E27" s="2795" t="s">
        <v>1047</v>
      </c>
      <c r="F27" s="2074" t="s">
        <v>2</v>
      </c>
      <c r="G27" s="1982" t="s">
        <v>5</v>
      </c>
      <c r="H27" s="1985" t="s">
        <v>2</v>
      </c>
      <c r="I27" s="1978" t="s">
        <v>3</v>
      </c>
      <c r="J27" s="3362" t="s">
        <v>1047</v>
      </c>
      <c r="K27" s="3362" t="s">
        <v>1047</v>
      </c>
      <c r="L27" s="1997" t="s">
        <v>5</v>
      </c>
      <c r="M27" s="1986" t="s">
        <v>5</v>
      </c>
      <c r="N27" s="1987" t="s">
        <v>2</v>
      </c>
      <c r="O27" s="1978" t="s">
        <v>3</v>
      </c>
      <c r="P27" s="1987" t="s">
        <v>2</v>
      </c>
      <c r="Q27" s="2008" t="s">
        <v>4</v>
      </c>
      <c r="R27" s="2008" t="s">
        <v>4</v>
      </c>
      <c r="S27" s="3365" t="s">
        <v>5</v>
      </c>
      <c r="T27" s="2134" t="s">
        <v>3</v>
      </c>
      <c r="U27" s="1982" t="s">
        <v>5</v>
      </c>
      <c r="V27" s="3435" t="s">
        <v>1318</v>
      </c>
      <c r="W27" s="3311" t="s">
        <v>1093</v>
      </c>
      <c r="X27" s="3311" t="s">
        <v>1093</v>
      </c>
      <c r="Y27" s="3311" t="s">
        <v>1093</v>
      </c>
      <c r="Z27" s="3311" t="s">
        <v>1093</v>
      </c>
      <c r="AA27" s="3311" t="s">
        <v>1093</v>
      </c>
      <c r="AB27" s="3311" t="s">
        <v>1093</v>
      </c>
      <c r="AC27" s="3311" t="s">
        <v>1093</v>
      </c>
      <c r="AD27" s="2118" t="s">
        <v>1304</v>
      </c>
      <c r="AE27" s="2125" t="s">
        <v>5</v>
      </c>
      <c r="AF27" s="1593">
        <v>14</v>
      </c>
      <c r="AG27" s="13">
        <v>3</v>
      </c>
      <c r="AH27" s="13">
        <v>0</v>
      </c>
      <c r="AI27" s="13">
        <v>10</v>
      </c>
      <c r="AJ27" s="49">
        <v>0</v>
      </c>
      <c r="AK27" s="49">
        <v>1</v>
      </c>
      <c r="AL27" s="49">
        <v>2</v>
      </c>
      <c r="AM27" s="49">
        <v>2</v>
      </c>
      <c r="AN27" s="14">
        <v>8</v>
      </c>
    </row>
    <row r="28" spans="1:40" ht="18.75" customHeight="1">
      <c r="A28" s="3373" t="s">
        <v>1106</v>
      </c>
      <c r="B28" s="2074" t="s">
        <v>2</v>
      </c>
      <c r="C28" s="1982" t="s">
        <v>5</v>
      </c>
      <c r="D28" s="3197" t="s">
        <v>1047</v>
      </c>
      <c r="E28" s="2795" t="s">
        <v>1047</v>
      </c>
      <c r="F28" s="2074" t="s">
        <v>2</v>
      </c>
      <c r="G28" s="1982" t="s">
        <v>5</v>
      </c>
      <c r="H28" s="1987" t="s">
        <v>2</v>
      </c>
      <c r="I28" s="1987" t="s">
        <v>2</v>
      </c>
      <c r="J28" s="1979" t="s">
        <v>5</v>
      </c>
      <c r="K28" s="3362" t="s">
        <v>1047</v>
      </c>
      <c r="L28" s="1997" t="s">
        <v>5</v>
      </c>
      <c r="M28" s="1986" t="s">
        <v>5</v>
      </c>
      <c r="N28" s="1985" t="s">
        <v>2</v>
      </c>
      <c r="O28" s="1987" t="s">
        <v>2</v>
      </c>
      <c r="P28" s="1987" t="s">
        <v>2</v>
      </c>
      <c r="Q28" s="1987" t="s">
        <v>2</v>
      </c>
      <c r="R28" s="2052" t="s">
        <v>5</v>
      </c>
      <c r="S28" s="3365" t="s">
        <v>5</v>
      </c>
      <c r="T28" s="2118" t="s">
        <v>2</v>
      </c>
      <c r="U28" s="1987" t="s">
        <v>2</v>
      </c>
      <c r="V28" s="1987" t="s">
        <v>2</v>
      </c>
      <c r="W28" s="2012" t="s">
        <v>2</v>
      </c>
      <c r="X28" s="2012" t="s">
        <v>2</v>
      </c>
      <c r="Y28" s="2009" t="s">
        <v>5</v>
      </c>
      <c r="Z28" s="3099" t="s">
        <v>5</v>
      </c>
      <c r="AA28" s="3325" t="s">
        <v>2</v>
      </c>
      <c r="AB28" s="2012" t="s">
        <v>2</v>
      </c>
      <c r="AC28" s="2013" t="s">
        <v>1307</v>
      </c>
      <c r="AD28" s="1987" t="s">
        <v>2</v>
      </c>
      <c r="AE28" s="2125" t="s">
        <v>5</v>
      </c>
      <c r="AF28" s="1593">
        <v>17</v>
      </c>
      <c r="AG28" s="13">
        <v>0</v>
      </c>
      <c r="AH28" s="13">
        <v>0</v>
      </c>
      <c r="AI28" s="13">
        <v>10</v>
      </c>
      <c r="AJ28" s="49">
        <v>0</v>
      </c>
      <c r="AK28" s="49">
        <v>1</v>
      </c>
      <c r="AL28" s="49">
        <v>2</v>
      </c>
      <c r="AM28" s="49">
        <v>3</v>
      </c>
      <c r="AN28" s="14">
        <v>2</v>
      </c>
    </row>
    <row r="29" spans="1:40" ht="18.75" customHeight="1">
      <c r="A29" s="3373" t="s">
        <v>339</v>
      </c>
      <c r="B29" s="2074" t="s">
        <v>2</v>
      </c>
      <c r="C29" s="1987" t="s">
        <v>2</v>
      </c>
      <c r="D29" s="1982" t="s">
        <v>5</v>
      </c>
      <c r="E29" s="1997" t="s">
        <v>5</v>
      </c>
      <c r="F29" s="2074" t="s">
        <v>2</v>
      </c>
      <c r="G29" s="1978" t="s">
        <v>3</v>
      </c>
      <c r="H29" s="1987" t="s">
        <v>2</v>
      </c>
      <c r="I29" s="1982" t="s">
        <v>5</v>
      </c>
      <c r="J29" s="1979" t="s">
        <v>5</v>
      </c>
      <c r="K29" s="1982" t="s">
        <v>5</v>
      </c>
      <c r="L29" s="2795" t="s">
        <v>1047</v>
      </c>
      <c r="M29" s="3361" t="s">
        <v>1047</v>
      </c>
      <c r="N29" s="1985" t="s">
        <v>2</v>
      </c>
      <c r="O29" s="1987" t="s">
        <v>2</v>
      </c>
      <c r="P29" s="1978" t="s">
        <v>3</v>
      </c>
      <c r="Q29" s="1987" t="s">
        <v>2</v>
      </c>
      <c r="R29" s="2052" t="s">
        <v>5</v>
      </c>
      <c r="S29" s="3365" t="s">
        <v>5</v>
      </c>
      <c r="T29" s="2118" t="s">
        <v>2</v>
      </c>
      <c r="U29" s="3217" t="s">
        <v>1318</v>
      </c>
      <c r="V29" s="3311" t="s">
        <v>1093</v>
      </c>
      <c r="W29" s="3311" t="s">
        <v>1093</v>
      </c>
      <c r="X29" s="3311" t="s">
        <v>1093</v>
      </c>
      <c r="Y29" s="3311" t="s">
        <v>1093</v>
      </c>
      <c r="Z29" s="3311" t="s">
        <v>1093</v>
      </c>
      <c r="AA29" s="3311" t="s">
        <v>1093</v>
      </c>
      <c r="AB29" s="3311" t="s">
        <v>1093</v>
      </c>
      <c r="AC29" s="1987" t="s">
        <v>2</v>
      </c>
      <c r="AD29" s="1987" t="s">
        <v>2</v>
      </c>
      <c r="AE29" s="2132" t="s">
        <v>2</v>
      </c>
      <c r="AF29" s="1593">
        <v>16</v>
      </c>
      <c r="AG29" s="13">
        <v>3</v>
      </c>
      <c r="AH29" s="13">
        <v>0</v>
      </c>
      <c r="AI29" s="13">
        <v>9</v>
      </c>
      <c r="AJ29" s="49">
        <v>0</v>
      </c>
      <c r="AK29" s="49">
        <v>1</v>
      </c>
      <c r="AL29" s="49">
        <v>2</v>
      </c>
      <c r="AM29" s="49">
        <v>3</v>
      </c>
      <c r="AN29" s="14">
        <v>8</v>
      </c>
    </row>
    <row r="30" spans="1:40" ht="18.75" customHeight="1">
      <c r="A30" s="3373" t="s">
        <v>1107</v>
      </c>
      <c r="B30" s="2074" t="s">
        <v>2</v>
      </c>
      <c r="C30" s="1987" t="s">
        <v>2</v>
      </c>
      <c r="D30" s="1982" t="s">
        <v>5</v>
      </c>
      <c r="E30" s="1997" t="s">
        <v>5</v>
      </c>
      <c r="F30" s="2074" t="s">
        <v>2</v>
      </c>
      <c r="G30" s="1987" t="s">
        <v>2</v>
      </c>
      <c r="H30" s="1987" t="s">
        <v>2</v>
      </c>
      <c r="I30" s="3310" t="s">
        <v>2</v>
      </c>
      <c r="J30" s="3422" t="s">
        <v>1047</v>
      </c>
      <c r="K30" s="3422" t="s">
        <v>1047</v>
      </c>
      <c r="L30" s="3423" t="s">
        <v>5</v>
      </c>
      <c r="M30" s="3424" t="s">
        <v>5</v>
      </c>
      <c r="N30" s="3310" t="s">
        <v>2</v>
      </c>
      <c r="O30" s="1987" t="s">
        <v>2</v>
      </c>
      <c r="P30" s="1987" t="s">
        <v>2</v>
      </c>
      <c r="Q30" s="1982" t="s">
        <v>5</v>
      </c>
      <c r="R30" s="3197" t="s">
        <v>1047</v>
      </c>
      <c r="S30" s="2795" t="s">
        <v>1047</v>
      </c>
      <c r="T30" s="2129" t="s">
        <v>2</v>
      </c>
      <c r="U30" s="1982" t="s">
        <v>5</v>
      </c>
      <c r="V30" s="1987" t="s">
        <v>2</v>
      </c>
      <c r="W30" s="1987" t="s">
        <v>2</v>
      </c>
      <c r="X30" s="1987" t="s">
        <v>2</v>
      </c>
      <c r="Y30" s="1982" t="s">
        <v>5</v>
      </c>
      <c r="Z30" s="2125" t="s">
        <v>5</v>
      </c>
      <c r="AA30" s="2074" t="s">
        <v>2</v>
      </c>
      <c r="AB30" s="1985" t="s">
        <v>2</v>
      </c>
      <c r="AC30" s="1987" t="s">
        <v>2</v>
      </c>
      <c r="AD30" s="1987" t="s">
        <v>2</v>
      </c>
      <c r="AE30" s="2119" t="s">
        <v>2</v>
      </c>
      <c r="AF30" s="1593">
        <v>18</v>
      </c>
      <c r="AG30" s="13">
        <v>0</v>
      </c>
      <c r="AH30" s="13">
        <v>0</v>
      </c>
      <c r="AI30" s="13">
        <v>8</v>
      </c>
      <c r="AJ30" s="49">
        <v>0</v>
      </c>
      <c r="AK30" s="49">
        <v>2</v>
      </c>
      <c r="AL30" s="49">
        <v>2</v>
      </c>
      <c r="AM30" s="49">
        <v>3</v>
      </c>
      <c r="AN30" s="14">
        <v>4</v>
      </c>
    </row>
    <row r="31" spans="1:40" ht="18.75" customHeight="1" thickBot="1">
      <c r="A31" s="3374" t="s">
        <v>1108</v>
      </c>
      <c r="B31" s="2062" t="s">
        <v>2</v>
      </c>
      <c r="C31" s="1861" t="s">
        <v>59</v>
      </c>
      <c r="D31" s="2003" t="s">
        <v>5</v>
      </c>
      <c r="E31" s="2064" t="s">
        <v>5</v>
      </c>
      <c r="F31" s="3368" t="s">
        <v>3</v>
      </c>
      <c r="G31" s="1999" t="s">
        <v>2</v>
      </c>
      <c r="H31" s="1999" t="s">
        <v>2</v>
      </c>
      <c r="I31" s="2003" t="s">
        <v>5</v>
      </c>
      <c r="J31" s="2002" t="s">
        <v>5</v>
      </c>
      <c r="K31" s="2003" t="s">
        <v>5</v>
      </c>
      <c r="L31" s="3369" t="s">
        <v>1047</v>
      </c>
      <c r="M31" s="3363" t="s">
        <v>3</v>
      </c>
      <c r="N31" s="1999" t="s">
        <v>2</v>
      </c>
      <c r="O31" s="2001" t="s">
        <v>2</v>
      </c>
      <c r="P31" s="3311" t="s">
        <v>1093</v>
      </c>
      <c r="Q31" s="3311" t="s">
        <v>1093</v>
      </c>
      <c r="R31" s="3311" t="s">
        <v>1093</v>
      </c>
      <c r="S31" s="3311" t="s">
        <v>1093</v>
      </c>
      <c r="T31" s="3311" t="s">
        <v>1093</v>
      </c>
      <c r="U31" s="3311" t="s">
        <v>1093</v>
      </c>
      <c r="V31" s="3311" t="s">
        <v>1093</v>
      </c>
      <c r="W31" s="3157" t="s">
        <v>1318</v>
      </c>
      <c r="X31" s="3157" t="s">
        <v>1318</v>
      </c>
      <c r="Y31" s="3444" t="s">
        <v>1325</v>
      </c>
      <c r="Z31" s="3441" t="s">
        <v>5</v>
      </c>
      <c r="AA31" s="3442" t="s">
        <v>1323</v>
      </c>
      <c r="AB31" s="3442" t="s">
        <v>1323</v>
      </c>
      <c r="AC31" s="3442" t="s">
        <v>1323</v>
      </c>
      <c r="AD31" s="2077" t="s">
        <v>2</v>
      </c>
      <c r="AE31" s="2228" t="s">
        <v>2</v>
      </c>
      <c r="AF31" s="1594">
        <v>16</v>
      </c>
      <c r="AG31" s="20">
        <v>4</v>
      </c>
      <c r="AH31" s="20">
        <v>0</v>
      </c>
      <c r="AI31" s="20">
        <v>9</v>
      </c>
      <c r="AJ31" s="1778">
        <v>0</v>
      </c>
      <c r="AK31" s="1778">
        <v>1</v>
      </c>
      <c r="AL31" s="1778">
        <v>2</v>
      </c>
      <c r="AM31" s="1778">
        <v>3</v>
      </c>
      <c r="AN31" s="1595">
        <v>10</v>
      </c>
    </row>
    <row r="32" spans="1:40">
      <c r="Z32" s="3443"/>
      <c r="AA32" s="3443"/>
      <c r="AB32" s="3443"/>
      <c r="AC32" s="3443"/>
      <c r="AD32" s="3443"/>
    </row>
  </sheetData>
  <mergeCells count="2">
    <mergeCell ref="B1:AN1"/>
    <mergeCell ref="AF2:AN2"/>
  </mergeCells>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C00000"/>
  </sheetPr>
  <dimension ref="A1:AO34"/>
  <sheetViews>
    <sheetView workbookViewId="0">
      <selection activeCell="B14" sqref="B14"/>
    </sheetView>
  </sheetViews>
  <sheetFormatPr defaultRowHeight="16.5"/>
  <cols>
    <col min="2" max="41" width="4.625" customWidth="1"/>
  </cols>
  <sheetData>
    <row r="1" spans="1:41" ht="21" thickBot="1">
      <c r="A1" s="1"/>
      <c r="B1" s="6306" t="s">
        <v>1340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7"/>
      <c r="AO1" s="6308"/>
    </row>
    <row r="2" spans="1:41" ht="17.25" customHeight="1" thickBot="1">
      <c r="A2" s="1780" t="s">
        <v>322</v>
      </c>
      <c r="B2" s="3464">
        <v>1</v>
      </c>
      <c r="C2" s="3473">
        <v>2</v>
      </c>
      <c r="D2" s="3493">
        <v>3</v>
      </c>
      <c r="E2" s="3305">
        <v>4</v>
      </c>
      <c r="F2" s="3354">
        <v>5</v>
      </c>
      <c r="G2" s="3354">
        <v>6</v>
      </c>
      <c r="H2" s="3497">
        <v>7</v>
      </c>
      <c r="I2" s="3499">
        <v>8</v>
      </c>
      <c r="J2" s="3501">
        <v>9</v>
      </c>
      <c r="K2" s="3465">
        <v>10</v>
      </c>
      <c r="L2" s="3505">
        <v>11</v>
      </c>
      <c r="M2" s="3354">
        <v>12</v>
      </c>
      <c r="N2" s="3354">
        <v>13</v>
      </c>
      <c r="O2" s="3477">
        <v>14</v>
      </c>
      <c r="P2" s="3464">
        <v>15</v>
      </c>
      <c r="Q2" s="3501">
        <v>16</v>
      </c>
      <c r="R2" s="3475">
        <v>17</v>
      </c>
      <c r="S2" s="3354">
        <v>18</v>
      </c>
      <c r="T2" s="3305">
        <v>19</v>
      </c>
      <c r="U2" s="3354">
        <v>20</v>
      </c>
      <c r="V2" s="3497">
        <v>21</v>
      </c>
      <c r="W2" s="3464">
        <v>22</v>
      </c>
      <c r="X2" s="3473">
        <v>23</v>
      </c>
      <c r="Y2" s="3475">
        <v>24</v>
      </c>
      <c r="Z2" s="3354">
        <v>25</v>
      </c>
      <c r="AA2" s="3354">
        <v>26</v>
      </c>
      <c r="AB2" s="3305">
        <v>27</v>
      </c>
      <c r="AC2" s="3477">
        <v>28</v>
      </c>
      <c r="AD2" s="3499">
        <v>29</v>
      </c>
      <c r="AE2" s="3473">
        <v>30</v>
      </c>
      <c r="AF2" s="3515">
        <v>31</v>
      </c>
      <c r="AG2" s="6321" t="s">
        <v>323</v>
      </c>
      <c r="AH2" s="6321"/>
      <c r="AI2" s="6321"/>
      <c r="AJ2" s="6321"/>
      <c r="AK2" s="6321"/>
      <c r="AL2" s="6321"/>
      <c r="AM2" s="6321"/>
      <c r="AN2" s="6321"/>
      <c r="AO2" s="6322"/>
    </row>
    <row r="3" spans="1:41" ht="17.25" customHeight="1" thickBot="1">
      <c r="A3" s="3450" t="s">
        <v>324</v>
      </c>
      <c r="B3" s="3451" t="s">
        <v>11</v>
      </c>
      <c r="C3" s="3474" t="s">
        <v>12</v>
      </c>
      <c r="D3" s="3494" t="s">
        <v>13</v>
      </c>
      <c r="E3" s="3452" t="s">
        <v>14</v>
      </c>
      <c r="F3" s="3496" t="s">
        <v>8</v>
      </c>
      <c r="G3" s="3496" t="s">
        <v>9</v>
      </c>
      <c r="H3" s="3498" t="s">
        <v>10</v>
      </c>
      <c r="I3" s="3500" t="s">
        <v>11</v>
      </c>
      <c r="J3" s="3502" t="s">
        <v>12</v>
      </c>
      <c r="K3" s="3466" t="s">
        <v>13</v>
      </c>
      <c r="L3" s="3506" t="s">
        <v>14</v>
      </c>
      <c r="M3" s="3496" t="s">
        <v>8</v>
      </c>
      <c r="N3" s="3496" t="s">
        <v>9</v>
      </c>
      <c r="O3" s="3478" t="s">
        <v>10</v>
      </c>
      <c r="P3" s="3451" t="s">
        <v>11</v>
      </c>
      <c r="Q3" s="3502" t="s">
        <v>12</v>
      </c>
      <c r="R3" s="3476" t="s">
        <v>13</v>
      </c>
      <c r="S3" s="3496" t="s">
        <v>14</v>
      </c>
      <c r="T3" s="3452" t="s">
        <v>8</v>
      </c>
      <c r="U3" s="3496" t="s">
        <v>9</v>
      </c>
      <c r="V3" s="3498" t="s">
        <v>10</v>
      </c>
      <c r="W3" s="3451" t="s">
        <v>11</v>
      </c>
      <c r="X3" s="3474" t="s">
        <v>12</v>
      </c>
      <c r="Y3" s="3476" t="s">
        <v>13</v>
      </c>
      <c r="Z3" s="3496" t="s">
        <v>14</v>
      </c>
      <c r="AA3" s="3496" t="s">
        <v>8</v>
      </c>
      <c r="AB3" s="3452" t="s">
        <v>9</v>
      </c>
      <c r="AC3" s="3478" t="s">
        <v>10</v>
      </c>
      <c r="AD3" s="3451" t="s">
        <v>11</v>
      </c>
      <c r="AE3" s="3474" t="s">
        <v>12</v>
      </c>
      <c r="AF3" s="3516" t="s">
        <v>13</v>
      </c>
      <c r="AG3" s="3453" t="s">
        <v>2</v>
      </c>
      <c r="AH3" s="3454" t="s">
        <v>3</v>
      </c>
      <c r="AI3" s="3454" t="s">
        <v>4</v>
      </c>
      <c r="AJ3" s="3454" t="s">
        <v>5</v>
      </c>
      <c r="AK3" s="3455" t="s">
        <v>1043</v>
      </c>
      <c r="AL3" s="3455" t="s">
        <v>1225</v>
      </c>
      <c r="AM3" s="3455" t="s">
        <v>1284</v>
      </c>
      <c r="AN3" s="3455" t="s">
        <v>1045</v>
      </c>
      <c r="AO3" s="3456" t="s">
        <v>6</v>
      </c>
    </row>
    <row r="4" spans="1:41" ht="16.5" customHeight="1" thickTop="1">
      <c r="A4" s="3457" t="s">
        <v>1100</v>
      </c>
      <c r="B4" s="3402" t="s">
        <v>3</v>
      </c>
      <c r="C4" s="3395" t="s">
        <v>5</v>
      </c>
      <c r="D4" s="3467" t="s">
        <v>4</v>
      </c>
      <c r="E4" s="2009" t="s">
        <v>5</v>
      </c>
      <c r="F4" s="2012" t="s">
        <v>2</v>
      </c>
      <c r="G4" s="2014" t="s">
        <v>3</v>
      </c>
      <c r="H4" s="3099" t="s">
        <v>5</v>
      </c>
      <c r="I4" s="3401" t="s">
        <v>4</v>
      </c>
      <c r="J4" s="2016" t="s">
        <v>4</v>
      </c>
      <c r="K4" s="3484" t="s">
        <v>5</v>
      </c>
      <c r="L4" s="3101" t="s">
        <v>5</v>
      </c>
      <c r="M4" s="2013" t="s">
        <v>2</v>
      </c>
      <c r="N4" s="2012" t="s">
        <v>2</v>
      </c>
      <c r="O4" s="3116" t="s">
        <v>3</v>
      </c>
      <c r="P4" s="2007" t="s">
        <v>5</v>
      </c>
      <c r="Q4" s="3480" t="s">
        <v>3</v>
      </c>
      <c r="R4" s="2210" t="s">
        <v>59</v>
      </c>
      <c r="S4" s="2210" t="s">
        <v>59</v>
      </c>
      <c r="T4" s="2012" t="s">
        <v>2</v>
      </c>
      <c r="U4" s="2008" t="s">
        <v>4</v>
      </c>
      <c r="V4" s="2791" t="s">
        <v>4</v>
      </c>
      <c r="W4" s="2007" t="s">
        <v>5</v>
      </c>
      <c r="X4" s="3395" t="s">
        <v>5</v>
      </c>
      <c r="Y4" s="3109" t="s">
        <v>3</v>
      </c>
      <c r="Z4" s="2013" t="s">
        <v>2</v>
      </c>
      <c r="AA4" s="2012" t="s">
        <v>2</v>
      </c>
      <c r="AB4" s="2012" t="s">
        <v>2</v>
      </c>
      <c r="AC4" s="3108" t="s">
        <v>2</v>
      </c>
      <c r="AD4" s="2007" t="s">
        <v>5</v>
      </c>
      <c r="AE4" s="3395" t="s">
        <v>5</v>
      </c>
      <c r="AF4" s="3109" t="s">
        <v>3</v>
      </c>
      <c r="AG4" s="3449">
        <v>10</v>
      </c>
      <c r="AH4" s="1597">
        <v>6</v>
      </c>
      <c r="AI4" s="1597">
        <v>5</v>
      </c>
      <c r="AJ4" s="1597">
        <v>10</v>
      </c>
      <c r="AK4" s="1847">
        <v>0</v>
      </c>
      <c r="AL4" s="1847">
        <v>1</v>
      </c>
      <c r="AM4" s="1847">
        <v>4</v>
      </c>
      <c r="AN4" s="1847">
        <v>2</v>
      </c>
      <c r="AO4" s="1597">
        <v>26</v>
      </c>
    </row>
    <row r="5" spans="1:41" ht="16.5" customHeight="1">
      <c r="A5" s="3458" t="s">
        <v>1101</v>
      </c>
      <c r="B5" s="1995" t="s">
        <v>5</v>
      </c>
      <c r="C5" s="2031" t="s">
        <v>3</v>
      </c>
      <c r="D5" s="2131" t="s">
        <v>5</v>
      </c>
      <c r="E5" s="1978" t="s">
        <v>3</v>
      </c>
      <c r="F5" s="1985" t="s">
        <v>2</v>
      </c>
      <c r="G5" s="1989" t="s">
        <v>4</v>
      </c>
      <c r="H5" s="2123" t="s">
        <v>4</v>
      </c>
      <c r="I5" s="1995" t="s">
        <v>5</v>
      </c>
      <c r="J5" s="1997" t="s">
        <v>5</v>
      </c>
      <c r="K5" s="3470" t="s">
        <v>3</v>
      </c>
      <c r="L5" s="2118" t="s">
        <v>2</v>
      </c>
      <c r="M5" s="1982" t="s">
        <v>5</v>
      </c>
      <c r="N5" s="2012" t="s">
        <v>2</v>
      </c>
      <c r="O5" s="1978" t="s">
        <v>3</v>
      </c>
      <c r="P5" s="1995" t="s">
        <v>5</v>
      </c>
      <c r="Q5" s="2795" t="s">
        <v>1047</v>
      </c>
      <c r="R5" s="2129" t="s">
        <v>2</v>
      </c>
      <c r="S5" s="1989" t="s">
        <v>4</v>
      </c>
      <c r="T5" s="1989" t="s">
        <v>4</v>
      </c>
      <c r="U5" s="1982" t="s">
        <v>5</v>
      </c>
      <c r="V5" s="2210" t="s">
        <v>59</v>
      </c>
      <c r="W5" s="1997" t="s">
        <v>5</v>
      </c>
      <c r="X5" s="2068" t="s">
        <v>3</v>
      </c>
      <c r="Y5" s="2127" t="s">
        <v>4</v>
      </c>
      <c r="Z5" s="1982" t="s">
        <v>5</v>
      </c>
      <c r="AA5" s="1987" t="s">
        <v>2</v>
      </c>
      <c r="AB5" s="1978" t="s">
        <v>3</v>
      </c>
      <c r="AC5" s="2125" t="s">
        <v>5</v>
      </c>
      <c r="AD5" s="1988" t="s">
        <v>4</v>
      </c>
      <c r="AE5" s="1993" t="s">
        <v>4</v>
      </c>
      <c r="AF5" s="2122" t="s">
        <v>5</v>
      </c>
      <c r="AG5" s="7">
        <v>6</v>
      </c>
      <c r="AH5" s="13">
        <v>6</v>
      </c>
      <c r="AI5" s="8">
        <v>7</v>
      </c>
      <c r="AJ5" s="13">
        <v>11</v>
      </c>
      <c r="AK5" s="49">
        <v>0</v>
      </c>
      <c r="AL5" s="49">
        <v>1</v>
      </c>
      <c r="AM5" s="49">
        <v>3</v>
      </c>
      <c r="AN5" s="49">
        <v>2</v>
      </c>
      <c r="AO5" s="13">
        <v>30</v>
      </c>
    </row>
    <row r="6" spans="1:41" ht="16.5" customHeight="1">
      <c r="A6" s="3458" t="s">
        <v>1351</v>
      </c>
      <c r="B6" s="1988" t="s">
        <v>4</v>
      </c>
      <c r="C6" s="1993" t="s">
        <v>4</v>
      </c>
      <c r="D6" s="2131" t="s">
        <v>5</v>
      </c>
      <c r="E6" s="1982" t="s">
        <v>5</v>
      </c>
      <c r="F6" s="1978" t="s">
        <v>3</v>
      </c>
      <c r="G6" s="1985" t="s">
        <v>2</v>
      </c>
      <c r="H6" s="3349" t="s">
        <v>1256</v>
      </c>
      <c r="I6" s="2031" t="s">
        <v>3</v>
      </c>
      <c r="J6" s="1997" t="s">
        <v>5</v>
      </c>
      <c r="K6" s="2131" t="s">
        <v>5</v>
      </c>
      <c r="L6" s="2134" t="s">
        <v>3</v>
      </c>
      <c r="M6" s="1987" t="s">
        <v>2</v>
      </c>
      <c r="N6" s="1989" t="s">
        <v>4</v>
      </c>
      <c r="O6" s="2123" t="s">
        <v>4</v>
      </c>
      <c r="P6" s="1995" t="s">
        <v>5</v>
      </c>
      <c r="Q6" s="1997" t="s">
        <v>5</v>
      </c>
      <c r="R6" s="3220" t="s">
        <v>1349</v>
      </c>
      <c r="S6" s="1987" t="s">
        <v>2</v>
      </c>
      <c r="T6" s="1978" t="s">
        <v>3</v>
      </c>
      <c r="U6" s="1985" t="s">
        <v>2</v>
      </c>
      <c r="V6" s="2136" t="s">
        <v>3</v>
      </c>
      <c r="W6" s="1995" t="s">
        <v>5</v>
      </c>
      <c r="X6" s="1997" t="s">
        <v>5</v>
      </c>
      <c r="Y6" s="2210" t="s">
        <v>59</v>
      </c>
      <c r="Z6" s="1989" t="s">
        <v>4</v>
      </c>
      <c r="AA6" s="1989" t="s">
        <v>4</v>
      </c>
      <c r="AB6" s="1982" t="s">
        <v>5</v>
      </c>
      <c r="AC6" s="2132" t="s">
        <v>2</v>
      </c>
      <c r="AD6" s="1995" t="s">
        <v>5</v>
      </c>
      <c r="AE6" s="2031" t="s">
        <v>3</v>
      </c>
      <c r="AF6" s="2127" t="s">
        <v>4</v>
      </c>
      <c r="AG6" s="12">
        <v>8</v>
      </c>
      <c r="AH6" s="13">
        <v>6</v>
      </c>
      <c r="AI6" s="13">
        <v>7</v>
      </c>
      <c r="AJ6" s="13">
        <v>10</v>
      </c>
      <c r="AK6" s="49">
        <v>0</v>
      </c>
      <c r="AL6" s="49">
        <v>0</v>
      </c>
      <c r="AM6" s="49">
        <v>2</v>
      </c>
      <c r="AN6" s="49">
        <v>3</v>
      </c>
      <c r="AO6" s="13">
        <v>28</v>
      </c>
    </row>
    <row r="7" spans="1:41" ht="16.5" customHeight="1" thickBot="1">
      <c r="A7" s="3459" t="s">
        <v>1350</v>
      </c>
      <c r="B7" s="3199" t="s">
        <v>5</v>
      </c>
      <c r="C7" s="3285" t="s">
        <v>5</v>
      </c>
      <c r="D7" s="3468" t="s">
        <v>3</v>
      </c>
      <c r="E7" s="2021" t="s">
        <v>2</v>
      </c>
      <c r="F7" s="3491" t="s">
        <v>3</v>
      </c>
      <c r="G7" s="2021" t="s">
        <v>2</v>
      </c>
      <c r="H7" s="3100" t="s">
        <v>3</v>
      </c>
      <c r="I7" s="3199" t="s">
        <v>5</v>
      </c>
      <c r="J7" s="3285" t="s">
        <v>5</v>
      </c>
      <c r="K7" s="3485" t="s">
        <v>5</v>
      </c>
      <c r="L7" s="2217" t="s">
        <v>2</v>
      </c>
      <c r="M7" s="3485" t="s">
        <v>1341</v>
      </c>
      <c r="N7" s="2223" t="s">
        <v>5</v>
      </c>
      <c r="O7" s="2223" t="s">
        <v>5</v>
      </c>
      <c r="P7" s="2017" t="s">
        <v>4</v>
      </c>
      <c r="Q7" s="3481" t="s">
        <v>4</v>
      </c>
      <c r="R7" s="3471" t="s">
        <v>1333</v>
      </c>
      <c r="S7" s="2020" t="s">
        <v>2</v>
      </c>
      <c r="T7" s="2021" t="s">
        <v>2</v>
      </c>
      <c r="U7" s="2019" t="s">
        <v>3</v>
      </c>
      <c r="V7" s="3113" t="s">
        <v>2</v>
      </c>
      <c r="W7" s="1995" t="s">
        <v>5</v>
      </c>
      <c r="X7" s="3376" t="s">
        <v>1047</v>
      </c>
      <c r="Y7" s="3102" t="s">
        <v>2</v>
      </c>
      <c r="Z7" s="2019" t="s">
        <v>3</v>
      </c>
      <c r="AA7" s="2021" t="s">
        <v>2</v>
      </c>
      <c r="AB7" s="2022" t="s">
        <v>4</v>
      </c>
      <c r="AC7" s="2221" t="s">
        <v>4</v>
      </c>
      <c r="AD7" s="3199" t="s">
        <v>5</v>
      </c>
      <c r="AE7" s="3285" t="s">
        <v>5</v>
      </c>
      <c r="AF7" s="2217" t="s">
        <v>2</v>
      </c>
      <c r="AG7" s="222">
        <v>10</v>
      </c>
      <c r="AH7" s="558">
        <v>5</v>
      </c>
      <c r="AI7" s="215">
        <v>4</v>
      </c>
      <c r="AJ7" s="558">
        <v>11</v>
      </c>
      <c r="AK7" s="1853">
        <v>0</v>
      </c>
      <c r="AL7" s="1853">
        <v>1</v>
      </c>
      <c r="AM7" s="1853">
        <v>3</v>
      </c>
      <c r="AN7" s="1853">
        <v>2</v>
      </c>
      <c r="AO7" s="558">
        <v>22</v>
      </c>
    </row>
    <row r="8" spans="1:41" ht="16.5" customHeight="1">
      <c r="A8" s="3460" t="s">
        <v>325</v>
      </c>
      <c r="B8" s="2065" t="s">
        <v>5</v>
      </c>
      <c r="C8" s="3283" t="s">
        <v>5</v>
      </c>
      <c r="D8" s="2107" t="s">
        <v>5</v>
      </c>
      <c r="E8" s="1981" t="s">
        <v>4</v>
      </c>
      <c r="F8" s="1981" t="s">
        <v>4</v>
      </c>
      <c r="G8" s="1975" t="s">
        <v>5</v>
      </c>
      <c r="H8" s="2156" t="s">
        <v>2</v>
      </c>
      <c r="I8" s="1997" t="s">
        <v>5</v>
      </c>
      <c r="J8" s="2031" t="s">
        <v>3</v>
      </c>
      <c r="K8" s="3486" t="s">
        <v>4</v>
      </c>
      <c r="L8" s="2154" t="s">
        <v>5</v>
      </c>
      <c r="M8" s="1977" t="s">
        <v>3</v>
      </c>
      <c r="N8" s="1976" t="s">
        <v>2</v>
      </c>
      <c r="O8" s="2136" t="s">
        <v>1348</v>
      </c>
      <c r="P8" s="3482" t="s">
        <v>1047</v>
      </c>
      <c r="Q8" s="3283" t="s">
        <v>5</v>
      </c>
      <c r="R8" s="2154" t="s">
        <v>1355</v>
      </c>
      <c r="S8" s="1977" t="s">
        <v>3</v>
      </c>
      <c r="T8" s="1976" t="s">
        <v>2</v>
      </c>
      <c r="U8" s="2210" t="s">
        <v>1331</v>
      </c>
      <c r="V8" s="2156" t="s">
        <v>1354</v>
      </c>
      <c r="W8" s="2031" t="s">
        <v>3</v>
      </c>
      <c r="X8" s="2065" t="s">
        <v>5</v>
      </c>
      <c r="Y8" s="2129" t="s">
        <v>2</v>
      </c>
      <c r="Z8" s="2136" t="s">
        <v>3</v>
      </c>
      <c r="AA8" s="2210" t="s">
        <v>59</v>
      </c>
      <c r="AB8" s="1976" t="s">
        <v>2</v>
      </c>
      <c r="AC8" s="2210" t="s">
        <v>59</v>
      </c>
      <c r="AD8" s="2065" t="s">
        <v>5</v>
      </c>
      <c r="AE8" s="3283" t="s">
        <v>5</v>
      </c>
      <c r="AF8" s="2155" t="s">
        <v>3</v>
      </c>
      <c r="AG8" s="1734">
        <v>10</v>
      </c>
      <c r="AH8" s="16">
        <v>6</v>
      </c>
      <c r="AI8" s="16">
        <v>3</v>
      </c>
      <c r="AJ8" s="16">
        <v>11</v>
      </c>
      <c r="AK8" s="1777">
        <v>0</v>
      </c>
      <c r="AL8" s="1777">
        <v>1</v>
      </c>
      <c r="AM8" s="1777">
        <v>3</v>
      </c>
      <c r="AN8" s="1777">
        <v>2</v>
      </c>
      <c r="AO8" s="16">
        <v>22</v>
      </c>
    </row>
    <row r="9" spans="1:41" ht="16.5" customHeight="1">
      <c r="A9" s="3461" t="s">
        <v>328</v>
      </c>
      <c r="B9" s="1995" t="s">
        <v>5</v>
      </c>
      <c r="C9" s="1997" t="s">
        <v>5</v>
      </c>
      <c r="D9" s="2131" t="s">
        <v>5</v>
      </c>
      <c r="E9" s="1989" t="s">
        <v>4</v>
      </c>
      <c r="F9" s="1989" t="s">
        <v>4</v>
      </c>
      <c r="G9" s="1982" t="s">
        <v>5</v>
      </c>
      <c r="H9" s="2119" t="s">
        <v>2</v>
      </c>
      <c r="I9" s="2068" t="s">
        <v>3</v>
      </c>
      <c r="J9" s="1997" t="s">
        <v>5</v>
      </c>
      <c r="K9" s="3469" t="s">
        <v>4</v>
      </c>
      <c r="L9" s="2122" t="s">
        <v>5</v>
      </c>
      <c r="M9" s="1985" t="s">
        <v>1336</v>
      </c>
      <c r="N9" s="1987" t="s">
        <v>1335</v>
      </c>
      <c r="O9" s="2125" t="s">
        <v>5</v>
      </c>
      <c r="P9" s="1988" t="s">
        <v>4</v>
      </c>
      <c r="Q9" s="1993" t="s">
        <v>4</v>
      </c>
      <c r="R9" s="2122" t="s">
        <v>5</v>
      </c>
      <c r="S9" s="1987" t="s">
        <v>2</v>
      </c>
      <c r="T9" s="1978" t="s">
        <v>3</v>
      </c>
      <c r="U9" s="1987" t="s">
        <v>2</v>
      </c>
      <c r="V9" s="2119" t="s">
        <v>2</v>
      </c>
      <c r="W9" s="1995" t="s">
        <v>5</v>
      </c>
      <c r="X9" s="2031" t="s">
        <v>3</v>
      </c>
      <c r="Y9" s="2210" t="s">
        <v>1331</v>
      </c>
      <c r="Z9" s="1982" t="s">
        <v>5</v>
      </c>
      <c r="AA9" s="1978" t="s">
        <v>3</v>
      </c>
      <c r="AB9" s="1989" t="s">
        <v>4</v>
      </c>
      <c r="AC9" s="2123" t="s">
        <v>4</v>
      </c>
      <c r="AD9" s="1995" t="s">
        <v>5</v>
      </c>
      <c r="AE9" s="2795" t="s">
        <v>1047</v>
      </c>
      <c r="AF9" s="2210" t="s">
        <v>1331</v>
      </c>
      <c r="AG9" s="12">
        <v>7</v>
      </c>
      <c r="AH9" s="13">
        <v>5</v>
      </c>
      <c r="AI9" s="13">
        <v>7</v>
      </c>
      <c r="AJ9" s="13">
        <v>11</v>
      </c>
      <c r="AK9" s="49">
        <v>0</v>
      </c>
      <c r="AL9" s="49">
        <v>1</v>
      </c>
      <c r="AM9" s="49">
        <v>3</v>
      </c>
      <c r="AN9" s="49">
        <v>2</v>
      </c>
      <c r="AO9" s="13">
        <v>28</v>
      </c>
    </row>
    <row r="10" spans="1:41" ht="16.5" customHeight="1">
      <c r="A10" s="3461" t="s">
        <v>331</v>
      </c>
      <c r="B10" s="1995" t="s">
        <v>5</v>
      </c>
      <c r="C10" s="2031" t="s">
        <v>3</v>
      </c>
      <c r="D10" s="2131" t="s">
        <v>5</v>
      </c>
      <c r="E10" s="1982" t="s">
        <v>5</v>
      </c>
      <c r="F10" s="1978" t="s">
        <v>3</v>
      </c>
      <c r="G10" s="1989" t="s">
        <v>4</v>
      </c>
      <c r="H10" s="2123" t="s">
        <v>4</v>
      </c>
      <c r="I10" s="1995" t="s">
        <v>5</v>
      </c>
      <c r="J10" s="1997" t="s">
        <v>5</v>
      </c>
      <c r="K10" s="2131" t="s">
        <v>5</v>
      </c>
      <c r="L10" s="2129" t="s">
        <v>2</v>
      </c>
      <c r="M10" s="1987" t="s">
        <v>2</v>
      </c>
      <c r="N10" s="2210" t="s">
        <v>1330</v>
      </c>
      <c r="O10" s="2226" t="s">
        <v>1330</v>
      </c>
      <c r="P10" s="1995" t="s">
        <v>5</v>
      </c>
      <c r="Q10" s="2795" t="s">
        <v>1047</v>
      </c>
      <c r="R10" s="2134" t="s">
        <v>3</v>
      </c>
      <c r="S10" s="1987" t="s">
        <v>2</v>
      </c>
      <c r="T10" s="1987" t="s">
        <v>2</v>
      </c>
      <c r="U10" s="1982" t="s">
        <v>5</v>
      </c>
      <c r="V10" s="2119" t="s">
        <v>2</v>
      </c>
      <c r="W10" s="2068" t="s">
        <v>3</v>
      </c>
      <c r="X10" s="1997" t="s">
        <v>5</v>
      </c>
      <c r="Y10" s="2127" t="s">
        <v>4</v>
      </c>
      <c r="Z10" s="1982" t="s">
        <v>5</v>
      </c>
      <c r="AA10" s="1985" t="s">
        <v>1329</v>
      </c>
      <c r="AB10" s="2210" t="s">
        <v>1331</v>
      </c>
      <c r="AC10" s="2125" t="s">
        <v>5</v>
      </c>
      <c r="AD10" s="1988" t="s">
        <v>4</v>
      </c>
      <c r="AE10" s="1993" t="s">
        <v>4</v>
      </c>
      <c r="AF10" s="2122" t="s">
        <v>5</v>
      </c>
      <c r="AG10" s="7">
        <v>6</v>
      </c>
      <c r="AH10" s="13">
        <v>5</v>
      </c>
      <c r="AI10" s="8">
        <v>7</v>
      </c>
      <c r="AJ10" s="13">
        <v>12</v>
      </c>
      <c r="AK10" s="49">
        <v>0</v>
      </c>
      <c r="AL10" s="49">
        <v>0</v>
      </c>
      <c r="AM10" s="49">
        <v>3</v>
      </c>
      <c r="AN10" s="49">
        <v>2</v>
      </c>
      <c r="AO10" s="13">
        <v>26</v>
      </c>
    </row>
    <row r="11" spans="1:41" ht="16.5" customHeight="1">
      <c r="A11" s="3461" t="s">
        <v>327</v>
      </c>
      <c r="B11" s="2068" t="s">
        <v>3</v>
      </c>
      <c r="C11" s="1997" t="s">
        <v>5</v>
      </c>
      <c r="D11" s="3469" t="s">
        <v>4</v>
      </c>
      <c r="E11" s="1982" t="s">
        <v>5</v>
      </c>
      <c r="F11" s="3507" t="s">
        <v>1345</v>
      </c>
      <c r="G11" s="1978" t="s">
        <v>3</v>
      </c>
      <c r="H11" s="2125" t="s">
        <v>5</v>
      </c>
      <c r="I11" s="1988" t="s">
        <v>4</v>
      </c>
      <c r="J11" s="2016" t="s">
        <v>4</v>
      </c>
      <c r="K11" s="2131" t="s">
        <v>5</v>
      </c>
      <c r="L11" s="1987" t="s">
        <v>2</v>
      </c>
      <c r="M11" s="1987" t="s">
        <v>2</v>
      </c>
      <c r="N11" s="3508" t="s">
        <v>1346</v>
      </c>
      <c r="O11" s="2125" t="s">
        <v>5</v>
      </c>
      <c r="P11" s="1995" t="s">
        <v>5</v>
      </c>
      <c r="Q11" s="2031" t="s">
        <v>3</v>
      </c>
      <c r="R11" s="2129" t="s">
        <v>2</v>
      </c>
      <c r="S11" s="1978" t="s">
        <v>3</v>
      </c>
      <c r="T11" s="1989" t="s">
        <v>4</v>
      </c>
      <c r="U11" s="1989" t="s">
        <v>4</v>
      </c>
      <c r="V11" s="2123" t="s">
        <v>4</v>
      </c>
      <c r="W11" s="1995" t="s">
        <v>5</v>
      </c>
      <c r="X11" s="1997" t="s">
        <v>5</v>
      </c>
      <c r="Y11" s="2134" t="s">
        <v>3</v>
      </c>
      <c r="Z11" s="1987" t="s">
        <v>2</v>
      </c>
      <c r="AA11" s="1982" t="s">
        <v>5</v>
      </c>
      <c r="AB11" s="1987" t="s">
        <v>1347</v>
      </c>
      <c r="AC11" s="2136" t="s">
        <v>3</v>
      </c>
      <c r="AD11" s="3448" t="s">
        <v>1047</v>
      </c>
      <c r="AE11" s="1997" t="s">
        <v>5</v>
      </c>
      <c r="AF11" s="2118" t="s">
        <v>2</v>
      </c>
      <c r="AG11" s="12">
        <v>9</v>
      </c>
      <c r="AH11" s="13">
        <v>6</v>
      </c>
      <c r="AI11" s="13">
        <v>5</v>
      </c>
      <c r="AJ11" s="13">
        <v>10</v>
      </c>
      <c r="AK11" s="49">
        <v>0</v>
      </c>
      <c r="AL11" s="49">
        <v>1</v>
      </c>
      <c r="AM11" s="49">
        <v>3</v>
      </c>
      <c r="AN11" s="49">
        <v>2</v>
      </c>
      <c r="AO11" s="13">
        <v>26</v>
      </c>
    </row>
    <row r="12" spans="1:41" ht="16.5" customHeight="1">
      <c r="A12" s="3461" t="s">
        <v>341</v>
      </c>
      <c r="B12" s="1995" t="s">
        <v>5</v>
      </c>
      <c r="C12" s="1997" t="s">
        <v>5</v>
      </c>
      <c r="D12" s="2131" t="s">
        <v>5</v>
      </c>
      <c r="E12" s="1978" t="s">
        <v>3</v>
      </c>
      <c r="F12" s="1987" t="s">
        <v>2</v>
      </c>
      <c r="G12" s="1985" t="s">
        <v>2</v>
      </c>
      <c r="H12" s="2119" t="s">
        <v>2</v>
      </c>
      <c r="I12" s="1995" t="s">
        <v>5</v>
      </c>
      <c r="J12" s="1997" t="s">
        <v>5</v>
      </c>
      <c r="K12" s="3470" t="s">
        <v>3</v>
      </c>
      <c r="L12" s="2127" t="s">
        <v>4</v>
      </c>
      <c r="M12" s="1989" t="s">
        <v>4</v>
      </c>
      <c r="N12" s="1982" t="s">
        <v>5</v>
      </c>
      <c r="O12" s="2210" t="s">
        <v>1331</v>
      </c>
      <c r="P12" s="2068" t="s">
        <v>1329</v>
      </c>
      <c r="Q12" s="1997" t="s">
        <v>5</v>
      </c>
      <c r="R12" s="2127" t="s">
        <v>4</v>
      </c>
      <c r="S12" s="1982" t="s">
        <v>5</v>
      </c>
      <c r="T12" s="1985" t="s">
        <v>2</v>
      </c>
      <c r="U12" s="1987" t="s">
        <v>2</v>
      </c>
      <c r="V12" s="2125" t="s">
        <v>5</v>
      </c>
      <c r="W12" s="1988" t="s">
        <v>4</v>
      </c>
      <c r="X12" s="1993" t="s">
        <v>4</v>
      </c>
      <c r="Y12" s="2122" t="s">
        <v>5</v>
      </c>
      <c r="Z12" s="2210" t="s">
        <v>59</v>
      </c>
      <c r="AA12" s="1987" t="s">
        <v>2</v>
      </c>
      <c r="AB12" s="1985" t="s">
        <v>2</v>
      </c>
      <c r="AC12" s="2136" t="s">
        <v>3</v>
      </c>
      <c r="AD12" s="1995" t="s">
        <v>5</v>
      </c>
      <c r="AE12" s="2031" t="s">
        <v>3</v>
      </c>
      <c r="AF12" s="2118" t="s">
        <v>2</v>
      </c>
      <c r="AG12" s="12">
        <v>10</v>
      </c>
      <c r="AH12" s="13">
        <v>5</v>
      </c>
      <c r="AI12" s="13">
        <v>5</v>
      </c>
      <c r="AJ12" s="13">
        <v>11</v>
      </c>
      <c r="AK12" s="49">
        <v>0</v>
      </c>
      <c r="AL12" s="49">
        <v>1</v>
      </c>
      <c r="AM12" s="49">
        <v>3</v>
      </c>
      <c r="AN12" s="49">
        <v>3</v>
      </c>
      <c r="AO12" s="13">
        <v>24</v>
      </c>
    </row>
    <row r="13" spans="1:41" ht="16.5" customHeight="1">
      <c r="A13" s="3461" t="s">
        <v>329</v>
      </c>
      <c r="B13" s="1995" t="s">
        <v>5</v>
      </c>
      <c r="C13" s="1997" t="s">
        <v>5</v>
      </c>
      <c r="D13" s="3470" t="s">
        <v>3</v>
      </c>
      <c r="E13" s="1987" t="s">
        <v>2</v>
      </c>
      <c r="F13" s="1985" t="s">
        <v>2</v>
      </c>
      <c r="G13" s="1985" t="s">
        <v>2</v>
      </c>
      <c r="H13" s="2136" t="s">
        <v>3</v>
      </c>
      <c r="I13" s="1995" t="s">
        <v>5</v>
      </c>
      <c r="J13" s="1997" t="s">
        <v>5</v>
      </c>
      <c r="K13" s="2131" t="s">
        <v>5</v>
      </c>
      <c r="L13" s="2127" t="s">
        <v>4</v>
      </c>
      <c r="M13" s="1989" t="s">
        <v>4</v>
      </c>
      <c r="N13" s="1982" t="s">
        <v>5</v>
      </c>
      <c r="O13" s="2119" t="s">
        <v>2</v>
      </c>
      <c r="P13" s="2068" t="s">
        <v>3</v>
      </c>
      <c r="Q13" s="1997" t="s">
        <v>5</v>
      </c>
      <c r="R13" s="2127" t="s">
        <v>4</v>
      </c>
      <c r="S13" s="1989" t="s">
        <v>4</v>
      </c>
      <c r="T13" s="1982" t="s">
        <v>5</v>
      </c>
      <c r="U13" s="1978" t="s">
        <v>3</v>
      </c>
      <c r="V13" s="2125" t="s">
        <v>5</v>
      </c>
      <c r="W13" s="1988" t="s">
        <v>4</v>
      </c>
      <c r="X13" s="1993" t="s">
        <v>4</v>
      </c>
      <c r="Y13" s="2122" t="s">
        <v>5</v>
      </c>
      <c r="Z13" s="1987" t="s">
        <v>1342</v>
      </c>
      <c r="AA13" s="2210" t="s">
        <v>1331</v>
      </c>
      <c r="AB13" s="1978" t="s">
        <v>3</v>
      </c>
      <c r="AC13" s="2119" t="s">
        <v>2</v>
      </c>
      <c r="AD13" s="2068" t="s">
        <v>3</v>
      </c>
      <c r="AE13" s="1997" t="s">
        <v>5</v>
      </c>
      <c r="AF13" s="2129" t="s">
        <v>2</v>
      </c>
      <c r="AG13" s="12">
        <v>9</v>
      </c>
      <c r="AH13" s="13">
        <v>6</v>
      </c>
      <c r="AI13" s="13">
        <v>5</v>
      </c>
      <c r="AJ13" s="13">
        <v>11</v>
      </c>
      <c r="AK13" s="49">
        <v>0</v>
      </c>
      <c r="AL13" s="49">
        <v>1</v>
      </c>
      <c r="AM13" s="49">
        <v>3</v>
      </c>
      <c r="AN13" s="49">
        <v>3</v>
      </c>
      <c r="AO13" s="13">
        <v>26</v>
      </c>
    </row>
    <row r="14" spans="1:41" ht="16.5" customHeight="1">
      <c r="A14" s="3461" t="s">
        <v>330</v>
      </c>
      <c r="B14" s="1988" t="s">
        <v>4</v>
      </c>
      <c r="C14" s="1993" t="s">
        <v>4</v>
      </c>
      <c r="D14" s="2131" t="s">
        <v>5</v>
      </c>
      <c r="E14" s="1985" t="s">
        <v>2</v>
      </c>
      <c r="F14" s="3492" t="s">
        <v>1334</v>
      </c>
      <c r="G14" s="1987" t="s">
        <v>2</v>
      </c>
      <c r="H14" s="2125" t="s">
        <v>5</v>
      </c>
      <c r="I14" s="1995" t="s">
        <v>5</v>
      </c>
      <c r="J14" s="2031" t="s">
        <v>3</v>
      </c>
      <c r="K14" s="2131" t="s">
        <v>5</v>
      </c>
      <c r="L14" s="2134" t="s">
        <v>3</v>
      </c>
      <c r="M14" s="3217" t="s">
        <v>1335</v>
      </c>
      <c r="N14" s="1989" t="s">
        <v>4</v>
      </c>
      <c r="O14" s="2123" t="s">
        <v>4</v>
      </c>
      <c r="P14" s="1995" t="s">
        <v>5</v>
      </c>
      <c r="Q14" s="1997" t="s">
        <v>5</v>
      </c>
      <c r="R14" s="3509" t="s">
        <v>1354</v>
      </c>
      <c r="S14" s="2132" t="s">
        <v>2</v>
      </c>
      <c r="T14" s="1978" t="s">
        <v>3</v>
      </c>
      <c r="U14" s="1985" t="s">
        <v>2</v>
      </c>
      <c r="V14" s="2136" t="s">
        <v>1329</v>
      </c>
      <c r="W14" s="1995" t="s">
        <v>5</v>
      </c>
      <c r="X14" s="1997" t="s">
        <v>5</v>
      </c>
      <c r="Y14" s="2118" t="s">
        <v>2</v>
      </c>
      <c r="Z14" s="1989" t="s">
        <v>4</v>
      </c>
      <c r="AA14" s="1989" t="s">
        <v>4</v>
      </c>
      <c r="AB14" s="1982" t="s">
        <v>5</v>
      </c>
      <c r="AC14" s="2210" t="s">
        <v>59</v>
      </c>
      <c r="AD14" s="1997" t="s">
        <v>5</v>
      </c>
      <c r="AE14" s="1997" t="s">
        <v>5</v>
      </c>
      <c r="AF14" s="2127" t="s">
        <v>4</v>
      </c>
      <c r="AG14" s="12">
        <v>8</v>
      </c>
      <c r="AH14" s="13">
        <v>6</v>
      </c>
      <c r="AI14" s="13">
        <v>7</v>
      </c>
      <c r="AJ14" s="13">
        <v>10</v>
      </c>
      <c r="AK14" s="49">
        <v>0</v>
      </c>
      <c r="AL14" s="49">
        <v>0</v>
      </c>
      <c r="AM14" s="49">
        <v>2</v>
      </c>
      <c r="AN14" s="49">
        <v>2</v>
      </c>
      <c r="AO14" s="13">
        <v>28</v>
      </c>
    </row>
    <row r="15" spans="1:41" ht="16.5" customHeight="1">
      <c r="A15" s="74" t="s">
        <v>1226</v>
      </c>
      <c r="B15" s="1995"/>
      <c r="C15" s="1997"/>
      <c r="D15" s="2122"/>
      <c r="E15" s="1982"/>
      <c r="F15" s="1982"/>
      <c r="G15" s="1982"/>
      <c r="H15" s="2125"/>
      <c r="I15" s="1995"/>
      <c r="J15" s="1997"/>
      <c r="K15" s="2122"/>
      <c r="L15" s="2122"/>
      <c r="M15" s="1982"/>
      <c r="N15" s="1982"/>
      <c r="O15" s="2125"/>
      <c r="P15" s="1995"/>
      <c r="Q15" s="1997"/>
      <c r="R15" s="2122"/>
      <c r="S15" s="1982"/>
      <c r="T15" s="1982"/>
      <c r="U15" s="1982"/>
      <c r="V15" s="2125"/>
      <c r="W15" s="1995"/>
      <c r="X15" s="1997"/>
      <c r="Y15" s="2122"/>
      <c r="Z15" s="1982"/>
      <c r="AA15" s="1982"/>
      <c r="AB15" s="1982"/>
      <c r="AC15" s="2125"/>
      <c r="AD15" s="1995"/>
      <c r="AE15" s="1997"/>
      <c r="AF15" s="2122"/>
      <c r="AG15" s="12">
        <v>0</v>
      </c>
      <c r="AH15" s="13">
        <v>0</v>
      </c>
      <c r="AI15" s="13">
        <v>0</v>
      </c>
      <c r="AJ15" s="13">
        <v>0</v>
      </c>
      <c r="AK15" s="49">
        <v>0</v>
      </c>
      <c r="AL15" s="49">
        <v>2</v>
      </c>
      <c r="AM15" s="49">
        <v>8</v>
      </c>
      <c r="AN15" s="49">
        <v>0</v>
      </c>
      <c r="AO15" s="13">
        <v>6</v>
      </c>
    </row>
    <row r="16" spans="1:41" ht="16.5" customHeight="1" thickBot="1">
      <c r="A16" s="3375" t="s">
        <v>1227</v>
      </c>
      <c r="B16" s="3199"/>
      <c r="C16" s="3285"/>
      <c r="D16" s="3471"/>
      <c r="E16" s="2018"/>
      <c r="F16" s="2018"/>
      <c r="G16" s="2018"/>
      <c r="H16" s="2223"/>
      <c r="I16" s="3199"/>
      <c r="J16" s="3285"/>
      <c r="K16" s="3471"/>
      <c r="L16" s="3471"/>
      <c r="M16" s="2018"/>
      <c r="N16" s="2018"/>
      <c r="O16" s="2223"/>
      <c r="P16" s="3199"/>
      <c r="Q16" s="3285"/>
      <c r="R16" s="3471"/>
      <c r="S16" s="2018"/>
      <c r="T16" s="2018"/>
      <c r="U16" s="2018"/>
      <c r="V16" s="2223"/>
      <c r="W16" s="3199"/>
      <c r="X16" s="3285"/>
      <c r="Y16" s="3471"/>
      <c r="Z16" s="2018"/>
      <c r="AA16" s="2018"/>
      <c r="AB16" s="2018"/>
      <c r="AC16" s="2223"/>
      <c r="AD16" s="3199"/>
      <c r="AE16" s="3285"/>
      <c r="AF16" s="3471"/>
      <c r="AG16" s="632">
        <v>0</v>
      </c>
      <c r="AH16" s="558">
        <v>0</v>
      </c>
      <c r="AI16" s="558">
        <v>0</v>
      </c>
      <c r="AJ16" s="558">
        <v>0</v>
      </c>
      <c r="AK16" s="1853">
        <v>0</v>
      </c>
      <c r="AL16" s="1853">
        <v>2</v>
      </c>
      <c r="AM16" s="1853">
        <v>8</v>
      </c>
      <c r="AN16" s="1853">
        <v>0</v>
      </c>
      <c r="AO16" s="558">
        <v>6</v>
      </c>
    </row>
    <row r="17" spans="1:41" ht="16.5" customHeight="1">
      <c r="A17" s="3462" t="s">
        <v>334</v>
      </c>
      <c r="B17" s="1974" t="s">
        <v>4</v>
      </c>
      <c r="C17" s="3283" t="s">
        <v>5</v>
      </c>
      <c r="D17" s="2107" t="s">
        <v>5</v>
      </c>
      <c r="E17" s="1980" t="s">
        <v>2</v>
      </c>
      <c r="F17" s="1976" t="s">
        <v>2</v>
      </c>
      <c r="G17" s="1977" t="s">
        <v>3</v>
      </c>
      <c r="H17" s="2109" t="s">
        <v>5</v>
      </c>
      <c r="I17" s="3482" t="s">
        <v>1047</v>
      </c>
      <c r="J17" s="3283" t="s">
        <v>5</v>
      </c>
      <c r="K17" s="3487" t="s">
        <v>3</v>
      </c>
      <c r="L17" s="2100" t="s">
        <v>2</v>
      </c>
      <c r="M17" s="1976" t="s">
        <v>2</v>
      </c>
      <c r="N17" s="2210" t="s">
        <v>1339</v>
      </c>
      <c r="O17" s="2210" t="s">
        <v>1339</v>
      </c>
      <c r="P17" s="2065" t="s">
        <v>5</v>
      </c>
      <c r="Q17" s="3283" t="s">
        <v>5</v>
      </c>
      <c r="R17" s="2155" t="s">
        <v>3</v>
      </c>
      <c r="S17" s="1976" t="s">
        <v>2</v>
      </c>
      <c r="T17" s="1981" t="s">
        <v>4</v>
      </c>
      <c r="U17" s="1981" t="s">
        <v>4</v>
      </c>
      <c r="V17" s="2109" t="s">
        <v>5</v>
      </c>
      <c r="W17" s="2065" t="s">
        <v>5</v>
      </c>
      <c r="X17" s="2051" t="s">
        <v>3</v>
      </c>
      <c r="Y17" s="2111" t="s">
        <v>4</v>
      </c>
      <c r="Z17" s="1981" t="s">
        <v>4</v>
      </c>
      <c r="AA17" s="1975" t="s">
        <v>5</v>
      </c>
      <c r="AB17" s="2210" t="s">
        <v>1339</v>
      </c>
      <c r="AC17" s="2132" t="s">
        <v>2</v>
      </c>
      <c r="AD17" s="3282" t="s">
        <v>3</v>
      </c>
      <c r="AE17" s="3283" t="s">
        <v>5</v>
      </c>
      <c r="AF17" s="3490" t="s">
        <v>3</v>
      </c>
      <c r="AG17" s="15">
        <v>9</v>
      </c>
      <c r="AH17" s="16">
        <v>6</v>
      </c>
      <c r="AI17" s="17">
        <v>5</v>
      </c>
      <c r="AJ17" s="17">
        <v>10</v>
      </c>
      <c r="AK17" s="1777">
        <v>0</v>
      </c>
      <c r="AL17" s="1777">
        <v>1</v>
      </c>
      <c r="AM17" s="1777">
        <v>3</v>
      </c>
      <c r="AN17" s="1777">
        <v>2</v>
      </c>
      <c r="AO17" s="16">
        <v>26</v>
      </c>
    </row>
    <row r="18" spans="1:41" ht="16.5" customHeight="1">
      <c r="A18" s="3370" t="s">
        <v>336</v>
      </c>
      <c r="B18" s="1995" t="s">
        <v>5</v>
      </c>
      <c r="C18" s="1997" t="s">
        <v>5</v>
      </c>
      <c r="D18" s="3470" t="s">
        <v>3</v>
      </c>
      <c r="E18" s="1987" t="s">
        <v>2</v>
      </c>
      <c r="F18" s="1987" t="s">
        <v>2</v>
      </c>
      <c r="G18" s="1987" t="s">
        <v>2</v>
      </c>
      <c r="H18" s="2132" t="s">
        <v>2</v>
      </c>
      <c r="I18" s="1995" t="s">
        <v>5</v>
      </c>
      <c r="J18" s="1997" t="s">
        <v>5</v>
      </c>
      <c r="K18" s="2131" t="s">
        <v>5</v>
      </c>
      <c r="L18" s="3503" t="s">
        <v>3</v>
      </c>
      <c r="M18" s="1989" t="s">
        <v>4</v>
      </c>
      <c r="N18" s="1989" t="s">
        <v>4</v>
      </c>
      <c r="O18" s="2125" t="s">
        <v>5</v>
      </c>
      <c r="P18" s="1995" t="s">
        <v>5</v>
      </c>
      <c r="Q18" s="2031" t="s">
        <v>3</v>
      </c>
      <c r="R18" s="1988" t="s">
        <v>1332</v>
      </c>
      <c r="S18" s="1989" t="s">
        <v>1332</v>
      </c>
      <c r="T18" s="2122" t="s">
        <v>1333</v>
      </c>
      <c r="U18" s="2210" t="s">
        <v>1339</v>
      </c>
      <c r="V18" s="2119" t="s">
        <v>2</v>
      </c>
      <c r="W18" s="2068" t="s">
        <v>3</v>
      </c>
      <c r="X18" s="1997" t="s">
        <v>5</v>
      </c>
      <c r="Y18" s="2118" t="s">
        <v>2</v>
      </c>
      <c r="Z18" s="1982" t="s">
        <v>5</v>
      </c>
      <c r="AA18" s="1978" t="s">
        <v>3</v>
      </c>
      <c r="AB18" s="2210" t="s">
        <v>1339</v>
      </c>
      <c r="AC18" s="2210" t="s">
        <v>1339</v>
      </c>
      <c r="AD18" s="1995" t="s">
        <v>5</v>
      </c>
      <c r="AE18" s="1993" t="s">
        <v>4</v>
      </c>
      <c r="AF18" s="2122" t="s">
        <v>5</v>
      </c>
      <c r="AG18" s="12">
        <v>9</v>
      </c>
      <c r="AH18" s="13">
        <v>5</v>
      </c>
      <c r="AI18" s="13">
        <v>5</v>
      </c>
      <c r="AJ18" s="13">
        <v>12</v>
      </c>
      <c r="AK18" s="49">
        <v>0</v>
      </c>
      <c r="AL18" s="49">
        <v>1</v>
      </c>
      <c r="AM18" s="49">
        <v>3</v>
      </c>
      <c r="AN18" s="49">
        <v>2</v>
      </c>
      <c r="AO18" s="13">
        <v>24</v>
      </c>
    </row>
    <row r="19" spans="1:41" ht="16.5" customHeight="1">
      <c r="A19" s="3370" t="s">
        <v>333</v>
      </c>
      <c r="B19" s="1995" t="s">
        <v>5</v>
      </c>
      <c r="C19" s="1997" t="s">
        <v>5</v>
      </c>
      <c r="D19" s="2131" t="s">
        <v>5</v>
      </c>
      <c r="E19" s="1978" t="s">
        <v>3</v>
      </c>
      <c r="F19" s="1989" t="s">
        <v>4</v>
      </c>
      <c r="G19" s="1989" t="s">
        <v>4</v>
      </c>
      <c r="H19" s="2125" t="s">
        <v>5</v>
      </c>
      <c r="I19" s="1995" t="s">
        <v>5</v>
      </c>
      <c r="J19" s="2031" t="s">
        <v>3</v>
      </c>
      <c r="K19" s="3469" t="s">
        <v>4</v>
      </c>
      <c r="L19" s="2127" t="s">
        <v>4</v>
      </c>
      <c r="M19" s="1982" t="s">
        <v>5</v>
      </c>
      <c r="N19" s="1985" t="s">
        <v>2</v>
      </c>
      <c r="O19" s="2031" t="s">
        <v>3</v>
      </c>
      <c r="P19" s="2068" t="s">
        <v>3</v>
      </c>
      <c r="Q19" s="1997" t="s">
        <v>5</v>
      </c>
      <c r="R19" s="2118" t="s">
        <v>2</v>
      </c>
      <c r="S19" s="1987" t="s">
        <v>2</v>
      </c>
      <c r="T19" s="1982" t="s">
        <v>5</v>
      </c>
      <c r="U19" s="1982" t="s">
        <v>5</v>
      </c>
      <c r="V19" s="2136" t="s">
        <v>3</v>
      </c>
      <c r="W19" s="3448" t="s">
        <v>1047</v>
      </c>
      <c r="X19" s="1993" t="s">
        <v>4</v>
      </c>
      <c r="Y19" s="2122" t="s">
        <v>5</v>
      </c>
      <c r="Z19" s="1987" t="s">
        <v>2</v>
      </c>
      <c r="AA19" s="2210" t="s">
        <v>1331</v>
      </c>
      <c r="AB19" s="2129" t="s">
        <v>2</v>
      </c>
      <c r="AC19" s="2136" t="s">
        <v>3</v>
      </c>
      <c r="AD19" s="1995" t="s">
        <v>5</v>
      </c>
      <c r="AE19" s="1997" t="s">
        <v>5</v>
      </c>
      <c r="AF19" s="2118" t="s">
        <v>2</v>
      </c>
      <c r="AG19" s="7">
        <v>8</v>
      </c>
      <c r="AH19" s="13">
        <v>5</v>
      </c>
      <c r="AI19" s="8">
        <v>5</v>
      </c>
      <c r="AJ19" s="8">
        <v>12</v>
      </c>
      <c r="AK19" s="49">
        <v>0</v>
      </c>
      <c r="AL19" s="49">
        <v>1</v>
      </c>
      <c r="AM19" s="49">
        <v>2</v>
      </c>
      <c r="AN19" s="49">
        <v>3</v>
      </c>
      <c r="AO19" s="13">
        <v>24</v>
      </c>
    </row>
    <row r="20" spans="1:41" ht="16.5" customHeight="1">
      <c r="A20" s="3370" t="s">
        <v>335</v>
      </c>
      <c r="B20" s="1995" t="s">
        <v>5</v>
      </c>
      <c r="C20" s="2031" t="s">
        <v>3</v>
      </c>
      <c r="D20" s="3469" t="s">
        <v>4</v>
      </c>
      <c r="E20" s="1989" t="s">
        <v>4</v>
      </c>
      <c r="F20" s="1982" t="s">
        <v>5</v>
      </c>
      <c r="G20" s="1987" t="s">
        <v>2</v>
      </c>
      <c r="H20" s="2119" t="s">
        <v>2</v>
      </c>
      <c r="I20" s="2068" t="s">
        <v>3</v>
      </c>
      <c r="J20" s="1997" t="s">
        <v>5</v>
      </c>
      <c r="K20" s="2131" t="s">
        <v>5</v>
      </c>
      <c r="L20" s="2122" t="s">
        <v>5</v>
      </c>
      <c r="M20" s="1978" t="s">
        <v>3</v>
      </c>
      <c r="N20" s="1978" t="s">
        <v>3</v>
      </c>
      <c r="O20" s="2132" t="s">
        <v>2</v>
      </c>
      <c r="P20" s="1995" t="s">
        <v>5</v>
      </c>
      <c r="Q20" s="1993" t="s">
        <v>4</v>
      </c>
      <c r="R20" s="2122" t="s">
        <v>5</v>
      </c>
      <c r="S20" s="1987" t="s">
        <v>2</v>
      </c>
      <c r="T20" s="1987" t="s">
        <v>2</v>
      </c>
      <c r="U20" s="1978" t="s">
        <v>3</v>
      </c>
      <c r="V20" s="2123" t="s">
        <v>4</v>
      </c>
      <c r="W20" s="1988" t="s">
        <v>4</v>
      </c>
      <c r="X20" s="1997" t="s">
        <v>5</v>
      </c>
      <c r="Y20" s="2118" t="s">
        <v>2</v>
      </c>
      <c r="Z20" s="2210" t="s">
        <v>59</v>
      </c>
      <c r="AA20" s="1985" t="s">
        <v>2</v>
      </c>
      <c r="AB20" s="1987" t="s">
        <v>2</v>
      </c>
      <c r="AC20" s="2132" t="s">
        <v>2</v>
      </c>
      <c r="AD20" s="1995" t="s">
        <v>5</v>
      </c>
      <c r="AE20" s="1997" t="s">
        <v>5</v>
      </c>
      <c r="AF20" s="2118" t="s">
        <v>1375</v>
      </c>
      <c r="AG20" s="7">
        <v>11</v>
      </c>
      <c r="AH20" s="13">
        <v>5</v>
      </c>
      <c r="AI20" s="8">
        <v>5</v>
      </c>
      <c r="AJ20" s="8">
        <v>10</v>
      </c>
      <c r="AK20" s="49">
        <v>0</v>
      </c>
      <c r="AL20" s="49">
        <v>1</v>
      </c>
      <c r="AM20" s="49">
        <v>3</v>
      </c>
      <c r="AN20" s="49">
        <v>3</v>
      </c>
      <c r="AO20" s="13">
        <v>24</v>
      </c>
    </row>
    <row r="21" spans="1:41" ht="16.5" customHeight="1">
      <c r="A21" s="3370" t="s">
        <v>1103</v>
      </c>
      <c r="B21" s="1995" t="s">
        <v>5</v>
      </c>
      <c r="C21" s="1993" t="s">
        <v>4</v>
      </c>
      <c r="D21" s="2131" t="s">
        <v>5</v>
      </c>
      <c r="E21" s="1982" t="s">
        <v>5</v>
      </c>
      <c r="F21" s="1978" t="s">
        <v>3</v>
      </c>
      <c r="G21" s="1987" t="s">
        <v>2</v>
      </c>
      <c r="H21" s="2123" t="s">
        <v>4</v>
      </c>
      <c r="I21" s="1988" t="s">
        <v>4</v>
      </c>
      <c r="J21" s="1997" t="s">
        <v>5</v>
      </c>
      <c r="K21" s="2131" t="s">
        <v>5</v>
      </c>
      <c r="L21" s="3504" t="s">
        <v>1334</v>
      </c>
      <c r="M21" s="1987" t="s">
        <v>1337</v>
      </c>
      <c r="N21" s="2210" t="s">
        <v>1339</v>
      </c>
      <c r="O21" s="2210" t="s">
        <v>1339</v>
      </c>
      <c r="P21" s="1995" t="s">
        <v>5</v>
      </c>
      <c r="Q21" s="1997" t="s">
        <v>5</v>
      </c>
      <c r="R21" s="2129" t="s">
        <v>2</v>
      </c>
      <c r="S21" s="1987" t="s">
        <v>2</v>
      </c>
      <c r="T21" s="1978" t="s">
        <v>3</v>
      </c>
      <c r="U21" s="1985" t="s">
        <v>2</v>
      </c>
      <c r="V21" s="2119" t="s">
        <v>2</v>
      </c>
      <c r="W21" s="1995" t="s">
        <v>5</v>
      </c>
      <c r="X21" s="1997" t="s">
        <v>5</v>
      </c>
      <c r="Y21" s="2118" t="s">
        <v>2</v>
      </c>
      <c r="Z21" s="2180" t="s">
        <v>1353</v>
      </c>
      <c r="AA21" s="1989" t="s">
        <v>1356</v>
      </c>
      <c r="AB21" s="1989" t="s">
        <v>1356</v>
      </c>
      <c r="AC21" s="2125" t="s">
        <v>5</v>
      </c>
      <c r="AD21" s="1995" t="s">
        <v>5</v>
      </c>
      <c r="AE21" s="2031" t="s">
        <v>54</v>
      </c>
      <c r="AF21" s="2127" t="s">
        <v>33</v>
      </c>
      <c r="AG21" s="7">
        <v>9</v>
      </c>
      <c r="AH21" s="13">
        <v>5</v>
      </c>
      <c r="AI21" s="8">
        <v>6</v>
      </c>
      <c r="AJ21" s="8">
        <v>11</v>
      </c>
      <c r="AK21" s="49">
        <v>0</v>
      </c>
      <c r="AL21" s="49">
        <v>0</v>
      </c>
      <c r="AM21" s="49">
        <v>3</v>
      </c>
      <c r="AN21" s="49">
        <v>2</v>
      </c>
      <c r="AO21" s="13">
        <v>24</v>
      </c>
    </row>
    <row r="22" spans="1:41" ht="16.5" customHeight="1">
      <c r="A22" s="3370" t="s">
        <v>1104</v>
      </c>
      <c r="B22" s="2068" t="s">
        <v>3</v>
      </c>
      <c r="C22" s="1997" t="s">
        <v>5</v>
      </c>
      <c r="D22" s="2131" t="s">
        <v>5</v>
      </c>
      <c r="E22" s="1982" t="s">
        <v>5</v>
      </c>
      <c r="F22" s="1987" t="s">
        <v>2</v>
      </c>
      <c r="G22" s="1987" t="s">
        <v>2</v>
      </c>
      <c r="H22" s="2136" t="s">
        <v>3</v>
      </c>
      <c r="I22" s="1995" t="s">
        <v>5</v>
      </c>
      <c r="J22" s="1993" t="s">
        <v>4</v>
      </c>
      <c r="K22" s="2131" t="s">
        <v>5</v>
      </c>
      <c r="L22" s="1987" t="s">
        <v>2</v>
      </c>
      <c r="M22" s="1987" t="s">
        <v>2</v>
      </c>
      <c r="N22" s="1982" t="s">
        <v>5</v>
      </c>
      <c r="O22" s="2123" t="s">
        <v>4</v>
      </c>
      <c r="P22" s="1988" t="s">
        <v>4</v>
      </c>
      <c r="Q22" s="1997" t="s">
        <v>5</v>
      </c>
      <c r="R22" s="2118" t="s">
        <v>2</v>
      </c>
      <c r="S22" s="1978" t="s">
        <v>1329</v>
      </c>
      <c r="T22" s="1985" t="s">
        <v>2</v>
      </c>
      <c r="U22" s="1987" t="s">
        <v>2</v>
      </c>
      <c r="V22" s="2119" t="s">
        <v>2</v>
      </c>
      <c r="W22" s="1995" t="s">
        <v>5</v>
      </c>
      <c r="X22" s="1997" t="s">
        <v>5</v>
      </c>
      <c r="Y22" s="2134" t="s">
        <v>3</v>
      </c>
      <c r="Z22" s="1985" t="s">
        <v>2</v>
      </c>
      <c r="AA22" s="1982" t="s">
        <v>5</v>
      </c>
      <c r="AB22" s="1978" t="s">
        <v>3</v>
      </c>
      <c r="AC22" s="2123" t="s">
        <v>4</v>
      </c>
      <c r="AD22" s="1988" t="s">
        <v>4</v>
      </c>
      <c r="AE22" s="1997" t="s">
        <v>5</v>
      </c>
      <c r="AF22" s="2118" t="s">
        <v>2</v>
      </c>
      <c r="AG22" s="12">
        <v>10</v>
      </c>
      <c r="AH22" s="13">
        <v>5</v>
      </c>
      <c r="AI22" s="13">
        <v>5</v>
      </c>
      <c r="AJ22" s="13">
        <v>11</v>
      </c>
      <c r="AK22" s="49">
        <v>0</v>
      </c>
      <c r="AL22" s="49">
        <v>0</v>
      </c>
      <c r="AM22" s="49">
        <v>2</v>
      </c>
      <c r="AN22" s="49">
        <v>2</v>
      </c>
      <c r="AO22" s="13">
        <v>22</v>
      </c>
    </row>
    <row r="23" spans="1:41" ht="16.5" customHeight="1">
      <c r="A23" s="74" t="s">
        <v>1105</v>
      </c>
      <c r="B23" s="1995"/>
      <c r="C23" s="1997"/>
      <c r="D23" s="2122"/>
      <c r="E23" s="1982"/>
      <c r="F23" s="1982"/>
      <c r="G23" s="1982"/>
      <c r="H23" s="2125"/>
      <c r="I23" s="1995"/>
      <c r="J23" s="1997"/>
      <c r="K23" s="2122"/>
      <c r="L23" s="3172"/>
      <c r="M23" s="2492"/>
      <c r="N23" s="2492"/>
      <c r="O23" s="3479"/>
      <c r="P23" s="1995"/>
      <c r="Q23" s="1997"/>
      <c r="R23" s="3172"/>
      <c r="S23" s="2492"/>
      <c r="T23" s="1982"/>
      <c r="U23" s="1982"/>
      <c r="V23" s="3479"/>
      <c r="W23" s="3244"/>
      <c r="X23" s="3366"/>
      <c r="Y23" s="2122"/>
      <c r="Z23" s="2184"/>
      <c r="AA23" s="2492"/>
      <c r="AB23" s="2492"/>
      <c r="AC23" s="3479"/>
      <c r="AD23" s="1995"/>
      <c r="AE23" s="1997"/>
      <c r="AF23" s="2122"/>
      <c r="AG23" s="7">
        <v>0</v>
      </c>
      <c r="AH23" s="13">
        <v>0</v>
      </c>
      <c r="AI23" s="8">
        <v>0</v>
      </c>
      <c r="AJ23" s="8">
        <v>0</v>
      </c>
      <c r="AK23" s="49">
        <v>0</v>
      </c>
      <c r="AL23" s="49">
        <v>2</v>
      </c>
      <c r="AM23" s="49">
        <v>4</v>
      </c>
      <c r="AN23" s="49">
        <v>0</v>
      </c>
      <c r="AO23" s="13">
        <v>4</v>
      </c>
    </row>
    <row r="24" spans="1:41" ht="16.5" customHeight="1">
      <c r="A24" s="3463" t="s">
        <v>340</v>
      </c>
      <c r="B24" s="1995" t="s">
        <v>5</v>
      </c>
      <c r="C24" s="1997" t="s">
        <v>5</v>
      </c>
      <c r="D24" s="2131" t="s">
        <v>5</v>
      </c>
      <c r="E24" s="1987" t="s">
        <v>2</v>
      </c>
      <c r="F24" s="1985" t="s">
        <v>2</v>
      </c>
      <c r="G24" s="1978" t="s">
        <v>3</v>
      </c>
      <c r="H24" s="2119" t="s">
        <v>2</v>
      </c>
      <c r="I24" s="1995" t="s">
        <v>5</v>
      </c>
      <c r="J24" s="1997" t="s">
        <v>5</v>
      </c>
      <c r="K24" s="2131" t="s">
        <v>5</v>
      </c>
      <c r="L24" s="2118" t="s">
        <v>2</v>
      </c>
      <c r="M24" s="1987" t="s">
        <v>2</v>
      </c>
      <c r="N24" s="1987" t="s">
        <v>2</v>
      </c>
      <c r="O24" s="2125" t="s">
        <v>5</v>
      </c>
      <c r="P24" s="3448" t="s">
        <v>1047</v>
      </c>
      <c r="Q24" s="2795" t="s">
        <v>1047</v>
      </c>
      <c r="R24" s="2118" t="s">
        <v>2</v>
      </c>
      <c r="S24" s="1982" t="s">
        <v>5</v>
      </c>
      <c r="T24" s="1987" t="s">
        <v>2</v>
      </c>
      <c r="U24" s="1987" t="s">
        <v>1357</v>
      </c>
      <c r="V24" s="2136" t="s">
        <v>3</v>
      </c>
      <c r="W24" s="1995" t="s">
        <v>5</v>
      </c>
      <c r="X24" s="1997" t="s">
        <v>5</v>
      </c>
      <c r="Y24" s="2118" t="s">
        <v>1358</v>
      </c>
      <c r="Z24" s="1987" t="s">
        <v>1359</v>
      </c>
      <c r="AA24" s="1985" t="s">
        <v>2</v>
      </c>
      <c r="AB24" s="1987" t="s">
        <v>2</v>
      </c>
      <c r="AC24" s="2226" t="s">
        <v>1374</v>
      </c>
      <c r="AD24" s="1995" t="s">
        <v>5</v>
      </c>
      <c r="AE24" s="1997" t="s">
        <v>5</v>
      </c>
      <c r="AF24" s="2134" t="s">
        <v>3</v>
      </c>
      <c r="AG24" s="7">
        <v>14</v>
      </c>
      <c r="AH24" s="13">
        <v>3</v>
      </c>
      <c r="AI24" s="8">
        <v>0</v>
      </c>
      <c r="AJ24" s="8">
        <v>12</v>
      </c>
      <c r="AK24" s="49">
        <v>0</v>
      </c>
      <c r="AL24" s="49">
        <v>0</v>
      </c>
      <c r="AM24" s="49">
        <v>2</v>
      </c>
      <c r="AN24" s="49">
        <v>2</v>
      </c>
      <c r="AO24" s="13">
        <v>6</v>
      </c>
    </row>
    <row r="25" spans="1:41" ht="16.5" customHeight="1">
      <c r="A25" s="3463" t="s">
        <v>494</v>
      </c>
      <c r="B25" s="1995" t="s">
        <v>5</v>
      </c>
      <c r="C25" s="1997" t="s">
        <v>5</v>
      </c>
      <c r="D25" s="3472" t="s">
        <v>1047</v>
      </c>
      <c r="E25" s="1978" t="s">
        <v>3</v>
      </c>
      <c r="F25" s="1987" t="s">
        <v>2</v>
      </c>
      <c r="G25" s="1987" t="s">
        <v>2</v>
      </c>
      <c r="H25" s="2226" t="s">
        <v>1344</v>
      </c>
      <c r="I25" s="1995" t="s">
        <v>5</v>
      </c>
      <c r="J25" s="1997" t="s">
        <v>5</v>
      </c>
      <c r="K25" s="2131" t="s">
        <v>5</v>
      </c>
      <c r="L25" s="2118" t="s">
        <v>2</v>
      </c>
      <c r="M25" s="1987" t="s">
        <v>2</v>
      </c>
      <c r="N25" s="2210" t="s">
        <v>1343</v>
      </c>
      <c r="O25" s="2210" t="s">
        <v>1331</v>
      </c>
      <c r="P25" s="1995" t="s">
        <v>5</v>
      </c>
      <c r="Q25" s="1997" t="s">
        <v>5</v>
      </c>
      <c r="R25" s="2118" t="s">
        <v>2</v>
      </c>
      <c r="S25" s="1985" t="s">
        <v>2</v>
      </c>
      <c r="T25" s="1987" t="s">
        <v>2</v>
      </c>
      <c r="U25" s="2125" t="s">
        <v>5</v>
      </c>
      <c r="V25" s="1987" t="s">
        <v>2</v>
      </c>
      <c r="W25" s="3448" t="s">
        <v>1047</v>
      </c>
      <c r="X25" s="2795" t="s">
        <v>1047</v>
      </c>
      <c r="Y25" s="2134" t="s">
        <v>3</v>
      </c>
      <c r="Z25" s="1982" t="s">
        <v>5</v>
      </c>
      <c r="AA25" s="1987" t="s">
        <v>2</v>
      </c>
      <c r="AB25" s="1987" t="s">
        <v>2</v>
      </c>
      <c r="AC25" s="2119" t="s">
        <v>2</v>
      </c>
      <c r="AD25" s="1995" t="s">
        <v>5</v>
      </c>
      <c r="AE25" s="1997" t="s">
        <v>5</v>
      </c>
      <c r="AF25" s="2118" t="s">
        <v>2</v>
      </c>
      <c r="AG25" s="7">
        <v>14</v>
      </c>
      <c r="AH25" s="13">
        <v>3</v>
      </c>
      <c r="AI25" s="8">
        <v>0</v>
      </c>
      <c r="AJ25" s="8">
        <v>11</v>
      </c>
      <c r="AK25" s="49">
        <v>0</v>
      </c>
      <c r="AL25" s="49">
        <v>1</v>
      </c>
      <c r="AM25" s="49">
        <v>3</v>
      </c>
      <c r="AN25" s="49">
        <v>2</v>
      </c>
      <c r="AO25" s="13">
        <v>8</v>
      </c>
    </row>
    <row r="26" spans="1:41" ht="16.5" customHeight="1">
      <c r="A26" s="3463" t="s">
        <v>342</v>
      </c>
      <c r="B26" s="1995" t="s">
        <v>5</v>
      </c>
      <c r="C26" s="1997" t="s">
        <v>5</v>
      </c>
      <c r="D26" s="2131" t="s">
        <v>5</v>
      </c>
      <c r="E26" s="1987" t="s">
        <v>2</v>
      </c>
      <c r="F26" s="1987" t="s">
        <v>2</v>
      </c>
      <c r="G26" s="1987" t="s">
        <v>2</v>
      </c>
      <c r="H26" s="2119" t="s">
        <v>2</v>
      </c>
      <c r="I26" s="1995" t="s">
        <v>5</v>
      </c>
      <c r="J26" s="1997" t="s">
        <v>5</v>
      </c>
      <c r="K26" s="3472" t="s">
        <v>1047</v>
      </c>
      <c r="L26" s="2129" t="s">
        <v>2</v>
      </c>
      <c r="M26" s="1987" t="s">
        <v>2</v>
      </c>
      <c r="N26" s="2136" t="s">
        <v>3</v>
      </c>
      <c r="O26" s="2118" t="s">
        <v>2</v>
      </c>
      <c r="P26" s="1995" t="s">
        <v>5</v>
      </c>
      <c r="Q26" s="1997" t="s">
        <v>5</v>
      </c>
      <c r="R26" s="1987" t="s">
        <v>2</v>
      </c>
      <c r="S26" s="1987" t="s">
        <v>2</v>
      </c>
      <c r="T26" s="1985" t="s">
        <v>2</v>
      </c>
      <c r="U26" s="1978" t="s">
        <v>3</v>
      </c>
      <c r="V26" s="2125" t="s">
        <v>5</v>
      </c>
      <c r="W26" s="3448" t="s">
        <v>1047</v>
      </c>
      <c r="X26" s="2795" t="s">
        <v>1047</v>
      </c>
      <c r="Y26" s="2118" t="s">
        <v>2</v>
      </c>
      <c r="Z26" s="2118" t="s">
        <v>2</v>
      </c>
      <c r="AA26" s="1982" t="s">
        <v>5</v>
      </c>
      <c r="AB26" s="1978" t="s">
        <v>3</v>
      </c>
      <c r="AC26" s="2132" t="s">
        <v>2</v>
      </c>
      <c r="AD26" s="2795" t="s">
        <v>1047</v>
      </c>
      <c r="AE26" s="1997" t="s">
        <v>5</v>
      </c>
      <c r="AF26" s="2118" t="s">
        <v>2</v>
      </c>
      <c r="AG26" s="7">
        <v>14</v>
      </c>
      <c r="AH26" s="13">
        <v>3</v>
      </c>
      <c r="AI26" s="8">
        <v>0</v>
      </c>
      <c r="AJ26" s="8">
        <v>11</v>
      </c>
      <c r="AK26" s="49">
        <v>0</v>
      </c>
      <c r="AL26" s="49">
        <v>1</v>
      </c>
      <c r="AM26" s="49">
        <v>3</v>
      </c>
      <c r="AN26" s="49">
        <v>3</v>
      </c>
      <c r="AO26" s="13">
        <v>8</v>
      </c>
    </row>
    <row r="27" spans="1:41" ht="16.5" customHeight="1">
      <c r="A27" s="3463" t="s">
        <v>1352</v>
      </c>
      <c r="B27" s="3448" t="s">
        <v>1047</v>
      </c>
      <c r="C27" s="2795" t="s">
        <v>1047</v>
      </c>
      <c r="D27" s="2131" t="s">
        <v>5</v>
      </c>
      <c r="E27" s="1982" t="s">
        <v>5</v>
      </c>
      <c r="F27" s="1987" t="s">
        <v>2</v>
      </c>
      <c r="G27" s="1987" t="s">
        <v>2</v>
      </c>
      <c r="H27" s="2119" t="s">
        <v>2</v>
      </c>
      <c r="I27" s="1995" t="s">
        <v>5</v>
      </c>
      <c r="J27" s="1997" t="s">
        <v>5</v>
      </c>
      <c r="K27" s="2131" t="s">
        <v>5</v>
      </c>
      <c r="L27" s="2134" t="s">
        <v>3</v>
      </c>
      <c r="M27" s="1985" t="s">
        <v>2</v>
      </c>
      <c r="N27" s="2134" t="s">
        <v>3</v>
      </c>
      <c r="O27" s="2119" t="s">
        <v>2</v>
      </c>
      <c r="P27" s="1995" t="s">
        <v>5</v>
      </c>
      <c r="Q27" s="1997" t="s">
        <v>5</v>
      </c>
      <c r="R27" s="2118" t="s">
        <v>2</v>
      </c>
      <c r="S27" s="2066" t="s">
        <v>3</v>
      </c>
      <c r="T27" s="2119" t="s">
        <v>2</v>
      </c>
      <c r="U27" s="2125" t="s">
        <v>5</v>
      </c>
      <c r="V27" s="2119" t="s">
        <v>2</v>
      </c>
      <c r="W27" s="2119" t="s">
        <v>2</v>
      </c>
      <c r="X27" s="1997" t="s">
        <v>5</v>
      </c>
      <c r="Y27" s="2118" t="s">
        <v>2</v>
      </c>
      <c r="Z27" s="1978" t="s">
        <v>3</v>
      </c>
      <c r="AA27" s="2210" t="s">
        <v>59</v>
      </c>
      <c r="AB27" s="2210" t="s">
        <v>59</v>
      </c>
      <c r="AC27" s="2125" t="s">
        <v>5</v>
      </c>
      <c r="AD27" s="2068" t="s">
        <v>3</v>
      </c>
      <c r="AE27" s="2795" t="s">
        <v>1047</v>
      </c>
      <c r="AF27" s="2129" t="s">
        <v>2</v>
      </c>
      <c r="AG27" s="7">
        <v>13</v>
      </c>
      <c r="AH27" s="13">
        <v>4</v>
      </c>
      <c r="AI27" s="8">
        <v>0</v>
      </c>
      <c r="AJ27" s="8">
        <v>10</v>
      </c>
      <c r="AK27" s="49">
        <v>0</v>
      </c>
      <c r="AL27" s="49">
        <v>0</v>
      </c>
      <c r="AM27" s="49">
        <v>2</v>
      </c>
      <c r="AN27" s="49">
        <v>3</v>
      </c>
      <c r="AO27" s="13">
        <v>8</v>
      </c>
    </row>
    <row r="28" spans="1:41" ht="16.5" customHeight="1">
      <c r="A28" s="3463" t="s">
        <v>1106</v>
      </c>
      <c r="B28" s="3448" t="s">
        <v>1047</v>
      </c>
      <c r="C28" s="2795" t="s">
        <v>1047</v>
      </c>
      <c r="D28" s="3472" t="s">
        <v>1047</v>
      </c>
      <c r="E28" s="1982" t="s">
        <v>5</v>
      </c>
      <c r="F28" s="1987" t="s">
        <v>2</v>
      </c>
      <c r="G28" s="1987" t="s">
        <v>2</v>
      </c>
      <c r="H28" s="2119" t="s">
        <v>2</v>
      </c>
      <c r="I28" s="1995" t="s">
        <v>5</v>
      </c>
      <c r="J28" s="1997" t="s">
        <v>5</v>
      </c>
      <c r="K28" s="2131" t="s">
        <v>5</v>
      </c>
      <c r="L28" s="2118" t="s">
        <v>2</v>
      </c>
      <c r="M28" s="1987" t="s">
        <v>2</v>
      </c>
      <c r="N28" s="1987" t="s">
        <v>2</v>
      </c>
      <c r="O28" s="2132" t="s">
        <v>2</v>
      </c>
      <c r="P28" s="1995" t="s">
        <v>5</v>
      </c>
      <c r="Q28" s="1997" t="s">
        <v>5</v>
      </c>
      <c r="R28" s="2118" t="s">
        <v>2</v>
      </c>
      <c r="S28" s="1987" t="s">
        <v>2</v>
      </c>
      <c r="T28" s="1987" t="s">
        <v>2</v>
      </c>
      <c r="U28" s="1987" t="s">
        <v>2</v>
      </c>
      <c r="V28" s="2132" t="s">
        <v>2</v>
      </c>
      <c r="W28" s="1995" t="s">
        <v>5</v>
      </c>
      <c r="X28" s="1997" t="s">
        <v>5</v>
      </c>
      <c r="Y28" s="2118" t="s">
        <v>2</v>
      </c>
      <c r="Z28" s="1987" t="s">
        <v>2</v>
      </c>
      <c r="AA28" s="1987" t="s">
        <v>2</v>
      </c>
      <c r="AB28" s="1987" t="s">
        <v>2</v>
      </c>
      <c r="AC28" s="2125" t="s">
        <v>5</v>
      </c>
      <c r="AD28" s="3448" t="s">
        <v>1047</v>
      </c>
      <c r="AE28" s="2795" t="s">
        <v>1047</v>
      </c>
      <c r="AF28" s="2118" t="s">
        <v>2</v>
      </c>
      <c r="AG28" s="7">
        <v>17</v>
      </c>
      <c r="AH28" s="13">
        <v>0</v>
      </c>
      <c r="AI28" s="8">
        <v>0</v>
      </c>
      <c r="AJ28" s="8">
        <v>9</v>
      </c>
      <c r="AK28" s="49">
        <v>0</v>
      </c>
      <c r="AL28" s="49">
        <v>1</v>
      </c>
      <c r="AM28" s="49">
        <v>3</v>
      </c>
      <c r="AN28" s="49">
        <v>2</v>
      </c>
      <c r="AO28" s="13">
        <v>2</v>
      </c>
    </row>
    <row r="29" spans="1:41" ht="16.5" customHeight="1">
      <c r="A29" s="3463" t="s">
        <v>339</v>
      </c>
      <c r="B29" s="1995" t="s">
        <v>5</v>
      </c>
      <c r="C29" s="1997" t="s">
        <v>5</v>
      </c>
      <c r="D29" s="2131" t="s">
        <v>5</v>
      </c>
      <c r="E29" s="1987" t="s">
        <v>2</v>
      </c>
      <c r="F29" s="1987" t="s">
        <v>2</v>
      </c>
      <c r="G29" s="1987" t="s">
        <v>2</v>
      </c>
      <c r="H29" s="2125" t="s">
        <v>5</v>
      </c>
      <c r="I29" s="3448" t="s">
        <v>1047</v>
      </c>
      <c r="J29" s="2795" t="s">
        <v>1047</v>
      </c>
      <c r="K29" s="3472" t="s">
        <v>1047</v>
      </c>
      <c r="L29" s="2122" t="s">
        <v>5</v>
      </c>
      <c r="M29" s="1978" t="s">
        <v>3</v>
      </c>
      <c r="N29" s="1987" t="s">
        <v>2</v>
      </c>
      <c r="O29" s="2132" t="s">
        <v>2</v>
      </c>
      <c r="P29" s="1995" t="s">
        <v>5</v>
      </c>
      <c r="Q29" s="1997" t="s">
        <v>5</v>
      </c>
      <c r="R29" s="2055" t="s">
        <v>3</v>
      </c>
      <c r="S29" s="3510" t="s">
        <v>1357</v>
      </c>
      <c r="T29" s="1987" t="s">
        <v>2</v>
      </c>
      <c r="U29" s="1987" t="s">
        <v>2</v>
      </c>
      <c r="V29" s="2132" t="s">
        <v>2</v>
      </c>
      <c r="W29" s="1995" t="s">
        <v>5</v>
      </c>
      <c r="X29" s="1997" t="s">
        <v>5</v>
      </c>
      <c r="Y29" s="2118" t="s">
        <v>2</v>
      </c>
      <c r="Z29" s="1987" t="s">
        <v>2</v>
      </c>
      <c r="AA29" s="1987" t="s">
        <v>2</v>
      </c>
      <c r="AB29" s="1987" t="s">
        <v>2</v>
      </c>
      <c r="AC29" s="2136" t="s">
        <v>3</v>
      </c>
      <c r="AD29" s="1995" t="s">
        <v>5</v>
      </c>
      <c r="AE29" s="1997" t="s">
        <v>5</v>
      </c>
      <c r="AF29" s="2118" t="s">
        <v>2</v>
      </c>
      <c r="AG29" s="7">
        <v>14</v>
      </c>
      <c r="AH29" s="13">
        <v>3</v>
      </c>
      <c r="AI29" s="8">
        <v>0</v>
      </c>
      <c r="AJ29" s="8">
        <v>11</v>
      </c>
      <c r="AK29" s="49">
        <v>0</v>
      </c>
      <c r="AL29" s="49">
        <v>1</v>
      </c>
      <c r="AM29" s="49">
        <v>3</v>
      </c>
      <c r="AN29" s="49">
        <v>2</v>
      </c>
      <c r="AO29" s="13">
        <v>8</v>
      </c>
    </row>
    <row r="30" spans="1:41" ht="16.5" customHeight="1">
      <c r="A30" s="3463" t="s">
        <v>1107</v>
      </c>
      <c r="B30" s="1995" t="s">
        <v>5</v>
      </c>
      <c r="C30" s="1997" t="s">
        <v>5</v>
      </c>
      <c r="D30" s="2131" t="s">
        <v>5</v>
      </c>
      <c r="E30" s="1985" t="s">
        <v>2</v>
      </c>
      <c r="F30" s="1987" t="s">
        <v>2</v>
      </c>
      <c r="G30" s="1987" t="s">
        <v>2</v>
      </c>
      <c r="H30" s="2125" t="s">
        <v>5</v>
      </c>
      <c r="I30" s="3448" t="s">
        <v>1047</v>
      </c>
      <c r="J30" s="2795" t="s">
        <v>1047</v>
      </c>
      <c r="K30" s="3472" t="s">
        <v>1047</v>
      </c>
      <c r="L30" s="2122" t="s">
        <v>5</v>
      </c>
      <c r="M30" s="1987" t="s">
        <v>2</v>
      </c>
      <c r="N30" s="1987" t="s">
        <v>2</v>
      </c>
      <c r="O30" s="2119" t="s">
        <v>2</v>
      </c>
      <c r="P30" s="1995" t="s">
        <v>5</v>
      </c>
      <c r="Q30" s="1997" t="s">
        <v>5</v>
      </c>
      <c r="R30" s="2118" t="s">
        <v>2</v>
      </c>
      <c r="S30" s="1987" t="s">
        <v>2</v>
      </c>
      <c r="T30" s="1987" t="s">
        <v>2</v>
      </c>
      <c r="U30" s="1987" t="s">
        <v>2</v>
      </c>
      <c r="V30" s="2119" t="s">
        <v>2</v>
      </c>
      <c r="W30" s="1995" t="s">
        <v>5</v>
      </c>
      <c r="X30" s="1997" t="s">
        <v>5</v>
      </c>
      <c r="Y30" s="2118" t="s">
        <v>2</v>
      </c>
      <c r="Z30" s="1987" t="s">
        <v>2</v>
      </c>
      <c r="AA30" s="1987" t="s">
        <v>2</v>
      </c>
      <c r="AB30" s="1985" t="s">
        <v>2</v>
      </c>
      <c r="AC30" s="2119" t="s">
        <v>2</v>
      </c>
      <c r="AD30" s="1995" t="s">
        <v>5</v>
      </c>
      <c r="AE30" s="1997" t="s">
        <v>5</v>
      </c>
      <c r="AF30" s="2118" t="s">
        <v>2</v>
      </c>
      <c r="AG30" s="12">
        <v>17</v>
      </c>
      <c r="AH30" s="13">
        <v>0</v>
      </c>
      <c r="AI30" s="13">
        <v>0</v>
      </c>
      <c r="AJ30" s="13">
        <v>11</v>
      </c>
      <c r="AK30" s="49">
        <v>0</v>
      </c>
      <c r="AL30" s="49">
        <v>1</v>
      </c>
      <c r="AM30" s="49">
        <v>3</v>
      </c>
      <c r="AN30" s="49">
        <v>2</v>
      </c>
      <c r="AO30" s="13">
        <v>2</v>
      </c>
    </row>
    <row r="31" spans="1:41" ht="16.5" customHeight="1" thickBot="1">
      <c r="A31" s="3463" t="s">
        <v>1108</v>
      </c>
      <c r="B31" s="3206" t="s">
        <v>5</v>
      </c>
      <c r="C31" s="2064" t="s">
        <v>5</v>
      </c>
      <c r="D31" s="3472" t="s">
        <v>1047</v>
      </c>
      <c r="E31" s="1987" t="s">
        <v>2</v>
      </c>
      <c r="F31" s="1987" t="s">
        <v>2</v>
      </c>
      <c r="G31" s="1987" t="s">
        <v>2</v>
      </c>
      <c r="H31" s="2136" t="s">
        <v>3</v>
      </c>
      <c r="I31" s="3206" t="s">
        <v>5</v>
      </c>
      <c r="J31" s="3369" t="s">
        <v>1047</v>
      </c>
      <c r="K31" s="1986" t="s">
        <v>5</v>
      </c>
      <c r="L31" s="1982" t="s">
        <v>5</v>
      </c>
      <c r="M31" s="1987" t="s">
        <v>2</v>
      </c>
      <c r="N31" s="1985" t="s">
        <v>2</v>
      </c>
      <c r="O31" s="2125" t="s">
        <v>5</v>
      </c>
      <c r="P31" s="3483" t="s">
        <v>1047</v>
      </c>
      <c r="Q31" s="1997" t="s">
        <v>5</v>
      </c>
      <c r="R31" s="2134" t="s">
        <v>3</v>
      </c>
      <c r="S31" s="1987" t="s">
        <v>2</v>
      </c>
      <c r="T31" s="1987" t="s">
        <v>2</v>
      </c>
      <c r="U31" s="2210" t="s">
        <v>59</v>
      </c>
      <c r="V31" s="2119" t="s">
        <v>2</v>
      </c>
      <c r="W31" s="3206" t="s">
        <v>5</v>
      </c>
      <c r="X31" s="2064" t="s">
        <v>5</v>
      </c>
      <c r="Y31" s="2129" t="s">
        <v>2</v>
      </c>
      <c r="Z31" s="1987" t="s">
        <v>2</v>
      </c>
      <c r="AA31" s="1978" t="s">
        <v>3</v>
      </c>
      <c r="AB31" s="2210" t="s">
        <v>59</v>
      </c>
      <c r="AC31" s="2119" t="s">
        <v>2</v>
      </c>
      <c r="AD31" s="3206" t="s">
        <v>5</v>
      </c>
      <c r="AE31" s="2064" t="s">
        <v>5</v>
      </c>
      <c r="AF31" s="2118" t="s">
        <v>2</v>
      </c>
      <c r="AG31" s="7">
        <v>14</v>
      </c>
      <c r="AH31" s="13">
        <v>3</v>
      </c>
      <c r="AI31" s="8">
        <v>0</v>
      </c>
      <c r="AJ31" s="8">
        <v>11</v>
      </c>
      <c r="AK31" s="49">
        <v>0</v>
      </c>
      <c r="AL31" s="49">
        <v>1</v>
      </c>
      <c r="AM31" s="49">
        <v>3</v>
      </c>
      <c r="AN31" s="49">
        <v>2</v>
      </c>
      <c r="AO31" s="13">
        <v>8</v>
      </c>
    </row>
    <row r="34" spans="14:14">
      <c r="N34" s="3495"/>
    </row>
  </sheetData>
  <mergeCells count="2">
    <mergeCell ref="B1:AO1"/>
    <mergeCell ref="AG2:AO2"/>
  </mergeCells>
  <phoneticPr fontId="3" type="noConversion"/>
  <pageMargins left="0.7" right="0.7" top="0.75" bottom="0.75" header="0.3" footer="0.3"/>
  <pageSetup paperSize="9" orientation="landscape"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FFC000"/>
  </sheetPr>
  <dimension ref="A1:AN31"/>
  <sheetViews>
    <sheetView workbookViewId="0">
      <pane xSplit="1" ySplit="3" topLeftCell="B4" activePane="bottomRight" state="frozen"/>
      <selection pane="topRight" activeCell="B1" sqref="B1"/>
      <selection pane="bottomLeft" activeCell="A4" sqref="A4"/>
      <selection pane="bottomRight" activeCell="C14" sqref="C14"/>
    </sheetView>
  </sheetViews>
  <sheetFormatPr defaultRowHeight="16.5"/>
  <cols>
    <col min="2" max="31" width="4.75" customWidth="1"/>
    <col min="32" max="40" width="4.125" customWidth="1"/>
  </cols>
  <sheetData>
    <row r="1" spans="1:40" ht="15" customHeight="1" thickBot="1">
      <c r="A1" s="1"/>
      <c r="B1" s="6306" t="s">
        <v>1360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7.25" thickBot="1">
      <c r="A2" s="3511" t="s">
        <v>1361</v>
      </c>
      <c r="B2" s="3512">
        <v>1</v>
      </c>
      <c r="C2" s="3305">
        <v>2</v>
      </c>
      <c r="D2" s="3354">
        <v>3</v>
      </c>
      <c r="E2" s="3354">
        <v>4</v>
      </c>
      <c r="F2" s="3354">
        <v>5</v>
      </c>
      <c r="G2" s="3305">
        <v>6</v>
      </c>
      <c r="H2" s="3305">
        <v>7</v>
      </c>
      <c r="I2" s="3305">
        <v>8</v>
      </c>
      <c r="J2" s="3305">
        <v>9</v>
      </c>
      <c r="K2" s="3305">
        <v>10</v>
      </c>
      <c r="L2" s="3305">
        <v>11</v>
      </c>
      <c r="M2" s="3305">
        <v>12</v>
      </c>
      <c r="N2" s="3305">
        <v>13</v>
      </c>
      <c r="O2" s="3354">
        <v>14</v>
      </c>
      <c r="P2" s="3354">
        <v>15</v>
      </c>
      <c r="Q2" s="3354">
        <v>16</v>
      </c>
      <c r="R2" s="3305">
        <v>17</v>
      </c>
      <c r="S2" s="3305">
        <v>18</v>
      </c>
      <c r="T2" s="3305">
        <v>19</v>
      </c>
      <c r="U2" s="3305">
        <v>20</v>
      </c>
      <c r="V2" s="3354">
        <v>21</v>
      </c>
      <c r="W2" s="3305">
        <v>22</v>
      </c>
      <c r="X2" s="3354">
        <v>23</v>
      </c>
      <c r="Y2" s="3589">
        <v>24</v>
      </c>
      <c r="Z2" s="3305">
        <v>25</v>
      </c>
      <c r="AA2" s="3354">
        <v>26</v>
      </c>
      <c r="AB2" s="3354">
        <v>27</v>
      </c>
      <c r="AC2" s="3354">
        <v>28</v>
      </c>
      <c r="AD2" s="3354">
        <v>29</v>
      </c>
      <c r="AE2" s="3597">
        <v>30</v>
      </c>
      <c r="AF2" s="6323" t="s">
        <v>1362</v>
      </c>
      <c r="AG2" s="6323"/>
      <c r="AH2" s="6323"/>
      <c r="AI2" s="6323"/>
      <c r="AJ2" s="6323"/>
      <c r="AK2" s="6323"/>
      <c r="AL2" s="6323"/>
      <c r="AM2" s="6323"/>
      <c r="AN2" s="6324"/>
    </row>
    <row r="3" spans="1:40" ht="17.25" thickBot="1">
      <c r="A3" s="3513" t="s">
        <v>1363</v>
      </c>
      <c r="B3" s="3290" t="s">
        <v>1364</v>
      </c>
      <c r="C3" s="3290" t="s">
        <v>1365</v>
      </c>
      <c r="D3" s="2208" t="s">
        <v>1366</v>
      </c>
      <c r="E3" s="2208" t="s">
        <v>1367</v>
      </c>
      <c r="F3" s="2208" t="s">
        <v>11</v>
      </c>
      <c r="G3" s="3289" t="s">
        <v>12</v>
      </c>
      <c r="H3" s="3290" t="s">
        <v>13</v>
      </c>
      <c r="I3" s="3290" t="s">
        <v>14</v>
      </c>
      <c r="J3" s="3290" t="s">
        <v>8</v>
      </c>
      <c r="K3" s="3290" t="s">
        <v>9</v>
      </c>
      <c r="L3" s="3290" t="s">
        <v>10</v>
      </c>
      <c r="M3" s="3289" t="s">
        <v>11</v>
      </c>
      <c r="N3" s="3289" t="s">
        <v>12</v>
      </c>
      <c r="O3" s="2208" t="s">
        <v>13</v>
      </c>
      <c r="P3" s="2208" t="s">
        <v>14</v>
      </c>
      <c r="Q3" s="2208" t="s">
        <v>8</v>
      </c>
      <c r="R3" s="3290" t="s">
        <v>9</v>
      </c>
      <c r="S3" s="3290" t="s">
        <v>10</v>
      </c>
      <c r="T3" s="3289" t="s">
        <v>11</v>
      </c>
      <c r="U3" s="3289" t="s">
        <v>12</v>
      </c>
      <c r="V3" s="2208" t="s">
        <v>13</v>
      </c>
      <c r="W3" s="3290" t="s">
        <v>14</v>
      </c>
      <c r="X3" s="2208" t="s">
        <v>8</v>
      </c>
      <c r="Y3" s="3590" t="s">
        <v>9</v>
      </c>
      <c r="Z3" s="3290" t="s">
        <v>10</v>
      </c>
      <c r="AA3" s="2208" t="s">
        <v>11</v>
      </c>
      <c r="AB3" s="2208" t="s">
        <v>12</v>
      </c>
      <c r="AC3" s="2208" t="s">
        <v>13</v>
      </c>
      <c r="AD3" s="2208" t="s">
        <v>14</v>
      </c>
      <c r="AE3" s="3602" t="s">
        <v>8</v>
      </c>
      <c r="AF3" s="3320" t="s">
        <v>2</v>
      </c>
      <c r="AG3" s="3321" t="s">
        <v>3</v>
      </c>
      <c r="AH3" s="3321" t="s">
        <v>4</v>
      </c>
      <c r="AI3" s="3321" t="s">
        <v>5</v>
      </c>
      <c r="AJ3" s="3322" t="s">
        <v>1368</v>
      </c>
      <c r="AK3" s="3322" t="s">
        <v>1369</v>
      </c>
      <c r="AL3" s="3322" t="s">
        <v>1370</v>
      </c>
      <c r="AM3" s="3322" t="s">
        <v>1371</v>
      </c>
      <c r="AN3" s="3323" t="s">
        <v>6</v>
      </c>
    </row>
    <row r="4" spans="1:40" ht="18.75" customHeight="1" thickBot="1">
      <c r="A4" s="3579" t="s">
        <v>1395</v>
      </c>
      <c r="B4" s="1974" t="s">
        <v>4</v>
      </c>
      <c r="C4" s="1981" t="s">
        <v>4</v>
      </c>
      <c r="D4" s="1975" t="s">
        <v>1372</v>
      </c>
      <c r="E4" s="1980" t="s">
        <v>2</v>
      </c>
      <c r="F4" s="1977" t="s">
        <v>3</v>
      </c>
      <c r="G4" s="1975" t="s">
        <v>1372</v>
      </c>
      <c r="H4" s="1981" t="s">
        <v>4</v>
      </c>
      <c r="I4" s="1975" t="s">
        <v>1372</v>
      </c>
      <c r="J4" s="1976" t="s">
        <v>2</v>
      </c>
      <c r="K4" s="2366" t="s">
        <v>1381</v>
      </c>
      <c r="L4" s="1975" t="s">
        <v>1372</v>
      </c>
      <c r="M4" s="1981" t="s">
        <v>4</v>
      </c>
      <c r="N4" s="1981" t="s">
        <v>4</v>
      </c>
      <c r="O4" s="1975" t="s">
        <v>1372</v>
      </c>
      <c r="P4" s="1987" t="s">
        <v>2</v>
      </c>
      <c r="Q4" s="1861" t="s">
        <v>118</v>
      </c>
      <c r="R4" s="3578" t="s">
        <v>1384</v>
      </c>
      <c r="S4" s="3578" t="s">
        <v>1384</v>
      </c>
      <c r="T4" s="1975" t="s">
        <v>1372</v>
      </c>
      <c r="U4" s="1977" t="s">
        <v>3</v>
      </c>
      <c r="V4" s="1976" t="s">
        <v>2</v>
      </c>
      <c r="W4" s="1976" t="s">
        <v>2</v>
      </c>
      <c r="X4" s="1977" t="s">
        <v>3</v>
      </c>
      <c r="Y4" s="1861" t="s">
        <v>118</v>
      </c>
      <c r="Z4" s="1861" t="s">
        <v>118</v>
      </c>
      <c r="AA4" s="1975" t="s">
        <v>1372</v>
      </c>
      <c r="AB4" s="1975" t="s">
        <v>1372</v>
      </c>
      <c r="AC4" s="1976" t="s">
        <v>2</v>
      </c>
      <c r="AD4" s="3599" t="s">
        <v>1384</v>
      </c>
      <c r="AE4" s="2132" t="s">
        <v>2</v>
      </c>
      <c r="AF4" s="1590">
        <f t="shared" ref="AF4:AF31" si="0">COUNTIF(B4:AE4,AF$3)</f>
        <v>7</v>
      </c>
      <c r="AG4" s="16">
        <f t="shared" ref="AG4:AG31" si="1">COUNTIF(B4:AE4,AG$3)</f>
        <v>6</v>
      </c>
      <c r="AH4" s="16">
        <f t="shared" ref="AH4:AH31" si="2">COUNTIF(B4:AE4,AH$3)</f>
        <v>5</v>
      </c>
      <c r="AI4" s="16">
        <f t="shared" ref="AI4:AI31" si="3">COUNTIF(B4:AE4,AI$3)</f>
        <v>8</v>
      </c>
      <c r="AJ4" s="1777">
        <f>COUNTIF(B4:AE4,$ADY$3)</f>
        <v>0</v>
      </c>
      <c r="AK4" s="1777"/>
      <c r="AL4" s="1777"/>
      <c r="AM4" s="1777">
        <v>3</v>
      </c>
      <c r="AN4" s="1591">
        <f>(AG4+AH4)*2+2+AJ4</f>
        <v>24</v>
      </c>
    </row>
    <row r="5" spans="1:40" ht="18.75" customHeight="1">
      <c r="A5" s="3580" t="s">
        <v>1396</v>
      </c>
      <c r="B5" s="2068" t="s">
        <v>3</v>
      </c>
      <c r="C5" s="1987" t="s">
        <v>2</v>
      </c>
      <c r="D5" s="2055" t="s">
        <v>3</v>
      </c>
      <c r="E5" s="1978" t="s">
        <v>3</v>
      </c>
      <c r="F5" s="1982" t="s">
        <v>1372</v>
      </c>
      <c r="G5" s="1978" t="s">
        <v>3</v>
      </c>
      <c r="H5" s="1987" t="s">
        <v>2</v>
      </c>
      <c r="I5" s="1982" t="s">
        <v>1372</v>
      </c>
      <c r="J5" s="1985" t="s">
        <v>2</v>
      </c>
      <c r="K5" s="1989" t="s">
        <v>4</v>
      </c>
      <c r="L5" s="1989" t="s">
        <v>4</v>
      </c>
      <c r="M5" s="1982" t="s">
        <v>1372</v>
      </c>
      <c r="N5" s="1982" t="s">
        <v>1372</v>
      </c>
      <c r="O5" s="1978" t="s">
        <v>3</v>
      </c>
      <c r="P5" s="1987" t="s">
        <v>2</v>
      </c>
      <c r="Q5" s="1987" t="s">
        <v>2</v>
      </c>
      <c r="R5" s="1989" t="s">
        <v>4</v>
      </c>
      <c r="S5" s="1989" t="s">
        <v>4</v>
      </c>
      <c r="T5" s="1982" t="s">
        <v>1372</v>
      </c>
      <c r="U5" s="1982" t="s">
        <v>1372</v>
      </c>
      <c r="V5" s="1982" t="s">
        <v>1372</v>
      </c>
      <c r="W5" s="1861" t="s">
        <v>1377</v>
      </c>
      <c r="X5" s="1985" t="s">
        <v>2</v>
      </c>
      <c r="Y5" s="1978" t="s">
        <v>3</v>
      </c>
      <c r="Z5" s="1987" t="s">
        <v>2</v>
      </c>
      <c r="AA5" s="1978" t="s">
        <v>3</v>
      </c>
      <c r="AB5" s="1975" t="s">
        <v>1372</v>
      </c>
      <c r="AC5" s="1989" t="s">
        <v>4</v>
      </c>
      <c r="AD5" s="1982" t="s">
        <v>1372</v>
      </c>
      <c r="AE5" s="1861" t="s">
        <v>118</v>
      </c>
      <c r="AF5" s="1593">
        <f t="shared" si="0"/>
        <v>7</v>
      </c>
      <c r="AG5" s="13">
        <f t="shared" si="1"/>
        <v>7</v>
      </c>
      <c r="AH5" s="13">
        <f t="shared" si="2"/>
        <v>5</v>
      </c>
      <c r="AI5" s="13">
        <f t="shared" si="3"/>
        <v>9</v>
      </c>
      <c r="AJ5" s="49">
        <f t="shared" ref="AJ5:AJ31" si="4">COUNTIF(B5:AE5,$ADY$3)</f>
        <v>0</v>
      </c>
      <c r="AK5" s="49"/>
      <c r="AL5" s="49"/>
      <c r="AM5" s="49">
        <v>3</v>
      </c>
      <c r="AN5" s="14">
        <f t="shared" ref="AN5:AN31" si="5">(AG5+AH5)*2+2+AJ5</f>
        <v>26</v>
      </c>
    </row>
    <row r="6" spans="1:40" ht="18.75" customHeight="1">
      <c r="A6" s="3580" t="s">
        <v>1397</v>
      </c>
      <c r="B6" s="1995" t="s">
        <v>1372</v>
      </c>
      <c r="C6" s="1978" t="s">
        <v>3</v>
      </c>
      <c r="D6" s="1987" t="s">
        <v>2</v>
      </c>
      <c r="E6" s="1982" t="s">
        <v>1372</v>
      </c>
      <c r="F6" s="1989" t="s">
        <v>4</v>
      </c>
      <c r="G6" s="1989" t="s">
        <v>4</v>
      </c>
      <c r="H6" s="1982" t="s">
        <v>1372</v>
      </c>
      <c r="I6" s="1985" t="s">
        <v>2</v>
      </c>
      <c r="J6" s="1978" t="s">
        <v>3</v>
      </c>
      <c r="K6" s="3519" t="s">
        <v>1388</v>
      </c>
      <c r="L6" s="1978" t="s">
        <v>3</v>
      </c>
      <c r="M6" s="1982" t="s">
        <v>1372</v>
      </c>
      <c r="N6" s="1978" t="s">
        <v>3</v>
      </c>
      <c r="O6" s="1861" t="s">
        <v>118</v>
      </c>
      <c r="P6" s="1985" t="s">
        <v>2</v>
      </c>
      <c r="Q6" s="1978" t="s">
        <v>3</v>
      </c>
      <c r="R6" s="1982" t="s">
        <v>1372</v>
      </c>
      <c r="S6" s="1982" t="s">
        <v>1372</v>
      </c>
      <c r="T6" s="1989" t="s">
        <v>4</v>
      </c>
      <c r="U6" s="1989" t="s">
        <v>4</v>
      </c>
      <c r="V6" s="1982" t="s">
        <v>1372</v>
      </c>
      <c r="W6" s="1978" t="s">
        <v>3</v>
      </c>
      <c r="X6" s="1987" t="s">
        <v>2</v>
      </c>
      <c r="Y6" s="1987" t="s">
        <v>2</v>
      </c>
      <c r="Z6" s="1982" t="s">
        <v>1372</v>
      </c>
      <c r="AA6" s="1982" t="s">
        <v>1372</v>
      </c>
      <c r="AB6" s="1978" t="s">
        <v>3</v>
      </c>
      <c r="AC6" s="1861" t="s">
        <v>118</v>
      </c>
      <c r="AD6" s="1987" t="s">
        <v>2</v>
      </c>
      <c r="AE6" s="2123" t="s">
        <v>4</v>
      </c>
      <c r="AF6" s="1593">
        <f t="shared" si="0"/>
        <v>6</v>
      </c>
      <c r="AG6" s="13">
        <f t="shared" si="1"/>
        <v>7</v>
      </c>
      <c r="AH6" s="13">
        <f t="shared" si="2"/>
        <v>5</v>
      </c>
      <c r="AI6" s="13">
        <f t="shared" si="3"/>
        <v>9</v>
      </c>
      <c r="AJ6" s="49">
        <f t="shared" si="4"/>
        <v>0</v>
      </c>
      <c r="AK6" s="49"/>
      <c r="AL6" s="49"/>
      <c r="AM6" s="49">
        <v>2</v>
      </c>
      <c r="AN6" s="14">
        <f t="shared" si="5"/>
        <v>26</v>
      </c>
    </row>
    <row r="7" spans="1:40" ht="18.75" customHeight="1" thickBot="1">
      <c r="A7" s="3593" t="s">
        <v>1398</v>
      </c>
      <c r="B7" s="3368" t="s">
        <v>3</v>
      </c>
      <c r="C7" s="2005" t="s">
        <v>3</v>
      </c>
      <c r="D7" s="2001" t="s">
        <v>2</v>
      </c>
      <c r="E7" s="1999" t="s">
        <v>2</v>
      </c>
      <c r="F7" s="3594" t="s">
        <v>1372</v>
      </c>
      <c r="G7" s="3594" t="s">
        <v>1372</v>
      </c>
      <c r="H7" s="3595" t="s">
        <v>2</v>
      </c>
      <c r="I7" s="3595" t="s">
        <v>2</v>
      </c>
      <c r="J7" s="3595" t="s">
        <v>2</v>
      </c>
      <c r="K7" s="3595" t="s">
        <v>2</v>
      </c>
      <c r="L7" s="3595" t="s">
        <v>2</v>
      </c>
      <c r="M7" s="3594" t="s">
        <v>1372</v>
      </c>
      <c r="N7" s="3594" t="s">
        <v>1372</v>
      </c>
      <c r="O7" s="3595" t="s">
        <v>2</v>
      </c>
      <c r="P7" s="3595" t="s">
        <v>2</v>
      </c>
      <c r="Q7" s="3595" t="s">
        <v>2</v>
      </c>
      <c r="R7" s="3595" t="s">
        <v>2</v>
      </c>
      <c r="S7" s="3595" t="s">
        <v>2</v>
      </c>
      <c r="T7" s="3594" t="s">
        <v>1372</v>
      </c>
      <c r="U7" s="3594" t="s">
        <v>1372</v>
      </c>
      <c r="V7" s="2005" t="s">
        <v>3</v>
      </c>
      <c r="W7" s="2001" t="s">
        <v>2</v>
      </c>
      <c r="X7" s="1999" t="s">
        <v>2</v>
      </c>
      <c r="Y7" s="2004" t="s">
        <v>4</v>
      </c>
      <c r="Z7" s="2004" t="s">
        <v>4</v>
      </c>
      <c r="AA7" s="2003" t="s">
        <v>1372</v>
      </c>
      <c r="AB7" s="2003" t="s">
        <v>1372</v>
      </c>
      <c r="AC7" s="2005" t="s">
        <v>3</v>
      </c>
      <c r="AD7" s="2004" t="s">
        <v>4</v>
      </c>
      <c r="AE7" s="2152" t="s">
        <v>1372</v>
      </c>
      <c r="AF7" s="1594">
        <f t="shared" si="0"/>
        <v>14</v>
      </c>
      <c r="AG7" s="20">
        <f t="shared" si="1"/>
        <v>4</v>
      </c>
      <c r="AH7" s="20">
        <f t="shared" si="2"/>
        <v>3</v>
      </c>
      <c r="AI7" s="20">
        <f t="shared" si="3"/>
        <v>9</v>
      </c>
      <c r="AJ7" s="1778">
        <f t="shared" si="4"/>
        <v>0</v>
      </c>
      <c r="AK7" s="1778"/>
      <c r="AL7" s="1778"/>
      <c r="AM7" s="1778">
        <v>2</v>
      </c>
      <c r="AN7" s="1595">
        <f t="shared" si="5"/>
        <v>16</v>
      </c>
    </row>
    <row r="8" spans="1:40" ht="18.75" customHeight="1">
      <c r="A8" s="3591" t="s">
        <v>1399</v>
      </c>
      <c r="B8" s="3325" t="s">
        <v>2</v>
      </c>
      <c r="C8" s="2012" t="s">
        <v>2</v>
      </c>
      <c r="D8" s="3411" t="s">
        <v>1377</v>
      </c>
      <c r="E8" s="3411" t="s">
        <v>1377</v>
      </c>
      <c r="F8" s="2009" t="s">
        <v>1372</v>
      </c>
      <c r="G8" s="2009" t="s">
        <v>1372</v>
      </c>
      <c r="H8" s="2013" t="s">
        <v>2</v>
      </c>
      <c r="I8" s="2008" t="s">
        <v>4</v>
      </c>
      <c r="J8" s="2008" t="s">
        <v>4</v>
      </c>
      <c r="K8" s="2009" t="s">
        <v>1372</v>
      </c>
      <c r="L8" s="2012" t="s">
        <v>2</v>
      </c>
      <c r="M8" s="2014" t="s">
        <v>3</v>
      </c>
      <c r="N8" s="2009" t="s">
        <v>1372</v>
      </c>
      <c r="O8" s="2008" t="s">
        <v>4</v>
      </c>
      <c r="P8" s="2009" t="s">
        <v>1372</v>
      </c>
      <c r="Q8" s="2012" t="s">
        <v>2</v>
      </c>
      <c r="R8" s="2014" t="s">
        <v>3</v>
      </c>
      <c r="S8" s="2014" t="s">
        <v>3</v>
      </c>
      <c r="T8" s="3394" t="s">
        <v>1373</v>
      </c>
      <c r="U8" s="2009" t="s">
        <v>1372</v>
      </c>
      <c r="V8" s="2012" t="s">
        <v>2</v>
      </c>
      <c r="W8" s="2008" t="s">
        <v>4</v>
      </c>
      <c r="X8" s="2008" t="s">
        <v>4</v>
      </c>
      <c r="Y8" s="2009" t="s">
        <v>1372</v>
      </c>
      <c r="Z8" s="2014" t="s">
        <v>3</v>
      </c>
      <c r="AA8" s="2009" t="s">
        <v>1372</v>
      </c>
      <c r="AB8" s="2014" t="s">
        <v>3</v>
      </c>
      <c r="AC8" s="2013" t="s">
        <v>1391</v>
      </c>
      <c r="AD8" s="2009" t="s">
        <v>1372</v>
      </c>
      <c r="AE8" s="3592" t="s">
        <v>1386</v>
      </c>
      <c r="AF8" s="3398">
        <f t="shared" si="0"/>
        <v>7</v>
      </c>
      <c r="AG8" s="1597">
        <f t="shared" si="1"/>
        <v>5</v>
      </c>
      <c r="AH8" s="1597">
        <f t="shared" si="2"/>
        <v>5</v>
      </c>
      <c r="AI8" s="1597">
        <f t="shared" si="3"/>
        <v>9</v>
      </c>
      <c r="AJ8" s="1847">
        <f t="shared" si="4"/>
        <v>0</v>
      </c>
      <c r="AK8" s="1847"/>
      <c r="AL8" s="1847"/>
      <c r="AM8" s="1847">
        <v>3</v>
      </c>
      <c r="AN8" s="3167">
        <f t="shared" si="5"/>
        <v>22</v>
      </c>
    </row>
    <row r="9" spans="1:40" ht="18.75" customHeight="1" thickBot="1">
      <c r="A9" s="3581" t="s">
        <v>1400</v>
      </c>
      <c r="B9" s="2074" t="s">
        <v>2</v>
      </c>
      <c r="C9" s="1987" t="s">
        <v>2</v>
      </c>
      <c r="D9" s="1985" t="s">
        <v>2</v>
      </c>
      <c r="E9" s="1982" t="s">
        <v>1372</v>
      </c>
      <c r="F9" s="1982" t="s">
        <v>1372</v>
      </c>
      <c r="G9" s="3197" t="s">
        <v>1373</v>
      </c>
      <c r="H9" s="1978" t="s">
        <v>3</v>
      </c>
      <c r="I9" s="1989" t="s">
        <v>4</v>
      </c>
      <c r="J9" s="1989" t="s">
        <v>4</v>
      </c>
      <c r="K9" s="1982" t="s">
        <v>1372</v>
      </c>
      <c r="L9" s="1985" t="s">
        <v>2</v>
      </c>
      <c r="M9" s="1978" t="s">
        <v>3</v>
      </c>
      <c r="N9" s="1982" t="s">
        <v>1372</v>
      </c>
      <c r="O9" s="1989" t="s">
        <v>4</v>
      </c>
      <c r="P9" s="1982" t="s">
        <v>1372</v>
      </c>
      <c r="Q9" s="1978" t="s">
        <v>1382</v>
      </c>
      <c r="R9" s="1985" t="s">
        <v>2</v>
      </c>
      <c r="S9" s="1982" t="s">
        <v>1372</v>
      </c>
      <c r="T9" s="1989" t="s">
        <v>4</v>
      </c>
      <c r="U9" s="1989" t="s">
        <v>4</v>
      </c>
      <c r="V9" s="1982" t="s">
        <v>1372</v>
      </c>
      <c r="W9" s="1861" t="s">
        <v>1379</v>
      </c>
      <c r="X9" s="2054" t="s">
        <v>1394</v>
      </c>
      <c r="Y9" s="1987" t="s">
        <v>1375</v>
      </c>
      <c r="Z9" s="1978" t="s">
        <v>3</v>
      </c>
      <c r="AA9" s="3197" t="s">
        <v>1373</v>
      </c>
      <c r="AB9" s="1982" t="s">
        <v>1372</v>
      </c>
      <c r="AC9" s="1861" t="s">
        <v>1377</v>
      </c>
      <c r="AD9" s="3596" t="s">
        <v>1436</v>
      </c>
      <c r="AE9" s="1861" t="s">
        <v>1433</v>
      </c>
      <c r="AF9" s="1593">
        <f t="shared" si="0"/>
        <v>6</v>
      </c>
      <c r="AG9" s="13">
        <f t="shared" si="1"/>
        <v>4</v>
      </c>
      <c r="AH9" s="13">
        <f t="shared" si="2"/>
        <v>5</v>
      </c>
      <c r="AI9" s="13">
        <f t="shared" si="3"/>
        <v>8</v>
      </c>
      <c r="AJ9" s="49">
        <f t="shared" si="4"/>
        <v>0</v>
      </c>
      <c r="AK9" s="49"/>
      <c r="AL9" s="49"/>
      <c r="AM9" s="49">
        <v>3</v>
      </c>
      <c r="AN9" s="14">
        <f t="shared" si="5"/>
        <v>20</v>
      </c>
    </row>
    <row r="10" spans="1:40" ht="18.75" customHeight="1">
      <c r="A10" s="3581" t="s">
        <v>1401</v>
      </c>
      <c r="B10" s="2074" t="s">
        <v>2</v>
      </c>
      <c r="C10" s="1987" t="s">
        <v>2</v>
      </c>
      <c r="D10" s="1978" t="s">
        <v>3</v>
      </c>
      <c r="E10" s="1985" t="s">
        <v>2</v>
      </c>
      <c r="F10" s="1978" t="s">
        <v>3</v>
      </c>
      <c r="G10" s="1982" t="s">
        <v>1372</v>
      </c>
      <c r="H10" s="1861" t="s">
        <v>1377</v>
      </c>
      <c r="I10" s="1861" t="s">
        <v>1377</v>
      </c>
      <c r="J10" s="1977" t="s">
        <v>3</v>
      </c>
      <c r="K10" s="1989" t="s">
        <v>4</v>
      </c>
      <c r="L10" s="1989" t="s">
        <v>4</v>
      </c>
      <c r="M10" s="1982" t="s">
        <v>1372</v>
      </c>
      <c r="N10" s="1982" t="s">
        <v>1372</v>
      </c>
      <c r="O10" s="1985" t="s">
        <v>2</v>
      </c>
      <c r="P10" s="1987" t="s">
        <v>2</v>
      </c>
      <c r="Q10" s="1987" t="s">
        <v>2</v>
      </c>
      <c r="R10" s="1987" t="s">
        <v>2</v>
      </c>
      <c r="S10" s="1987" t="s">
        <v>2</v>
      </c>
      <c r="T10" s="1982" t="s">
        <v>1372</v>
      </c>
      <c r="U10" s="1982" t="s">
        <v>1372</v>
      </c>
      <c r="V10" s="1978" t="s">
        <v>3</v>
      </c>
      <c r="W10" s="1989" t="s">
        <v>4</v>
      </c>
      <c r="X10" s="1989" t="s">
        <v>4</v>
      </c>
      <c r="Y10" s="1982" t="s">
        <v>1372</v>
      </c>
      <c r="Z10" s="1985" t="s">
        <v>2</v>
      </c>
      <c r="AA10" s="1978" t="s">
        <v>3</v>
      </c>
      <c r="AB10" s="1982" t="s">
        <v>1372</v>
      </c>
      <c r="AC10" s="1989" t="s">
        <v>4</v>
      </c>
      <c r="AD10" s="1982" t="s">
        <v>1372</v>
      </c>
      <c r="AE10" s="2136" t="s">
        <v>3</v>
      </c>
      <c r="AF10" s="1593">
        <f t="shared" si="0"/>
        <v>9</v>
      </c>
      <c r="AG10" s="13">
        <f t="shared" si="1"/>
        <v>6</v>
      </c>
      <c r="AH10" s="13">
        <f t="shared" si="2"/>
        <v>5</v>
      </c>
      <c r="AI10" s="13">
        <f t="shared" si="3"/>
        <v>8</v>
      </c>
      <c r="AJ10" s="49">
        <f t="shared" si="4"/>
        <v>0</v>
      </c>
      <c r="AK10" s="49"/>
      <c r="AL10" s="49"/>
      <c r="AM10" s="49">
        <v>3</v>
      </c>
      <c r="AN10" s="14">
        <f t="shared" si="5"/>
        <v>24</v>
      </c>
    </row>
    <row r="11" spans="1:40" ht="18.75" customHeight="1" thickBot="1">
      <c r="A11" s="3581" t="s">
        <v>1402</v>
      </c>
      <c r="B11" s="1988" t="s">
        <v>4</v>
      </c>
      <c r="C11" s="1989" t="s">
        <v>4</v>
      </c>
      <c r="D11" s="1982" t="s">
        <v>1372</v>
      </c>
      <c r="E11" s="1978" t="s">
        <v>3</v>
      </c>
      <c r="F11" s="1982" t="s">
        <v>1372</v>
      </c>
      <c r="G11" s="1978" t="s">
        <v>3</v>
      </c>
      <c r="H11" s="1989" t="s">
        <v>4</v>
      </c>
      <c r="I11" s="1982" t="s">
        <v>1372</v>
      </c>
      <c r="J11" s="1985" t="s">
        <v>2</v>
      </c>
      <c r="K11" s="3517" t="s">
        <v>1384</v>
      </c>
      <c r="L11" s="1982" t="s">
        <v>1372</v>
      </c>
      <c r="M11" s="1989" t="s">
        <v>4</v>
      </c>
      <c r="N11" s="1989" t="s">
        <v>4</v>
      </c>
      <c r="O11" s="1982" t="s">
        <v>1372</v>
      </c>
      <c r="P11" s="3520" t="s">
        <v>1392</v>
      </c>
      <c r="Q11" s="1985" t="s">
        <v>2</v>
      </c>
      <c r="R11" s="1978" t="s">
        <v>68</v>
      </c>
      <c r="S11" s="1861" t="s">
        <v>118</v>
      </c>
      <c r="T11" s="1982" t="s">
        <v>1372</v>
      </c>
      <c r="U11" s="1978" t="s">
        <v>3</v>
      </c>
      <c r="V11" s="1987" t="s">
        <v>2</v>
      </c>
      <c r="W11" s="1978" t="s">
        <v>3</v>
      </c>
      <c r="X11" s="2054" t="s">
        <v>1393</v>
      </c>
      <c r="Y11" s="1987" t="s">
        <v>2</v>
      </c>
      <c r="Z11" s="1861" t="s">
        <v>1377</v>
      </c>
      <c r="AA11" s="1982" t="s">
        <v>1372</v>
      </c>
      <c r="AB11" s="1982" t="s">
        <v>1372</v>
      </c>
      <c r="AC11" s="1985" t="s">
        <v>2</v>
      </c>
      <c r="AD11" s="1989" t="s">
        <v>4</v>
      </c>
      <c r="AE11" s="2123" t="s">
        <v>4</v>
      </c>
      <c r="AF11" s="1593">
        <f t="shared" si="0"/>
        <v>5</v>
      </c>
      <c r="AG11" s="13">
        <f t="shared" si="1"/>
        <v>7</v>
      </c>
      <c r="AH11" s="13">
        <f t="shared" si="2"/>
        <v>7</v>
      </c>
      <c r="AI11" s="13">
        <f t="shared" si="3"/>
        <v>8</v>
      </c>
      <c r="AJ11" s="49">
        <f t="shared" si="4"/>
        <v>0</v>
      </c>
      <c r="AK11" s="49"/>
      <c r="AL11" s="49"/>
      <c r="AM11" s="49">
        <v>3</v>
      </c>
      <c r="AN11" s="14">
        <f t="shared" si="5"/>
        <v>30</v>
      </c>
    </row>
    <row r="12" spans="1:40" ht="18.75" customHeight="1">
      <c r="A12" s="3581" t="s">
        <v>1403</v>
      </c>
      <c r="B12" s="2068" t="s">
        <v>3</v>
      </c>
      <c r="C12" s="1861" t="s">
        <v>1378</v>
      </c>
      <c r="D12" s="1989" t="s">
        <v>4</v>
      </c>
      <c r="E12" s="1989" t="s">
        <v>4</v>
      </c>
      <c r="F12" s="1982" t="s">
        <v>1372</v>
      </c>
      <c r="G12" s="1982" t="s">
        <v>1372</v>
      </c>
      <c r="H12" s="1978" t="s">
        <v>3</v>
      </c>
      <c r="I12" s="1985" t="s">
        <v>2</v>
      </c>
      <c r="J12" s="1987" t="s">
        <v>1375</v>
      </c>
      <c r="K12" s="1978" t="s">
        <v>3</v>
      </c>
      <c r="L12" s="1982" t="s">
        <v>1372</v>
      </c>
      <c r="M12" s="1982" t="s">
        <v>1372</v>
      </c>
      <c r="N12" s="3394" t="s">
        <v>1373</v>
      </c>
      <c r="O12" s="1861" t="s">
        <v>1377</v>
      </c>
      <c r="P12" s="1989" t="s">
        <v>4</v>
      </c>
      <c r="Q12" s="1989" t="s">
        <v>4</v>
      </c>
      <c r="R12" s="1982" t="s">
        <v>16</v>
      </c>
      <c r="S12" s="1861" t="s">
        <v>1377</v>
      </c>
      <c r="T12" s="1978" t="s">
        <v>3</v>
      </c>
      <c r="U12" s="1982" t="s">
        <v>1372</v>
      </c>
      <c r="V12" s="1989" t="s">
        <v>4</v>
      </c>
      <c r="W12" s="1982" t="s">
        <v>1372</v>
      </c>
      <c r="X12" s="1985" t="s">
        <v>2</v>
      </c>
      <c r="Y12" s="1978" t="s">
        <v>3</v>
      </c>
      <c r="Z12" s="1982" t="s">
        <v>1372</v>
      </c>
      <c r="AA12" s="1989" t="s">
        <v>4</v>
      </c>
      <c r="AB12" s="1989" t="s">
        <v>4</v>
      </c>
      <c r="AC12" s="1982" t="s">
        <v>1372</v>
      </c>
      <c r="AD12" s="1978" t="s">
        <v>3</v>
      </c>
      <c r="AE12" s="1861" t="s">
        <v>118</v>
      </c>
      <c r="AF12" s="1593">
        <f t="shared" si="0"/>
        <v>3</v>
      </c>
      <c r="AG12" s="13">
        <f t="shared" si="1"/>
        <v>6</v>
      </c>
      <c r="AH12" s="13">
        <f t="shared" si="2"/>
        <v>7</v>
      </c>
      <c r="AI12" s="13">
        <f t="shared" si="3"/>
        <v>9</v>
      </c>
      <c r="AJ12" s="49">
        <f t="shared" si="4"/>
        <v>0</v>
      </c>
      <c r="AK12" s="49"/>
      <c r="AL12" s="49"/>
      <c r="AM12" s="49">
        <v>2</v>
      </c>
      <c r="AN12" s="14">
        <f t="shared" si="5"/>
        <v>28</v>
      </c>
    </row>
    <row r="13" spans="1:40" ht="18.75" customHeight="1">
      <c r="A13" s="3581" t="s">
        <v>1404</v>
      </c>
      <c r="B13" s="1985" t="s">
        <v>2</v>
      </c>
      <c r="C13" s="1861" t="s">
        <v>1377</v>
      </c>
      <c r="D13" s="1989" t="s">
        <v>4</v>
      </c>
      <c r="E13" s="1989" t="s">
        <v>4</v>
      </c>
      <c r="F13" s="1982" t="s">
        <v>1372</v>
      </c>
      <c r="G13" s="1982" t="s">
        <v>1372</v>
      </c>
      <c r="H13" s="1987" t="s">
        <v>2</v>
      </c>
      <c r="I13" s="1978" t="s">
        <v>3</v>
      </c>
      <c r="J13" s="1987" t="s">
        <v>2</v>
      </c>
      <c r="K13" s="1987" t="s">
        <v>2</v>
      </c>
      <c r="L13" s="1861" t="s">
        <v>1377</v>
      </c>
      <c r="M13" s="1982" t="s">
        <v>1372</v>
      </c>
      <c r="N13" s="1982" t="s">
        <v>1372</v>
      </c>
      <c r="O13" s="1978" t="s">
        <v>3</v>
      </c>
      <c r="P13" s="1989" t="s">
        <v>4</v>
      </c>
      <c r="Q13" s="1989" t="s">
        <v>4</v>
      </c>
      <c r="R13" s="1982" t="s">
        <v>1372</v>
      </c>
      <c r="S13" s="1985" t="s">
        <v>2</v>
      </c>
      <c r="T13" s="1978" t="s">
        <v>3</v>
      </c>
      <c r="U13" s="1982" t="s">
        <v>16</v>
      </c>
      <c r="V13" s="1989" t="s">
        <v>4</v>
      </c>
      <c r="W13" s="1982" t="s">
        <v>1372</v>
      </c>
      <c r="X13" s="1978" t="s">
        <v>3</v>
      </c>
      <c r="Y13" s="1987" t="s">
        <v>2</v>
      </c>
      <c r="Z13" s="1982" t="s">
        <v>1372</v>
      </c>
      <c r="AA13" s="1989" t="s">
        <v>4</v>
      </c>
      <c r="AB13" s="1989" t="s">
        <v>4</v>
      </c>
      <c r="AC13" s="1982" t="s">
        <v>1372</v>
      </c>
      <c r="AD13" s="1978" t="s">
        <v>3</v>
      </c>
      <c r="AE13" s="2119" t="s">
        <v>2</v>
      </c>
      <c r="AF13" s="1593">
        <f t="shared" si="0"/>
        <v>7</v>
      </c>
      <c r="AG13" s="13">
        <f t="shared" si="1"/>
        <v>5</v>
      </c>
      <c r="AH13" s="13">
        <f t="shared" si="2"/>
        <v>7</v>
      </c>
      <c r="AI13" s="13">
        <f t="shared" si="3"/>
        <v>9</v>
      </c>
      <c r="AJ13" s="49">
        <f t="shared" si="4"/>
        <v>0</v>
      </c>
      <c r="AK13" s="49"/>
      <c r="AL13" s="49"/>
      <c r="AM13" s="49">
        <v>2</v>
      </c>
      <c r="AN13" s="14">
        <f t="shared" si="5"/>
        <v>26</v>
      </c>
    </row>
    <row r="14" spans="1:40" ht="18.75" customHeight="1" thickBot="1">
      <c r="A14" s="3581" t="s">
        <v>1405</v>
      </c>
      <c r="B14" s="1995" t="s">
        <v>1372</v>
      </c>
      <c r="C14" s="1987" t="s">
        <v>2</v>
      </c>
      <c r="D14" s="2054" t="s">
        <v>2</v>
      </c>
      <c r="E14" s="1982" t="s">
        <v>1372</v>
      </c>
      <c r="F14" s="1989" t="s">
        <v>4</v>
      </c>
      <c r="G14" s="1989" t="s">
        <v>4</v>
      </c>
      <c r="H14" s="1982" t="s">
        <v>1372</v>
      </c>
      <c r="I14" s="2180" t="s">
        <v>3</v>
      </c>
      <c r="J14" s="1985" t="s">
        <v>2</v>
      </c>
      <c r="K14" s="2366" t="s">
        <v>1380</v>
      </c>
      <c r="L14" s="1978" t="s">
        <v>3</v>
      </c>
      <c r="M14" s="1982" t="s">
        <v>1372</v>
      </c>
      <c r="N14" s="1978" t="s">
        <v>3</v>
      </c>
      <c r="O14" s="1987" t="s">
        <v>2</v>
      </c>
      <c r="P14" s="1985" t="s">
        <v>2</v>
      </c>
      <c r="Q14" s="1978" t="s">
        <v>3</v>
      </c>
      <c r="R14" s="1989" t="s">
        <v>4</v>
      </c>
      <c r="S14" s="1989" t="s">
        <v>4</v>
      </c>
      <c r="T14" s="1982" t="s">
        <v>1372</v>
      </c>
      <c r="U14" s="1982" t="s">
        <v>1372</v>
      </c>
      <c r="V14" s="1987" t="s">
        <v>2</v>
      </c>
      <c r="W14" s="3518" t="s">
        <v>1431</v>
      </c>
      <c r="X14" s="3197" t="s">
        <v>1373</v>
      </c>
      <c r="Y14" s="1989" t="s">
        <v>4</v>
      </c>
      <c r="Z14" s="2384" t="s">
        <v>4</v>
      </c>
      <c r="AA14" s="1982" t="s">
        <v>1372</v>
      </c>
      <c r="AB14" s="3197" t="s">
        <v>1373</v>
      </c>
      <c r="AC14" s="1978" t="s">
        <v>3</v>
      </c>
      <c r="AD14" s="1861" t="s">
        <v>118</v>
      </c>
      <c r="AE14" s="2132" t="s">
        <v>2</v>
      </c>
      <c r="AF14" s="1593">
        <f t="shared" si="0"/>
        <v>7</v>
      </c>
      <c r="AG14" s="13">
        <f t="shared" si="1"/>
        <v>5</v>
      </c>
      <c r="AH14" s="13">
        <f t="shared" si="2"/>
        <v>6</v>
      </c>
      <c r="AI14" s="13">
        <f t="shared" si="3"/>
        <v>7</v>
      </c>
      <c r="AJ14" s="49">
        <f t="shared" si="4"/>
        <v>0</v>
      </c>
      <c r="AK14" s="49"/>
      <c r="AL14" s="49"/>
      <c r="AM14" s="49">
        <v>3</v>
      </c>
      <c r="AN14" s="14">
        <f t="shared" si="5"/>
        <v>24</v>
      </c>
    </row>
    <row r="15" spans="1:40" ht="1.5" customHeight="1" thickTop="1" thickBot="1">
      <c r="A15" s="3582" t="s">
        <v>1406</v>
      </c>
      <c r="B15" s="3364"/>
      <c r="C15" s="2184"/>
      <c r="D15" s="1982"/>
      <c r="E15" s="2052"/>
      <c r="F15" s="2492"/>
      <c r="G15" s="2492"/>
      <c r="H15" s="2492"/>
      <c r="I15" s="1982"/>
      <c r="J15" s="1979"/>
      <c r="K15" s="2178"/>
      <c r="L15" s="2184"/>
      <c r="M15" s="1982"/>
      <c r="N15" s="2492"/>
      <c r="O15" s="2492"/>
      <c r="P15" s="2492"/>
      <c r="Q15" s="2492"/>
      <c r="R15" s="2184"/>
      <c r="S15" s="2184"/>
      <c r="T15" s="1982"/>
      <c r="U15" s="1982"/>
      <c r="V15" s="1982"/>
      <c r="W15" s="2492"/>
      <c r="X15" s="2492"/>
      <c r="Y15" s="2492"/>
      <c r="Z15" s="3057"/>
      <c r="AA15" s="2492"/>
      <c r="AB15" s="2492"/>
      <c r="AC15" s="2492"/>
      <c r="AD15" s="2492"/>
      <c r="AE15" s="3367"/>
      <c r="AF15" s="1593">
        <f t="shared" si="0"/>
        <v>0</v>
      </c>
      <c r="AG15" s="13">
        <f t="shared" si="1"/>
        <v>0</v>
      </c>
      <c r="AH15" s="13">
        <f t="shared" si="2"/>
        <v>0</v>
      </c>
      <c r="AI15" s="13">
        <f t="shared" si="3"/>
        <v>0</v>
      </c>
      <c r="AJ15" s="49">
        <f t="shared" si="4"/>
        <v>0</v>
      </c>
      <c r="AK15" s="49"/>
      <c r="AL15" s="49"/>
      <c r="AM15" s="49">
        <v>0</v>
      </c>
      <c r="AN15" s="14">
        <f t="shared" si="5"/>
        <v>2</v>
      </c>
    </row>
    <row r="16" spans="1:40" ht="17.25" hidden="1" thickBot="1">
      <c r="A16" s="3521" t="s">
        <v>1407</v>
      </c>
      <c r="B16" s="3284"/>
      <c r="C16" s="2494"/>
      <c r="D16" s="2494"/>
      <c r="E16" s="2163"/>
      <c r="F16" s="2003"/>
      <c r="G16" s="2494"/>
      <c r="H16" s="2494"/>
      <c r="I16" s="2494"/>
      <c r="J16" s="2494"/>
      <c r="K16" s="2494"/>
      <c r="L16" s="2494"/>
      <c r="M16" s="2494"/>
      <c r="N16" s="2494"/>
      <c r="O16" s="2003"/>
      <c r="P16" s="2494"/>
      <c r="Q16" s="2494"/>
      <c r="R16" s="2494"/>
      <c r="S16" s="2163"/>
      <c r="T16" s="2163"/>
      <c r="U16" s="2003"/>
      <c r="V16" s="2494"/>
      <c r="W16" s="2494"/>
      <c r="X16" s="2494"/>
      <c r="Y16" s="2494"/>
      <c r="Z16" s="2494"/>
      <c r="AA16" s="2494"/>
      <c r="AB16" s="2494"/>
      <c r="AC16" s="2494"/>
      <c r="AD16" s="2494"/>
      <c r="AE16" s="3514"/>
      <c r="AF16" s="3378">
        <f t="shared" si="0"/>
        <v>0</v>
      </c>
      <c r="AG16" s="558">
        <f t="shared" si="1"/>
        <v>0</v>
      </c>
      <c r="AH16" s="558">
        <f t="shared" si="2"/>
        <v>0</v>
      </c>
      <c r="AI16" s="558">
        <f t="shared" si="3"/>
        <v>0</v>
      </c>
      <c r="AJ16" s="1853">
        <f t="shared" si="4"/>
        <v>0</v>
      </c>
      <c r="AK16" s="1853"/>
      <c r="AL16" s="1853"/>
      <c r="AM16" s="1853">
        <v>0</v>
      </c>
      <c r="AN16" s="559">
        <f t="shared" si="5"/>
        <v>2</v>
      </c>
    </row>
    <row r="17" spans="1:40" ht="18" customHeight="1" thickBot="1">
      <c r="A17" s="3583" t="s">
        <v>1408</v>
      </c>
      <c r="B17" s="2065" t="s">
        <v>1372</v>
      </c>
      <c r="C17" s="1976" t="s">
        <v>1383</v>
      </c>
      <c r="D17" s="1987" t="s">
        <v>2</v>
      </c>
      <c r="E17" s="1977" t="s">
        <v>3</v>
      </c>
      <c r="F17" s="1975" t="s">
        <v>1372</v>
      </c>
      <c r="G17" s="1981" t="s">
        <v>4</v>
      </c>
      <c r="H17" s="1975" t="s">
        <v>1372</v>
      </c>
      <c r="I17" s="1987" t="s">
        <v>2</v>
      </c>
      <c r="J17" s="1977" t="s">
        <v>3</v>
      </c>
      <c r="K17" s="1861" t="s">
        <v>1377</v>
      </c>
      <c r="L17" s="1981" t="s">
        <v>4</v>
      </c>
      <c r="M17" s="1981" t="s">
        <v>4</v>
      </c>
      <c r="N17" s="1975" t="s">
        <v>1372</v>
      </c>
      <c r="O17" s="1991" t="s">
        <v>3</v>
      </c>
      <c r="P17" s="1976" t="s">
        <v>2</v>
      </c>
      <c r="Q17" s="1976" t="s">
        <v>2</v>
      </c>
      <c r="R17" s="1861" t="s">
        <v>1377</v>
      </c>
      <c r="S17" s="1975" t="s">
        <v>1372</v>
      </c>
      <c r="T17" s="1975" t="s">
        <v>1372</v>
      </c>
      <c r="U17" s="3195" t="s">
        <v>1373</v>
      </c>
      <c r="V17" s="1976" t="s">
        <v>2</v>
      </c>
      <c r="W17" s="1977" t="s">
        <v>3</v>
      </c>
      <c r="X17" s="1976" t="s">
        <v>2</v>
      </c>
      <c r="Y17" s="1976" t="s">
        <v>2</v>
      </c>
      <c r="Z17" s="1861" t="s">
        <v>1377</v>
      </c>
      <c r="AA17" s="1975" t="s">
        <v>1372</v>
      </c>
      <c r="AB17" s="1975" t="s">
        <v>1372</v>
      </c>
      <c r="AC17" s="1977" t="s">
        <v>3</v>
      </c>
      <c r="AD17" s="1980" t="s">
        <v>2</v>
      </c>
      <c r="AE17" s="2105" t="s">
        <v>4</v>
      </c>
      <c r="AF17" s="1590">
        <f t="shared" si="0"/>
        <v>8</v>
      </c>
      <c r="AG17" s="16">
        <f t="shared" si="1"/>
        <v>5</v>
      </c>
      <c r="AH17" s="16">
        <f t="shared" si="2"/>
        <v>4</v>
      </c>
      <c r="AI17" s="16">
        <f t="shared" si="3"/>
        <v>8</v>
      </c>
      <c r="AJ17" s="1777">
        <f t="shared" si="4"/>
        <v>0</v>
      </c>
      <c r="AK17" s="1777"/>
      <c r="AL17" s="1777"/>
      <c r="AM17" s="1777">
        <v>3</v>
      </c>
      <c r="AN17" s="1591">
        <f t="shared" si="5"/>
        <v>20</v>
      </c>
    </row>
    <row r="18" spans="1:40" ht="18" customHeight="1" thickBot="1">
      <c r="A18" s="3584" t="s">
        <v>1409</v>
      </c>
      <c r="B18" s="2073" t="s">
        <v>2</v>
      </c>
      <c r="C18" s="1978" t="s">
        <v>3</v>
      </c>
      <c r="D18" s="1987" t="s">
        <v>2</v>
      </c>
      <c r="E18" s="1989" t="s">
        <v>4</v>
      </c>
      <c r="F18" s="1989" t="s">
        <v>4</v>
      </c>
      <c r="G18" s="1982" t="s">
        <v>1372</v>
      </c>
      <c r="H18" s="1987" t="s">
        <v>2</v>
      </c>
      <c r="I18" s="1987" t="s">
        <v>2</v>
      </c>
      <c r="J18" s="1987" t="s">
        <v>2</v>
      </c>
      <c r="K18" s="1987" t="s">
        <v>2</v>
      </c>
      <c r="L18" s="1982" t="s">
        <v>1372</v>
      </c>
      <c r="M18" s="1982" t="s">
        <v>1372</v>
      </c>
      <c r="N18" s="3197" t="s">
        <v>1373</v>
      </c>
      <c r="O18" s="1987" t="s">
        <v>2</v>
      </c>
      <c r="P18" s="1976" t="s">
        <v>2</v>
      </c>
      <c r="Q18" s="1861" t="s">
        <v>118</v>
      </c>
      <c r="R18" s="1987" t="s">
        <v>2</v>
      </c>
      <c r="S18" s="2180" t="s">
        <v>3</v>
      </c>
      <c r="T18" s="1975" t="s">
        <v>1372</v>
      </c>
      <c r="U18" s="1982" t="s">
        <v>1372</v>
      </c>
      <c r="V18" s="1978" t="s">
        <v>3</v>
      </c>
      <c r="W18" s="1987" t="s">
        <v>2</v>
      </c>
      <c r="X18" s="1989" t="s">
        <v>4</v>
      </c>
      <c r="Y18" s="1989" t="s">
        <v>4</v>
      </c>
      <c r="Z18" s="1982" t="s">
        <v>1372</v>
      </c>
      <c r="AA18" s="1982" t="s">
        <v>1372</v>
      </c>
      <c r="AB18" s="1978" t="s">
        <v>3</v>
      </c>
      <c r="AC18" s="1989" t="s">
        <v>4</v>
      </c>
      <c r="AD18" s="1989" t="s">
        <v>4</v>
      </c>
      <c r="AE18" s="2125" t="s">
        <v>1372</v>
      </c>
      <c r="AF18" s="1593">
        <f t="shared" si="0"/>
        <v>10</v>
      </c>
      <c r="AG18" s="13">
        <f t="shared" si="1"/>
        <v>4</v>
      </c>
      <c r="AH18" s="13">
        <f t="shared" si="2"/>
        <v>6</v>
      </c>
      <c r="AI18" s="13">
        <f t="shared" si="3"/>
        <v>8</v>
      </c>
      <c r="AJ18" s="49">
        <f t="shared" si="4"/>
        <v>0</v>
      </c>
      <c r="AK18" s="49"/>
      <c r="AL18" s="49"/>
      <c r="AM18" s="49">
        <v>2</v>
      </c>
      <c r="AN18" s="14">
        <f t="shared" si="5"/>
        <v>22</v>
      </c>
    </row>
    <row r="19" spans="1:40" ht="18" customHeight="1" thickBot="1">
      <c r="A19" s="3584" t="s">
        <v>1410</v>
      </c>
      <c r="B19" s="2074" t="s">
        <v>2</v>
      </c>
      <c r="C19" s="1985" t="s">
        <v>2</v>
      </c>
      <c r="D19" s="1977" t="s">
        <v>3</v>
      </c>
      <c r="E19" s="1861" t="s">
        <v>1377</v>
      </c>
      <c r="F19" s="1982" t="s">
        <v>1372</v>
      </c>
      <c r="G19" s="1982" t="s">
        <v>1372</v>
      </c>
      <c r="H19" s="1989" t="s">
        <v>4</v>
      </c>
      <c r="I19" s="1989" t="s">
        <v>4</v>
      </c>
      <c r="J19" s="1982" t="s">
        <v>1372</v>
      </c>
      <c r="K19" s="1978" t="s">
        <v>3</v>
      </c>
      <c r="L19" s="1987" t="s">
        <v>2</v>
      </c>
      <c r="M19" s="1978" t="s">
        <v>3</v>
      </c>
      <c r="N19" s="1982" t="s">
        <v>1372</v>
      </c>
      <c r="O19" s="1985" t="s">
        <v>2</v>
      </c>
      <c r="P19" s="1987" t="s">
        <v>2</v>
      </c>
      <c r="Q19" s="1989" t="s">
        <v>4</v>
      </c>
      <c r="R19" s="1989" t="s">
        <v>4</v>
      </c>
      <c r="S19" s="1982" t="s">
        <v>1372</v>
      </c>
      <c r="T19" s="1982" t="s">
        <v>1372</v>
      </c>
      <c r="U19" s="1978" t="s">
        <v>3</v>
      </c>
      <c r="V19" s="1989" t="s">
        <v>4</v>
      </c>
      <c r="W19" s="1989" t="s">
        <v>4</v>
      </c>
      <c r="X19" s="1982" t="s">
        <v>1372</v>
      </c>
      <c r="Y19" s="1861" t="s">
        <v>1377</v>
      </c>
      <c r="Z19" s="1987" t="s">
        <v>2</v>
      </c>
      <c r="AA19" s="1978" t="s">
        <v>3</v>
      </c>
      <c r="AB19" s="1982" t="s">
        <v>1372</v>
      </c>
      <c r="AC19" s="1985" t="s">
        <v>2</v>
      </c>
      <c r="AD19" s="1982" t="s">
        <v>1372</v>
      </c>
      <c r="AE19" s="2119" t="s">
        <v>2</v>
      </c>
      <c r="AF19" s="1593">
        <f t="shared" si="0"/>
        <v>8</v>
      </c>
      <c r="AG19" s="13">
        <f t="shared" si="1"/>
        <v>5</v>
      </c>
      <c r="AH19" s="13">
        <f t="shared" si="2"/>
        <v>6</v>
      </c>
      <c r="AI19" s="13">
        <f t="shared" si="3"/>
        <v>9</v>
      </c>
      <c r="AJ19" s="49">
        <f t="shared" si="4"/>
        <v>0</v>
      </c>
      <c r="AK19" s="49"/>
      <c r="AL19" s="49"/>
      <c r="AM19" s="49">
        <v>3</v>
      </c>
      <c r="AN19" s="14">
        <f t="shared" si="5"/>
        <v>24</v>
      </c>
    </row>
    <row r="20" spans="1:40" ht="18" customHeight="1">
      <c r="A20" s="3584" t="s">
        <v>1411</v>
      </c>
      <c r="B20" s="2068" t="s">
        <v>3</v>
      </c>
      <c r="C20" s="1861" t="s">
        <v>1379</v>
      </c>
      <c r="D20" s="1861" t="s">
        <v>1377</v>
      </c>
      <c r="E20" s="1982" t="s">
        <v>1372</v>
      </c>
      <c r="F20" s="3197" t="s">
        <v>1373</v>
      </c>
      <c r="G20" s="1982" t="s">
        <v>1372</v>
      </c>
      <c r="H20" s="1987" t="s">
        <v>2</v>
      </c>
      <c r="I20" s="1987" t="s">
        <v>2</v>
      </c>
      <c r="J20" s="1989" t="s">
        <v>4</v>
      </c>
      <c r="K20" s="1989" t="s">
        <v>4</v>
      </c>
      <c r="L20" s="1982" t="s">
        <v>1372</v>
      </c>
      <c r="M20" s="1982" t="s">
        <v>1372</v>
      </c>
      <c r="N20" s="1978" t="s">
        <v>3</v>
      </c>
      <c r="O20" s="1989" t="s">
        <v>4</v>
      </c>
      <c r="P20" s="1989" t="s">
        <v>4</v>
      </c>
      <c r="Q20" s="1982" t="s">
        <v>1372</v>
      </c>
      <c r="R20" s="1985" t="s">
        <v>2</v>
      </c>
      <c r="S20" s="1861" t="s">
        <v>118</v>
      </c>
      <c r="T20" s="1978" t="s">
        <v>3</v>
      </c>
      <c r="U20" s="1982" t="s">
        <v>1372</v>
      </c>
      <c r="V20" s="1975" t="s">
        <v>1372</v>
      </c>
      <c r="W20" s="1987" t="s">
        <v>2</v>
      </c>
      <c r="X20" s="1987" t="s">
        <v>2</v>
      </c>
      <c r="Y20" s="1985" t="s">
        <v>2</v>
      </c>
      <c r="Z20" s="1978" t="s">
        <v>1376</v>
      </c>
      <c r="AA20" s="1982" t="s">
        <v>1372</v>
      </c>
      <c r="AB20" s="1989" t="s">
        <v>4</v>
      </c>
      <c r="AC20" s="1982" t="s">
        <v>1372</v>
      </c>
      <c r="AD20" s="1978" t="s">
        <v>3</v>
      </c>
      <c r="AE20" s="2119" t="s">
        <v>2</v>
      </c>
      <c r="AF20" s="1593">
        <f t="shared" si="0"/>
        <v>7</v>
      </c>
      <c r="AG20" s="13">
        <f t="shared" si="1"/>
        <v>5</v>
      </c>
      <c r="AH20" s="13">
        <f t="shared" si="2"/>
        <v>5</v>
      </c>
      <c r="AI20" s="13">
        <f t="shared" si="3"/>
        <v>9</v>
      </c>
      <c r="AJ20" s="49">
        <f t="shared" si="4"/>
        <v>0</v>
      </c>
      <c r="AK20" s="49"/>
      <c r="AL20" s="49"/>
      <c r="AM20" s="49">
        <v>2</v>
      </c>
      <c r="AN20" s="14">
        <f t="shared" si="5"/>
        <v>22</v>
      </c>
    </row>
    <row r="21" spans="1:40" ht="18" customHeight="1">
      <c r="A21" s="3584" t="s">
        <v>1412</v>
      </c>
      <c r="B21" s="1988" t="s">
        <v>4</v>
      </c>
      <c r="C21" s="1982" t="s">
        <v>1372</v>
      </c>
      <c r="D21" s="1987" t="s">
        <v>2</v>
      </c>
      <c r="E21" s="1987" t="s">
        <v>2</v>
      </c>
      <c r="F21" s="1978" t="s">
        <v>3</v>
      </c>
      <c r="G21" s="1982" t="s">
        <v>1372</v>
      </c>
      <c r="H21" s="1978" t="s">
        <v>3</v>
      </c>
      <c r="I21" s="1987" t="s">
        <v>2</v>
      </c>
      <c r="J21" t="s">
        <v>1387</v>
      </c>
      <c r="K21" s="1985" t="s">
        <v>2</v>
      </c>
      <c r="L21" s="1978" t="s">
        <v>1384</v>
      </c>
      <c r="M21" s="1982" t="s">
        <v>1372</v>
      </c>
      <c r="N21" s="1989" t="s">
        <v>1389</v>
      </c>
      <c r="O21" s="1982" t="s">
        <v>1372</v>
      </c>
      <c r="P21" s="1987" t="s">
        <v>2</v>
      </c>
      <c r="Q21" s="1978" t="s">
        <v>54</v>
      </c>
      <c r="R21" s="1987" t="s">
        <v>2</v>
      </c>
      <c r="S21" s="1989" t="s">
        <v>33</v>
      </c>
      <c r="T21" s="1989" t="s">
        <v>33</v>
      </c>
      <c r="U21" s="1982" t="s">
        <v>1372</v>
      </c>
      <c r="V21" s="1987" t="s">
        <v>2</v>
      </c>
      <c r="W21" s="1985" t="s">
        <v>2</v>
      </c>
      <c r="X21" s="1987" t="s">
        <v>2</v>
      </c>
      <c r="Y21" s="1978" t="s">
        <v>68</v>
      </c>
      <c r="Z21" s="1985" t="s">
        <v>2</v>
      </c>
      <c r="AA21" s="1982" t="s">
        <v>1372</v>
      </c>
      <c r="AB21" s="1982" t="s">
        <v>1372</v>
      </c>
      <c r="AC21" s="1987" t="s">
        <v>2</v>
      </c>
      <c r="AD21" s="1987" t="s">
        <v>2</v>
      </c>
      <c r="AE21" s="3601" t="s">
        <v>1441</v>
      </c>
      <c r="AF21" s="1593">
        <f t="shared" si="0"/>
        <v>12</v>
      </c>
      <c r="AG21" s="13">
        <f t="shared" si="1"/>
        <v>6</v>
      </c>
      <c r="AH21" s="13">
        <f t="shared" si="2"/>
        <v>4</v>
      </c>
      <c r="AI21" s="13">
        <f t="shared" si="3"/>
        <v>8</v>
      </c>
      <c r="AJ21" s="49">
        <f t="shared" si="4"/>
        <v>0</v>
      </c>
      <c r="AK21" s="49"/>
      <c r="AL21" s="49"/>
      <c r="AM21" s="49">
        <v>3</v>
      </c>
      <c r="AN21" s="14">
        <f t="shared" si="5"/>
        <v>22</v>
      </c>
    </row>
    <row r="22" spans="1:40" ht="18" customHeight="1" thickBot="1">
      <c r="A22" s="3585" t="s">
        <v>1413</v>
      </c>
      <c r="B22" s="2062" t="s">
        <v>2</v>
      </c>
      <c r="C22" s="2004" t="s">
        <v>4</v>
      </c>
      <c r="D22" s="2004" t="s">
        <v>4</v>
      </c>
      <c r="E22" s="2003" t="s">
        <v>1372</v>
      </c>
      <c r="F22" s="2003" t="s">
        <v>1372</v>
      </c>
      <c r="G22" s="2005" t="s">
        <v>3</v>
      </c>
      <c r="H22" s="1999" t="s">
        <v>2</v>
      </c>
      <c r="I22" s="2005" t="s">
        <v>3</v>
      </c>
      <c r="J22" s="1999" t="s">
        <v>2</v>
      </c>
      <c r="K22" s="1999" t="s">
        <v>2</v>
      </c>
      <c r="L22" s="2001" t="s">
        <v>2</v>
      </c>
      <c r="M22" s="2003" t="s">
        <v>1372</v>
      </c>
      <c r="N22" s="2003" t="s">
        <v>1372</v>
      </c>
      <c r="O22" s="1999" t="s">
        <v>2</v>
      </c>
      <c r="P22" s="2003" t="s">
        <v>1372</v>
      </c>
      <c r="Q22" s="2001" t="s">
        <v>2</v>
      </c>
      <c r="R22" s="2005" t="s">
        <v>3</v>
      </c>
      <c r="S22" s="1987" t="s">
        <v>2</v>
      </c>
      <c r="T22" s="2003" t="s">
        <v>1372</v>
      </c>
      <c r="U22" s="2004" t="s">
        <v>4</v>
      </c>
      <c r="V22" s="2003" t="s">
        <v>1372</v>
      </c>
      <c r="W22" s="1999" t="s">
        <v>2</v>
      </c>
      <c r="X22" s="1978" t="s">
        <v>68</v>
      </c>
      <c r="Y22" s="1987" t="s">
        <v>2</v>
      </c>
      <c r="Z22" s="2004" t="s">
        <v>4</v>
      </c>
      <c r="AA22" s="2004" t="s">
        <v>4</v>
      </c>
      <c r="AB22" s="2003" t="s">
        <v>1372</v>
      </c>
      <c r="AC22" s="1999" t="s">
        <v>2</v>
      </c>
      <c r="AD22" s="1999" t="s">
        <v>2</v>
      </c>
      <c r="AE22" s="3419" t="s">
        <v>1442</v>
      </c>
      <c r="AF22" s="1594">
        <f t="shared" si="0"/>
        <v>12</v>
      </c>
      <c r="AG22" s="20">
        <f t="shared" si="1"/>
        <v>5</v>
      </c>
      <c r="AH22" s="20">
        <f t="shared" si="2"/>
        <v>5</v>
      </c>
      <c r="AI22" s="20">
        <f t="shared" si="3"/>
        <v>8</v>
      </c>
      <c r="AJ22" s="1778">
        <f t="shared" si="4"/>
        <v>0</v>
      </c>
      <c r="AK22" s="1778"/>
      <c r="AL22" s="1778"/>
      <c r="AM22" s="1778">
        <v>2</v>
      </c>
      <c r="AN22" s="1595">
        <f t="shared" si="5"/>
        <v>22</v>
      </c>
    </row>
    <row r="23" spans="1:40" ht="18" customHeight="1" thickBot="1">
      <c r="A23" s="3586" t="s">
        <v>1414</v>
      </c>
      <c r="B23" s="2388" t="s">
        <v>2</v>
      </c>
      <c r="C23" s="2012" t="s">
        <v>2</v>
      </c>
      <c r="D23" s="2012" t="s">
        <v>2</v>
      </c>
      <c r="E23" s="2012" t="s">
        <v>2</v>
      </c>
      <c r="F23" s="2009" t="s">
        <v>1372</v>
      </c>
      <c r="G23" s="2009" t="s">
        <v>1372</v>
      </c>
      <c r="H23" s="2012" t="s">
        <v>2</v>
      </c>
      <c r="I23" s="2012" t="s">
        <v>2</v>
      </c>
      <c r="J23" s="2012" t="s">
        <v>2</v>
      </c>
      <c r="K23" s="2012" t="s">
        <v>2</v>
      </c>
      <c r="L23" s="2009" t="s">
        <v>1372</v>
      </c>
      <c r="M23" s="3394" t="s">
        <v>1373</v>
      </c>
      <c r="N23" s="3394" t="s">
        <v>1373</v>
      </c>
      <c r="O23" s="2012" t="s">
        <v>2</v>
      </c>
      <c r="P23" s="2009" t="s">
        <v>1372</v>
      </c>
      <c r="Q23" s="2012" t="s">
        <v>2</v>
      </c>
      <c r="R23" s="2012" t="s">
        <v>2</v>
      </c>
      <c r="S23" s="2012" t="s">
        <v>2</v>
      </c>
      <c r="T23" s="2009" t="s">
        <v>1372</v>
      </c>
      <c r="U23" s="2009" t="s">
        <v>1372</v>
      </c>
      <c r="V23" s="2012" t="s">
        <v>2</v>
      </c>
      <c r="W23" s="2012" t="s">
        <v>2</v>
      </c>
      <c r="X23" s="2012" t="s">
        <v>2</v>
      </c>
      <c r="Y23" s="2012" t="s">
        <v>2</v>
      </c>
      <c r="Z23" s="2012" t="s">
        <v>2</v>
      </c>
      <c r="AA23" s="2009" t="s">
        <v>1372</v>
      </c>
      <c r="AB23" s="2009" t="s">
        <v>1372</v>
      </c>
      <c r="AC23" s="2012" t="s">
        <v>2</v>
      </c>
      <c r="AD23" s="2012" t="s">
        <v>2</v>
      </c>
      <c r="AE23" s="3108" t="s">
        <v>2</v>
      </c>
      <c r="AF23" s="3398">
        <f t="shared" si="0"/>
        <v>20</v>
      </c>
      <c r="AG23" s="1597">
        <f t="shared" si="1"/>
        <v>0</v>
      </c>
      <c r="AH23" s="1597">
        <f t="shared" si="2"/>
        <v>0</v>
      </c>
      <c r="AI23" s="1597">
        <f t="shared" si="3"/>
        <v>8</v>
      </c>
      <c r="AJ23" s="1847">
        <f t="shared" si="4"/>
        <v>0</v>
      </c>
      <c r="AK23" s="1847"/>
      <c r="AL23" s="1847"/>
      <c r="AM23" s="1847">
        <v>0</v>
      </c>
      <c r="AN23" s="3167">
        <f t="shared" si="5"/>
        <v>2</v>
      </c>
    </row>
    <row r="24" spans="1:40" ht="18" customHeight="1">
      <c r="A24" s="3587" t="s">
        <v>238</v>
      </c>
      <c r="B24" s="2388" t="s">
        <v>2</v>
      </c>
      <c r="C24" s="1985" t="s">
        <v>2</v>
      </c>
      <c r="D24" s="1987" t="s">
        <v>2</v>
      </c>
      <c r="E24" s="1987" t="s">
        <v>2</v>
      </c>
      <c r="F24" s="1982" t="s">
        <v>1372</v>
      </c>
      <c r="G24" s="1982" t="s">
        <v>1372</v>
      </c>
      <c r="H24" s="1987" t="s">
        <v>2</v>
      </c>
      <c r="I24" s="1987" t="s">
        <v>2</v>
      </c>
      <c r="J24" s="1987" t="s">
        <v>2</v>
      </c>
      <c r="K24" s="1987" t="s">
        <v>2</v>
      </c>
      <c r="L24" s="1978" t="s">
        <v>3</v>
      </c>
      <c r="M24" s="1982" t="s">
        <v>1372</v>
      </c>
      <c r="N24" s="1982" t="s">
        <v>1372</v>
      </c>
      <c r="O24" s="1987" t="s">
        <v>2</v>
      </c>
      <c r="P24" s="1978" t="s">
        <v>1384</v>
      </c>
      <c r="Q24" s="1985" t="s">
        <v>2</v>
      </c>
      <c r="R24" s="3518" t="s">
        <v>1386</v>
      </c>
      <c r="S24" s="1982" t="s">
        <v>1372</v>
      </c>
      <c r="T24" s="3197" t="s">
        <v>1373</v>
      </c>
      <c r="U24" s="3197" t="s">
        <v>1373</v>
      </c>
      <c r="V24" s="1987" t="s">
        <v>2</v>
      </c>
      <c r="W24" s="1982" t="s">
        <v>1372</v>
      </c>
      <c r="X24" s="1985" t="s">
        <v>2</v>
      </c>
      <c r="Y24" s="1987" t="s">
        <v>2</v>
      </c>
      <c r="Z24" s="2054" t="s">
        <v>1393</v>
      </c>
      <c r="AA24" s="1982" t="s">
        <v>1372</v>
      </c>
      <c r="AB24" s="1982" t="s">
        <v>1372</v>
      </c>
      <c r="AC24" s="1987" t="s">
        <v>2</v>
      </c>
      <c r="AD24" s="3598" t="s">
        <v>1437</v>
      </c>
      <c r="AE24" s="3599" t="s">
        <v>1440</v>
      </c>
      <c r="AF24" s="1593">
        <f t="shared" si="0"/>
        <v>14</v>
      </c>
      <c r="AG24" s="13">
        <f t="shared" si="1"/>
        <v>3</v>
      </c>
      <c r="AH24" s="13">
        <f t="shared" si="2"/>
        <v>0</v>
      </c>
      <c r="AI24" s="13">
        <f t="shared" si="3"/>
        <v>8</v>
      </c>
      <c r="AJ24" s="49">
        <f t="shared" si="4"/>
        <v>0</v>
      </c>
      <c r="AK24" s="49"/>
      <c r="AL24" s="49"/>
      <c r="AM24" s="49">
        <v>3</v>
      </c>
      <c r="AN24" s="14">
        <f t="shared" si="5"/>
        <v>8</v>
      </c>
    </row>
    <row r="25" spans="1:40" ht="18" customHeight="1">
      <c r="A25" s="3587" t="s">
        <v>1415</v>
      </c>
      <c r="B25" s="2388" t="s">
        <v>2</v>
      </c>
      <c r="C25" s="1985" t="s">
        <v>2</v>
      </c>
      <c r="D25" s="1861" t="s">
        <v>1377</v>
      </c>
      <c r="E25" s="1985" t="s">
        <v>2</v>
      </c>
      <c r="F25" s="1982" t="s">
        <v>1372</v>
      </c>
      <c r="G25" s="1982" t="s">
        <v>1372</v>
      </c>
      <c r="H25" s="1987" t="s">
        <v>2</v>
      </c>
      <c r="I25" s="1978" t="s">
        <v>3</v>
      </c>
      <c r="J25" s="1987" t="s">
        <v>2</v>
      </c>
      <c r="K25" s="1861" t="s">
        <v>1385</v>
      </c>
      <c r="L25" s="1987" t="s">
        <v>2</v>
      </c>
      <c r="M25" s="3394" t="s">
        <v>1373</v>
      </c>
      <c r="N25" s="1982" t="s">
        <v>1372</v>
      </c>
      <c r="O25" s="1978" t="s">
        <v>3</v>
      </c>
      <c r="P25" s="1982" t="s">
        <v>1372</v>
      </c>
      <c r="Q25" s="1987" t="s">
        <v>2</v>
      </c>
      <c r="R25" s="1987" t="s">
        <v>2</v>
      </c>
      <c r="S25" s="1982" t="s">
        <v>1372</v>
      </c>
      <c r="T25" s="3197" t="s">
        <v>1373</v>
      </c>
      <c r="U25" s="1982" t="s">
        <v>1372</v>
      </c>
      <c r="V25" s="1987" t="s">
        <v>2</v>
      </c>
      <c r="W25" s="1987" t="s">
        <v>2</v>
      </c>
      <c r="X25" s="1987" t="s">
        <v>2</v>
      </c>
      <c r="Y25" s="1978" t="s">
        <v>3</v>
      </c>
      <c r="Z25" s="1861" t="s">
        <v>118</v>
      </c>
      <c r="AA25" s="1982" t="s">
        <v>1372</v>
      </c>
      <c r="AB25" s="1982" t="s">
        <v>1372</v>
      </c>
      <c r="AC25" s="1987" t="s">
        <v>2</v>
      </c>
      <c r="AD25" s="2132" t="s">
        <v>2</v>
      </c>
      <c r="AE25" s="2119" t="s">
        <v>2</v>
      </c>
      <c r="AF25" s="1593">
        <f t="shared" si="0"/>
        <v>14</v>
      </c>
      <c r="AG25" s="13">
        <f t="shared" si="1"/>
        <v>3</v>
      </c>
      <c r="AH25" s="13">
        <f t="shared" si="2"/>
        <v>0</v>
      </c>
      <c r="AI25" s="13">
        <f t="shared" si="3"/>
        <v>8</v>
      </c>
      <c r="AJ25" s="49">
        <f t="shared" si="4"/>
        <v>0</v>
      </c>
      <c r="AK25" s="49"/>
      <c r="AL25" s="49"/>
      <c r="AM25" s="49">
        <v>3</v>
      </c>
      <c r="AN25" s="14">
        <f t="shared" si="5"/>
        <v>8</v>
      </c>
    </row>
    <row r="26" spans="1:40" ht="18" customHeight="1">
      <c r="A26" s="3587" t="s">
        <v>1416</v>
      </c>
      <c r="B26" s="2074" t="s">
        <v>1375</v>
      </c>
      <c r="C26" s="1982" t="s">
        <v>1372</v>
      </c>
      <c r="D26" s="1978" t="s">
        <v>3</v>
      </c>
      <c r="E26" s="1982" t="s">
        <v>1372</v>
      </c>
      <c r="F26" s="3197" t="s">
        <v>1373</v>
      </c>
      <c r="G26" s="3197" t="s">
        <v>1373</v>
      </c>
      <c r="H26" s="1985" t="s">
        <v>2</v>
      </c>
      <c r="I26" s="1982" t="s">
        <v>1372</v>
      </c>
      <c r="J26" s="1987" t="s">
        <v>2</v>
      </c>
      <c r="K26" s="1978" t="s">
        <v>3</v>
      </c>
      <c r="L26" s="1987" t="s">
        <v>2</v>
      </c>
      <c r="M26" s="1982" t="s">
        <v>1372</v>
      </c>
      <c r="N26" s="1982" t="s">
        <v>1372</v>
      </c>
      <c r="O26" s="1987" t="s">
        <v>2</v>
      </c>
      <c r="P26" s="1987" t="s">
        <v>2</v>
      </c>
      <c r="Q26" s="1987" t="s">
        <v>2</v>
      </c>
      <c r="R26" s="1978" t="s">
        <v>3</v>
      </c>
      <c r="S26" s="1987" t="s">
        <v>2</v>
      </c>
      <c r="T26" s="1982" t="s">
        <v>1372</v>
      </c>
      <c r="U26" s="1982" t="s">
        <v>1372</v>
      </c>
      <c r="V26" s="1861" t="s">
        <v>118</v>
      </c>
      <c r="W26" s="1861" t="s">
        <v>118</v>
      </c>
      <c r="X26" s="1978" t="s">
        <v>3</v>
      </c>
      <c r="Y26" s="1985" t="s">
        <v>2</v>
      </c>
      <c r="Z26" s="1985" t="s">
        <v>2</v>
      </c>
      <c r="AA26" s="1982" t="s">
        <v>1372</v>
      </c>
      <c r="AB26" s="1982" t="s">
        <v>1372</v>
      </c>
      <c r="AC26" s="1987" t="s">
        <v>2</v>
      </c>
      <c r="AD26" s="1987" t="s">
        <v>2</v>
      </c>
      <c r="AE26" s="2119" t="s">
        <v>2</v>
      </c>
      <c r="AF26" s="1593">
        <f t="shared" si="0"/>
        <v>13</v>
      </c>
      <c r="AG26" s="13">
        <f t="shared" si="1"/>
        <v>4</v>
      </c>
      <c r="AH26" s="13">
        <f t="shared" si="2"/>
        <v>0</v>
      </c>
      <c r="AI26" s="13">
        <f t="shared" si="3"/>
        <v>9</v>
      </c>
      <c r="AJ26" s="49">
        <f t="shared" si="4"/>
        <v>0</v>
      </c>
      <c r="AK26" s="49"/>
      <c r="AL26" s="49"/>
      <c r="AM26" s="49">
        <v>2</v>
      </c>
      <c r="AN26" s="14">
        <f t="shared" si="5"/>
        <v>10</v>
      </c>
    </row>
    <row r="27" spans="1:40" ht="18" customHeight="1" thickBot="1">
      <c r="A27" s="3587" t="s">
        <v>1417</v>
      </c>
      <c r="B27" s="2074" t="s">
        <v>2</v>
      </c>
      <c r="C27" s="1987" t="s">
        <v>2</v>
      </c>
      <c r="D27" s="1985" t="s">
        <v>2</v>
      </c>
      <c r="E27" s="1978" t="s">
        <v>3</v>
      </c>
      <c r="F27" s="1982" t="s">
        <v>1372</v>
      </c>
      <c r="G27" s="1982" t="s">
        <v>1372</v>
      </c>
      <c r="H27" s="1987" t="s">
        <v>2</v>
      </c>
      <c r="I27" s="1987" t="s">
        <v>2</v>
      </c>
      <c r="J27" s="1978" t="s">
        <v>3</v>
      </c>
      <c r="K27" s="1987" t="s">
        <v>2</v>
      </c>
      <c r="L27" s="1987" t="s">
        <v>2</v>
      </c>
      <c r="M27" s="1982" t="s">
        <v>1372</v>
      </c>
      <c r="N27" s="1982" t="s">
        <v>1372</v>
      </c>
      <c r="O27" s="1987" t="s">
        <v>2</v>
      </c>
      <c r="P27" s="2161" t="s">
        <v>3</v>
      </c>
      <c r="Q27" s="1861" t="s">
        <v>118</v>
      </c>
      <c r="R27" s="3518" t="s">
        <v>1386</v>
      </c>
      <c r="S27" s="1985" t="s">
        <v>2</v>
      </c>
      <c r="T27" s="1982" t="s">
        <v>1372</v>
      </c>
      <c r="U27" s="1982" t="s">
        <v>1372</v>
      </c>
      <c r="V27" s="1987" t="s">
        <v>2</v>
      </c>
      <c r="W27" s="1987" t="s">
        <v>2</v>
      </c>
      <c r="X27" s="1987" t="s">
        <v>2</v>
      </c>
      <c r="Y27" s="1987" t="s">
        <v>2</v>
      </c>
      <c r="Z27" s="1982" t="s">
        <v>1372</v>
      </c>
      <c r="AA27" s="3197" t="s">
        <v>1373</v>
      </c>
      <c r="AB27" s="3197" t="s">
        <v>1373</v>
      </c>
      <c r="AC27" s="1987" t="s">
        <v>2</v>
      </c>
      <c r="AD27" s="1982" t="s">
        <v>1372</v>
      </c>
      <c r="AE27" s="2136" t="s">
        <v>1438</v>
      </c>
      <c r="AF27" s="1593">
        <f t="shared" si="0"/>
        <v>14</v>
      </c>
      <c r="AG27" s="13">
        <f t="shared" si="1"/>
        <v>3</v>
      </c>
      <c r="AH27" s="13">
        <f t="shared" si="2"/>
        <v>0</v>
      </c>
      <c r="AI27" s="13">
        <f t="shared" si="3"/>
        <v>8</v>
      </c>
      <c r="AJ27" s="49">
        <f t="shared" si="4"/>
        <v>0</v>
      </c>
      <c r="AK27" s="49"/>
      <c r="AL27" s="49"/>
      <c r="AM27" s="49">
        <v>2</v>
      </c>
      <c r="AN27" s="14">
        <f t="shared" si="5"/>
        <v>8</v>
      </c>
    </row>
    <row r="28" spans="1:40" ht="18" customHeight="1">
      <c r="A28" s="3587" t="s">
        <v>1418</v>
      </c>
      <c r="B28" s="2074" t="s">
        <v>2</v>
      </c>
      <c r="C28" s="1987" t="s">
        <v>2</v>
      </c>
      <c r="D28" s="1987" t="s">
        <v>2</v>
      </c>
      <c r="E28" s="1987" t="s">
        <v>2</v>
      </c>
      <c r="F28" s="1982" t="s">
        <v>1372</v>
      </c>
      <c r="G28" s="1982" t="s">
        <v>1372</v>
      </c>
      <c r="H28" s="1985" t="s">
        <v>2</v>
      </c>
      <c r="I28" s="1987" t="s">
        <v>2</v>
      </c>
      <c r="J28" s="1987" t="s">
        <v>2</v>
      </c>
      <c r="K28" s="1987" t="s">
        <v>2</v>
      </c>
      <c r="L28" s="1987" t="s">
        <v>2</v>
      </c>
      <c r="M28" s="1982" t="s">
        <v>1372</v>
      </c>
      <c r="N28" s="1982" t="s">
        <v>1372</v>
      </c>
      <c r="O28" s="1987" t="s">
        <v>2</v>
      </c>
      <c r="P28" s="1987" t="s">
        <v>2</v>
      </c>
      <c r="Q28" s="1987" t="s">
        <v>2</v>
      </c>
      <c r="R28" s="1987" t="s">
        <v>2</v>
      </c>
      <c r="S28" s="1987" t="s">
        <v>2</v>
      </c>
      <c r="T28" s="1982" t="s">
        <v>1372</v>
      </c>
      <c r="U28" s="1982" t="s">
        <v>1372</v>
      </c>
      <c r="V28" s="1985" t="s">
        <v>2</v>
      </c>
      <c r="W28" s="1987" t="s">
        <v>2</v>
      </c>
      <c r="X28" s="1987" t="s">
        <v>2</v>
      </c>
      <c r="Y28" s="1987" t="s">
        <v>2</v>
      </c>
      <c r="Z28" s="1987" t="s">
        <v>2</v>
      </c>
      <c r="AA28" s="1982" t="s">
        <v>1372</v>
      </c>
      <c r="AB28" s="1982" t="s">
        <v>1372</v>
      </c>
      <c r="AC28" s="1987" t="s">
        <v>2</v>
      </c>
      <c r="AD28" s="1985" t="s">
        <v>2</v>
      </c>
      <c r="AE28" s="3518" t="s">
        <v>2</v>
      </c>
      <c r="AF28" s="1593">
        <f t="shared" si="0"/>
        <v>22</v>
      </c>
      <c r="AG28" s="13">
        <f t="shared" si="1"/>
        <v>0</v>
      </c>
      <c r="AH28" s="13">
        <f t="shared" si="2"/>
        <v>0</v>
      </c>
      <c r="AI28" s="13">
        <f t="shared" si="3"/>
        <v>8</v>
      </c>
      <c r="AJ28" s="49">
        <f t="shared" si="4"/>
        <v>0</v>
      </c>
      <c r="AK28" s="49"/>
      <c r="AL28" s="49"/>
      <c r="AM28" s="49">
        <v>3</v>
      </c>
      <c r="AN28" s="14">
        <f t="shared" si="5"/>
        <v>2</v>
      </c>
    </row>
    <row r="29" spans="1:40" ht="18" customHeight="1">
      <c r="A29" s="3587" t="s">
        <v>1419</v>
      </c>
      <c r="B29" s="2074" t="s">
        <v>2</v>
      </c>
      <c r="C29" s="1861" t="s">
        <v>1377</v>
      </c>
      <c r="D29" s="1987" t="s">
        <v>2</v>
      </c>
      <c r="E29" s="1982" t="s">
        <v>1372</v>
      </c>
      <c r="F29" s="3197" t="s">
        <v>1373</v>
      </c>
      <c r="G29" s="3197" t="s">
        <v>1373</v>
      </c>
      <c r="H29" s="1978" t="s">
        <v>3</v>
      </c>
      <c r="I29" s="1982" t="s">
        <v>1372</v>
      </c>
      <c r="J29" s="1987" t="s">
        <v>2</v>
      </c>
      <c r="K29" s="1985" t="s">
        <v>2</v>
      </c>
      <c r="L29" s="1987" t="s">
        <v>2</v>
      </c>
      <c r="M29" s="1982" t="s">
        <v>1372</v>
      </c>
      <c r="N29" s="1982" t="s">
        <v>1372</v>
      </c>
      <c r="O29" s="1861" t="s">
        <v>1377</v>
      </c>
      <c r="P29" s="1978" t="s">
        <v>3</v>
      </c>
      <c r="Q29" s="1987" t="s">
        <v>2</v>
      </c>
      <c r="R29" s="1987" t="s">
        <v>2</v>
      </c>
      <c r="S29" s="1987" t="s">
        <v>2</v>
      </c>
      <c r="T29" s="1982" t="s">
        <v>1372</v>
      </c>
      <c r="U29" s="1982" t="s">
        <v>1372</v>
      </c>
      <c r="V29" s="1978" t="s">
        <v>3</v>
      </c>
      <c r="W29" s="1985" t="s">
        <v>2</v>
      </c>
      <c r="X29" s="1987" t="s">
        <v>2</v>
      </c>
      <c r="Y29" s="1987" t="s">
        <v>2</v>
      </c>
      <c r="Z29" s="1978" t="s">
        <v>3</v>
      </c>
      <c r="AA29" s="1982" t="s">
        <v>1372</v>
      </c>
      <c r="AB29" s="1982" t="s">
        <v>1372</v>
      </c>
      <c r="AC29" s="1987" t="s">
        <v>2</v>
      </c>
      <c r="AD29" s="2119" t="s">
        <v>2</v>
      </c>
      <c r="AE29" s="3600" t="s">
        <v>1439</v>
      </c>
      <c r="AF29" s="1593">
        <f t="shared" si="0"/>
        <v>13</v>
      </c>
      <c r="AG29" s="13">
        <f t="shared" si="1"/>
        <v>4</v>
      </c>
      <c r="AH29" s="13">
        <f t="shared" si="2"/>
        <v>0</v>
      </c>
      <c r="AI29" s="13">
        <f t="shared" si="3"/>
        <v>8</v>
      </c>
      <c r="AJ29" s="49">
        <f t="shared" si="4"/>
        <v>0</v>
      </c>
      <c r="AK29" s="49"/>
      <c r="AL29" s="49"/>
      <c r="AM29" s="49">
        <v>3</v>
      </c>
      <c r="AN29" s="14">
        <f t="shared" si="5"/>
        <v>10</v>
      </c>
    </row>
    <row r="30" spans="1:40" ht="18" customHeight="1">
      <c r="A30" s="3587" t="s">
        <v>1420</v>
      </c>
      <c r="B30" s="2074" t="s">
        <v>2</v>
      </c>
      <c r="C30" s="1987" t="s">
        <v>2</v>
      </c>
      <c r="D30" s="1987" t="s">
        <v>2</v>
      </c>
      <c r="E30" s="1987" t="s">
        <v>2</v>
      </c>
      <c r="F30" s="1982" t="s">
        <v>1372</v>
      </c>
      <c r="G30" s="1982" t="s">
        <v>1372</v>
      </c>
      <c r="H30" s="1987" t="s">
        <v>2</v>
      </c>
      <c r="I30" s="1987" t="s">
        <v>2</v>
      </c>
      <c r="J30" s="1987" t="s">
        <v>2</v>
      </c>
      <c r="K30" s="1987" t="s">
        <v>2</v>
      </c>
      <c r="L30" s="1985" t="s">
        <v>2</v>
      </c>
      <c r="M30" s="1982" t="s">
        <v>1372</v>
      </c>
      <c r="N30" s="1982" t="s">
        <v>1372</v>
      </c>
      <c r="O30" s="1987" t="s">
        <v>2</v>
      </c>
      <c r="P30" s="1987" t="s">
        <v>2</v>
      </c>
      <c r="Q30" s="1987" t="s">
        <v>2</v>
      </c>
      <c r="R30" s="1985" t="s">
        <v>2</v>
      </c>
      <c r="S30" s="1987" t="s">
        <v>2</v>
      </c>
      <c r="T30" s="1982" t="s">
        <v>1372</v>
      </c>
      <c r="U30" s="1982" t="s">
        <v>1372</v>
      </c>
      <c r="V30" s="1985" t="s">
        <v>2</v>
      </c>
      <c r="W30" s="1987" t="s">
        <v>2</v>
      </c>
      <c r="X30" s="1987" t="s">
        <v>2</v>
      </c>
      <c r="Y30" s="1987" t="s">
        <v>2</v>
      </c>
      <c r="Z30" s="1982" t="s">
        <v>1372</v>
      </c>
      <c r="AA30" s="3197" t="s">
        <v>1373</v>
      </c>
      <c r="AB30" s="3197" t="s">
        <v>1373</v>
      </c>
      <c r="AC30" s="1982" t="s">
        <v>1372</v>
      </c>
      <c r="AD30" s="1987" t="s">
        <v>2</v>
      </c>
      <c r="AE30" s="2119" t="s">
        <v>2</v>
      </c>
      <c r="AF30" s="1593">
        <f t="shared" si="0"/>
        <v>20</v>
      </c>
      <c r="AG30" s="13">
        <f t="shared" si="1"/>
        <v>0</v>
      </c>
      <c r="AH30" s="13">
        <f t="shared" si="2"/>
        <v>0</v>
      </c>
      <c r="AI30" s="13">
        <f t="shared" si="3"/>
        <v>8</v>
      </c>
      <c r="AJ30" s="49">
        <f t="shared" si="4"/>
        <v>0</v>
      </c>
      <c r="AK30" s="49"/>
      <c r="AL30" s="49"/>
      <c r="AM30" s="49">
        <v>4</v>
      </c>
      <c r="AN30" s="14">
        <f t="shared" si="5"/>
        <v>2</v>
      </c>
    </row>
    <row r="31" spans="1:40" ht="18" customHeight="1" thickBot="1">
      <c r="A31" s="3587" t="s">
        <v>1421</v>
      </c>
      <c r="B31" s="2074" t="s">
        <v>2</v>
      </c>
      <c r="C31" s="1978" t="s">
        <v>3</v>
      </c>
      <c r="D31" s="1987" t="s">
        <v>2</v>
      </c>
      <c r="E31" s="1987" t="s">
        <v>2</v>
      </c>
      <c r="F31" s="1982" t="s">
        <v>1372</v>
      </c>
      <c r="G31" s="1982" t="s">
        <v>1372</v>
      </c>
      <c r="H31" s="1987" t="s">
        <v>2</v>
      </c>
      <c r="I31" s="1987" t="s">
        <v>2</v>
      </c>
      <c r="J31" s="1987" t="s">
        <v>2</v>
      </c>
      <c r="K31" s="1985" t="s">
        <v>2</v>
      </c>
      <c r="L31" s="1982" t="s">
        <v>1372</v>
      </c>
      <c r="M31" s="3197" t="s">
        <v>1373</v>
      </c>
      <c r="N31" s="1982" t="s">
        <v>1372</v>
      </c>
      <c r="O31" s="1987" t="s">
        <v>2</v>
      </c>
      <c r="P31" s="1987" t="s">
        <v>2</v>
      </c>
      <c r="Q31" s="1861" t="s">
        <v>1377</v>
      </c>
      <c r="R31" s="1987" t="s">
        <v>2</v>
      </c>
      <c r="S31" s="1978" t="s">
        <v>3</v>
      </c>
      <c r="T31" s="1982" t="s">
        <v>1372</v>
      </c>
      <c r="U31" s="3197" t="s">
        <v>1373</v>
      </c>
      <c r="V31" s="1985" t="s">
        <v>2</v>
      </c>
      <c r="W31" s="1978" t="s">
        <v>3</v>
      </c>
      <c r="X31" s="1982" t="s">
        <v>1372</v>
      </c>
      <c r="Y31" s="1987" t="s">
        <v>2</v>
      </c>
      <c r="Z31" s="1987" t="s">
        <v>2</v>
      </c>
      <c r="AA31" s="1982" t="s">
        <v>1372</v>
      </c>
      <c r="AB31" s="1982" t="s">
        <v>1372</v>
      </c>
      <c r="AC31" s="1978" t="s">
        <v>3</v>
      </c>
      <c r="AD31" s="1861" t="s">
        <v>118</v>
      </c>
      <c r="AE31" s="1861" t="s">
        <v>118</v>
      </c>
      <c r="AF31" s="1594">
        <f t="shared" si="0"/>
        <v>13</v>
      </c>
      <c r="AG31" s="20">
        <f t="shared" si="1"/>
        <v>4</v>
      </c>
      <c r="AH31" s="20">
        <f t="shared" si="2"/>
        <v>0</v>
      </c>
      <c r="AI31" s="20">
        <f t="shared" si="3"/>
        <v>8</v>
      </c>
      <c r="AJ31" s="1778">
        <f t="shared" si="4"/>
        <v>0</v>
      </c>
      <c r="AK31" s="1778"/>
      <c r="AL31" s="1778"/>
      <c r="AM31" s="1778">
        <v>2</v>
      </c>
      <c r="AN31" s="1595">
        <f t="shared" si="5"/>
        <v>10</v>
      </c>
    </row>
  </sheetData>
  <mergeCells count="2">
    <mergeCell ref="B1:AN1"/>
    <mergeCell ref="AF2:AN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92D050"/>
  </sheetPr>
  <dimension ref="A1:AN31"/>
  <sheetViews>
    <sheetView zoomScale="85" zoomScaleNormal="85" workbookViewId="0">
      <pane xSplit="1" ySplit="3" topLeftCell="F4" activePane="bottomRight" state="frozen"/>
      <selection pane="topRight" activeCell="B1" sqref="B1"/>
      <selection pane="bottomLeft" activeCell="A4" sqref="A4"/>
      <selection pane="bottomRight" activeCell="U11" sqref="U11"/>
    </sheetView>
  </sheetViews>
  <sheetFormatPr defaultColWidth="6.75" defaultRowHeight="16.5"/>
  <cols>
    <col min="3" max="3" width="6.25" customWidth="1"/>
  </cols>
  <sheetData>
    <row r="1" spans="1:40" ht="21.75" customHeight="1" thickBot="1">
      <c r="A1" s="1"/>
      <c r="B1" s="6306" t="s">
        <v>1428</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21.75" customHeight="1" thickBot="1">
      <c r="A2" s="3541" t="s">
        <v>1429</v>
      </c>
      <c r="B2" s="3612">
        <v>1</v>
      </c>
      <c r="C2" s="3530">
        <v>2</v>
      </c>
      <c r="D2" s="3529">
        <v>3</v>
      </c>
      <c r="E2" s="3614">
        <v>4</v>
      </c>
      <c r="F2" s="3617">
        <v>5</v>
      </c>
      <c r="G2" s="3533">
        <v>6</v>
      </c>
      <c r="H2" s="3621">
        <v>7</v>
      </c>
      <c r="I2" s="3621">
        <v>8</v>
      </c>
      <c r="J2" s="3625">
        <v>9</v>
      </c>
      <c r="K2" s="3612">
        <v>10</v>
      </c>
      <c r="L2" s="3531">
        <v>11</v>
      </c>
      <c r="M2" s="3532">
        <v>12</v>
      </c>
      <c r="N2" s="3621">
        <v>13</v>
      </c>
      <c r="O2" s="3621">
        <v>14</v>
      </c>
      <c r="P2" s="3533">
        <v>15</v>
      </c>
      <c r="Q2" s="3625">
        <v>16</v>
      </c>
      <c r="R2" s="3612">
        <v>17</v>
      </c>
      <c r="S2" s="3531">
        <v>18</v>
      </c>
      <c r="T2" s="3617">
        <v>19</v>
      </c>
      <c r="U2" s="3621">
        <v>20</v>
      </c>
      <c r="V2" s="3621">
        <v>21</v>
      </c>
      <c r="W2" s="3533">
        <v>22</v>
      </c>
      <c r="X2" s="3625">
        <v>23</v>
      </c>
      <c r="Y2" s="3612">
        <v>24</v>
      </c>
      <c r="Z2" s="3531">
        <v>25</v>
      </c>
      <c r="AA2" s="3532">
        <v>26</v>
      </c>
      <c r="AB2" s="3621">
        <v>27</v>
      </c>
      <c r="AC2" s="3621">
        <v>28</v>
      </c>
      <c r="AD2" s="3621">
        <v>29</v>
      </c>
      <c r="AE2" s="3625">
        <v>30</v>
      </c>
      <c r="AF2" s="3534">
        <v>31</v>
      </c>
      <c r="AG2" s="6323" t="s">
        <v>323</v>
      </c>
      <c r="AH2" s="6323"/>
      <c r="AI2" s="6323"/>
      <c r="AJ2" s="6323"/>
      <c r="AK2" s="6323"/>
      <c r="AL2" s="6323"/>
      <c r="AM2" s="6323"/>
      <c r="AN2" s="6324"/>
    </row>
    <row r="3" spans="1:40" ht="21.75" customHeight="1" thickBot="1">
      <c r="A3" s="3542" t="s">
        <v>324</v>
      </c>
      <c r="B3" s="3613" t="s">
        <v>9</v>
      </c>
      <c r="C3" s="3535" t="s">
        <v>10</v>
      </c>
      <c r="D3" s="3536" t="s">
        <v>11</v>
      </c>
      <c r="E3" s="3615" t="s">
        <v>12</v>
      </c>
      <c r="F3" s="3618" t="s">
        <v>13</v>
      </c>
      <c r="G3" s="3539" t="s">
        <v>14</v>
      </c>
      <c r="H3" s="3622" t="s">
        <v>8</v>
      </c>
      <c r="I3" s="3622" t="s">
        <v>9</v>
      </c>
      <c r="J3" s="3626" t="s">
        <v>10</v>
      </c>
      <c r="K3" s="3627" t="s">
        <v>11</v>
      </c>
      <c r="L3" s="3537" t="s">
        <v>12</v>
      </c>
      <c r="M3" s="3538" t="s">
        <v>13</v>
      </c>
      <c r="N3" s="3622" t="s">
        <v>14</v>
      </c>
      <c r="O3" s="3622" t="s">
        <v>8</v>
      </c>
      <c r="P3" s="3539" t="s">
        <v>9</v>
      </c>
      <c r="Q3" s="3626" t="s">
        <v>10</v>
      </c>
      <c r="R3" s="3627" t="s">
        <v>11</v>
      </c>
      <c r="S3" s="3537" t="s">
        <v>12</v>
      </c>
      <c r="T3" s="3618" t="s">
        <v>13</v>
      </c>
      <c r="U3" s="3622" t="s">
        <v>14</v>
      </c>
      <c r="V3" s="3622" t="s">
        <v>8</v>
      </c>
      <c r="W3" s="3539" t="s">
        <v>9</v>
      </c>
      <c r="X3" s="3626" t="s">
        <v>10</v>
      </c>
      <c r="Y3" s="3627" t="s">
        <v>11</v>
      </c>
      <c r="Z3" s="3537" t="s">
        <v>12</v>
      </c>
      <c r="AA3" s="3538" t="s">
        <v>13</v>
      </c>
      <c r="AB3" s="3622" t="s">
        <v>14</v>
      </c>
      <c r="AC3" s="3622" t="s">
        <v>8</v>
      </c>
      <c r="AD3" s="3622" t="s">
        <v>9</v>
      </c>
      <c r="AE3" s="3626" t="s">
        <v>10</v>
      </c>
      <c r="AF3" s="3540" t="s">
        <v>11</v>
      </c>
      <c r="AG3" s="3320" t="s">
        <v>2</v>
      </c>
      <c r="AH3" s="3321" t="s">
        <v>3</v>
      </c>
      <c r="AI3" s="3321" t="s">
        <v>4</v>
      </c>
      <c r="AJ3" s="3321" t="s">
        <v>5</v>
      </c>
      <c r="AK3" s="3322" t="s">
        <v>1043</v>
      </c>
      <c r="AL3" s="3322" t="s">
        <v>1225</v>
      </c>
      <c r="AM3" s="3322" t="s">
        <v>1045</v>
      </c>
      <c r="AN3" s="3323" t="s">
        <v>6</v>
      </c>
    </row>
    <row r="4" spans="1:40" ht="21.75" customHeight="1" thickBot="1">
      <c r="A4" s="3603" t="s">
        <v>1430</v>
      </c>
      <c r="B4" s="3610" t="s">
        <v>1422</v>
      </c>
      <c r="C4" s="3577" t="s">
        <v>5</v>
      </c>
      <c r="D4" s="1775" t="s">
        <v>5</v>
      </c>
      <c r="E4" s="1326" t="s">
        <v>5</v>
      </c>
      <c r="F4" s="171" t="s">
        <v>2</v>
      </c>
      <c r="G4" s="1312" t="s">
        <v>3</v>
      </c>
      <c r="H4" s="171" t="s">
        <v>2</v>
      </c>
      <c r="I4" s="166" t="s">
        <v>5</v>
      </c>
      <c r="J4" s="177" t="s">
        <v>2</v>
      </c>
      <c r="K4" s="3620" t="s">
        <v>3</v>
      </c>
      <c r="L4" s="3543" t="s">
        <v>3</v>
      </c>
      <c r="M4" s="1287" t="s">
        <v>4</v>
      </c>
      <c r="N4" s="166" t="s">
        <v>5</v>
      </c>
      <c r="O4" s="87" t="s">
        <v>2</v>
      </c>
      <c r="P4" s="176" t="s">
        <v>2</v>
      </c>
      <c r="Q4" s="3624" t="s">
        <v>2</v>
      </c>
      <c r="R4" s="3544" t="s">
        <v>4</v>
      </c>
      <c r="S4" s="1898" t="s">
        <v>4</v>
      </c>
      <c r="T4" s="1319" t="s">
        <v>5</v>
      </c>
      <c r="U4" s="1312" t="s">
        <v>3</v>
      </c>
      <c r="V4" s="1294" t="s">
        <v>1422</v>
      </c>
      <c r="W4" s="1294" t="s">
        <v>1422</v>
      </c>
      <c r="X4" s="1294" t="s">
        <v>1422</v>
      </c>
      <c r="Y4" s="1775" t="s">
        <v>5</v>
      </c>
      <c r="Z4" s="1320" t="s">
        <v>3</v>
      </c>
      <c r="AA4" s="171" t="s">
        <v>2</v>
      </c>
      <c r="AB4" s="176" t="s">
        <v>2</v>
      </c>
      <c r="AC4" s="3632" t="s">
        <v>1457</v>
      </c>
      <c r="AD4" s="1296" t="s">
        <v>4</v>
      </c>
      <c r="AE4" s="2735" t="s">
        <v>4</v>
      </c>
      <c r="AF4" s="3545" t="s">
        <v>5</v>
      </c>
      <c r="AG4" s="1734">
        <v>10</v>
      </c>
      <c r="AH4" s="16">
        <v>6</v>
      </c>
      <c r="AI4" s="16">
        <v>6</v>
      </c>
      <c r="AJ4" s="16">
        <v>9</v>
      </c>
      <c r="AK4" s="1777">
        <v>0</v>
      </c>
      <c r="AL4" s="1777">
        <v>2</v>
      </c>
      <c r="AM4" s="1777">
        <v>2</v>
      </c>
      <c r="AN4" s="1591">
        <v>30</v>
      </c>
    </row>
    <row r="5" spans="1:40" ht="21.75" customHeight="1" thickBot="1">
      <c r="A5" s="3604" t="s">
        <v>1101</v>
      </c>
      <c r="B5" s="138" t="s">
        <v>2</v>
      </c>
      <c r="C5" s="3543" t="s">
        <v>3</v>
      </c>
      <c r="D5" s="130" t="s">
        <v>4</v>
      </c>
      <c r="E5" s="139" t="s">
        <v>4</v>
      </c>
      <c r="F5" s="117" t="s">
        <v>5</v>
      </c>
      <c r="G5" s="1294" t="s">
        <v>1422</v>
      </c>
      <c r="H5" s="1295" t="s">
        <v>3</v>
      </c>
      <c r="I5" s="177" t="s">
        <v>2</v>
      </c>
      <c r="J5" s="182" t="s">
        <v>2</v>
      </c>
      <c r="K5" s="140" t="s">
        <v>5</v>
      </c>
      <c r="L5" s="3577" t="s">
        <v>1423</v>
      </c>
      <c r="M5" s="1294" t="s">
        <v>1422</v>
      </c>
      <c r="N5" s="3546" t="s">
        <v>1424</v>
      </c>
      <c r="O5" s="1295" t="s">
        <v>3</v>
      </c>
      <c r="P5" s="104" t="s">
        <v>4</v>
      </c>
      <c r="Q5" s="127" t="s">
        <v>4</v>
      </c>
      <c r="R5" s="140" t="s">
        <v>5</v>
      </c>
      <c r="S5" s="3547" t="s">
        <v>1047</v>
      </c>
      <c r="T5" s="1844" t="s">
        <v>1426</v>
      </c>
      <c r="U5" s="1294" t="s">
        <v>1422</v>
      </c>
      <c r="V5" s="105" t="s">
        <v>2</v>
      </c>
      <c r="W5" s="1294" t="s">
        <v>1422</v>
      </c>
      <c r="X5" s="1294" t="s">
        <v>1422</v>
      </c>
      <c r="Y5" s="140" t="s">
        <v>5</v>
      </c>
      <c r="Z5" s="140" t="s">
        <v>5</v>
      </c>
      <c r="AA5" s="3623" t="s">
        <v>3</v>
      </c>
      <c r="AB5" s="104" t="s">
        <v>4</v>
      </c>
      <c r="AC5" s="104" t="s">
        <v>4</v>
      </c>
      <c r="AD5" s="120" t="s">
        <v>5</v>
      </c>
      <c r="AE5" s="176" t="s">
        <v>1462</v>
      </c>
      <c r="AF5" s="3548" t="s">
        <v>3</v>
      </c>
      <c r="AG5" s="12">
        <v>10</v>
      </c>
      <c r="AH5" s="13">
        <v>6</v>
      </c>
      <c r="AI5" s="3662">
        <v>6</v>
      </c>
      <c r="AJ5" s="13">
        <v>8</v>
      </c>
      <c r="AK5" s="49">
        <v>0</v>
      </c>
      <c r="AL5" s="49">
        <v>2</v>
      </c>
      <c r="AM5" s="49">
        <v>2</v>
      </c>
      <c r="AN5" s="14">
        <v>30</v>
      </c>
    </row>
    <row r="6" spans="1:40" ht="21.75" customHeight="1">
      <c r="A6" s="3604" t="s">
        <v>1102</v>
      </c>
      <c r="B6" s="140" t="s">
        <v>5</v>
      </c>
      <c r="C6" s="91" t="s">
        <v>2</v>
      </c>
      <c r="D6" s="1773" t="s">
        <v>3</v>
      </c>
      <c r="E6" s="99" t="s">
        <v>5</v>
      </c>
      <c r="F6" s="84" t="s">
        <v>4</v>
      </c>
      <c r="G6" s="104" t="s">
        <v>4</v>
      </c>
      <c r="H6" s="120" t="s">
        <v>5</v>
      </c>
      <c r="I6" s="1844" t="s">
        <v>3</v>
      </c>
      <c r="J6" s="100" t="s">
        <v>5</v>
      </c>
      <c r="K6" s="130" t="s">
        <v>4</v>
      </c>
      <c r="L6" s="139" t="s">
        <v>4</v>
      </c>
      <c r="M6" s="117" t="s">
        <v>5</v>
      </c>
      <c r="N6" s="105" t="s">
        <v>2</v>
      </c>
      <c r="O6" s="105" t="s">
        <v>2</v>
      </c>
      <c r="P6" s="3549" t="s">
        <v>3</v>
      </c>
      <c r="Q6" s="182" t="s">
        <v>2</v>
      </c>
      <c r="R6" s="3548" t="s">
        <v>3</v>
      </c>
      <c r="S6" s="1326" t="s">
        <v>5</v>
      </c>
      <c r="T6" s="3616" t="s">
        <v>1446</v>
      </c>
      <c r="U6" s="105" t="s">
        <v>2</v>
      </c>
      <c r="V6" s="105" t="s">
        <v>2</v>
      </c>
      <c r="W6" s="104" t="s">
        <v>4</v>
      </c>
      <c r="X6" s="127" t="s">
        <v>4</v>
      </c>
      <c r="Y6" s="140" t="s">
        <v>5</v>
      </c>
      <c r="Z6" s="99" t="s">
        <v>5</v>
      </c>
      <c r="AA6" s="177" t="s">
        <v>2</v>
      </c>
      <c r="AB6" s="1295" t="s">
        <v>3</v>
      </c>
      <c r="AC6" s="105" t="s">
        <v>2</v>
      </c>
      <c r="AD6" s="1294" t="s">
        <v>1422</v>
      </c>
      <c r="AE6" s="105" t="s">
        <v>2</v>
      </c>
      <c r="AF6" s="3550" t="s">
        <v>5</v>
      </c>
      <c r="AG6" s="12">
        <v>11</v>
      </c>
      <c r="AH6" s="13">
        <v>5</v>
      </c>
      <c r="AI6" s="13">
        <v>6</v>
      </c>
      <c r="AJ6" s="13">
        <v>9</v>
      </c>
      <c r="AK6" s="49">
        <v>0</v>
      </c>
      <c r="AL6" s="49">
        <v>1</v>
      </c>
      <c r="AM6" s="49">
        <v>3</v>
      </c>
      <c r="AN6" s="14">
        <v>26</v>
      </c>
    </row>
    <row r="7" spans="1:40" ht="21.75" customHeight="1" thickBot="1">
      <c r="A7" s="3605" t="s">
        <v>493</v>
      </c>
      <c r="B7" s="3546" t="s">
        <v>1424</v>
      </c>
      <c r="C7" s="3546" t="s">
        <v>1424</v>
      </c>
      <c r="D7" s="3551" t="s">
        <v>1047</v>
      </c>
      <c r="E7" s="1324" t="s">
        <v>5</v>
      </c>
      <c r="F7" s="2868" t="s">
        <v>3</v>
      </c>
      <c r="G7" s="87" t="s">
        <v>2</v>
      </c>
      <c r="H7" s="1297" t="s">
        <v>2</v>
      </c>
      <c r="I7" s="1297" t="s">
        <v>2</v>
      </c>
      <c r="J7" s="3552" t="s">
        <v>3</v>
      </c>
      <c r="K7" s="2745" t="s">
        <v>5</v>
      </c>
      <c r="L7" s="1324" t="s">
        <v>5</v>
      </c>
      <c r="M7" s="146" t="s">
        <v>2</v>
      </c>
      <c r="N7" s="142" t="s">
        <v>4</v>
      </c>
      <c r="O7" s="142" t="s">
        <v>4</v>
      </c>
      <c r="P7" s="148" t="s">
        <v>5</v>
      </c>
      <c r="Q7" s="91" t="s">
        <v>2</v>
      </c>
      <c r="R7" s="2867" t="s">
        <v>1047</v>
      </c>
      <c r="S7" s="1324" t="s">
        <v>5</v>
      </c>
      <c r="T7" s="146" t="s">
        <v>2</v>
      </c>
      <c r="U7" s="1297" t="s">
        <v>2</v>
      </c>
      <c r="V7" s="1774" t="s">
        <v>3</v>
      </c>
      <c r="W7" s="148" t="s">
        <v>5</v>
      </c>
      <c r="X7" s="147" t="s">
        <v>5</v>
      </c>
      <c r="Y7" s="1900" t="s">
        <v>4</v>
      </c>
      <c r="Z7" s="153" t="s">
        <v>4</v>
      </c>
      <c r="AA7" s="1289" t="s">
        <v>5</v>
      </c>
      <c r="AB7" s="87" t="s">
        <v>2</v>
      </c>
      <c r="AC7" s="1774" t="s">
        <v>3</v>
      </c>
      <c r="AD7" s="1774" t="s">
        <v>1479</v>
      </c>
      <c r="AE7" s="147" t="s">
        <v>5</v>
      </c>
      <c r="AF7" s="3553" t="s">
        <v>4</v>
      </c>
      <c r="AG7" s="1735">
        <v>10</v>
      </c>
      <c r="AH7" s="20">
        <v>6</v>
      </c>
      <c r="AI7" s="20">
        <v>5</v>
      </c>
      <c r="AJ7" s="20">
        <v>9</v>
      </c>
      <c r="AK7" s="1778">
        <v>0</v>
      </c>
      <c r="AL7" s="1778">
        <v>2</v>
      </c>
      <c r="AM7" s="1778">
        <v>3</v>
      </c>
      <c r="AN7" s="1595">
        <v>28</v>
      </c>
    </row>
    <row r="8" spans="1:40" ht="21.75" customHeight="1" thickBot="1">
      <c r="A8" s="3522" t="s">
        <v>325</v>
      </c>
      <c r="B8" s="3544" t="s">
        <v>4</v>
      </c>
      <c r="C8" s="2735" t="s">
        <v>4</v>
      </c>
      <c r="D8" s="1775" t="s">
        <v>5</v>
      </c>
      <c r="E8" s="1326" t="s">
        <v>5</v>
      </c>
      <c r="F8" s="1294" t="s">
        <v>1422</v>
      </c>
      <c r="G8" s="177" t="s">
        <v>2</v>
      </c>
      <c r="H8" s="1312" t="s">
        <v>3</v>
      </c>
      <c r="I8" s="175" t="s">
        <v>2</v>
      </c>
      <c r="J8" s="3619" t="s">
        <v>2</v>
      </c>
      <c r="K8" s="1775" t="s">
        <v>5</v>
      </c>
      <c r="L8" s="1320" t="s">
        <v>3</v>
      </c>
      <c r="M8" s="1291" t="s">
        <v>3</v>
      </c>
      <c r="N8" s="176" t="s">
        <v>2</v>
      </c>
      <c r="O8" s="1294" t="s">
        <v>1422</v>
      </c>
      <c r="P8" s="1775" t="s">
        <v>5</v>
      </c>
      <c r="Q8" s="177" t="s">
        <v>2</v>
      </c>
      <c r="R8" s="1775" t="s">
        <v>5</v>
      </c>
      <c r="S8" s="1326" t="s">
        <v>5</v>
      </c>
      <c r="T8" s="1287" t="s">
        <v>4</v>
      </c>
      <c r="U8" s="166" t="s">
        <v>5</v>
      </c>
      <c r="V8" s="1312" t="s">
        <v>3</v>
      </c>
      <c r="W8" s="87" t="s">
        <v>2</v>
      </c>
      <c r="X8" s="176" t="s">
        <v>2</v>
      </c>
      <c r="Y8" s="3554" t="s">
        <v>1435</v>
      </c>
      <c r="Z8" s="1326" t="s">
        <v>5</v>
      </c>
      <c r="AA8" s="1319" t="s">
        <v>5</v>
      </c>
      <c r="AB8" s="3630" t="s">
        <v>1456</v>
      </c>
      <c r="AC8" s="1295" t="s">
        <v>3</v>
      </c>
      <c r="AD8" s="1294" t="s">
        <v>1422</v>
      </c>
      <c r="AE8" s="177" t="s">
        <v>1459</v>
      </c>
      <c r="AF8" s="3545" t="s">
        <v>5</v>
      </c>
      <c r="AG8" s="1734">
        <v>12</v>
      </c>
      <c r="AH8" s="16">
        <v>5</v>
      </c>
      <c r="AI8" s="16">
        <v>3</v>
      </c>
      <c r="AJ8" s="16">
        <v>10</v>
      </c>
      <c r="AK8" s="1777">
        <v>0</v>
      </c>
      <c r="AL8" s="1777">
        <v>2</v>
      </c>
      <c r="AM8" s="1777">
        <v>2</v>
      </c>
      <c r="AN8" s="1591">
        <v>22</v>
      </c>
    </row>
    <row r="9" spans="1:40" ht="21.75" customHeight="1" thickBot="1">
      <c r="A9" s="3523" t="s">
        <v>328</v>
      </c>
      <c r="B9" s="130" t="s">
        <v>4</v>
      </c>
      <c r="C9" s="127" t="s">
        <v>4</v>
      </c>
      <c r="D9" s="140" t="s">
        <v>5</v>
      </c>
      <c r="E9" s="3547" t="s">
        <v>1047</v>
      </c>
      <c r="F9" s="89" t="s">
        <v>1432</v>
      </c>
      <c r="G9" s="3611" t="s">
        <v>1445</v>
      </c>
      <c r="H9" s="105" t="s">
        <v>2</v>
      </c>
      <c r="I9" s="3552" t="s">
        <v>3</v>
      </c>
      <c r="J9" s="3619" t="s">
        <v>2</v>
      </c>
      <c r="K9" s="140" t="s">
        <v>5</v>
      </c>
      <c r="L9" s="99" t="s">
        <v>5</v>
      </c>
      <c r="M9" s="103" t="s">
        <v>2</v>
      </c>
      <c r="N9" s="1295" t="s">
        <v>3</v>
      </c>
      <c r="O9" s="104" t="s">
        <v>4</v>
      </c>
      <c r="P9" s="104" t="s">
        <v>4</v>
      </c>
      <c r="Q9" s="100" t="s">
        <v>5</v>
      </c>
      <c r="R9" s="3545" t="s">
        <v>5</v>
      </c>
      <c r="S9" s="1773" t="s">
        <v>3</v>
      </c>
      <c r="T9" s="84" t="s">
        <v>4</v>
      </c>
      <c r="U9" s="120" t="s">
        <v>5</v>
      </c>
      <c r="V9" s="3575" t="s">
        <v>1422</v>
      </c>
      <c r="W9" s="1295" t="s">
        <v>3</v>
      </c>
      <c r="X9" s="130" t="s">
        <v>4</v>
      </c>
      <c r="Y9" s="117" t="s">
        <v>5</v>
      </c>
      <c r="Z9" s="139" t="s">
        <v>4</v>
      </c>
      <c r="AA9" s="117" t="s">
        <v>5</v>
      </c>
      <c r="AB9" s="1294" t="s">
        <v>1422</v>
      </c>
      <c r="AC9" s="1295" t="s">
        <v>3</v>
      </c>
      <c r="AD9" s="1294" t="s">
        <v>1422</v>
      </c>
      <c r="AE9" s="91" t="s">
        <v>2</v>
      </c>
      <c r="AF9" s="3550" t="s">
        <v>5</v>
      </c>
      <c r="AG9" s="12">
        <v>9</v>
      </c>
      <c r="AH9" s="13">
        <v>5</v>
      </c>
      <c r="AI9" s="13">
        <v>7</v>
      </c>
      <c r="AJ9" s="13">
        <v>9</v>
      </c>
      <c r="AK9" s="49">
        <v>0</v>
      </c>
      <c r="AL9" s="49">
        <v>2</v>
      </c>
      <c r="AM9" s="49">
        <v>2</v>
      </c>
      <c r="AN9" s="14">
        <v>30</v>
      </c>
    </row>
    <row r="10" spans="1:40" ht="21.75" customHeight="1" thickBot="1">
      <c r="A10" s="3523" t="s">
        <v>331</v>
      </c>
      <c r="B10" s="202" t="s">
        <v>2</v>
      </c>
      <c r="C10" s="100" t="s">
        <v>5</v>
      </c>
      <c r="D10" s="130" t="s">
        <v>4</v>
      </c>
      <c r="E10" s="139" t="s">
        <v>4</v>
      </c>
      <c r="F10" s="117" t="s">
        <v>5</v>
      </c>
      <c r="G10" s="105" t="s">
        <v>2</v>
      </c>
      <c r="H10" s="1294" t="s">
        <v>1422</v>
      </c>
      <c r="I10" s="105" t="s">
        <v>2</v>
      </c>
      <c r="J10" s="91" t="s">
        <v>1425</v>
      </c>
      <c r="K10" s="1773" t="s">
        <v>1442</v>
      </c>
      <c r="L10" s="99" t="s">
        <v>5</v>
      </c>
      <c r="M10" s="84" t="s">
        <v>4</v>
      </c>
      <c r="N10" s="104" t="s">
        <v>4</v>
      </c>
      <c r="O10" s="120" t="s">
        <v>5</v>
      </c>
      <c r="P10" s="1294" t="s">
        <v>1422</v>
      </c>
      <c r="Q10" s="1301" t="s">
        <v>3</v>
      </c>
      <c r="R10" s="2867" t="s">
        <v>1047</v>
      </c>
      <c r="S10" s="99" t="s">
        <v>5</v>
      </c>
      <c r="T10" s="3575" t="s">
        <v>1422</v>
      </c>
      <c r="U10" s="1294" t="s">
        <v>1422</v>
      </c>
      <c r="V10" s="105" t="s">
        <v>1450</v>
      </c>
      <c r="W10" s="105" t="s">
        <v>1461</v>
      </c>
      <c r="X10" s="2928" t="s">
        <v>3</v>
      </c>
      <c r="Y10" s="140" t="s">
        <v>5</v>
      </c>
      <c r="Z10" s="99" t="s">
        <v>5</v>
      </c>
      <c r="AA10" s="1292" t="s">
        <v>3</v>
      </c>
      <c r="AB10" s="104" t="s">
        <v>4</v>
      </c>
      <c r="AC10" s="104" t="s">
        <v>4</v>
      </c>
      <c r="AD10" s="120" t="s">
        <v>5</v>
      </c>
      <c r="AE10" s="182" t="s">
        <v>2</v>
      </c>
      <c r="AF10" s="3548" t="s">
        <v>3</v>
      </c>
      <c r="AG10" s="12">
        <v>10</v>
      </c>
      <c r="AH10" s="13">
        <v>6</v>
      </c>
      <c r="AI10" s="13">
        <v>6</v>
      </c>
      <c r="AJ10" s="13">
        <v>8</v>
      </c>
      <c r="AK10" s="49">
        <v>0</v>
      </c>
      <c r="AL10" s="49">
        <v>2</v>
      </c>
      <c r="AM10" s="49">
        <v>3</v>
      </c>
      <c r="AN10" s="14">
        <v>30</v>
      </c>
    </row>
    <row r="11" spans="1:40" ht="21.75" customHeight="1" thickBot="1">
      <c r="A11" s="3523" t="s">
        <v>327</v>
      </c>
      <c r="B11" s="140" t="s">
        <v>5</v>
      </c>
      <c r="C11" s="182" t="s">
        <v>2</v>
      </c>
      <c r="D11" s="1773" t="s">
        <v>3</v>
      </c>
      <c r="E11" s="99" t="s">
        <v>5</v>
      </c>
      <c r="F11" s="103" t="s">
        <v>2</v>
      </c>
      <c r="G11" s="104" t="s">
        <v>4</v>
      </c>
      <c r="H11" s="104" t="s">
        <v>4</v>
      </c>
      <c r="I11" s="120" t="s">
        <v>5</v>
      </c>
      <c r="J11" s="3576" t="s">
        <v>2</v>
      </c>
      <c r="K11" s="140" t="s">
        <v>5</v>
      </c>
      <c r="L11" s="2861" t="s">
        <v>5</v>
      </c>
      <c r="M11" s="103" t="s">
        <v>2</v>
      </c>
      <c r="N11" s="120" t="s">
        <v>5</v>
      </c>
      <c r="O11" s="105" t="s">
        <v>1451</v>
      </c>
      <c r="P11" s="1301" t="s">
        <v>3</v>
      </c>
      <c r="Q11" s="182" t="s">
        <v>2</v>
      </c>
      <c r="R11" s="130" t="s">
        <v>4</v>
      </c>
      <c r="S11" s="139" t="s">
        <v>4</v>
      </c>
      <c r="T11" s="117" t="s">
        <v>5</v>
      </c>
      <c r="U11" s="1311" t="s">
        <v>1452</v>
      </c>
      <c r="V11" s="1756" t="s">
        <v>2</v>
      </c>
      <c r="W11" s="105" t="s">
        <v>2</v>
      </c>
      <c r="X11" s="182" t="s">
        <v>2</v>
      </c>
      <c r="Y11" s="140" t="s">
        <v>5</v>
      </c>
      <c r="Z11" s="1327" t="s">
        <v>3</v>
      </c>
      <c r="AA11" s="89" t="s">
        <v>2</v>
      </c>
      <c r="AB11" s="1295" t="s">
        <v>3</v>
      </c>
      <c r="AC11" s="105" t="s">
        <v>2</v>
      </c>
      <c r="AD11" s="104" t="s">
        <v>4</v>
      </c>
      <c r="AE11" s="127" t="s">
        <v>4</v>
      </c>
      <c r="AF11" s="3550" t="s">
        <v>5</v>
      </c>
      <c r="AG11" s="12">
        <v>11</v>
      </c>
      <c r="AH11" s="13">
        <v>5</v>
      </c>
      <c r="AI11" s="13">
        <v>6</v>
      </c>
      <c r="AJ11" s="13">
        <v>9</v>
      </c>
      <c r="AK11" s="49">
        <v>0</v>
      </c>
      <c r="AL11" s="49">
        <v>1</v>
      </c>
      <c r="AM11" s="49">
        <v>2</v>
      </c>
      <c r="AN11" s="14">
        <v>26</v>
      </c>
    </row>
    <row r="12" spans="1:40" ht="21.75" customHeight="1">
      <c r="A12" s="3523" t="s">
        <v>341</v>
      </c>
      <c r="B12" s="3610" t="s">
        <v>1427</v>
      </c>
      <c r="C12" s="1301" t="s">
        <v>3</v>
      </c>
      <c r="D12" s="140" t="s">
        <v>5</v>
      </c>
      <c r="E12" s="1327" t="s">
        <v>3</v>
      </c>
      <c r="F12" s="103" t="s">
        <v>2</v>
      </c>
      <c r="G12" s="105" t="s">
        <v>2</v>
      </c>
      <c r="H12" s="105" t="s">
        <v>2</v>
      </c>
      <c r="I12" s="104" t="s">
        <v>4</v>
      </c>
      <c r="J12" s="127" t="s">
        <v>4</v>
      </c>
      <c r="K12" s="140" t="s">
        <v>5</v>
      </c>
      <c r="L12" s="99" t="s">
        <v>5</v>
      </c>
      <c r="M12" s="1294" t="s">
        <v>1422</v>
      </c>
      <c r="N12" s="1295" t="s">
        <v>3</v>
      </c>
      <c r="O12" s="105" t="s">
        <v>2</v>
      </c>
      <c r="P12" s="87" t="s">
        <v>2</v>
      </c>
      <c r="Q12" s="182" t="s">
        <v>2</v>
      </c>
      <c r="R12" s="140" t="s">
        <v>5</v>
      </c>
      <c r="S12" s="99" t="s">
        <v>5</v>
      </c>
      <c r="T12" s="1292" t="s">
        <v>3</v>
      </c>
      <c r="U12" s="104" t="s">
        <v>4</v>
      </c>
      <c r="V12" s="104" t="s">
        <v>4</v>
      </c>
      <c r="W12" s="120" t="s">
        <v>5</v>
      </c>
      <c r="X12" s="182" t="s">
        <v>1449</v>
      </c>
      <c r="Y12" s="1773" t="s">
        <v>3</v>
      </c>
      <c r="Z12" s="99" t="s">
        <v>5</v>
      </c>
      <c r="AA12" s="84" t="s">
        <v>4</v>
      </c>
      <c r="AB12" s="120" t="s">
        <v>5</v>
      </c>
      <c r="AC12" s="1294" t="s">
        <v>1422</v>
      </c>
      <c r="AD12" s="87" t="s">
        <v>2</v>
      </c>
      <c r="AE12" s="1301" t="s">
        <v>3</v>
      </c>
      <c r="AF12" s="3550" t="s">
        <v>5</v>
      </c>
      <c r="AG12" s="12">
        <v>11</v>
      </c>
      <c r="AH12" s="13">
        <v>6</v>
      </c>
      <c r="AI12" s="13">
        <v>5</v>
      </c>
      <c r="AJ12" s="13">
        <v>9</v>
      </c>
      <c r="AK12" s="49">
        <v>0</v>
      </c>
      <c r="AL12" s="49">
        <v>2</v>
      </c>
      <c r="AM12" s="49">
        <v>3</v>
      </c>
      <c r="AN12" s="14">
        <v>28</v>
      </c>
    </row>
    <row r="13" spans="1:40" ht="21.75" customHeight="1">
      <c r="A13" s="3523" t="s">
        <v>329</v>
      </c>
      <c r="B13" s="138" t="s">
        <v>2</v>
      </c>
      <c r="C13" s="91" t="s">
        <v>2</v>
      </c>
      <c r="D13" s="140" t="s">
        <v>5</v>
      </c>
      <c r="E13" s="1327" t="s">
        <v>3</v>
      </c>
      <c r="F13" s="117" t="s">
        <v>5</v>
      </c>
      <c r="G13" s="1295" t="s">
        <v>3</v>
      </c>
      <c r="H13" s="104" t="s">
        <v>4</v>
      </c>
      <c r="I13" s="104" t="s">
        <v>4</v>
      </c>
      <c r="J13" s="127" t="s">
        <v>4</v>
      </c>
      <c r="K13" s="140" t="s">
        <v>5</v>
      </c>
      <c r="L13" s="3547" t="s">
        <v>1047</v>
      </c>
      <c r="M13" s="1292" t="s">
        <v>3</v>
      </c>
      <c r="N13" s="105" t="s">
        <v>2</v>
      </c>
      <c r="O13" s="87" t="s">
        <v>2</v>
      </c>
      <c r="P13" s="1294" t="s">
        <v>1422</v>
      </c>
      <c r="Q13" s="1301" t="s">
        <v>3</v>
      </c>
      <c r="R13" s="140" t="s">
        <v>5</v>
      </c>
      <c r="S13" s="99" t="s">
        <v>5</v>
      </c>
      <c r="T13" s="89" t="s">
        <v>2</v>
      </c>
      <c r="U13" s="104" t="s">
        <v>4</v>
      </c>
      <c r="V13" s="104" t="s">
        <v>4</v>
      </c>
      <c r="W13" s="120" t="s">
        <v>5</v>
      </c>
      <c r="X13" s="182" t="s">
        <v>2</v>
      </c>
      <c r="Y13" s="1773" t="s">
        <v>3</v>
      </c>
      <c r="Z13" s="99" t="s">
        <v>5</v>
      </c>
      <c r="AA13" s="84" t="s">
        <v>4</v>
      </c>
      <c r="AB13" s="120" t="s">
        <v>5</v>
      </c>
      <c r="AC13" s="1294" t="s">
        <v>1422</v>
      </c>
      <c r="AD13" s="1295" t="s">
        <v>3</v>
      </c>
      <c r="AE13" s="100" t="s">
        <v>5</v>
      </c>
      <c r="AF13" s="3555" t="s">
        <v>4</v>
      </c>
      <c r="AG13" s="12">
        <v>9</v>
      </c>
      <c r="AH13" s="13">
        <v>6</v>
      </c>
      <c r="AI13" s="13">
        <v>6</v>
      </c>
      <c r="AJ13" s="13">
        <v>9</v>
      </c>
      <c r="AK13" s="49">
        <v>0</v>
      </c>
      <c r="AL13" s="49">
        <v>2</v>
      </c>
      <c r="AM13" s="49">
        <v>3</v>
      </c>
      <c r="AN13" s="14">
        <v>30</v>
      </c>
    </row>
    <row r="14" spans="1:40" ht="21.75" customHeight="1" thickBot="1">
      <c r="A14" s="3606" t="s">
        <v>330</v>
      </c>
      <c r="B14" s="2916" t="s">
        <v>3</v>
      </c>
      <c r="C14" s="1294" t="s">
        <v>118</v>
      </c>
      <c r="D14" s="2745" t="s">
        <v>5</v>
      </c>
      <c r="E14" s="1324" t="s">
        <v>5</v>
      </c>
      <c r="F14" s="326" t="s">
        <v>4</v>
      </c>
      <c r="G14" s="148" t="s">
        <v>5</v>
      </c>
      <c r="H14" s="1297" t="s">
        <v>2</v>
      </c>
      <c r="I14" s="1774" t="s">
        <v>3</v>
      </c>
      <c r="J14" s="147" t="s">
        <v>5</v>
      </c>
      <c r="K14" s="1900" t="s">
        <v>4</v>
      </c>
      <c r="L14" s="153" t="s">
        <v>4</v>
      </c>
      <c r="M14" s="1289" t="s">
        <v>5</v>
      </c>
      <c r="N14" s="1756" t="s">
        <v>2</v>
      </c>
      <c r="O14" s="1774" t="s">
        <v>3</v>
      </c>
      <c r="P14" s="3629" t="s">
        <v>1453</v>
      </c>
      <c r="Q14" s="143" t="s">
        <v>4</v>
      </c>
      <c r="R14" s="2745" t="s">
        <v>5</v>
      </c>
      <c r="S14" s="3556" t="s">
        <v>3</v>
      </c>
      <c r="T14" s="146" t="s">
        <v>2</v>
      </c>
      <c r="U14" s="1756" t="s">
        <v>2</v>
      </c>
      <c r="V14" s="3575" t="s">
        <v>1422</v>
      </c>
      <c r="W14" s="142" t="s">
        <v>4</v>
      </c>
      <c r="X14" s="1324" t="s">
        <v>5</v>
      </c>
      <c r="Y14" s="142" t="s">
        <v>4</v>
      </c>
      <c r="Z14" s="1324" t="s">
        <v>5</v>
      </c>
      <c r="AA14" s="146" t="s">
        <v>2</v>
      </c>
      <c r="AB14" s="1294" t="s">
        <v>1422</v>
      </c>
      <c r="AC14" s="3630" t="s">
        <v>1456</v>
      </c>
      <c r="AD14" s="3630" t="s">
        <v>1456</v>
      </c>
      <c r="AE14" s="1301" t="s">
        <v>3</v>
      </c>
      <c r="AF14" s="3557" t="s">
        <v>5</v>
      </c>
      <c r="AG14" s="12">
        <v>11</v>
      </c>
      <c r="AH14" s="13">
        <v>5</v>
      </c>
      <c r="AI14" s="13">
        <v>6</v>
      </c>
      <c r="AJ14" s="13">
        <v>9</v>
      </c>
      <c r="AK14" s="49">
        <v>0</v>
      </c>
      <c r="AL14" s="49">
        <v>1</v>
      </c>
      <c r="AM14" s="49">
        <v>2</v>
      </c>
      <c r="AN14" s="14">
        <v>26</v>
      </c>
    </row>
    <row r="15" spans="1:40" ht="19.5" hidden="1" customHeight="1" thickBot="1">
      <c r="A15" s="3524" t="s">
        <v>1226</v>
      </c>
      <c r="B15" s="3558"/>
      <c r="C15" s="3559"/>
      <c r="D15" s="3560"/>
      <c r="E15" s="3561"/>
      <c r="F15" s="3562"/>
      <c r="G15" s="3563"/>
      <c r="H15" s="3563"/>
      <c r="I15" s="3563"/>
      <c r="J15" s="3559"/>
      <c r="K15" s="3560"/>
      <c r="L15" s="3561"/>
      <c r="M15" s="3562"/>
      <c r="N15" s="3563"/>
      <c r="O15" s="3563"/>
      <c r="P15" s="3563"/>
      <c r="Q15" s="3559"/>
      <c r="R15" s="3560"/>
      <c r="S15" s="3561"/>
      <c r="T15" s="3562"/>
      <c r="U15" s="3563"/>
      <c r="V15" s="3563"/>
      <c r="W15" s="3563"/>
      <c r="X15" s="3559"/>
      <c r="Y15" s="3560"/>
      <c r="Z15" s="3561"/>
      <c r="AA15" s="3562"/>
      <c r="AB15" s="3563"/>
      <c r="AC15" s="3563"/>
      <c r="AD15" s="3563"/>
      <c r="AE15" s="3559"/>
      <c r="AF15" s="3564"/>
      <c r="AG15" s="12">
        <v>0</v>
      </c>
      <c r="AH15" s="13">
        <v>0</v>
      </c>
      <c r="AI15" s="13">
        <v>0</v>
      </c>
      <c r="AJ15" s="13">
        <v>0</v>
      </c>
      <c r="AK15" s="49">
        <v>0</v>
      </c>
      <c r="AL15" s="49">
        <v>2</v>
      </c>
      <c r="AM15" s="49">
        <v>0</v>
      </c>
      <c r="AN15" s="14">
        <v>6</v>
      </c>
    </row>
    <row r="16" spans="1:40" ht="19.5" hidden="1" customHeight="1" thickBot="1">
      <c r="A16" s="3525" t="s">
        <v>1227</v>
      </c>
      <c r="B16" s="3565"/>
      <c r="C16" s="376"/>
      <c r="D16" s="3566"/>
      <c r="E16" s="3567"/>
      <c r="F16" s="3568"/>
      <c r="G16" s="3569"/>
      <c r="H16" s="3570"/>
      <c r="I16" s="3570"/>
      <c r="J16" s="147"/>
      <c r="K16" s="2745"/>
      <c r="L16" s="3571"/>
      <c r="M16" s="3568"/>
      <c r="N16" s="3569"/>
      <c r="O16" s="3569"/>
      <c r="P16" s="3569"/>
      <c r="Q16" s="376"/>
      <c r="R16" s="3566"/>
      <c r="S16" s="3567"/>
      <c r="T16" s="3568"/>
      <c r="U16" s="3569"/>
      <c r="V16" s="3569"/>
      <c r="W16" s="3569"/>
      <c r="X16" s="376"/>
      <c r="Y16" s="3566"/>
      <c r="Z16" s="3567"/>
      <c r="AA16" s="3568"/>
      <c r="AB16" s="3569"/>
      <c r="AC16" s="3569"/>
      <c r="AD16" s="3569"/>
      <c r="AE16" s="376"/>
      <c r="AF16" s="3572"/>
      <c r="AG16" s="1735">
        <v>0</v>
      </c>
      <c r="AH16" s="20">
        <v>0</v>
      </c>
      <c r="AI16" s="20">
        <v>0</v>
      </c>
      <c r="AJ16" s="20">
        <v>0</v>
      </c>
      <c r="AK16" s="1778">
        <v>0</v>
      </c>
      <c r="AL16" s="1778">
        <v>2</v>
      </c>
      <c r="AM16" s="1778">
        <v>0</v>
      </c>
      <c r="AN16" s="1595">
        <v>6</v>
      </c>
    </row>
    <row r="17" spans="1:40" ht="21.75" customHeight="1" thickBot="1">
      <c r="A17" s="3526" t="s">
        <v>334</v>
      </c>
      <c r="B17" s="3544" t="s">
        <v>4</v>
      </c>
      <c r="C17" s="1302" t="s">
        <v>5</v>
      </c>
      <c r="D17" s="1775" t="s">
        <v>5</v>
      </c>
      <c r="E17" s="1320" t="s">
        <v>3</v>
      </c>
      <c r="F17" s="171" t="s">
        <v>2</v>
      </c>
      <c r="G17" s="87" t="s">
        <v>2</v>
      </c>
      <c r="H17" s="1296" t="s">
        <v>4</v>
      </c>
      <c r="I17" s="1296" t="s">
        <v>4</v>
      </c>
      <c r="J17" s="1302" t="s">
        <v>5</v>
      </c>
      <c r="K17" s="1775" t="s">
        <v>5</v>
      </c>
      <c r="L17" s="1320" t="s">
        <v>3</v>
      </c>
      <c r="M17" s="171" t="s">
        <v>1434</v>
      </c>
      <c r="N17" s="1294" t="s">
        <v>1422</v>
      </c>
      <c r="O17" s="1311" t="s">
        <v>3</v>
      </c>
      <c r="P17" s="105" t="s">
        <v>2</v>
      </c>
      <c r="Q17" s="177" t="s">
        <v>2</v>
      </c>
      <c r="R17" s="1775" t="s">
        <v>5</v>
      </c>
      <c r="S17" s="1326" t="s">
        <v>5</v>
      </c>
      <c r="T17" s="1319" t="s">
        <v>5</v>
      </c>
      <c r="U17" s="176" t="s">
        <v>2</v>
      </c>
      <c r="V17" s="176" t="s">
        <v>2</v>
      </c>
      <c r="W17" s="1312" t="s">
        <v>3</v>
      </c>
      <c r="X17" s="2735" t="s">
        <v>4</v>
      </c>
      <c r="Y17" s="3544" t="s">
        <v>4</v>
      </c>
      <c r="Z17" s="1326" t="s">
        <v>5</v>
      </c>
      <c r="AA17" s="1294" t="s">
        <v>1422</v>
      </c>
      <c r="AB17" s="176" t="s">
        <v>2</v>
      </c>
      <c r="AC17" s="1311" t="s">
        <v>3</v>
      </c>
      <c r="AD17" s="176" t="s">
        <v>2</v>
      </c>
      <c r="AE17" s="177" t="s">
        <v>2</v>
      </c>
      <c r="AF17" s="3545" t="s">
        <v>5</v>
      </c>
      <c r="AG17" s="1734">
        <v>12</v>
      </c>
      <c r="AH17" s="16">
        <v>5</v>
      </c>
      <c r="AI17" s="16">
        <v>5</v>
      </c>
      <c r="AJ17" s="16">
        <v>9</v>
      </c>
      <c r="AK17" s="1777">
        <v>0</v>
      </c>
      <c r="AL17" s="1777">
        <v>2</v>
      </c>
      <c r="AM17" s="1777">
        <v>3</v>
      </c>
      <c r="AN17" s="1591">
        <v>26</v>
      </c>
    </row>
    <row r="18" spans="1:40" ht="21.75" customHeight="1">
      <c r="A18" s="3527" t="s">
        <v>336</v>
      </c>
      <c r="B18" s="3610" t="s">
        <v>1427</v>
      </c>
      <c r="C18" s="91" t="s">
        <v>2</v>
      </c>
      <c r="D18" s="1773" t="s">
        <v>3</v>
      </c>
      <c r="E18" s="99" t="s">
        <v>5</v>
      </c>
      <c r="F18" s="1294" t="s">
        <v>118</v>
      </c>
      <c r="G18" s="120" t="s">
        <v>5</v>
      </c>
      <c r="H18" s="1292" t="s">
        <v>3</v>
      </c>
      <c r="I18" s="105" t="s">
        <v>2</v>
      </c>
      <c r="J18" s="182" t="s">
        <v>2</v>
      </c>
      <c r="K18" s="140" t="s">
        <v>5</v>
      </c>
      <c r="L18" s="139" t="s">
        <v>4</v>
      </c>
      <c r="M18" s="117" t="s">
        <v>5</v>
      </c>
      <c r="N18" s="87" t="s">
        <v>2</v>
      </c>
      <c r="O18" s="105" t="s">
        <v>2</v>
      </c>
      <c r="P18" s="105" t="s">
        <v>2</v>
      </c>
      <c r="Q18" s="127" t="s">
        <v>4</v>
      </c>
      <c r="R18" s="130" t="s">
        <v>4</v>
      </c>
      <c r="S18" s="99" t="s">
        <v>5</v>
      </c>
      <c r="T18" s="1292" t="s">
        <v>3</v>
      </c>
      <c r="U18" s="105" t="s">
        <v>2</v>
      </c>
      <c r="V18" s="104" t="s">
        <v>4</v>
      </c>
      <c r="W18" s="104" t="s">
        <v>4</v>
      </c>
      <c r="X18" s="100" t="s">
        <v>5</v>
      </c>
      <c r="Y18" s="140" t="s">
        <v>5</v>
      </c>
      <c r="Z18" s="1327" t="s">
        <v>3</v>
      </c>
      <c r="AA18" s="89" t="s">
        <v>2</v>
      </c>
      <c r="AB18" s="176" t="s">
        <v>1462</v>
      </c>
      <c r="AC18" s="105" t="s">
        <v>2</v>
      </c>
      <c r="AD18" s="1295" t="s">
        <v>3</v>
      </c>
      <c r="AE18" s="100" t="s">
        <v>5</v>
      </c>
      <c r="AF18" s="3573" t="s">
        <v>1047</v>
      </c>
      <c r="AG18" s="12">
        <v>12</v>
      </c>
      <c r="AH18" s="13">
        <v>5</v>
      </c>
      <c r="AI18" s="13">
        <v>5</v>
      </c>
      <c r="AJ18" s="13">
        <v>8</v>
      </c>
      <c r="AK18" s="49">
        <v>0</v>
      </c>
      <c r="AL18" s="49">
        <v>1</v>
      </c>
      <c r="AM18" s="49">
        <v>3</v>
      </c>
      <c r="AN18" s="14">
        <v>24</v>
      </c>
    </row>
    <row r="19" spans="1:40" ht="21.75" customHeight="1">
      <c r="A19" s="3527" t="s">
        <v>333</v>
      </c>
      <c r="B19" s="138" t="s">
        <v>2</v>
      </c>
      <c r="C19" s="1301" t="s">
        <v>3</v>
      </c>
      <c r="D19" s="140" t="s">
        <v>5</v>
      </c>
      <c r="E19" s="139" t="s">
        <v>4</v>
      </c>
      <c r="F19" s="117" t="s">
        <v>5</v>
      </c>
      <c r="G19" s="105" t="s">
        <v>2</v>
      </c>
      <c r="H19" s="87" t="s">
        <v>2</v>
      </c>
      <c r="I19" s="1295" t="s">
        <v>3</v>
      </c>
      <c r="J19" s="127" t="s">
        <v>4</v>
      </c>
      <c r="K19" s="130" t="s">
        <v>4</v>
      </c>
      <c r="L19" s="99" t="s">
        <v>5</v>
      </c>
      <c r="M19" s="1292" t="s">
        <v>3</v>
      </c>
      <c r="N19" s="105" t="s">
        <v>2</v>
      </c>
      <c r="O19" s="3575" t="s">
        <v>1422</v>
      </c>
      <c r="P19" s="105" t="s">
        <v>2</v>
      </c>
      <c r="Q19" s="1301" t="s">
        <v>3</v>
      </c>
      <c r="R19" s="140" t="s">
        <v>5</v>
      </c>
      <c r="S19" s="99" t="s">
        <v>5</v>
      </c>
      <c r="T19" s="89" t="s">
        <v>2</v>
      </c>
      <c r="U19" s="105" t="s">
        <v>2</v>
      </c>
      <c r="V19" s="105" t="s">
        <v>2</v>
      </c>
      <c r="W19" s="105" t="s">
        <v>2</v>
      </c>
      <c r="X19" s="100" t="s">
        <v>5</v>
      </c>
      <c r="Y19" s="140" t="s">
        <v>5</v>
      </c>
      <c r="Z19" s="3547" t="s">
        <v>1047</v>
      </c>
      <c r="AA19" s="1292" t="s">
        <v>3</v>
      </c>
      <c r="AB19" s="482" t="s">
        <v>2</v>
      </c>
      <c r="AC19" s="104" t="s">
        <v>4</v>
      </c>
      <c r="AD19" s="104" t="s">
        <v>4</v>
      </c>
      <c r="AE19" s="100" t="s">
        <v>5</v>
      </c>
      <c r="AF19" s="3550" t="s">
        <v>5</v>
      </c>
      <c r="AG19" s="12">
        <v>11</v>
      </c>
      <c r="AH19" s="13">
        <v>5</v>
      </c>
      <c r="AI19" s="13">
        <v>5</v>
      </c>
      <c r="AJ19" s="13">
        <v>9</v>
      </c>
      <c r="AK19" s="49">
        <v>0</v>
      </c>
      <c r="AL19" s="49">
        <v>2</v>
      </c>
      <c r="AM19" s="49">
        <v>2</v>
      </c>
      <c r="AN19" s="14">
        <v>26</v>
      </c>
    </row>
    <row r="20" spans="1:40" ht="21.75" customHeight="1">
      <c r="A20" s="3527" t="s">
        <v>335</v>
      </c>
      <c r="B20" s="138" t="s">
        <v>2</v>
      </c>
      <c r="C20" s="127" t="s">
        <v>4</v>
      </c>
      <c r="D20" s="130" t="s">
        <v>4</v>
      </c>
      <c r="E20" s="99" t="s">
        <v>5</v>
      </c>
      <c r="F20" s="1295" t="s">
        <v>3</v>
      </c>
      <c r="G20" s="105" t="s">
        <v>2</v>
      </c>
      <c r="H20" s="105" t="s">
        <v>2</v>
      </c>
      <c r="I20" s="87" t="s">
        <v>2</v>
      </c>
      <c r="J20" s="3575" t="s">
        <v>1422</v>
      </c>
      <c r="K20" s="140" t="s">
        <v>5</v>
      </c>
      <c r="L20" s="99" t="s">
        <v>5</v>
      </c>
      <c r="M20" s="103" t="s">
        <v>2</v>
      </c>
      <c r="N20" s="105" t="s">
        <v>2</v>
      </c>
      <c r="O20" s="105" t="s">
        <v>2</v>
      </c>
      <c r="P20" s="1295" t="s">
        <v>3</v>
      </c>
      <c r="Q20" s="100" t="s">
        <v>5</v>
      </c>
      <c r="R20" s="140" t="s">
        <v>5</v>
      </c>
      <c r="S20" s="139" t="s">
        <v>4</v>
      </c>
      <c r="T20" s="117" t="s">
        <v>5</v>
      </c>
      <c r="U20" s="105" t="s">
        <v>2</v>
      </c>
      <c r="V20" s="87" t="s">
        <v>1458</v>
      </c>
      <c r="W20" s="3575" t="s">
        <v>1422</v>
      </c>
      <c r="X20" s="182" t="s">
        <v>2</v>
      </c>
      <c r="Y20" s="1773" t="s">
        <v>3</v>
      </c>
      <c r="Z20" s="99" t="s">
        <v>5</v>
      </c>
      <c r="AA20" s="84" t="s">
        <v>4</v>
      </c>
      <c r="AB20" s="104" t="s">
        <v>4</v>
      </c>
      <c r="AC20" s="120" t="s">
        <v>5</v>
      </c>
      <c r="AD20" s="105" t="s">
        <v>2</v>
      </c>
      <c r="AE20" s="91" t="s">
        <v>2</v>
      </c>
      <c r="AF20" s="3548" t="s">
        <v>3</v>
      </c>
      <c r="AG20" s="12">
        <v>13</v>
      </c>
      <c r="AH20" s="13">
        <v>5</v>
      </c>
      <c r="AI20" s="13">
        <v>5</v>
      </c>
      <c r="AJ20" s="13">
        <v>8</v>
      </c>
      <c r="AK20" s="49">
        <v>0</v>
      </c>
      <c r="AL20" s="49">
        <v>2</v>
      </c>
      <c r="AM20" s="49">
        <v>3</v>
      </c>
      <c r="AN20" s="14">
        <v>26</v>
      </c>
    </row>
    <row r="21" spans="1:40" ht="21.75" customHeight="1">
      <c r="A21" s="3527" t="s">
        <v>1103</v>
      </c>
      <c r="B21" s="1773" t="s">
        <v>3</v>
      </c>
      <c r="C21" s="182" t="s">
        <v>2</v>
      </c>
      <c r="D21" s="140" t="s">
        <v>5</v>
      </c>
      <c r="E21" s="99" t="s">
        <v>5</v>
      </c>
      <c r="F21" s="84" t="s">
        <v>1447</v>
      </c>
      <c r="G21" s="104" t="s">
        <v>4</v>
      </c>
      <c r="H21" s="120" t="s">
        <v>5</v>
      </c>
      <c r="I21" s="105" t="s">
        <v>2</v>
      </c>
      <c r="J21" s="87" t="s">
        <v>2</v>
      </c>
      <c r="K21" s="1773" t="s">
        <v>1448</v>
      </c>
      <c r="L21" s="99" t="s">
        <v>5</v>
      </c>
      <c r="M21" s="84" t="s">
        <v>1447</v>
      </c>
      <c r="N21" s="104" t="s">
        <v>1447</v>
      </c>
      <c r="O21" s="120" t="s">
        <v>5</v>
      </c>
      <c r="P21" s="105" t="s">
        <v>2</v>
      </c>
      <c r="Q21" s="91" t="s">
        <v>2</v>
      </c>
      <c r="R21" s="1773" t="s">
        <v>1448</v>
      </c>
      <c r="S21" s="99" t="s">
        <v>5</v>
      </c>
      <c r="T21" s="103" t="s">
        <v>2</v>
      </c>
      <c r="U21" s="1295" t="s">
        <v>3</v>
      </c>
      <c r="V21" s="140" t="s">
        <v>5</v>
      </c>
      <c r="W21" s="105" t="s">
        <v>2</v>
      </c>
      <c r="X21" s="182" t="s">
        <v>2</v>
      </c>
      <c r="Y21" s="140" t="s">
        <v>5</v>
      </c>
      <c r="Z21" s="99" t="s">
        <v>5</v>
      </c>
      <c r="AA21" s="103" t="s">
        <v>2</v>
      </c>
      <c r="AB21" s="1295" t="s">
        <v>1463</v>
      </c>
      <c r="AC21" s="105" t="s">
        <v>1454</v>
      </c>
      <c r="AD21" s="87" t="s">
        <v>2</v>
      </c>
      <c r="AE21" s="127" t="s">
        <v>33</v>
      </c>
      <c r="AF21" s="3555" t="s">
        <v>1455</v>
      </c>
      <c r="AG21" s="12">
        <v>12</v>
      </c>
      <c r="AH21" s="13">
        <v>5</v>
      </c>
      <c r="AI21" s="13">
        <v>6</v>
      </c>
      <c r="AJ21" s="13">
        <v>8</v>
      </c>
      <c r="AK21" s="49">
        <v>0</v>
      </c>
      <c r="AL21" s="49">
        <v>2</v>
      </c>
      <c r="AM21" s="49">
        <v>3</v>
      </c>
      <c r="AN21" s="14">
        <v>28</v>
      </c>
    </row>
    <row r="22" spans="1:40" ht="21.75" customHeight="1" thickBot="1">
      <c r="A22" s="3528" t="s">
        <v>1104</v>
      </c>
      <c r="B22" s="3588" t="s">
        <v>2</v>
      </c>
      <c r="C22" s="1303" t="s">
        <v>1443</v>
      </c>
      <c r="D22" s="2745" t="s">
        <v>5</v>
      </c>
      <c r="E22" s="1324" t="s">
        <v>5</v>
      </c>
      <c r="F22" s="146" t="s">
        <v>2</v>
      </c>
      <c r="G22" s="1774" t="s">
        <v>3</v>
      </c>
      <c r="H22" s="3575" t="s">
        <v>1422</v>
      </c>
      <c r="I22" s="120" t="s">
        <v>5</v>
      </c>
      <c r="J22" s="3552" t="s">
        <v>3</v>
      </c>
      <c r="K22" s="2867" t="s">
        <v>1047</v>
      </c>
      <c r="L22" s="1324" t="s">
        <v>5</v>
      </c>
      <c r="M22" s="146" t="s">
        <v>2</v>
      </c>
      <c r="N22" s="1774" t="s">
        <v>3</v>
      </c>
      <c r="O22" s="142" t="s">
        <v>4</v>
      </c>
      <c r="P22" s="142" t="s">
        <v>4</v>
      </c>
      <c r="Q22" s="147" t="s">
        <v>5</v>
      </c>
      <c r="R22" s="2745" t="s">
        <v>5</v>
      </c>
      <c r="S22" s="3556" t="s">
        <v>3</v>
      </c>
      <c r="T22" s="326" t="s">
        <v>4</v>
      </c>
      <c r="U22" s="142" t="s">
        <v>4</v>
      </c>
      <c r="V22" s="148" t="s">
        <v>5</v>
      </c>
      <c r="W22" s="87" t="s">
        <v>2</v>
      </c>
      <c r="X22" s="3552" t="s">
        <v>3</v>
      </c>
      <c r="Y22" s="2745" t="s">
        <v>5</v>
      </c>
      <c r="Z22" s="153" t="s">
        <v>4</v>
      </c>
      <c r="AA22" s="1289" t="s">
        <v>5</v>
      </c>
      <c r="AB22" s="1756" t="s">
        <v>2</v>
      </c>
      <c r="AC22" s="1297" t="s">
        <v>2</v>
      </c>
      <c r="AD22" s="1297" t="s">
        <v>2</v>
      </c>
      <c r="AE22" s="3552" t="s">
        <v>3</v>
      </c>
      <c r="AF22" s="3557" t="s">
        <v>5</v>
      </c>
      <c r="AG22" s="1735">
        <v>9</v>
      </c>
      <c r="AH22" s="20">
        <v>6</v>
      </c>
      <c r="AI22" s="20">
        <v>5</v>
      </c>
      <c r="AJ22" s="20">
        <v>10</v>
      </c>
      <c r="AK22" s="1778">
        <v>0</v>
      </c>
      <c r="AL22" s="1778">
        <v>2</v>
      </c>
      <c r="AM22" s="1778">
        <v>3</v>
      </c>
      <c r="AN22" s="1595">
        <v>28</v>
      </c>
    </row>
    <row r="23" spans="1:40" ht="20.25" customHeight="1" thickBot="1">
      <c r="A23" s="3607" t="s">
        <v>1390</v>
      </c>
      <c r="B23" s="3610" t="s">
        <v>1427</v>
      </c>
      <c r="C23" s="177" t="s">
        <v>2</v>
      </c>
      <c r="D23" s="1775" t="s">
        <v>5</v>
      </c>
      <c r="E23" s="1326" t="s">
        <v>5</v>
      </c>
      <c r="F23" s="171" t="s">
        <v>2</v>
      </c>
      <c r="G23" s="176" t="s">
        <v>2</v>
      </c>
      <c r="H23" s="176" t="s">
        <v>2</v>
      </c>
      <c r="I23" s="176" t="s">
        <v>2</v>
      </c>
      <c r="J23" s="177" t="s">
        <v>2</v>
      </c>
      <c r="K23" s="1775" t="s">
        <v>5</v>
      </c>
      <c r="L23" s="1326" t="s">
        <v>5</v>
      </c>
      <c r="M23" s="171" t="s">
        <v>2</v>
      </c>
      <c r="N23" s="176" t="s">
        <v>2</v>
      </c>
      <c r="O23" s="176" t="s">
        <v>2</v>
      </c>
      <c r="P23" s="176" t="s">
        <v>2</v>
      </c>
      <c r="Q23" s="1302" t="s">
        <v>5</v>
      </c>
      <c r="R23" s="3554" t="s">
        <v>1047</v>
      </c>
      <c r="S23" s="3574" t="s">
        <v>1047</v>
      </c>
      <c r="T23" s="171" t="s">
        <v>2</v>
      </c>
      <c r="U23" s="166" t="s">
        <v>5</v>
      </c>
      <c r="V23" s="176" t="s">
        <v>2</v>
      </c>
      <c r="W23" s="176" t="s">
        <v>2</v>
      </c>
      <c r="X23" s="177" t="s">
        <v>2</v>
      </c>
      <c r="Y23" s="1775" t="s">
        <v>5</v>
      </c>
      <c r="Z23" s="1326" t="s">
        <v>5</v>
      </c>
      <c r="AA23" s="171" t="s">
        <v>2</v>
      </c>
      <c r="AB23" s="176" t="s">
        <v>2</v>
      </c>
      <c r="AC23" s="176" t="s">
        <v>2</v>
      </c>
      <c r="AD23" s="176" t="s">
        <v>2</v>
      </c>
      <c r="AE23" s="177" t="s">
        <v>2</v>
      </c>
      <c r="AF23" s="3545" t="s">
        <v>5</v>
      </c>
      <c r="AG23" s="1734">
        <v>20</v>
      </c>
      <c r="AH23" s="16">
        <v>0</v>
      </c>
      <c r="AI23" s="16">
        <v>0</v>
      </c>
      <c r="AJ23" s="16">
        <v>9</v>
      </c>
      <c r="AK23" s="1777">
        <v>0</v>
      </c>
      <c r="AL23" s="1777">
        <v>2</v>
      </c>
      <c r="AM23" s="1777">
        <v>0</v>
      </c>
      <c r="AN23" s="1591">
        <v>4</v>
      </c>
    </row>
    <row r="24" spans="1:40" ht="20.25" customHeight="1">
      <c r="A24" s="3608" t="s">
        <v>340</v>
      </c>
      <c r="B24" s="138" t="s">
        <v>2</v>
      </c>
      <c r="C24" s="3546" t="s">
        <v>1424</v>
      </c>
      <c r="D24" s="140" t="s">
        <v>5</v>
      </c>
      <c r="E24" s="99" t="s">
        <v>5</v>
      </c>
      <c r="F24" s="89" t="s">
        <v>2</v>
      </c>
      <c r="G24" s="105" t="s">
        <v>2</v>
      </c>
      <c r="H24" s="105" t="s">
        <v>2</v>
      </c>
      <c r="I24" s="1295" t="s">
        <v>3</v>
      </c>
      <c r="J24" s="182" t="s">
        <v>2</v>
      </c>
      <c r="K24" s="140" t="s">
        <v>5</v>
      </c>
      <c r="L24" s="99" t="s">
        <v>5</v>
      </c>
      <c r="M24" s="103" t="s">
        <v>2</v>
      </c>
      <c r="N24" s="1301" t="s">
        <v>3</v>
      </c>
      <c r="O24" s="105" t="s">
        <v>2</v>
      </c>
      <c r="P24" s="87" t="s">
        <v>2</v>
      </c>
      <c r="Q24" s="1295" t="s">
        <v>3</v>
      </c>
      <c r="R24" s="140" t="s">
        <v>5</v>
      </c>
      <c r="S24" s="140" t="s">
        <v>5</v>
      </c>
      <c r="T24" s="1294" t="s">
        <v>1422</v>
      </c>
      <c r="U24" s="1294" t="s">
        <v>1422</v>
      </c>
      <c r="V24" s="1294" t="s">
        <v>1422</v>
      </c>
      <c r="W24" s="1294" t="s">
        <v>1422</v>
      </c>
      <c r="X24" s="1295" t="s">
        <v>3</v>
      </c>
      <c r="Y24" s="140" t="s">
        <v>5</v>
      </c>
      <c r="Z24" s="99" t="s">
        <v>5</v>
      </c>
      <c r="AA24" s="103" t="s">
        <v>2</v>
      </c>
      <c r="AB24" s="87" t="s">
        <v>1461</v>
      </c>
      <c r="AC24" s="176" t="s">
        <v>2</v>
      </c>
      <c r="AD24" s="1294" t="s">
        <v>1422</v>
      </c>
      <c r="AE24" s="1301" t="s">
        <v>3</v>
      </c>
      <c r="AF24" s="3550" t="s">
        <v>5</v>
      </c>
      <c r="AG24" s="12">
        <v>17</v>
      </c>
      <c r="AH24" s="13">
        <v>3</v>
      </c>
      <c r="AI24" s="13">
        <v>0</v>
      </c>
      <c r="AJ24" s="13">
        <v>9</v>
      </c>
      <c r="AK24" s="49">
        <v>0</v>
      </c>
      <c r="AL24" s="49">
        <v>2</v>
      </c>
      <c r="AM24" s="49">
        <v>3</v>
      </c>
      <c r="AN24" s="14">
        <v>10</v>
      </c>
    </row>
    <row r="25" spans="1:40" ht="20.25" customHeight="1">
      <c r="A25" s="3608" t="s">
        <v>494</v>
      </c>
      <c r="B25" s="138" t="s">
        <v>2</v>
      </c>
      <c r="C25" s="1301" t="s">
        <v>3</v>
      </c>
      <c r="D25" s="140" t="s">
        <v>5</v>
      </c>
      <c r="E25" s="99" t="s">
        <v>5</v>
      </c>
      <c r="F25" s="105" t="s">
        <v>2</v>
      </c>
      <c r="G25" s="2129" t="s">
        <v>1444</v>
      </c>
      <c r="H25" s="105" t="s">
        <v>2</v>
      </c>
      <c r="I25" s="105" t="s">
        <v>2</v>
      </c>
      <c r="J25" s="1301" t="s">
        <v>3</v>
      </c>
      <c r="K25" s="140" t="s">
        <v>5</v>
      </c>
      <c r="L25" s="99" t="s">
        <v>5</v>
      </c>
      <c r="M25" s="103" t="s">
        <v>2</v>
      </c>
      <c r="N25" s="89" t="s">
        <v>2</v>
      </c>
      <c r="O25" s="105" t="s">
        <v>2</v>
      </c>
      <c r="P25" s="1295" t="s">
        <v>3</v>
      </c>
      <c r="Q25" s="91" t="s">
        <v>2</v>
      </c>
      <c r="R25" s="140" t="s">
        <v>5</v>
      </c>
      <c r="S25" s="99" t="s">
        <v>5</v>
      </c>
      <c r="T25" s="103" t="s">
        <v>2</v>
      </c>
      <c r="U25" s="105" t="s">
        <v>2</v>
      </c>
      <c r="V25" s="105" t="s">
        <v>2</v>
      </c>
      <c r="W25" s="1295" t="s">
        <v>3</v>
      </c>
      <c r="X25" s="100" t="s">
        <v>5</v>
      </c>
      <c r="Y25" s="2867" t="s">
        <v>1047</v>
      </c>
      <c r="Z25" s="3547" t="s">
        <v>1047</v>
      </c>
      <c r="AA25" s="1294" t="s">
        <v>1422</v>
      </c>
      <c r="AB25" s="120" t="s">
        <v>5</v>
      </c>
      <c r="AC25" s="105" t="s">
        <v>2</v>
      </c>
      <c r="AD25" s="105" t="s">
        <v>2</v>
      </c>
      <c r="AE25" s="182" t="s">
        <v>2</v>
      </c>
      <c r="AF25" s="3550" t="s">
        <v>5</v>
      </c>
      <c r="AG25" s="12">
        <v>16</v>
      </c>
      <c r="AH25" s="13">
        <v>4</v>
      </c>
      <c r="AI25" s="13">
        <v>0</v>
      </c>
      <c r="AJ25" s="13">
        <v>9</v>
      </c>
      <c r="AK25" s="49">
        <v>0</v>
      </c>
      <c r="AL25" s="49">
        <v>2</v>
      </c>
      <c r="AM25" s="49">
        <v>3</v>
      </c>
      <c r="AN25" s="14">
        <v>12</v>
      </c>
    </row>
    <row r="26" spans="1:40" ht="20.25" customHeight="1">
      <c r="A26" s="3608" t="s">
        <v>342</v>
      </c>
      <c r="B26" s="1773" t="s">
        <v>3</v>
      </c>
      <c r="C26" s="182" t="s">
        <v>2</v>
      </c>
      <c r="D26" s="140" t="s">
        <v>5</v>
      </c>
      <c r="E26" s="99" t="s">
        <v>5</v>
      </c>
      <c r="F26" s="89" t="s">
        <v>2</v>
      </c>
      <c r="G26" s="105" t="s">
        <v>2</v>
      </c>
      <c r="H26" s="105" t="s">
        <v>2</v>
      </c>
      <c r="I26" s="105" t="s">
        <v>2</v>
      </c>
      <c r="J26" s="182" t="s">
        <v>2</v>
      </c>
      <c r="K26" s="140" t="s">
        <v>5</v>
      </c>
      <c r="L26" s="99" t="s">
        <v>5</v>
      </c>
      <c r="M26" s="103" t="s">
        <v>2</v>
      </c>
      <c r="N26" s="105" t="s">
        <v>2</v>
      </c>
      <c r="O26" s="2054" t="s">
        <v>1393</v>
      </c>
      <c r="P26" s="1294" t="s">
        <v>1422</v>
      </c>
      <c r="Q26" s="1303" t="s">
        <v>1422</v>
      </c>
      <c r="R26" s="140" t="s">
        <v>5</v>
      </c>
      <c r="S26" s="99" t="s">
        <v>5</v>
      </c>
      <c r="T26" s="105" t="s">
        <v>2</v>
      </c>
      <c r="U26" s="1844" t="s">
        <v>1426</v>
      </c>
      <c r="V26" s="105" t="s">
        <v>2</v>
      </c>
      <c r="W26" s="3631" t="s">
        <v>1422</v>
      </c>
      <c r="X26" s="100" t="s">
        <v>5</v>
      </c>
      <c r="Y26" s="2867" t="s">
        <v>1047</v>
      </c>
      <c r="Z26" s="3547" t="s">
        <v>1047</v>
      </c>
      <c r="AA26" s="1292" t="s">
        <v>3</v>
      </c>
      <c r="AB26" s="120" t="s">
        <v>5</v>
      </c>
      <c r="AC26" s="87" t="s">
        <v>2</v>
      </c>
      <c r="AD26" s="105" t="s">
        <v>2</v>
      </c>
      <c r="AE26" s="105" t="s">
        <v>2</v>
      </c>
      <c r="AF26" s="3550" t="s">
        <v>5</v>
      </c>
      <c r="AG26" s="12">
        <v>16</v>
      </c>
      <c r="AH26" s="13">
        <v>4</v>
      </c>
      <c r="AI26" s="13">
        <v>0</v>
      </c>
      <c r="AJ26" s="13">
        <v>9</v>
      </c>
      <c r="AK26" s="49">
        <v>0</v>
      </c>
      <c r="AL26" s="49">
        <v>2</v>
      </c>
      <c r="AM26" s="49">
        <v>3</v>
      </c>
      <c r="AN26" s="14">
        <v>12</v>
      </c>
    </row>
    <row r="27" spans="1:40" ht="20.25" customHeight="1" thickBot="1">
      <c r="A27" s="3608" t="s">
        <v>338</v>
      </c>
      <c r="B27" s="1301" t="s">
        <v>3</v>
      </c>
      <c r="C27" s="182" t="s">
        <v>2</v>
      </c>
      <c r="D27" s="140" t="s">
        <v>5</v>
      </c>
      <c r="E27" s="99" t="s">
        <v>5</v>
      </c>
      <c r="F27" s="103" t="s">
        <v>2</v>
      </c>
      <c r="G27" s="105" t="s">
        <v>2</v>
      </c>
      <c r="H27" s="105" t="s">
        <v>2</v>
      </c>
      <c r="I27" s="105" t="s">
        <v>2</v>
      </c>
      <c r="J27" s="91" t="s">
        <v>2</v>
      </c>
      <c r="K27" s="140" t="s">
        <v>5</v>
      </c>
      <c r="L27" s="99" t="s">
        <v>5</v>
      </c>
      <c r="M27" s="103" t="s">
        <v>2</v>
      </c>
      <c r="N27" s="3628" t="s">
        <v>5</v>
      </c>
      <c r="O27" s="105" t="s">
        <v>2</v>
      </c>
      <c r="P27" s="105" t="s">
        <v>2</v>
      </c>
      <c r="Q27" s="182" t="s">
        <v>2</v>
      </c>
      <c r="R27" s="2916" t="s">
        <v>3</v>
      </c>
      <c r="S27" s="2867" t="s">
        <v>1047</v>
      </c>
      <c r="T27" s="103" t="s">
        <v>2</v>
      </c>
      <c r="U27" s="105" t="s">
        <v>2</v>
      </c>
      <c r="V27" s="1295" t="s">
        <v>3</v>
      </c>
      <c r="W27" s="1295" t="s">
        <v>3</v>
      </c>
      <c r="X27" s="105" t="s">
        <v>2</v>
      </c>
      <c r="Y27" s="140" t="s">
        <v>5</v>
      </c>
      <c r="Z27" s="99" t="s">
        <v>5</v>
      </c>
      <c r="AA27" s="103" t="s">
        <v>2</v>
      </c>
      <c r="AB27" s="105" t="s">
        <v>2</v>
      </c>
      <c r="AC27" s="87" t="s">
        <v>1464</v>
      </c>
      <c r="AD27" s="105" t="s">
        <v>2</v>
      </c>
      <c r="AE27" s="100" t="s">
        <v>5</v>
      </c>
      <c r="AF27" s="3573" t="s">
        <v>1047</v>
      </c>
      <c r="AG27" s="12">
        <v>17</v>
      </c>
      <c r="AH27" s="13">
        <v>4</v>
      </c>
      <c r="AI27" s="13">
        <v>0</v>
      </c>
      <c r="AJ27" s="13">
        <v>9</v>
      </c>
      <c r="AK27" s="49">
        <v>0</v>
      </c>
      <c r="AL27" s="49">
        <v>2</v>
      </c>
      <c r="AM27" s="49">
        <v>3</v>
      </c>
      <c r="AN27" s="14">
        <v>12</v>
      </c>
    </row>
    <row r="28" spans="1:40" ht="20.25" customHeight="1">
      <c r="A28" s="3608" t="s">
        <v>1106</v>
      </c>
      <c r="B28" s="138" t="s">
        <v>2</v>
      </c>
      <c r="C28" s="100" t="s">
        <v>5</v>
      </c>
      <c r="D28" s="2867" t="s">
        <v>1047</v>
      </c>
      <c r="E28" s="3547" t="s">
        <v>1047</v>
      </c>
      <c r="F28" s="103" t="s">
        <v>2</v>
      </c>
      <c r="G28" s="120" t="s">
        <v>5</v>
      </c>
      <c r="H28" s="87" t="s">
        <v>2</v>
      </c>
      <c r="I28" s="105" t="s">
        <v>2</v>
      </c>
      <c r="J28" s="182" t="s">
        <v>2</v>
      </c>
      <c r="K28" s="140" t="s">
        <v>5</v>
      </c>
      <c r="L28" s="99" t="s">
        <v>5</v>
      </c>
      <c r="M28" s="103" t="s">
        <v>2</v>
      </c>
      <c r="N28" s="105" t="s">
        <v>2</v>
      </c>
      <c r="O28" s="105" t="s">
        <v>2</v>
      </c>
      <c r="P28" s="105" t="s">
        <v>2</v>
      </c>
      <c r="Q28" s="182" t="s">
        <v>2</v>
      </c>
      <c r="R28" s="140" t="s">
        <v>5</v>
      </c>
      <c r="S28" s="99" t="s">
        <v>5</v>
      </c>
      <c r="T28" s="103" t="s">
        <v>2</v>
      </c>
      <c r="U28" s="105" t="s">
        <v>2</v>
      </c>
      <c r="V28" s="105" t="s">
        <v>2</v>
      </c>
      <c r="W28" s="87" t="s">
        <v>2</v>
      </c>
      <c r="X28" s="182" t="s">
        <v>2</v>
      </c>
      <c r="Y28" s="140" t="s">
        <v>5</v>
      </c>
      <c r="Z28" s="99" t="s">
        <v>5</v>
      </c>
      <c r="AA28" s="103" t="s">
        <v>2</v>
      </c>
      <c r="AB28" s="105" t="s">
        <v>2</v>
      </c>
      <c r="AC28" s="105" t="s">
        <v>1461</v>
      </c>
      <c r="AD28" s="87" t="s">
        <v>2</v>
      </c>
      <c r="AE28" s="100" t="s">
        <v>5</v>
      </c>
      <c r="AF28" s="3573" t="s">
        <v>1047</v>
      </c>
      <c r="AG28" s="12">
        <v>19</v>
      </c>
      <c r="AH28" s="13">
        <v>0</v>
      </c>
      <c r="AI28" s="13">
        <v>0</v>
      </c>
      <c r="AJ28" s="13">
        <v>9</v>
      </c>
      <c r="AK28" s="49">
        <v>0</v>
      </c>
      <c r="AL28" s="49">
        <v>1</v>
      </c>
      <c r="AM28" s="49">
        <v>3</v>
      </c>
      <c r="AN28" s="14">
        <v>2</v>
      </c>
    </row>
    <row r="29" spans="1:40" ht="20.25" customHeight="1">
      <c r="A29" s="3608" t="s">
        <v>339</v>
      </c>
      <c r="B29" s="138" t="s">
        <v>2</v>
      </c>
      <c r="C29" s="100" t="s">
        <v>5</v>
      </c>
      <c r="D29" s="2867" t="s">
        <v>1047</v>
      </c>
      <c r="E29" s="99" t="s">
        <v>5</v>
      </c>
      <c r="F29" s="1292" t="s">
        <v>3</v>
      </c>
      <c r="G29" s="105" t="s">
        <v>2</v>
      </c>
      <c r="H29" s="1292" t="s">
        <v>3</v>
      </c>
      <c r="I29" s="105" t="s">
        <v>2</v>
      </c>
      <c r="J29" s="100" t="s">
        <v>5</v>
      </c>
      <c r="K29" s="2867" t="s">
        <v>1047</v>
      </c>
      <c r="L29" s="99" t="s">
        <v>5</v>
      </c>
      <c r="M29" s="89" t="s">
        <v>1452</v>
      </c>
      <c r="N29" s="3546" t="s">
        <v>1424</v>
      </c>
      <c r="O29" s="105" t="s">
        <v>2</v>
      </c>
      <c r="P29" s="105" t="s">
        <v>2</v>
      </c>
      <c r="Q29" s="182" t="s">
        <v>2</v>
      </c>
      <c r="R29" s="140" t="s">
        <v>5</v>
      </c>
      <c r="S29" s="99" t="s">
        <v>5</v>
      </c>
      <c r="T29" s="103" t="s">
        <v>2</v>
      </c>
      <c r="U29" s="105" t="s">
        <v>2</v>
      </c>
      <c r="V29" s="87" t="s">
        <v>2</v>
      </c>
      <c r="W29" s="105" t="s">
        <v>2</v>
      </c>
      <c r="X29" s="1301" t="s">
        <v>3</v>
      </c>
      <c r="Y29" s="140" t="s">
        <v>5</v>
      </c>
      <c r="Z29" s="99" t="s">
        <v>5</v>
      </c>
      <c r="AA29" s="1294" t="s">
        <v>1422</v>
      </c>
      <c r="AB29" s="1295" t="s">
        <v>3</v>
      </c>
      <c r="AC29" s="105" t="s">
        <v>2</v>
      </c>
      <c r="AD29" s="1294" t="s">
        <v>1422</v>
      </c>
      <c r="AE29" s="91" t="s">
        <v>2</v>
      </c>
      <c r="AF29" s="3550" t="s">
        <v>5</v>
      </c>
      <c r="AG29" s="12">
        <v>16</v>
      </c>
      <c r="AH29" s="13">
        <v>4</v>
      </c>
      <c r="AI29" s="13">
        <v>0</v>
      </c>
      <c r="AJ29" s="13">
        <v>9</v>
      </c>
      <c r="AK29" s="49">
        <v>0</v>
      </c>
      <c r="AL29" s="49">
        <v>1</v>
      </c>
      <c r="AM29" s="49">
        <v>3</v>
      </c>
      <c r="AN29" s="14">
        <v>10</v>
      </c>
    </row>
    <row r="30" spans="1:40" ht="20.25" customHeight="1">
      <c r="A30" s="3608" t="s">
        <v>1107</v>
      </c>
      <c r="B30" s="138" t="s">
        <v>2</v>
      </c>
      <c r="C30" s="182" t="s">
        <v>2</v>
      </c>
      <c r="D30" s="140" t="s">
        <v>5</v>
      </c>
      <c r="E30" s="99" t="s">
        <v>5</v>
      </c>
      <c r="F30" s="103" t="s">
        <v>2</v>
      </c>
      <c r="G30" s="105" t="s">
        <v>2</v>
      </c>
      <c r="H30" s="105" t="s">
        <v>2</v>
      </c>
      <c r="I30" s="105" t="s">
        <v>2</v>
      </c>
      <c r="J30" s="100" t="s">
        <v>5</v>
      </c>
      <c r="K30" s="2867" t="s">
        <v>1047</v>
      </c>
      <c r="L30" s="3547" t="s">
        <v>1047</v>
      </c>
      <c r="M30" s="89" t="s">
        <v>2</v>
      </c>
      <c r="N30" s="120" t="s">
        <v>5</v>
      </c>
      <c r="O30" s="105" t="s">
        <v>2</v>
      </c>
      <c r="P30" s="105" t="s">
        <v>2</v>
      </c>
      <c r="Q30" s="182" t="s">
        <v>2</v>
      </c>
      <c r="R30" s="140" t="s">
        <v>5</v>
      </c>
      <c r="S30" s="99" t="s">
        <v>5</v>
      </c>
      <c r="T30" s="103" t="s">
        <v>2</v>
      </c>
      <c r="U30" s="105" t="s">
        <v>2</v>
      </c>
      <c r="V30" s="105" t="s">
        <v>2</v>
      </c>
      <c r="W30" s="105" t="s">
        <v>2</v>
      </c>
      <c r="X30" s="91" t="s">
        <v>2</v>
      </c>
      <c r="Y30" s="140" t="s">
        <v>5</v>
      </c>
      <c r="Z30" s="99" t="s">
        <v>5</v>
      </c>
      <c r="AA30" s="1294" t="s">
        <v>1422</v>
      </c>
      <c r="AB30" s="105" t="s">
        <v>2</v>
      </c>
      <c r="AC30" s="105" t="s">
        <v>2</v>
      </c>
      <c r="AD30" s="105" t="s">
        <v>2</v>
      </c>
      <c r="AE30" s="182" t="s">
        <v>2</v>
      </c>
      <c r="AF30" s="3550" t="s">
        <v>5</v>
      </c>
      <c r="AG30" s="12">
        <v>20</v>
      </c>
      <c r="AH30" s="13">
        <v>0</v>
      </c>
      <c r="AI30" s="13">
        <v>0</v>
      </c>
      <c r="AJ30" s="13">
        <v>9</v>
      </c>
      <c r="AK30" s="49">
        <v>0</v>
      </c>
      <c r="AL30" s="49">
        <v>2</v>
      </c>
      <c r="AM30" s="49">
        <v>2</v>
      </c>
      <c r="AN30" s="14">
        <v>4</v>
      </c>
    </row>
    <row r="31" spans="1:40" ht="20.25" customHeight="1" thickBot="1">
      <c r="A31" s="3609" t="s">
        <v>1108</v>
      </c>
      <c r="B31" s="2736" t="s">
        <v>2</v>
      </c>
      <c r="C31" s="2738" t="s">
        <v>2</v>
      </c>
      <c r="D31" s="2745" t="s">
        <v>5</v>
      </c>
      <c r="E31" s="3547" t="s">
        <v>1047</v>
      </c>
      <c r="F31" s="146" t="s">
        <v>2</v>
      </c>
      <c r="G31" s="1774" t="s">
        <v>3</v>
      </c>
      <c r="H31" s="87" t="s">
        <v>2</v>
      </c>
      <c r="I31" s="1297" t="s">
        <v>2</v>
      </c>
      <c r="J31" s="147" t="s">
        <v>5</v>
      </c>
      <c r="K31" s="140" t="s">
        <v>5</v>
      </c>
      <c r="L31" s="3547" t="s">
        <v>1047</v>
      </c>
      <c r="M31" s="89" t="s">
        <v>2</v>
      </c>
      <c r="N31" s="148" t="s">
        <v>5</v>
      </c>
      <c r="O31" s="1774" t="s">
        <v>3</v>
      </c>
      <c r="P31" s="1294" t="s">
        <v>1422</v>
      </c>
      <c r="Q31" s="1303" t="s">
        <v>1422</v>
      </c>
      <c r="R31" s="2745" t="s">
        <v>5</v>
      </c>
      <c r="S31" s="1324" t="s">
        <v>5</v>
      </c>
      <c r="T31" s="2868" t="s">
        <v>3</v>
      </c>
      <c r="U31" s="1297" t="s">
        <v>2</v>
      </c>
      <c r="V31" s="3633" t="s">
        <v>1461</v>
      </c>
      <c r="W31" s="1297" t="s">
        <v>2</v>
      </c>
      <c r="X31" s="2738" t="s">
        <v>2</v>
      </c>
      <c r="Y31" s="2745" t="s">
        <v>5</v>
      </c>
      <c r="Z31" s="1324" t="s">
        <v>5</v>
      </c>
      <c r="AA31" s="146" t="s">
        <v>2</v>
      </c>
      <c r="AB31" s="1297" t="s">
        <v>2</v>
      </c>
      <c r="AC31" s="1297" t="s">
        <v>2</v>
      </c>
      <c r="AD31" s="1295" t="s">
        <v>3</v>
      </c>
      <c r="AE31" s="2738" t="s">
        <v>2</v>
      </c>
      <c r="AF31" s="3557" t="s">
        <v>5</v>
      </c>
      <c r="AG31" s="1735">
        <v>16</v>
      </c>
      <c r="AH31" s="20">
        <v>4</v>
      </c>
      <c r="AI31" s="20">
        <v>0</v>
      </c>
      <c r="AJ31" s="20">
        <v>9</v>
      </c>
      <c r="AK31" s="1778">
        <v>0</v>
      </c>
      <c r="AL31" s="1778">
        <v>2</v>
      </c>
      <c r="AM31" s="1778">
        <v>2</v>
      </c>
      <c r="AN31" s="1595">
        <v>12</v>
      </c>
    </row>
  </sheetData>
  <mergeCells count="2">
    <mergeCell ref="B1:AN1"/>
    <mergeCell ref="AG2:AN2"/>
  </mergeCells>
  <phoneticPr fontId="3"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AN49"/>
  <sheetViews>
    <sheetView workbookViewId="0">
      <pane xSplit="1" ySplit="3" topLeftCell="B4" activePane="bottomRight" state="frozen"/>
      <selection pane="topRight" activeCell="B1" sqref="B1"/>
      <selection pane="bottomLeft" activeCell="A4" sqref="A4"/>
      <selection pane="bottomRight" activeCell="V13" sqref="V13"/>
    </sheetView>
  </sheetViews>
  <sheetFormatPr defaultColWidth="9.5" defaultRowHeight="16.5"/>
  <cols>
    <col min="1" max="1" width="9.75" customWidth="1"/>
    <col min="2" max="2" width="4.75" customWidth="1"/>
    <col min="3" max="3" width="5.5" customWidth="1"/>
    <col min="4" max="32" width="4.75" customWidth="1"/>
    <col min="33" max="40" width="3.25" customWidth="1"/>
  </cols>
  <sheetData>
    <row r="1" spans="1:40" ht="21" thickBot="1">
      <c r="A1" s="1"/>
      <c r="B1" s="6306" t="s">
        <v>1535</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7.25" thickBot="1">
      <c r="A2" s="3318" t="s">
        <v>0</v>
      </c>
      <c r="B2" s="3721">
        <v>1</v>
      </c>
      <c r="C2" s="2896">
        <v>2</v>
      </c>
      <c r="D2" s="2896">
        <v>3</v>
      </c>
      <c r="E2" s="2918">
        <v>4</v>
      </c>
      <c r="F2" s="2918">
        <v>5</v>
      </c>
      <c r="G2" s="2932">
        <v>6</v>
      </c>
      <c r="H2" s="3702">
        <v>7</v>
      </c>
      <c r="I2" s="3704">
        <v>8</v>
      </c>
      <c r="J2" s="2898">
        <v>9</v>
      </c>
      <c r="K2" s="2896">
        <v>10</v>
      </c>
      <c r="L2" s="2918">
        <v>11</v>
      </c>
      <c r="M2" s="2896">
        <v>12</v>
      </c>
      <c r="N2" s="2897">
        <v>13</v>
      </c>
      <c r="O2" s="3766">
        <v>14</v>
      </c>
      <c r="P2" s="3704">
        <v>15</v>
      </c>
      <c r="Q2" s="2898">
        <v>16</v>
      </c>
      <c r="R2" s="2896">
        <v>17</v>
      </c>
      <c r="S2" s="2896">
        <v>18</v>
      </c>
      <c r="T2" s="2896">
        <v>19</v>
      </c>
      <c r="U2" s="2897">
        <v>20</v>
      </c>
      <c r="V2" s="3706">
        <v>21</v>
      </c>
      <c r="W2" s="3707">
        <v>22</v>
      </c>
      <c r="X2" s="3708">
        <v>23</v>
      </c>
      <c r="Y2" s="3709">
        <v>24</v>
      </c>
      <c r="Z2" s="2934">
        <v>25</v>
      </c>
      <c r="AA2" s="2918">
        <v>26</v>
      </c>
      <c r="AB2" s="2897">
        <v>27</v>
      </c>
      <c r="AC2" s="3702">
        <v>28</v>
      </c>
      <c r="AD2" s="3704">
        <v>29</v>
      </c>
      <c r="AE2" s="2898">
        <v>30</v>
      </c>
      <c r="AF2" s="2896">
        <v>31</v>
      </c>
      <c r="AG2" s="6323" t="s">
        <v>1</v>
      </c>
      <c r="AH2" s="6323"/>
      <c r="AI2" s="6323"/>
      <c r="AJ2" s="6323"/>
      <c r="AK2" s="6323"/>
      <c r="AL2" s="6323"/>
      <c r="AM2" s="6323"/>
      <c r="AN2" s="6324"/>
    </row>
    <row r="3" spans="1:40" ht="17.25" thickBot="1">
      <c r="A3" s="3319" t="s">
        <v>7</v>
      </c>
      <c r="B3" s="3722" t="s">
        <v>12</v>
      </c>
      <c r="C3" s="3648" t="s">
        <v>13</v>
      </c>
      <c r="D3" s="3648" t="s">
        <v>14</v>
      </c>
      <c r="E3" s="3718" t="s">
        <v>8</v>
      </c>
      <c r="F3" s="3718" t="s">
        <v>9</v>
      </c>
      <c r="G3" s="3720" t="s">
        <v>10</v>
      </c>
      <c r="H3" s="3703" t="s">
        <v>11</v>
      </c>
      <c r="I3" s="3705" t="s">
        <v>12</v>
      </c>
      <c r="J3" s="3665" t="s">
        <v>13</v>
      </c>
      <c r="K3" s="3648" t="s">
        <v>14</v>
      </c>
      <c r="L3" s="3718" t="s">
        <v>8</v>
      </c>
      <c r="M3" s="3648" t="s">
        <v>9</v>
      </c>
      <c r="N3" s="3663" t="s">
        <v>10</v>
      </c>
      <c r="O3" s="3767" t="s">
        <v>11</v>
      </c>
      <c r="P3" s="3705" t="s">
        <v>12</v>
      </c>
      <c r="Q3" s="3665" t="s">
        <v>13</v>
      </c>
      <c r="R3" s="3648" t="s">
        <v>14</v>
      </c>
      <c r="S3" s="3648" t="s">
        <v>8</v>
      </c>
      <c r="T3" s="3648" t="s">
        <v>9</v>
      </c>
      <c r="U3" s="3663" t="s">
        <v>10</v>
      </c>
      <c r="V3" s="3701" t="s">
        <v>11</v>
      </c>
      <c r="W3" s="3710" t="s">
        <v>12</v>
      </c>
      <c r="X3" s="3710" t="s">
        <v>13</v>
      </c>
      <c r="Y3" s="3705" t="s">
        <v>14</v>
      </c>
      <c r="Z3" s="3768" t="s">
        <v>8</v>
      </c>
      <c r="AA3" s="3718" t="s">
        <v>9</v>
      </c>
      <c r="AB3" s="3663" t="s">
        <v>10</v>
      </c>
      <c r="AC3" s="3703" t="s">
        <v>11</v>
      </c>
      <c r="AD3" s="3705" t="s">
        <v>12</v>
      </c>
      <c r="AE3" s="3665" t="s">
        <v>13</v>
      </c>
      <c r="AF3" s="3648" t="s">
        <v>14</v>
      </c>
      <c r="AG3" s="3320" t="s">
        <v>2</v>
      </c>
      <c r="AH3" s="3321" t="s">
        <v>3</v>
      </c>
      <c r="AI3" s="3321" t="s">
        <v>4</v>
      </c>
      <c r="AJ3" s="3321" t="s">
        <v>5</v>
      </c>
      <c r="AK3" s="3322" t="s">
        <v>1480</v>
      </c>
      <c r="AL3" s="3322" t="s">
        <v>1481</v>
      </c>
      <c r="AM3" s="3322" t="s">
        <v>1482</v>
      </c>
      <c r="AN3" s="3323" t="s">
        <v>6</v>
      </c>
    </row>
    <row r="4" spans="1:40" ht="17.25" thickBot="1">
      <c r="A4" s="3732" t="s">
        <v>1483</v>
      </c>
      <c r="B4" s="3723" t="s">
        <v>1484</v>
      </c>
      <c r="C4" s="1789" t="s">
        <v>2</v>
      </c>
      <c r="D4" s="3715" t="s">
        <v>1531</v>
      </c>
      <c r="E4" s="1786" t="s">
        <v>2</v>
      </c>
      <c r="F4" s="1786" t="s">
        <v>2</v>
      </c>
      <c r="G4" s="3715" t="s">
        <v>3</v>
      </c>
      <c r="H4" s="1945" t="s">
        <v>1484</v>
      </c>
      <c r="I4" s="1952" t="s">
        <v>1484</v>
      </c>
      <c r="J4" s="1819" t="s">
        <v>3</v>
      </c>
      <c r="K4" s="1787" t="s">
        <v>4</v>
      </c>
      <c r="L4" s="1787" t="s">
        <v>4</v>
      </c>
      <c r="M4" s="1788" t="s">
        <v>1484</v>
      </c>
      <c r="N4" s="3749" t="s">
        <v>2</v>
      </c>
      <c r="O4" s="3745" t="s">
        <v>1526</v>
      </c>
      <c r="P4" s="3744" t="s">
        <v>54</v>
      </c>
      <c r="Q4" s="3753" t="s">
        <v>2</v>
      </c>
      <c r="R4" s="1790" t="s">
        <v>16</v>
      </c>
      <c r="S4" s="1796" t="s">
        <v>2</v>
      </c>
      <c r="T4" s="1785" t="s">
        <v>3</v>
      </c>
      <c r="U4" s="2963" t="s">
        <v>2</v>
      </c>
      <c r="V4" s="3685" t="s">
        <v>4</v>
      </c>
      <c r="W4" s="1787" t="s">
        <v>4</v>
      </c>
      <c r="X4" s="1791" t="s">
        <v>1484</v>
      </c>
      <c r="Y4" s="3686" t="s">
        <v>1484</v>
      </c>
      <c r="Z4" s="1819" t="s">
        <v>3</v>
      </c>
      <c r="AA4" s="1808" t="s">
        <v>2</v>
      </c>
      <c r="AB4" s="2257" t="s">
        <v>1484</v>
      </c>
      <c r="AC4" s="1939" t="s">
        <v>1484</v>
      </c>
      <c r="AD4" s="1946" t="s">
        <v>3</v>
      </c>
      <c r="AE4" s="3747" t="s">
        <v>16</v>
      </c>
      <c r="AF4" s="2963" t="s">
        <v>2</v>
      </c>
      <c r="AG4" s="1590">
        <f t="shared" ref="AG4:AG35" si="0">COUNTIF(B4:AF4,AG$3)</f>
        <v>10</v>
      </c>
      <c r="AH4" s="16">
        <f t="shared" ref="AH4:AH35" si="1">COUNTIF(B4:AF4,AH$3)</f>
        <v>6</v>
      </c>
      <c r="AI4" s="16">
        <f t="shared" ref="AI4:AI35" si="2">COUNTIF(B4:AF4,AI$3)</f>
        <v>4</v>
      </c>
      <c r="AJ4" s="16">
        <f>COUNTIF(B4:AF4,AJ$3)</f>
        <v>10</v>
      </c>
      <c r="AK4" s="1777">
        <f t="shared" ref="AK4:AK35" si="3">COUNTIF(B4:AF4,$OU$3)</f>
        <v>0</v>
      </c>
      <c r="AL4" s="1777">
        <f>IF(V4="off",0,1)+IF(X4="off",0,1)+IF(Y4="off",0,1)</f>
        <v>1</v>
      </c>
      <c r="AM4" s="1777">
        <v>2</v>
      </c>
      <c r="AN4" s="1591">
        <f t="shared" ref="AN4:AN22" si="4">(AH4+AI4+AL4)*2+2+AK4</f>
        <v>24</v>
      </c>
    </row>
    <row r="5" spans="1:40">
      <c r="A5" s="3733" t="s">
        <v>1485</v>
      </c>
      <c r="B5" s="3724" t="s">
        <v>1484</v>
      </c>
      <c r="C5" s="1790" t="s">
        <v>1484</v>
      </c>
      <c r="D5" s="1793" t="s">
        <v>2</v>
      </c>
      <c r="E5" s="1793" t="s">
        <v>2</v>
      </c>
      <c r="F5" s="1792" t="s">
        <v>3</v>
      </c>
      <c r="G5" s="1813" t="s">
        <v>1484</v>
      </c>
      <c r="H5" s="1929" t="s">
        <v>4</v>
      </c>
      <c r="I5" s="1931" t="s">
        <v>4</v>
      </c>
      <c r="J5" s="2269" t="s">
        <v>1484</v>
      </c>
      <c r="K5" s="1796" t="s">
        <v>2</v>
      </c>
      <c r="L5" s="1793" t="s">
        <v>2</v>
      </c>
      <c r="M5" s="1793" t="s">
        <v>2</v>
      </c>
      <c r="N5" s="1814" t="s">
        <v>3</v>
      </c>
      <c r="O5" s="1939" t="s">
        <v>1484</v>
      </c>
      <c r="P5" s="1935" t="s">
        <v>3</v>
      </c>
      <c r="Q5" s="1804" t="s">
        <v>2</v>
      </c>
      <c r="R5" s="1794" t="s">
        <v>4</v>
      </c>
      <c r="S5" s="1794" t="s">
        <v>4</v>
      </c>
      <c r="T5" s="1790" t="s">
        <v>1484</v>
      </c>
      <c r="U5" s="1817" t="s">
        <v>2</v>
      </c>
      <c r="V5" s="2960" t="s">
        <v>1484</v>
      </c>
      <c r="W5" s="3650" t="s">
        <v>3</v>
      </c>
      <c r="X5" s="2903" t="s">
        <v>4</v>
      </c>
      <c r="Y5" s="3687" t="s">
        <v>1484</v>
      </c>
      <c r="Z5" s="1804" t="s">
        <v>2</v>
      </c>
      <c r="AA5" s="1793" t="s">
        <v>2</v>
      </c>
      <c r="AB5" s="1793" t="s">
        <v>2</v>
      </c>
      <c r="AC5" s="1939" t="s">
        <v>1484</v>
      </c>
      <c r="AD5" s="1941" t="s">
        <v>1484</v>
      </c>
      <c r="AE5" s="1931" t="s">
        <v>4</v>
      </c>
      <c r="AF5" s="1931" t="s">
        <v>4</v>
      </c>
      <c r="AG5" s="1593">
        <f t="shared" si="0"/>
        <v>10</v>
      </c>
      <c r="AH5" s="13">
        <f t="shared" si="1"/>
        <v>4</v>
      </c>
      <c r="AI5" s="13">
        <f t="shared" si="2"/>
        <v>7</v>
      </c>
      <c r="AJ5" s="13">
        <f t="shared" ref="AJ5:AJ35" si="5">COUNTIF(B5:AF5,AJ$3)</f>
        <v>10</v>
      </c>
      <c r="AK5" s="49">
        <f t="shared" si="3"/>
        <v>0</v>
      </c>
      <c r="AL5" s="49">
        <f t="shared" ref="AL5:AL35" si="6">IF(V5="off",0,1)+IF(X5="off",0,1)+IF(Y5="off",0,1)</f>
        <v>1</v>
      </c>
      <c r="AM5" s="49">
        <v>2</v>
      </c>
      <c r="AN5" s="14">
        <f t="shared" si="4"/>
        <v>26</v>
      </c>
    </row>
    <row r="6" spans="1:40">
      <c r="A6" s="3733" t="s">
        <v>1486</v>
      </c>
      <c r="B6" s="3724" t="s">
        <v>1484</v>
      </c>
      <c r="C6" s="1792" t="s">
        <v>3</v>
      </c>
      <c r="D6" s="1793" t="s">
        <v>2</v>
      </c>
      <c r="E6" s="1794" t="s">
        <v>4</v>
      </c>
      <c r="F6" s="1790" t="s">
        <v>1484</v>
      </c>
      <c r="G6" s="1817" t="s">
        <v>2</v>
      </c>
      <c r="H6" s="1947" t="s">
        <v>3</v>
      </c>
      <c r="I6" s="1941" t="s">
        <v>1484</v>
      </c>
      <c r="J6" s="1807" t="s">
        <v>4</v>
      </c>
      <c r="K6" s="1790" t="s">
        <v>1484</v>
      </c>
      <c r="L6" s="1796" t="s">
        <v>2</v>
      </c>
      <c r="M6" s="1793" t="s">
        <v>2</v>
      </c>
      <c r="N6" s="1811" t="s">
        <v>2</v>
      </c>
      <c r="O6" s="1929" t="s">
        <v>4</v>
      </c>
      <c r="P6" s="1941" t="s">
        <v>1484</v>
      </c>
      <c r="Q6" s="1804" t="s">
        <v>2</v>
      </c>
      <c r="R6" s="1792" t="s">
        <v>3</v>
      </c>
      <c r="S6" s="1793" t="s">
        <v>2</v>
      </c>
      <c r="T6" s="1793" t="s">
        <v>2</v>
      </c>
      <c r="U6" s="1814" t="s">
        <v>3</v>
      </c>
      <c r="V6" s="3688" t="s">
        <v>3</v>
      </c>
      <c r="W6" s="1790" t="s">
        <v>1484</v>
      </c>
      <c r="X6" s="1795" t="s">
        <v>1484</v>
      </c>
      <c r="Y6" s="3689" t="s">
        <v>4</v>
      </c>
      <c r="Z6" s="1807" t="s">
        <v>4</v>
      </c>
      <c r="AA6" s="1790" t="s">
        <v>1484</v>
      </c>
      <c r="AB6" s="3652" t="s">
        <v>1556</v>
      </c>
      <c r="AC6" s="1947" t="s">
        <v>3</v>
      </c>
      <c r="AD6" s="1941" t="s">
        <v>1484</v>
      </c>
      <c r="AE6" s="1796" t="s">
        <v>2</v>
      </c>
      <c r="AF6" s="3652" t="s">
        <v>1131</v>
      </c>
      <c r="AG6" s="1593">
        <f t="shared" si="0"/>
        <v>9</v>
      </c>
      <c r="AH6" s="13">
        <f t="shared" si="1"/>
        <v>6</v>
      </c>
      <c r="AI6" s="13">
        <f t="shared" si="2"/>
        <v>5</v>
      </c>
      <c r="AJ6" s="13">
        <f t="shared" si="5"/>
        <v>9</v>
      </c>
      <c r="AK6" s="49">
        <f t="shared" si="3"/>
        <v>0</v>
      </c>
      <c r="AL6" s="49">
        <f t="shared" si="6"/>
        <v>2</v>
      </c>
      <c r="AM6" s="49">
        <v>3</v>
      </c>
      <c r="AN6" s="14">
        <f t="shared" si="4"/>
        <v>28</v>
      </c>
    </row>
    <row r="7" spans="1:40" ht="17.25" thickBot="1">
      <c r="A7" s="3734" t="s">
        <v>1487</v>
      </c>
      <c r="B7" s="3725" t="s">
        <v>4</v>
      </c>
      <c r="C7" s="1798" t="s">
        <v>1484</v>
      </c>
      <c r="D7" s="3716" t="s">
        <v>76</v>
      </c>
      <c r="E7" s="3717" t="s">
        <v>3</v>
      </c>
      <c r="F7" s="1802" t="s">
        <v>2</v>
      </c>
      <c r="G7" s="1802" t="s">
        <v>2</v>
      </c>
      <c r="H7" s="3714" t="s">
        <v>1518</v>
      </c>
      <c r="I7" s="3714" t="s">
        <v>54</v>
      </c>
      <c r="J7" s="1808" t="s">
        <v>2</v>
      </c>
      <c r="K7" s="1802" t="s">
        <v>2</v>
      </c>
      <c r="L7" s="3026" t="s">
        <v>1522</v>
      </c>
      <c r="M7" s="1800" t="s">
        <v>3</v>
      </c>
      <c r="N7" s="1817" t="s">
        <v>2</v>
      </c>
      <c r="O7" s="2772" t="s">
        <v>1484</v>
      </c>
      <c r="P7" s="3746" t="s">
        <v>1527</v>
      </c>
      <c r="Q7" s="3762" t="s">
        <v>1528</v>
      </c>
      <c r="R7" s="3763" t="s">
        <v>16</v>
      </c>
      <c r="S7" s="2044" t="s">
        <v>2</v>
      </c>
      <c r="T7" s="3764" t="s">
        <v>4</v>
      </c>
      <c r="U7" s="2194" t="s">
        <v>4</v>
      </c>
      <c r="V7" s="2961" t="s">
        <v>1484</v>
      </c>
      <c r="W7" s="1798" t="s">
        <v>1484</v>
      </c>
      <c r="X7" s="1799" t="s">
        <v>1484</v>
      </c>
      <c r="Y7" s="3690" t="s">
        <v>3</v>
      </c>
      <c r="Z7" s="3713" t="s">
        <v>1517</v>
      </c>
      <c r="AA7" s="3717" t="s">
        <v>1525</v>
      </c>
      <c r="AB7" s="2999" t="s">
        <v>1484</v>
      </c>
      <c r="AC7" s="1948" t="s">
        <v>4</v>
      </c>
      <c r="AD7" s="1949" t="s">
        <v>4</v>
      </c>
      <c r="AE7" s="3002" t="s">
        <v>1484</v>
      </c>
      <c r="AF7" s="3651" t="s">
        <v>3</v>
      </c>
      <c r="AG7" s="1594">
        <f t="shared" si="0"/>
        <v>6</v>
      </c>
      <c r="AH7" s="20">
        <f t="shared" si="1"/>
        <v>5</v>
      </c>
      <c r="AI7" s="20">
        <f t="shared" si="2"/>
        <v>7</v>
      </c>
      <c r="AJ7" s="20">
        <f t="shared" si="5"/>
        <v>10</v>
      </c>
      <c r="AK7" s="1778">
        <f t="shared" si="3"/>
        <v>0</v>
      </c>
      <c r="AL7" s="1778">
        <f t="shared" si="6"/>
        <v>1</v>
      </c>
      <c r="AM7" s="1778">
        <v>2</v>
      </c>
      <c r="AN7" s="1595">
        <f t="shared" si="4"/>
        <v>28</v>
      </c>
    </row>
    <row r="8" spans="1:40" ht="17.25" thickBot="1">
      <c r="A8" s="3735" t="s">
        <v>1489</v>
      </c>
      <c r="B8" s="3726" t="s">
        <v>3</v>
      </c>
      <c r="C8" s="1787" t="s">
        <v>4</v>
      </c>
      <c r="D8" s="1788" t="s">
        <v>1484</v>
      </c>
      <c r="E8" s="1786" t="s">
        <v>2</v>
      </c>
      <c r="F8" s="1786" t="s">
        <v>2</v>
      </c>
      <c r="G8" s="2979" t="s">
        <v>1523</v>
      </c>
      <c r="H8" s="1941" t="s">
        <v>1484</v>
      </c>
      <c r="I8" s="3696" t="s">
        <v>1518</v>
      </c>
      <c r="J8" s="1818" t="s">
        <v>2</v>
      </c>
      <c r="K8" s="1793" t="s">
        <v>2</v>
      </c>
      <c r="L8" s="1796" t="s">
        <v>2</v>
      </c>
      <c r="M8" s="3759" t="s">
        <v>1484</v>
      </c>
      <c r="N8" s="3760" t="s">
        <v>2</v>
      </c>
      <c r="O8" s="3761" t="s">
        <v>1488</v>
      </c>
      <c r="P8" s="3761" t="s">
        <v>704</v>
      </c>
      <c r="Q8" s="3765" t="s">
        <v>3</v>
      </c>
      <c r="R8" s="3765" t="s">
        <v>4</v>
      </c>
      <c r="S8" s="3759" t="s">
        <v>16</v>
      </c>
      <c r="T8" s="1785" t="s">
        <v>3</v>
      </c>
      <c r="U8" s="2963" t="s">
        <v>2</v>
      </c>
      <c r="V8" s="2958" t="s">
        <v>1566</v>
      </c>
      <c r="W8" s="1788" t="s">
        <v>1484</v>
      </c>
      <c r="X8" s="3649" t="s">
        <v>4</v>
      </c>
      <c r="Y8" s="3686" t="s">
        <v>1484</v>
      </c>
      <c r="Z8" s="1806" t="s">
        <v>1521</v>
      </c>
      <c r="AA8" s="1812" t="s">
        <v>4</v>
      </c>
      <c r="AB8" s="1812" t="s">
        <v>4</v>
      </c>
      <c r="AC8" s="1945" t="s">
        <v>1484</v>
      </c>
      <c r="AD8" s="3682" t="s">
        <v>704</v>
      </c>
      <c r="AE8" s="1805" t="s">
        <v>3</v>
      </c>
      <c r="AF8" s="1928" t="s">
        <v>4</v>
      </c>
      <c r="AG8" s="1734">
        <f t="shared" si="0"/>
        <v>8</v>
      </c>
      <c r="AH8" s="16">
        <f t="shared" si="1"/>
        <v>5</v>
      </c>
      <c r="AI8" s="16">
        <f t="shared" si="2"/>
        <v>6</v>
      </c>
      <c r="AJ8" s="16">
        <f t="shared" si="5"/>
        <v>9</v>
      </c>
      <c r="AK8" s="1777">
        <f t="shared" si="3"/>
        <v>0</v>
      </c>
      <c r="AL8" s="1777">
        <f t="shared" si="6"/>
        <v>1</v>
      </c>
      <c r="AM8" s="1777">
        <v>3</v>
      </c>
      <c r="AN8" s="1591">
        <f t="shared" si="4"/>
        <v>26</v>
      </c>
    </row>
    <row r="9" spans="1:40">
      <c r="A9" s="3736" t="s">
        <v>1490</v>
      </c>
      <c r="B9" s="3727" t="s">
        <v>1488</v>
      </c>
      <c r="C9" s="1793" t="s">
        <v>2</v>
      </c>
      <c r="D9" s="3652" t="s">
        <v>1343</v>
      </c>
      <c r="E9" s="1796" t="s">
        <v>2</v>
      </c>
      <c r="F9" s="1794" t="s">
        <v>4</v>
      </c>
      <c r="G9" s="1812" t="s">
        <v>4</v>
      </c>
      <c r="H9" s="1939" t="s">
        <v>1484</v>
      </c>
      <c r="I9" s="1941" t="s">
        <v>1484</v>
      </c>
      <c r="J9" s="1805" t="s">
        <v>3</v>
      </c>
      <c r="K9" s="1793" t="s">
        <v>2</v>
      </c>
      <c r="L9" s="3755" t="s">
        <v>1533</v>
      </c>
      <c r="M9" s="3755" t="s">
        <v>1533</v>
      </c>
      <c r="N9" s="3756" t="s">
        <v>1484</v>
      </c>
      <c r="O9" s="3757" t="s">
        <v>1484</v>
      </c>
      <c r="P9" s="3755" t="s">
        <v>1533</v>
      </c>
      <c r="Q9" s="3755" t="s">
        <v>1533</v>
      </c>
      <c r="R9" s="3755" t="s">
        <v>1533</v>
      </c>
      <c r="S9" s="1794" t="s">
        <v>4</v>
      </c>
      <c r="T9" s="1790" t="s">
        <v>1484</v>
      </c>
      <c r="U9" s="2041" t="s">
        <v>2</v>
      </c>
      <c r="V9" s="3688" t="s">
        <v>3</v>
      </c>
      <c r="W9" s="2771" t="s">
        <v>1488</v>
      </c>
      <c r="X9" s="1795" t="s">
        <v>1484</v>
      </c>
      <c r="Y9" s="3687" t="s">
        <v>1484</v>
      </c>
      <c r="Z9" s="2269" t="s">
        <v>1484</v>
      </c>
      <c r="AA9" s="1792" t="s">
        <v>3</v>
      </c>
      <c r="AB9" s="1813" t="s">
        <v>1484</v>
      </c>
      <c r="AC9" s="1929" t="s">
        <v>4</v>
      </c>
      <c r="AD9" s="1931" t="s">
        <v>4</v>
      </c>
      <c r="AE9" s="2269" t="s">
        <v>1484</v>
      </c>
      <c r="AF9" s="2041" t="s">
        <v>2</v>
      </c>
      <c r="AG9" s="12">
        <f t="shared" si="0"/>
        <v>5</v>
      </c>
      <c r="AH9" s="13">
        <f t="shared" si="1"/>
        <v>3</v>
      </c>
      <c r="AI9" s="13">
        <f t="shared" si="2"/>
        <v>5</v>
      </c>
      <c r="AJ9" s="13">
        <f t="shared" si="5"/>
        <v>10</v>
      </c>
      <c r="AK9" s="49">
        <f t="shared" si="3"/>
        <v>0</v>
      </c>
      <c r="AL9" s="49">
        <f t="shared" si="6"/>
        <v>1</v>
      </c>
      <c r="AM9" s="49">
        <v>2</v>
      </c>
      <c r="AN9" s="14">
        <f t="shared" si="4"/>
        <v>20</v>
      </c>
    </row>
    <row r="10" spans="1:40">
      <c r="A10" s="3736" t="s">
        <v>1491</v>
      </c>
      <c r="B10" s="3724" t="s">
        <v>1484</v>
      </c>
      <c r="C10" s="1794" t="s">
        <v>4</v>
      </c>
      <c r="D10" s="1794" t="s">
        <v>4</v>
      </c>
      <c r="E10" s="1790" t="s">
        <v>1484</v>
      </c>
      <c r="F10" s="1792" t="s">
        <v>3</v>
      </c>
      <c r="G10" s="1813" t="s">
        <v>1484</v>
      </c>
      <c r="H10" s="1929" t="s">
        <v>4</v>
      </c>
      <c r="I10" s="1931" t="s">
        <v>4</v>
      </c>
      <c r="J10" s="2269" t="s">
        <v>1484</v>
      </c>
      <c r="K10" s="1792" t="s">
        <v>3</v>
      </c>
      <c r="L10" s="1793" t="s">
        <v>2</v>
      </c>
      <c r="M10" s="1794" t="s">
        <v>4</v>
      </c>
      <c r="N10" s="1812" t="s">
        <v>4</v>
      </c>
      <c r="O10" s="1939" t="s">
        <v>1484</v>
      </c>
      <c r="P10" s="1935" t="s">
        <v>3</v>
      </c>
      <c r="Q10" s="1806" t="s">
        <v>2</v>
      </c>
      <c r="R10" s="1793" t="s">
        <v>2</v>
      </c>
      <c r="S10" s="3652" t="s">
        <v>1343</v>
      </c>
      <c r="T10" s="3652" t="s">
        <v>1492</v>
      </c>
      <c r="U10" s="3683" t="s">
        <v>1492</v>
      </c>
      <c r="V10" s="1939" t="s">
        <v>1484</v>
      </c>
      <c r="W10" s="1795" t="s">
        <v>1484</v>
      </c>
      <c r="X10" s="2826" t="s">
        <v>3</v>
      </c>
      <c r="Y10" s="3687" t="s">
        <v>1484</v>
      </c>
      <c r="Z10" s="1804" t="s">
        <v>2</v>
      </c>
      <c r="AA10" s="1796" t="s">
        <v>2</v>
      </c>
      <c r="AB10" s="3683" t="s">
        <v>59</v>
      </c>
      <c r="AC10" s="1939" t="s">
        <v>1484</v>
      </c>
      <c r="AD10" s="1941" t="s">
        <v>1484</v>
      </c>
      <c r="AE10" s="1804" t="s">
        <v>2</v>
      </c>
      <c r="AF10" s="3754" t="s">
        <v>3</v>
      </c>
      <c r="AG10" s="12">
        <f t="shared" si="0"/>
        <v>6</v>
      </c>
      <c r="AH10" s="13">
        <f t="shared" si="1"/>
        <v>5</v>
      </c>
      <c r="AI10" s="13">
        <f t="shared" si="2"/>
        <v>6</v>
      </c>
      <c r="AJ10" s="13">
        <f t="shared" si="5"/>
        <v>10</v>
      </c>
      <c r="AK10" s="49">
        <f t="shared" si="3"/>
        <v>0</v>
      </c>
      <c r="AL10" s="49">
        <f t="shared" si="6"/>
        <v>1</v>
      </c>
      <c r="AM10" s="49">
        <v>2</v>
      </c>
      <c r="AN10" s="14">
        <f t="shared" si="4"/>
        <v>26</v>
      </c>
    </row>
    <row r="11" spans="1:40">
      <c r="A11" s="3736" t="s">
        <v>1493</v>
      </c>
      <c r="B11" s="3724" t="s">
        <v>1484</v>
      </c>
      <c r="C11" s="3652" t="s">
        <v>65</v>
      </c>
      <c r="D11" s="1793" t="s">
        <v>2</v>
      </c>
      <c r="E11" s="1792" t="s">
        <v>3</v>
      </c>
      <c r="F11" s="1794" t="s">
        <v>4</v>
      </c>
      <c r="G11" s="1812" t="s">
        <v>4</v>
      </c>
      <c r="H11" s="1939" t="s">
        <v>1484</v>
      </c>
      <c r="I11" s="1941" t="s">
        <v>1484</v>
      </c>
      <c r="J11" s="1806" t="s">
        <v>2</v>
      </c>
      <c r="K11" s="1792" t="s">
        <v>3</v>
      </c>
      <c r="L11" s="1793" t="s">
        <v>2</v>
      </c>
      <c r="M11" s="1792" t="s">
        <v>3</v>
      </c>
      <c r="N11" s="1813" t="s">
        <v>1484</v>
      </c>
      <c r="O11" s="1939" t="s">
        <v>1484</v>
      </c>
      <c r="P11" s="1931" t="s">
        <v>4</v>
      </c>
      <c r="Q11" s="2269" t="s">
        <v>1484</v>
      </c>
      <c r="R11" s="1794" t="s">
        <v>4</v>
      </c>
      <c r="S11" s="1790" t="s">
        <v>16</v>
      </c>
      <c r="T11" s="1793" t="s">
        <v>2</v>
      </c>
      <c r="U11" s="1817" t="s">
        <v>2</v>
      </c>
      <c r="V11" s="3691" t="s">
        <v>4</v>
      </c>
      <c r="W11" s="1794" t="s">
        <v>4</v>
      </c>
      <c r="X11" s="1795" t="s">
        <v>1484</v>
      </c>
      <c r="Y11" s="3687" t="s">
        <v>1484</v>
      </c>
      <c r="Z11" s="3683" t="s">
        <v>59</v>
      </c>
      <c r="AA11" s="3653" t="s">
        <v>2</v>
      </c>
      <c r="AB11" s="1804" t="s">
        <v>2</v>
      </c>
      <c r="AC11" s="1814" t="s">
        <v>3</v>
      </c>
      <c r="AD11" s="1935" t="s">
        <v>3</v>
      </c>
      <c r="AE11" s="1941" t="s">
        <v>619</v>
      </c>
      <c r="AF11" s="2041" t="s">
        <v>2</v>
      </c>
      <c r="AG11" s="12">
        <f t="shared" si="0"/>
        <v>8</v>
      </c>
      <c r="AH11" s="13">
        <f t="shared" si="1"/>
        <v>5</v>
      </c>
      <c r="AI11" s="13">
        <f t="shared" si="2"/>
        <v>6</v>
      </c>
      <c r="AJ11" s="13">
        <f t="shared" si="5"/>
        <v>10</v>
      </c>
      <c r="AK11" s="49">
        <f t="shared" si="3"/>
        <v>0</v>
      </c>
      <c r="AL11" s="49">
        <f t="shared" si="6"/>
        <v>1</v>
      </c>
      <c r="AM11" s="49">
        <v>2</v>
      </c>
      <c r="AN11" s="14">
        <f t="shared" si="4"/>
        <v>26</v>
      </c>
    </row>
    <row r="12" spans="1:40">
      <c r="A12" s="3736" t="s">
        <v>1494</v>
      </c>
      <c r="B12" s="3728" t="s">
        <v>3</v>
      </c>
      <c r="C12" s="1793" t="s">
        <v>2</v>
      </c>
      <c r="D12" s="1790" t="s">
        <v>1484</v>
      </c>
      <c r="E12" s="1793" t="s">
        <v>2</v>
      </c>
      <c r="F12" s="1796" t="s">
        <v>2</v>
      </c>
      <c r="G12" s="1817" t="s">
        <v>2</v>
      </c>
      <c r="H12" s="1935" t="s">
        <v>3</v>
      </c>
      <c r="I12" s="1941" t="s">
        <v>1484</v>
      </c>
      <c r="J12" s="1804" t="s">
        <v>2</v>
      </c>
      <c r="K12" s="1793" t="s">
        <v>2</v>
      </c>
      <c r="L12" s="1792" t="s">
        <v>3</v>
      </c>
      <c r="M12" s="1790" t="s">
        <v>1484</v>
      </c>
      <c r="N12" s="1814" t="s">
        <v>3</v>
      </c>
      <c r="O12" s="1929" t="s">
        <v>4</v>
      </c>
      <c r="P12" s="1941" t="s">
        <v>1484</v>
      </c>
      <c r="Q12" s="1792" t="s">
        <v>3</v>
      </c>
      <c r="R12" s="1793" t="s">
        <v>2</v>
      </c>
      <c r="S12" s="1792" t="s">
        <v>3</v>
      </c>
      <c r="T12" s="1794" t="s">
        <v>4</v>
      </c>
      <c r="U12" s="1812" t="s">
        <v>4</v>
      </c>
      <c r="V12" s="1939" t="s">
        <v>1484</v>
      </c>
      <c r="W12" s="1790" t="s">
        <v>1484</v>
      </c>
      <c r="X12" s="1795" t="s">
        <v>1484</v>
      </c>
      <c r="Y12" s="3692" t="s">
        <v>3</v>
      </c>
      <c r="Z12" s="1806" t="s">
        <v>2</v>
      </c>
      <c r="AA12" s="1794" t="s">
        <v>4</v>
      </c>
      <c r="AB12" s="1812" t="s">
        <v>4</v>
      </c>
      <c r="AC12" s="1939" t="s">
        <v>1484</v>
      </c>
      <c r="AD12" s="1941" t="s">
        <v>1484</v>
      </c>
      <c r="AE12" s="1807" t="s">
        <v>4</v>
      </c>
      <c r="AF12" s="1941" t="s">
        <v>1484</v>
      </c>
      <c r="AG12" s="12">
        <f t="shared" si="0"/>
        <v>8</v>
      </c>
      <c r="AH12" s="13">
        <f t="shared" si="1"/>
        <v>7</v>
      </c>
      <c r="AI12" s="13">
        <f t="shared" si="2"/>
        <v>6</v>
      </c>
      <c r="AJ12" s="13">
        <f>COUNTIF(B12:AF12,AJ$3)</f>
        <v>10</v>
      </c>
      <c r="AK12" s="49">
        <f t="shared" si="3"/>
        <v>0</v>
      </c>
      <c r="AL12" s="49">
        <f t="shared" si="6"/>
        <v>1</v>
      </c>
      <c r="AM12" s="49">
        <v>3</v>
      </c>
      <c r="AN12" s="14">
        <f t="shared" si="4"/>
        <v>30</v>
      </c>
    </row>
    <row r="13" spans="1:40" ht="17.25" thickBot="1">
      <c r="A13" s="3736" t="s">
        <v>1495</v>
      </c>
      <c r="B13" s="3729" t="s">
        <v>4</v>
      </c>
      <c r="C13" s="1790" t="s">
        <v>1484</v>
      </c>
      <c r="D13" s="3716" t="s">
        <v>1520</v>
      </c>
      <c r="E13" s="1793" t="s">
        <v>2</v>
      </c>
      <c r="F13" s="3652" t="s">
        <v>1492</v>
      </c>
      <c r="G13" s="1811" t="s">
        <v>2</v>
      </c>
      <c r="H13" s="1939" t="s">
        <v>1484</v>
      </c>
      <c r="I13" s="3687" t="s">
        <v>1532</v>
      </c>
      <c r="J13" s="1804" t="s">
        <v>2</v>
      </c>
      <c r="K13" s="1793" t="s">
        <v>2</v>
      </c>
      <c r="L13" s="1792" t="s">
        <v>3</v>
      </c>
      <c r="M13" s="1794" t="s">
        <v>4</v>
      </c>
      <c r="N13" s="1812" t="s">
        <v>4</v>
      </c>
      <c r="O13" s="1939" t="s">
        <v>1484</v>
      </c>
      <c r="P13" s="1941" t="s">
        <v>1484</v>
      </c>
      <c r="Q13" s="1804" t="s">
        <v>2</v>
      </c>
      <c r="R13" s="1792" t="s">
        <v>3</v>
      </c>
      <c r="S13" s="1793" t="s">
        <v>2</v>
      </c>
      <c r="T13" s="1796" t="s">
        <v>2</v>
      </c>
      <c r="U13" s="1811" t="s">
        <v>2</v>
      </c>
      <c r="V13" s="1939" t="s">
        <v>1484</v>
      </c>
      <c r="W13" s="1790" t="s">
        <v>1484</v>
      </c>
      <c r="X13" s="1795" t="s">
        <v>1484</v>
      </c>
      <c r="Y13" s="3689" t="s">
        <v>4</v>
      </c>
      <c r="Z13" s="3770" t="s">
        <v>4</v>
      </c>
      <c r="AA13" s="3750" t="s">
        <v>1484</v>
      </c>
      <c r="AB13" s="3771" t="s">
        <v>2</v>
      </c>
      <c r="AC13" s="3772" t="s">
        <v>3</v>
      </c>
      <c r="AD13" s="3752" t="s">
        <v>1488</v>
      </c>
      <c r="AE13" s="3770" t="s">
        <v>4</v>
      </c>
      <c r="AF13" s="3747" t="s">
        <v>1484</v>
      </c>
      <c r="AG13" s="12">
        <f t="shared" si="0"/>
        <v>9</v>
      </c>
      <c r="AH13" s="13">
        <f t="shared" si="1"/>
        <v>4</v>
      </c>
      <c r="AI13" s="13">
        <f t="shared" si="2"/>
        <v>6</v>
      </c>
      <c r="AJ13" s="13">
        <f t="shared" si="5"/>
        <v>10</v>
      </c>
      <c r="AK13" s="49">
        <f t="shared" si="3"/>
        <v>0</v>
      </c>
      <c r="AL13" s="49">
        <f t="shared" si="6"/>
        <v>1</v>
      </c>
      <c r="AM13" s="49">
        <v>2</v>
      </c>
      <c r="AN13" s="14">
        <f t="shared" si="4"/>
        <v>24</v>
      </c>
    </row>
    <row r="14" spans="1:40">
      <c r="A14" s="3736" t="s">
        <v>1496</v>
      </c>
      <c r="B14" s="3724" t="s">
        <v>1484</v>
      </c>
      <c r="C14" s="1792" t="s">
        <v>3</v>
      </c>
      <c r="D14" s="1794" t="s">
        <v>4</v>
      </c>
      <c r="E14" s="1794" t="s">
        <v>4</v>
      </c>
      <c r="F14" s="1790" t="s">
        <v>1484</v>
      </c>
      <c r="G14" s="1811" t="s">
        <v>2</v>
      </c>
      <c r="H14" s="1939" t="s">
        <v>1484</v>
      </c>
      <c r="I14" s="1947" t="s">
        <v>3</v>
      </c>
      <c r="J14" s="1807" t="s">
        <v>4</v>
      </c>
      <c r="K14" s="3748" t="s">
        <v>4</v>
      </c>
      <c r="L14" s="3748" t="s">
        <v>4</v>
      </c>
      <c r="M14" s="1788" t="s">
        <v>16</v>
      </c>
      <c r="N14" s="1811" t="s">
        <v>2</v>
      </c>
      <c r="O14" s="1947" t="s">
        <v>3</v>
      </c>
      <c r="P14" s="1941" t="s">
        <v>1484</v>
      </c>
      <c r="Q14" s="1807" t="s">
        <v>4</v>
      </c>
      <c r="R14" s="1794" t="s">
        <v>4</v>
      </c>
      <c r="S14" s="1790" t="s">
        <v>1484</v>
      </c>
      <c r="T14" s="1792" t="s">
        <v>3</v>
      </c>
      <c r="U14" s="1811" t="s">
        <v>2</v>
      </c>
      <c r="V14" s="1939" t="s">
        <v>1484</v>
      </c>
      <c r="W14" s="1792" t="s">
        <v>3</v>
      </c>
      <c r="X14" s="2826" t="s">
        <v>3</v>
      </c>
      <c r="Y14" s="3687" t="s">
        <v>1484</v>
      </c>
      <c r="Z14" s="1804" t="s">
        <v>2</v>
      </c>
      <c r="AA14" s="1792" t="s">
        <v>3</v>
      </c>
      <c r="AB14" s="3683" t="s">
        <v>59</v>
      </c>
      <c r="AC14" s="1939" t="s">
        <v>1484</v>
      </c>
      <c r="AD14" s="1941" t="s">
        <v>1484</v>
      </c>
      <c r="AE14" s="1805" t="s">
        <v>3</v>
      </c>
      <c r="AF14" s="2041" t="s">
        <v>2</v>
      </c>
      <c r="AG14" s="12">
        <f t="shared" si="0"/>
        <v>5</v>
      </c>
      <c r="AH14" s="13">
        <f t="shared" si="1"/>
        <v>8</v>
      </c>
      <c r="AI14" s="13">
        <f t="shared" si="2"/>
        <v>7</v>
      </c>
      <c r="AJ14" s="13">
        <f t="shared" si="5"/>
        <v>10</v>
      </c>
      <c r="AK14" s="49">
        <f t="shared" si="3"/>
        <v>0</v>
      </c>
      <c r="AL14" s="49">
        <f t="shared" si="6"/>
        <v>1</v>
      </c>
      <c r="AM14" s="49">
        <v>3</v>
      </c>
      <c r="AN14" s="14">
        <f t="shared" si="4"/>
        <v>34</v>
      </c>
    </row>
    <row r="15" spans="1:40">
      <c r="A15" s="3736" t="s">
        <v>1497</v>
      </c>
      <c r="B15" s="3724" t="s">
        <v>1484</v>
      </c>
      <c r="C15" s="1790" t="s">
        <v>1246</v>
      </c>
      <c r="D15" s="1793" t="s">
        <v>2</v>
      </c>
      <c r="E15" s="1793" t="s">
        <v>2</v>
      </c>
      <c r="F15" s="1793" t="s">
        <v>2</v>
      </c>
      <c r="G15" s="1811" t="s">
        <v>2</v>
      </c>
      <c r="H15" s="2777" t="s">
        <v>1488</v>
      </c>
      <c r="I15" s="1941" t="s">
        <v>1484</v>
      </c>
      <c r="J15" s="1806" t="s">
        <v>2</v>
      </c>
      <c r="K15" s="1792" t="s">
        <v>3</v>
      </c>
      <c r="L15" s="1793" t="s">
        <v>1521</v>
      </c>
      <c r="M15" s="1794" t="s">
        <v>4</v>
      </c>
      <c r="N15" s="1812" t="s">
        <v>4</v>
      </c>
      <c r="O15" s="1939" t="s">
        <v>1484</v>
      </c>
      <c r="P15" s="1941" t="s">
        <v>1484</v>
      </c>
      <c r="Q15" s="1804" t="s">
        <v>2</v>
      </c>
      <c r="R15" s="1796" t="s">
        <v>2</v>
      </c>
      <c r="S15" s="1793" t="s">
        <v>2</v>
      </c>
      <c r="T15" s="1793" t="s">
        <v>2</v>
      </c>
      <c r="U15" s="1814" t="s">
        <v>3</v>
      </c>
      <c r="V15" s="1939" t="s">
        <v>1484</v>
      </c>
      <c r="W15" s="1790" t="s">
        <v>1484</v>
      </c>
      <c r="X15" s="1795" t="s">
        <v>1484</v>
      </c>
      <c r="Y15" s="3693" t="s">
        <v>1488</v>
      </c>
      <c r="Z15" s="1805" t="s">
        <v>3</v>
      </c>
      <c r="AA15" s="1793" t="s">
        <v>2</v>
      </c>
      <c r="AB15" s="1811" t="s">
        <v>2</v>
      </c>
      <c r="AC15" s="1939" t="s">
        <v>1484</v>
      </c>
      <c r="AD15" s="3673" t="s">
        <v>1536</v>
      </c>
      <c r="AE15" s="1806" t="s">
        <v>2</v>
      </c>
      <c r="AF15" s="1941" t="s">
        <v>619</v>
      </c>
      <c r="AG15" s="12">
        <f t="shared" si="0"/>
        <v>13</v>
      </c>
      <c r="AH15" s="13">
        <f t="shared" si="1"/>
        <v>3</v>
      </c>
      <c r="AI15" s="13">
        <f t="shared" si="2"/>
        <v>2</v>
      </c>
      <c r="AJ15" s="13">
        <f t="shared" si="5"/>
        <v>10</v>
      </c>
      <c r="AK15" s="49">
        <f t="shared" si="3"/>
        <v>0</v>
      </c>
      <c r="AL15" s="49">
        <f t="shared" si="6"/>
        <v>1</v>
      </c>
      <c r="AM15" s="49">
        <v>3</v>
      </c>
      <c r="AN15" s="14">
        <f t="shared" si="4"/>
        <v>14</v>
      </c>
    </row>
    <row r="16" spans="1:40" ht="17.25" thickBot="1">
      <c r="A16" s="3737" t="s">
        <v>1498</v>
      </c>
      <c r="B16" s="3730"/>
      <c r="C16" s="3655"/>
      <c r="D16" s="3655"/>
      <c r="E16" s="3655"/>
      <c r="F16" s="3655"/>
      <c r="G16" s="3664"/>
      <c r="H16" s="3668"/>
      <c r="I16" s="3669"/>
      <c r="J16" s="3002"/>
      <c r="K16" s="1798"/>
      <c r="L16" s="3656"/>
      <c r="M16" s="3655"/>
      <c r="N16" s="3664"/>
      <c r="O16" s="3678"/>
      <c r="P16" s="3657"/>
      <c r="Q16" s="3675"/>
      <c r="R16" s="3655"/>
      <c r="S16" s="3655"/>
      <c r="T16" s="3655"/>
      <c r="U16" s="3664"/>
      <c r="V16" s="3678"/>
      <c r="W16" s="3655"/>
      <c r="X16" s="3655"/>
      <c r="Y16" s="3657"/>
      <c r="Z16" s="3675"/>
      <c r="AA16" s="3655"/>
      <c r="AB16" s="3664"/>
      <c r="AC16" s="3678"/>
      <c r="AD16" s="3657"/>
      <c r="AE16" s="3675"/>
      <c r="AF16" s="3657"/>
      <c r="AG16" s="1735">
        <f t="shared" si="0"/>
        <v>0</v>
      </c>
      <c r="AH16" s="20">
        <f t="shared" si="1"/>
        <v>0</v>
      </c>
      <c r="AI16" s="20">
        <f t="shared" si="2"/>
        <v>0</v>
      </c>
      <c r="AJ16" s="20">
        <f t="shared" si="5"/>
        <v>0</v>
      </c>
      <c r="AK16" s="1778" t="s">
        <v>1555</v>
      </c>
      <c r="AL16" s="1778">
        <f t="shared" si="6"/>
        <v>3</v>
      </c>
      <c r="AM16" s="1778">
        <v>0</v>
      </c>
      <c r="AN16" s="1595" t="e">
        <f t="shared" si="4"/>
        <v>#VALUE!</v>
      </c>
    </row>
    <row r="17" spans="1:40">
      <c r="A17" s="3738" t="s">
        <v>1499</v>
      </c>
      <c r="B17" s="3731" t="s">
        <v>1484</v>
      </c>
      <c r="C17" s="2794" t="s">
        <v>2</v>
      </c>
      <c r="D17" s="3658" t="s">
        <v>2</v>
      </c>
      <c r="E17" s="2794" t="s">
        <v>1459</v>
      </c>
      <c r="F17" s="3652" t="s">
        <v>1131</v>
      </c>
      <c r="G17" s="1940" t="s">
        <v>4</v>
      </c>
      <c r="H17" s="3670" t="s">
        <v>1484</v>
      </c>
      <c r="I17" s="3671" t="s">
        <v>1484</v>
      </c>
      <c r="J17" s="3666" t="s">
        <v>2</v>
      </c>
      <c r="K17" s="2794" t="s">
        <v>2</v>
      </c>
      <c r="L17" s="2794" t="s">
        <v>2</v>
      </c>
      <c r="M17" s="1940" t="s">
        <v>4</v>
      </c>
      <c r="N17" s="3674" t="s">
        <v>1484</v>
      </c>
      <c r="O17" s="3670" t="s">
        <v>1484</v>
      </c>
      <c r="P17" s="3679" t="s">
        <v>3</v>
      </c>
      <c r="Q17" s="3676" t="s">
        <v>4</v>
      </c>
      <c r="R17" s="1940" t="s">
        <v>4</v>
      </c>
      <c r="S17" s="2793" t="s">
        <v>1484</v>
      </c>
      <c r="T17" s="3659" t="s">
        <v>3</v>
      </c>
      <c r="U17" s="1817" t="s">
        <v>2</v>
      </c>
      <c r="V17" s="3694" t="s">
        <v>3</v>
      </c>
      <c r="W17" s="1790" t="s">
        <v>1484</v>
      </c>
      <c r="X17" s="2790" t="s">
        <v>1484</v>
      </c>
      <c r="Y17" s="3695" t="s">
        <v>1484</v>
      </c>
      <c r="Z17" s="3684" t="s">
        <v>1484</v>
      </c>
      <c r="AA17" s="2794" t="s">
        <v>2</v>
      </c>
      <c r="AB17" s="3699" t="s">
        <v>1460</v>
      </c>
      <c r="AC17" s="1785" t="s">
        <v>3</v>
      </c>
      <c r="AD17" s="3700" t="s">
        <v>4</v>
      </c>
      <c r="AE17" s="3684" t="s">
        <v>1484</v>
      </c>
      <c r="AF17" s="3660" t="s">
        <v>2</v>
      </c>
      <c r="AG17" s="1590">
        <f t="shared" si="0"/>
        <v>9</v>
      </c>
      <c r="AH17" s="16">
        <f t="shared" si="1"/>
        <v>5</v>
      </c>
      <c r="AI17" s="16">
        <f t="shared" si="2"/>
        <v>5</v>
      </c>
      <c r="AJ17" s="16">
        <f t="shared" si="5"/>
        <v>11</v>
      </c>
      <c r="AK17" s="1777">
        <f t="shared" si="3"/>
        <v>0</v>
      </c>
      <c r="AL17" s="1777">
        <f t="shared" si="6"/>
        <v>1</v>
      </c>
      <c r="AM17" s="1777">
        <v>2</v>
      </c>
      <c r="AN17" s="1591">
        <f t="shared" si="4"/>
        <v>24</v>
      </c>
    </row>
    <row r="18" spans="1:40">
      <c r="A18" s="3739" t="s">
        <v>1500</v>
      </c>
      <c r="B18" s="3724" t="s">
        <v>1484</v>
      </c>
      <c r="C18" s="1796" t="s">
        <v>2</v>
      </c>
      <c r="D18" s="1792" t="s">
        <v>3</v>
      </c>
      <c r="E18" s="1794" t="s">
        <v>4</v>
      </c>
      <c r="F18" s="1794" t="s">
        <v>4</v>
      </c>
      <c r="G18" s="1813" t="s">
        <v>1484</v>
      </c>
      <c r="H18" s="1939" t="s">
        <v>1484</v>
      </c>
      <c r="I18" s="1939" t="s">
        <v>1484</v>
      </c>
      <c r="J18" s="1804" t="s">
        <v>2</v>
      </c>
      <c r="K18" s="1796" t="s">
        <v>2</v>
      </c>
      <c r="L18" s="1793" t="s">
        <v>2</v>
      </c>
      <c r="M18" s="3652" t="s">
        <v>59</v>
      </c>
      <c r="N18" s="1814" t="s">
        <v>3</v>
      </c>
      <c r="O18" s="3712" t="s">
        <v>3</v>
      </c>
      <c r="P18" s="1941" t="s">
        <v>1484</v>
      </c>
      <c r="Q18" s="3652" t="s">
        <v>1516</v>
      </c>
      <c r="R18" s="3652" t="s">
        <v>1516</v>
      </c>
      <c r="S18" s="1793" t="s">
        <v>2</v>
      </c>
      <c r="T18" s="1793" t="s">
        <v>2</v>
      </c>
      <c r="U18" s="1811" t="s">
        <v>2</v>
      </c>
      <c r="V18" s="1939" t="s">
        <v>1484</v>
      </c>
      <c r="W18" s="1790" t="s">
        <v>1484</v>
      </c>
      <c r="X18" s="2903" t="s">
        <v>4</v>
      </c>
      <c r="Y18" s="3687" t="s">
        <v>1484</v>
      </c>
      <c r="Z18" s="2269" t="s">
        <v>1484</v>
      </c>
      <c r="AA18" s="1793" t="s">
        <v>2</v>
      </c>
      <c r="AB18" s="1812" t="s">
        <v>4</v>
      </c>
      <c r="AC18" s="1929" t="s">
        <v>4</v>
      </c>
      <c r="AD18" s="1941" t="s">
        <v>1484</v>
      </c>
      <c r="AE18" s="1804" t="s">
        <v>2</v>
      </c>
      <c r="AF18" s="2041" t="s">
        <v>2</v>
      </c>
      <c r="AG18" s="1593">
        <f t="shared" si="0"/>
        <v>10</v>
      </c>
      <c r="AH18" s="13">
        <f t="shared" si="1"/>
        <v>3</v>
      </c>
      <c r="AI18" s="13">
        <f t="shared" si="2"/>
        <v>5</v>
      </c>
      <c r="AJ18" s="13">
        <f t="shared" si="5"/>
        <v>10</v>
      </c>
      <c r="AK18" s="49">
        <f t="shared" si="3"/>
        <v>0</v>
      </c>
      <c r="AL18" s="49">
        <f t="shared" si="6"/>
        <v>1</v>
      </c>
      <c r="AM18" s="49">
        <v>2</v>
      </c>
      <c r="AN18" s="14">
        <f t="shared" si="4"/>
        <v>20</v>
      </c>
    </row>
    <row r="19" spans="1:40">
      <c r="A19" s="3739" t="s">
        <v>1501</v>
      </c>
      <c r="B19" s="3728" t="s">
        <v>3</v>
      </c>
      <c r="C19" s="1794" t="s">
        <v>4</v>
      </c>
      <c r="D19" s="1794" t="s">
        <v>4</v>
      </c>
      <c r="E19" s="1790" t="s">
        <v>1484</v>
      </c>
      <c r="F19" s="1811" t="s">
        <v>2</v>
      </c>
      <c r="G19" s="2042" t="s">
        <v>2</v>
      </c>
      <c r="H19" s="1947" t="s">
        <v>3</v>
      </c>
      <c r="I19" s="1941" t="s">
        <v>1484</v>
      </c>
      <c r="J19" s="1804" t="s">
        <v>2</v>
      </c>
      <c r="K19" s="1793" t="s">
        <v>2</v>
      </c>
      <c r="L19" s="1792" t="s">
        <v>3</v>
      </c>
      <c r="M19" s="1793" t="s">
        <v>2</v>
      </c>
      <c r="N19" s="1813" t="s">
        <v>1484</v>
      </c>
      <c r="O19" s="1939" t="s">
        <v>1484</v>
      </c>
      <c r="P19" s="1931" t="s">
        <v>4</v>
      </c>
      <c r="Q19" s="2269" t="s">
        <v>1484</v>
      </c>
      <c r="R19" s="1796" t="s">
        <v>2</v>
      </c>
      <c r="S19" s="1792" t="s">
        <v>3</v>
      </c>
      <c r="T19" s="3652" t="s">
        <v>1516</v>
      </c>
      <c r="U19" s="3652" t="s">
        <v>1516</v>
      </c>
      <c r="V19" s="3691" t="s">
        <v>4</v>
      </c>
      <c r="W19" s="1794" t="s">
        <v>4</v>
      </c>
      <c r="X19" s="1795" t="s">
        <v>1484</v>
      </c>
      <c r="Y19" s="3687" t="s">
        <v>1484</v>
      </c>
      <c r="Z19" s="1805" t="s">
        <v>3</v>
      </c>
      <c r="AA19" s="1793" t="s">
        <v>2</v>
      </c>
      <c r="AB19" s="1811" t="s">
        <v>2</v>
      </c>
      <c r="AC19" s="1939" t="s">
        <v>1484</v>
      </c>
      <c r="AD19" s="1941" t="s">
        <v>1484</v>
      </c>
      <c r="AE19" s="1804" t="s">
        <v>2</v>
      </c>
      <c r="AF19" s="1935" t="s">
        <v>3</v>
      </c>
      <c r="AG19" s="1593">
        <f t="shared" si="0"/>
        <v>9</v>
      </c>
      <c r="AH19" s="13">
        <f t="shared" si="1"/>
        <v>6</v>
      </c>
      <c r="AI19" s="13">
        <f t="shared" si="2"/>
        <v>5</v>
      </c>
      <c r="AJ19" s="13">
        <f t="shared" si="5"/>
        <v>9</v>
      </c>
      <c r="AK19" s="49">
        <f t="shared" si="3"/>
        <v>0</v>
      </c>
      <c r="AL19" s="49">
        <f t="shared" si="6"/>
        <v>1</v>
      </c>
      <c r="AM19" s="49">
        <v>2</v>
      </c>
      <c r="AN19" s="14">
        <f t="shared" si="4"/>
        <v>26</v>
      </c>
    </row>
    <row r="20" spans="1:40" ht="17.25" thickBot="1">
      <c r="A20" s="3739" t="s">
        <v>1502</v>
      </c>
      <c r="B20" s="3724" t="s">
        <v>1484</v>
      </c>
      <c r="C20" s="1793" t="s">
        <v>2</v>
      </c>
      <c r="D20" s="1790" t="s">
        <v>1484</v>
      </c>
      <c r="E20" s="1796" t="s">
        <v>2</v>
      </c>
      <c r="F20" s="1811" t="s">
        <v>2</v>
      </c>
      <c r="G20" s="1935" t="s">
        <v>3</v>
      </c>
      <c r="H20" s="1918" t="s">
        <v>1484</v>
      </c>
      <c r="I20" s="1931" t="s">
        <v>4</v>
      </c>
      <c r="J20" s="2269" t="s">
        <v>1484</v>
      </c>
      <c r="K20" s="1792" t="s">
        <v>3</v>
      </c>
      <c r="L20" s="1793" t="s">
        <v>2</v>
      </c>
      <c r="M20" s="1796" t="s">
        <v>2</v>
      </c>
      <c r="N20" s="1812" t="s">
        <v>4</v>
      </c>
      <c r="O20" s="1929" t="s">
        <v>4</v>
      </c>
      <c r="P20" s="3680" t="s">
        <v>1484</v>
      </c>
      <c r="Q20" s="1804" t="s">
        <v>2</v>
      </c>
      <c r="R20" s="1804" t="s">
        <v>2</v>
      </c>
      <c r="S20" s="3652" t="s">
        <v>65</v>
      </c>
      <c r="T20" s="1793" t="s">
        <v>2</v>
      </c>
      <c r="U20" s="1814" t="s">
        <v>3</v>
      </c>
      <c r="V20" s="1939" t="s">
        <v>1484</v>
      </c>
      <c r="W20" s="1790" t="s">
        <v>1484</v>
      </c>
      <c r="X20" s="2826" t="s">
        <v>3</v>
      </c>
      <c r="Y20" s="3687" t="s">
        <v>1484</v>
      </c>
      <c r="Z20" s="1807" t="s">
        <v>4</v>
      </c>
      <c r="AA20" s="1794" t="s">
        <v>4</v>
      </c>
      <c r="AB20" s="1813" t="s">
        <v>1484</v>
      </c>
      <c r="AC20" s="2777" t="s">
        <v>1488</v>
      </c>
      <c r="AD20" s="1941" t="s">
        <v>1484</v>
      </c>
      <c r="AE20" s="1805" t="s">
        <v>3</v>
      </c>
      <c r="AF20" s="1796" t="s">
        <v>2</v>
      </c>
      <c r="AG20" s="1593">
        <f t="shared" si="0"/>
        <v>9</v>
      </c>
      <c r="AH20" s="13">
        <f t="shared" si="1"/>
        <v>5</v>
      </c>
      <c r="AI20" s="13">
        <f t="shared" si="2"/>
        <v>5</v>
      </c>
      <c r="AJ20" s="13">
        <f t="shared" si="5"/>
        <v>10</v>
      </c>
      <c r="AK20" s="49">
        <f t="shared" si="3"/>
        <v>0</v>
      </c>
      <c r="AL20" s="49">
        <f t="shared" si="6"/>
        <v>1</v>
      </c>
      <c r="AM20" s="49">
        <v>3</v>
      </c>
      <c r="AN20" s="14">
        <f t="shared" si="4"/>
        <v>24</v>
      </c>
    </row>
    <row r="21" spans="1:40" ht="17.25" thickBot="1">
      <c r="A21" s="3739" t="s">
        <v>1503</v>
      </c>
      <c r="B21" s="3724" t="s">
        <v>1484</v>
      </c>
      <c r="C21" s="1792" t="s">
        <v>3</v>
      </c>
      <c r="D21" s="1793" t="s">
        <v>2</v>
      </c>
      <c r="E21" s="1792" t="s">
        <v>3</v>
      </c>
      <c r="F21" s="1811" t="s">
        <v>2</v>
      </c>
      <c r="G21" s="1941" t="s">
        <v>1530</v>
      </c>
      <c r="H21" s="3661" t="s">
        <v>1484</v>
      </c>
      <c r="I21" s="1935" t="s">
        <v>3</v>
      </c>
      <c r="J21" s="1807" t="s">
        <v>4</v>
      </c>
      <c r="K21" s="1794" t="s">
        <v>4</v>
      </c>
      <c r="L21" s="1790" t="s">
        <v>1484</v>
      </c>
      <c r="M21" s="1792" t="s">
        <v>3</v>
      </c>
      <c r="N21" s="1817" t="s">
        <v>2</v>
      </c>
      <c r="O21" s="1939" t="s">
        <v>1484</v>
      </c>
      <c r="P21" s="3661" t="s">
        <v>1484</v>
      </c>
      <c r="Q21" s="1804" t="s">
        <v>2</v>
      </c>
      <c r="R21" s="1805" t="s">
        <v>3</v>
      </c>
      <c r="S21" s="1794" t="s">
        <v>4</v>
      </c>
      <c r="T21" s="1794" t="s">
        <v>4</v>
      </c>
      <c r="U21" s="1812" t="s">
        <v>4</v>
      </c>
      <c r="V21" s="1939" t="s">
        <v>1484</v>
      </c>
      <c r="W21" s="1792" t="s">
        <v>3</v>
      </c>
      <c r="X21" s="1795" t="s">
        <v>1484</v>
      </c>
      <c r="Y21" s="3689" t="s">
        <v>4</v>
      </c>
      <c r="Z21" s="2269" t="s">
        <v>1484</v>
      </c>
      <c r="AA21" s="1790" t="s">
        <v>1484</v>
      </c>
      <c r="AB21" s="1817" t="s">
        <v>1459</v>
      </c>
      <c r="AC21" s="2999" t="s">
        <v>1484</v>
      </c>
      <c r="AD21" s="1941" t="s">
        <v>619</v>
      </c>
      <c r="AE21" s="1804" t="s">
        <v>2</v>
      </c>
      <c r="AF21" s="2041" t="s">
        <v>2</v>
      </c>
      <c r="AG21" s="1593">
        <f t="shared" si="0"/>
        <v>7</v>
      </c>
      <c r="AH21" s="13">
        <f t="shared" si="1"/>
        <v>6</v>
      </c>
      <c r="AI21" s="13">
        <f t="shared" si="2"/>
        <v>6</v>
      </c>
      <c r="AJ21" s="13">
        <f t="shared" si="5"/>
        <v>11</v>
      </c>
      <c r="AK21" s="49">
        <f t="shared" si="3"/>
        <v>0</v>
      </c>
      <c r="AL21" s="49">
        <f t="shared" si="6"/>
        <v>1</v>
      </c>
      <c r="AM21" s="49">
        <v>2</v>
      </c>
      <c r="AN21" s="14">
        <f t="shared" si="4"/>
        <v>28</v>
      </c>
    </row>
    <row r="22" spans="1:40" ht="17.25" thickBot="1">
      <c r="A22" s="3740" t="s">
        <v>1504</v>
      </c>
      <c r="B22" s="3725" t="s">
        <v>4</v>
      </c>
      <c r="C22" s="1798" t="s">
        <v>1484</v>
      </c>
      <c r="D22" s="1802" t="s">
        <v>2</v>
      </c>
      <c r="E22" s="3652" t="s">
        <v>59</v>
      </c>
      <c r="F22" s="1815" t="s">
        <v>1514</v>
      </c>
      <c r="G22" s="3719" t="s">
        <v>1515</v>
      </c>
      <c r="H22" s="3672" t="s">
        <v>4</v>
      </c>
      <c r="I22" s="1944" t="s">
        <v>1484</v>
      </c>
      <c r="J22" s="1830" t="s">
        <v>3</v>
      </c>
      <c r="K22" s="1802" t="s">
        <v>2</v>
      </c>
      <c r="L22" s="1794" t="s">
        <v>4</v>
      </c>
      <c r="M22" s="3652" t="s">
        <v>59</v>
      </c>
      <c r="N22" s="2195" t="s">
        <v>2</v>
      </c>
      <c r="O22" s="2772" t="s">
        <v>1484</v>
      </c>
      <c r="P22" s="3681" t="s">
        <v>1484</v>
      </c>
      <c r="Q22" s="1805" t="s">
        <v>3</v>
      </c>
      <c r="R22" s="1793" t="s">
        <v>2</v>
      </c>
      <c r="S22" s="1796" t="s">
        <v>2</v>
      </c>
      <c r="T22" s="1802" t="s">
        <v>2</v>
      </c>
      <c r="U22" s="2195" t="s">
        <v>2</v>
      </c>
      <c r="V22" s="2772" t="s">
        <v>1484</v>
      </c>
      <c r="W22" s="1798" t="s">
        <v>1484</v>
      </c>
      <c r="X22" s="1795" t="s">
        <v>1484</v>
      </c>
      <c r="Y22" s="3692" t="s">
        <v>3</v>
      </c>
      <c r="Z22" s="1804" t="s">
        <v>2</v>
      </c>
      <c r="AA22" s="1785" t="s">
        <v>3</v>
      </c>
      <c r="AB22" s="2999" t="s">
        <v>1484</v>
      </c>
      <c r="AC22" s="2772" t="s">
        <v>1484</v>
      </c>
      <c r="AD22" s="3651" t="s">
        <v>3</v>
      </c>
      <c r="AE22" s="2998" t="s">
        <v>4</v>
      </c>
      <c r="AF22" s="1949" t="s">
        <v>4</v>
      </c>
      <c r="AG22" s="1594">
        <f t="shared" si="0"/>
        <v>8</v>
      </c>
      <c r="AH22" s="20">
        <f t="shared" si="1"/>
        <v>6</v>
      </c>
      <c r="AI22" s="20">
        <f t="shared" si="2"/>
        <v>5</v>
      </c>
      <c r="AJ22" s="20">
        <f t="shared" si="5"/>
        <v>9</v>
      </c>
      <c r="AK22" s="1778">
        <f t="shared" si="3"/>
        <v>0</v>
      </c>
      <c r="AL22" s="1778">
        <f t="shared" si="6"/>
        <v>1</v>
      </c>
      <c r="AM22" s="1778">
        <v>2</v>
      </c>
      <c r="AN22" s="1595">
        <f t="shared" si="4"/>
        <v>26</v>
      </c>
    </row>
    <row r="23" spans="1:40">
      <c r="A23" s="3741" t="s">
        <v>1505</v>
      </c>
      <c r="B23" s="3724" t="s">
        <v>1484</v>
      </c>
      <c r="C23" s="1786" t="s">
        <v>2</v>
      </c>
      <c r="D23" s="1786" t="s">
        <v>2</v>
      </c>
      <c r="E23" s="1786" t="s">
        <v>2</v>
      </c>
      <c r="F23" s="1786" t="s">
        <v>2</v>
      </c>
      <c r="G23" s="1810" t="s">
        <v>2</v>
      </c>
      <c r="H23" s="1945" t="s">
        <v>1484</v>
      </c>
      <c r="I23" s="1952" t="s">
        <v>1484</v>
      </c>
      <c r="J23" s="1803" t="s">
        <v>2</v>
      </c>
      <c r="K23" s="1786" t="s">
        <v>2</v>
      </c>
      <c r="L23" s="1786" t="s">
        <v>2</v>
      </c>
      <c r="M23" s="1786" t="s">
        <v>2</v>
      </c>
      <c r="N23" s="2257" t="s">
        <v>1484</v>
      </c>
      <c r="O23" s="3677" t="s">
        <v>1488</v>
      </c>
      <c r="P23" s="3667" t="s">
        <v>1488</v>
      </c>
      <c r="Q23" s="1803" t="s">
        <v>2</v>
      </c>
      <c r="R23" s="1788" t="s">
        <v>1484</v>
      </c>
      <c r="S23" s="1786" t="s">
        <v>2</v>
      </c>
      <c r="T23" s="1786" t="s">
        <v>2</v>
      </c>
      <c r="U23" s="1810" t="s">
        <v>2</v>
      </c>
      <c r="V23" s="1945" t="s">
        <v>1484</v>
      </c>
      <c r="W23" s="1788" t="s">
        <v>1484</v>
      </c>
      <c r="X23" s="1791" t="s">
        <v>1484</v>
      </c>
      <c r="Y23" s="3696" t="s">
        <v>1488</v>
      </c>
      <c r="Z23" s="1803" t="s">
        <v>2</v>
      </c>
      <c r="AA23" s="1786" t="s">
        <v>2</v>
      </c>
      <c r="AB23" s="1810" t="s">
        <v>2</v>
      </c>
      <c r="AC23" s="1945" t="s">
        <v>1484</v>
      </c>
      <c r="AD23" s="1952" t="s">
        <v>1484</v>
      </c>
      <c r="AE23" s="1803" t="s">
        <v>2</v>
      </c>
      <c r="AF23" s="2963" t="s">
        <v>2</v>
      </c>
      <c r="AG23" s="1590">
        <f t="shared" si="0"/>
        <v>18</v>
      </c>
      <c r="AH23" s="16">
        <f t="shared" si="1"/>
        <v>0</v>
      </c>
      <c r="AI23" s="16">
        <f t="shared" si="2"/>
        <v>0</v>
      </c>
      <c r="AJ23" s="16">
        <f t="shared" si="5"/>
        <v>10</v>
      </c>
      <c r="AK23" s="1777">
        <f t="shared" si="3"/>
        <v>0</v>
      </c>
      <c r="AL23" s="1777">
        <f t="shared" si="6"/>
        <v>1</v>
      </c>
      <c r="AM23" s="1777">
        <v>0</v>
      </c>
      <c r="AN23" s="1591">
        <f t="shared" ref="AN23:AN35" si="7">(AH23+AI23+AL23)*2+AK23</f>
        <v>2</v>
      </c>
    </row>
    <row r="24" spans="1:40">
      <c r="A24" s="3742" t="s">
        <v>1506</v>
      </c>
      <c r="B24" s="3724" t="s">
        <v>1484</v>
      </c>
      <c r="C24" s="1792" t="s">
        <v>3</v>
      </c>
      <c r="D24" s="1793" t="s">
        <v>2</v>
      </c>
      <c r="E24" s="1796" t="s">
        <v>2</v>
      </c>
      <c r="F24" s="1793" t="s">
        <v>2</v>
      </c>
      <c r="G24" s="1811" t="s">
        <v>2</v>
      </c>
      <c r="H24" s="1939" t="s">
        <v>1484</v>
      </c>
      <c r="I24" s="1941" t="s">
        <v>1484</v>
      </c>
      <c r="J24" s="1804" t="s">
        <v>2</v>
      </c>
      <c r="K24" s="1793" t="s">
        <v>2</v>
      </c>
      <c r="L24" s="1793" t="s">
        <v>2</v>
      </c>
      <c r="M24" s="1792" t="s">
        <v>3</v>
      </c>
      <c r="N24" s="1811" t="s">
        <v>2</v>
      </c>
      <c r="O24" s="1939" t="s">
        <v>1484</v>
      </c>
      <c r="P24" s="1941" t="s">
        <v>1484</v>
      </c>
      <c r="Q24" s="1806" t="s">
        <v>2</v>
      </c>
      <c r="R24" s="1793" t="s">
        <v>2</v>
      </c>
      <c r="S24" s="1793" t="s">
        <v>2</v>
      </c>
      <c r="T24" s="1793" t="s">
        <v>2</v>
      </c>
      <c r="U24" s="1811" t="s">
        <v>2</v>
      </c>
      <c r="V24" s="3697" t="s">
        <v>1488</v>
      </c>
      <c r="W24" s="3750" t="s">
        <v>1484</v>
      </c>
      <c r="X24" s="1795" t="s">
        <v>1484</v>
      </c>
      <c r="Y24" s="3687" t="s">
        <v>1484</v>
      </c>
      <c r="Z24" s="1804" t="s">
        <v>2</v>
      </c>
      <c r="AA24" s="1793" t="s">
        <v>2</v>
      </c>
      <c r="AB24" s="1811" t="s">
        <v>2</v>
      </c>
      <c r="AC24" s="1939" t="s">
        <v>1484</v>
      </c>
      <c r="AD24" s="3752" t="s">
        <v>1557</v>
      </c>
      <c r="AE24" s="3758" t="s">
        <v>1534</v>
      </c>
      <c r="AF24" s="1939" t="s">
        <v>1484</v>
      </c>
      <c r="AG24" s="1593">
        <f t="shared" si="0"/>
        <v>16</v>
      </c>
      <c r="AH24" s="13">
        <f t="shared" si="1"/>
        <v>2</v>
      </c>
      <c r="AI24" s="13">
        <f t="shared" si="2"/>
        <v>0</v>
      </c>
      <c r="AJ24" s="13">
        <f t="shared" si="5"/>
        <v>10</v>
      </c>
      <c r="AK24" s="49">
        <f t="shared" si="3"/>
        <v>0</v>
      </c>
      <c r="AL24" s="49">
        <f t="shared" si="6"/>
        <v>1</v>
      </c>
      <c r="AM24" s="49">
        <v>3</v>
      </c>
      <c r="AN24" s="14">
        <f t="shared" si="7"/>
        <v>6</v>
      </c>
    </row>
    <row r="25" spans="1:40">
      <c r="A25" s="3742" t="s">
        <v>1507</v>
      </c>
      <c r="B25" s="3724" t="s">
        <v>1484</v>
      </c>
      <c r="C25" s="1793" t="s">
        <v>2</v>
      </c>
      <c r="D25" s="1792" t="s">
        <v>3</v>
      </c>
      <c r="E25" s="1793" t="s">
        <v>2</v>
      </c>
      <c r="F25" s="1796" t="s">
        <v>2</v>
      </c>
      <c r="G25" s="1811" t="s">
        <v>2</v>
      </c>
      <c r="H25" s="1939" t="s">
        <v>1484</v>
      </c>
      <c r="I25" s="1941" t="s">
        <v>1484</v>
      </c>
      <c r="J25" s="1804" t="s">
        <v>2</v>
      </c>
      <c r="K25" s="1793" t="s">
        <v>2</v>
      </c>
      <c r="L25" s="1793" t="s">
        <v>2</v>
      </c>
      <c r="M25" s="1793" t="s">
        <v>2</v>
      </c>
      <c r="N25" s="1814" t="s">
        <v>3</v>
      </c>
      <c r="O25" s="1939" t="s">
        <v>1484</v>
      </c>
      <c r="P25" s="1941" t="s">
        <v>1484</v>
      </c>
      <c r="Q25" s="3652" t="s">
        <v>59</v>
      </c>
      <c r="R25" s="1793" t="s">
        <v>2</v>
      </c>
      <c r="S25" s="1796" t="s">
        <v>2</v>
      </c>
      <c r="T25" s="1792" t="s">
        <v>3</v>
      </c>
      <c r="U25" s="1813" t="s">
        <v>1484</v>
      </c>
      <c r="V25" s="3697" t="s">
        <v>1488</v>
      </c>
      <c r="W25" s="2771" t="s">
        <v>1488</v>
      </c>
      <c r="X25" s="1795" t="s">
        <v>1484</v>
      </c>
      <c r="Y25" s="3687" t="s">
        <v>1484</v>
      </c>
      <c r="Z25" s="1806" t="s">
        <v>2</v>
      </c>
      <c r="AA25" s="1793" t="s">
        <v>2</v>
      </c>
      <c r="AB25" s="1814" t="s">
        <v>3</v>
      </c>
      <c r="AC25" s="1939" t="s">
        <v>1484</v>
      </c>
      <c r="AD25" s="3747" t="s">
        <v>1484</v>
      </c>
      <c r="AE25" s="1804" t="s">
        <v>2</v>
      </c>
      <c r="AF25" s="2041" t="s">
        <v>2</v>
      </c>
      <c r="AG25" s="1593">
        <f t="shared" si="0"/>
        <v>14</v>
      </c>
      <c r="AH25" s="13">
        <f t="shared" si="1"/>
        <v>4</v>
      </c>
      <c r="AI25" s="13">
        <f t="shared" si="2"/>
        <v>0</v>
      </c>
      <c r="AJ25" s="13">
        <f t="shared" si="5"/>
        <v>10</v>
      </c>
      <c r="AK25" s="49">
        <f t="shared" si="3"/>
        <v>0</v>
      </c>
      <c r="AL25" s="49">
        <f t="shared" si="6"/>
        <v>1</v>
      </c>
      <c r="AM25" s="49">
        <v>3</v>
      </c>
      <c r="AN25" s="14">
        <f t="shared" si="7"/>
        <v>10</v>
      </c>
    </row>
    <row r="26" spans="1:40">
      <c r="A26" s="3742" t="s">
        <v>1508</v>
      </c>
      <c r="B26" s="3724" t="s">
        <v>1484</v>
      </c>
      <c r="C26" s="1793" t="s">
        <v>2</v>
      </c>
      <c r="D26" s="1793" t="s">
        <v>2</v>
      </c>
      <c r="E26" s="1793" t="s">
        <v>2</v>
      </c>
      <c r="F26" s="1793" t="s">
        <v>2</v>
      </c>
      <c r="G26" s="1811" t="s">
        <v>2</v>
      </c>
      <c r="H26" s="1939" t="s">
        <v>1484</v>
      </c>
      <c r="I26" s="1941" t="s">
        <v>1484</v>
      </c>
      <c r="J26" s="1806" t="s">
        <v>2</v>
      </c>
      <c r="K26" s="1793" t="s">
        <v>2</v>
      </c>
      <c r="L26" s="1792" t="s">
        <v>3</v>
      </c>
      <c r="M26" s="1793" t="s">
        <v>2</v>
      </c>
      <c r="N26" s="1811" t="s">
        <v>2</v>
      </c>
      <c r="O26" s="1941" t="s">
        <v>1484</v>
      </c>
      <c r="P26" s="1941" t="s">
        <v>1484</v>
      </c>
      <c r="Q26" s="1806" t="s">
        <v>2</v>
      </c>
      <c r="R26" s="1793" t="s">
        <v>2</v>
      </c>
      <c r="S26" s="1792" t="s">
        <v>3</v>
      </c>
      <c r="T26" s="1793" t="s">
        <v>2</v>
      </c>
      <c r="U26" s="2269" t="s">
        <v>1484</v>
      </c>
      <c r="V26" s="3697" t="s">
        <v>1488</v>
      </c>
      <c r="W26" s="3751" t="s">
        <v>1488</v>
      </c>
      <c r="X26" s="1795" t="s">
        <v>1484</v>
      </c>
      <c r="Y26" s="3687" t="s">
        <v>1484</v>
      </c>
      <c r="Z26" s="1811" t="s">
        <v>2</v>
      </c>
      <c r="AA26" s="1814" t="s">
        <v>3</v>
      </c>
      <c r="AB26" s="1793" t="s">
        <v>2</v>
      </c>
      <c r="AC26" s="1939" t="s">
        <v>619</v>
      </c>
      <c r="AD26" s="1941" t="s">
        <v>1484</v>
      </c>
      <c r="AE26" s="1804" t="s">
        <v>2</v>
      </c>
      <c r="AF26" s="1796" t="s">
        <v>2</v>
      </c>
      <c r="AG26" s="1593">
        <f t="shared" si="0"/>
        <v>16</v>
      </c>
      <c r="AH26" s="13">
        <f t="shared" si="1"/>
        <v>3</v>
      </c>
      <c r="AI26" s="13">
        <f t="shared" si="2"/>
        <v>0</v>
      </c>
      <c r="AJ26" s="13">
        <f t="shared" si="5"/>
        <v>10</v>
      </c>
      <c r="AK26" s="49">
        <f t="shared" si="3"/>
        <v>0</v>
      </c>
      <c r="AL26" s="49">
        <f t="shared" si="6"/>
        <v>1</v>
      </c>
      <c r="AM26" s="49">
        <v>3</v>
      </c>
      <c r="AN26" s="14">
        <f t="shared" si="7"/>
        <v>8</v>
      </c>
    </row>
    <row r="27" spans="1:40">
      <c r="A27" s="3742" t="s">
        <v>1509</v>
      </c>
      <c r="B27" s="3727" t="s">
        <v>1488</v>
      </c>
      <c r="C27" s="1793" t="s">
        <v>2</v>
      </c>
      <c r="D27" s="1790" t="s">
        <v>1484</v>
      </c>
      <c r="E27" s="1793" t="s">
        <v>2</v>
      </c>
      <c r="F27" s="1793" t="s">
        <v>2</v>
      </c>
      <c r="G27" s="1814" t="s">
        <v>3</v>
      </c>
      <c r="H27" s="1939" t="s">
        <v>1484</v>
      </c>
      <c r="I27" s="3692" t="s">
        <v>1524</v>
      </c>
      <c r="J27" s="1804" t="s">
        <v>2</v>
      </c>
      <c r="K27" s="1796" t="s">
        <v>1529</v>
      </c>
      <c r="L27" s="3652" t="s">
        <v>1516</v>
      </c>
      <c r="M27" s="3747" t="s">
        <v>1484</v>
      </c>
      <c r="N27" s="3747" t="s">
        <v>16</v>
      </c>
      <c r="O27" s="3744" t="s">
        <v>54</v>
      </c>
      <c r="P27" s="1941" t="s">
        <v>1484</v>
      </c>
      <c r="Q27" s="1804" t="s">
        <v>2</v>
      </c>
      <c r="R27" s="1792" t="s">
        <v>3</v>
      </c>
      <c r="S27" s="1793" t="s">
        <v>2</v>
      </c>
      <c r="T27" s="1796" t="s">
        <v>2</v>
      </c>
      <c r="U27" s="1811" t="s">
        <v>2</v>
      </c>
      <c r="V27" s="1939" t="s">
        <v>1484</v>
      </c>
      <c r="W27" s="1790" t="s">
        <v>1484</v>
      </c>
      <c r="X27" s="3654" t="s">
        <v>1488</v>
      </c>
      <c r="Y27" s="3687" t="s">
        <v>1484</v>
      </c>
      <c r="Z27" s="1804" t="s">
        <v>2</v>
      </c>
      <c r="AA27" s="1793" t="s">
        <v>2</v>
      </c>
      <c r="AB27" s="1939" t="s">
        <v>619</v>
      </c>
      <c r="AC27" s="2777" t="s">
        <v>1488</v>
      </c>
      <c r="AD27" s="1941" t="s">
        <v>1484</v>
      </c>
      <c r="AE27" s="1804" t="s">
        <v>2</v>
      </c>
      <c r="AF27" s="2041" t="s">
        <v>2</v>
      </c>
      <c r="AG27" s="1593">
        <f t="shared" si="0"/>
        <v>13</v>
      </c>
      <c r="AH27" s="13">
        <f t="shared" si="1"/>
        <v>3</v>
      </c>
      <c r="AI27" s="13">
        <f t="shared" si="2"/>
        <v>0</v>
      </c>
      <c r="AJ27" s="13">
        <f t="shared" si="5"/>
        <v>10</v>
      </c>
      <c r="AK27" s="49">
        <f t="shared" si="3"/>
        <v>0</v>
      </c>
      <c r="AL27" s="49">
        <f t="shared" si="6"/>
        <v>1</v>
      </c>
      <c r="AM27" s="49">
        <v>2</v>
      </c>
      <c r="AN27" s="14">
        <f t="shared" si="7"/>
        <v>8</v>
      </c>
    </row>
    <row r="28" spans="1:40">
      <c r="A28" s="3742" t="s">
        <v>1510</v>
      </c>
      <c r="B28" s="3727" t="s">
        <v>1488</v>
      </c>
      <c r="C28" s="1793" t="s">
        <v>2</v>
      </c>
      <c r="D28" s="1790" t="s">
        <v>1484</v>
      </c>
      <c r="E28" s="1793" t="s">
        <v>2</v>
      </c>
      <c r="F28" s="1793" t="s">
        <v>2</v>
      </c>
      <c r="G28" s="1811" t="s">
        <v>2</v>
      </c>
      <c r="H28" s="1939" t="s">
        <v>1484</v>
      </c>
      <c r="I28" s="1941" t="s">
        <v>1484</v>
      </c>
      <c r="J28" s="1804" t="s">
        <v>2</v>
      </c>
      <c r="K28" s="1793" t="s">
        <v>2</v>
      </c>
      <c r="L28" s="1793" t="s">
        <v>2</v>
      </c>
      <c r="M28" s="1796" t="s">
        <v>2</v>
      </c>
      <c r="N28" s="1811" t="s">
        <v>2</v>
      </c>
      <c r="O28" s="1939" t="s">
        <v>1484</v>
      </c>
      <c r="P28" s="1941" t="s">
        <v>1484</v>
      </c>
      <c r="Q28" s="1804" t="s">
        <v>2</v>
      </c>
      <c r="R28" s="1793" t="s">
        <v>2</v>
      </c>
      <c r="S28" s="1793" t="s">
        <v>2</v>
      </c>
      <c r="T28" s="1793" t="s">
        <v>2</v>
      </c>
      <c r="U28" s="1811" t="s">
        <v>2</v>
      </c>
      <c r="V28" s="1939" t="s">
        <v>1484</v>
      </c>
      <c r="W28" s="1790" t="s">
        <v>1484</v>
      </c>
      <c r="X28" s="3654" t="s">
        <v>1488</v>
      </c>
      <c r="Y28" s="3687" t="s">
        <v>1484</v>
      </c>
      <c r="Z28" s="1804" t="s">
        <v>2</v>
      </c>
      <c r="AA28" s="1793" t="s">
        <v>2</v>
      </c>
      <c r="AB28" s="1817" t="s">
        <v>2</v>
      </c>
      <c r="AC28" s="1939" t="s">
        <v>1484</v>
      </c>
      <c r="AD28" s="1941" t="s">
        <v>1484</v>
      </c>
      <c r="AE28" s="1804" t="s">
        <v>2</v>
      </c>
      <c r="AF28" s="2041" t="s">
        <v>2</v>
      </c>
      <c r="AG28" s="1593">
        <f t="shared" si="0"/>
        <v>19</v>
      </c>
      <c r="AH28" s="13">
        <f t="shared" si="1"/>
        <v>0</v>
      </c>
      <c r="AI28" s="13">
        <f t="shared" si="2"/>
        <v>0</v>
      </c>
      <c r="AJ28" s="13">
        <f t="shared" si="5"/>
        <v>10</v>
      </c>
      <c r="AK28" s="49">
        <f t="shared" si="3"/>
        <v>0</v>
      </c>
      <c r="AL28" s="49">
        <f t="shared" si="6"/>
        <v>1</v>
      </c>
      <c r="AM28" s="49">
        <v>2</v>
      </c>
      <c r="AN28" s="14">
        <f t="shared" si="7"/>
        <v>2</v>
      </c>
    </row>
    <row r="29" spans="1:40">
      <c r="A29" s="3742" t="s">
        <v>1511</v>
      </c>
      <c r="B29" s="3724" t="s">
        <v>1484</v>
      </c>
      <c r="C29" s="1793" t="s">
        <v>2</v>
      </c>
      <c r="D29" s="1793" t="s">
        <v>2</v>
      </c>
      <c r="E29" s="1793" t="s">
        <v>2</v>
      </c>
      <c r="F29" s="1792" t="s">
        <v>3</v>
      </c>
      <c r="G29" s="1813" t="s">
        <v>1484</v>
      </c>
      <c r="H29" s="2777" t="s">
        <v>1488</v>
      </c>
      <c r="I29" s="3673" t="s">
        <v>1488</v>
      </c>
      <c r="J29" s="1804" t="s">
        <v>2</v>
      </c>
      <c r="K29" s="1790" t="s">
        <v>1484</v>
      </c>
      <c r="L29" s="1793" t="s">
        <v>2</v>
      </c>
      <c r="M29" s="1796" t="s">
        <v>2</v>
      </c>
      <c r="N29" s="1811" t="s">
        <v>2</v>
      </c>
      <c r="O29" s="1939" t="s">
        <v>1484</v>
      </c>
      <c r="P29" s="1941" t="s">
        <v>1484</v>
      </c>
      <c r="Q29" s="1805" t="s">
        <v>3</v>
      </c>
      <c r="R29" s="1793" t="s">
        <v>2</v>
      </c>
      <c r="S29" s="1793" t="s">
        <v>2</v>
      </c>
      <c r="T29" s="1793" t="s">
        <v>2</v>
      </c>
      <c r="U29" s="1811" t="s">
        <v>2</v>
      </c>
      <c r="V29" s="1939" t="s">
        <v>1484</v>
      </c>
      <c r="W29" s="1790" t="s">
        <v>1484</v>
      </c>
      <c r="X29" s="3654" t="s">
        <v>1488</v>
      </c>
      <c r="Y29" s="3687" t="s">
        <v>1484</v>
      </c>
      <c r="Z29" s="1805" t="s">
        <v>3</v>
      </c>
      <c r="AA29" s="1796" t="s">
        <v>2</v>
      </c>
      <c r="AB29" s="1813" t="s">
        <v>619</v>
      </c>
      <c r="AC29" s="2777" t="s">
        <v>1488</v>
      </c>
      <c r="AD29" s="1941" t="s">
        <v>1484</v>
      </c>
      <c r="AE29" s="1804" t="s">
        <v>2</v>
      </c>
      <c r="AF29" s="2041" t="s">
        <v>2</v>
      </c>
      <c r="AG29" s="1593">
        <f t="shared" si="0"/>
        <v>14</v>
      </c>
      <c r="AH29" s="13">
        <f t="shared" si="1"/>
        <v>3</v>
      </c>
      <c r="AI29" s="13">
        <f t="shared" si="2"/>
        <v>0</v>
      </c>
      <c r="AJ29" s="13">
        <f t="shared" si="5"/>
        <v>10</v>
      </c>
      <c r="AK29" s="49">
        <f t="shared" si="3"/>
        <v>0</v>
      </c>
      <c r="AL29" s="49">
        <f t="shared" si="6"/>
        <v>1</v>
      </c>
      <c r="AM29" s="49">
        <v>2</v>
      </c>
      <c r="AN29" s="14">
        <f t="shared" si="7"/>
        <v>8</v>
      </c>
    </row>
    <row r="30" spans="1:40" ht="17.25" thickBot="1">
      <c r="A30" s="3742" t="s">
        <v>1512</v>
      </c>
      <c r="B30" s="3724" t="s">
        <v>1484</v>
      </c>
      <c r="C30" s="1793" t="s">
        <v>2</v>
      </c>
      <c r="D30" s="1793" t="s">
        <v>2</v>
      </c>
      <c r="E30" s="1793" t="s">
        <v>2</v>
      </c>
      <c r="F30" s="1793" t="s">
        <v>2</v>
      </c>
      <c r="G30" s="1813" t="s">
        <v>1484</v>
      </c>
      <c r="H30" s="2777" t="s">
        <v>1488</v>
      </c>
      <c r="I30" s="3673" t="s">
        <v>1488</v>
      </c>
      <c r="J30" s="1804" t="s">
        <v>2</v>
      </c>
      <c r="K30" s="1790" t="s">
        <v>1484</v>
      </c>
      <c r="L30" s="1793" t="s">
        <v>2</v>
      </c>
      <c r="M30" s="1793" t="s">
        <v>2</v>
      </c>
      <c r="N30" s="1817" t="s">
        <v>2</v>
      </c>
      <c r="O30" s="1939" t="s">
        <v>1484</v>
      </c>
      <c r="P30" s="1941" t="s">
        <v>1484</v>
      </c>
      <c r="Q30" s="1804" t="s">
        <v>2</v>
      </c>
      <c r="R30" s="1793" t="s">
        <v>2</v>
      </c>
      <c r="S30" s="1793" t="s">
        <v>2</v>
      </c>
      <c r="T30" s="1793" t="s">
        <v>2</v>
      </c>
      <c r="U30" s="1811" t="s">
        <v>2</v>
      </c>
      <c r="V30" s="1939" t="s">
        <v>1484</v>
      </c>
      <c r="W30" s="1790" t="s">
        <v>1484</v>
      </c>
      <c r="X30" s="1795" t="s">
        <v>1484</v>
      </c>
      <c r="Y30" s="3693" t="s">
        <v>1488</v>
      </c>
      <c r="Z30" s="1804" t="s">
        <v>2</v>
      </c>
      <c r="AA30" s="1796" t="s">
        <v>2</v>
      </c>
      <c r="AB30" s="1811" t="s">
        <v>2</v>
      </c>
      <c r="AC30" s="1939" t="s">
        <v>1484</v>
      </c>
      <c r="AD30" s="1941" t="s">
        <v>1484</v>
      </c>
      <c r="AE30" s="1804" t="s">
        <v>2</v>
      </c>
      <c r="AF30" s="2041" t="s">
        <v>2</v>
      </c>
      <c r="AG30" s="1593">
        <f t="shared" si="0"/>
        <v>18</v>
      </c>
      <c r="AH30" s="13">
        <f t="shared" si="1"/>
        <v>0</v>
      </c>
      <c r="AI30" s="13">
        <f t="shared" si="2"/>
        <v>0</v>
      </c>
      <c r="AJ30" s="13">
        <f t="shared" si="5"/>
        <v>10</v>
      </c>
      <c r="AK30" s="49">
        <f t="shared" si="3"/>
        <v>0</v>
      </c>
      <c r="AL30" s="49">
        <f t="shared" si="6"/>
        <v>1</v>
      </c>
      <c r="AM30" s="49">
        <v>2</v>
      </c>
      <c r="AN30" s="14">
        <f t="shared" si="7"/>
        <v>2</v>
      </c>
    </row>
    <row r="31" spans="1:40" ht="17.25" thickBot="1">
      <c r="A31" s="3743" t="s">
        <v>1513</v>
      </c>
      <c r="B31" s="3730" t="s">
        <v>1484</v>
      </c>
      <c r="C31" s="1801" t="s">
        <v>2</v>
      </c>
      <c r="D31" s="3711" t="s">
        <v>1515</v>
      </c>
      <c r="E31" s="1800" t="s">
        <v>3</v>
      </c>
      <c r="F31" s="1802" t="s">
        <v>2</v>
      </c>
      <c r="G31" s="2195" t="s">
        <v>2</v>
      </c>
      <c r="H31" s="3696" t="s">
        <v>1519</v>
      </c>
      <c r="I31" s="1944" t="s">
        <v>1484</v>
      </c>
      <c r="J31" s="1830" t="s">
        <v>3</v>
      </c>
      <c r="K31" s="1802" t="s">
        <v>2</v>
      </c>
      <c r="L31" s="1802" t="s">
        <v>2</v>
      </c>
      <c r="M31" s="1802" t="s">
        <v>2</v>
      </c>
      <c r="N31" s="2999" t="s">
        <v>1484</v>
      </c>
      <c r="O31" s="3682" t="s">
        <v>704</v>
      </c>
      <c r="P31" s="1941" t="s">
        <v>16</v>
      </c>
      <c r="Q31" s="1808" t="s">
        <v>2</v>
      </c>
      <c r="R31" s="1798" t="s">
        <v>1484</v>
      </c>
      <c r="S31" s="1802" t="s">
        <v>2</v>
      </c>
      <c r="T31" s="1796" t="s">
        <v>2</v>
      </c>
      <c r="U31" s="2996" t="s">
        <v>3</v>
      </c>
      <c r="V31" s="2772" t="s">
        <v>1484</v>
      </c>
      <c r="W31" s="1798" t="s">
        <v>1484</v>
      </c>
      <c r="X31" s="1799" t="s">
        <v>1484</v>
      </c>
      <c r="Y31" s="3698" t="s">
        <v>1488</v>
      </c>
      <c r="Z31" s="1808" t="s">
        <v>2</v>
      </c>
      <c r="AA31" s="1802" t="s">
        <v>2</v>
      </c>
      <c r="AB31" s="3769" t="s">
        <v>3</v>
      </c>
      <c r="AC31" s="2772" t="s">
        <v>1484</v>
      </c>
      <c r="AD31" s="1944" t="s">
        <v>1484</v>
      </c>
      <c r="AE31" s="1808" t="s">
        <v>2</v>
      </c>
      <c r="AF31" s="3651" t="s">
        <v>3</v>
      </c>
      <c r="AG31" s="1594">
        <f t="shared" si="0"/>
        <v>12</v>
      </c>
      <c r="AH31" s="20">
        <f t="shared" si="1"/>
        <v>5</v>
      </c>
      <c r="AI31" s="20">
        <f t="shared" si="2"/>
        <v>0</v>
      </c>
      <c r="AJ31" s="20">
        <f t="shared" si="5"/>
        <v>10</v>
      </c>
      <c r="AK31" s="1778">
        <f t="shared" si="3"/>
        <v>0</v>
      </c>
      <c r="AL31" s="1778">
        <f t="shared" si="6"/>
        <v>1</v>
      </c>
      <c r="AM31" s="1778">
        <v>2</v>
      </c>
      <c r="AN31" s="1595">
        <f t="shared" si="7"/>
        <v>12</v>
      </c>
    </row>
    <row r="32" spans="1:40">
      <c r="A32" s="3636" t="s">
        <v>1466</v>
      </c>
      <c r="B32" s="464"/>
      <c r="C32" s="3637"/>
      <c r="D32" s="3637"/>
      <c r="E32" s="465"/>
      <c r="F32" s="3638"/>
      <c r="G32" s="465"/>
      <c r="H32" s="3637"/>
      <c r="I32" s="465"/>
      <c r="J32" s="3637"/>
      <c r="K32" s="3637"/>
      <c r="L32" s="3637"/>
      <c r="M32" s="3637"/>
      <c r="N32" s="3637"/>
      <c r="O32" s="465"/>
      <c r="P32" s="465"/>
      <c r="Q32" s="3637"/>
      <c r="R32" s="3637"/>
      <c r="S32" s="3637"/>
      <c r="T32" s="3637"/>
      <c r="U32" s="465"/>
      <c r="V32" s="3637"/>
      <c r="W32" s="465"/>
      <c r="X32" s="3637"/>
      <c r="Y32" s="3637"/>
      <c r="Z32" s="3637"/>
      <c r="AA32" s="3637"/>
      <c r="AB32" s="3637"/>
      <c r="AC32" s="465"/>
      <c r="AD32" s="465"/>
      <c r="AE32" s="465"/>
      <c r="AF32" s="3639"/>
      <c r="AG32" s="2489">
        <f t="shared" si="0"/>
        <v>0</v>
      </c>
      <c r="AH32" s="2490">
        <f t="shared" si="1"/>
        <v>0</v>
      </c>
      <c r="AI32" s="2490">
        <f t="shared" si="2"/>
        <v>0</v>
      </c>
      <c r="AJ32" s="2490">
        <f t="shared" si="5"/>
        <v>0</v>
      </c>
      <c r="AK32" s="1777">
        <f t="shared" si="3"/>
        <v>0</v>
      </c>
      <c r="AL32" s="1777">
        <f t="shared" si="6"/>
        <v>3</v>
      </c>
      <c r="AM32" s="1777">
        <v>0</v>
      </c>
      <c r="AN32" s="1591">
        <f t="shared" si="7"/>
        <v>6</v>
      </c>
    </row>
    <row r="33" spans="1:40">
      <c r="A33" s="3640" t="s">
        <v>1467</v>
      </c>
      <c r="B33" s="3634"/>
      <c r="C33" s="2467"/>
      <c r="D33" s="2467"/>
      <c r="E33" s="220"/>
      <c r="F33" s="220"/>
      <c r="G33" s="220"/>
      <c r="H33" s="220"/>
      <c r="I33" s="220"/>
      <c r="J33" s="2467"/>
      <c r="K33" s="220"/>
      <c r="L33" s="220"/>
      <c r="M33" s="220"/>
      <c r="N33" s="220"/>
      <c r="O33" s="220"/>
      <c r="P33" s="2467"/>
      <c r="Q33" s="2467"/>
      <c r="R33" s="2467"/>
      <c r="S33" s="220"/>
      <c r="T33" s="220"/>
      <c r="U33" s="220"/>
      <c r="V33" s="220"/>
      <c r="W33" s="3641"/>
      <c r="X33" s="2467"/>
      <c r="Y33" s="220"/>
      <c r="Z33" s="220"/>
      <c r="AA33" s="2467"/>
      <c r="AB33" s="2467"/>
      <c r="AC33" s="220"/>
      <c r="AD33" s="220"/>
      <c r="AE33" s="220"/>
      <c r="AF33" s="3235"/>
      <c r="AG33" s="2491">
        <f t="shared" si="0"/>
        <v>0</v>
      </c>
      <c r="AH33" s="2492">
        <f t="shared" si="1"/>
        <v>0</v>
      </c>
      <c r="AI33" s="2492">
        <f t="shared" si="2"/>
        <v>0</v>
      </c>
      <c r="AJ33" s="2492">
        <f t="shared" si="5"/>
        <v>0</v>
      </c>
      <c r="AK33" s="49">
        <f t="shared" si="3"/>
        <v>0</v>
      </c>
      <c r="AL33" s="49">
        <f t="shared" si="6"/>
        <v>3</v>
      </c>
      <c r="AM33" s="49">
        <v>0</v>
      </c>
      <c r="AN33" s="14">
        <f t="shared" si="7"/>
        <v>6</v>
      </c>
    </row>
    <row r="34" spans="1:40">
      <c r="A34" s="3640" t="s">
        <v>1468</v>
      </c>
      <c r="B34" s="3642"/>
      <c r="C34" s="220"/>
      <c r="D34" s="220"/>
      <c r="E34" s="220"/>
      <c r="F34" s="220"/>
      <c r="G34" s="2467"/>
      <c r="H34" s="2467"/>
      <c r="I34" s="2467"/>
      <c r="J34" s="220"/>
      <c r="K34" s="220"/>
      <c r="L34" s="220"/>
      <c r="M34" s="220"/>
      <c r="N34" s="2467"/>
      <c r="O34" s="2467"/>
      <c r="P34" s="220"/>
      <c r="Q34" s="220"/>
      <c r="R34" s="220"/>
      <c r="S34" s="220"/>
      <c r="T34" s="220"/>
      <c r="U34" s="2467"/>
      <c r="V34" s="2467"/>
      <c r="W34" s="2467"/>
      <c r="X34" s="220"/>
      <c r="Y34" s="220"/>
      <c r="Z34" s="220"/>
      <c r="AA34" s="220"/>
      <c r="AB34" s="220"/>
      <c r="AC34" s="2467"/>
      <c r="AD34" s="2467"/>
      <c r="AE34" s="2467"/>
      <c r="AF34" s="3643"/>
      <c r="AG34" s="2491">
        <f t="shared" si="0"/>
        <v>0</v>
      </c>
      <c r="AH34" s="2492">
        <f t="shared" si="1"/>
        <v>0</v>
      </c>
      <c r="AI34" s="2492">
        <f t="shared" si="2"/>
        <v>0</v>
      </c>
      <c r="AJ34" s="2492">
        <f t="shared" si="5"/>
        <v>0</v>
      </c>
      <c r="AK34" s="49">
        <f t="shared" si="3"/>
        <v>0</v>
      </c>
      <c r="AL34" s="49">
        <f t="shared" si="6"/>
        <v>3</v>
      </c>
      <c r="AM34" s="49">
        <v>0</v>
      </c>
      <c r="AN34" s="14">
        <f t="shared" si="7"/>
        <v>6</v>
      </c>
    </row>
    <row r="35" spans="1:40" ht="17.25" thickBot="1">
      <c r="A35" s="3644" t="s">
        <v>1469</v>
      </c>
      <c r="B35" s="3645"/>
      <c r="C35" s="52"/>
      <c r="D35" s="52"/>
      <c r="E35" s="31"/>
      <c r="F35" s="31"/>
      <c r="G35" s="52"/>
      <c r="H35" s="52"/>
      <c r="I35" s="52"/>
      <c r="J35" s="52"/>
      <c r="K35" s="31"/>
      <c r="L35" s="31"/>
      <c r="M35" s="31"/>
      <c r="N35" s="52"/>
      <c r="O35" s="52"/>
      <c r="P35" s="52"/>
      <c r="Q35" s="52"/>
      <c r="R35" s="52"/>
      <c r="S35" s="31"/>
      <c r="T35" s="31"/>
      <c r="U35" s="52"/>
      <c r="V35" s="52"/>
      <c r="W35" s="52"/>
      <c r="X35" s="52"/>
      <c r="Y35" s="31"/>
      <c r="Z35" s="31"/>
      <c r="AA35" s="52"/>
      <c r="AB35" s="52"/>
      <c r="AC35" s="52"/>
      <c r="AD35" s="52"/>
      <c r="AE35" s="52"/>
      <c r="AF35" s="3635"/>
      <c r="AG35" s="2493">
        <f t="shared" si="0"/>
        <v>0</v>
      </c>
      <c r="AH35" s="2494">
        <f t="shared" si="1"/>
        <v>0</v>
      </c>
      <c r="AI35" s="2494">
        <f t="shared" si="2"/>
        <v>0</v>
      </c>
      <c r="AJ35" s="2494">
        <f t="shared" si="5"/>
        <v>0</v>
      </c>
      <c r="AK35" s="1778">
        <f t="shared" si="3"/>
        <v>0</v>
      </c>
      <c r="AL35" s="1778">
        <f t="shared" si="6"/>
        <v>3</v>
      </c>
      <c r="AM35" s="1778">
        <v>0</v>
      </c>
      <c r="AN35" s="1595">
        <f t="shared" si="7"/>
        <v>6</v>
      </c>
    </row>
    <row r="36" spans="1:40">
      <c r="A36" s="460" t="s">
        <v>2</v>
      </c>
      <c r="B36" s="2719">
        <v>0</v>
      </c>
      <c r="C36" s="2719">
        <v>3</v>
      </c>
      <c r="D36" s="2719">
        <v>3</v>
      </c>
      <c r="E36" s="2719">
        <v>3</v>
      </c>
      <c r="F36" s="2719">
        <v>3</v>
      </c>
      <c r="G36" s="2719">
        <v>3</v>
      </c>
      <c r="H36" s="2719">
        <v>0</v>
      </c>
      <c r="I36" s="2719">
        <v>0</v>
      </c>
      <c r="J36" s="2719">
        <v>4</v>
      </c>
      <c r="K36" s="2719">
        <v>3</v>
      </c>
      <c r="L36" s="2719">
        <v>3</v>
      </c>
      <c r="M36" s="2719">
        <v>3</v>
      </c>
      <c r="N36" s="2719">
        <v>3</v>
      </c>
      <c r="O36" s="2719">
        <v>0</v>
      </c>
      <c r="P36" s="2719">
        <v>0</v>
      </c>
      <c r="Q36" s="2719">
        <v>3</v>
      </c>
      <c r="R36" s="2719">
        <v>3</v>
      </c>
      <c r="S36" s="2719">
        <v>3</v>
      </c>
      <c r="T36" s="2719">
        <v>3</v>
      </c>
      <c r="U36" s="2719">
        <v>3</v>
      </c>
      <c r="V36" s="2719">
        <v>0</v>
      </c>
      <c r="W36" s="2719">
        <v>0</v>
      </c>
      <c r="X36" s="2719">
        <v>0</v>
      </c>
      <c r="Y36" s="2719">
        <v>0</v>
      </c>
      <c r="Z36" s="2719">
        <v>3</v>
      </c>
      <c r="AA36" s="2719">
        <v>3</v>
      </c>
      <c r="AB36" s="2719">
        <v>3</v>
      </c>
      <c r="AC36" s="2719">
        <v>0</v>
      </c>
      <c r="AD36" s="2719">
        <v>0</v>
      </c>
      <c r="AE36" s="2719">
        <v>3</v>
      </c>
      <c r="AF36" s="2719">
        <v>3</v>
      </c>
      <c r="AG36" s="2497"/>
      <c r="AH36" s="2497"/>
      <c r="AI36" s="2497"/>
      <c r="AJ36" s="2497"/>
      <c r="AK36" s="2497"/>
      <c r="AL36" s="2497"/>
      <c r="AM36" s="2497"/>
      <c r="AN36" s="2497"/>
    </row>
    <row r="37" spans="1:40">
      <c r="A37" s="2499" t="s">
        <v>3</v>
      </c>
      <c r="B37" s="2721">
        <f>COUNTIF(B4:B31,"e")</f>
        <v>3</v>
      </c>
      <c r="C37" s="2721">
        <f t="shared" ref="C37:AD37" si="8">COUNTIF(C4:C31,"e")</f>
        <v>4</v>
      </c>
      <c r="D37" s="2721">
        <f t="shared" si="8"/>
        <v>3</v>
      </c>
      <c r="E37" s="2721">
        <f t="shared" si="8"/>
        <v>4</v>
      </c>
      <c r="F37" s="2721">
        <f t="shared" si="8"/>
        <v>4</v>
      </c>
      <c r="G37" s="2721">
        <f t="shared" si="8"/>
        <v>4</v>
      </c>
      <c r="H37" s="2721">
        <f t="shared" si="8"/>
        <v>3</v>
      </c>
      <c r="I37" s="2721">
        <f t="shared" si="8"/>
        <v>3</v>
      </c>
      <c r="J37" s="2721">
        <f t="shared" si="8"/>
        <v>4</v>
      </c>
      <c r="K37" s="2721">
        <f t="shared" si="8"/>
        <v>4</v>
      </c>
      <c r="L37" s="2721">
        <f t="shared" si="8"/>
        <v>4</v>
      </c>
      <c r="M37" s="2721">
        <f t="shared" si="8"/>
        <v>4</v>
      </c>
      <c r="N37" s="2721">
        <f t="shared" si="8"/>
        <v>4</v>
      </c>
      <c r="O37" s="2721">
        <f t="shared" si="8"/>
        <v>3</v>
      </c>
      <c r="P37" s="2721">
        <f t="shared" si="8"/>
        <v>4</v>
      </c>
      <c r="Q37" s="2721">
        <f t="shared" si="8"/>
        <v>4</v>
      </c>
      <c r="R37" s="2721">
        <f t="shared" si="8"/>
        <v>4</v>
      </c>
      <c r="S37" s="2721">
        <f t="shared" si="8"/>
        <v>3</v>
      </c>
      <c r="T37" s="2721">
        <f t="shared" si="8"/>
        <v>5</v>
      </c>
      <c r="U37" s="2721">
        <f t="shared" si="8"/>
        <v>4</v>
      </c>
      <c r="V37" s="2721">
        <f t="shared" si="8"/>
        <v>3</v>
      </c>
      <c r="W37" s="2721">
        <f t="shared" si="8"/>
        <v>3</v>
      </c>
      <c r="X37" s="2721">
        <f t="shared" si="8"/>
        <v>3</v>
      </c>
      <c r="Y37" s="2721">
        <f t="shared" si="8"/>
        <v>3</v>
      </c>
      <c r="Z37" s="2721">
        <f t="shared" si="8"/>
        <v>4</v>
      </c>
      <c r="AA37" s="2721">
        <f>COUNTIF(AA4:AA31,"e")</f>
        <v>4</v>
      </c>
      <c r="AB37" s="2721">
        <f t="shared" si="8"/>
        <v>3</v>
      </c>
      <c r="AC37" s="2721">
        <f t="shared" si="8"/>
        <v>4</v>
      </c>
      <c r="AD37" s="2721">
        <f t="shared" si="8"/>
        <v>3</v>
      </c>
      <c r="AE37" s="2721">
        <f>COUNTIF(AE4:AE31,"e")</f>
        <v>3</v>
      </c>
      <c r="AF37" s="2721">
        <f>COUNTIF(AF4:AF31,"e")</f>
        <v>4</v>
      </c>
      <c r="AG37" s="2498"/>
      <c r="AH37" s="2498"/>
      <c r="AI37" s="2498"/>
      <c r="AJ37" s="2498"/>
      <c r="AK37" s="2497"/>
      <c r="AL37" s="2497"/>
      <c r="AM37" s="2497"/>
      <c r="AN37" s="2498"/>
    </row>
    <row r="38" spans="1:40">
      <c r="A38" s="2499" t="s">
        <v>1470</v>
      </c>
      <c r="B38" s="2723">
        <f t="shared" ref="B38:H38" si="9">COUNTIF(B8:B14,"E")+COUNTIF(B21,"E")+COUNTIF(B25,"E")+COUNTIF(B31,"E")</f>
        <v>2</v>
      </c>
      <c r="C38" s="2723">
        <f t="shared" si="9"/>
        <v>2</v>
      </c>
      <c r="D38" s="2723">
        <f t="shared" si="9"/>
        <v>2</v>
      </c>
      <c r="E38" s="2723">
        <f t="shared" si="9"/>
        <v>3</v>
      </c>
      <c r="F38" s="2723">
        <f t="shared" si="9"/>
        <v>1</v>
      </c>
      <c r="G38" s="2723">
        <f t="shared" si="9"/>
        <v>1</v>
      </c>
      <c r="H38" s="2723">
        <f t="shared" si="9"/>
        <v>1</v>
      </c>
      <c r="I38" s="2723">
        <f>COUNTIF(I8:I14,"E")+COUNTIF(I21,"E")+COUNTIF(I25,"E")+COUNTIF(I31,"E")</f>
        <v>2</v>
      </c>
      <c r="J38" s="2723">
        <f t="shared" ref="J38:AF38" si="10">COUNTIF(J8:J14,"E")+COUNTIF(J21,"E")+COUNTIF(J25,"E")+COUNTIF(J31,"E")</f>
        <v>2</v>
      </c>
      <c r="K38" s="2723">
        <f t="shared" si="10"/>
        <v>2</v>
      </c>
      <c r="L38" s="2723">
        <f t="shared" si="10"/>
        <v>2</v>
      </c>
      <c r="M38" s="2723">
        <f t="shared" si="10"/>
        <v>2</v>
      </c>
      <c r="N38" s="2723">
        <f t="shared" si="10"/>
        <v>2</v>
      </c>
      <c r="O38" s="2723">
        <f t="shared" si="10"/>
        <v>1</v>
      </c>
      <c r="P38" s="2723">
        <f t="shared" si="10"/>
        <v>1</v>
      </c>
      <c r="Q38" s="2723">
        <f t="shared" si="10"/>
        <v>2</v>
      </c>
      <c r="R38" s="2723">
        <f t="shared" si="10"/>
        <v>2</v>
      </c>
      <c r="S38" s="2723">
        <f t="shared" si="10"/>
        <v>1</v>
      </c>
      <c r="T38" s="2723">
        <f t="shared" si="10"/>
        <v>3</v>
      </c>
      <c r="U38" s="2723">
        <f t="shared" si="10"/>
        <v>1</v>
      </c>
      <c r="V38" s="2723">
        <f t="shared" si="10"/>
        <v>1</v>
      </c>
      <c r="W38" s="2723">
        <f t="shared" si="10"/>
        <v>2</v>
      </c>
      <c r="X38" s="2723">
        <f t="shared" si="10"/>
        <v>2</v>
      </c>
      <c r="Y38" s="2723">
        <f t="shared" si="10"/>
        <v>1</v>
      </c>
      <c r="Z38" s="2723">
        <f t="shared" si="10"/>
        <v>0</v>
      </c>
      <c r="AA38" s="2723">
        <f t="shared" si="10"/>
        <v>2</v>
      </c>
      <c r="AB38" s="2723">
        <f t="shared" si="10"/>
        <v>2</v>
      </c>
      <c r="AC38" s="2723">
        <f t="shared" si="10"/>
        <v>2</v>
      </c>
      <c r="AD38" s="2723">
        <f t="shared" si="10"/>
        <v>1</v>
      </c>
      <c r="AE38" s="2723">
        <f t="shared" si="10"/>
        <v>2</v>
      </c>
      <c r="AF38" s="2723">
        <f t="shared" si="10"/>
        <v>2</v>
      </c>
      <c r="AG38" s="2498"/>
      <c r="AH38" s="2498"/>
      <c r="AI38" s="2498"/>
      <c r="AJ38" s="2498"/>
      <c r="AK38" s="2497"/>
      <c r="AL38" s="2497"/>
      <c r="AM38" s="2497"/>
      <c r="AN38" s="2498"/>
    </row>
    <row r="39" spans="1:40">
      <c r="A39" s="443" t="s">
        <v>2</v>
      </c>
      <c r="B39" s="2725">
        <f>COUNTIF(B4:B22,"D")</f>
        <v>0</v>
      </c>
      <c r="C39" s="2725">
        <f t="shared" ref="C39:V39" si="11">COUNTIF(C4:C22,"D")</f>
        <v>6</v>
      </c>
      <c r="D39" s="2725">
        <f t="shared" si="11"/>
        <v>8</v>
      </c>
      <c r="E39" s="2725">
        <f t="shared" si="11"/>
        <v>9</v>
      </c>
      <c r="F39" s="2725">
        <f t="shared" si="11"/>
        <v>8</v>
      </c>
      <c r="G39" s="2725">
        <f t="shared" si="11"/>
        <v>7</v>
      </c>
      <c r="H39" s="2725">
        <f t="shared" si="11"/>
        <v>0</v>
      </c>
      <c r="I39" s="2725">
        <f t="shared" si="11"/>
        <v>0</v>
      </c>
      <c r="J39" s="2725">
        <f t="shared" si="11"/>
        <v>9</v>
      </c>
      <c r="K39" s="2725">
        <f t="shared" si="11"/>
        <v>10</v>
      </c>
      <c r="L39" s="2725">
        <f t="shared" si="11"/>
        <v>9</v>
      </c>
      <c r="M39" s="2725">
        <f t="shared" si="11"/>
        <v>4</v>
      </c>
      <c r="N39" s="2725">
        <f t="shared" si="11"/>
        <v>7</v>
      </c>
      <c r="O39" s="2725">
        <f t="shared" si="11"/>
        <v>0</v>
      </c>
      <c r="P39" s="2725">
        <f t="shared" si="11"/>
        <v>0</v>
      </c>
      <c r="Q39" s="2725">
        <f t="shared" si="11"/>
        <v>8</v>
      </c>
      <c r="R39" s="2725">
        <f t="shared" si="11"/>
        <v>6</v>
      </c>
      <c r="S39" s="2725">
        <f t="shared" si="11"/>
        <v>7</v>
      </c>
      <c r="T39" s="2725">
        <f t="shared" si="11"/>
        <v>7</v>
      </c>
      <c r="U39" s="2725">
        <f t="shared" si="11"/>
        <v>10</v>
      </c>
      <c r="V39" s="2725">
        <f t="shared" si="11"/>
        <v>0</v>
      </c>
      <c r="W39" s="2725">
        <f>COUNTIF(W4:W22,"D")</f>
        <v>0</v>
      </c>
      <c r="X39" s="2725">
        <f t="shared" ref="X39:AD39" si="12">COUNTIF(X4:X22,"D")</f>
        <v>0</v>
      </c>
      <c r="Y39" s="2725">
        <f t="shared" si="12"/>
        <v>0</v>
      </c>
      <c r="Z39" s="2725">
        <f t="shared" si="12"/>
        <v>6</v>
      </c>
      <c r="AA39" s="2725">
        <f>COUNTIF(AA4:AA22,"D")</f>
        <v>8</v>
      </c>
      <c r="AB39" s="2725">
        <f t="shared" si="12"/>
        <v>6</v>
      </c>
      <c r="AC39" s="2725">
        <f t="shared" si="12"/>
        <v>0</v>
      </c>
      <c r="AD39" s="2725">
        <f t="shared" si="12"/>
        <v>0</v>
      </c>
      <c r="AE39" s="2725">
        <f>COUNTIF(AE4:AE22,"D")</f>
        <v>6</v>
      </c>
      <c r="AF39" s="2725">
        <f>COUNTIF(AF4:AF22,"D")</f>
        <v>8</v>
      </c>
      <c r="AG39" s="2507"/>
      <c r="AH39" s="2507"/>
      <c r="AI39" s="2507"/>
      <c r="AJ39" s="2507"/>
      <c r="AK39" s="2507"/>
      <c r="AL39" s="2507"/>
      <c r="AM39" s="2507"/>
      <c r="AN39" s="2507"/>
    </row>
    <row r="40" spans="1:40">
      <c r="A40" s="2503" t="s">
        <v>1471</v>
      </c>
      <c r="B40" s="2723">
        <f>COUNTIF(B4:B22,"E")+COUNTIF(B23:B31,"D")+COUNTIF(B23:B31,"E")</f>
        <v>3</v>
      </c>
      <c r="C40" s="2723">
        <f t="shared" ref="C40:AD40" si="13">COUNTIF(C4:C22,"E")+COUNTIF(C23:C31,"D")+COUNTIF(C23:C31,"E")</f>
        <v>12</v>
      </c>
      <c r="D40" s="2723">
        <f t="shared" si="13"/>
        <v>8</v>
      </c>
      <c r="E40" s="2723">
        <f t="shared" si="13"/>
        <v>12</v>
      </c>
      <c r="F40" s="2723">
        <f t="shared" si="13"/>
        <v>12</v>
      </c>
      <c r="G40" s="2723">
        <f t="shared" si="13"/>
        <v>10</v>
      </c>
      <c r="H40" s="2723">
        <f t="shared" si="13"/>
        <v>3</v>
      </c>
      <c r="I40" s="2723">
        <f t="shared" si="13"/>
        <v>4</v>
      </c>
      <c r="J40" s="2723">
        <f t="shared" si="13"/>
        <v>12</v>
      </c>
      <c r="K40" s="2723">
        <f t="shared" si="13"/>
        <v>10</v>
      </c>
      <c r="L40" s="2723">
        <f t="shared" si="13"/>
        <v>11</v>
      </c>
      <c r="M40" s="2723">
        <f t="shared" si="13"/>
        <v>11</v>
      </c>
      <c r="N40" s="2723">
        <f t="shared" si="13"/>
        <v>9</v>
      </c>
      <c r="O40" s="2723">
        <f t="shared" si="13"/>
        <v>3</v>
      </c>
      <c r="P40" s="2723">
        <f t="shared" si="13"/>
        <v>4</v>
      </c>
      <c r="Q40" s="2723">
        <f t="shared" si="13"/>
        <v>11</v>
      </c>
      <c r="R40" s="2723">
        <f t="shared" si="13"/>
        <v>10</v>
      </c>
      <c r="S40" s="2723">
        <f t="shared" si="13"/>
        <v>11</v>
      </c>
      <c r="T40" s="2723">
        <f t="shared" si="13"/>
        <v>13</v>
      </c>
      <c r="U40" s="2723">
        <f t="shared" si="13"/>
        <v>10</v>
      </c>
      <c r="V40" s="2723">
        <f t="shared" si="13"/>
        <v>3</v>
      </c>
      <c r="W40" s="2723">
        <f t="shared" si="13"/>
        <v>3</v>
      </c>
      <c r="X40" s="2723">
        <f t="shared" si="13"/>
        <v>3</v>
      </c>
      <c r="Y40" s="2723">
        <f t="shared" si="13"/>
        <v>3</v>
      </c>
      <c r="Z40" s="2723">
        <f t="shared" si="13"/>
        <v>12</v>
      </c>
      <c r="AA40" s="2723">
        <f>COUNTIF(AA4:AA22,"E")+COUNTIF(AA23:AA31,"D")+COUNTIF(AA23:AA31,"E")</f>
        <v>12</v>
      </c>
      <c r="AB40" s="2723">
        <f t="shared" si="13"/>
        <v>8</v>
      </c>
      <c r="AC40" s="2723">
        <f t="shared" si="13"/>
        <v>4</v>
      </c>
      <c r="AD40" s="2723">
        <f t="shared" si="13"/>
        <v>3</v>
      </c>
      <c r="AE40" s="2723">
        <f>COUNTIF(AE4:AE22,"E")+COUNTIF(AE23:AE31,"D")+COUNTIF(AE23:AE31,"E")</f>
        <v>11</v>
      </c>
      <c r="AF40" s="2723">
        <f>COUNTIF(AF4:AF22,"E")+COUNTIF(AF23:AF31,"D")+COUNTIF(AF23:AF31,"E")</f>
        <v>11</v>
      </c>
      <c r="AG40" s="2507"/>
      <c r="AH40" s="2507"/>
      <c r="AI40" s="2507"/>
      <c r="AJ40" s="2507"/>
      <c r="AK40" s="2507"/>
      <c r="AL40" s="2507"/>
      <c r="AM40" s="2507"/>
      <c r="AN40" s="2507"/>
    </row>
    <row r="41" spans="1:40">
      <c r="A41" s="2504" t="s">
        <v>1472</v>
      </c>
      <c r="B41" s="2727">
        <f t="shared" ref="B41:AD41" si="14">COUNTIF(B4:B14,"D")+COUNTIF(B4:B14,"e")-COUNTIF(B7,"D")-COUNTIF(B5,"D")-COUNTIF(B4,"D")-COUNTIF(B14,"D")-COUNTIF(B7,"e")-COUNTIF(B5,"e")-COUNTIF(B4,"e")-COUNTIF(B14,"e")</f>
        <v>2</v>
      </c>
      <c r="C41" s="2727">
        <f t="shared" si="14"/>
        <v>3</v>
      </c>
      <c r="D41" s="2727">
        <f t="shared" si="14"/>
        <v>3</v>
      </c>
      <c r="E41" s="2727">
        <f t="shared" si="14"/>
        <v>5</v>
      </c>
      <c r="F41" s="2727">
        <f t="shared" si="14"/>
        <v>3</v>
      </c>
      <c r="G41" s="2727">
        <f t="shared" si="14"/>
        <v>4</v>
      </c>
      <c r="H41" s="2727">
        <f t="shared" si="14"/>
        <v>2</v>
      </c>
      <c r="I41" s="2727">
        <f t="shared" si="14"/>
        <v>0</v>
      </c>
      <c r="J41" s="2727">
        <f t="shared" si="14"/>
        <v>5</v>
      </c>
      <c r="K41" s="2727">
        <f t="shared" si="14"/>
        <v>6</v>
      </c>
      <c r="L41" s="2727">
        <f t="shared" si="14"/>
        <v>6</v>
      </c>
      <c r="M41" s="2727">
        <f t="shared" si="14"/>
        <v>2</v>
      </c>
      <c r="N41" s="2727">
        <f t="shared" si="14"/>
        <v>3</v>
      </c>
      <c r="O41" s="2727">
        <f t="shared" si="14"/>
        <v>0</v>
      </c>
      <c r="P41" s="2727">
        <f t="shared" si="14"/>
        <v>1</v>
      </c>
      <c r="Q41" s="2727">
        <f t="shared" si="14"/>
        <v>5</v>
      </c>
      <c r="R41" s="2727">
        <f t="shared" si="14"/>
        <v>4</v>
      </c>
      <c r="S41" s="2727">
        <f t="shared" si="14"/>
        <v>3</v>
      </c>
      <c r="T41" s="2727">
        <f t="shared" si="14"/>
        <v>4</v>
      </c>
      <c r="U41" s="2727">
        <f t="shared" si="14"/>
        <v>5</v>
      </c>
      <c r="V41" s="2727">
        <f t="shared" si="14"/>
        <v>2</v>
      </c>
      <c r="W41" s="2727">
        <f t="shared" si="14"/>
        <v>0</v>
      </c>
      <c r="X41" s="2727">
        <f t="shared" si="14"/>
        <v>1</v>
      </c>
      <c r="Y41" s="2727">
        <f t="shared" si="14"/>
        <v>1</v>
      </c>
      <c r="Z41" s="2727">
        <f t="shared" si="14"/>
        <v>3</v>
      </c>
      <c r="AA41" s="2727">
        <f>COUNTIF(AA4:AA14,"D")+COUNTIF(AA4:AA14,"e")-COUNTIF(AA7,"D")-COUNTIF(AA5,"D")-COUNTIF(AA4,"D")-COUNTIF(AA14,"D")-COUNTIF(AA7,"e")-COUNTIF(AA5,"e")-COUNTIF(AA4,"e")-COUNTIF(AA14,"e")</f>
        <v>3</v>
      </c>
      <c r="AB41" s="2727">
        <f t="shared" si="14"/>
        <v>2</v>
      </c>
      <c r="AC41" s="2727">
        <f t="shared" si="14"/>
        <v>3</v>
      </c>
      <c r="AD41" s="2727">
        <f t="shared" si="14"/>
        <v>1</v>
      </c>
      <c r="AE41" s="2727">
        <f>COUNTIF(AE4:AE14,"D")+COUNTIF(AE4:AE14,"e")-COUNTIF(AE7,"D")-COUNTIF(AE5,"D")-COUNTIF(AE4,"D")-COUNTIF(AE14,"D")-COUNTIF(AE7,"e")-COUNTIF(AE5,"e")-COUNTIF(AE4,"e")-COUNTIF(AE14,"e")</f>
        <v>3</v>
      </c>
      <c r="AF41" s="2727">
        <f>COUNTIF(AF4:AF14,"D")+COUNTIF(AF4:AF14,"e")-COUNTIF(AF7,"D")-COUNTIF(AF5,"D")-COUNTIF(AF4,"D")-COUNTIF(AF14,"D")-COUNTIF(AF7,"e")-COUNTIF(AF5,"e")-COUNTIF(AF4,"e")-COUNTIF(AF14,"e")</f>
        <v>3</v>
      </c>
      <c r="AG41" s="2507"/>
      <c r="AH41" s="2507"/>
      <c r="AI41" s="2507"/>
      <c r="AJ41" s="2507"/>
      <c r="AK41" s="2507"/>
      <c r="AL41" s="2507"/>
      <c r="AM41" s="2507"/>
      <c r="AN41" s="2507"/>
    </row>
    <row r="42" spans="1:40">
      <c r="A42" s="2508" t="s">
        <v>1465</v>
      </c>
      <c r="B42" s="2721">
        <f>COUNTIF(B4:B31,"d1")</f>
        <v>3</v>
      </c>
      <c r="C42" s="2721">
        <f t="shared" ref="C42:AD42" si="15">COUNTIF(C4:C31,"d1")</f>
        <v>0</v>
      </c>
      <c r="D42" s="2721">
        <f t="shared" si="15"/>
        <v>0</v>
      </c>
      <c r="E42" s="2721">
        <f t="shared" si="15"/>
        <v>0</v>
      </c>
      <c r="F42" s="2721">
        <f t="shared" si="15"/>
        <v>0</v>
      </c>
      <c r="G42" s="2721">
        <f t="shared" si="15"/>
        <v>0</v>
      </c>
      <c r="H42" s="2721">
        <f t="shared" si="15"/>
        <v>4</v>
      </c>
      <c r="I42" s="2721">
        <f t="shared" si="15"/>
        <v>2</v>
      </c>
      <c r="J42" s="2721">
        <f t="shared" si="15"/>
        <v>0</v>
      </c>
      <c r="K42" s="2721">
        <f t="shared" si="15"/>
        <v>0</v>
      </c>
      <c r="L42" s="2721">
        <f t="shared" si="15"/>
        <v>0</v>
      </c>
      <c r="M42" s="2721">
        <f t="shared" si="15"/>
        <v>0</v>
      </c>
      <c r="N42" s="2721">
        <f t="shared" si="15"/>
        <v>0</v>
      </c>
      <c r="O42" s="2721">
        <f t="shared" si="15"/>
        <v>3</v>
      </c>
      <c r="P42" s="2721">
        <f t="shared" si="15"/>
        <v>2</v>
      </c>
      <c r="Q42" s="2721">
        <f t="shared" si="15"/>
        <v>0</v>
      </c>
      <c r="R42" s="2721">
        <f t="shared" si="15"/>
        <v>0</v>
      </c>
      <c r="S42" s="2721">
        <f t="shared" si="15"/>
        <v>0</v>
      </c>
      <c r="T42" s="2721">
        <f t="shared" si="15"/>
        <v>0</v>
      </c>
      <c r="U42" s="2721">
        <f t="shared" si="15"/>
        <v>0</v>
      </c>
      <c r="V42" s="2721">
        <f t="shared" si="15"/>
        <v>3</v>
      </c>
      <c r="W42" s="2721">
        <f t="shared" si="15"/>
        <v>3</v>
      </c>
      <c r="X42" s="2721">
        <f t="shared" si="15"/>
        <v>3</v>
      </c>
      <c r="Y42" s="2721">
        <f t="shared" si="15"/>
        <v>4</v>
      </c>
      <c r="Z42" s="2721">
        <f t="shared" si="15"/>
        <v>0</v>
      </c>
      <c r="AA42" s="2721">
        <f>COUNTIF(AA4:AA31,"d1")</f>
        <v>0</v>
      </c>
      <c r="AB42" s="2721">
        <f t="shared" si="15"/>
        <v>0</v>
      </c>
      <c r="AC42" s="2721">
        <f t="shared" si="15"/>
        <v>3</v>
      </c>
      <c r="AD42" s="2721">
        <f t="shared" si="15"/>
        <v>4</v>
      </c>
      <c r="AE42" s="2721">
        <f>COUNTIF(AE4:AE31,"d1")</f>
        <v>0</v>
      </c>
      <c r="AF42" s="2721">
        <f>COUNTIF(AF4:AF31,"d1")</f>
        <v>0</v>
      </c>
      <c r="AG42" s="2507"/>
      <c r="AH42" s="2507"/>
      <c r="AI42" s="2507"/>
      <c r="AJ42" s="2507"/>
      <c r="AK42" s="2507"/>
      <c r="AL42" s="2507"/>
      <c r="AM42" s="2507"/>
      <c r="AN42" s="2507"/>
    </row>
    <row r="43" spans="1:40">
      <c r="A43" s="2504" t="s">
        <v>1473</v>
      </c>
      <c r="B43" s="2727">
        <f t="shared" ref="B43:AD43" si="16">COUNTIF(B5,"D")+COUNTIF(B4,"D")+COUNTIF(B14,"D")+COUNTIF(B5,"e")+COUNTIF(B4,"e")+COUNTIF(B14,"e")+COUNTIF(B27,"d")+COUNTIF(B29,"e")+COUNTIF(B27,"e")</f>
        <v>0</v>
      </c>
      <c r="C43" s="2727">
        <f t="shared" si="16"/>
        <v>3</v>
      </c>
      <c r="D43" s="2727">
        <f t="shared" si="16"/>
        <v>2</v>
      </c>
      <c r="E43" s="2727">
        <f t="shared" si="16"/>
        <v>3</v>
      </c>
      <c r="F43" s="2727">
        <f t="shared" si="16"/>
        <v>4</v>
      </c>
      <c r="G43" s="2727">
        <f t="shared" si="16"/>
        <v>3</v>
      </c>
      <c r="H43" s="2727">
        <f t="shared" si="16"/>
        <v>0</v>
      </c>
      <c r="I43" s="2727">
        <f t="shared" si="16"/>
        <v>2</v>
      </c>
      <c r="J43" s="2727">
        <f t="shared" si="16"/>
        <v>2</v>
      </c>
      <c r="K43" s="2727">
        <f t="shared" si="16"/>
        <v>1</v>
      </c>
      <c r="L43" s="2727">
        <f t="shared" si="16"/>
        <v>1</v>
      </c>
      <c r="M43" s="2727">
        <f t="shared" si="16"/>
        <v>1</v>
      </c>
      <c r="N43" s="2727">
        <f t="shared" si="16"/>
        <v>3</v>
      </c>
      <c r="O43" s="2727">
        <f t="shared" si="16"/>
        <v>2</v>
      </c>
      <c r="P43" s="2727">
        <f t="shared" si="16"/>
        <v>2</v>
      </c>
      <c r="Q43" s="2727">
        <f t="shared" si="16"/>
        <v>4</v>
      </c>
      <c r="R43" s="2727">
        <f t="shared" si="16"/>
        <v>1</v>
      </c>
      <c r="S43" s="2727">
        <f t="shared" si="16"/>
        <v>2</v>
      </c>
      <c r="T43" s="2727">
        <f t="shared" si="16"/>
        <v>3</v>
      </c>
      <c r="U43" s="2727">
        <f t="shared" si="16"/>
        <v>4</v>
      </c>
      <c r="V43" s="2727">
        <f t="shared" si="16"/>
        <v>0</v>
      </c>
      <c r="W43" s="2727">
        <f t="shared" si="16"/>
        <v>2</v>
      </c>
      <c r="X43" s="2727">
        <f t="shared" si="16"/>
        <v>1</v>
      </c>
      <c r="Y43" s="2727">
        <f t="shared" si="16"/>
        <v>0</v>
      </c>
      <c r="Z43" s="2727">
        <f t="shared" si="16"/>
        <v>5</v>
      </c>
      <c r="AA43" s="2727">
        <f>COUNTIF(AA5,"D")+COUNTIF(AA4,"D")+COUNTIF(AA14,"D")+COUNTIF(AA5,"e")+COUNTIF(AA4,"e")+COUNTIF(AA14,"e")+COUNTIF(AA27,"d")+COUNTIF(AA29,"e")+COUNTIF(AA27,"e")</f>
        <v>4</v>
      </c>
      <c r="AB43" s="2727">
        <f t="shared" si="16"/>
        <v>1</v>
      </c>
      <c r="AC43" s="2727">
        <f t="shared" si="16"/>
        <v>0</v>
      </c>
      <c r="AD43" s="2727">
        <f t="shared" si="16"/>
        <v>1</v>
      </c>
      <c r="AE43" s="2727">
        <f>COUNTIF(AE5,"D")+COUNTIF(AE4,"D")+COUNTIF(AE14,"D")+COUNTIF(AE5,"e")+COUNTIF(AE4,"e")+COUNTIF(AE14,"e")+COUNTIF(AE27,"d")+COUNTIF(AE29,"e")+COUNTIF(AE27,"e")</f>
        <v>2</v>
      </c>
      <c r="AF43" s="2727">
        <f>COUNTIF(AF5,"D")+COUNTIF(AF4,"D")+COUNTIF(AF14,"D")+COUNTIF(AF5,"e")+COUNTIF(AF4,"e")+COUNTIF(AF14,"e")+COUNTIF(AF27,"d")+COUNTIF(AF29,"e")+COUNTIF(AF27,"e")</f>
        <v>3</v>
      </c>
      <c r="AG43" s="2507"/>
      <c r="AH43" s="2507"/>
      <c r="AI43" s="2507"/>
      <c r="AJ43" s="2507"/>
      <c r="AK43" s="2507"/>
      <c r="AL43" s="2507"/>
      <c r="AM43" s="2507"/>
      <c r="AN43" s="2507"/>
    </row>
    <row r="44" spans="1:40">
      <c r="A44" s="2509" t="s">
        <v>1474</v>
      </c>
      <c r="B44" s="2727">
        <f>COUNTIF(B8,"n")+COUNTIF(B9:B10,"n")+COUNTIF(B11,"n")+COUNTIF(B12:B14,"n")+COUNTIF(B21,"n")+COUNTIF(B23,"n")+COUNTIF(B29,"n")</f>
        <v>1</v>
      </c>
      <c r="C44" s="2727">
        <f t="shared" ref="C44:AD44" si="17">COUNTIF(C8,"n")+COUNTIF(C9:C10,"n")+COUNTIF(C11,"n")+COUNTIF(C12:C14,"n")+COUNTIF(C21,"n")+COUNTIF(C23,"n")+COUNTIF(C29,"n")</f>
        <v>2</v>
      </c>
      <c r="D44" s="2727">
        <f t="shared" si="17"/>
        <v>2</v>
      </c>
      <c r="E44" s="2727">
        <f t="shared" si="17"/>
        <v>1</v>
      </c>
      <c r="F44" s="2727">
        <f t="shared" si="17"/>
        <v>2</v>
      </c>
      <c r="G44" s="2727">
        <f t="shared" si="17"/>
        <v>2</v>
      </c>
      <c r="H44" s="2727">
        <f>COUNTIF(H8,"n")+COUNTIF(H9:H10,"n")+COUNTIF(H11,"n")+COUNTIF(H12:H14,"n")+COUNTIF(H21,"n")+COUNTIF(H23,"n")+COUNTIF(H29,"n")</f>
        <v>1</v>
      </c>
      <c r="I44" s="2727">
        <f t="shared" si="17"/>
        <v>1</v>
      </c>
      <c r="J44" s="2727">
        <f t="shared" si="17"/>
        <v>2</v>
      </c>
      <c r="K44" s="2727">
        <f t="shared" si="17"/>
        <v>2</v>
      </c>
      <c r="L44" s="2727">
        <f t="shared" si="17"/>
        <v>1</v>
      </c>
      <c r="M44" s="2727">
        <f>COUNTIF(M8,"n")+COUNTIF(M9:M10,"n")+COUNTIF(M11,"n")+COUNTIF(M12:M15,"n")+COUNTIF(M21,"n")+COUNTIF(M23,"n")+COUNTIF(M29,"n")</f>
        <v>3</v>
      </c>
      <c r="N44" s="2727">
        <f>COUNTIF(N8,"n")+COUNTIF(N9:N10,"n")+COUNTIF(N11,"n")+COUNTIF(N12:N15,"n")+COUNTIF(N21,"n")+COUNTIF(N23,"n")+COUNTIF(N29,"n")</f>
        <v>3</v>
      </c>
      <c r="O44" s="2727">
        <f t="shared" si="17"/>
        <v>1</v>
      </c>
      <c r="P44" s="2727">
        <f t="shared" si="17"/>
        <v>1</v>
      </c>
      <c r="Q44" s="2727">
        <f t="shared" si="17"/>
        <v>1</v>
      </c>
      <c r="R44" s="2727">
        <f t="shared" si="17"/>
        <v>3</v>
      </c>
      <c r="S44" s="2727">
        <f t="shared" si="17"/>
        <v>2</v>
      </c>
      <c r="T44" s="2727">
        <f t="shared" si="17"/>
        <v>2</v>
      </c>
      <c r="U44" s="2727">
        <f t="shared" si="17"/>
        <v>2</v>
      </c>
      <c r="V44" s="2727">
        <f t="shared" si="17"/>
        <v>1</v>
      </c>
      <c r="W44" s="2727">
        <f t="shared" si="17"/>
        <v>1</v>
      </c>
      <c r="X44" s="2727">
        <f t="shared" si="17"/>
        <v>1</v>
      </c>
      <c r="Y44" s="2727">
        <f t="shared" si="17"/>
        <v>2</v>
      </c>
      <c r="Z44" s="2727">
        <f t="shared" si="17"/>
        <v>1</v>
      </c>
      <c r="AA44" s="2727">
        <f t="shared" si="17"/>
        <v>2</v>
      </c>
      <c r="AB44" s="2727">
        <f t="shared" si="17"/>
        <v>2</v>
      </c>
      <c r="AC44" s="2727">
        <f t="shared" si="17"/>
        <v>1</v>
      </c>
      <c r="AD44" s="2727">
        <f t="shared" si="17"/>
        <v>1</v>
      </c>
      <c r="AE44" s="2727">
        <f>COUNTIF(AE8,"n")+COUNTIF(AE9:AE10,"n")+COUNTIF(AE11,"n")+COUNTIF(AE12:AE14,"n")+COUNTIF(AE21,"n")+COUNTIF(AE23,"n")+COUNTIF(AE29,"n")</f>
        <v>2</v>
      </c>
      <c r="AF44" s="2727">
        <f>COUNTIF(AF8,"n")+COUNTIF(AF9:AF10,"n")+COUNTIF(AF11,"n")+COUNTIF(AF12:AF14,"n")+COUNTIF(AF21,"n")+COUNTIF(AF23,"n")+COUNTIF(AF29,"n")</f>
        <v>1</v>
      </c>
      <c r="AG44" s="2507"/>
      <c r="AH44" s="2507"/>
      <c r="AI44" s="2507"/>
      <c r="AJ44" s="2507"/>
      <c r="AK44" s="2507"/>
      <c r="AL44" s="2507"/>
      <c r="AM44" s="2507"/>
      <c r="AN44" s="2507"/>
    </row>
    <row r="45" spans="1:40">
      <c r="A45" s="2509" t="s">
        <v>1475</v>
      </c>
      <c r="B45" s="2727">
        <f t="shared" ref="B45:AD45" si="18">COUNTIF(B4:B14,"E")+COUNTIF(B4:B14,"d")</f>
        <v>2</v>
      </c>
      <c r="C45" s="2727">
        <f t="shared" si="18"/>
        <v>5</v>
      </c>
      <c r="D45" s="2727">
        <f t="shared" si="18"/>
        <v>5</v>
      </c>
      <c r="E45" s="2727">
        <f t="shared" si="18"/>
        <v>8</v>
      </c>
      <c r="F45" s="2727">
        <f t="shared" si="18"/>
        <v>6</v>
      </c>
      <c r="G45" s="2727">
        <f t="shared" si="18"/>
        <v>7</v>
      </c>
      <c r="H45" s="2727">
        <f t="shared" si="18"/>
        <v>2</v>
      </c>
      <c r="I45" s="2727">
        <f t="shared" si="18"/>
        <v>2</v>
      </c>
      <c r="J45" s="2727">
        <f t="shared" si="18"/>
        <v>7</v>
      </c>
      <c r="K45" s="2727">
        <f t="shared" si="18"/>
        <v>8</v>
      </c>
      <c r="L45" s="2727">
        <f t="shared" si="18"/>
        <v>7</v>
      </c>
      <c r="M45" s="2727">
        <f t="shared" si="18"/>
        <v>4</v>
      </c>
      <c r="N45" s="2727">
        <f t="shared" si="18"/>
        <v>7</v>
      </c>
      <c r="O45" s="2727">
        <f t="shared" si="18"/>
        <v>1</v>
      </c>
      <c r="P45" s="2727">
        <f t="shared" si="18"/>
        <v>3</v>
      </c>
      <c r="Q45" s="2727">
        <f t="shared" si="18"/>
        <v>7</v>
      </c>
      <c r="R45" s="2727">
        <f t="shared" si="18"/>
        <v>4</v>
      </c>
      <c r="S45" s="2727">
        <f t="shared" si="18"/>
        <v>5</v>
      </c>
      <c r="T45" s="2727">
        <f t="shared" si="18"/>
        <v>6</v>
      </c>
      <c r="U45" s="2727">
        <f t="shared" si="18"/>
        <v>8</v>
      </c>
      <c r="V45" s="2727">
        <f t="shared" si="18"/>
        <v>2</v>
      </c>
      <c r="W45" s="2727">
        <f t="shared" si="18"/>
        <v>2</v>
      </c>
      <c r="X45" s="2727">
        <f t="shared" si="18"/>
        <v>2</v>
      </c>
      <c r="Y45" s="2727">
        <f t="shared" si="18"/>
        <v>2</v>
      </c>
      <c r="Z45" s="2727">
        <f t="shared" si="18"/>
        <v>6</v>
      </c>
      <c r="AA45" s="2727">
        <f>COUNTIF(AA4:AA14,"E")+COUNTIF(AA4:AA14,"d")</f>
        <v>6</v>
      </c>
      <c r="AB45" s="2727">
        <f t="shared" si="18"/>
        <v>3</v>
      </c>
      <c r="AC45" s="2727">
        <f t="shared" si="18"/>
        <v>3</v>
      </c>
      <c r="AD45" s="2727">
        <f t="shared" si="18"/>
        <v>2</v>
      </c>
      <c r="AE45" s="2727">
        <f>COUNTIF(AE4:AE14,"E")+COUNTIF(AE4:AE14,"d")</f>
        <v>4</v>
      </c>
      <c r="AF45" s="2727">
        <f>COUNTIF(AF4:AF14,"E")+COUNTIF(AF4:AF14,"d")</f>
        <v>6</v>
      </c>
      <c r="AG45" s="2507"/>
      <c r="AH45" s="2507"/>
      <c r="AI45" s="2507"/>
      <c r="AJ45" s="2507"/>
      <c r="AK45" s="2507"/>
      <c r="AL45" s="2507"/>
      <c r="AM45" s="2507"/>
      <c r="AN45" s="2507"/>
    </row>
    <row r="46" spans="1:40">
      <c r="A46" s="2509" t="s">
        <v>1476</v>
      </c>
      <c r="B46" s="2727">
        <f>COUNTIF(B17:B22,"E")+COUNTIF(B15:B20,"d")</f>
        <v>1</v>
      </c>
      <c r="C46" s="2727">
        <f t="shared" ref="C46:AD46" si="19">COUNTIF(C17:C22,"E")+COUNTIF(C15:C20,"d")</f>
        <v>4</v>
      </c>
      <c r="D46" s="2727">
        <f t="shared" si="19"/>
        <v>3</v>
      </c>
      <c r="E46" s="2727">
        <f t="shared" si="19"/>
        <v>4</v>
      </c>
      <c r="F46" s="2727">
        <f t="shared" si="19"/>
        <v>4</v>
      </c>
      <c r="G46" s="2727">
        <f t="shared" si="19"/>
        <v>3</v>
      </c>
      <c r="H46" s="2727">
        <f t="shared" si="19"/>
        <v>1</v>
      </c>
      <c r="I46" s="2727">
        <f t="shared" si="19"/>
        <v>1</v>
      </c>
      <c r="J46" s="2727">
        <f t="shared" si="19"/>
        <v>5</v>
      </c>
      <c r="K46" s="2727">
        <f t="shared" si="19"/>
        <v>4</v>
      </c>
      <c r="L46" s="2727">
        <f t="shared" si="19"/>
        <v>5</v>
      </c>
      <c r="M46" s="2727">
        <f t="shared" si="19"/>
        <v>3</v>
      </c>
      <c r="N46" s="2727">
        <f t="shared" si="19"/>
        <v>1</v>
      </c>
      <c r="O46" s="2727">
        <f t="shared" si="19"/>
        <v>1</v>
      </c>
      <c r="P46" s="2727">
        <f t="shared" si="19"/>
        <v>1</v>
      </c>
      <c r="Q46" s="2727">
        <f t="shared" si="19"/>
        <v>3</v>
      </c>
      <c r="R46" s="2727">
        <f t="shared" si="19"/>
        <v>4</v>
      </c>
      <c r="S46" s="2727">
        <f t="shared" si="19"/>
        <v>3</v>
      </c>
      <c r="T46" s="2727">
        <f t="shared" si="19"/>
        <v>4</v>
      </c>
      <c r="U46" s="2727">
        <f t="shared" si="19"/>
        <v>3</v>
      </c>
      <c r="V46" s="2727">
        <f t="shared" si="19"/>
        <v>1</v>
      </c>
      <c r="W46" s="2727">
        <f t="shared" si="19"/>
        <v>1</v>
      </c>
      <c r="X46" s="2727">
        <f t="shared" si="19"/>
        <v>1</v>
      </c>
      <c r="Y46" s="2727">
        <f t="shared" si="19"/>
        <v>1</v>
      </c>
      <c r="Z46" s="2727">
        <f t="shared" si="19"/>
        <v>1</v>
      </c>
      <c r="AA46" s="2727">
        <f t="shared" si="19"/>
        <v>5</v>
      </c>
      <c r="AB46" s="2727">
        <f t="shared" si="19"/>
        <v>3</v>
      </c>
      <c r="AC46" s="2727">
        <f t="shared" si="19"/>
        <v>1</v>
      </c>
      <c r="AD46" s="2727">
        <f t="shared" si="19"/>
        <v>1</v>
      </c>
      <c r="AE46" s="2727">
        <f>COUNTIF(AE17:AE22,"E")+COUNTIF(AE15:AE20,"d")</f>
        <v>4</v>
      </c>
      <c r="AF46" s="2727">
        <f>COUNTIF(AF17:AF22,"E")+COUNTIF(AF15:AF20,"d")</f>
        <v>4</v>
      </c>
      <c r="AG46" s="2507"/>
      <c r="AH46" s="2190"/>
      <c r="AI46" s="2190"/>
      <c r="AJ46" s="2190"/>
      <c r="AK46" s="2190"/>
      <c r="AL46" s="2190"/>
      <c r="AM46" s="2190"/>
      <c r="AN46" s="2190"/>
    </row>
    <row r="47" spans="1:40">
      <c r="A47" s="2509" t="s">
        <v>1477</v>
      </c>
      <c r="B47" s="2727">
        <f t="shared" ref="B47:AD47" si="20">COUNTIF(B8:B14,"E")+COUNTIF(B8:B14,"d")</f>
        <v>2</v>
      </c>
      <c r="C47" s="2727">
        <f t="shared" si="20"/>
        <v>3</v>
      </c>
      <c r="D47" s="2727">
        <f t="shared" si="20"/>
        <v>2</v>
      </c>
      <c r="E47" s="2727">
        <f t="shared" si="20"/>
        <v>5</v>
      </c>
      <c r="F47" s="2727">
        <f t="shared" si="20"/>
        <v>3</v>
      </c>
      <c r="G47" s="2727">
        <f t="shared" si="20"/>
        <v>4</v>
      </c>
      <c r="H47" s="2727">
        <f t="shared" si="20"/>
        <v>1</v>
      </c>
      <c r="I47" s="2727">
        <f t="shared" si="20"/>
        <v>1</v>
      </c>
      <c r="J47" s="2727">
        <f t="shared" si="20"/>
        <v>5</v>
      </c>
      <c r="K47" s="2727">
        <f t="shared" si="20"/>
        <v>6</v>
      </c>
      <c r="L47" s="2727">
        <f t="shared" si="20"/>
        <v>5</v>
      </c>
      <c r="M47" s="2727">
        <f t="shared" si="20"/>
        <v>1</v>
      </c>
      <c r="N47" s="2727">
        <f t="shared" si="20"/>
        <v>3</v>
      </c>
      <c r="O47" s="2727">
        <f t="shared" si="20"/>
        <v>1</v>
      </c>
      <c r="P47" s="2727">
        <f t="shared" si="20"/>
        <v>1</v>
      </c>
      <c r="Q47" s="2727">
        <f t="shared" si="20"/>
        <v>4</v>
      </c>
      <c r="R47" s="2727">
        <f t="shared" si="20"/>
        <v>3</v>
      </c>
      <c r="S47" s="2727">
        <f t="shared" si="20"/>
        <v>2</v>
      </c>
      <c r="T47" s="2727">
        <f t="shared" si="20"/>
        <v>4</v>
      </c>
      <c r="U47" s="2727">
        <f t="shared" si="20"/>
        <v>5</v>
      </c>
      <c r="V47" s="2727">
        <f t="shared" si="20"/>
        <v>1</v>
      </c>
      <c r="W47" s="2727">
        <f t="shared" si="20"/>
        <v>1</v>
      </c>
      <c r="X47" s="2727">
        <f t="shared" si="20"/>
        <v>2</v>
      </c>
      <c r="Y47" s="2727">
        <f t="shared" si="20"/>
        <v>1</v>
      </c>
      <c r="Z47" s="2727">
        <f t="shared" si="20"/>
        <v>4</v>
      </c>
      <c r="AA47" s="2727">
        <f t="shared" si="20"/>
        <v>4</v>
      </c>
      <c r="AB47" s="2727">
        <f t="shared" si="20"/>
        <v>2</v>
      </c>
      <c r="AC47" s="2727">
        <f t="shared" si="20"/>
        <v>2</v>
      </c>
      <c r="AD47" s="2727">
        <f t="shared" si="20"/>
        <v>1</v>
      </c>
      <c r="AE47" s="2727">
        <f>COUNTIF(AE8:AE14,"E")+COUNTIF(AE8:AE14,"d")</f>
        <v>3</v>
      </c>
      <c r="AF47" s="2727">
        <f>COUNTIF(AF8:AF14,"E")+COUNTIF(AF8:AF14,"d")</f>
        <v>4</v>
      </c>
    </row>
    <row r="48" spans="1:40" ht="17.25" thickBot="1">
      <c r="A48" s="2510" t="s">
        <v>1478</v>
      </c>
      <c r="B48" s="3646">
        <f>B45+B46</f>
        <v>3</v>
      </c>
      <c r="C48" s="2730">
        <f t="shared" ref="C48:AD48" si="21">C45+C46</f>
        <v>9</v>
      </c>
      <c r="D48" s="2730">
        <f t="shared" si="21"/>
        <v>8</v>
      </c>
      <c r="E48" s="2730">
        <f t="shared" si="21"/>
        <v>12</v>
      </c>
      <c r="F48" s="2730">
        <f t="shared" si="21"/>
        <v>10</v>
      </c>
      <c r="G48" s="2730">
        <f t="shared" si="21"/>
        <v>10</v>
      </c>
      <c r="H48" s="2730">
        <f t="shared" si="21"/>
        <v>3</v>
      </c>
      <c r="I48" s="2730">
        <f t="shared" si="21"/>
        <v>3</v>
      </c>
      <c r="J48" s="2730">
        <f t="shared" si="21"/>
        <v>12</v>
      </c>
      <c r="K48" s="2730">
        <f t="shared" si="21"/>
        <v>12</v>
      </c>
      <c r="L48" s="2730">
        <f t="shared" si="21"/>
        <v>12</v>
      </c>
      <c r="M48" s="2730">
        <f t="shared" si="21"/>
        <v>7</v>
      </c>
      <c r="N48" s="2730">
        <f t="shared" si="21"/>
        <v>8</v>
      </c>
      <c r="O48" s="2730">
        <f t="shared" si="21"/>
        <v>2</v>
      </c>
      <c r="P48" s="2730">
        <f t="shared" si="21"/>
        <v>4</v>
      </c>
      <c r="Q48" s="2730">
        <f t="shared" si="21"/>
        <v>10</v>
      </c>
      <c r="R48" s="2730">
        <f t="shared" si="21"/>
        <v>8</v>
      </c>
      <c r="S48" s="2730">
        <f t="shared" si="21"/>
        <v>8</v>
      </c>
      <c r="T48" s="2730">
        <f t="shared" si="21"/>
        <v>10</v>
      </c>
      <c r="U48" s="2730">
        <f t="shared" si="21"/>
        <v>11</v>
      </c>
      <c r="V48" s="2730">
        <f t="shared" si="21"/>
        <v>3</v>
      </c>
      <c r="W48" s="2730">
        <f t="shared" si="21"/>
        <v>3</v>
      </c>
      <c r="X48" s="2730">
        <f t="shared" si="21"/>
        <v>3</v>
      </c>
      <c r="Y48" s="2730">
        <f t="shared" si="21"/>
        <v>3</v>
      </c>
      <c r="Z48" s="2730">
        <f t="shared" si="21"/>
        <v>7</v>
      </c>
      <c r="AA48" s="2730">
        <f t="shared" si="21"/>
        <v>11</v>
      </c>
      <c r="AB48" s="2730">
        <f t="shared" si="21"/>
        <v>6</v>
      </c>
      <c r="AC48" s="2730">
        <f t="shared" si="21"/>
        <v>4</v>
      </c>
      <c r="AD48" s="2730">
        <f t="shared" si="21"/>
        <v>3</v>
      </c>
      <c r="AE48" s="2730">
        <f>AE45+AE46</f>
        <v>8</v>
      </c>
      <c r="AF48" s="2730">
        <f>AF45+AF46</f>
        <v>10</v>
      </c>
    </row>
    <row r="49" spans="1:32">
      <c r="A49" s="438" t="s">
        <v>4</v>
      </c>
      <c r="B49" s="3647">
        <f>COUNTIF(B4:B22,"n")</f>
        <v>3</v>
      </c>
      <c r="C49">
        <f t="shared" ref="C49:AF49" si="22">COUNTIF(C4:C22,"n")</f>
        <v>3</v>
      </c>
      <c r="D49">
        <f t="shared" si="22"/>
        <v>3</v>
      </c>
      <c r="E49">
        <f t="shared" si="22"/>
        <v>3</v>
      </c>
      <c r="F49">
        <f t="shared" si="22"/>
        <v>3</v>
      </c>
      <c r="G49">
        <f t="shared" si="22"/>
        <v>3</v>
      </c>
      <c r="H49">
        <f t="shared" si="22"/>
        <v>3</v>
      </c>
      <c r="I49">
        <f t="shared" si="22"/>
        <v>3</v>
      </c>
      <c r="J49">
        <f t="shared" si="22"/>
        <v>3</v>
      </c>
      <c r="K49">
        <f t="shared" si="22"/>
        <v>3</v>
      </c>
      <c r="L49">
        <f t="shared" si="22"/>
        <v>3</v>
      </c>
      <c r="M49">
        <f t="shared" si="22"/>
        <v>4</v>
      </c>
      <c r="N49">
        <f t="shared" si="22"/>
        <v>4</v>
      </c>
      <c r="O49">
        <f t="shared" si="22"/>
        <v>3</v>
      </c>
      <c r="P49">
        <f t="shared" si="22"/>
        <v>3</v>
      </c>
      <c r="Q49">
        <f t="shared" si="22"/>
        <v>3</v>
      </c>
      <c r="R49">
        <f t="shared" si="22"/>
        <v>5</v>
      </c>
      <c r="S49">
        <f t="shared" si="22"/>
        <v>3</v>
      </c>
      <c r="T49">
        <f t="shared" si="22"/>
        <v>3</v>
      </c>
      <c r="U49">
        <f t="shared" si="22"/>
        <v>3</v>
      </c>
      <c r="V49">
        <f t="shared" si="22"/>
        <v>3</v>
      </c>
      <c r="W49">
        <f t="shared" si="22"/>
        <v>3</v>
      </c>
      <c r="X49">
        <f t="shared" si="22"/>
        <v>3</v>
      </c>
      <c r="Y49">
        <f t="shared" si="22"/>
        <v>3</v>
      </c>
      <c r="Z49">
        <f t="shared" si="22"/>
        <v>3</v>
      </c>
      <c r="AA49">
        <f>COUNTIF(AA4:AA22,"n")</f>
        <v>3</v>
      </c>
      <c r="AB49">
        <f t="shared" si="22"/>
        <v>3</v>
      </c>
      <c r="AC49">
        <f t="shared" si="22"/>
        <v>3</v>
      </c>
      <c r="AD49">
        <f t="shared" si="22"/>
        <v>3</v>
      </c>
      <c r="AE49">
        <f t="shared" si="22"/>
        <v>4</v>
      </c>
      <c r="AF49">
        <f t="shared" si="22"/>
        <v>3</v>
      </c>
    </row>
  </sheetData>
  <mergeCells count="2">
    <mergeCell ref="B1:AN1"/>
    <mergeCell ref="AG2:AN2"/>
  </mergeCells>
  <phoneticPr fontId="3" type="noConversion"/>
  <pageMargins left="0.7" right="0.7" top="0.75" bottom="0.75" header="0.3" footer="0.3"/>
  <pageSetup paperSize="9" orientation="portrait" verticalDpi="0"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002060"/>
  </sheetPr>
  <dimension ref="A1:AK46"/>
  <sheetViews>
    <sheetView workbookViewId="0">
      <selection activeCell="AC8" sqref="AC8"/>
    </sheetView>
  </sheetViews>
  <sheetFormatPr defaultColWidth="9.5" defaultRowHeight="16.5"/>
  <cols>
    <col min="2" max="29" width="5.625" customWidth="1"/>
    <col min="30" max="30" width="3.5" bestFit="1" customWidth="1"/>
    <col min="31" max="35" width="3.25" customWidth="1"/>
    <col min="36" max="36" width="3.5" bestFit="1" customWidth="1"/>
    <col min="37" max="37" width="3.25" customWidth="1"/>
  </cols>
  <sheetData>
    <row r="1" spans="1:37" ht="21" thickBot="1">
      <c r="A1" s="6149" t="s">
        <v>1574</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150"/>
      <c r="AG1" s="6150"/>
      <c r="AH1" s="6150"/>
      <c r="AI1" s="6150"/>
      <c r="AJ1" s="6150"/>
      <c r="AK1" s="6325"/>
    </row>
    <row r="2" spans="1:37" ht="17.25" customHeight="1">
      <c r="A2" s="3541" t="s">
        <v>0</v>
      </c>
      <c r="B2" s="3816">
        <v>1</v>
      </c>
      <c r="C2" s="3867">
        <v>2</v>
      </c>
      <c r="D2" s="3880">
        <v>3</v>
      </c>
      <c r="E2" s="3883">
        <v>4</v>
      </c>
      <c r="F2" s="3884">
        <v>5</v>
      </c>
      <c r="G2" s="3834">
        <v>6</v>
      </c>
      <c r="H2" s="3867">
        <v>7</v>
      </c>
      <c r="I2" s="3867">
        <v>8</v>
      </c>
      <c r="J2" s="3867">
        <v>9</v>
      </c>
      <c r="K2" s="3832">
        <v>10</v>
      </c>
      <c r="L2" s="3837">
        <v>11</v>
      </c>
      <c r="M2" s="3838">
        <v>12</v>
      </c>
      <c r="N2" s="3834">
        <v>13</v>
      </c>
      <c r="O2" s="3817">
        <v>14</v>
      </c>
      <c r="P2" s="3817">
        <v>15</v>
      </c>
      <c r="Q2" s="3817">
        <v>16</v>
      </c>
      <c r="R2" s="3880">
        <v>17</v>
      </c>
      <c r="S2" s="3837">
        <v>18</v>
      </c>
      <c r="T2" s="3838">
        <v>19</v>
      </c>
      <c r="U2" s="3834">
        <v>20</v>
      </c>
      <c r="V2" s="3818">
        <v>21</v>
      </c>
      <c r="W2" s="3819">
        <v>22</v>
      </c>
      <c r="X2" s="3819">
        <v>23</v>
      </c>
      <c r="Y2" s="3847">
        <v>24</v>
      </c>
      <c r="Z2" s="3837">
        <v>25</v>
      </c>
      <c r="AA2" s="3838">
        <v>26</v>
      </c>
      <c r="AB2" s="3834">
        <v>27</v>
      </c>
      <c r="AC2" s="3820">
        <v>28</v>
      </c>
      <c r="AD2" s="6326" t="s">
        <v>1</v>
      </c>
      <c r="AE2" s="6152"/>
      <c r="AF2" s="6152"/>
      <c r="AG2" s="6152"/>
      <c r="AH2" s="6152"/>
      <c r="AI2" s="6152"/>
      <c r="AJ2" s="6152"/>
      <c r="AK2" s="6153"/>
    </row>
    <row r="3" spans="1:37" ht="17.25" customHeight="1" thickBot="1">
      <c r="A3" s="3821" t="s">
        <v>7</v>
      </c>
      <c r="B3" s="3822" t="s">
        <v>224</v>
      </c>
      <c r="C3" s="2806" t="s">
        <v>225</v>
      </c>
      <c r="D3" s="3881" t="s">
        <v>226</v>
      </c>
      <c r="E3" s="3839" t="s">
        <v>208</v>
      </c>
      <c r="F3" s="3882" t="s">
        <v>550</v>
      </c>
      <c r="G3" s="3835" t="s">
        <v>182</v>
      </c>
      <c r="H3" s="2806" t="s">
        <v>60</v>
      </c>
      <c r="I3" s="2806" t="s">
        <v>224</v>
      </c>
      <c r="J3" s="2770" t="s">
        <v>225</v>
      </c>
      <c r="K3" s="106" t="s">
        <v>226</v>
      </c>
      <c r="L3" s="3839" t="s">
        <v>208</v>
      </c>
      <c r="M3" s="3840" t="s">
        <v>550</v>
      </c>
      <c r="N3" s="3835" t="s">
        <v>182</v>
      </c>
      <c r="O3" s="2770" t="s">
        <v>60</v>
      </c>
      <c r="P3" s="2770" t="s">
        <v>224</v>
      </c>
      <c r="Q3" s="2770" t="s">
        <v>225</v>
      </c>
      <c r="R3" s="3881" t="s">
        <v>226</v>
      </c>
      <c r="S3" s="3839" t="s">
        <v>208</v>
      </c>
      <c r="T3" s="3840" t="s">
        <v>550</v>
      </c>
      <c r="U3" s="3835" t="s">
        <v>182</v>
      </c>
      <c r="V3" s="3823" t="s">
        <v>60</v>
      </c>
      <c r="W3" s="3823" t="s">
        <v>224</v>
      </c>
      <c r="X3" s="3823" t="s">
        <v>225</v>
      </c>
      <c r="Y3" s="3848" t="s">
        <v>226</v>
      </c>
      <c r="Z3" s="3839" t="s">
        <v>208</v>
      </c>
      <c r="AA3" s="3840" t="s">
        <v>550</v>
      </c>
      <c r="AB3" s="3835" t="s">
        <v>182</v>
      </c>
      <c r="AC3" s="3824" t="s">
        <v>60</v>
      </c>
      <c r="AD3" s="222" t="s">
        <v>2</v>
      </c>
      <c r="AE3" s="215" t="s">
        <v>3</v>
      </c>
      <c r="AF3" s="215" t="s">
        <v>4</v>
      </c>
      <c r="AG3" s="215" t="s">
        <v>5</v>
      </c>
      <c r="AH3" s="3775" t="s">
        <v>1536</v>
      </c>
      <c r="AI3" s="3775" t="s">
        <v>1537</v>
      </c>
      <c r="AJ3" s="3775" t="s">
        <v>15</v>
      </c>
      <c r="AK3" s="217" t="s">
        <v>6</v>
      </c>
    </row>
    <row r="4" spans="1:37" ht="16.5" customHeight="1">
      <c r="A4" s="3850" t="s">
        <v>490</v>
      </c>
      <c r="B4" s="2733" t="s">
        <v>2</v>
      </c>
      <c r="C4" s="1312" t="s">
        <v>3</v>
      </c>
      <c r="D4" s="177" t="s">
        <v>2</v>
      </c>
      <c r="E4" s="3870" t="s">
        <v>704</v>
      </c>
      <c r="F4" s="3841" t="s">
        <v>16</v>
      </c>
      <c r="G4" s="3864" t="s">
        <v>1559</v>
      </c>
      <c r="H4" s="3825" t="s">
        <v>16</v>
      </c>
      <c r="I4" s="1296" t="s">
        <v>4</v>
      </c>
      <c r="J4" s="1296" t="s">
        <v>4</v>
      </c>
      <c r="K4" s="1302" t="s">
        <v>16</v>
      </c>
      <c r="L4" s="3870" t="s">
        <v>54</v>
      </c>
      <c r="M4" s="1320" t="s">
        <v>3</v>
      </c>
      <c r="N4" s="171" t="s">
        <v>2</v>
      </c>
      <c r="O4" s="166" t="s">
        <v>317</v>
      </c>
      <c r="P4" s="175" t="s">
        <v>1578</v>
      </c>
      <c r="Q4" s="105" t="s">
        <v>2</v>
      </c>
      <c r="R4" s="177" t="s">
        <v>2</v>
      </c>
      <c r="S4" s="1775" t="s">
        <v>16</v>
      </c>
      <c r="T4" s="1898" t="s">
        <v>4</v>
      </c>
      <c r="U4" s="1319" t="s">
        <v>16</v>
      </c>
      <c r="V4" s="1312" t="s">
        <v>3</v>
      </c>
      <c r="W4" s="175" t="s">
        <v>2</v>
      </c>
      <c r="X4" s="176" t="s">
        <v>2</v>
      </c>
      <c r="Y4" s="2735" t="s">
        <v>4</v>
      </c>
      <c r="Z4" s="3544" t="s">
        <v>4</v>
      </c>
      <c r="AA4" s="1326" t="s">
        <v>16</v>
      </c>
      <c r="AB4" s="171" t="s">
        <v>2</v>
      </c>
      <c r="AC4" s="3619" t="s">
        <v>1576</v>
      </c>
      <c r="AD4" s="1734">
        <f t="shared" ref="AD4:AD29" si="0">COUNTIF(B4:AC4,AD$3)</f>
        <v>9</v>
      </c>
      <c r="AE4" s="16">
        <f t="shared" ref="AE4:AE29" si="1">COUNTIF(B4:AC4,AE$3)</f>
        <v>5</v>
      </c>
      <c r="AF4" s="16">
        <f t="shared" ref="AF4:AF29" si="2">COUNTIF(B4:AC4,AF$3)</f>
        <v>5</v>
      </c>
      <c r="AG4" s="16">
        <f t="shared" ref="AG4:AG29" si="3">COUNTIF(B4:AC4,AG$3)</f>
        <v>7</v>
      </c>
      <c r="AH4" s="1777">
        <f t="shared" ref="AH4:AH29" si="4">COUNTIF(B4:AC4,$AH$3)</f>
        <v>1</v>
      </c>
      <c r="AI4" s="1777">
        <v>0</v>
      </c>
      <c r="AJ4" s="1777">
        <v>3</v>
      </c>
      <c r="AK4" s="1591">
        <f t="shared" ref="AK4:AK30" si="5">(AE4*2)+(AF4*2)+AH4</f>
        <v>21</v>
      </c>
    </row>
    <row r="5" spans="1:37" ht="16.5" customHeight="1" thickBot="1">
      <c r="A5" s="3851" t="s">
        <v>1538</v>
      </c>
      <c r="B5" s="1773" t="s">
        <v>3</v>
      </c>
      <c r="C5" s="105" t="s">
        <v>2</v>
      </c>
      <c r="D5" s="182" t="s">
        <v>2</v>
      </c>
      <c r="E5" s="140" t="s">
        <v>16</v>
      </c>
      <c r="F5" s="99" t="s">
        <v>16</v>
      </c>
      <c r="G5" s="1292" t="s">
        <v>3</v>
      </c>
      <c r="H5" s="105" t="s">
        <v>2</v>
      </c>
      <c r="I5" s="104" t="s">
        <v>4</v>
      </c>
      <c r="J5" s="104" t="s">
        <v>4</v>
      </c>
      <c r="K5" s="100" t="s">
        <v>16</v>
      </c>
      <c r="L5" s="140" t="s">
        <v>16</v>
      </c>
      <c r="M5" s="1327" t="s">
        <v>3</v>
      </c>
      <c r="N5" s="89" t="s">
        <v>2</v>
      </c>
      <c r="O5" s="105" t="s">
        <v>2</v>
      </c>
      <c r="P5" s="120" t="s">
        <v>16</v>
      </c>
      <c r="Q5" s="120" t="s">
        <v>16</v>
      </c>
      <c r="R5" s="3930" t="s">
        <v>1589</v>
      </c>
      <c r="S5" s="2867" t="s">
        <v>1536</v>
      </c>
      <c r="T5" s="139" t="s">
        <v>4</v>
      </c>
      <c r="U5" s="117" t="s">
        <v>16</v>
      </c>
      <c r="V5" s="1295" t="s">
        <v>3</v>
      </c>
      <c r="W5" s="87" t="s">
        <v>2</v>
      </c>
      <c r="X5" s="3931" t="s">
        <v>1590</v>
      </c>
      <c r="Y5" s="127" t="s">
        <v>4</v>
      </c>
      <c r="Z5" s="130" t="s">
        <v>4</v>
      </c>
      <c r="AA5" s="99" t="s">
        <v>16</v>
      </c>
      <c r="AB5" s="89" t="s">
        <v>2</v>
      </c>
      <c r="AC5" s="3995" t="s">
        <v>1601</v>
      </c>
      <c r="AD5" s="12">
        <f t="shared" si="0"/>
        <v>8</v>
      </c>
      <c r="AE5" s="13">
        <f t="shared" si="1"/>
        <v>5</v>
      </c>
      <c r="AF5" s="13">
        <f t="shared" si="2"/>
        <v>5</v>
      </c>
      <c r="AG5" s="13">
        <f t="shared" si="3"/>
        <v>8</v>
      </c>
      <c r="AH5" s="49">
        <f t="shared" si="4"/>
        <v>1</v>
      </c>
      <c r="AI5" s="49">
        <v>0</v>
      </c>
      <c r="AJ5" s="49">
        <v>3</v>
      </c>
      <c r="AK5" s="14">
        <f t="shared" si="5"/>
        <v>21</v>
      </c>
    </row>
    <row r="6" spans="1:37" ht="16.5" customHeight="1" thickBot="1">
      <c r="A6" s="3874" t="s">
        <v>1539</v>
      </c>
      <c r="B6" s="2736" t="s">
        <v>2</v>
      </c>
      <c r="C6" s="1774" t="s">
        <v>3</v>
      </c>
      <c r="D6" s="2738" t="s">
        <v>2</v>
      </c>
      <c r="E6" s="2745" t="s">
        <v>16</v>
      </c>
      <c r="F6" s="153" t="s">
        <v>4</v>
      </c>
      <c r="G6" s="2745" t="s">
        <v>16</v>
      </c>
      <c r="H6" s="1297" t="s">
        <v>2</v>
      </c>
      <c r="I6" s="142" t="s">
        <v>4</v>
      </c>
      <c r="J6" s="142" t="s">
        <v>4</v>
      </c>
      <c r="K6" s="147" t="s">
        <v>16</v>
      </c>
      <c r="L6" s="2745" t="s">
        <v>16</v>
      </c>
      <c r="M6" s="3556" t="s">
        <v>3</v>
      </c>
      <c r="N6" s="146" t="s">
        <v>2</v>
      </c>
      <c r="O6" s="1756" t="s">
        <v>2</v>
      </c>
      <c r="P6" s="120" t="s">
        <v>16</v>
      </c>
      <c r="Q6" s="1774" t="s">
        <v>54</v>
      </c>
      <c r="R6" s="177" t="s">
        <v>2</v>
      </c>
      <c r="S6" s="2745" t="s">
        <v>16</v>
      </c>
      <c r="T6" s="153" t="s">
        <v>1577</v>
      </c>
      <c r="U6" s="1289" t="s">
        <v>16</v>
      </c>
      <c r="V6" s="1774" t="s">
        <v>3</v>
      </c>
      <c r="W6" s="1756" t="s">
        <v>2</v>
      </c>
      <c r="X6" s="1297" t="s">
        <v>2</v>
      </c>
      <c r="Y6" s="143" t="s">
        <v>1577</v>
      </c>
      <c r="Z6" s="1900" t="s">
        <v>1595</v>
      </c>
      <c r="AA6" s="1324" t="s">
        <v>16</v>
      </c>
      <c r="AB6" s="146" t="s">
        <v>2</v>
      </c>
      <c r="AC6" s="2742" t="s">
        <v>2</v>
      </c>
      <c r="AD6" s="1735">
        <f t="shared" si="0"/>
        <v>10</v>
      </c>
      <c r="AE6" s="20">
        <f t="shared" si="1"/>
        <v>4</v>
      </c>
      <c r="AF6" s="20">
        <f t="shared" si="2"/>
        <v>6</v>
      </c>
      <c r="AG6" s="20">
        <f t="shared" si="3"/>
        <v>8</v>
      </c>
      <c r="AH6" s="1778">
        <f t="shared" si="4"/>
        <v>0</v>
      </c>
      <c r="AI6" s="1778">
        <v>0</v>
      </c>
      <c r="AJ6" s="1778">
        <v>2</v>
      </c>
      <c r="AK6" s="1595">
        <f t="shared" si="5"/>
        <v>20</v>
      </c>
    </row>
    <row r="7" spans="1:37" ht="16.5" customHeight="1" thickBot="1">
      <c r="A7" s="3852" t="s">
        <v>22</v>
      </c>
      <c r="B7" s="2743" t="s">
        <v>2</v>
      </c>
      <c r="C7" s="1312" t="s">
        <v>3</v>
      </c>
      <c r="D7" s="3833" t="s">
        <v>2</v>
      </c>
      <c r="E7" s="1775" t="s">
        <v>16</v>
      </c>
      <c r="F7" s="99" t="s">
        <v>16</v>
      </c>
      <c r="G7" s="1319" t="s">
        <v>16</v>
      </c>
      <c r="H7" s="176" t="s">
        <v>2</v>
      </c>
      <c r="I7" s="1297" t="s">
        <v>2</v>
      </c>
      <c r="J7" s="3887" t="s">
        <v>3</v>
      </c>
      <c r="K7" s="3888" t="s">
        <v>2</v>
      </c>
      <c r="L7" s="3889" t="s">
        <v>16</v>
      </c>
      <c r="M7" s="3890" t="s">
        <v>4</v>
      </c>
      <c r="N7" s="3890" t="s">
        <v>4</v>
      </c>
      <c r="O7" s="3891" t="s">
        <v>1599</v>
      </c>
      <c r="P7" s="3888" t="s">
        <v>2</v>
      </c>
      <c r="Q7" s="1295" t="s">
        <v>3</v>
      </c>
      <c r="R7" s="2735" t="s">
        <v>4</v>
      </c>
      <c r="S7" s="3544" t="s">
        <v>4</v>
      </c>
      <c r="T7" s="1326" t="s">
        <v>16</v>
      </c>
      <c r="U7" s="176" t="s">
        <v>2</v>
      </c>
      <c r="V7" s="176" t="s">
        <v>2</v>
      </c>
      <c r="W7" s="2735" t="s">
        <v>4</v>
      </c>
      <c r="X7" s="3544" t="s">
        <v>4</v>
      </c>
      <c r="Y7" s="2830" t="s">
        <v>270</v>
      </c>
      <c r="Z7" s="1775" t="s">
        <v>16</v>
      </c>
      <c r="AA7" s="1326" t="s">
        <v>16</v>
      </c>
      <c r="AB7" s="1287" t="s">
        <v>4</v>
      </c>
      <c r="AC7" s="1898" t="s">
        <v>4</v>
      </c>
      <c r="AD7" s="1734">
        <f t="shared" si="0"/>
        <v>8</v>
      </c>
      <c r="AE7" s="16">
        <f t="shared" si="1"/>
        <v>4</v>
      </c>
      <c r="AF7" s="16">
        <f t="shared" si="2"/>
        <v>8</v>
      </c>
      <c r="AG7" s="16">
        <f t="shared" si="3"/>
        <v>7</v>
      </c>
      <c r="AH7" s="1777">
        <f t="shared" si="4"/>
        <v>0</v>
      </c>
      <c r="AI7" s="1777">
        <v>0</v>
      </c>
      <c r="AJ7" s="1777">
        <v>2</v>
      </c>
      <c r="AK7" s="1591">
        <f t="shared" si="5"/>
        <v>24</v>
      </c>
    </row>
    <row r="8" spans="1:37" ht="16.5" customHeight="1">
      <c r="A8" s="3853" t="s">
        <v>40</v>
      </c>
      <c r="B8" s="138" t="s">
        <v>2</v>
      </c>
      <c r="C8" s="87" t="s">
        <v>2</v>
      </c>
      <c r="D8" s="127" t="s">
        <v>4</v>
      </c>
      <c r="E8" s="130" t="s">
        <v>4</v>
      </c>
      <c r="F8" s="99" t="s">
        <v>16</v>
      </c>
      <c r="G8" s="89" t="s">
        <v>1565</v>
      </c>
      <c r="H8" s="105" t="s">
        <v>2</v>
      </c>
      <c r="I8" s="120" t="s">
        <v>16</v>
      </c>
      <c r="J8" s="120" t="s">
        <v>16</v>
      </c>
      <c r="K8" s="1301" t="s">
        <v>3</v>
      </c>
      <c r="L8" s="2867" t="s">
        <v>1536</v>
      </c>
      <c r="M8" s="139" t="s">
        <v>4</v>
      </c>
      <c r="N8" s="117" t="s">
        <v>16</v>
      </c>
      <c r="O8" s="1295" t="s">
        <v>3</v>
      </c>
      <c r="P8" s="87" t="s">
        <v>2</v>
      </c>
      <c r="Q8" s="105" t="s">
        <v>2</v>
      </c>
      <c r="R8" s="127" t="s">
        <v>4</v>
      </c>
      <c r="S8" s="130" t="s">
        <v>4</v>
      </c>
      <c r="T8" s="99" t="s">
        <v>16</v>
      </c>
      <c r="U8" s="103" t="s">
        <v>1596</v>
      </c>
      <c r="V8" s="3652" t="s">
        <v>59</v>
      </c>
      <c r="W8" s="3652" t="s">
        <v>59</v>
      </c>
      <c r="X8" s="3652" t="s">
        <v>59</v>
      </c>
      <c r="Y8" s="3652" t="s">
        <v>59</v>
      </c>
      <c r="Z8" s="140" t="s">
        <v>16</v>
      </c>
      <c r="AA8" s="99" t="s">
        <v>16</v>
      </c>
      <c r="AB8" s="84" t="s">
        <v>4</v>
      </c>
      <c r="AC8" s="139" t="s">
        <v>4</v>
      </c>
      <c r="AD8" s="12">
        <f t="shared" si="0"/>
        <v>5</v>
      </c>
      <c r="AE8" s="13">
        <f t="shared" si="1"/>
        <v>2</v>
      </c>
      <c r="AF8" s="13">
        <f t="shared" si="2"/>
        <v>7</v>
      </c>
      <c r="AG8" s="13">
        <f t="shared" si="3"/>
        <v>7</v>
      </c>
      <c r="AH8" s="49">
        <f t="shared" si="4"/>
        <v>1</v>
      </c>
      <c r="AI8" s="49">
        <v>0</v>
      </c>
      <c r="AJ8" s="49">
        <v>3</v>
      </c>
      <c r="AK8" s="14">
        <f t="shared" si="5"/>
        <v>19</v>
      </c>
    </row>
    <row r="9" spans="1:37" ht="16.5" customHeight="1" thickBot="1">
      <c r="A9" s="3874" t="s">
        <v>46</v>
      </c>
      <c r="B9" s="1900" t="s">
        <v>4</v>
      </c>
      <c r="C9" s="142" t="s">
        <v>4</v>
      </c>
      <c r="D9" s="147" t="s">
        <v>16</v>
      </c>
      <c r="E9" s="2745" t="s">
        <v>16</v>
      </c>
      <c r="F9" s="3556" t="s">
        <v>3</v>
      </c>
      <c r="G9" s="3836" t="s">
        <v>59</v>
      </c>
      <c r="H9" s="1297" t="s">
        <v>2</v>
      </c>
      <c r="I9" s="1297" t="s">
        <v>2</v>
      </c>
      <c r="J9" s="1774" t="s">
        <v>3</v>
      </c>
      <c r="K9" s="147" t="s">
        <v>16</v>
      </c>
      <c r="L9" s="2745" t="s">
        <v>16</v>
      </c>
      <c r="M9" s="153" t="s">
        <v>4</v>
      </c>
      <c r="N9" s="1289" t="s">
        <v>16</v>
      </c>
      <c r="O9" s="1774" t="s">
        <v>3</v>
      </c>
      <c r="P9" s="1297" t="s">
        <v>2</v>
      </c>
      <c r="Q9" s="1756" t="s">
        <v>2</v>
      </c>
      <c r="R9" s="143" t="s">
        <v>4</v>
      </c>
      <c r="S9" s="1900" t="s">
        <v>4</v>
      </c>
      <c r="T9" s="1324" t="s">
        <v>16</v>
      </c>
      <c r="U9" s="146" t="s">
        <v>2</v>
      </c>
      <c r="V9" s="1756" t="s">
        <v>2</v>
      </c>
      <c r="W9" s="3652" t="s">
        <v>59</v>
      </c>
      <c r="X9" s="1297" t="s">
        <v>2</v>
      </c>
      <c r="Y9" s="3869" t="s">
        <v>3</v>
      </c>
      <c r="Z9" s="2745" t="s">
        <v>16</v>
      </c>
      <c r="AA9" s="1324" t="s">
        <v>16</v>
      </c>
      <c r="AB9" s="326" t="s">
        <v>4</v>
      </c>
      <c r="AC9" s="153" t="s">
        <v>4</v>
      </c>
      <c r="AD9" s="1735">
        <f t="shared" si="0"/>
        <v>7</v>
      </c>
      <c r="AE9" s="20">
        <f t="shared" si="1"/>
        <v>4</v>
      </c>
      <c r="AF9" s="20">
        <f t="shared" si="2"/>
        <v>7</v>
      </c>
      <c r="AG9" s="20">
        <f t="shared" si="3"/>
        <v>8</v>
      </c>
      <c r="AH9" s="1778">
        <f t="shared" si="4"/>
        <v>0</v>
      </c>
      <c r="AI9" s="1778">
        <v>0</v>
      </c>
      <c r="AJ9" s="1778">
        <v>2</v>
      </c>
      <c r="AK9" s="1595">
        <f t="shared" si="5"/>
        <v>22</v>
      </c>
    </row>
    <row r="10" spans="1:37" ht="16.5" customHeight="1" thickBot="1">
      <c r="A10" s="3854" t="s">
        <v>44</v>
      </c>
      <c r="B10" s="3544" t="s">
        <v>4</v>
      </c>
      <c r="C10" s="1296" t="s">
        <v>4</v>
      </c>
      <c r="D10" s="1302" t="s">
        <v>16</v>
      </c>
      <c r="E10" s="1775" t="s">
        <v>16</v>
      </c>
      <c r="F10" s="1320" t="s">
        <v>3</v>
      </c>
      <c r="G10" s="170" t="s">
        <v>2</v>
      </c>
      <c r="H10" s="1312" t="s">
        <v>3</v>
      </c>
      <c r="I10" s="176" t="s">
        <v>2</v>
      </c>
      <c r="J10" s="166" t="s">
        <v>16</v>
      </c>
      <c r="K10" s="2735" t="s">
        <v>4</v>
      </c>
      <c r="L10" s="3544" t="s">
        <v>4</v>
      </c>
      <c r="M10" s="1326" t="s">
        <v>16</v>
      </c>
      <c r="N10" s="171" t="s">
        <v>2</v>
      </c>
      <c r="O10" s="1312" t="s">
        <v>3</v>
      </c>
      <c r="P10" s="3863" t="s">
        <v>2</v>
      </c>
      <c r="Q10" s="176" t="s">
        <v>2</v>
      </c>
      <c r="R10" s="2830" t="s">
        <v>3</v>
      </c>
      <c r="S10" s="1775" t="s">
        <v>16</v>
      </c>
      <c r="T10" s="1326" t="s">
        <v>16</v>
      </c>
      <c r="U10" s="1287" t="s">
        <v>4</v>
      </c>
      <c r="V10" s="1296" t="s">
        <v>4</v>
      </c>
      <c r="W10" s="166" t="s">
        <v>16</v>
      </c>
      <c r="X10" s="175" t="s">
        <v>2</v>
      </c>
      <c r="Y10" s="177" t="s">
        <v>2</v>
      </c>
      <c r="Z10" s="2739" t="s">
        <v>3</v>
      </c>
      <c r="AA10" s="1326" t="s">
        <v>16</v>
      </c>
      <c r="AB10" s="171" t="s">
        <v>2</v>
      </c>
      <c r="AC10" s="1326" t="s">
        <v>16</v>
      </c>
      <c r="AD10" s="1734">
        <f t="shared" si="0"/>
        <v>8</v>
      </c>
      <c r="AE10" s="16">
        <f t="shared" si="1"/>
        <v>5</v>
      </c>
      <c r="AF10" s="16">
        <f t="shared" si="2"/>
        <v>6</v>
      </c>
      <c r="AG10" s="16">
        <f t="shared" si="3"/>
        <v>9</v>
      </c>
      <c r="AH10" s="1777">
        <f t="shared" si="4"/>
        <v>0</v>
      </c>
      <c r="AI10" s="1777">
        <v>0</v>
      </c>
      <c r="AJ10" s="1777">
        <v>2</v>
      </c>
      <c r="AK10" s="1591">
        <f t="shared" si="5"/>
        <v>22</v>
      </c>
    </row>
    <row r="11" spans="1:37" ht="16.5" customHeight="1" thickBot="1">
      <c r="A11" s="3855" t="s">
        <v>523</v>
      </c>
      <c r="B11" s="140" t="s">
        <v>16</v>
      </c>
      <c r="C11" s="120" t="s">
        <v>16</v>
      </c>
      <c r="D11" s="1301" t="s">
        <v>3</v>
      </c>
      <c r="E11" s="2867" t="s">
        <v>1536</v>
      </c>
      <c r="F11" s="139" t="s">
        <v>4</v>
      </c>
      <c r="G11" s="117" t="s">
        <v>16</v>
      </c>
      <c r="H11" s="1295" t="s">
        <v>3</v>
      </c>
      <c r="I11" s="87" t="s">
        <v>2</v>
      </c>
      <c r="J11" s="105" t="s">
        <v>2</v>
      </c>
      <c r="K11" s="127" t="s">
        <v>4</v>
      </c>
      <c r="L11" s="130" t="s">
        <v>4</v>
      </c>
      <c r="M11" s="99" t="s">
        <v>16</v>
      </c>
      <c r="N11" s="103" t="s">
        <v>2</v>
      </c>
      <c r="O11" s="87" t="s">
        <v>2</v>
      </c>
      <c r="P11" s="105" t="s">
        <v>2</v>
      </c>
      <c r="Q11" s="1295" t="s">
        <v>3</v>
      </c>
      <c r="R11" s="182" t="s">
        <v>2</v>
      </c>
      <c r="S11" s="140" t="s">
        <v>16</v>
      </c>
      <c r="T11" s="99" t="s">
        <v>16</v>
      </c>
      <c r="U11" s="84" t="s">
        <v>4</v>
      </c>
      <c r="V11" s="104" t="s">
        <v>4</v>
      </c>
      <c r="W11" s="120" t="s">
        <v>16</v>
      </c>
      <c r="X11" s="105" t="s">
        <v>2</v>
      </c>
      <c r="Y11" s="1311" t="s">
        <v>76</v>
      </c>
      <c r="Z11" s="1773" t="s">
        <v>3</v>
      </c>
      <c r="AA11" s="99" t="s">
        <v>16</v>
      </c>
      <c r="AB11" s="1291" t="s">
        <v>3</v>
      </c>
      <c r="AC11" s="146" t="s">
        <v>2</v>
      </c>
      <c r="AD11" s="12">
        <f t="shared" si="0"/>
        <v>8</v>
      </c>
      <c r="AE11" s="13">
        <f t="shared" si="1"/>
        <v>5</v>
      </c>
      <c r="AF11" s="13">
        <f t="shared" si="2"/>
        <v>5</v>
      </c>
      <c r="AG11" s="13">
        <f t="shared" si="3"/>
        <v>8</v>
      </c>
      <c r="AH11" s="49">
        <f t="shared" si="4"/>
        <v>1</v>
      </c>
      <c r="AI11" s="49">
        <v>0</v>
      </c>
      <c r="AJ11" s="49">
        <v>3</v>
      </c>
      <c r="AK11" s="14">
        <f t="shared" si="5"/>
        <v>21</v>
      </c>
    </row>
    <row r="12" spans="1:37" ht="16.5" customHeight="1" thickBot="1">
      <c r="A12" s="3874" t="s">
        <v>39</v>
      </c>
      <c r="B12" s="2736" t="s">
        <v>2</v>
      </c>
      <c r="C12" s="1297" t="s">
        <v>2</v>
      </c>
      <c r="D12" s="3873" t="s">
        <v>2</v>
      </c>
      <c r="E12" s="1900" t="s">
        <v>4</v>
      </c>
      <c r="F12" s="1324" t="s">
        <v>16</v>
      </c>
      <c r="G12" s="1289" t="s">
        <v>16</v>
      </c>
      <c r="H12" s="3878" t="s">
        <v>3</v>
      </c>
      <c r="I12" s="1297" t="s">
        <v>2</v>
      </c>
      <c r="J12" s="1297" t="s">
        <v>2</v>
      </c>
      <c r="K12" s="143" t="s">
        <v>4</v>
      </c>
      <c r="L12" s="1900" t="s">
        <v>4</v>
      </c>
      <c r="M12" s="1324" t="s">
        <v>16</v>
      </c>
      <c r="N12" s="363" t="s">
        <v>1569</v>
      </c>
      <c r="O12" s="3652" t="s">
        <v>59</v>
      </c>
      <c r="P12" s="1297" t="s">
        <v>2</v>
      </c>
      <c r="Q12" s="1297" t="s">
        <v>2</v>
      </c>
      <c r="R12" s="3552" t="s">
        <v>3</v>
      </c>
      <c r="S12" s="2745" t="s">
        <v>16</v>
      </c>
      <c r="T12" s="2916" t="s">
        <v>3</v>
      </c>
      <c r="U12" s="326" t="s">
        <v>4</v>
      </c>
      <c r="V12" s="142" t="s">
        <v>4</v>
      </c>
      <c r="W12" s="148" t="s">
        <v>16</v>
      </c>
      <c r="X12" s="1756" t="s">
        <v>2</v>
      </c>
      <c r="Y12" s="2738" t="s">
        <v>2</v>
      </c>
      <c r="Z12" s="1324" t="s">
        <v>16</v>
      </c>
      <c r="AA12" s="1324" t="s">
        <v>16</v>
      </c>
      <c r="AB12" s="146" t="s">
        <v>2</v>
      </c>
      <c r="AC12" s="2742" t="s">
        <v>2</v>
      </c>
      <c r="AD12" s="1735">
        <f t="shared" si="0"/>
        <v>12</v>
      </c>
      <c r="AE12" s="20">
        <f t="shared" si="1"/>
        <v>3</v>
      </c>
      <c r="AF12" s="20">
        <f t="shared" si="2"/>
        <v>5</v>
      </c>
      <c r="AG12" s="20">
        <f t="shared" si="3"/>
        <v>7</v>
      </c>
      <c r="AH12" s="1778">
        <f t="shared" si="4"/>
        <v>0</v>
      </c>
      <c r="AI12" s="1778">
        <v>0</v>
      </c>
      <c r="AJ12" s="1778">
        <v>2</v>
      </c>
      <c r="AK12" s="1595">
        <f>(AE12*2)+(AF12*2)+AH12</f>
        <v>16</v>
      </c>
    </row>
    <row r="13" spans="1:37" ht="16.5" customHeight="1" thickBot="1">
      <c r="A13" s="3856" t="s">
        <v>75</v>
      </c>
      <c r="B13" s="3544" t="s">
        <v>4</v>
      </c>
      <c r="C13" s="1296" t="s">
        <v>4</v>
      </c>
      <c r="D13" s="1302" t="s">
        <v>16</v>
      </c>
      <c r="E13" s="1775" t="s">
        <v>16</v>
      </c>
      <c r="F13" s="1320" t="s">
        <v>3</v>
      </c>
      <c r="G13" s="171" t="s">
        <v>2</v>
      </c>
      <c r="H13" s="175" t="s">
        <v>2</v>
      </c>
      <c r="I13" s="3886" t="s">
        <v>1567</v>
      </c>
      <c r="J13" s="176" t="s">
        <v>2</v>
      </c>
      <c r="K13" s="3885" t="s">
        <v>3</v>
      </c>
      <c r="L13" s="1775" t="s">
        <v>16</v>
      </c>
      <c r="M13" s="1326" t="s">
        <v>16</v>
      </c>
      <c r="N13" s="1287" t="s">
        <v>4</v>
      </c>
      <c r="O13" s="1296" t="s">
        <v>4</v>
      </c>
      <c r="P13" s="166" t="s">
        <v>16</v>
      </c>
      <c r="Q13" s="175" t="s">
        <v>2</v>
      </c>
      <c r="R13" s="177" t="s">
        <v>2</v>
      </c>
      <c r="S13" s="2739" t="s">
        <v>3</v>
      </c>
      <c r="T13" s="1326" t="s">
        <v>16</v>
      </c>
      <c r="U13" s="171" t="s">
        <v>2</v>
      </c>
      <c r="V13" s="166" t="s">
        <v>16</v>
      </c>
      <c r="W13" s="1312" t="s">
        <v>3</v>
      </c>
      <c r="X13" s="3886" t="s">
        <v>1567</v>
      </c>
      <c r="Y13" s="1312" t="s">
        <v>3</v>
      </c>
      <c r="Z13" s="1775" t="s">
        <v>16</v>
      </c>
      <c r="AA13" s="3574" t="s">
        <v>1536</v>
      </c>
      <c r="AB13" s="2742" t="s">
        <v>2</v>
      </c>
      <c r="AC13" s="1291" t="s">
        <v>3</v>
      </c>
      <c r="AD13" s="1734">
        <f t="shared" si="0"/>
        <v>7</v>
      </c>
      <c r="AE13" s="16">
        <f t="shared" si="1"/>
        <v>6</v>
      </c>
      <c r="AF13" s="16">
        <f t="shared" si="2"/>
        <v>4</v>
      </c>
      <c r="AG13" s="16">
        <f t="shared" si="3"/>
        <v>8</v>
      </c>
      <c r="AH13" s="1777">
        <f t="shared" si="4"/>
        <v>1</v>
      </c>
      <c r="AI13" s="1777">
        <v>0</v>
      </c>
      <c r="AJ13" s="1777">
        <v>2</v>
      </c>
      <c r="AK13" s="1591">
        <f>(AE13*2)+(AF13*2)+AH13</f>
        <v>21</v>
      </c>
    </row>
    <row r="14" spans="1:37" ht="16.5" customHeight="1">
      <c r="A14" s="3857" t="s">
        <v>42</v>
      </c>
      <c r="B14" s="138" t="s">
        <v>2</v>
      </c>
      <c r="C14" s="120" t="s">
        <v>16</v>
      </c>
      <c r="D14" s="127" t="s">
        <v>4</v>
      </c>
      <c r="E14" s="130" t="s">
        <v>4</v>
      </c>
      <c r="F14" s="3868" t="s">
        <v>4</v>
      </c>
      <c r="G14" s="117" t="s">
        <v>16</v>
      </c>
      <c r="H14" s="105" t="s">
        <v>2</v>
      </c>
      <c r="I14" s="87" t="s">
        <v>2</v>
      </c>
      <c r="J14" s="1295" t="s">
        <v>3</v>
      </c>
      <c r="K14" s="3652" t="s">
        <v>59</v>
      </c>
      <c r="L14" s="140" t="s">
        <v>16</v>
      </c>
      <c r="M14" s="99" t="s">
        <v>16</v>
      </c>
      <c r="N14" s="104" t="s">
        <v>4</v>
      </c>
      <c r="O14" s="104" t="s">
        <v>4</v>
      </c>
      <c r="P14" s="120" t="s">
        <v>16</v>
      </c>
      <c r="Q14" s="105" t="s">
        <v>2</v>
      </c>
      <c r="R14" s="91" t="s">
        <v>2</v>
      </c>
      <c r="S14" s="1773" t="s">
        <v>3</v>
      </c>
      <c r="T14" s="99" t="s">
        <v>16</v>
      </c>
      <c r="U14" s="89" t="s">
        <v>76</v>
      </c>
      <c r="V14" s="105" t="s">
        <v>2</v>
      </c>
      <c r="W14" s="1295" t="s">
        <v>3</v>
      </c>
      <c r="X14" s="3886" t="s">
        <v>1598</v>
      </c>
      <c r="Y14" s="140" t="s">
        <v>16</v>
      </c>
      <c r="Z14" s="140" t="s">
        <v>16</v>
      </c>
      <c r="AA14" s="3574" t="s">
        <v>704</v>
      </c>
      <c r="AB14" s="1292" t="s">
        <v>3</v>
      </c>
      <c r="AC14" s="1996" t="s">
        <v>1606</v>
      </c>
      <c r="AD14" s="12">
        <f t="shared" si="0"/>
        <v>6</v>
      </c>
      <c r="AE14" s="13">
        <f t="shared" si="1"/>
        <v>4</v>
      </c>
      <c r="AF14" s="13">
        <f t="shared" si="2"/>
        <v>5</v>
      </c>
      <c r="AG14" s="13">
        <f t="shared" si="3"/>
        <v>8</v>
      </c>
      <c r="AH14" s="49">
        <f t="shared" si="4"/>
        <v>1</v>
      </c>
      <c r="AI14" s="49">
        <v>0</v>
      </c>
      <c r="AJ14" s="49">
        <v>3</v>
      </c>
      <c r="AK14" s="14">
        <f>(AE14*2)+(AF14*2)+AH14</f>
        <v>19</v>
      </c>
    </row>
    <row r="15" spans="1:37" ht="16.5" customHeight="1" thickBot="1">
      <c r="A15" s="3874" t="s">
        <v>37</v>
      </c>
      <c r="B15" s="2916" t="s">
        <v>3</v>
      </c>
      <c r="C15" s="1297" t="s">
        <v>2</v>
      </c>
      <c r="D15" s="143" t="s">
        <v>4</v>
      </c>
      <c r="E15" s="2745" t="s">
        <v>16</v>
      </c>
      <c r="F15" s="1324" t="s">
        <v>16</v>
      </c>
      <c r="G15" s="3866" t="s">
        <v>2</v>
      </c>
      <c r="H15" s="1297" t="s">
        <v>2</v>
      </c>
      <c r="I15" s="3552" t="s">
        <v>3</v>
      </c>
      <c r="J15" s="1297" t="s">
        <v>2</v>
      </c>
      <c r="K15" s="182" t="s">
        <v>2</v>
      </c>
      <c r="L15" s="2745" t="s">
        <v>16</v>
      </c>
      <c r="M15" s="1324" t="s">
        <v>16</v>
      </c>
      <c r="N15" s="326" t="s">
        <v>4</v>
      </c>
      <c r="O15" s="142" t="s">
        <v>4</v>
      </c>
      <c r="P15" s="148" t="s">
        <v>16</v>
      </c>
      <c r="Q15" s="105" t="s">
        <v>2</v>
      </c>
      <c r="R15" s="2738" t="s">
        <v>2</v>
      </c>
      <c r="S15" s="2916" t="s">
        <v>3</v>
      </c>
      <c r="T15" s="1324" t="s">
        <v>16</v>
      </c>
      <c r="U15" s="146" t="s">
        <v>2</v>
      </c>
      <c r="V15" s="1297" t="s">
        <v>2</v>
      </c>
      <c r="W15" s="1774" t="s">
        <v>3</v>
      </c>
      <c r="X15" s="1297" t="s">
        <v>15</v>
      </c>
      <c r="Y15" s="2738" t="s">
        <v>2</v>
      </c>
      <c r="Z15" s="2745" t="s">
        <v>16</v>
      </c>
      <c r="AA15" s="1324" t="s">
        <v>16</v>
      </c>
      <c r="AB15" s="2868" t="s">
        <v>3</v>
      </c>
      <c r="AC15" s="3826" t="s">
        <v>2</v>
      </c>
      <c r="AD15" s="1735">
        <f t="shared" si="0"/>
        <v>12</v>
      </c>
      <c r="AE15" s="20">
        <f t="shared" si="1"/>
        <v>5</v>
      </c>
      <c r="AF15" s="20">
        <f t="shared" si="2"/>
        <v>3</v>
      </c>
      <c r="AG15" s="20">
        <f t="shared" si="3"/>
        <v>8</v>
      </c>
      <c r="AH15" s="1778">
        <f t="shared" si="4"/>
        <v>0</v>
      </c>
      <c r="AI15" s="1778">
        <v>0</v>
      </c>
      <c r="AJ15" s="1778">
        <v>2</v>
      </c>
      <c r="AK15" s="1595">
        <f>(AE15*2)+(AF15*2)+AH15</f>
        <v>16</v>
      </c>
    </row>
    <row r="16" spans="1:37" ht="16.5" customHeight="1" thickBot="1">
      <c r="A16" s="3858" t="s">
        <v>36</v>
      </c>
      <c r="B16" s="3827" t="s">
        <v>16</v>
      </c>
      <c r="C16" s="176" t="s">
        <v>2</v>
      </c>
      <c r="D16" s="2830" t="s">
        <v>3</v>
      </c>
      <c r="E16" s="1775" t="s">
        <v>16</v>
      </c>
      <c r="F16" s="1326" t="s">
        <v>16</v>
      </c>
      <c r="G16" s="1287" t="s">
        <v>4</v>
      </c>
      <c r="H16" s="1296" t="s">
        <v>4</v>
      </c>
      <c r="I16" s="166" t="s">
        <v>16</v>
      </c>
      <c r="J16" s="175" t="s">
        <v>2</v>
      </c>
      <c r="K16" s="182" t="s">
        <v>2</v>
      </c>
      <c r="L16" s="2739" t="s">
        <v>3</v>
      </c>
      <c r="M16" s="1296" t="s">
        <v>4</v>
      </c>
      <c r="N16" s="1296" t="s">
        <v>4</v>
      </c>
      <c r="O16" s="166" t="s">
        <v>16</v>
      </c>
      <c r="P16" s="176" t="s">
        <v>2</v>
      </c>
      <c r="Q16" s="1312" t="s">
        <v>3</v>
      </c>
      <c r="R16" s="3833" t="s">
        <v>2</v>
      </c>
      <c r="S16" s="1775" t="s">
        <v>16</v>
      </c>
      <c r="T16" s="3574" t="s">
        <v>1536</v>
      </c>
      <c r="U16" s="1291" t="s">
        <v>3</v>
      </c>
      <c r="V16" s="176" t="s">
        <v>2</v>
      </c>
      <c r="W16" s="3652" t="s">
        <v>274</v>
      </c>
      <c r="X16" s="1302" t="s">
        <v>16</v>
      </c>
      <c r="Y16" s="1302" t="s">
        <v>16</v>
      </c>
      <c r="Z16" s="3574" t="s">
        <v>1536</v>
      </c>
      <c r="AA16" s="1320" t="s">
        <v>3</v>
      </c>
      <c r="AB16" s="171" t="s">
        <v>2</v>
      </c>
      <c r="AC16" s="1326" t="s">
        <v>16</v>
      </c>
      <c r="AD16" s="1734">
        <f t="shared" si="0"/>
        <v>7</v>
      </c>
      <c r="AE16" s="16">
        <f t="shared" si="1"/>
        <v>5</v>
      </c>
      <c r="AF16" s="16">
        <f t="shared" si="2"/>
        <v>4</v>
      </c>
      <c r="AG16" s="16">
        <f t="shared" si="3"/>
        <v>9</v>
      </c>
      <c r="AH16" s="1777">
        <f t="shared" si="4"/>
        <v>2</v>
      </c>
      <c r="AI16" s="1777">
        <v>0</v>
      </c>
      <c r="AJ16" s="1777">
        <v>2</v>
      </c>
      <c r="AK16" s="1591">
        <f t="shared" si="5"/>
        <v>20</v>
      </c>
    </row>
    <row r="17" spans="1:37" ht="16.5" customHeight="1" thickBot="1">
      <c r="A17" s="3859" t="s">
        <v>526</v>
      </c>
      <c r="B17" s="1773" t="s">
        <v>3</v>
      </c>
      <c r="C17" s="105" t="s">
        <v>2</v>
      </c>
      <c r="D17" s="91" t="s">
        <v>2</v>
      </c>
      <c r="E17" s="140" t="s">
        <v>16</v>
      </c>
      <c r="F17" s="1321" t="s">
        <v>1536</v>
      </c>
      <c r="G17" s="84" t="s">
        <v>4</v>
      </c>
      <c r="H17" s="104" t="s">
        <v>4</v>
      </c>
      <c r="I17" s="120" t="s">
        <v>16</v>
      </c>
      <c r="J17" s="105" t="s">
        <v>2</v>
      </c>
      <c r="K17" s="182" t="s">
        <v>2</v>
      </c>
      <c r="L17" s="3892" t="s">
        <v>1568</v>
      </c>
      <c r="M17" s="99" t="s">
        <v>16</v>
      </c>
      <c r="N17" s="89" t="s">
        <v>1570</v>
      </c>
      <c r="O17" s="3900" t="s">
        <v>3</v>
      </c>
      <c r="P17" s="1295" t="s">
        <v>1575</v>
      </c>
      <c r="Q17" s="105" t="s">
        <v>2</v>
      </c>
      <c r="R17" s="182" t="s">
        <v>2</v>
      </c>
      <c r="S17" s="140" t="s">
        <v>16</v>
      </c>
      <c r="T17" s="99" t="s">
        <v>16</v>
      </c>
      <c r="U17" s="3948" t="s">
        <v>270</v>
      </c>
      <c r="V17" s="3828" t="s">
        <v>2</v>
      </c>
      <c r="W17" s="3829" t="s">
        <v>4</v>
      </c>
      <c r="X17" s="3829" t="s">
        <v>4</v>
      </c>
      <c r="Y17" s="3849" t="s">
        <v>16</v>
      </c>
      <c r="Z17" s="140" t="s">
        <v>16</v>
      </c>
      <c r="AA17" s="1327" t="s">
        <v>3</v>
      </c>
      <c r="AB17" s="89" t="s">
        <v>2</v>
      </c>
      <c r="AC17" s="1321" t="s">
        <v>16</v>
      </c>
      <c r="AD17" s="12">
        <f t="shared" si="0"/>
        <v>9</v>
      </c>
      <c r="AE17" s="13">
        <f t="shared" si="1"/>
        <v>4</v>
      </c>
      <c r="AF17" s="13">
        <f t="shared" si="2"/>
        <v>4</v>
      </c>
      <c r="AG17" s="13">
        <f t="shared" si="3"/>
        <v>9</v>
      </c>
      <c r="AH17" s="49">
        <f t="shared" si="4"/>
        <v>1</v>
      </c>
      <c r="AI17" s="49">
        <v>0</v>
      </c>
      <c r="AJ17" s="49">
        <v>3</v>
      </c>
      <c r="AK17" s="14">
        <f>(AE17*2)+(AF17*2)+AH17</f>
        <v>17</v>
      </c>
    </row>
    <row r="18" spans="1:37" ht="16.5" customHeight="1" thickBot="1">
      <c r="A18" s="3874" t="s">
        <v>43</v>
      </c>
      <c r="B18" s="2736" t="s">
        <v>2</v>
      </c>
      <c r="C18" s="1756" t="s">
        <v>2</v>
      </c>
      <c r="D18" s="3552" t="s">
        <v>3</v>
      </c>
      <c r="E18" s="2745" t="s">
        <v>16</v>
      </c>
      <c r="F18" s="1324" t="s">
        <v>16</v>
      </c>
      <c r="G18" s="326" t="s">
        <v>4</v>
      </c>
      <c r="H18" s="142" t="s">
        <v>4</v>
      </c>
      <c r="I18" s="148" t="s">
        <v>16</v>
      </c>
      <c r="J18" s="1756" t="s">
        <v>2</v>
      </c>
      <c r="K18" s="2738" t="s">
        <v>2</v>
      </c>
      <c r="L18" s="2916" t="s">
        <v>3</v>
      </c>
      <c r="M18" s="1324" t="s">
        <v>16</v>
      </c>
      <c r="N18" s="1291" t="s">
        <v>3</v>
      </c>
      <c r="O18" s="1297" t="s">
        <v>2</v>
      </c>
      <c r="P18" s="1774" t="s">
        <v>3</v>
      </c>
      <c r="Q18" s="3652" t="s">
        <v>1516</v>
      </c>
      <c r="R18" s="2738" t="s">
        <v>2</v>
      </c>
      <c r="S18" s="2745" t="s">
        <v>16</v>
      </c>
      <c r="T18" s="1324" t="s">
        <v>16</v>
      </c>
      <c r="U18" s="1756" t="s">
        <v>2</v>
      </c>
      <c r="V18" s="1297" t="s">
        <v>2</v>
      </c>
      <c r="W18" s="142" t="s">
        <v>4</v>
      </c>
      <c r="X18" s="142" t="s">
        <v>4</v>
      </c>
      <c r="Y18" s="147" t="s">
        <v>16</v>
      </c>
      <c r="Z18" s="2745" t="s">
        <v>16</v>
      </c>
      <c r="AA18" s="3556" t="s">
        <v>3</v>
      </c>
      <c r="AB18" s="146" t="s">
        <v>2</v>
      </c>
      <c r="AC18" s="2742" t="s">
        <v>2</v>
      </c>
      <c r="AD18" s="1735">
        <f t="shared" si="0"/>
        <v>10</v>
      </c>
      <c r="AE18" s="20">
        <f t="shared" si="1"/>
        <v>5</v>
      </c>
      <c r="AF18" s="20">
        <f t="shared" si="2"/>
        <v>4</v>
      </c>
      <c r="AG18" s="20">
        <f t="shared" si="3"/>
        <v>8</v>
      </c>
      <c r="AH18" s="1778">
        <f t="shared" si="4"/>
        <v>0</v>
      </c>
      <c r="AI18" s="1778">
        <v>0</v>
      </c>
      <c r="AJ18" s="1778">
        <v>2</v>
      </c>
      <c r="AK18" s="1595">
        <f>(AE18*2)+(AF18*2)+AH18</f>
        <v>18</v>
      </c>
    </row>
    <row r="19" spans="1:37" ht="16.5" customHeight="1" thickBot="1">
      <c r="A19" s="3871" t="s">
        <v>41</v>
      </c>
      <c r="B19" s="2733" t="s">
        <v>2</v>
      </c>
      <c r="C19" s="176" t="s">
        <v>2</v>
      </c>
      <c r="D19" s="177" t="s">
        <v>2</v>
      </c>
      <c r="E19" s="3876" t="s">
        <v>1561</v>
      </c>
      <c r="F19" s="1326" t="s">
        <v>16</v>
      </c>
      <c r="G19" s="171" t="s">
        <v>2</v>
      </c>
      <c r="H19" s="3875" t="s">
        <v>1560</v>
      </c>
      <c r="I19" s="1312" t="s">
        <v>3</v>
      </c>
      <c r="J19" s="1774" t="s">
        <v>3</v>
      </c>
      <c r="K19" s="3833" t="s">
        <v>2</v>
      </c>
      <c r="L19" s="1775" t="s">
        <v>16</v>
      </c>
      <c r="M19" s="3574" t="s">
        <v>1536</v>
      </c>
      <c r="N19" s="1291" t="s">
        <v>3</v>
      </c>
      <c r="O19" s="176" t="s">
        <v>2</v>
      </c>
      <c r="P19" s="1296" t="s">
        <v>4</v>
      </c>
      <c r="Q19" s="1296" t="s">
        <v>4</v>
      </c>
      <c r="R19" s="1302" t="s">
        <v>16</v>
      </c>
      <c r="S19" s="1775" t="s">
        <v>16</v>
      </c>
      <c r="T19" s="1320" t="s">
        <v>3</v>
      </c>
      <c r="U19" s="171" t="s">
        <v>2</v>
      </c>
      <c r="V19" s="166" t="s">
        <v>16</v>
      </c>
      <c r="W19" s="176" t="s">
        <v>2</v>
      </c>
      <c r="X19" s="1312" t="s">
        <v>3</v>
      </c>
      <c r="Y19" s="3833" t="s">
        <v>2</v>
      </c>
      <c r="Z19" s="1775" t="s">
        <v>16</v>
      </c>
      <c r="AA19" s="1898" t="s">
        <v>4</v>
      </c>
      <c r="AB19" s="1319" t="s">
        <v>16</v>
      </c>
      <c r="AC19" s="1320" t="s">
        <v>3</v>
      </c>
      <c r="AD19" s="1734">
        <f t="shared" si="0"/>
        <v>9</v>
      </c>
      <c r="AE19" s="16">
        <f t="shared" si="1"/>
        <v>7</v>
      </c>
      <c r="AF19" s="16">
        <f t="shared" si="2"/>
        <v>3</v>
      </c>
      <c r="AG19" s="16">
        <f t="shared" si="3"/>
        <v>8</v>
      </c>
      <c r="AH19" s="1777">
        <f t="shared" si="4"/>
        <v>1</v>
      </c>
      <c r="AI19" s="1777">
        <v>0</v>
      </c>
      <c r="AJ19" s="1777">
        <v>3</v>
      </c>
      <c r="AK19" s="1591">
        <f t="shared" si="5"/>
        <v>21</v>
      </c>
    </row>
    <row r="20" spans="1:37" ht="16.5" customHeight="1">
      <c r="A20" s="3872" t="s">
        <v>522</v>
      </c>
      <c r="B20" s="140" t="s">
        <v>16</v>
      </c>
      <c r="C20" s="105" t="s">
        <v>2</v>
      </c>
      <c r="D20" s="3879" t="s">
        <v>1564</v>
      </c>
      <c r="E20" s="1773" t="s">
        <v>3</v>
      </c>
      <c r="F20" s="99" t="s">
        <v>16</v>
      </c>
      <c r="G20" s="3652" t="s">
        <v>59</v>
      </c>
      <c r="H20" s="3652" t="s">
        <v>59</v>
      </c>
      <c r="I20" s="1295" t="s">
        <v>3</v>
      </c>
      <c r="J20" s="3652" t="s">
        <v>59</v>
      </c>
      <c r="K20" s="3652" t="s">
        <v>59</v>
      </c>
      <c r="L20" s="140" t="s">
        <v>16</v>
      </c>
      <c r="M20" s="99" t="s">
        <v>16</v>
      </c>
      <c r="N20" s="3652" t="s">
        <v>59</v>
      </c>
      <c r="O20" s="3652" t="s">
        <v>59</v>
      </c>
      <c r="P20" s="104" t="s">
        <v>4</v>
      </c>
      <c r="Q20" s="104" t="s">
        <v>4</v>
      </c>
      <c r="R20" s="100" t="s">
        <v>16</v>
      </c>
      <c r="S20" s="140" t="s">
        <v>16</v>
      </c>
      <c r="T20" s="3652" t="s">
        <v>59</v>
      </c>
      <c r="U20" s="3652" t="s">
        <v>59</v>
      </c>
      <c r="V20" s="3652" t="s">
        <v>59</v>
      </c>
      <c r="W20" s="120" t="s">
        <v>16</v>
      </c>
      <c r="X20" s="120" t="s">
        <v>16</v>
      </c>
      <c r="Y20" s="3652" t="s">
        <v>59</v>
      </c>
      <c r="Z20" s="3652" t="s">
        <v>59</v>
      </c>
      <c r="AA20" s="139" t="s">
        <v>4</v>
      </c>
      <c r="AB20" s="117" t="s">
        <v>16</v>
      </c>
      <c r="AC20" s="3652" t="s">
        <v>59</v>
      </c>
      <c r="AD20" s="12">
        <f t="shared" si="0"/>
        <v>1</v>
      </c>
      <c r="AE20" s="13">
        <f t="shared" si="1"/>
        <v>2</v>
      </c>
      <c r="AF20" s="13">
        <f t="shared" si="2"/>
        <v>3</v>
      </c>
      <c r="AG20" s="13">
        <f t="shared" si="3"/>
        <v>9</v>
      </c>
      <c r="AH20" s="49">
        <f t="shared" si="4"/>
        <v>0</v>
      </c>
      <c r="AI20" s="49">
        <v>0</v>
      </c>
      <c r="AJ20" s="49">
        <v>2</v>
      </c>
      <c r="AK20" s="14">
        <f>(AE20*2)+(AF20*2)+AH20</f>
        <v>10</v>
      </c>
    </row>
    <row r="21" spans="1:37" ht="16.5" customHeight="1" thickBot="1">
      <c r="A21" s="3874" t="s">
        <v>521</v>
      </c>
      <c r="B21" s="2745" t="s">
        <v>16</v>
      </c>
      <c r="C21" s="1297" t="s">
        <v>2</v>
      </c>
      <c r="D21" s="2738" t="s">
        <v>2</v>
      </c>
      <c r="E21" s="2916" t="s">
        <v>3</v>
      </c>
      <c r="F21" s="1324" t="s">
        <v>16</v>
      </c>
      <c r="G21" s="1774" t="s">
        <v>3</v>
      </c>
      <c r="H21" s="1756" t="s">
        <v>2</v>
      </c>
      <c r="I21" s="1297" t="s">
        <v>2</v>
      </c>
      <c r="J21" s="1297" t="s">
        <v>2</v>
      </c>
      <c r="K21" s="1774" t="s">
        <v>3</v>
      </c>
      <c r="L21" s="2745" t="s">
        <v>16</v>
      </c>
      <c r="M21" s="1324" t="s">
        <v>16</v>
      </c>
      <c r="N21" s="3652" t="s">
        <v>59</v>
      </c>
      <c r="O21" s="1297" t="s">
        <v>2</v>
      </c>
      <c r="P21" s="142" t="s">
        <v>4</v>
      </c>
      <c r="Q21" s="142" t="s">
        <v>4</v>
      </c>
      <c r="R21" s="147" t="s">
        <v>16</v>
      </c>
      <c r="S21" s="2745" t="s">
        <v>16</v>
      </c>
      <c r="T21" s="2745" t="s">
        <v>16</v>
      </c>
      <c r="U21" s="1774" t="s">
        <v>3</v>
      </c>
      <c r="V21" s="1756" t="s">
        <v>2</v>
      </c>
      <c r="W21" s="1297" t="s">
        <v>2</v>
      </c>
      <c r="X21" s="1774" t="s">
        <v>3</v>
      </c>
      <c r="Y21" s="147" t="s">
        <v>16</v>
      </c>
      <c r="Z21" s="3556" t="s">
        <v>3</v>
      </c>
      <c r="AA21" s="153" t="s">
        <v>4</v>
      </c>
      <c r="AB21" s="1289" t="s">
        <v>16</v>
      </c>
      <c r="AC21" s="3556" t="s">
        <v>3</v>
      </c>
      <c r="AD21" s="1735">
        <f t="shared" si="0"/>
        <v>8</v>
      </c>
      <c r="AE21" s="20">
        <f t="shared" si="1"/>
        <v>7</v>
      </c>
      <c r="AF21" s="20">
        <f t="shared" si="2"/>
        <v>3</v>
      </c>
      <c r="AG21" s="20">
        <f t="shared" si="3"/>
        <v>9</v>
      </c>
      <c r="AH21" s="1778">
        <f t="shared" si="4"/>
        <v>0</v>
      </c>
      <c r="AI21" s="1778">
        <v>0</v>
      </c>
      <c r="AJ21" s="1778">
        <v>2</v>
      </c>
      <c r="AK21" s="1595">
        <f>(AE21*2)+(AF21*2)+AH21</f>
        <v>20</v>
      </c>
    </row>
    <row r="22" spans="1:37" ht="16.5" customHeight="1">
      <c r="A22" s="3860" t="s">
        <v>1558</v>
      </c>
      <c r="B22" s="3830" t="s">
        <v>2</v>
      </c>
      <c r="C22" s="2895" t="s">
        <v>2</v>
      </c>
      <c r="D22" s="354" t="s">
        <v>16</v>
      </c>
      <c r="E22" s="3842" t="s">
        <v>1536</v>
      </c>
      <c r="F22" s="3843" t="s">
        <v>1536</v>
      </c>
      <c r="G22" s="184" t="s">
        <v>2</v>
      </c>
      <c r="H22" s="2762" t="s">
        <v>16</v>
      </c>
      <c r="I22" s="2895" t="s">
        <v>2</v>
      </c>
      <c r="J22" s="2895" t="s">
        <v>2</v>
      </c>
      <c r="K22" s="3844" t="s">
        <v>2</v>
      </c>
      <c r="L22" s="3845" t="s">
        <v>16</v>
      </c>
      <c r="M22" s="3846" t="s">
        <v>16</v>
      </c>
      <c r="N22" s="184" t="s">
        <v>2</v>
      </c>
      <c r="O22" s="2895" t="s">
        <v>2</v>
      </c>
      <c r="P22" s="2895" t="s">
        <v>2</v>
      </c>
      <c r="Q22" s="2895" t="s">
        <v>2</v>
      </c>
      <c r="R22" s="3844" t="s">
        <v>2</v>
      </c>
      <c r="S22" s="3845" t="s">
        <v>16</v>
      </c>
      <c r="T22" s="3846" t="s">
        <v>16</v>
      </c>
      <c r="U22" s="184" t="s">
        <v>2</v>
      </c>
      <c r="V22" s="2895" t="s">
        <v>2</v>
      </c>
      <c r="W22" s="2895" t="s">
        <v>2</v>
      </c>
      <c r="X22" s="2895" t="s">
        <v>2</v>
      </c>
      <c r="Y22" s="3844" t="s">
        <v>2</v>
      </c>
      <c r="Z22" s="3845" t="s">
        <v>16</v>
      </c>
      <c r="AA22" s="3846" t="s">
        <v>16</v>
      </c>
      <c r="AB22" s="184" t="s">
        <v>2</v>
      </c>
      <c r="AC22" s="3831" t="s">
        <v>2</v>
      </c>
      <c r="AD22" s="1601">
        <f t="shared" si="0"/>
        <v>18</v>
      </c>
      <c r="AE22" s="1597">
        <f t="shared" si="1"/>
        <v>0</v>
      </c>
      <c r="AF22" s="1598">
        <f t="shared" si="2"/>
        <v>0</v>
      </c>
      <c r="AG22" s="1598">
        <f t="shared" si="3"/>
        <v>8</v>
      </c>
      <c r="AH22" s="1847">
        <f t="shared" si="4"/>
        <v>2</v>
      </c>
      <c r="AI22" s="1847">
        <v>0</v>
      </c>
      <c r="AJ22" s="1847">
        <v>0</v>
      </c>
      <c r="AK22" s="3167">
        <f t="shared" si="5"/>
        <v>2</v>
      </c>
    </row>
    <row r="23" spans="1:37" ht="16.5" customHeight="1">
      <c r="A23" s="3861" t="s">
        <v>26</v>
      </c>
      <c r="B23" s="138" t="s">
        <v>2</v>
      </c>
      <c r="C23" s="105" t="s">
        <v>2</v>
      </c>
      <c r="D23" s="133" t="s">
        <v>1562</v>
      </c>
      <c r="E23" s="3877" t="s">
        <v>1563</v>
      </c>
      <c r="F23" s="3547" t="s">
        <v>1536</v>
      </c>
      <c r="G23" s="3865" t="s">
        <v>54</v>
      </c>
      <c r="H23" s="120" t="s">
        <v>16</v>
      </c>
      <c r="I23" s="87" t="s">
        <v>2</v>
      </c>
      <c r="J23" s="1295" t="s">
        <v>3</v>
      </c>
      <c r="K23" s="105" t="s">
        <v>2</v>
      </c>
      <c r="L23" s="140" t="s">
        <v>16</v>
      </c>
      <c r="M23" s="99" t="s">
        <v>16</v>
      </c>
      <c r="N23" s="103" t="s">
        <v>2</v>
      </c>
      <c r="O23" s="105" t="s">
        <v>2</v>
      </c>
      <c r="P23" s="105" t="s">
        <v>2</v>
      </c>
      <c r="Q23" s="105" t="s">
        <v>2</v>
      </c>
      <c r="R23" s="91" t="s">
        <v>2</v>
      </c>
      <c r="S23" s="140" t="s">
        <v>16</v>
      </c>
      <c r="T23" s="99" t="s">
        <v>16</v>
      </c>
      <c r="U23" s="103" t="s">
        <v>2</v>
      </c>
      <c r="V23" s="1295" t="s">
        <v>3</v>
      </c>
      <c r="W23" s="105" t="s">
        <v>2</v>
      </c>
      <c r="X23" s="1295" t="s">
        <v>3</v>
      </c>
      <c r="Y23" s="182" t="s">
        <v>2</v>
      </c>
      <c r="Z23" s="140" t="s">
        <v>16</v>
      </c>
      <c r="AA23" s="99" t="s">
        <v>16</v>
      </c>
      <c r="AB23" s="3996" t="s">
        <v>1602</v>
      </c>
      <c r="AC23" s="3995" t="s">
        <v>1601</v>
      </c>
      <c r="AD23" s="7">
        <f t="shared" si="0"/>
        <v>13</v>
      </c>
      <c r="AE23" s="13">
        <f t="shared" si="1"/>
        <v>4</v>
      </c>
      <c r="AF23" s="8">
        <f t="shared" si="2"/>
        <v>0</v>
      </c>
      <c r="AG23" s="8">
        <f t="shared" si="3"/>
        <v>8</v>
      </c>
      <c r="AH23" s="49">
        <f t="shared" si="4"/>
        <v>1</v>
      </c>
      <c r="AI23" s="49">
        <v>0</v>
      </c>
      <c r="AJ23" s="49">
        <v>2</v>
      </c>
      <c r="AK23" s="14">
        <f t="shared" si="5"/>
        <v>9</v>
      </c>
    </row>
    <row r="24" spans="1:37" ht="16.5" customHeight="1">
      <c r="A24" s="3861" t="s">
        <v>428</v>
      </c>
      <c r="B24" s="1773" t="s">
        <v>3</v>
      </c>
      <c r="C24" s="105" t="s">
        <v>2</v>
      </c>
      <c r="D24" s="3652" t="s">
        <v>1515</v>
      </c>
      <c r="E24" s="140" t="s">
        <v>16</v>
      </c>
      <c r="F24" s="99" t="s">
        <v>16</v>
      </c>
      <c r="G24" s="103" t="s">
        <v>2</v>
      </c>
      <c r="H24" s="1295" t="s">
        <v>3</v>
      </c>
      <c r="I24" s="105" t="s">
        <v>2</v>
      </c>
      <c r="J24" s="87" t="s">
        <v>2</v>
      </c>
      <c r="K24" s="100" t="s">
        <v>16</v>
      </c>
      <c r="L24" s="2867" t="s">
        <v>1536</v>
      </c>
      <c r="M24" s="3547" t="s">
        <v>1536</v>
      </c>
      <c r="N24" s="103" t="s">
        <v>2</v>
      </c>
      <c r="O24" s="120" t="s">
        <v>16</v>
      </c>
      <c r="P24" s="1295" t="s">
        <v>3</v>
      </c>
      <c r="Q24" s="3652" t="s">
        <v>59</v>
      </c>
      <c r="R24" s="3933" t="s">
        <v>1590</v>
      </c>
      <c r="S24" s="140" t="s">
        <v>16</v>
      </c>
      <c r="T24" s="99" t="s">
        <v>16</v>
      </c>
      <c r="U24" s="103" t="s">
        <v>2</v>
      </c>
      <c r="V24" s="87" t="s">
        <v>2</v>
      </c>
      <c r="W24" s="105" t="s">
        <v>2</v>
      </c>
      <c r="X24" s="3932" t="s">
        <v>1589</v>
      </c>
      <c r="Y24" s="182" t="s">
        <v>2</v>
      </c>
      <c r="Z24" s="140" t="s">
        <v>16</v>
      </c>
      <c r="AA24" s="99" t="s">
        <v>16</v>
      </c>
      <c r="AB24" s="103" t="s">
        <v>2</v>
      </c>
      <c r="AC24" s="125" t="s">
        <v>2</v>
      </c>
      <c r="AD24" s="7">
        <f t="shared" si="0"/>
        <v>12</v>
      </c>
      <c r="AE24" s="13">
        <f t="shared" si="1"/>
        <v>4</v>
      </c>
      <c r="AF24" s="8">
        <f t="shared" si="2"/>
        <v>0</v>
      </c>
      <c r="AG24" s="8">
        <f t="shared" si="3"/>
        <v>8</v>
      </c>
      <c r="AH24" s="49">
        <f t="shared" si="4"/>
        <v>2</v>
      </c>
      <c r="AI24" s="49">
        <v>0</v>
      </c>
      <c r="AJ24" s="49">
        <v>2</v>
      </c>
      <c r="AK24" s="14">
        <f t="shared" si="5"/>
        <v>10</v>
      </c>
    </row>
    <row r="25" spans="1:37" ht="16.5" customHeight="1" thickBot="1">
      <c r="A25" s="3861" t="s">
        <v>27</v>
      </c>
      <c r="B25" s="138" t="s">
        <v>2</v>
      </c>
      <c r="C25" s="1295" t="s">
        <v>3</v>
      </c>
      <c r="D25" s="182" t="s">
        <v>2</v>
      </c>
      <c r="E25" s="140" t="s">
        <v>16</v>
      </c>
      <c r="F25" s="99" t="s">
        <v>16</v>
      </c>
      <c r="G25" s="103" t="s">
        <v>2</v>
      </c>
      <c r="H25" s="105" t="s">
        <v>2</v>
      </c>
      <c r="I25" s="105" t="s">
        <v>2</v>
      </c>
      <c r="J25" s="105" t="s">
        <v>2</v>
      </c>
      <c r="K25" s="105" t="s">
        <v>2</v>
      </c>
      <c r="L25" s="100" t="s">
        <v>16</v>
      </c>
      <c r="M25" s="100" t="s">
        <v>16</v>
      </c>
      <c r="N25" s="103" t="s">
        <v>2</v>
      </c>
      <c r="O25" s="105" t="s">
        <v>2</v>
      </c>
      <c r="P25" s="87" t="s">
        <v>2</v>
      </c>
      <c r="Q25" s="100" t="s">
        <v>16</v>
      </c>
      <c r="R25" s="182" t="s">
        <v>2</v>
      </c>
      <c r="S25" s="2867" t="s">
        <v>778</v>
      </c>
      <c r="T25" s="2867" t="s">
        <v>778</v>
      </c>
      <c r="U25" s="89" t="s">
        <v>2</v>
      </c>
      <c r="V25" s="100" t="s">
        <v>16</v>
      </c>
      <c r="W25" s="105" t="s">
        <v>2</v>
      </c>
      <c r="X25" s="105" t="s">
        <v>2</v>
      </c>
      <c r="Y25" s="1295" t="s">
        <v>3</v>
      </c>
      <c r="Z25" s="140" t="s">
        <v>16</v>
      </c>
      <c r="AA25" s="99" t="s">
        <v>16</v>
      </c>
      <c r="AB25" s="103" t="s">
        <v>2</v>
      </c>
      <c r="AC25" s="125" t="s">
        <v>2</v>
      </c>
      <c r="AD25" s="7">
        <f t="shared" si="0"/>
        <v>16</v>
      </c>
      <c r="AE25" s="13">
        <f t="shared" si="1"/>
        <v>2</v>
      </c>
      <c r="AF25" s="8">
        <f t="shared" si="2"/>
        <v>0</v>
      </c>
      <c r="AG25" s="8">
        <f t="shared" si="3"/>
        <v>8</v>
      </c>
      <c r="AH25" s="49">
        <f t="shared" si="4"/>
        <v>2</v>
      </c>
      <c r="AI25" s="49">
        <v>0</v>
      </c>
      <c r="AJ25" s="49">
        <v>2</v>
      </c>
      <c r="AK25" s="14">
        <f t="shared" si="5"/>
        <v>6</v>
      </c>
    </row>
    <row r="26" spans="1:37" ht="16.5" customHeight="1">
      <c r="A26" s="3861" t="s">
        <v>19</v>
      </c>
      <c r="B26" s="202" t="s">
        <v>2</v>
      </c>
      <c r="C26" s="105" t="s">
        <v>2</v>
      </c>
      <c r="D26" s="182" t="s">
        <v>2</v>
      </c>
      <c r="E26" s="140" t="s">
        <v>16</v>
      </c>
      <c r="F26" s="99" t="s">
        <v>16</v>
      </c>
      <c r="G26" s="3864" t="s">
        <v>1559</v>
      </c>
      <c r="H26" s="105" t="s">
        <v>2</v>
      </c>
      <c r="I26" s="3652" t="s">
        <v>1132</v>
      </c>
      <c r="J26" s="3864" t="s">
        <v>270</v>
      </c>
      <c r="K26" s="3864" t="s">
        <v>270</v>
      </c>
      <c r="L26" s="140" t="s">
        <v>16</v>
      </c>
      <c r="M26" s="99" t="s">
        <v>16</v>
      </c>
      <c r="N26" s="103" t="s">
        <v>2</v>
      </c>
      <c r="O26" s="105" t="s">
        <v>2</v>
      </c>
      <c r="P26" s="105" t="s">
        <v>2</v>
      </c>
      <c r="Q26" s="2895" t="s">
        <v>2</v>
      </c>
      <c r="R26" s="3893" t="s">
        <v>2</v>
      </c>
      <c r="S26" s="133" t="s">
        <v>1571</v>
      </c>
      <c r="T26" s="133" t="s">
        <v>1571</v>
      </c>
      <c r="U26" s="103" t="s">
        <v>2</v>
      </c>
      <c r="V26" s="103" t="s">
        <v>2</v>
      </c>
      <c r="W26" s="1295" t="s">
        <v>3</v>
      </c>
      <c r="X26" s="182" t="s">
        <v>2</v>
      </c>
      <c r="Y26" s="3899" t="s">
        <v>2</v>
      </c>
      <c r="Z26" s="3877" t="s">
        <v>1572</v>
      </c>
      <c r="AA26" s="99" t="s">
        <v>16</v>
      </c>
      <c r="AB26" s="1295" t="s">
        <v>3</v>
      </c>
      <c r="AC26" s="125" t="s">
        <v>2</v>
      </c>
      <c r="AD26" s="7">
        <f t="shared" si="0"/>
        <v>14</v>
      </c>
      <c r="AE26" s="13">
        <f t="shared" si="1"/>
        <v>2</v>
      </c>
      <c r="AF26" s="8">
        <f t="shared" si="2"/>
        <v>0</v>
      </c>
      <c r="AG26" s="8">
        <f t="shared" si="3"/>
        <v>7</v>
      </c>
      <c r="AH26" s="49">
        <f t="shared" si="4"/>
        <v>1</v>
      </c>
      <c r="AI26" s="49">
        <v>0</v>
      </c>
      <c r="AJ26" s="49">
        <v>2</v>
      </c>
      <c r="AK26" s="14">
        <f t="shared" si="5"/>
        <v>5</v>
      </c>
    </row>
    <row r="27" spans="1:37" ht="16.5" customHeight="1" thickBot="1">
      <c r="A27" s="3861" t="s">
        <v>1510</v>
      </c>
      <c r="B27" s="138" t="s">
        <v>2</v>
      </c>
      <c r="C27" s="105" t="s">
        <v>2</v>
      </c>
      <c r="D27" s="91" t="s">
        <v>2</v>
      </c>
      <c r="E27" s="140" t="s">
        <v>16</v>
      </c>
      <c r="F27" s="99" t="s">
        <v>16</v>
      </c>
      <c r="G27" s="103" t="s">
        <v>2</v>
      </c>
      <c r="H27" s="105" t="s">
        <v>2</v>
      </c>
      <c r="I27" s="105" t="s">
        <v>2</v>
      </c>
      <c r="J27" s="105" t="s">
        <v>2</v>
      </c>
      <c r="K27" s="100" t="s">
        <v>16</v>
      </c>
      <c r="L27" s="2867" t="s">
        <v>778</v>
      </c>
      <c r="M27" s="2867" t="s">
        <v>778</v>
      </c>
      <c r="N27" s="103" t="s">
        <v>2</v>
      </c>
      <c r="O27" s="100" t="s">
        <v>16</v>
      </c>
      <c r="P27" s="105" t="s">
        <v>2</v>
      </c>
      <c r="Q27" s="105" t="s">
        <v>2</v>
      </c>
      <c r="R27" s="105" t="s">
        <v>2</v>
      </c>
      <c r="S27" s="100" t="s">
        <v>16</v>
      </c>
      <c r="T27" s="100" t="s">
        <v>16</v>
      </c>
      <c r="U27" s="103" t="s">
        <v>2</v>
      </c>
      <c r="V27" s="182" t="s">
        <v>2</v>
      </c>
      <c r="W27" s="105" t="s">
        <v>2</v>
      </c>
      <c r="X27" s="87" t="s">
        <v>2</v>
      </c>
      <c r="Y27" s="182" t="s">
        <v>2</v>
      </c>
      <c r="Z27" s="3895" t="s">
        <v>1571</v>
      </c>
      <c r="AA27" s="3896" t="s">
        <v>1571</v>
      </c>
      <c r="AB27" s="103" t="s">
        <v>2</v>
      </c>
      <c r="AC27" s="125" t="s">
        <v>2</v>
      </c>
      <c r="AD27" s="7">
        <f t="shared" si="0"/>
        <v>18</v>
      </c>
      <c r="AE27" s="13">
        <f t="shared" si="1"/>
        <v>0</v>
      </c>
      <c r="AF27" s="8">
        <f t="shared" si="2"/>
        <v>0</v>
      </c>
      <c r="AG27" s="8">
        <f t="shared" si="3"/>
        <v>8</v>
      </c>
      <c r="AH27" s="49">
        <f t="shared" si="4"/>
        <v>2</v>
      </c>
      <c r="AI27" s="49">
        <v>0</v>
      </c>
      <c r="AJ27" s="49">
        <v>2</v>
      </c>
      <c r="AK27" s="14">
        <f t="shared" si="5"/>
        <v>2</v>
      </c>
    </row>
    <row r="28" spans="1:37" ht="16.5" customHeight="1">
      <c r="A28" s="3861" t="s">
        <v>25</v>
      </c>
      <c r="B28" s="138" t="s">
        <v>2</v>
      </c>
      <c r="C28" s="87" t="s">
        <v>2</v>
      </c>
      <c r="D28" s="182" t="s">
        <v>2</v>
      </c>
      <c r="E28" s="140" t="s">
        <v>16</v>
      </c>
      <c r="F28" s="99" t="s">
        <v>16</v>
      </c>
      <c r="G28" s="3865" t="s">
        <v>54</v>
      </c>
      <c r="H28" s="105" t="s">
        <v>2</v>
      </c>
      <c r="I28" s="105" t="s">
        <v>2</v>
      </c>
      <c r="J28" s="105" t="s">
        <v>2</v>
      </c>
      <c r="K28" s="1295" t="s">
        <v>3</v>
      </c>
      <c r="L28" s="140" t="s">
        <v>16</v>
      </c>
      <c r="M28" s="99" t="s">
        <v>16</v>
      </c>
      <c r="N28" s="3900" t="s">
        <v>3</v>
      </c>
      <c r="O28" s="3901" t="s">
        <v>2</v>
      </c>
      <c r="P28" s="3652" t="s">
        <v>59</v>
      </c>
      <c r="Q28" s="87" t="s">
        <v>2</v>
      </c>
      <c r="R28" s="105" t="s">
        <v>2</v>
      </c>
      <c r="S28" s="3877" t="s">
        <v>1572</v>
      </c>
      <c r="T28" s="3894" t="s">
        <v>1573</v>
      </c>
      <c r="U28" s="103" t="s">
        <v>2</v>
      </c>
      <c r="V28" s="3898" t="s">
        <v>1571</v>
      </c>
      <c r="W28" s="3898" t="s">
        <v>16</v>
      </c>
      <c r="X28" s="105" t="s">
        <v>2</v>
      </c>
      <c r="Y28" s="182" t="s">
        <v>2</v>
      </c>
      <c r="Z28" s="3897" t="s">
        <v>1571</v>
      </c>
      <c r="AA28" s="3897" t="s">
        <v>1571</v>
      </c>
      <c r="AB28" s="3995" t="s">
        <v>1601</v>
      </c>
      <c r="AC28" s="103" t="s">
        <v>2</v>
      </c>
      <c r="AD28" s="7">
        <f t="shared" si="0"/>
        <v>13</v>
      </c>
      <c r="AE28" s="13">
        <f t="shared" si="1"/>
        <v>3</v>
      </c>
      <c r="AF28" s="8">
        <f t="shared" si="2"/>
        <v>0</v>
      </c>
      <c r="AG28" s="8">
        <f t="shared" si="3"/>
        <v>8</v>
      </c>
      <c r="AH28" s="49">
        <f t="shared" si="4"/>
        <v>1</v>
      </c>
      <c r="AI28" s="49">
        <v>0</v>
      </c>
      <c r="AJ28" s="49">
        <v>2</v>
      </c>
      <c r="AK28" s="14">
        <f t="shared" si="5"/>
        <v>7</v>
      </c>
    </row>
    <row r="29" spans="1:37" ht="16.5" customHeight="1" thickBot="1">
      <c r="A29" s="3861" t="s">
        <v>524</v>
      </c>
      <c r="B29" s="138" t="s">
        <v>2</v>
      </c>
      <c r="C29" s="105" t="s">
        <v>2</v>
      </c>
      <c r="D29" s="182" t="s">
        <v>2</v>
      </c>
      <c r="E29" s="140" t="s">
        <v>16</v>
      </c>
      <c r="F29" s="99" t="s">
        <v>16</v>
      </c>
      <c r="G29" s="103" t="s">
        <v>2</v>
      </c>
      <c r="H29" s="105" t="s">
        <v>2</v>
      </c>
      <c r="I29" s="105" t="s">
        <v>2</v>
      </c>
      <c r="J29" s="105" t="s">
        <v>2</v>
      </c>
      <c r="K29" s="91" t="s">
        <v>2</v>
      </c>
      <c r="L29" s="140" t="s">
        <v>16</v>
      </c>
      <c r="M29" s="99" t="s">
        <v>16</v>
      </c>
      <c r="N29" s="103" t="s">
        <v>2</v>
      </c>
      <c r="O29" s="105" t="s">
        <v>2</v>
      </c>
      <c r="P29" s="105" t="s">
        <v>2</v>
      </c>
      <c r="Q29" s="105" t="s">
        <v>2</v>
      </c>
      <c r="R29" s="182" t="s">
        <v>2</v>
      </c>
      <c r="S29" s="2745" t="s">
        <v>16</v>
      </c>
      <c r="T29" s="1324" t="s">
        <v>16</v>
      </c>
      <c r="U29" s="103" t="s">
        <v>2</v>
      </c>
      <c r="V29" s="105" t="s">
        <v>2</v>
      </c>
      <c r="W29" s="105" t="s">
        <v>2</v>
      </c>
      <c r="X29" s="105" t="s">
        <v>2</v>
      </c>
      <c r="Y29" s="140" t="s">
        <v>16</v>
      </c>
      <c r="Z29" s="2867" t="s">
        <v>1536</v>
      </c>
      <c r="AA29" s="3547" t="s">
        <v>1536</v>
      </c>
      <c r="AB29" s="89" t="s">
        <v>2</v>
      </c>
      <c r="AC29" s="3899" t="s">
        <v>2</v>
      </c>
      <c r="AD29" s="12">
        <f t="shared" si="0"/>
        <v>19</v>
      </c>
      <c r="AE29" s="13">
        <f t="shared" si="1"/>
        <v>0</v>
      </c>
      <c r="AF29" s="13">
        <f t="shared" si="2"/>
        <v>0</v>
      </c>
      <c r="AG29" s="13">
        <f t="shared" si="3"/>
        <v>7</v>
      </c>
      <c r="AH29" s="49">
        <f t="shared" si="4"/>
        <v>2</v>
      </c>
      <c r="AI29" s="49">
        <v>0</v>
      </c>
      <c r="AJ29" s="49">
        <v>2</v>
      </c>
      <c r="AK29" s="14">
        <f t="shared" si="5"/>
        <v>2</v>
      </c>
    </row>
    <row r="30" spans="1:37" ht="16.5" customHeight="1" thickBot="1">
      <c r="A30" s="3862" t="s">
        <v>1513</v>
      </c>
      <c r="B30" s="138" t="s">
        <v>1600</v>
      </c>
      <c r="C30" s="105" t="s">
        <v>2</v>
      </c>
      <c r="D30" s="1295" t="s">
        <v>3</v>
      </c>
      <c r="E30" s="120" t="s">
        <v>16</v>
      </c>
      <c r="F30" s="120" t="s">
        <v>16</v>
      </c>
      <c r="G30" s="105" t="s">
        <v>2</v>
      </c>
      <c r="H30" s="105" t="s">
        <v>2</v>
      </c>
      <c r="I30" s="1295" t="s">
        <v>3</v>
      </c>
      <c r="J30" s="105" t="s">
        <v>2</v>
      </c>
      <c r="K30" s="105" t="s">
        <v>2</v>
      </c>
      <c r="L30" s="120" t="s">
        <v>16</v>
      </c>
      <c r="M30" s="120" t="s">
        <v>16</v>
      </c>
      <c r="N30" s="1295" t="s">
        <v>3</v>
      </c>
      <c r="O30" s="87" t="s">
        <v>2</v>
      </c>
      <c r="P30" s="105" t="s">
        <v>2</v>
      </c>
      <c r="Q30" s="3652" t="s">
        <v>59</v>
      </c>
      <c r="R30" s="1295" t="s">
        <v>3</v>
      </c>
      <c r="S30" s="120" t="s">
        <v>16</v>
      </c>
      <c r="T30" s="120" t="s">
        <v>16</v>
      </c>
      <c r="U30" s="105" t="s">
        <v>2</v>
      </c>
      <c r="V30" s="103" t="s">
        <v>2</v>
      </c>
      <c r="W30" s="103" t="s">
        <v>2</v>
      </c>
      <c r="X30" s="103" t="s">
        <v>2</v>
      </c>
      <c r="Y30" s="103" t="s">
        <v>2</v>
      </c>
      <c r="Z30" s="140" t="s">
        <v>16</v>
      </c>
      <c r="AA30" s="140" t="s">
        <v>16</v>
      </c>
      <c r="AB30" s="103" t="s">
        <v>2</v>
      </c>
      <c r="AC30" s="89" t="s">
        <v>2</v>
      </c>
      <c r="AD30" s="19">
        <f>COUNTIF('23년02월생활복지과'!B12:AF12,AD$3)</f>
        <v>15</v>
      </c>
      <c r="AE30" s="20">
        <f>COUNTIF('23년02월생활복지과'!B12:AF12,AE$3)</f>
        <v>4</v>
      </c>
      <c r="AF30" s="21">
        <f>COUNTIF('23년02월생활복지과'!B12:AF12,AF$3)</f>
        <v>0</v>
      </c>
      <c r="AG30" s="21">
        <f>COUNTIF('23년02월생활복지과'!B12:AF12,AG$3)</f>
        <v>8</v>
      </c>
      <c r="AH30" s="1778">
        <f>COUNTIF('23년02월생활복지과'!B12:AF12,$AH$3)</f>
        <v>0</v>
      </c>
      <c r="AI30" s="1778">
        <v>0</v>
      </c>
      <c r="AJ30" s="1778">
        <v>3</v>
      </c>
      <c r="AK30" s="1595">
        <f t="shared" si="5"/>
        <v>8</v>
      </c>
    </row>
    <row r="31" spans="1:37">
      <c r="A31" s="3777" t="s">
        <v>1542</v>
      </c>
      <c r="B31" s="1083" t="s">
        <v>1541</v>
      </c>
      <c r="C31" s="459" t="s">
        <v>1540</v>
      </c>
      <c r="D31" s="459" t="s">
        <v>1541</v>
      </c>
      <c r="E31" s="459" t="s">
        <v>1541</v>
      </c>
      <c r="F31" s="3778" t="s">
        <v>1543</v>
      </c>
      <c r="G31" s="25" t="s">
        <v>1541</v>
      </c>
      <c r="H31" s="3779" t="s">
        <v>1541</v>
      </c>
      <c r="I31" s="25" t="s">
        <v>1543</v>
      </c>
      <c r="J31" s="459" t="s">
        <v>1540</v>
      </c>
      <c r="K31" s="459" t="s">
        <v>1540</v>
      </c>
      <c r="L31" s="3779" t="s">
        <v>1543</v>
      </c>
      <c r="M31" s="3779" t="s">
        <v>1541</v>
      </c>
      <c r="N31" s="3779" t="s">
        <v>1541</v>
      </c>
      <c r="O31" s="25" t="s">
        <v>1543</v>
      </c>
      <c r="P31" s="459" t="s">
        <v>1540</v>
      </c>
      <c r="Q31" s="459" t="s">
        <v>1540</v>
      </c>
      <c r="R31" s="3779" t="s">
        <v>1543</v>
      </c>
      <c r="S31" s="3779" t="s">
        <v>1541</v>
      </c>
      <c r="T31" s="3779" t="s">
        <v>1541</v>
      </c>
      <c r="U31" s="459" t="s">
        <v>1540</v>
      </c>
      <c r="V31" s="459" t="s">
        <v>1540</v>
      </c>
      <c r="W31" s="459" t="s">
        <v>1540</v>
      </c>
      <c r="X31" s="3780" t="s">
        <v>1541</v>
      </c>
      <c r="Y31" s="3780" t="s">
        <v>1541</v>
      </c>
      <c r="Z31" s="3779" t="s">
        <v>1541</v>
      </c>
      <c r="AA31" s="3779" t="s">
        <v>1543</v>
      </c>
      <c r="AB31" s="3779" t="s">
        <v>1541</v>
      </c>
      <c r="AC31" s="28" t="s">
        <v>1541</v>
      </c>
      <c r="AD31" s="3781">
        <f>COUNTIF(B31:AC31,AD$35)</f>
        <v>14</v>
      </c>
      <c r="AE31" s="3057">
        <f>COUNTIF(B31:AC31,AE$35)</f>
        <v>6</v>
      </c>
      <c r="AF31" s="3057">
        <f>COUNTIF(B31:AC31,AF$3)</f>
        <v>0</v>
      </c>
      <c r="AG31" s="3057">
        <f>COUNTIF(B31:AC31,AG$3)</f>
        <v>8</v>
      </c>
      <c r="AH31" s="1847">
        <f>COUNTIF(B31:AC31,$OR$3)</f>
        <v>0</v>
      </c>
      <c r="AI31" s="1847">
        <v>0</v>
      </c>
      <c r="AJ31" s="1847">
        <v>0</v>
      </c>
      <c r="AK31" s="3167">
        <f>(AD31*1)+(AE31*2)</f>
        <v>26</v>
      </c>
    </row>
    <row r="32" spans="1:37">
      <c r="A32" s="3173" t="s">
        <v>1544</v>
      </c>
      <c r="B32" s="3634" t="s">
        <v>1541</v>
      </c>
      <c r="C32" s="2467" t="s">
        <v>1541</v>
      </c>
      <c r="D32" s="439" t="s">
        <v>1540</v>
      </c>
      <c r="E32" s="439" t="s">
        <v>1540</v>
      </c>
      <c r="F32" s="439" t="s">
        <v>1545</v>
      </c>
      <c r="G32" s="220" t="s">
        <v>1541</v>
      </c>
      <c r="H32" s="220" t="s">
        <v>1543</v>
      </c>
      <c r="I32" s="220" t="s">
        <v>1541</v>
      </c>
      <c r="J32" s="2467" t="s">
        <v>1541</v>
      </c>
      <c r="K32" s="220" t="s">
        <v>1543</v>
      </c>
      <c r="L32" s="439" t="s">
        <v>1540</v>
      </c>
      <c r="M32" s="439" t="s">
        <v>1540</v>
      </c>
      <c r="N32" s="220" t="s">
        <v>1543</v>
      </c>
      <c r="O32" s="220" t="s">
        <v>1541</v>
      </c>
      <c r="P32" s="2467" t="s">
        <v>1541</v>
      </c>
      <c r="Q32" s="2467" t="s">
        <v>1543</v>
      </c>
      <c r="R32" s="2467" t="s">
        <v>1541</v>
      </c>
      <c r="S32" s="439" t="s">
        <v>1540</v>
      </c>
      <c r="T32" s="439" t="s">
        <v>1540</v>
      </c>
      <c r="U32" s="220" t="s">
        <v>1541</v>
      </c>
      <c r="V32" s="219" t="s">
        <v>1541</v>
      </c>
      <c r="W32" s="3782" t="s">
        <v>1543</v>
      </c>
      <c r="X32" s="3776" t="s">
        <v>1541</v>
      </c>
      <c r="Y32" s="219" t="s">
        <v>1543</v>
      </c>
      <c r="Z32" s="220" t="s">
        <v>1541</v>
      </c>
      <c r="AA32" s="439" t="s">
        <v>1540</v>
      </c>
      <c r="AB32" s="439" t="s">
        <v>1540</v>
      </c>
      <c r="AC32" s="2311" t="s">
        <v>1545</v>
      </c>
      <c r="AD32" s="3172">
        <f>COUNTIF(B32:AC32,AD$35)</f>
        <v>12</v>
      </c>
      <c r="AE32" s="2492">
        <f>COUNTIF(B32:AC32,AE$35)</f>
        <v>6</v>
      </c>
      <c r="AF32" s="2492">
        <f>COUNTIF(B32:AC32,AF$3)</f>
        <v>0</v>
      </c>
      <c r="AG32" s="2492">
        <f>COUNTIF(B32:AC32,AG$3)</f>
        <v>8</v>
      </c>
      <c r="AH32" s="49">
        <f>COUNTIF(B32:AC32,$OR$3)</f>
        <v>0</v>
      </c>
      <c r="AI32" s="49">
        <v>0</v>
      </c>
      <c r="AJ32" s="49">
        <v>0</v>
      </c>
      <c r="AK32" s="14">
        <f>(AD32*1)+(AE32*2)</f>
        <v>24</v>
      </c>
    </row>
    <row r="33" spans="1:37">
      <c r="A33" s="3173" t="s">
        <v>1546</v>
      </c>
      <c r="B33" s="3642" t="s">
        <v>1543</v>
      </c>
      <c r="C33" s="220" t="s">
        <v>1541</v>
      </c>
      <c r="D33" s="220" t="s">
        <v>1543</v>
      </c>
      <c r="E33" s="220" t="s">
        <v>1541</v>
      </c>
      <c r="F33" s="439" t="s">
        <v>1540</v>
      </c>
      <c r="G33" s="439" t="s">
        <v>1540</v>
      </c>
      <c r="H33" s="2467" t="s">
        <v>1541</v>
      </c>
      <c r="I33" s="2467" t="s">
        <v>1541</v>
      </c>
      <c r="J33" s="220" t="s">
        <v>1543</v>
      </c>
      <c r="K33" s="220" t="s">
        <v>1541</v>
      </c>
      <c r="L33" s="439" t="s">
        <v>1540</v>
      </c>
      <c r="M33" s="439" t="s">
        <v>1540</v>
      </c>
      <c r="N33" s="2467" t="s">
        <v>1541</v>
      </c>
      <c r="O33" s="2467" t="s">
        <v>1541</v>
      </c>
      <c r="P33" s="220" t="s">
        <v>1543</v>
      </c>
      <c r="Q33" s="220" t="s">
        <v>1541</v>
      </c>
      <c r="R33" s="439" t="s">
        <v>1540</v>
      </c>
      <c r="S33" s="439" t="s">
        <v>1540</v>
      </c>
      <c r="T33" s="220" t="s">
        <v>1543</v>
      </c>
      <c r="U33" s="2467" t="s">
        <v>1541</v>
      </c>
      <c r="V33" s="3776" t="s">
        <v>1543</v>
      </c>
      <c r="W33" s="3776" t="s">
        <v>1541</v>
      </c>
      <c r="X33" s="439" t="s">
        <v>1540</v>
      </c>
      <c r="Y33" s="439" t="s">
        <v>1540</v>
      </c>
      <c r="Z33" s="220" t="s">
        <v>1543</v>
      </c>
      <c r="AA33" s="220" t="s">
        <v>1541</v>
      </c>
      <c r="AB33" s="220" t="s">
        <v>1541</v>
      </c>
      <c r="AC33" s="3783" t="s">
        <v>1543</v>
      </c>
      <c r="AD33" s="3172">
        <f>COUNTIF(B33:AC33,AD$35)</f>
        <v>12</v>
      </c>
      <c r="AE33" s="2492">
        <f>COUNTIF(B33:AC33,AE$35)</f>
        <v>8</v>
      </c>
      <c r="AF33" s="2492">
        <f>COUNTIF(B33:AC33,AF$3)</f>
        <v>0</v>
      </c>
      <c r="AG33" s="2492">
        <f>COUNTIF(B33:AC33,AG$3)</f>
        <v>8</v>
      </c>
      <c r="AH33" s="49">
        <f>COUNTIF(B33:AC33,$OR$3)</f>
        <v>0</v>
      </c>
      <c r="AI33" s="49">
        <v>0</v>
      </c>
      <c r="AJ33" s="49">
        <v>0</v>
      </c>
      <c r="AK33" s="14">
        <f>(AD33*1)+(AE33*2)</f>
        <v>28</v>
      </c>
    </row>
    <row r="34" spans="1:37" ht="17.25" thickBot="1">
      <c r="A34" s="3784" t="s">
        <v>1547</v>
      </c>
      <c r="B34" s="3785" t="s">
        <v>1540</v>
      </c>
      <c r="C34" s="3786" t="s">
        <v>1543</v>
      </c>
      <c r="D34" s="3786" t="s">
        <v>1541</v>
      </c>
      <c r="E34" s="3773" t="s">
        <v>1543</v>
      </c>
      <c r="F34" s="3773" t="s">
        <v>1541</v>
      </c>
      <c r="G34" s="3786" t="s">
        <v>1543</v>
      </c>
      <c r="H34" s="2469" t="s">
        <v>1540</v>
      </c>
      <c r="I34" s="2469" t="s">
        <v>1540</v>
      </c>
      <c r="J34" s="3786" t="s">
        <v>1541</v>
      </c>
      <c r="K34" s="3773" t="s">
        <v>1541</v>
      </c>
      <c r="L34" s="3773" t="s">
        <v>1541</v>
      </c>
      <c r="M34" s="3773" t="s">
        <v>1543</v>
      </c>
      <c r="N34" s="2469" t="s">
        <v>1540</v>
      </c>
      <c r="O34" s="2469" t="s">
        <v>1540</v>
      </c>
      <c r="P34" s="3786" t="s">
        <v>1541</v>
      </c>
      <c r="Q34" s="3786" t="s">
        <v>1541</v>
      </c>
      <c r="R34" s="3786" t="s">
        <v>1541</v>
      </c>
      <c r="S34" s="3773" t="s">
        <v>1543</v>
      </c>
      <c r="T34" s="2469" t="s">
        <v>1540</v>
      </c>
      <c r="U34" s="3786" t="s">
        <v>1543</v>
      </c>
      <c r="V34" s="3787" t="s">
        <v>1541</v>
      </c>
      <c r="W34" s="3787" t="s">
        <v>1541</v>
      </c>
      <c r="X34" s="3787" t="s">
        <v>1543</v>
      </c>
      <c r="Y34" s="3774" t="s">
        <v>1541</v>
      </c>
      <c r="Z34" s="2469" t="s">
        <v>1540</v>
      </c>
      <c r="AA34" s="2469" t="s">
        <v>1540</v>
      </c>
      <c r="AB34" s="3786" t="s">
        <v>1543</v>
      </c>
      <c r="AC34" s="3788" t="s">
        <v>1541</v>
      </c>
      <c r="AD34" s="3175">
        <f>COUNTIF(B34:AC34,AD$35)</f>
        <v>12</v>
      </c>
      <c r="AE34" s="2494">
        <f>COUNTIF(B34:AC34,AE$35)</f>
        <v>8</v>
      </c>
      <c r="AF34" s="2494">
        <f>COUNTIF(B34:AC34,AF$3)</f>
        <v>0</v>
      </c>
      <c r="AG34" s="2494">
        <f>COUNTIF(B34:AC34,AG$3)</f>
        <v>8</v>
      </c>
      <c r="AH34" s="1778">
        <f>COUNTIF(B34:AC34,$OR$3)</f>
        <v>0</v>
      </c>
      <c r="AI34" s="1778">
        <v>0</v>
      </c>
      <c r="AJ34" s="1778">
        <v>0</v>
      </c>
      <c r="AK34" s="1595">
        <f>(AD34*1)+(AE34*2)</f>
        <v>28</v>
      </c>
    </row>
    <row r="35" spans="1:37">
      <c r="A35" s="3789" t="s">
        <v>2</v>
      </c>
      <c r="B35" s="3790" t="e">
        <v>#NAME?</v>
      </c>
      <c r="C35" s="3791" t="e">
        <v>#NAME?</v>
      </c>
      <c r="D35" s="3791" t="e">
        <v>#NAME?</v>
      </c>
      <c r="E35" s="3791" t="e">
        <v>#NAME?</v>
      </c>
      <c r="F35" s="3791" t="e">
        <v>#NAME?</v>
      </c>
      <c r="G35" s="3791" t="e">
        <v>#NAME?</v>
      </c>
      <c r="H35" s="3791" t="e">
        <v>#NAME?</v>
      </c>
      <c r="I35" s="3791" t="e">
        <v>#NAME?</v>
      </c>
      <c r="J35" s="3791" t="e">
        <v>#NAME?</v>
      </c>
      <c r="K35" s="3791" t="e">
        <v>#NAME?</v>
      </c>
      <c r="L35" s="3791" t="e">
        <v>#NAME?</v>
      </c>
      <c r="M35" s="3791" t="e">
        <v>#NAME?</v>
      </c>
      <c r="N35" s="3791" t="e">
        <v>#NAME?</v>
      </c>
      <c r="O35" s="3791" t="e">
        <v>#NAME?</v>
      </c>
      <c r="P35" s="3791" t="e">
        <v>#NAME?</v>
      </c>
      <c r="Q35" s="3791" t="e">
        <v>#NAME?</v>
      </c>
      <c r="R35" s="3791" t="e">
        <v>#NAME?</v>
      </c>
      <c r="S35" s="3791" t="e">
        <v>#NAME?</v>
      </c>
      <c r="T35" s="3791" t="e">
        <v>#NAME?</v>
      </c>
      <c r="U35" s="3791" t="e">
        <v>#NAME?</v>
      </c>
      <c r="V35" s="3791" t="e">
        <v>#NAME?</v>
      </c>
      <c r="W35" s="3791" t="e">
        <v>#NAME?</v>
      </c>
      <c r="X35" s="3791" t="e">
        <v>#NAME?</v>
      </c>
      <c r="Y35" s="3791" t="e">
        <v>#NAME?</v>
      </c>
      <c r="Z35" s="3791" t="e">
        <v>#NAME?</v>
      </c>
      <c r="AA35" s="3791" t="e">
        <v>#NAME?</v>
      </c>
      <c r="AB35" s="3791" t="e">
        <v>#NAME?</v>
      </c>
      <c r="AC35" s="2768" t="e">
        <v>#NAME?</v>
      </c>
      <c r="AD35" s="2497" t="s">
        <v>1541</v>
      </c>
      <c r="AE35" s="2497" t="s">
        <v>1543</v>
      </c>
      <c r="AF35" s="2497"/>
      <c r="AG35" s="2497"/>
      <c r="AH35" s="2497"/>
      <c r="AI35" s="2497"/>
      <c r="AJ35" s="2497"/>
      <c r="AK35" s="2497"/>
    </row>
    <row r="36" spans="1:37">
      <c r="A36" s="3792" t="s">
        <v>3</v>
      </c>
      <c r="B36" s="3793">
        <f t="shared" ref="B36:AC36" si="6">COUNTIF(B4:B29,"e")</f>
        <v>4</v>
      </c>
      <c r="C36" s="3794">
        <f t="shared" si="6"/>
        <v>4</v>
      </c>
      <c r="D36" s="3794">
        <f t="shared" si="6"/>
        <v>3</v>
      </c>
      <c r="E36" s="3794">
        <f t="shared" si="6"/>
        <v>3</v>
      </c>
      <c r="F36" s="3794">
        <f t="shared" si="6"/>
        <v>3</v>
      </c>
      <c r="G36" s="3794">
        <f t="shared" si="6"/>
        <v>4</v>
      </c>
      <c r="H36" s="3794">
        <f t="shared" si="6"/>
        <v>4</v>
      </c>
      <c r="I36" s="3794">
        <f t="shared" si="6"/>
        <v>3</v>
      </c>
      <c r="J36" s="3794">
        <f t="shared" si="6"/>
        <v>5</v>
      </c>
      <c r="K36" s="3794">
        <f t="shared" si="6"/>
        <v>4</v>
      </c>
      <c r="L36" s="3794">
        <f t="shared" si="6"/>
        <v>3</v>
      </c>
      <c r="M36" s="3794">
        <f t="shared" si="6"/>
        <v>3</v>
      </c>
      <c r="N36" s="3794">
        <f t="shared" si="6"/>
        <v>3</v>
      </c>
      <c r="O36" s="3794">
        <f t="shared" si="6"/>
        <v>5</v>
      </c>
      <c r="P36" s="3794">
        <f t="shared" si="6"/>
        <v>4</v>
      </c>
      <c r="Q36" s="3794">
        <f t="shared" si="6"/>
        <v>4</v>
      </c>
      <c r="R36" s="3794">
        <f t="shared" si="6"/>
        <v>3</v>
      </c>
      <c r="S36" s="3794">
        <f t="shared" si="6"/>
        <v>3</v>
      </c>
      <c r="T36" s="3794">
        <f t="shared" si="6"/>
        <v>2</v>
      </c>
      <c r="U36" s="3794">
        <f t="shared" si="6"/>
        <v>2</v>
      </c>
      <c r="V36" s="3794">
        <f t="shared" si="6"/>
        <v>4</v>
      </c>
      <c r="W36" s="3794">
        <f t="shared" si="6"/>
        <v>4</v>
      </c>
      <c r="X36" s="3794">
        <f t="shared" si="6"/>
        <v>4</v>
      </c>
      <c r="Y36" s="3794">
        <f t="shared" si="6"/>
        <v>3</v>
      </c>
      <c r="Z36" s="3794">
        <f t="shared" si="6"/>
        <v>3</v>
      </c>
      <c r="AA36" s="3794">
        <f t="shared" si="6"/>
        <v>3</v>
      </c>
      <c r="AB36" s="3794">
        <f t="shared" si="6"/>
        <v>4</v>
      </c>
      <c r="AC36" s="3795">
        <f t="shared" si="6"/>
        <v>3</v>
      </c>
      <c r="AD36" s="2498"/>
      <c r="AE36" s="2498"/>
      <c r="AF36" s="2498"/>
      <c r="AG36" s="2498"/>
      <c r="AH36" s="2497"/>
      <c r="AI36" s="2497"/>
      <c r="AJ36" s="2497"/>
      <c r="AK36" s="2498"/>
    </row>
    <row r="37" spans="1:37">
      <c r="A37" s="3792" t="s">
        <v>1548</v>
      </c>
      <c r="B37" s="3796">
        <f>COUNTIF(B5,"E")+COUNTIF(B6,"E")+COUNTIF(B19,"E")+COUNTIF(B16,"E")+COUNTIF(B14,"E")+COUNTIF(B13,"E")+COUNTIF(B10,"E")+COUNTIF(B8,"E")+COUNTIF(B7,"E")</f>
        <v>1</v>
      </c>
      <c r="C37" s="3797">
        <f>COUNTIF(C5,"E")+COUNTIF(C6,"E")+COUNTIF(C24,"E")+COUNTIF('23년02월생활복지과'!C12,"E")+COUNTIF(C19,"E")+COUNTIF(C16,"E")+COUNTIF(C14,"E")+COUNTIF(C13,"E")+COUNTIF(C10,"E")+COUNTIF(C8,"E")+COUNTIF(C7,"E")</f>
        <v>2</v>
      </c>
      <c r="D37" s="3797">
        <f>COUNTIF(D5,"E")+COUNTIF(D6,"E")+COUNTIF(D24,"E")+COUNTIF('23년02월생활복지과'!D12,"E")+COUNTIF(D19,"E")+COUNTIF(D16,"E")+COUNTIF(D14,"E")+COUNTIF(D13,"E")+COUNTIF(D10,"E")+COUNTIF(D8,"E")+COUNTIF(D7,"E")</f>
        <v>2</v>
      </c>
      <c r="E37" s="3797">
        <f>COUNTIF(E5,"E")+COUNTIF(E6,"E")+COUNTIF(E24,"E")+COUNTIF('23년02월생활복지과'!E12,"E")+COUNTIF(E19,"E")+COUNTIF(E16,"E")+COUNTIF(E14,"E")+COUNTIF(E13,"E")+COUNTIF(E10,"E")+COUNTIF(E8,"E")+COUNTIF(E7,"E")</f>
        <v>1</v>
      </c>
      <c r="F37" s="3797">
        <f>COUNTIF(F5,"E")+COUNTIF(F6,"E")+COUNTIF(F24,"E")+COUNTIF('23년02월생활복지과'!F12,"E")+COUNTIF(F19,"E")+COUNTIF(F16,"E")+COUNTIF(F14,"E")+COUNTIF(F13,"E")+COUNTIF(F10,"E")+COUNTIF(F8,"E")+COUNTIF(F7,"E")</f>
        <v>2</v>
      </c>
      <c r="G37" s="3797">
        <f>COUNTIF(G5,"E")+COUNTIF(G6,"E")+COUNTIF(G24,"E")+COUNTIF('23년02월생활복지과'!G12,"E")+COUNTIF(G19,"E")+COUNTIF(G16,"E")+COUNTIF(G14,"E")+COUNTIF(G13,"E")+COUNTIF(G10,"E")+COUNTIF(G8,"E")+COUNTIF(G7,"E")</f>
        <v>1</v>
      </c>
      <c r="H37" s="3797">
        <f>COUNTIF(H5,"E")+COUNTIF(H6,"E")+COUNTIF(H24,"E")+COUNTIF('23년02월생활복지과'!H12,"E")+COUNTIF(H19,"E")+COUNTIF(H16,"E")+COUNTIF(H14,"E")+COUNTIF(H13,"E")+COUNTIF(H10,"E")+COUNTIF(H8,"E")+COUNTIF(H7,"E")</f>
        <v>2</v>
      </c>
      <c r="I37" s="3797">
        <f>COUNTIF(I5,"E")+COUNTIF(I6,"E")+COUNTIF(I24,"E")+COUNTIF('23년02월생활복지과'!I12,"E")+COUNTIF(I19,"E")+COUNTIF(I16,"E")+COUNTIF(I14,"E")+COUNTIF(I13,"E")+COUNTIF(I10,"E")+COUNTIF(I8,"E")+COUNTIF(I7,"E")</f>
        <v>2</v>
      </c>
      <c r="J37" s="3797">
        <f>COUNTIF(J5,"E")+COUNTIF(J6,"E")+COUNTIF(J24,"E")+COUNTIF('23년02월생활복지과'!J12,"E")+COUNTIF(J19,"E")+COUNTIF(J16,"E")+COUNTIF(J14,"E")+COUNTIF(J13,"E")+COUNTIF(J10,"E")+COUNTIF(J8,"E")+COUNTIF(J7,"E")</f>
        <v>3</v>
      </c>
      <c r="K37" s="3797">
        <f>COUNTIF(K5,"E")+COUNTIF(K6,"E")+COUNTIF(K24,"E")+COUNTIF('23년02월생활복지과'!K12,"E")+COUNTIF(K19,"E")+COUNTIF(K16,"E")+COUNTIF(K14,"E")+COUNTIF(K13,"E")+COUNTIF(K10,"E")+COUNTIF(K8,"E")+COUNTIF(K7,"E")</f>
        <v>2</v>
      </c>
      <c r="L37" s="3797">
        <f>COUNTIF(L5,"E")+COUNTIF(L6,"E")+COUNTIF(L24,"E")+COUNTIF('23년02월생활복지과'!L12,"E")+COUNTIF(L19,"E")+COUNTIF(L16,"E")+COUNTIF(L14,"E")+COUNTIF(L13,"E")+COUNTIF(L10,"E")+COUNTIF(L8,"E")+COUNTIF(L7,"E")</f>
        <v>1</v>
      </c>
      <c r="M37" s="3797">
        <f>COUNTIF(M5,"E")+COUNTIF(M6,"E")+COUNTIF(M24,"E")+COUNTIF('23년02월생활복지과'!M12,"E")+COUNTIF(M19,"E")+COUNTIF(M16,"E")+COUNTIF(M14,"E")+COUNTIF(M13,"E")+COUNTIF(M10,"E")+COUNTIF(M8,"E")+COUNTIF(M7,"E")</f>
        <v>2</v>
      </c>
      <c r="N37" s="3797">
        <f>COUNTIF(N5,"E")+COUNTIF(N6,"E")+COUNTIF(N24,"E")+COUNTIF('23년02월생활복지과'!N12,"E")+COUNTIF(N19,"E")+COUNTIF(N16,"E")+COUNTIF(N14,"E")+COUNTIF(N13,"E")+COUNTIF(N10,"E")+COUNTIF(N8,"E")+COUNTIF(N7,"E")</f>
        <v>2</v>
      </c>
      <c r="O37" s="3797">
        <f>COUNTIF(O5,"E")+COUNTIF(O6,"E")+COUNTIF(O24,"E")+COUNTIF('23년02월생활복지과'!O12,"E")+COUNTIF(O19,"E")+COUNTIF(O16,"E")+COUNTIF(O14,"E")+COUNTIF(O13,"E")+COUNTIF(O10,"E")+COUNTIF(O8,"E")+COUNTIF(O7,"E")</f>
        <v>3</v>
      </c>
      <c r="P37" s="3797">
        <f>COUNTIF(P5,"E")+COUNTIF(P6,"E")+COUNTIF(P24,"E")+COUNTIF('23년02월생활복지과'!P12,"E")+COUNTIF(P19,"E")+COUNTIF(P16,"E")+COUNTIF(P14,"E")+COUNTIF(P13,"E")+COUNTIF(P10,"E")+COUNTIF(P8,"E")+COUNTIF(P7,"E")</f>
        <v>1</v>
      </c>
      <c r="Q37" s="3797">
        <f>COUNTIF(Q5,"E")+COUNTIF(Q6,"E")+COUNTIF(Q24,"E")+COUNTIF('23년02월생활복지과'!Q12,"E")+COUNTIF(Q19,"E")+COUNTIF(Q16,"E")+COUNTIF(Q14,"E")+COUNTIF(Q13,"E")+COUNTIF(Q10,"E")+COUNTIF(Q8,"E")+COUNTIF(Q7,"E")</f>
        <v>3</v>
      </c>
      <c r="R37" s="3797">
        <f>COUNTIF(R5,"E")+COUNTIF(R6,"E")+COUNTIF(R24,"E")+COUNTIF('23년02월생활복지과'!R12,"E")+COUNTIF(R19,"E")+COUNTIF(R16,"E")+COUNTIF(R14,"E")+COUNTIF(R13,"E")+COUNTIF(R10,"E")+COUNTIF(R8,"E")+COUNTIF(R7,"E")</f>
        <v>3</v>
      </c>
      <c r="S37" s="3797">
        <f>COUNTIF(S5,"E")+COUNTIF(S6,"E")+COUNTIF(S24,"E")+COUNTIF('23년02월생활복지과'!S12,"E")+COUNTIF(S19,"E")+COUNTIF(S16,"E")+COUNTIF(S14,"E")+COUNTIF(S13,"E")+COUNTIF(S10,"E")+COUNTIF(S8,"E")+COUNTIF(S7,"E")</f>
        <v>2</v>
      </c>
      <c r="T37" s="3797">
        <f>COUNTIF(T5,"E")+COUNTIF(T6,"E")+COUNTIF(T24,"E")+COUNTIF('23년02월생활복지과'!T12,"E")+COUNTIF(T19,"E")+COUNTIF(T16,"E")+COUNTIF(T14,"E")+COUNTIF(T13,"E")+COUNTIF(T10,"E")+COUNTIF(T8,"E")+COUNTIF(T7,"E")</f>
        <v>1</v>
      </c>
      <c r="U37" s="3797">
        <f>COUNTIF(U5,"E")+COUNTIF(U6,"E")+COUNTIF(U24,"E")+COUNTIF('23년02월생활복지과'!U12,"E")+COUNTIF(U19,"E")+COUNTIF(U16,"E")+COUNTIF(U14,"E")+COUNTIF(U13,"E")+COUNTIF(U10,"E")+COUNTIF(U8,"E")+COUNTIF(U7,"E")</f>
        <v>1</v>
      </c>
      <c r="V37" s="3797">
        <f>COUNTIF(V5,"E")+COUNTIF(V6,"E")+COUNTIF(V24,"E")+COUNTIF('23년02월생활복지과'!V12,"E")+COUNTIF(V19,"E")+COUNTIF(V16,"E")+COUNTIF(V14,"E")+COUNTIF(V13,"E")+COUNTIF(V10,"E")+COUNTIF(V8,"E")+COUNTIF(V7,"E")</f>
        <v>2</v>
      </c>
      <c r="W37" s="3797">
        <f>COUNTIF(W5,"E")+COUNTIF(W6,"E")+COUNTIF(W24,"E")+COUNTIF('23년02월생활복지과'!W12,"E")+COUNTIF(W19,"E")+COUNTIF(W16,"E")+COUNTIF(W14,"E")+COUNTIF(W13,"E")+COUNTIF(W10,"E")+COUNTIF(W8,"E")+COUNTIF(W7,"E")</f>
        <v>2</v>
      </c>
      <c r="X37" s="3797">
        <f>COUNTIF(X5,"E")+COUNTIF(X6,"E")+COUNTIF(X24,"E")+COUNTIF('23년02월생활복지과'!X12,"E")+COUNTIF(X19,"E")+COUNTIF(X16,"E")+COUNTIF(X14,"E")+COUNTIF(X13,"E")+COUNTIF(X10,"E")+COUNTIF(X8,"E")+COUNTIF(X7,"E")</f>
        <v>2</v>
      </c>
      <c r="Y37" s="3797">
        <f>COUNTIF(Y5,"E")+COUNTIF(Y6,"E")+COUNTIF(Y24,"E")+COUNTIF('23년02월생활복지과'!Y12,"E")+COUNTIF(Y19,"E")+COUNTIF(Y16,"E")+COUNTIF(Y14,"E")+COUNTIF(Y13,"E")+COUNTIF(Y10,"E")+COUNTIF(Y8,"E")+COUNTIF(Y7,"E")</f>
        <v>1</v>
      </c>
      <c r="Z37" s="3797">
        <f>COUNTIF(Z5,"E")+COUNTIF(Z6,"E")+COUNTIF(Z24,"E")+COUNTIF('23년02월생활복지과'!Z12,"E")+COUNTIF(Z19,"E")+COUNTIF(Z16,"E")+COUNTIF(Z14,"E")+COUNTIF(Z13,"E")+COUNTIF(Z10,"E")+COUNTIF(Z8,"E")+COUNTIF(Z7,"E")</f>
        <v>1</v>
      </c>
      <c r="AA37" s="3797">
        <f>COUNTIF(AA5,"E")+COUNTIF(AA6,"E")+COUNTIF(AA24,"E")+COUNTIF('23년02월생활복지과'!AA12,"E")+COUNTIF(AA19,"E")+COUNTIF(AA16,"E")+COUNTIF(AA14,"E")+COUNTIF(AA13,"E")+COUNTIF(AA10,"E")+COUNTIF(AA8,"E")+COUNTIF(AA7,"E")</f>
        <v>1</v>
      </c>
      <c r="AB37" s="3797">
        <f>COUNTIF(AB5,"E")+COUNTIF(AB6,"E")+COUNTIF(AB24,"E")+COUNTIF('23년02월생활복지과'!AB12,"E")+COUNTIF(AB19,"E")+COUNTIF(AB16,"E")+COUNTIF(AB14,"E")+COUNTIF(AB13,"E")+COUNTIF(AB10,"E")+COUNTIF(AB8,"E")+COUNTIF(AB7,"E")</f>
        <v>1</v>
      </c>
      <c r="AC37" s="3798">
        <f>COUNTIF(AC5,"E")+COUNTIF(AC6,"E")+COUNTIF(AC24,"E")+COUNTIF('23년02월생활복지과'!AF12,"E")+COUNTIF(AC19,"E")+COUNTIF(AC16,"E")+COUNTIF(AC14,"E")+COUNTIF(AC13,"E")+COUNTIF(AC10,"E")+COUNTIF(AC8,"E")+COUNTIF(AC7,"E")</f>
        <v>2</v>
      </c>
      <c r="AD37" s="2498"/>
      <c r="AE37" s="2498"/>
      <c r="AF37" s="2498"/>
      <c r="AG37" s="2498"/>
      <c r="AH37" s="2497"/>
      <c r="AI37" s="2497"/>
      <c r="AJ37" s="2497"/>
      <c r="AK37" s="2498"/>
    </row>
    <row r="38" spans="1:37">
      <c r="A38" s="3799" t="s">
        <v>2</v>
      </c>
      <c r="B38" s="3800">
        <f t="shared" ref="B38:AC38" si="7">COUNTIF(B4:B21,"D")</f>
        <v>8</v>
      </c>
      <c r="C38" s="3801">
        <f t="shared" si="7"/>
        <v>10</v>
      </c>
      <c r="D38" s="3801">
        <f t="shared" si="7"/>
        <v>8</v>
      </c>
      <c r="E38" s="3801">
        <f t="shared" si="7"/>
        <v>0</v>
      </c>
      <c r="F38" s="3801">
        <f t="shared" si="7"/>
        <v>0</v>
      </c>
      <c r="G38" s="3801">
        <f t="shared" si="7"/>
        <v>4</v>
      </c>
      <c r="H38" s="3801">
        <f t="shared" si="7"/>
        <v>9</v>
      </c>
      <c r="I38" s="3801">
        <f t="shared" si="7"/>
        <v>7</v>
      </c>
      <c r="J38" s="3801">
        <f t="shared" si="7"/>
        <v>8</v>
      </c>
      <c r="K38" s="3801">
        <f t="shared" si="7"/>
        <v>6</v>
      </c>
      <c r="L38" s="3801">
        <f t="shared" si="7"/>
        <v>0</v>
      </c>
      <c r="M38" s="3801">
        <f t="shared" si="7"/>
        <v>0</v>
      </c>
      <c r="N38" s="3801">
        <f t="shared" si="7"/>
        <v>7</v>
      </c>
      <c r="O38" s="3801">
        <f t="shared" si="7"/>
        <v>6</v>
      </c>
      <c r="P38" s="3801">
        <f t="shared" si="7"/>
        <v>7</v>
      </c>
      <c r="Q38" s="3801">
        <f t="shared" si="7"/>
        <v>9</v>
      </c>
      <c r="R38" s="3801">
        <f t="shared" si="7"/>
        <v>10</v>
      </c>
      <c r="S38" s="3801">
        <f t="shared" si="7"/>
        <v>0</v>
      </c>
      <c r="T38" s="3801">
        <f t="shared" si="7"/>
        <v>0</v>
      </c>
      <c r="U38" s="3801">
        <f t="shared" si="7"/>
        <v>6</v>
      </c>
      <c r="V38" s="3801">
        <f t="shared" si="7"/>
        <v>8</v>
      </c>
      <c r="W38" s="3801">
        <f t="shared" si="7"/>
        <v>5</v>
      </c>
      <c r="X38" s="3801">
        <f t="shared" si="7"/>
        <v>7</v>
      </c>
      <c r="Y38" s="3801">
        <f t="shared" si="7"/>
        <v>4</v>
      </c>
      <c r="Z38" s="3801">
        <f t="shared" si="7"/>
        <v>0</v>
      </c>
      <c r="AA38" s="3801">
        <f t="shared" si="7"/>
        <v>0</v>
      </c>
      <c r="AB38" s="3801">
        <f t="shared" si="7"/>
        <v>9</v>
      </c>
      <c r="AC38" s="3802">
        <f t="shared" si="7"/>
        <v>6</v>
      </c>
      <c r="AD38" s="2507"/>
      <c r="AE38" s="2507"/>
      <c r="AF38" s="2507"/>
      <c r="AG38" s="2507"/>
      <c r="AH38" s="2507"/>
      <c r="AI38" s="2507"/>
      <c r="AJ38" s="2507"/>
      <c r="AK38" s="2507"/>
    </row>
    <row r="39" spans="1:37">
      <c r="A39" s="3803" t="s">
        <v>1549</v>
      </c>
      <c r="B39" s="3796">
        <f t="shared" ref="B39:AC39" si="8">COUNTIF(B4:B21,"E")+COUNTIF(B22:B29,"D")+COUNTIF(B22:B29,"E")</f>
        <v>11</v>
      </c>
      <c r="C39" s="3797">
        <f t="shared" si="8"/>
        <v>11</v>
      </c>
      <c r="D39" s="3797">
        <f t="shared" si="8"/>
        <v>9</v>
      </c>
      <c r="E39" s="3797">
        <f t="shared" si="8"/>
        <v>3</v>
      </c>
      <c r="F39" s="3797">
        <f t="shared" si="8"/>
        <v>3</v>
      </c>
      <c r="G39" s="3797">
        <f t="shared" si="8"/>
        <v>9</v>
      </c>
      <c r="H39" s="3797">
        <f t="shared" si="8"/>
        <v>9</v>
      </c>
      <c r="I39" s="3797">
        <f t="shared" si="8"/>
        <v>10</v>
      </c>
      <c r="J39" s="3797">
        <f t="shared" si="8"/>
        <v>11</v>
      </c>
      <c r="K39" s="3797">
        <f t="shared" si="8"/>
        <v>8</v>
      </c>
      <c r="L39" s="3797">
        <f t="shared" si="8"/>
        <v>3</v>
      </c>
      <c r="M39" s="3797">
        <f t="shared" si="8"/>
        <v>3</v>
      </c>
      <c r="N39" s="3797">
        <f t="shared" si="8"/>
        <v>10</v>
      </c>
      <c r="O39" s="3797">
        <f t="shared" si="8"/>
        <v>11</v>
      </c>
      <c r="P39" s="3797">
        <f t="shared" si="8"/>
        <v>10</v>
      </c>
      <c r="Q39" s="3797">
        <f t="shared" si="8"/>
        <v>10</v>
      </c>
      <c r="R39" s="3797">
        <f t="shared" si="8"/>
        <v>10</v>
      </c>
      <c r="S39" s="3797">
        <f t="shared" si="8"/>
        <v>3</v>
      </c>
      <c r="T39" s="3797">
        <f t="shared" si="8"/>
        <v>2</v>
      </c>
      <c r="U39" s="3797">
        <f t="shared" si="8"/>
        <v>10</v>
      </c>
      <c r="V39" s="3797">
        <f t="shared" si="8"/>
        <v>9</v>
      </c>
      <c r="W39" s="3797">
        <f t="shared" si="8"/>
        <v>10</v>
      </c>
      <c r="X39" s="3797">
        <f t="shared" si="8"/>
        <v>11</v>
      </c>
      <c r="Y39" s="3797">
        <f t="shared" si="8"/>
        <v>9</v>
      </c>
      <c r="Z39" s="3797">
        <f t="shared" si="8"/>
        <v>3</v>
      </c>
      <c r="AA39" s="3797">
        <f t="shared" si="8"/>
        <v>3</v>
      </c>
      <c r="AB39" s="3797">
        <f t="shared" si="8"/>
        <v>9</v>
      </c>
      <c r="AC39" s="3798">
        <f t="shared" si="8"/>
        <v>10</v>
      </c>
      <c r="AD39" s="2507"/>
      <c r="AE39" s="2507"/>
      <c r="AF39" s="2507"/>
      <c r="AG39" s="2507"/>
      <c r="AH39" s="2507"/>
      <c r="AI39" s="2507"/>
      <c r="AJ39" s="2507"/>
      <c r="AK39" s="2507"/>
    </row>
    <row r="40" spans="1:37">
      <c r="A40" s="3804" t="s">
        <v>1541</v>
      </c>
      <c r="B40" s="3793">
        <f t="shared" ref="B40:AC40" si="9">COUNTIF(B4:B29,"d1")</f>
        <v>0</v>
      </c>
      <c r="C40" s="3794">
        <f t="shared" si="9"/>
        <v>0</v>
      </c>
      <c r="D40" s="3794">
        <f t="shared" si="9"/>
        <v>0</v>
      </c>
      <c r="E40" s="3794">
        <f t="shared" si="9"/>
        <v>3</v>
      </c>
      <c r="F40" s="3794">
        <f t="shared" si="9"/>
        <v>3</v>
      </c>
      <c r="G40" s="3794">
        <f t="shared" si="9"/>
        <v>0</v>
      </c>
      <c r="H40" s="3794">
        <f t="shared" si="9"/>
        <v>0</v>
      </c>
      <c r="I40" s="3794">
        <f t="shared" si="9"/>
        <v>0</v>
      </c>
      <c r="J40" s="3794">
        <f t="shared" si="9"/>
        <v>0</v>
      </c>
      <c r="K40" s="3794">
        <f t="shared" si="9"/>
        <v>0</v>
      </c>
      <c r="L40" s="3794">
        <f t="shared" si="9"/>
        <v>3</v>
      </c>
      <c r="M40" s="3794">
        <f t="shared" si="9"/>
        <v>3</v>
      </c>
      <c r="N40" s="3794">
        <f t="shared" si="9"/>
        <v>0</v>
      </c>
      <c r="O40" s="3794">
        <f t="shared" si="9"/>
        <v>0</v>
      </c>
      <c r="P40" s="3794">
        <f t="shared" si="9"/>
        <v>0</v>
      </c>
      <c r="Q40" s="3794">
        <f t="shared" si="9"/>
        <v>0</v>
      </c>
      <c r="R40" s="3794">
        <f t="shared" si="9"/>
        <v>0</v>
      </c>
      <c r="S40" s="3794">
        <f t="shared" si="9"/>
        <v>3</v>
      </c>
      <c r="T40" s="3794">
        <f t="shared" si="9"/>
        <v>2</v>
      </c>
      <c r="U40" s="3794">
        <f t="shared" si="9"/>
        <v>0</v>
      </c>
      <c r="V40" s="3794">
        <f t="shared" si="9"/>
        <v>0</v>
      </c>
      <c r="W40" s="3794">
        <f t="shared" si="9"/>
        <v>0</v>
      </c>
      <c r="X40" s="3794">
        <f t="shared" si="9"/>
        <v>0</v>
      </c>
      <c r="Y40" s="3794">
        <f t="shared" si="9"/>
        <v>0</v>
      </c>
      <c r="Z40" s="3794">
        <f t="shared" si="9"/>
        <v>3</v>
      </c>
      <c r="AA40" s="3794">
        <f t="shared" si="9"/>
        <v>3</v>
      </c>
      <c r="AB40" s="3794">
        <f t="shared" si="9"/>
        <v>0</v>
      </c>
      <c r="AC40" s="3795">
        <f t="shared" si="9"/>
        <v>0</v>
      </c>
      <c r="AD40" s="2507"/>
      <c r="AE40" s="2507"/>
      <c r="AF40" s="2507"/>
      <c r="AG40" s="2507"/>
      <c r="AH40" s="2507"/>
      <c r="AI40" s="2507"/>
      <c r="AJ40" s="2507"/>
      <c r="AK40" s="2507"/>
    </row>
    <row r="41" spans="1:37">
      <c r="A41" s="3805" t="s">
        <v>1550</v>
      </c>
      <c r="B41" s="3806">
        <f>COUNTIF(B5,"n")+COUNTIF(B6,"n")+COUNTIF(B24,"n")+COUNTIF('23년02월생활복지과'!B12,"n")+COUNTIF(B19,"n")+COUNTIF(B16,"n")+COUNTIF(B14,"n")+COUNTIF(B13,"n")+COUNTIF(B10,"n")+COUNTIF(B8,"n")+COUNTIF(B7,"n")</f>
        <v>2</v>
      </c>
      <c r="C41" s="3807">
        <f>COUNTIF(C5,"n")+COUNTIF(C6,"n")+COUNTIF(C24,"n")+COUNTIF('23년02월생활복지과'!C12,"n")+COUNTIF(C19,"n")+COUNTIF(C16,"n")+COUNTIF(C14,"n")+COUNTIF(C13,"n")+COUNTIF(C10,"n")+COUNTIF(C8,"n")+COUNTIF(C7,"n")</f>
        <v>2</v>
      </c>
      <c r="D41" s="3807">
        <f>COUNTIF(D5,"n")+COUNTIF(D6,"n")+COUNTIF(D24,"n")+COUNTIF('23년02월생활복지과'!D12,"n")+COUNTIF(D19,"n")+COUNTIF(D16,"n")+COUNTIF(D14,"n")+COUNTIF(D13,"n")+COUNTIF(D10,"n")+COUNTIF(D8,"n")+COUNTIF(D7,"n")</f>
        <v>2</v>
      </c>
      <c r="E41" s="3807">
        <f>COUNTIF(E5,"n")+COUNTIF(E6,"n")+COUNTIF(E24,"n")+COUNTIF('23년02월생활복지과'!E12,"n")+COUNTIF(E19,"n")+COUNTIF(E16,"n")+COUNTIF(E14,"n")+COUNTIF(E13,"n")+COUNTIF(E10,"n")+COUNTIF(E8,"n")+COUNTIF(E7,"n")</f>
        <v>2</v>
      </c>
      <c r="F41" s="3807">
        <f>COUNTIF(F5,"n")+COUNTIF(F6,"n")+COUNTIF(F24,"n")+COUNTIF('23년02월생활복지과'!F12,"n")+COUNTIF(F19,"n")+COUNTIF(F16,"n")+COUNTIF(F14,"n")+COUNTIF(F13,"n")+COUNTIF(F10,"n")+COUNTIF(F8,"n")+COUNTIF(F7,"n")</f>
        <v>2</v>
      </c>
      <c r="G41" s="3807">
        <f>COUNTIF(G5,"n")+COUNTIF(G6,"n")+COUNTIF(G24,"n")+COUNTIF('23년02월생활복지과'!G12,"n")+COUNTIF(G19,"n")+COUNTIF(G16,"n")+COUNTIF(G14,"n")+COUNTIF(G13,"n")+COUNTIF(G10,"n")+COUNTIF(G8,"n")+COUNTIF(G7,"n")</f>
        <v>1</v>
      </c>
      <c r="H41" s="3807">
        <f>COUNTIF(H5,"n")+COUNTIF(H6,"n")+COUNTIF(H24,"n")+COUNTIF('23년02월생활복지과'!H12,"n")+COUNTIF(H19,"n")+COUNTIF(H16,"n")+COUNTIF(H14,"n")+COUNTIF(H13,"n")+COUNTIF(H10,"n")+COUNTIF(H8,"n")+COUNTIF(H7,"n")</f>
        <v>1</v>
      </c>
      <c r="I41" s="3807">
        <f>COUNTIF(I5,"n")+COUNTIF(I6,"n")+COUNTIF(I24,"n")+COUNTIF('23년02월생활복지과'!I12,"n")+COUNTIF(I19,"n")+COUNTIF(I16,"n")+COUNTIF(I14,"n")+COUNTIF(I13,"n")+COUNTIF(I10,"n")+COUNTIF(I8,"n")+COUNTIF(I7,"n")</f>
        <v>2</v>
      </c>
      <c r="J41" s="3807">
        <f>COUNTIF(J5,"n")+COUNTIF(J6,"n")+COUNTIF(J24,"n")+COUNTIF('23년02월생활복지과'!J12,"n")+COUNTIF(J19,"n")+COUNTIF(J16,"n")+COUNTIF(J14,"n")+COUNTIF(J13,"n")+COUNTIF(J10,"n")+COUNTIF(J8,"n")+COUNTIF(J7,"n")</f>
        <v>2</v>
      </c>
      <c r="K41" s="3807">
        <f>COUNTIF(K5,"n")+COUNTIF(K6,"n")+COUNTIF(K24,"n")+COUNTIF('23년02월생활복지과'!K12,"n")+COUNTIF(K19,"n")+COUNTIF(K16,"n")+COUNTIF(K14,"n")+COUNTIF(K13,"n")+COUNTIF(K10,"n")+COUNTIF(K8,"n")+COUNTIF(K7,"n")</f>
        <v>1</v>
      </c>
      <c r="L41" s="3807">
        <f>COUNTIF(L5,"n")+COUNTIF(L6,"n")+COUNTIF(L24,"n")+COUNTIF('23년02월생활복지과'!L12,"n")+COUNTIF(L19,"n")+COUNTIF(L16,"n")+COUNTIF(L14,"n")+COUNTIF(L13,"n")+COUNTIF(L10,"n")+COUNTIF(L8,"n")+COUNTIF(L7,"n")</f>
        <v>1</v>
      </c>
      <c r="M41" s="3807">
        <f>COUNTIF(M5,"n")+COUNTIF(M6,"n")+COUNTIF(M24,"n")+COUNTIF('23년02월생활복지과'!M12,"n")+COUNTIF(M19,"n")+COUNTIF(M16,"n")+COUNTIF(M14,"n")+COUNTIF(M13,"n")+COUNTIF(M10,"n")+COUNTIF(M8,"n")+COUNTIF(M7,"n")</f>
        <v>3</v>
      </c>
      <c r="N41" s="3807">
        <f>COUNTIF(N5,"n")+COUNTIF(N6,"n")+COUNTIF(N24,"n")+COUNTIF('23년02월생활복지과'!N12,"n")+COUNTIF(N19,"n")+COUNTIF(N16,"n")+COUNTIF(N14,"n")+COUNTIF(N13,"n")+COUNTIF(N10,"n")+COUNTIF(N8,"n")+COUNTIF(N7,"n")</f>
        <v>4</v>
      </c>
      <c r="O41" s="3807">
        <f>COUNTIF(O5,"n")+COUNTIF(O6,"n")+COUNTIF(O24,"n")+COUNTIF('23년02월생활복지과'!O12,"n")+COUNTIF(O19,"n")+COUNTIF(O16,"n")+COUNTIF(O14,"n")+COUNTIF(O13,"n")+COUNTIF(O10,"n")+COUNTIF(O8,"n")+COUNTIF(O7,"n")</f>
        <v>2</v>
      </c>
      <c r="P41" s="3807">
        <f>COUNTIF(P5,"n")+COUNTIF(P6,"n")+COUNTIF(P24,"n")+COUNTIF('23년02월생활복지과'!P12,"n")+COUNTIF(P19,"n")+COUNTIF(P16,"n")+COUNTIF(P14,"n")+COUNTIF(P13,"n")+COUNTIF(P10,"n")+COUNTIF(P8,"n")+COUNTIF(P7,"n")</f>
        <v>1</v>
      </c>
      <c r="Q41" s="3807">
        <f>COUNTIF(Q5,"n")+COUNTIF(Q6,"n")+COUNTIF(Q24,"n")+COUNTIF('23년02월생활복지과'!Q12,"n")+COUNTIF(Q19,"n")+COUNTIF(Q16,"n")+COUNTIF(Q14,"n")+COUNTIF(Q13,"n")+COUNTIF(Q10,"n")+COUNTIF(Q8,"n")+COUNTIF(Q7,"n")</f>
        <v>1</v>
      </c>
      <c r="R41" s="3807">
        <f>COUNTIF(R5,"n")+COUNTIF(R6,"n")+COUNTIF(R24,"n")+COUNTIF('23년02월생활복지과'!R12,"n")+COUNTIF(R19,"n")+COUNTIF(R16,"n")+COUNTIF(R14,"n")+COUNTIF(R13,"n")+COUNTIF(R10,"n")+COUNTIF(R8,"n")+COUNTIF(R7,"n")</f>
        <v>2</v>
      </c>
      <c r="S41" s="3807">
        <f>COUNTIF(S5,"n")+COUNTIF(S6,"n")+COUNTIF(S24,"n")+COUNTIF('23년02월생활복지과'!S12,"n")+COUNTIF(S19,"n")+COUNTIF(S16,"n")+COUNTIF(S14,"n")+COUNTIF(S13,"n")+COUNTIF(S10,"n")+COUNTIF(S8,"n")+COUNTIF(S7,"n")</f>
        <v>2</v>
      </c>
      <c r="T41" s="3807">
        <f>COUNTIF(T5,"n")+COUNTIF(T6,"n")+COUNTIF(T24,"n")+COUNTIF('23년02월생활복지과'!T12,"n")+COUNTIF(T19,"n")+COUNTIF(T16,"n")+COUNTIF(T14,"n")+COUNTIF(T13,"n")+COUNTIF(T10,"n")+COUNTIF(T8,"n")+COUNTIF(T7,"n")</f>
        <v>2</v>
      </c>
      <c r="U41" s="3807">
        <f>COUNTIF(U5,"n")+COUNTIF(U6,"n")+COUNTIF(U24,"n")+COUNTIF('23년02월생활복지과'!U12,"n")+COUNTIF(U19,"n")+COUNTIF(U16,"n")+COUNTIF(U14,"n")+COUNTIF(U13,"n")+COUNTIF(U10,"n")+COUNTIF(U8,"n")+COUNTIF(U7,"n")</f>
        <v>1</v>
      </c>
      <c r="V41" s="3807">
        <f>COUNTIF(V5,"n")+COUNTIF(V6,"n")+COUNTIF(V24,"n")+COUNTIF('23년02월생활복지과'!V12,"n")+COUNTIF(V19,"n")+COUNTIF(V16,"n")+COUNTIF(V14,"n")+COUNTIF(V13,"n")+COUNTIF(V10,"n")+COUNTIF(V8,"n")+COUNTIF(V7,"n")</f>
        <v>1</v>
      </c>
      <c r="W41" s="3807">
        <f>COUNTIF(W5,"n")+COUNTIF(W6,"n")+COUNTIF(W24,"n")+COUNTIF('23년02월생활복지과'!W12,"n")+COUNTIF(W19,"n")+COUNTIF(W16,"n")+COUNTIF(W14,"n")+COUNTIF(W13,"n")+COUNTIF(W10,"n")+COUNTIF(W8,"n")+COUNTIF(W7,"n")</f>
        <v>1</v>
      </c>
      <c r="X41" s="3807">
        <f>COUNTIF(X5,"n")+COUNTIF(X6,"n")+COUNTIF(X24,"n")+COUNTIF('23년02월생활복지과'!X12,"n")+COUNTIF(X19,"n")+COUNTIF(X16,"n")+COUNTIF(X14,"n")+COUNTIF(X13,"n")+COUNTIF(X10,"n")+COUNTIF(X8,"n")+COUNTIF(X7,"n")</f>
        <v>1</v>
      </c>
      <c r="Y41" s="3807">
        <f>COUNTIF(Y5,"n")+COUNTIF(Y6,"n")+COUNTIF(Y24,"n")+COUNTIF('23년02월생활복지과'!Y12,"n")+COUNTIF(Y19,"n")+COUNTIF(Y16,"n")+COUNTIF(Y14,"n")+COUNTIF(Y13,"n")+COUNTIF(Y10,"n")+COUNTIF(Y8,"n")+COUNTIF(Y7,"n")</f>
        <v>2</v>
      </c>
      <c r="Z41" s="3807">
        <f>COUNTIF(Z5,"n")+COUNTIF(Z6,"n")+COUNTIF(Z24,"n")+COUNTIF('23년02월생활복지과'!Z12,"n")+COUNTIF(Z19,"n")+COUNTIF(Z16,"n")+COUNTIF(Z14,"n")+COUNTIF(Z13,"n")+COUNTIF(Z10,"n")+COUNTIF(Z8,"n")+COUNTIF(Z7,"n")</f>
        <v>2</v>
      </c>
      <c r="AA41" s="3807">
        <f>COUNTIF(AA5,"n")+COUNTIF(AA6,"n")+COUNTIF(AA24,"n")+COUNTIF('23년02월생활복지과'!AA12,"n")+COUNTIF(AA19,"n")+COUNTIF(AA16,"n")+COUNTIF(AA14,"n")+COUNTIF(AA13,"n")+COUNTIF(AA10,"n")+COUNTIF(AA8,"n")+COUNTIF(AA7,"n")</f>
        <v>1</v>
      </c>
      <c r="AB41" s="3807">
        <f>COUNTIF(AB5,"n")+COUNTIF(AB6,"n")+COUNTIF(AB24,"n")+COUNTIF('23년02월생활복지과'!AB12,"n")+COUNTIF(AB19,"n")+COUNTIF(AB16,"n")+COUNTIF(AB14,"n")+COUNTIF(AB13,"n")+COUNTIF(AB10,"n")+COUNTIF(AB8,"n")+COUNTIF(AB7,"n")</f>
        <v>2</v>
      </c>
      <c r="AC41" s="3808">
        <f>COUNTIF(AC5,"n")+COUNTIF(AC6,"n")+COUNTIF(AC24,"n")+COUNTIF('23년02월생활복지과'!AF12,"n")+COUNTIF(AC19,"n")+COUNTIF(AC16,"n")+COUNTIF(AC14,"n")+COUNTIF(AC13,"n")+COUNTIF(AC10,"n")+COUNTIF(AC8,"n")+COUNTIF(AC7,"n")</f>
        <v>2</v>
      </c>
      <c r="AD41" s="2507"/>
      <c r="AE41" s="2507"/>
      <c r="AF41" s="2507"/>
      <c r="AG41" s="2507"/>
      <c r="AH41" s="2507"/>
      <c r="AI41" s="2507"/>
      <c r="AJ41" s="2507"/>
      <c r="AK41" s="2507"/>
    </row>
    <row r="42" spans="1:37">
      <c r="A42" s="3805" t="s">
        <v>1551</v>
      </c>
      <c r="B42" s="3806">
        <f>COUNTIF(B4:B5,"E")+COUNTIF(B4:B5,"D")+COUNTIF(B7:B8,"E")+COUNTIF(B7:B8,"D")+COUNTIF(B10:B11,"E")+COUNTIF(B10:B11,"D")+COUNTIF(B13:B14,"E")+COUNTIF(B13:B14,"D")+COUNTIF(B16:B17,"E")+COUNTIF(B16:B17,"D")+COUNTIF(B19:B20,"E")+COUNTIF(B19:B20,"D")</f>
        <v>7</v>
      </c>
      <c r="C42" s="3807">
        <f t="shared" ref="C42:AC42" si="10">COUNTIF(C4:C5,"E")+COUNTIF(C4:C5,"D")+COUNTIF(C7:C8,"E")+COUNTIF(C7:C8,"D")+COUNTIF(C10:C11,"E")+COUNTIF(C10:C11,"D")+COUNTIF(C13:C14,"E")+COUNTIF(C13:C14,"D")+COUNTIF(C16:C17,"E")+COUNTIF(C16:C17,"D")+COUNTIF(C19:C20,"E")+COUNTIF(C19:C20,"D")</f>
        <v>8</v>
      </c>
      <c r="D42" s="3807">
        <f t="shared" si="10"/>
        <v>7</v>
      </c>
      <c r="E42" s="3807">
        <f t="shared" si="10"/>
        <v>2</v>
      </c>
      <c r="F42" s="3807">
        <f t="shared" si="10"/>
        <v>2</v>
      </c>
      <c r="G42" s="3807">
        <f t="shared" si="10"/>
        <v>4</v>
      </c>
      <c r="H42" s="3807">
        <f t="shared" si="10"/>
        <v>7</v>
      </c>
      <c r="I42" s="3807">
        <f t="shared" si="10"/>
        <v>6</v>
      </c>
      <c r="J42" s="3807">
        <f t="shared" si="10"/>
        <v>7</v>
      </c>
      <c r="K42" s="3807">
        <f t="shared" si="10"/>
        <v>6</v>
      </c>
      <c r="L42" s="3807">
        <f t="shared" si="10"/>
        <v>2</v>
      </c>
      <c r="M42" s="3807">
        <f t="shared" si="10"/>
        <v>2</v>
      </c>
      <c r="N42" s="3807">
        <f t="shared" si="10"/>
        <v>6</v>
      </c>
      <c r="O42" s="3807">
        <f t="shared" si="10"/>
        <v>7</v>
      </c>
      <c r="P42" s="3807">
        <f t="shared" si="10"/>
        <v>7</v>
      </c>
      <c r="Q42" s="3807">
        <f t="shared" si="10"/>
        <v>9</v>
      </c>
      <c r="R42" s="3807">
        <f t="shared" si="10"/>
        <v>8</v>
      </c>
      <c r="S42" s="3807">
        <f t="shared" si="10"/>
        <v>2</v>
      </c>
      <c r="T42" s="3807">
        <f t="shared" si="10"/>
        <v>1</v>
      </c>
      <c r="U42" s="3807">
        <f t="shared" si="10"/>
        <v>4</v>
      </c>
      <c r="V42" s="3807">
        <f t="shared" si="10"/>
        <v>6</v>
      </c>
      <c r="W42" s="3807">
        <f t="shared" si="10"/>
        <v>5</v>
      </c>
      <c r="X42" s="3807">
        <f t="shared" si="10"/>
        <v>5</v>
      </c>
      <c r="Y42" s="3807">
        <f t="shared" si="10"/>
        <v>3</v>
      </c>
      <c r="Z42" s="3807">
        <f t="shared" si="10"/>
        <v>2</v>
      </c>
      <c r="AA42" s="3807">
        <f t="shared" si="10"/>
        <v>2</v>
      </c>
      <c r="AB42" s="3807">
        <f t="shared" si="10"/>
        <v>8</v>
      </c>
      <c r="AC42" s="3808">
        <f t="shared" si="10"/>
        <v>4</v>
      </c>
      <c r="AD42" s="2507"/>
      <c r="AE42" s="2507"/>
      <c r="AF42" s="2507"/>
      <c r="AG42" s="2507"/>
      <c r="AH42" s="2507"/>
      <c r="AI42" s="2507"/>
      <c r="AJ42" s="2507"/>
      <c r="AK42" s="2507"/>
    </row>
    <row r="43" spans="1:37">
      <c r="A43" s="3805" t="s">
        <v>1552</v>
      </c>
      <c r="B43" s="3806">
        <f>COUNTIF(B6,"E")+COUNTIF(B6,"d")+COUNTIF(B9,"E")+COUNTIF(B9,"d")+COUNTIF(B12,"E")+COUNTIF(B12,"d")+COUNTIF(B15,"E")+COUNTIF(B15,"d")+COUNTIF(B18,"E")+COUNTIF(B18,"d")+COUNTIF(B21,"E")+COUNTIF(B21,"d")</f>
        <v>4</v>
      </c>
      <c r="C43" s="3807">
        <f t="shared" ref="C43:AC43" si="11">COUNTIF(C6,"E")+COUNTIF(C6,"d")+COUNTIF(C9,"E")+COUNTIF(C9,"d")+COUNTIF(C12,"E")+COUNTIF(C12,"d")+COUNTIF(C15,"E")+COUNTIF(C15,"d")+COUNTIF(C18,"E")+COUNTIF(C18,"d")+COUNTIF(C21,"E")+COUNTIF(C21,"d")</f>
        <v>5</v>
      </c>
      <c r="D43" s="3807">
        <f t="shared" si="11"/>
        <v>4</v>
      </c>
      <c r="E43" s="3807">
        <f t="shared" si="11"/>
        <v>1</v>
      </c>
      <c r="F43" s="3807">
        <f t="shared" si="11"/>
        <v>1</v>
      </c>
      <c r="G43" s="3807">
        <f t="shared" si="11"/>
        <v>2</v>
      </c>
      <c r="H43" s="3807">
        <f t="shared" si="11"/>
        <v>5</v>
      </c>
      <c r="I43" s="3807">
        <f t="shared" si="11"/>
        <v>4</v>
      </c>
      <c r="J43" s="3807">
        <f t="shared" si="11"/>
        <v>5</v>
      </c>
      <c r="K43" s="3807">
        <f t="shared" si="11"/>
        <v>3</v>
      </c>
      <c r="L43" s="3807">
        <f t="shared" si="11"/>
        <v>1</v>
      </c>
      <c r="M43" s="3807">
        <f t="shared" si="11"/>
        <v>1</v>
      </c>
      <c r="N43" s="3807">
        <f t="shared" si="11"/>
        <v>3</v>
      </c>
      <c r="O43" s="3807">
        <f t="shared" si="11"/>
        <v>4</v>
      </c>
      <c r="P43" s="3807">
        <f t="shared" si="11"/>
        <v>3</v>
      </c>
      <c r="Q43" s="3807">
        <f t="shared" si="11"/>
        <v>4</v>
      </c>
      <c r="R43" s="3807">
        <f t="shared" si="11"/>
        <v>4</v>
      </c>
      <c r="S43" s="3807">
        <f t="shared" si="11"/>
        <v>1</v>
      </c>
      <c r="T43" s="3807">
        <f t="shared" si="11"/>
        <v>1</v>
      </c>
      <c r="U43" s="3807">
        <f t="shared" si="11"/>
        <v>4</v>
      </c>
      <c r="V43" s="3807">
        <f t="shared" si="11"/>
        <v>5</v>
      </c>
      <c r="W43" s="3807">
        <f t="shared" si="11"/>
        <v>3</v>
      </c>
      <c r="X43" s="3807">
        <f t="shared" si="11"/>
        <v>5</v>
      </c>
      <c r="Y43" s="3807">
        <f t="shared" si="11"/>
        <v>3</v>
      </c>
      <c r="Z43" s="3807">
        <f t="shared" si="11"/>
        <v>1</v>
      </c>
      <c r="AA43" s="3807">
        <f t="shared" si="11"/>
        <v>1</v>
      </c>
      <c r="AB43" s="3807">
        <f t="shared" si="11"/>
        <v>4</v>
      </c>
      <c r="AC43" s="3808">
        <f t="shared" si="11"/>
        <v>5</v>
      </c>
      <c r="AD43" s="2507"/>
      <c r="AE43" s="2190"/>
      <c r="AF43" s="2190"/>
      <c r="AG43" s="2190"/>
      <c r="AH43" s="2190"/>
      <c r="AI43" s="2190"/>
      <c r="AJ43" s="2190"/>
      <c r="AK43" s="2190"/>
    </row>
    <row r="44" spans="1:37">
      <c r="A44" s="3805" t="s">
        <v>1553</v>
      </c>
      <c r="B44" s="3806">
        <f>COUNTIF(B5,"E")+COUNTIF(B5,"d")+COUNTIF(B7:B8,"E")+COUNTIF(B7:B8,"d")+COUNTIF(B10,"E")+COUNTIF(B10,"d")+COUNTIF(B13:B14,"E")+COUNTIF(B13:B14,"d")+COUNTIF(B16,"E")+COUNTIF(B16,"d")+COUNTIF(B19,"E")+COUNTIF(B19,"d")</f>
        <v>5</v>
      </c>
      <c r="C44" s="3807">
        <f t="shared" ref="C44:AC44" si="12">COUNTIF(C5,"E")+COUNTIF(C5,"d")+COUNTIF(C7:C8,"E")+COUNTIF(C7:C8,"d")+COUNTIF(C10,"E")+COUNTIF(C10,"d")+COUNTIF(C13:C14,"E")+COUNTIF(C13:C14,"d")+COUNTIF(C16,"E")+COUNTIF(C16,"d")+COUNTIF(C19,"E")+COUNTIF(C19,"d")</f>
        <v>5</v>
      </c>
      <c r="D44" s="3807">
        <f>COUNTIF(D5,"E")+COUNTIF(D5,"d")+COUNTIF(D7:D8,"E")+COUNTIF(D7:D8,"d")+COUNTIF(D10,"E")+COUNTIF(D10,"d")+COUNTIF(D13:D14,"E")+COUNTIF(D13:D14,"d")+COUNTIF(D16,"E")+COUNTIF(D16,"d")+COUNTIF(D19,"E")+COUNTIF(D19,"d")</f>
        <v>4</v>
      </c>
      <c r="E44" s="3807">
        <f t="shared" si="12"/>
        <v>1</v>
      </c>
      <c r="F44" s="3807">
        <f t="shared" si="12"/>
        <v>2</v>
      </c>
      <c r="G44" s="3807">
        <f t="shared" si="12"/>
        <v>4</v>
      </c>
      <c r="H44" s="3807">
        <f t="shared" si="12"/>
        <v>6</v>
      </c>
      <c r="I44" s="3807">
        <f t="shared" si="12"/>
        <v>4</v>
      </c>
      <c r="J44" s="3807">
        <f t="shared" si="12"/>
        <v>5</v>
      </c>
      <c r="K44" s="3807">
        <f t="shared" si="12"/>
        <v>5</v>
      </c>
      <c r="L44" s="3807">
        <f t="shared" si="12"/>
        <v>1</v>
      </c>
      <c r="M44" s="3807">
        <f t="shared" si="12"/>
        <v>1</v>
      </c>
      <c r="N44" s="3807">
        <f t="shared" si="12"/>
        <v>3</v>
      </c>
      <c r="O44" s="3807">
        <f t="shared" si="12"/>
        <v>5</v>
      </c>
      <c r="P44" s="3807">
        <f t="shared" si="12"/>
        <v>4</v>
      </c>
      <c r="Q44" s="3807">
        <f t="shared" si="12"/>
        <v>6</v>
      </c>
      <c r="R44" s="3807">
        <f t="shared" si="12"/>
        <v>5</v>
      </c>
      <c r="S44" s="3807">
        <f t="shared" si="12"/>
        <v>2</v>
      </c>
      <c r="T44" s="3807">
        <f t="shared" si="12"/>
        <v>1</v>
      </c>
      <c r="U44" s="3807">
        <f t="shared" si="12"/>
        <v>4</v>
      </c>
      <c r="V44" s="3807">
        <f t="shared" si="12"/>
        <v>4</v>
      </c>
      <c r="W44" s="3807">
        <f t="shared" si="12"/>
        <v>4</v>
      </c>
      <c r="X44" s="3807">
        <f t="shared" si="12"/>
        <v>3</v>
      </c>
      <c r="Y44" s="3807">
        <f t="shared" si="12"/>
        <v>3</v>
      </c>
      <c r="Z44" s="3807">
        <f t="shared" si="12"/>
        <v>1</v>
      </c>
      <c r="AA44" s="3807">
        <f t="shared" si="12"/>
        <v>1</v>
      </c>
      <c r="AB44" s="3807">
        <f t="shared" si="12"/>
        <v>5</v>
      </c>
      <c r="AC44" s="3808">
        <f t="shared" si="12"/>
        <v>2</v>
      </c>
    </row>
    <row r="45" spans="1:37">
      <c r="A45" s="3809" t="s">
        <v>1554</v>
      </c>
      <c r="B45" s="3796">
        <f>B42+B43</f>
        <v>11</v>
      </c>
      <c r="C45" s="3810">
        <f t="shared" ref="C45:AC45" si="13">C42+C43</f>
        <v>13</v>
      </c>
      <c r="D45" s="3810">
        <f t="shared" si="13"/>
        <v>11</v>
      </c>
      <c r="E45" s="3810">
        <f t="shared" si="13"/>
        <v>3</v>
      </c>
      <c r="F45" s="3810">
        <f t="shared" si="13"/>
        <v>3</v>
      </c>
      <c r="G45" s="3810">
        <f t="shared" si="13"/>
        <v>6</v>
      </c>
      <c r="H45" s="3810">
        <f t="shared" si="13"/>
        <v>12</v>
      </c>
      <c r="I45" s="3810">
        <f t="shared" si="13"/>
        <v>10</v>
      </c>
      <c r="J45" s="3810">
        <f t="shared" si="13"/>
        <v>12</v>
      </c>
      <c r="K45" s="3810">
        <f t="shared" si="13"/>
        <v>9</v>
      </c>
      <c r="L45" s="3810">
        <f t="shared" si="13"/>
        <v>3</v>
      </c>
      <c r="M45" s="3810">
        <f t="shared" si="13"/>
        <v>3</v>
      </c>
      <c r="N45" s="3810">
        <f t="shared" si="13"/>
        <v>9</v>
      </c>
      <c r="O45" s="3810">
        <f t="shared" si="13"/>
        <v>11</v>
      </c>
      <c r="P45" s="3810">
        <f t="shared" si="13"/>
        <v>10</v>
      </c>
      <c r="Q45" s="3810">
        <f t="shared" si="13"/>
        <v>13</v>
      </c>
      <c r="R45" s="3810">
        <f t="shared" si="13"/>
        <v>12</v>
      </c>
      <c r="S45" s="3810">
        <f t="shared" si="13"/>
        <v>3</v>
      </c>
      <c r="T45" s="3810">
        <f t="shared" si="13"/>
        <v>2</v>
      </c>
      <c r="U45" s="3810">
        <f t="shared" si="13"/>
        <v>8</v>
      </c>
      <c r="V45" s="3810">
        <f t="shared" si="13"/>
        <v>11</v>
      </c>
      <c r="W45" s="3810">
        <f t="shared" si="13"/>
        <v>8</v>
      </c>
      <c r="X45" s="3810">
        <f t="shared" si="13"/>
        <v>10</v>
      </c>
      <c r="Y45" s="3810">
        <f t="shared" si="13"/>
        <v>6</v>
      </c>
      <c r="Z45" s="3810">
        <f t="shared" si="13"/>
        <v>3</v>
      </c>
      <c r="AA45" s="3810">
        <f t="shared" si="13"/>
        <v>3</v>
      </c>
      <c r="AB45" s="3810">
        <f t="shared" si="13"/>
        <v>12</v>
      </c>
      <c r="AC45" s="3811">
        <f t="shared" si="13"/>
        <v>9</v>
      </c>
    </row>
    <row r="46" spans="1:37" ht="17.25" thickBot="1">
      <c r="A46" s="3812" t="s">
        <v>4</v>
      </c>
      <c r="B46" s="3813">
        <f t="shared" ref="B46:AC46" si="14">COUNTIF(B4:B21,"n")</f>
        <v>3</v>
      </c>
      <c r="C46" s="3814">
        <f t="shared" si="14"/>
        <v>3</v>
      </c>
      <c r="D46" s="3814">
        <f t="shared" si="14"/>
        <v>3</v>
      </c>
      <c r="E46" s="3814">
        <f t="shared" si="14"/>
        <v>3</v>
      </c>
      <c r="F46" s="3814">
        <f t="shared" si="14"/>
        <v>3</v>
      </c>
      <c r="G46" s="3814">
        <f t="shared" si="14"/>
        <v>3</v>
      </c>
      <c r="H46" s="3814">
        <f t="shared" si="14"/>
        <v>3</v>
      </c>
      <c r="I46" s="3814">
        <f t="shared" si="14"/>
        <v>3</v>
      </c>
      <c r="J46" s="3814">
        <f t="shared" si="14"/>
        <v>3</v>
      </c>
      <c r="K46" s="3814">
        <f t="shared" si="14"/>
        <v>3</v>
      </c>
      <c r="L46" s="3814">
        <f t="shared" si="14"/>
        <v>3</v>
      </c>
      <c r="M46" s="3814">
        <f t="shared" si="14"/>
        <v>4</v>
      </c>
      <c r="N46" s="3814">
        <f t="shared" si="14"/>
        <v>5</v>
      </c>
      <c r="O46" s="3814">
        <f t="shared" si="14"/>
        <v>3</v>
      </c>
      <c r="P46" s="3814">
        <f t="shared" si="14"/>
        <v>3</v>
      </c>
      <c r="Q46" s="3814">
        <f t="shared" si="14"/>
        <v>3</v>
      </c>
      <c r="R46" s="3814">
        <f t="shared" si="14"/>
        <v>3</v>
      </c>
      <c r="S46" s="3814">
        <f t="shared" si="14"/>
        <v>3</v>
      </c>
      <c r="T46" s="3814">
        <f t="shared" si="14"/>
        <v>3</v>
      </c>
      <c r="U46" s="3814">
        <f t="shared" si="14"/>
        <v>3</v>
      </c>
      <c r="V46" s="3814">
        <f t="shared" si="14"/>
        <v>3</v>
      </c>
      <c r="W46" s="3814">
        <f t="shared" si="14"/>
        <v>3</v>
      </c>
      <c r="X46" s="3814">
        <f t="shared" si="14"/>
        <v>3</v>
      </c>
      <c r="Y46" s="3814">
        <f t="shared" si="14"/>
        <v>3</v>
      </c>
      <c r="Z46" s="3814">
        <f t="shared" si="14"/>
        <v>3</v>
      </c>
      <c r="AA46" s="3814">
        <f t="shared" si="14"/>
        <v>3</v>
      </c>
      <c r="AB46" s="3814">
        <f t="shared" si="14"/>
        <v>3</v>
      </c>
      <c r="AC46" s="3815">
        <f t="shared" si="14"/>
        <v>3</v>
      </c>
    </row>
  </sheetData>
  <mergeCells count="2">
    <mergeCell ref="A1:AK1"/>
    <mergeCell ref="AD2:AK2"/>
  </mergeCells>
  <phoneticPr fontId="3" type="noConversion"/>
  <conditionalFormatting sqref="B3:AC9 O12 K14 G14:G15 Q16 W16 D20 G20:H20 J20:K20 N20:O20 T20:V20 Y20:Z20 AC20 N21 X23:X24 D24 Q24 G26 I26:K26 P28">
    <cfRule type="cellIs" dxfId="6334" priority="131" operator="equal">
      <formula>"일"</formula>
    </cfRule>
    <cfRule type="containsText" dxfId="6333" priority="132" operator="containsText" text="토">
      <formula>NOT(ISERROR(SEARCH("토",B3)))</formula>
    </cfRule>
  </conditionalFormatting>
  <conditionalFormatting sqref="B4:AC29">
    <cfRule type="cellIs" dxfId="6332" priority="129" operator="equal">
      <formula>"연"</formula>
    </cfRule>
  </conditionalFormatting>
  <conditionalFormatting sqref="B30:AC34">
    <cfRule type="cellIs" dxfId="6331" priority="10" operator="equal">
      <formula>"연"</formula>
    </cfRule>
  </conditionalFormatting>
  <conditionalFormatting sqref="E3:AC9 O12 K14 G14:G15 Q16 W16 D20 G20:H20 J20:K20 N20:O20 T20:V20 Y20:Z20 AC20 N21 X23:X24 D24 Q24 G26 I26:K26 P28">
    <cfRule type="cellIs" dxfId="6330" priority="130" operator="equal">
      <formula>"토"</formula>
    </cfRule>
  </conditionalFormatting>
  <conditionalFormatting sqref="Q30">
    <cfRule type="cellIs" dxfId="6329" priority="8" operator="equal">
      <formula>"일"</formula>
    </cfRule>
    <cfRule type="containsText" dxfId="6328" priority="9" operator="containsText" text="토">
      <formula>NOT(ISERROR(SEARCH("토",Q30)))</formula>
    </cfRule>
    <cfRule type="cellIs" dxfId="6327" priority="11" operator="equal">
      <formula>"토"</formula>
    </cfRule>
  </conditionalFormatting>
  <conditionalFormatting sqref="U14">
    <cfRule type="cellIs" dxfId="6326" priority="21" operator="equal">
      <formula>"토"</formula>
    </cfRule>
    <cfRule type="cellIs" dxfId="6325" priority="22" operator="equal">
      <formula>"일"</formula>
    </cfRule>
    <cfRule type="containsText" dxfId="6324" priority="23" operator="containsText" text="토">
      <formula>NOT(ISERROR(SEARCH("토",U14)))</formula>
    </cfRule>
  </conditionalFormatting>
  <conditionalFormatting sqref="Y30">
    <cfRule type="cellIs" dxfId="6323" priority="7" operator="equal">
      <formula>"연"</formula>
    </cfRule>
  </conditionalFormatting>
  <conditionalFormatting sqref="AB28">
    <cfRule type="cellIs" dxfId="6322" priority="1" operator="equal">
      <formula>"토"</formula>
    </cfRule>
    <cfRule type="cellIs" dxfId="6321" priority="2" operator="equal">
      <formula>"일"</formula>
    </cfRule>
    <cfRule type="containsText" dxfId="6320" priority="3" operator="containsText" text="토">
      <formula>NOT(ISERROR(SEARCH("토",AB28)))</formula>
    </cfRule>
  </conditionalFormatting>
  <conditionalFormatting sqref="AC23">
    <cfRule type="cellIs" dxfId="6319" priority="4" operator="equal">
      <formula>"토"</formula>
    </cfRule>
    <cfRule type="cellIs" dxfId="6318" priority="5" operator="equal">
      <formula>"일"</formula>
    </cfRule>
    <cfRule type="containsText" dxfId="6317" priority="6" operator="containsText" text="토">
      <formula>NOT(ISERROR(SEARCH("토",AC23)))</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FF0000"/>
  </sheetPr>
  <dimension ref="A1:AN13"/>
  <sheetViews>
    <sheetView zoomScale="85" zoomScaleNormal="85" workbookViewId="0">
      <selection activeCell="AC10" sqref="AC10"/>
    </sheetView>
  </sheetViews>
  <sheetFormatPr defaultColWidth="9.5" defaultRowHeight="16.5"/>
  <cols>
    <col min="2" max="32" width="5" customWidth="1"/>
    <col min="33" max="33" width="3.5" bestFit="1" customWidth="1"/>
    <col min="34" max="38" width="3.25" customWidth="1"/>
    <col min="39" max="39" width="3.5" bestFit="1" customWidth="1"/>
    <col min="40" max="40" width="3.25" customWidth="1"/>
  </cols>
  <sheetData>
    <row r="1" spans="1:40" ht="33.75" customHeight="1" thickBot="1">
      <c r="A1" s="6327" t="s">
        <v>1594</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150"/>
      <c r="AG1" s="6150"/>
      <c r="AH1" s="6150"/>
      <c r="AI1" s="6150"/>
      <c r="AJ1" s="6150"/>
      <c r="AK1" s="6150"/>
      <c r="AL1" s="6150"/>
      <c r="AM1" s="6150"/>
      <c r="AN1" s="6325"/>
    </row>
    <row r="2" spans="1:40" ht="26.25" customHeight="1">
      <c r="A2" s="3541" t="s">
        <v>0</v>
      </c>
      <c r="B2" s="3902">
        <v>1</v>
      </c>
      <c r="C2" s="3903">
        <v>2</v>
      </c>
      <c r="D2" s="3904">
        <v>3</v>
      </c>
      <c r="E2" s="3905">
        <v>4</v>
      </c>
      <c r="F2" s="3906">
        <v>5</v>
      </c>
      <c r="G2" s="3907">
        <v>6</v>
      </c>
      <c r="H2" s="3903">
        <v>7</v>
      </c>
      <c r="I2" s="3903">
        <v>8</v>
      </c>
      <c r="J2" s="3903">
        <v>9</v>
      </c>
      <c r="K2" s="3908">
        <v>10</v>
      </c>
      <c r="L2" s="3909">
        <v>11</v>
      </c>
      <c r="M2" s="3910">
        <v>12</v>
      </c>
      <c r="N2" s="3907">
        <v>13</v>
      </c>
      <c r="O2" s="3911">
        <v>14</v>
      </c>
      <c r="P2" s="3911">
        <v>15</v>
      </c>
      <c r="Q2" s="3911">
        <v>16</v>
      </c>
      <c r="R2" s="3904">
        <v>17</v>
      </c>
      <c r="S2" s="3909">
        <v>18</v>
      </c>
      <c r="T2" s="3910">
        <v>19</v>
      </c>
      <c r="U2" s="3907">
        <v>20</v>
      </c>
      <c r="V2" s="3912">
        <v>21</v>
      </c>
      <c r="W2" s="3913">
        <v>22</v>
      </c>
      <c r="X2" s="3913">
        <v>23</v>
      </c>
      <c r="Y2" s="3914">
        <v>24</v>
      </c>
      <c r="Z2" s="3909">
        <v>25</v>
      </c>
      <c r="AA2" s="3935">
        <v>26</v>
      </c>
      <c r="AB2" s="3911">
        <v>27</v>
      </c>
      <c r="AC2" s="3911">
        <v>28</v>
      </c>
      <c r="AD2" s="3903"/>
      <c r="AE2" s="3903"/>
      <c r="AF2" s="3938"/>
      <c r="AG2" s="6326" t="s">
        <v>1</v>
      </c>
      <c r="AH2" s="6152"/>
      <c r="AI2" s="6152"/>
      <c r="AJ2" s="6152"/>
      <c r="AK2" s="6152"/>
      <c r="AL2" s="6152"/>
      <c r="AM2" s="6152"/>
      <c r="AN2" s="6153"/>
    </row>
    <row r="3" spans="1:40" ht="27.75" customHeight="1" thickBot="1">
      <c r="A3" s="1772" t="s">
        <v>7</v>
      </c>
      <c r="B3" s="3915" t="s">
        <v>1579</v>
      </c>
      <c r="C3" s="3916" t="s">
        <v>1580</v>
      </c>
      <c r="D3" s="3917" t="s">
        <v>1581</v>
      </c>
      <c r="E3" s="3918" t="s">
        <v>1582</v>
      </c>
      <c r="F3" s="3919" t="s">
        <v>1583</v>
      </c>
      <c r="G3" s="3920" t="s">
        <v>1584</v>
      </c>
      <c r="H3" s="3916" t="s">
        <v>1585</v>
      </c>
      <c r="I3" s="3916" t="s">
        <v>1579</v>
      </c>
      <c r="J3" s="3921" t="s">
        <v>1580</v>
      </c>
      <c r="K3" s="277" t="s">
        <v>1581</v>
      </c>
      <c r="L3" s="3918" t="s">
        <v>1582</v>
      </c>
      <c r="M3" s="3922" t="s">
        <v>1583</v>
      </c>
      <c r="N3" s="3920" t="s">
        <v>1584</v>
      </c>
      <c r="O3" s="3921" t="s">
        <v>1585</v>
      </c>
      <c r="P3" s="3921" t="s">
        <v>1579</v>
      </c>
      <c r="Q3" s="3921" t="s">
        <v>1580</v>
      </c>
      <c r="R3" s="3917" t="s">
        <v>1581</v>
      </c>
      <c r="S3" s="3918" t="s">
        <v>1582</v>
      </c>
      <c r="T3" s="3922" t="s">
        <v>1583</v>
      </c>
      <c r="U3" s="3920" t="s">
        <v>1584</v>
      </c>
      <c r="V3" s="3923" t="s">
        <v>1585</v>
      </c>
      <c r="W3" s="3923" t="s">
        <v>1579</v>
      </c>
      <c r="X3" s="3923" t="s">
        <v>1580</v>
      </c>
      <c r="Y3" s="3924" t="s">
        <v>1581</v>
      </c>
      <c r="Z3" s="3918" t="s">
        <v>1582</v>
      </c>
      <c r="AA3" s="3936" t="s">
        <v>1583</v>
      </c>
      <c r="AB3" s="231" t="s">
        <v>1584</v>
      </c>
      <c r="AC3" s="231" t="s">
        <v>60</v>
      </c>
      <c r="AD3" s="3939"/>
      <c r="AE3" s="3939"/>
      <c r="AF3" s="3940"/>
      <c r="AG3" s="222" t="s">
        <v>2</v>
      </c>
      <c r="AH3" s="215" t="s">
        <v>3</v>
      </c>
      <c r="AI3" s="215" t="s">
        <v>4</v>
      </c>
      <c r="AJ3" s="215" t="s">
        <v>5</v>
      </c>
      <c r="AK3" s="3775" t="s">
        <v>1519</v>
      </c>
      <c r="AL3" s="3775" t="s">
        <v>1537</v>
      </c>
      <c r="AM3" s="3775" t="s">
        <v>15</v>
      </c>
      <c r="AN3" s="217" t="s">
        <v>6</v>
      </c>
    </row>
    <row r="4" spans="1:40" ht="20.25" customHeight="1" thickBot="1">
      <c r="A4" s="3946" t="s">
        <v>36</v>
      </c>
      <c r="B4" s="3827" t="s">
        <v>16</v>
      </c>
      <c r="C4" s="176" t="s">
        <v>2</v>
      </c>
      <c r="D4" s="1312" t="s">
        <v>3</v>
      </c>
      <c r="E4" s="166" t="s">
        <v>16</v>
      </c>
      <c r="F4" s="166" t="s">
        <v>16</v>
      </c>
      <c r="G4" s="1296" t="s">
        <v>4</v>
      </c>
      <c r="H4" s="1296" t="s">
        <v>4</v>
      </c>
      <c r="I4" s="166" t="s">
        <v>16</v>
      </c>
      <c r="J4" s="175" t="s">
        <v>2</v>
      </c>
      <c r="K4" s="176" t="s">
        <v>2</v>
      </c>
      <c r="L4" s="1312" t="s">
        <v>3</v>
      </c>
      <c r="M4" s="1296" t="s">
        <v>4</v>
      </c>
      <c r="N4" s="1296" t="s">
        <v>4</v>
      </c>
      <c r="O4" s="166" t="s">
        <v>16</v>
      </c>
      <c r="P4" s="176" t="s">
        <v>2</v>
      </c>
      <c r="Q4" s="1312" t="s">
        <v>3</v>
      </c>
      <c r="R4" s="175" t="s">
        <v>113</v>
      </c>
      <c r="S4" s="166" t="s">
        <v>16</v>
      </c>
      <c r="T4" s="2734" t="s">
        <v>704</v>
      </c>
      <c r="U4" s="1312" t="s">
        <v>3</v>
      </c>
      <c r="V4" s="176" t="s">
        <v>2</v>
      </c>
      <c r="W4" s="3934" t="s">
        <v>274</v>
      </c>
      <c r="X4" s="166" t="s">
        <v>16</v>
      </c>
      <c r="Y4" s="166" t="s">
        <v>16</v>
      </c>
      <c r="Z4" s="2734" t="s">
        <v>704</v>
      </c>
      <c r="AA4" s="2830" t="s">
        <v>3</v>
      </c>
      <c r="AB4" s="105" t="s">
        <v>2</v>
      </c>
      <c r="AC4" s="120" t="s">
        <v>16</v>
      </c>
      <c r="AD4" s="86"/>
      <c r="AE4" s="86"/>
      <c r="AF4" s="3941"/>
      <c r="AG4" s="12">
        <f t="shared" ref="AG4:AG13" si="0">COUNTIF(B4:AF4,AG$3)</f>
        <v>6</v>
      </c>
      <c r="AH4" s="13">
        <f t="shared" ref="AH4:AH13" si="1">COUNTIF(B4:AF4,AH$3)</f>
        <v>5</v>
      </c>
      <c r="AI4" s="13">
        <f t="shared" ref="AI4:AI13" si="2">COUNTIF(B4:AF4,AI$3)</f>
        <v>4</v>
      </c>
      <c r="AJ4" s="13">
        <f t="shared" ref="AJ4:AJ13" si="3">COUNTIF(B4:AF4,AJ$3)</f>
        <v>9</v>
      </c>
      <c r="AK4" s="49">
        <f t="shared" ref="AK4:AK13" si="4">COUNTIF(B4:AF4,$AK$3)</f>
        <v>2</v>
      </c>
      <c r="AL4" s="49">
        <v>0</v>
      </c>
      <c r="AM4" s="49">
        <v>3</v>
      </c>
      <c r="AN4" s="14">
        <f t="shared" ref="AN4:AN13" si="5">(AH4*2)+(AI4*2)+AK4</f>
        <v>20</v>
      </c>
    </row>
    <row r="5" spans="1:40" ht="20.25" customHeight="1">
      <c r="A5" s="3947" t="s">
        <v>1586</v>
      </c>
      <c r="B5" s="138" t="s">
        <v>2</v>
      </c>
      <c r="C5" s="1295" t="s">
        <v>3</v>
      </c>
      <c r="D5" s="87" t="s">
        <v>2</v>
      </c>
      <c r="E5" s="120" t="s">
        <v>16</v>
      </c>
      <c r="F5" s="120" t="s">
        <v>16</v>
      </c>
      <c r="G5" s="120" t="s">
        <v>16</v>
      </c>
      <c r="H5" s="105" t="s">
        <v>2</v>
      </c>
      <c r="I5" s="105" t="s">
        <v>2</v>
      </c>
      <c r="J5" s="3925" t="s">
        <v>3</v>
      </c>
      <c r="K5" s="3926" t="s">
        <v>2</v>
      </c>
      <c r="L5" s="3927" t="s">
        <v>16</v>
      </c>
      <c r="M5" s="3925" t="s">
        <v>4</v>
      </c>
      <c r="N5" s="3927" t="s">
        <v>16</v>
      </c>
      <c r="O5" s="3891" t="s">
        <v>1599</v>
      </c>
      <c r="P5" s="3926" t="s">
        <v>2</v>
      </c>
      <c r="Q5" s="105" t="s">
        <v>2</v>
      </c>
      <c r="R5" s="104" t="s">
        <v>4</v>
      </c>
      <c r="S5" s="104" t="s">
        <v>4</v>
      </c>
      <c r="T5" s="120" t="s">
        <v>16</v>
      </c>
      <c r="U5" s="105" t="s">
        <v>2</v>
      </c>
      <c r="V5" s="105" t="s">
        <v>2</v>
      </c>
      <c r="W5" s="104" t="s">
        <v>4</v>
      </c>
      <c r="X5" s="104" t="s">
        <v>4</v>
      </c>
      <c r="Y5" s="3652" t="s">
        <v>59</v>
      </c>
      <c r="Z5" s="120" t="s">
        <v>16</v>
      </c>
      <c r="AA5" s="100" t="s">
        <v>16</v>
      </c>
      <c r="AB5" s="104" t="s">
        <v>4</v>
      </c>
      <c r="AC5" s="104" t="s">
        <v>1618</v>
      </c>
      <c r="AD5" s="3942"/>
      <c r="AE5" s="3942"/>
      <c r="AF5" s="2764"/>
      <c r="AG5" s="1734">
        <f t="shared" si="0"/>
        <v>9</v>
      </c>
      <c r="AH5" s="16">
        <f t="shared" si="1"/>
        <v>3</v>
      </c>
      <c r="AI5" s="16">
        <f t="shared" si="2"/>
        <v>6</v>
      </c>
      <c r="AJ5" s="16">
        <f t="shared" si="3"/>
        <v>8</v>
      </c>
      <c r="AK5" s="1777">
        <f t="shared" si="4"/>
        <v>0</v>
      </c>
      <c r="AL5" s="1777">
        <v>0</v>
      </c>
      <c r="AM5" s="1777">
        <v>2</v>
      </c>
      <c r="AN5" s="1591">
        <f t="shared" si="5"/>
        <v>18</v>
      </c>
    </row>
    <row r="6" spans="1:40" ht="20.25" customHeight="1" thickBot="1">
      <c r="A6" s="3947" t="s">
        <v>75</v>
      </c>
      <c r="B6" s="130" t="s">
        <v>4</v>
      </c>
      <c r="C6" s="104" t="s">
        <v>4</v>
      </c>
      <c r="D6" s="120" t="s">
        <v>16</v>
      </c>
      <c r="E6" s="120" t="s">
        <v>16</v>
      </c>
      <c r="F6" s="1295" t="s">
        <v>3</v>
      </c>
      <c r="G6" s="105" t="s">
        <v>2</v>
      </c>
      <c r="H6" s="87" t="s">
        <v>2</v>
      </c>
      <c r="I6" s="3055" t="s">
        <v>1202</v>
      </c>
      <c r="J6" s="105" t="s">
        <v>2</v>
      </c>
      <c r="K6" s="3928" t="s">
        <v>3</v>
      </c>
      <c r="L6" s="120" t="s">
        <v>16</v>
      </c>
      <c r="M6" s="120" t="s">
        <v>16</v>
      </c>
      <c r="N6" s="104" t="s">
        <v>4</v>
      </c>
      <c r="O6" s="104" t="s">
        <v>4</v>
      </c>
      <c r="P6" s="120" t="s">
        <v>16</v>
      </c>
      <c r="Q6" s="87" t="s">
        <v>2</v>
      </c>
      <c r="R6" s="105" t="s">
        <v>2</v>
      </c>
      <c r="S6" s="1295" t="s">
        <v>3</v>
      </c>
      <c r="T6" s="120" t="s">
        <v>16</v>
      </c>
      <c r="U6" s="105" t="s">
        <v>2</v>
      </c>
      <c r="V6" s="120" t="s">
        <v>16</v>
      </c>
      <c r="W6" s="1295" t="s">
        <v>3</v>
      </c>
      <c r="X6" s="3055" t="s">
        <v>1202</v>
      </c>
      <c r="Y6" s="1295" t="s">
        <v>3</v>
      </c>
      <c r="Z6" s="120" t="s">
        <v>16</v>
      </c>
      <c r="AA6" s="3937" t="s">
        <v>704</v>
      </c>
      <c r="AB6" s="105" t="s">
        <v>2</v>
      </c>
      <c r="AC6" s="1295" t="s">
        <v>3</v>
      </c>
      <c r="AD6" s="3942"/>
      <c r="AE6" s="3942"/>
      <c r="AF6" s="3943"/>
      <c r="AG6" s="12">
        <f t="shared" si="0"/>
        <v>7</v>
      </c>
      <c r="AH6" s="13">
        <f t="shared" si="1"/>
        <v>6</v>
      </c>
      <c r="AI6" s="13">
        <f t="shared" si="2"/>
        <v>4</v>
      </c>
      <c r="AJ6" s="13">
        <f t="shared" si="3"/>
        <v>8</v>
      </c>
      <c r="AK6" s="49">
        <f t="shared" si="4"/>
        <v>1</v>
      </c>
      <c r="AL6" s="49">
        <v>0</v>
      </c>
      <c r="AM6" s="49">
        <v>3</v>
      </c>
      <c r="AN6" s="14">
        <f t="shared" si="5"/>
        <v>21</v>
      </c>
    </row>
    <row r="7" spans="1:40" ht="20.25" customHeight="1" thickBot="1">
      <c r="A7" s="3947" t="s">
        <v>1587</v>
      </c>
      <c r="B7" s="130" t="s">
        <v>4</v>
      </c>
      <c r="C7" s="104" t="s">
        <v>4</v>
      </c>
      <c r="D7" s="120" t="s">
        <v>16</v>
      </c>
      <c r="E7" s="120" t="s">
        <v>16</v>
      </c>
      <c r="F7" s="1295" t="s">
        <v>3</v>
      </c>
      <c r="G7" s="87" t="s">
        <v>2</v>
      </c>
      <c r="H7" s="1295" t="s">
        <v>3</v>
      </c>
      <c r="I7" s="105" t="s">
        <v>2</v>
      </c>
      <c r="J7" s="120" t="s">
        <v>16</v>
      </c>
      <c r="K7" s="104" t="s">
        <v>4</v>
      </c>
      <c r="L7" s="104" t="s">
        <v>4</v>
      </c>
      <c r="M7" s="120" t="s">
        <v>16</v>
      </c>
      <c r="N7" s="105" t="s">
        <v>2</v>
      </c>
      <c r="O7" s="1295" t="s">
        <v>3</v>
      </c>
      <c r="P7" s="86" t="s">
        <v>2</v>
      </c>
      <c r="Q7" s="105" t="s">
        <v>2</v>
      </c>
      <c r="R7" s="1295" t="s">
        <v>3</v>
      </c>
      <c r="S7" s="120" t="s">
        <v>16</v>
      </c>
      <c r="T7" s="120" t="s">
        <v>16</v>
      </c>
      <c r="U7" s="104" t="s">
        <v>4</v>
      </c>
      <c r="V7" s="104" t="s">
        <v>4</v>
      </c>
      <c r="W7" s="120" t="s">
        <v>16</v>
      </c>
      <c r="X7" s="87" t="s">
        <v>2</v>
      </c>
      <c r="Y7" s="105" t="s">
        <v>2</v>
      </c>
      <c r="Z7" s="1295" t="s">
        <v>3</v>
      </c>
      <c r="AA7" s="100" t="s">
        <v>16</v>
      </c>
      <c r="AB7" s="105" t="s">
        <v>2</v>
      </c>
      <c r="AC7" s="120" t="s">
        <v>16</v>
      </c>
      <c r="AD7" s="86"/>
      <c r="AE7" s="86"/>
      <c r="AF7" s="3941"/>
      <c r="AG7" s="1734">
        <f t="shared" si="0"/>
        <v>8</v>
      </c>
      <c r="AH7" s="16">
        <f t="shared" si="1"/>
        <v>5</v>
      </c>
      <c r="AI7" s="16">
        <f t="shared" si="2"/>
        <v>6</v>
      </c>
      <c r="AJ7" s="16">
        <f t="shared" si="3"/>
        <v>9</v>
      </c>
      <c r="AK7" s="1777">
        <f t="shared" si="4"/>
        <v>0</v>
      </c>
      <c r="AL7" s="1777">
        <v>0</v>
      </c>
      <c r="AM7" s="1777">
        <v>2</v>
      </c>
      <c r="AN7" s="1591">
        <f t="shared" si="5"/>
        <v>22</v>
      </c>
    </row>
    <row r="8" spans="1:40" ht="20.25" customHeight="1" thickBot="1">
      <c r="A8" s="3947" t="s">
        <v>1591</v>
      </c>
      <c r="B8" s="138" t="s">
        <v>2</v>
      </c>
      <c r="C8" s="87" t="s">
        <v>2</v>
      </c>
      <c r="D8" s="104" t="s">
        <v>4</v>
      </c>
      <c r="E8" s="104" t="s">
        <v>4</v>
      </c>
      <c r="F8" s="120" t="s">
        <v>16</v>
      </c>
      <c r="G8" s="87" t="s">
        <v>76</v>
      </c>
      <c r="H8" s="105" t="s">
        <v>2</v>
      </c>
      <c r="I8" s="120" t="s">
        <v>16</v>
      </c>
      <c r="J8" s="120" t="s">
        <v>16</v>
      </c>
      <c r="K8" s="1295" t="s">
        <v>3</v>
      </c>
      <c r="L8" s="2741" t="s">
        <v>704</v>
      </c>
      <c r="M8" s="104" t="s">
        <v>4</v>
      </c>
      <c r="N8" s="120" t="s">
        <v>16</v>
      </c>
      <c r="O8" s="1295" t="s">
        <v>3</v>
      </c>
      <c r="P8" s="87" t="s">
        <v>2</v>
      </c>
      <c r="Q8" s="105" t="s">
        <v>2</v>
      </c>
      <c r="R8" s="104" t="s">
        <v>4</v>
      </c>
      <c r="S8" s="104" t="s">
        <v>4</v>
      </c>
      <c r="T8" s="120" t="s">
        <v>16</v>
      </c>
      <c r="U8" s="87" t="s">
        <v>76</v>
      </c>
      <c r="V8" s="3652" t="s">
        <v>59</v>
      </c>
      <c r="W8" s="3652" t="s">
        <v>59</v>
      </c>
      <c r="X8" s="3652" t="s">
        <v>59</v>
      </c>
      <c r="Y8" s="3652" t="s">
        <v>59</v>
      </c>
      <c r="Z8" s="120" t="s">
        <v>16</v>
      </c>
      <c r="AA8" s="100" t="s">
        <v>16</v>
      </c>
      <c r="AB8" s="104" t="s">
        <v>4</v>
      </c>
      <c r="AC8" s="104" t="s">
        <v>4</v>
      </c>
      <c r="AD8" s="3942"/>
      <c r="AE8" s="3942"/>
      <c r="AF8" s="2764"/>
      <c r="AG8" s="1734">
        <f>COUNTIF(B8:AF8,AG$3)</f>
        <v>5</v>
      </c>
      <c r="AH8" s="16">
        <f>COUNTIF(B8:AF8,AH$3)</f>
        <v>2</v>
      </c>
      <c r="AI8" s="16">
        <f>COUNTIF(B8:AF8,AI$3)</f>
        <v>7</v>
      </c>
      <c r="AJ8" s="16">
        <f>COUNTIF(B8:AF8,AJ$3)</f>
        <v>7</v>
      </c>
      <c r="AK8" s="1777">
        <f>COUNTIF(B8:AF8,$AK$3)</f>
        <v>1</v>
      </c>
      <c r="AL8" s="1777">
        <v>0</v>
      </c>
      <c r="AM8" s="1777">
        <v>2</v>
      </c>
      <c r="AN8" s="1591">
        <f>(AH8*2)+(AI8*2)+AK8</f>
        <v>19</v>
      </c>
    </row>
    <row r="9" spans="1:40" ht="20.25" customHeight="1" thickBot="1">
      <c r="A9" s="3947" t="s">
        <v>41</v>
      </c>
      <c r="B9" s="202" t="s">
        <v>2</v>
      </c>
      <c r="C9" s="105" t="s">
        <v>2</v>
      </c>
      <c r="D9" s="105" t="s">
        <v>2</v>
      </c>
      <c r="E9" s="3929" t="s">
        <v>54</v>
      </c>
      <c r="F9" s="120" t="s">
        <v>16</v>
      </c>
      <c r="G9" s="105" t="s">
        <v>2</v>
      </c>
      <c r="H9" s="111" t="s">
        <v>204</v>
      </c>
      <c r="I9" s="1295" t="s">
        <v>3</v>
      </c>
      <c r="J9" s="1295" t="s">
        <v>3</v>
      </c>
      <c r="K9" s="87" t="s">
        <v>2</v>
      </c>
      <c r="L9" s="120" t="s">
        <v>16</v>
      </c>
      <c r="M9" s="2741" t="s">
        <v>704</v>
      </c>
      <c r="N9" s="1295" t="s">
        <v>3</v>
      </c>
      <c r="O9" s="105" t="s">
        <v>2</v>
      </c>
      <c r="P9" s="104" t="s">
        <v>4</v>
      </c>
      <c r="Q9" s="104" t="s">
        <v>4</v>
      </c>
      <c r="R9" s="120" t="s">
        <v>16</v>
      </c>
      <c r="S9" s="120" t="s">
        <v>16</v>
      </c>
      <c r="T9" s="1295" t="s">
        <v>3</v>
      </c>
      <c r="U9" s="105" t="s">
        <v>2</v>
      </c>
      <c r="V9" s="120" t="s">
        <v>16</v>
      </c>
      <c r="W9" s="105" t="s">
        <v>2</v>
      </c>
      <c r="X9" s="1295" t="s">
        <v>3</v>
      </c>
      <c r="Y9" s="87" t="s">
        <v>2</v>
      </c>
      <c r="Z9" s="120" t="s">
        <v>16</v>
      </c>
      <c r="AA9" s="127" t="s">
        <v>4</v>
      </c>
      <c r="AB9" s="120" t="s">
        <v>16</v>
      </c>
      <c r="AC9" s="1295" t="s">
        <v>3</v>
      </c>
      <c r="AD9" s="2518"/>
      <c r="AE9" s="2518"/>
      <c r="AF9" s="2764"/>
      <c r="AG9" s="1734">
        <f t="shared" si="0"/>
        <v>9</v>
      </c>
      <c r="AH9" s="16">
        <f t="shared" si="1"/>
        <v>7</v>
      </c>
      <c r="AI9" s="16">
        <f t="shared" si="2"/>
        <v>3</v>
      </c>
      <c r="AJ9" s="16">
        <f t="shared" si="3"/>
        <v>8</v>
      </c>
      <c r="AK9" s="1777">
        <f t="shared" si="4"/>
        <v>1</v>
      </c>
      <c r="AL9" s="1777">
        <v>0</v>
      </c>
      <c r="AM9" s="1777">
        <v>2</v>
      </c>
      <c r="AN9" s="1591">
        <f t="shared" si="5"/>
        <v>21</v>
      </c>
    </row>
    <row r="10" spans="1:40" ht="20.25" customHeight="1">
      <c r="A10" s="3947" t="s">
        <v>1592</v>
      </c>
      <c r="B10" s="1773" t="s">
        <v>3</v>
      </c>
      <c r="C10" s="105" t="s">
        <v>2</v>
      </c>
      <c r="D10" s="105" t="s">
        <v>2</v>
      </c>
      <c r="E10" s="120" t="s">
        <v>16</v>
      </c>
      <c r="F10" s="120" t="s">
        <v>16</v>
      </c>
      <c r="G10" s="1295" t="s">
        <v>3</v>
      </c>
      <c r="H10" s="105" t="s">
        <v>2</v>
      </c>
      <c r="I10" s="104" t="s">
        <v>4</v>
      </c>
      <c r="J10" s="104" t="s">
        <v>4</v>
      </c>
      <c r="K10" s="120" t="s">
        <v>16</v>
      </c>
      <c r="L10" s="120" t="s">
        <v>16</v>
      </c>
      <c r="M10" s="1295" t="s">
        <v>3</v>
      </c>
      <c r="N10" s="87" t="s">
        <v>2</v>
      </c>
      <c r="O10" s="105" t="s">
        <v>2</v>
      </c>
      <c r="P10" s="120" t="s">
        <v>16</v>
      </c>
      <c r="Q10" s="120" t="s">
        <v>16</v>
      </c>
      <c r="R10" s="3932" t="s">
        <v>1589</v>
      </c>
      <c r="S10" s="2741" t="s">
        <v>704</v>
      </c>
      <c r="T10" s="104" t="s">
        <v>4</v>
      </c>
      <c r="U10" s="120" t="s">
        <v>16</v>
      </c>
      <c r="V10" s="1295" t="s">
        <v>3</v>
      </c>
      <c r="W10" s="87" t="s">
        <v>2</v>
      </c>
      <c r="X10" s="3931" t="s">
        <v>1590</v>
      </c>
      <c r="Y10" s="104" t="s">
        <v>4</v>
      </c>
      <c r="Z10" s="104" t="s">
        <v>4</v>
      </c>
      <c r="AA10" s="100" t="s">
        <v>16</v>
      </c>
      <c r="AB10" s="87" t="s">
        <v>2</v>
      </c>
      <c r="AC10" s="105" t="s">
        <v>1617</v>
      </c>
      <c r="AD10" s="86"/>
      <c r="AE10" s="86"/>
      <c r="AF10" s="3943"/>
      <c r="AG10" s="1734">
        <f t="shared" si="0"/>
        <v>8</v>
      </c>
      <c r="AH10" s="16">
        <f t="shared" si="1"/>
        <v>5</v>
      </c>
      <c r="AI10" s="16">
        <f t="shared" si="2"/>
        <v>5</v>
      </c>
      <c r="AJ10" s="16">
        <f t="shared" si="3"/>
        <v>8</v>
      </c>
      <c r="AK10" s="1777">
        <f t="shared" si="4"/>
        <v>1</v>
      </c>
      <c r="AL10" s="1777">
        <v>0</v>
      </c>
      <c r="AM10" s="1777">
        <v>3</v>
      </c>
      <c r="AN10" s="1591">
        <f t="shared" si="5"/>
        <v>21</v>
      </c>
    </row>
    <row r="11" spans="1:40" ht="20.25" customHeight="1">
      <c r="A11" s="1254" t="s">
        <v>1588</v>
      </c>
      <c r="B11" s="1773" t="s">
        <v>3</v>
      </c>
      <c r="C11" s="105" t="s">
        <v>2</v>
      </c>
      <c r="D11" s="3652" t="s">
        <v>1515</v>
      </c>
      <c r="E11" s="120" t="s">
        <v>16</v>
      </c>
      <c r="F11" s="120" t="s">
        <v>16</v>
      </c>
      <c r="G11" s="105" t="s">
        <v>2</v>
      </c>
      <c r="H11" s="1295" t="s">
        <v>3</v>
      </c>
      <c r="I11" s="105" t="s">
        <v>2</v>
      </c>
      <c r="J11" s="87" t="s">
        <v>2</v>
      </c>
      <c r="K11" s="120" t="s">
        <v>16</v>
      </c>
      <c r="L11" s="2741" t="s">
        <v>1519</v>
      </c>
      <c r="M11" s="2741" t="s">
        <v>1519</v>
      </c>
      <c r="N11" s="105" t="s">
        <v>2</v>
      </c>
      <c r="O11" s="120" t="s">
        <v>16</v>
      </c>
      <c r="P11" s="1295" t="s">
        <v>3</v>
      </c>
      <c r="Q11" s="3652" t="s">
        <v>59</v>
      </c>
      <c r="R11" s="105" t="s">
        <v>2</v>
      </c>
      <c r="S11" s="120" t="s">
        <v>16</v>
      </c>
      <c r="T11" s="120" t="s">
        <v>16</v>
      </c>
      <c r="U11" s="105" t="s">
        <v>2</v>
      </c>
      <c r="V11" s="87" t="s">
        <v>2</v>
      </c>
      <c r="W11" s="105" t="s">
        <v>2</v>
      </c>
      <c r="X11" s="1295" t="s">
        <v>3</v>
      </c>
      <c r="Y11" s="105" t="s">
        <v>2</v>
      </c>
      <c r="Z11" s="120" t="s">
        <v>16</v>
      </c>
      <c r="AA11" s="100" t="s">
        <v>16</v>
      </c>
      <c r="AB11" s="105" t="s">
        <v>2</v>
      </c>
      <c r="AC11" s="105" t="s">
        <v>2</v>
      </c>
      <c r="AD11" s="86"/>
      <c r="AE11" s="86"/>
      <c r="AF11" s="3943"/>
      <c r="AG11" s="7">
        <f t="shared" si="0"/>
        <v>12</v>
      </c>
      <c r="AH11" s="13">
        <f t="shared" si="1"/>
        <v>4</v>
      </c>
      <c r="AI11" s="8">
        <f t="shared" si="2"/>
        <v>0</v>
      </c>
      <c r="AJ11" s="8">
        <f t="shared" si="3"/>
        <v>8</v>
      </c>
      <c r="AK11" s="49">
        <f t="shared" si="4"/>
        <v>2</v>
      </c>
      <c r="AL11" s="49">
        <v>0</v>
      </c>
      <c r="AM11" s="49">
        <v>2</v>
      </c>
      <c r="AN11" s="14">
        <f t="shared" si="5"/>
        <v>10</v>
      </c>
    </row>
    <row r="12" spans="1:40" ht="20.25" customHeight="1">
      <c r="A12" s="1254" t="s">
        <v>1593</v>
      </c>
      <c r="B12" s="138" t="s">
        <v>1600</v>
      </c>
      <c r="C12" s="105" t="s">
        <v>2</v>
      </c>
      <c r="D12" s="1295" t="s">
        <v>3</v>
      </c>
      <c r="E12" s="120" t="s">
        <v>16</v>
      </c>
      <c r="F12" s="120" t="s">
        <v>16</v>
      </c>
      <c r="G12" s="105" t="s">
        <v>2</v>
      </c>
      <c r="H12" s="105" t="s">
        <v>2</v>
      </c>
      <c r="I12" s="1295" t="s">
        <v>3</v>
      </c>
      <c r="J12" s="105" t="s">
        <v>2</v>
      </c>
      <c r="K12" s="105" t="s">
        <v>2</v>
      </c>
      <c r="L12" s="120" t="s">
        <v>16</v>
      </c>
      <c r="M12" s="120" t="s">
        <v>16</v>
      </c>
      <c r="N12" s="1295" t="s">
        <v>3</v>
      </c>
      <c r="O12" s="87" t="s">
        <v>2</v>
      </c>
      <c r="P12" s="105" t="s">
        <v>2</v>
      </c>
      <c r="Q12" s="3652" t="s">
        <v>59</v>
      </c>
      <c r="R12" s="1295" t="s">
        <v>3</v>
      </c>
      <c r="S12" s="120" t="s">
        <v>16</v>
      </c>
      <c r="T12" s="120" t="s">
        <v>16</v>
      </c>
      <c r="U12" s="105" t="s">
        <v>2</v>
      </c>
      <c r="V12" s="105" t="s">
        <v>2</v>
      </c>
      <c r="W12" s="105" t="s">
        <v>2</v>
      </c>
      <c r="X12" s="105" t="s">
        <v>2</v>
      </c>
      <c r="Y12" s="105" t="s">
        <v>2</v>
      </c>
      <c r="Z12" s="120" t="s">
        <v>16</v>
      </c>
      <c r="AA12" s="100" t="s">
        <v>16</v>
      </c>
      <c r="AB12" s="105" t="s">
        <v>2</v>
      </c>
      <c r="AC12" s="87" t="s">
        <v>2</v>
      </c>
      <c r="AD12" s="86"/>
      <c r="AE12" s="86"/>
      <c r="AF12" s="3943"/>
      <c r="AG12" s="7" t="e">
        <f>COUNTIF(#REF!,AG$3)</f>
        <v>#REF!</v>
      </c>
      <c r="AH12" s="13" t="e">
        <f>COUNTIF(#REF!,AH$3)</f>
        <v>#REF!</v>
      </c>
      <c r="AI12" s="8" t="e">
        <f>COUNTIF(#REF!,AI$3)</f>
        <v>#REF!</v>
      </c>
      <c r="AJ12" s="8" t="e">
        <f>COUNTIF(#REF!,AJ$3)</f>
        <v>#REF!</v>
      </c>
      <c r="AK12" s="49" t="e">
        <f>COUNTIF(#REF!,$AK$3)</f>
        <v>#REF!</v>
      </c>
      <c r="AL12" s="49">
        <v>0</v>
      </c>
      <c r="AM12" s="49">
        <v>2</v>
      </c>
      <c r="AN12" s="14" t="e">
        <f t="shared" si="5"/>
        <v>#REF!</v>
      </c>
    </row>
    <row r="13" spans="1:40" ht="20.25" customHeight="1" thickBot="1">
      <c r="A13" s="1254" t="s">
        <v>27</v>
      </c>
      <c r="B13" s="2736" t="s">
        <v>2</v>
      </c>
      <c r="C13" s="1774" t="s">
        <v>3</v>
      </c>
      <c r="D13" s="1297" t="s">
        <v>2</v>
      </c>
      <c r="E13" s="148" t="s">
        <v>16</v>
      </c>
      <c r="F13" s="148" t="s">
        <v>16</v>
      </c>
      <c r="G13" s="1297" t="s">
        <v>2</v>
      </c>
      <c r="H13" s="1297" t="s">
        <v>2</v>
      </c>
      <c r="I13" s="1297" t="s">
        <v>2</v>
      </c>
      <c r="J13" s="1297" t="s">
        <v>2</v>
      </c>
      <c r="K13" s="1297" t="s">
        <v>2</v>
      </c>
      <c r="L13" s="148" t="s">
        <v>16</v>
      </c>
      <c r="M13" s="148" t="s">
        <v>16</v>
      </c>
      <c r="N13" s="1297" t="s">
        <v>2</v>
      </c>
      <c r="O13" s="1297" t="s">
        <v>2</v>
      </c>
      <c r="P13" s="1756" t="s">
        <v>2</v>
      </c>
      <c r="Q13" s="148" t="s">
        <v>16</v>
      </c>
      <c r="R13" s="1297" t="s">
        <v>2</v>
      </c>
      <c r="S13" s="2737" t="s">
        <v>704</v>
      </c>
      <c r="T13" s="2737" t="s">
        <v>704</v>
      </c>
      <c r="U13" s="1756" t="s">
        <v>2</v>
      </c>
      <c r="V13" s="148" t="s">
        <v>16</v>
      </c>
      <c r="W13" s="1297" t="s">
        <v>2</v>
      </c>
      <c r="X13" s="1297" t="s">
        <v>2</v>
      </c>
      <c r="Y13" s="1774" t="s">
        <v>3</v>
      </c>
      <c r="Z13" s="148" t="s">
        <v>16</v>
      </c>
      <c r="AA13" s="147" t="s">
        <v>16</v>
      </c>
      <c r="AB13" s="1297" t="s">
        <v>2</v>
      </c>
      <c r="AC13" s="1297" t="s">
        <v>2</v>
      </c>
      <c r="AD13" s="3944"/>
      <c r="AE13" s="3944"/>
      <c r="AF13" s="3945"/>
      <c r="AG13" s="19">
        <f t="shared" si="0"/>
        <v>16</v>
      </c>
      <c r="AH13" s="20">
        <f t="shared" si="1"/>
        <v>2</v>
      </c>
      <c r="AI13" s="21">
        <f t="shared" si="2"/>
        <v>0</v>
      </c>
      <c r="AJ13" s="21">
        <f t="shared" si="3"/>
        <v>8</v>
      </c>
      <c r="AK13" s="1778">
        <f t="shared" si="4"/>
        <v>2</v>
      </c>
      <c r="AL13" s="1778">
        <v>0</v>
      </c>
      <c r="AM13" s="1778">
        <v>3</v>
      </c>
      <c r="AN13" s="1595">
        <f t="shared" si="5"/>
        <v>6</v>
      </c>
    </row>
  </sheetData>
  <mergeCells count="2">
    <mergeCell ref="A1:AN1"/>
    <mergeCell ref="AG2:AN2"/>
  </mergeCells>
  <phoneticPr fontId="3" type="noConversion"/>
  <conditionalFormatting sqref="B3:AF6 Q9 D11 X11 W9 Q11 Q13">
    <cfRule type="containsText" dxfId="6316" priority="148" operator="containsText" text="토">
      <formula>NOT(ISERROR(SEARCH("토",B3)))</formula>
    </cfRule>
  </conditionalFormatting>
  <conditionalFormatting sqref="B3:AF6 Q9 D11 X11">
    <cfRule type="cellIs" dxfId="6315" priority="147" operator="equal">
      <formula>"일"</formula>
    </cfRule>
  </conditionalFormatting>
  <conditionalFormatting sqref="B4:AF13">
    <cfRule type="cellIs" dxfId="6314" priority="145" operator="equal">
      <formula>"연"</formula>
    </cfRule>
  </conditionalFormatting>
  <conditionalFormatting sqref="B8:AF8">
    <cfRule type="containsText" dxfId="6313" priority="39" operator="containsText" text="토">
      <formula>NOT(ISERROR(SEARCH("토",B8)))</formula>
    </cfRule>
    <cfRule type="cellIs" dxfId="6312" priority="38" operator="equal">
      <formula>"일"</formula>
    </cfRule>
    <cfRule type="cellIs" dxfId="6311" priority="36" operator="equal">
      <formula>"연"</formula>
    </cfRule>
  </conditionalFormatting>
  <conditionalFormatting sqref="B10:AF10">
    <cfRule type="containsText" dxfId="6310" priority="23" operator="containsText" text="토">
      <formula>NOT(ISERROR(SEARCH("토",B10)))</formula>
    </cfRule>
    <cfRule type="cellIs" dxfId="6309" priority="22" operator="equal">
      <formula>"일"</formula>
    </cfRule>
    <cfRule type="cellIs" dxfId="6308" priority="20" operator="equal">
      <formula>"연"</formula>
    </cfRule>
  </conditionalFormatting>
  <conditionalFormatting sqref="B12:AF12">
    <cfRule type="cellIs" dxfId="6307" priority="19" operator="equal">
      <formula>"연"</formula>
    </cfRule>
  </conditionalFormatting>
  <conditionalFormatting sqref="E3:AF6 Q9 D11 X11">
    <cfRule type="cellIs" dxfId="6306" priority="146" operator="equal">
      <formula>"토"</formula>
    </cfRule>
  </conditionalFormatting>
  <conditionalFormatting sqref="E8:AF8">
    <cfRule type="cellIs" dxfId="6305" priority="37" operator="equal">
      <formula>"토"</formula>
    </cfRule>
  </conditionalFormatting>
  <conditionalFormatting sqref="E10:AF10">
    <cfRule type="cellIs" dxfId="6304" priority="21" operator="equal">
      <formula>"토"</formula>
    </cfRule>
  </conditionalFormatting>
  <conditionalFormatting sqref="J5:P5">
    <cfRule type="cellIs" dxfId="6303" priority="5" operator="equal">
      <formula>"연"</formula>
    </cfRule>
    <cfRule type="cellIs" dxfId="6302" priority="6" operator="equal">
      <formula>"토"</formula>
    </cfRule>
    <cfRule type="cellIs" dxfId="6301" priority="7" operator="equal">
      <formula>"일"</formula>
    </cfRule>
    <cfRule type="containsText" dxfId="6300" priority="8" operator="containsText" text="토">
      <formula>NOT(ISERROR(SEARCH("토",J5)))</formula>
    </cfRule>
  </conditionalFormatting>
  <conditionalFormatting sqref="Q11:Q13">
    <cfRule type="cellIs" dxfId="6299" priority="17" operator="equal">
      <formula>"일"</formula>
    </cfRule>
    <cfRule type="cellIs" dxfId="6298" priority="16" operator="equal">
      <formula>"토"</formula>
    </cfRule>
  </conditionalFormatting>
  <conditionalFormatting sqref="Q12">
    <cfRule type="containsText" dxfId="6297" priority="18" operator="containsText" text="토">
      <formula>NOT(ISERROR(SEARCH("토",Q12)))</formula>
    </cfRule>
  </conditionalFormatting>
  <conditionalFormatting sqref="V8">
    <cfRule type="cellIs" dxfId="6296" priority="33" operator="equal">
      <formula>"토"</formula>
    </cfRule>
    <cfRule type="cellIs" dxfId="6295" priority="34" operator="equal">
      <formula>"일"</formula>
    </cfRule>
    <cfRule type="containsText" dxfId="6294" priority="35" operator="containsText" text="토">
      <formula>NOT(ISERROR(SEARCH("토",V8)))</formula>
    </cfRule>
  </conditionalFormatting>
  <conditionalFormatting sqref="W8">
    <cfRule type="containsText" dxfId="6293" priority="32" operator="containsText" text="토">
      <formula>NOT(ISERROR(SEARCH("토",W8)))</formula>
    </cfRule>
  </conditionalFormatting>
  <conditionalFormatting sqref="W8:W9">
    <cfRule type="cellIs" dxfId="6292" priority="30" operator="equal">
      <formula>"토"</formula>
    </cfRule>
    <cfRule type="cellIs" dxfId="6291" priority="31" operator="equal">
      <formula>"일"</formula>
    </cfRule>
  </conditionalFormatting>
  <conditionalFormatting sqref="X8:Y8">
    <cfRule type="cellIs" dxfId="6290" priority="24" operator="equal">
      <formula>"토"</formula>
    </cfRule>
    <cfRule type="cellIs" dxfId="6289" priority="25" operator="equal">
      <formula>"일"</formula>
    </cfRule>
    <cfRule type="containsText" dxfId="6288" priority="26" operator="containsText" text="토">
      <formula>NOT(ISERROR(SEARCH("토",X8)))</formula>
    </cfRule>
  </conditionalFormatting>
  <conditionalFormatting sqref="Y5">
    <cfRule type="cellIs" dxfId="6287" priority="9" operator="equal">
      <formula>"토"</formula>
    </cfRule>
    <cfRule type="containsText" dxfId="6286" priority="15" operator="containsText" text="토">
      <formula>NOT(ISERROR(SEARCH("토",Y5)))</formula>
    </cfRule>
    <cfRule type="cellIs" dxfId="6285" priority="14" operator="equal">
      <formula>"일"</formula>
    </cfRule>
    <cfRule type="cellIs" dxfId="6284" priority="13" operator="equal">
      <formula>"토"</formula>
    </cfRule>
    <cfRule type="cellIs" dxfId="6283" priority="12" operator="equal">
      <formula>"연"</formula>
    </cfRule>
    <cfRule type="containsText" dxfId="6282" priority="11" operator="containsText" text="토">
      <formula>NOT(ISERROR(SEARCH("토",Y5)))</formula>
    </cfRule>
    <cfRule type="cellIs" dxfId="6281" priority="10" operator="equal">
      <formula>"일"</formula>
    </cfRule>
  </conditionalFormatting>
  <conditionalFormatting sqref="AB6">
    <cfRule type="cellIs" dxfId="6280" priority="2" operator="equal">
      <formula>"토"</formula>
    </cfRule>
    <cfRule type="cellIs" dxfId="6279" priority="3" operator="equal">
      <formula>"일"</formula>
    </cfRule>
    <cfRule type="containsText" dxfId="6278" priority="4" operator="containsText" text="토">
      <formula>NOT(ISERROR(SEARCH("토",AB6)))</formula>
    </cfRule>
    <cfRule type="cellIs" dxfId="6277" priority="1" operator="equal">
      <formula>"연"</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CCFF33"/>
  </sheetPr>
  <dimension ref="A1:AH32"/>
  <sheetViews>
    <sheetView workbookViewId="0">
      <pane xSplit="1" ySplit="3" topLeftCell="B7" activePane="bottomRight" state="frozen"/>
      <selection pane="topRight" activeCell="B1" sqref="B1"/>
      <selection pane="bottomLeft" activeCell="A4" sqref="A4"/>
      <selection pane="bottomRight" activeCell="J31" sqref="J31"/>
    </sheetView>
  </sheetViews>
  <sheetFormatPr defaultRowHeight="16.5"/>
  <cols>
    <col min="1" max="1" width="9" customWidth="1"/>
    <col min="2" max="32" width="5.125" customWidth="1"/>
  </cols>
  <sheetData>
    <row r="1" spans="1:34" ht="21" thickBot="1">
      <c r="A1" s="6149" t="s">
        <v>1597</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325"/>
    </row>
    <row r="2" spans="1:34" ht="17.25">
      <c r="A2" s="3541" t="s">
        <v>0</v>
      </c>
      <c r="B2" s="3950">
        <v>1</v>
      </c>
      <c r="C2" s="3817">
        <v>2</v>
      </c>
      <c r="D2" s="3832">
        <v>3</v>
      </c>
      <c r="E2" s="3883">
        <v>4</v>
      </c>
      <c r="F2" s="3884">
        <v>5</v>
      </c>
      <c r="G2" s="4008">
        <v>6</v>
      </c>
      <c r="H2" s="3867">
        <v>7</v>
      </c>
      <c r="I2" s="3867">
        <v>8</v>
      </c>
      <c r="J2" s="3867">
        <v>9</v>
      </c>
      <c r="K2" s="3880">
        <v>10</v>
      </c>
      <c r="L2" s="3883">
        <v>11</v>
      </c>
      <c r="M2" s="3884">
        <v>12</v>
      </c>
      <c r="N2" s="4008">
        <v>13</v>
      </c>
      <c r="O2" s="3817">
        <v>14</v>
      </c>
      <c r="P2" s="3867">
        <v>15</v>
      </c>
      <c r="Q2" s="3817">
        <v>16</v>
      </c>
      <c r="R2" s="3880">
        <v>17</v>
      </c>
      <c r="S2" s="3883">
        <v>18</v>
      </c>
      <c r="T2" s="3884">
        <v>19</v>
      </c>
      <c r="U2" s="4008">
        <v>20</v>
      </c>
      <c r="V2" s="4057">
        <v>21</v>
      </c>
      <c r="W2" s="4057">
        <v>22</v>
      </c>
      <c r="X2" s="4057">
        <v>23</v>
      </c>
      <c r="Y2" s="3847">
        <v>24</v>
      </c>
      <c r="Z2" s="3883">
        <v>25</v>
      </c>
      <c r="AA2" s="3884">
        <v>26</v>
      </c>
      <c r="AB2" s="4008">
        <v>27</v>
      </c>
      <c r="AC2" s="3880">
        <v>28</v>
      </c>
      <c r="AD2" s="3880">
        <v>29</v>
      </c>
      <c r="AE2" s="3880">
        <v>30</v>
      </c>
      <c r="AF2" s="4093">
        <v>31</v>
      </c>
      <c r="AG2" s="3495"/>
    </row>
    <row r="3" spans="1:34" ht="18" thickBot="1">
      <c r="A3" s="3821" t="s">
        <v>7</v>
      </c>
      <c r="B3" s="3951" t="s">
        <v>224</v>
      </c>
      <c r="C3" s="2770" t="s">
        <v>225</v>
      </c>
      <c r="D3" s="106" t="s">
        <v>226</v>
      </c>
      <c r="E3" s="3952" t="s">
        <v>208</v>
      </c>
      <c r="F3" s="3953" t="s">
        <v>550</v>
      </c>
      <c r="G3" s="4009" t="s">
        <v>182</v>
      </c>
      <c r="H3" s="2806" t="s">
        <v>60</v>
      </c>
      <c r="I3" s="2806" t="s">
        <v>224</v>
      </c>
      <c r="J3" s="2806" t="s">
        <v>9</v>
      </c>
      <c r="K3" s="3881" t="s">
        <v>226</v>
      </c>
      <c r="L3" s="3952" t="s">
        <v>208</v>
      </c>
      <c r="M3" s="3953" t="s">
        <v>550</v>
      </c>
      <c r="N3" s="4009" t="s">
        <v>182</v>
      </c>
      <c r="O3" s="2770" t="s">
        <v>60</v>
      </c>
      <c r="P3" s="2806" t="s">
        <v>224</v>
      </c>
      <c r="Q3" s="2770" t="s">
        <v>225</v>
      </c>
      <c r="R3" s="3881" t="s">
        <v>226</v>
      </c>
      <c r="S3" s="3952" t="s">
        <v>1624</v>
      </c>
      <c r="T3" s="3953" t="s">
        <v>550</v>
      </c>
      <c r="U3" s="4009" t="s">
        <v>182</v>
      </c>
      <c r="V3" s="4058" t="s">
        <v>60</v>
      </c>
      <c r="W3" s="4058" t="s">
        <v>224</v>
      </c>
      <c r="X3" s="4058" t="s">
        <v>225</v>
      </c>
      <c r="Y3" s="3848" t="s">
        <v>226</v>
      </c>
      <c r="Z3" s="3952" t="s">
        <v>208</v>
      </c>
      <c r="AA3" s="3953" t="s">
        <v>550</v>
      </c>
      <c r="AB3" s="4009" t="s">
        <v>182</v>
      </c>
      <c r="AC3" s="3881" t="s">
        <v>60</v>
      </c>
      <c r="AD3" s="3881" t="s">
        <v>224</v>
      </c>
      <c r="AE3" s="3881" t="s">
        <v>225</v>
      </c>
      <c r="AF3" s="4094" t="s">
        <v>226</v>
      </c>
      <c r="AG3" s="2484"/>
      <c r="AH3" s="2484"/>
    </row>
    <row r="4" spans="1:34" ht="18" thickBot="1">
      <c r="A4" s="3954" t="s">
        <v>490</v>
      </c>
      <c r="B4" s="3955" t="s">
        <v>16</v>
      </c>
      <c r="C4" s="176" t="s">
        <v>16</v>
      </c>
      <c r="D4" s="2830" t="s">
        <v>3</v>
      </c>
      <c r="E4" s="3544" t="s">
        <v>4</v>
      </c>
      <c r="F4" s="1326" t="s">
        <v>16</v>
      </c>
      <c r="G4" s="1287" t="s">
        <v>4</v>
      </c>
      <c r="H4" s="1296" t="s">
        <v>4</v>
      </c>
      <c r="I4" s="166" t="s">
        <v>16</v>
      </c>
      <c r="J4" s="1300" t="s">
        <v>15</v>
      </c>
      <c r="K4" s="4002" t="s">
        <v>1609</v>
      </c>
      <c r="L4" s="2739" t="s">
        <v>3</v>
      </c>
      <c r="M4" s="4004" t="s">
        <v>1613</v>
      </c>
      <c r="N4" s="171" t="s">
        <v>2</v>
      </c>
      <c r="O4" s="1896" t="s">
        <v>1612</v>
      </c>
      <c r="P4" s="1312" t="s">
        <v>3</v>
      </c>
      <c r="Q4" s="3956" t="s">
        <v>15</v>
      </c>
      <c r="R4" s="177" t="s">
        <v>2</v>
      </c>
      <c r="S4" s="1775" t="s">
        <v>16</v>
      </c>
      <c r="T4" s="3547" t="s">
        <v>704</v>
      </c>
      <c r="U4" s="1291" t="s">
        <v>3</v>
      </c>
      <c r="V4" s="120" t="s">
        <v>16</v>
      </c>
      <c r="W4" s="1296" t="s">
        <v>4</v>
      </c>
      <c r="X4" s="1296" t="s">
        <v>4</v>
      </c>
      <c r="Y4" s="1302" t="s">
        <v>16</v>
      </c>
      <c r="Z4" s="1775" t="s">
        <v>16</v>
      </c>
      <c r="AA4" s="4061" t="s">
        <v>1654</v>
      </c>
      <c r="AB4" s="171" t="s">
        <v>1655</v>
      </c>
      <c r="AC4" s="1320" t="s">
        <v>3</v>
      </c>
      <c r="AD4" s="1296" t="s">
        <v>4</v>
      </c>
      <c r="AE4" s="166" t="s">
        <v>16</v>
      </c>
      <c r="AF4" s="1320" t="s">
        <v>3</v>
      </c>
      <c r="AG4" s="4092"/>
      <c r="AH4" s="2484"/>
    </row>
    <row r="5" spans="1:34" ht="18" thickBot="1">
      <c r="A5" s="3957" t="s">
        <v>1497</v>
      </c>
      <c r="B5" s="379" t="s">
        <v>16</v>
      </c>
      <c r="C5" s="1295" t="s">
        <v>3</v>
      </c>
      <c r="D5" s="182" t="s">
        <v>2</v>
      </c>
      <c r="E5" s="140" t="s">
        <v>16</v>
      </c>
      <c r="F5" s="99" t="s">
        <v>16</v>
      </c>
      <c r="G5" s="84" t="s">
        <v>4</v>
      </c>
      <c r="H5" s="104" t="s">
        <v>4</v>
      </c>
      <c r="I5" s="120" t="s">
        <v>16</v>
      </c>
      <c r="J5" s="105" t="s">
        <v>2</v>
      </c>
      <c r="K5" s="1304" t="s">
        <v>15</v>
      </c>
      <c r="L5" s="1773" t="s">
        <v>3</v>
      </c>
      <c r="M5" s="99" t="s">
        <v>16</v>
      </c>
      <c r="N5" s="103" t="s">
        <v>2</v>
      </c>
      <c r="O5" s="105" t="s">
        <v>2</v>
      </c>
      <c r="P5" s="1295" t="s">
        <v>3</v>
      </c>
      <c r="Q5" s="105" t="s">
        <v>1603</v>
      </c>
      <c r="R5" s="182" t="s">
        <v>2</v>
      </c>
      <c r="S5" s="140" t="s">
        <v>16</v>
      </c>
      <c r="T5" s="99" t="s">
        <v>16</v>
      </c>
      <c r="U5" s="1292" t="s">
        <v>3</v>
      </c>
      <c r="V5" s="105" t="s">
        <v>2</v>
      </c>
      <c r="W5" s="104" t="s">
        <v>4</v>
      </c>
      <c r="X5" s="104" t="s">
        <v>4</v>
      </c>
      <c r="Y5" s="100" t="s">
        <v>16</v>
      </c>
      <c r="Z5" s="1327" t="s">
        <v>3</v>
      </c>
      <c r="AA5" s="99" t="s">
        <v>16</v>
      </c>
      <c r="AB5" s="1288" t="s">
        <v>15</v>
      </c>
      <c r="AC5" s="105" t="s">
        <v>2</v>
      </c>
      <c r="AD5" s="105" t="s">
        <v>2</v>
      </c>
      <c r="AE5" s="104" t="s">
        <v>4</v>
      </c>
      <c r="AF5" s="99" t="s">
        <v>16</v>
      </c>
    </row>
    <row r="6" spans="1:34" ht="18" thickBot="1">
      <c r="A6" s="3958" t="s">
        <v>646</v>
      </c>
      <c r="B6" s="3959" t="s">
        <v>16</v>
      </c>
      <c r="C6" s="1297" t="s">
        <v>2</v>
      </c>
      <c r="D6" s="3998" t="s">
        <v>1605</v>
      </c>
      <c r="E6" s="3994" t="s">
        <v>1604</v>
      </c>
      <c r="F6" s="1324" t="s">
        <v>16</v>
      </c>
      <c r="G6" s="326" t="s">
        <v>4</v>
      </c>
      <c r="H6" s="142" t="s">
        <v>4</v>
      </c>
      <c r="I6" s="148" t="s">
        <v>16</v>
      </c>
      <c r="J6" s="1297" t="s">
        <v>2</v>
      </c>
      <c r="K6" s="2738" t="s">
        <v>2</v>
      </c>
      <c r="L6" s="2916" t="s">
        <v>3</v>
      </c>
      <c r="M6" s="1324" t="s">
        <v>16</v>
      </c>
      <c r="N6" s="146" t="s">
        <v>2</v>
      </c>
      <c r="O6" s="1774" t="s">
        <v>3</v>
      </c>
      <c r="P6" s="146" t="s">
        <v>2</v>
      </c>
      <c r="Q6" s="146" t="s">
        <v>2</v>
      </c>
      <c r="R6" s="1302" t="s">
        <v>16</v>
      </c>
      <c r="S6" s="2745" t="s">
        <v>16</v>
      </c>
      <c r="T6" s="3960" t="s">
        <v>704</v>
      </c>
      <c r="U6" s="2868" t="s">
        <v>3</v>
      </c>
      <c r="V6" s="1297" t="s">
        <v>2</v>
      </c>
      <c r="W6" s="142" t="s">
        <v>1650</v>
      </c>
      <c r="X6" s="142" t="s">
        <v>33</v>
      </c>
      <c r="Y6" s="147" t="s">
        <v>16</v>
      </c>
      <c r="Z6" s="2745" t="s">
        <v>16</v>
      </c>
      <c r="AA6" s="3556" t="s">
        <v>54</v>
      </c>
      <c r="AB6" s="146" t="s">
        <v>1686</v>
      </c>
      <c r="AC6" s="148" t="s">
        <v>16</v>
      </c>
      <c r="AD6" s="1313" t="s">
        <v>15</v>
      </c>
      <c r="AE6" s="1313" t="s">
        <v>15</v>
      </c>
      <c r="AF6" s="3556" t="s">
        <v>54</v>
      </c>
    </row>
    <row r="7" spans="1:34" ht="17.25">
      <c r="A7" s="3961" t="s">
        <v>22</v>
      </c>
      <c r="B7" s="1319" t="s">
        <v>16</v>
      </c>
      <c r="C7" s="1896" t="s">
        <v>16</v>
      </c>
      <c r="D7" s="177" t="s">
        <v>2</v>
      </c>
      <c r="E7" s="2739" t="s">
        <v>3</v>
      </c>
      <c r="F7" s="1326" t="s">
        <v>16</v>
      </c>
      <c r="G7" s="3956" t="s">
        <v>15</v>
      </c>
      <c r="H7" s="3956" t="s">
        <v>15</v>
      </c>
      <c r="I7" s="1312" t="s">
        <v>3</v>
      </c>
      <c r="J7" s="176" t="s">
        <v>2</v>
      </c>
      <c r="K7" s="4002" t="s">
        <v>1609</v>
      </c>
      <c r="L7" s="1775" t="s">
        <v>16</v>
      </c>
      <c r="M7" s="1326" t="s">
        <v>16</v>
      </c>
      <c r="N7" s="1291" t="s">
        <v>3</v>
      </c>
      <c r="O7" s="176" t="s">
        <v>2</v>
      </c>
      <c r="P7" s="4002" t="s">
        <v>59</v>
      </c>
      <c r="Q7" s="4002" t="s">
        <v>1609</v>
      </c>
      <c r="R7" s="100" t="s">
        <v>16</v>
      </c>
      <c r="S7" s="1775" t="s">
        <v>16</v>
      </c>
      <c r="T7" s="1320" t="s">
        <v>3</v>
      </c>
      <c r="U7" s="171" t="s">
        <v>2</v>
      </c>
      <c r="V7" s="176" t="s">
        <v>2</v>
      </c>
      <c r="W7" s="166" t="s">
        <v>16</v>
      </c>
      <c r="X7" s="166" t="s">
        <v>16</v>
      </c>
      <c r="Y7" s="2830" t="s">
        <v>3</v>
      </c>
      <c r="Z7" s="3554" t="s">
        <v>704</v>
      </c>
      <c r="AA7" s="1898" t="s">
        <v>4</v>
      </c>
      <c r="AB7" s="1319" t="s">
        <v>16</v>
      </c>
      <c r="AC7" s="4010" t="s">
        <v>806</v>
      </c>
      <c r="AD7" s="3956" t="s">
        <v>15</v>
      </c>
      <c r="AE7" s="1312" t="s">
        <v>3</v>
      </c>
      <c r="AF7" s="1898" t="s">
        <v>4</v>
      </c>
    </row>
    <row r="8" spans="1:34" ht="18" thickBot="1">
      <c r="A8" s="3962" t="s">
        <v>40</v>
      </c>
      <c r="B8" s="117" t="s">
        <v>16</v>
      </c>
      <c r="C8" s="97" t="s">
        <v>16</v>
      </c>
      <c r="D8" s="1304" t="s">
        <v>15</v>
      </c>
      <c r="E8" s="1773" t="s">
        <v>3</v>
      </c>
      <c r="F8" s="99" t="s">
        <v>16</v>
      </c>
      <c r="G8" s="103" t="s">
        <v>2</v>
      </c>
      <c r="H8" s="105" t="s">
        <v>2</v>
      </c>
      <c r="I8" s="1295" t="s">
        <v>3</v>
      </c>
      <c r="J8" s="1298" t="s">
        <v>15</v>
      </c>
      <c r="K8" s="182" t="s">
        <v>2</v>
      </c>
      <c r="L8" s="140" t="s">
        <v>16</v>
      </c>
      <c r="M8" s="99" t="s">
        <v>16</v>
      </c>
      <c r="N8" s="1292" t="s">
        <v>3</v>
      </c>
      <c r="O8" s="105" t="s">
        <v>2</v>
      </c>
      <c r="P8" s="104" t="s">
        <v>4</v>
      </c>
      <c r="Q8" s="104" t="s">
        <v>4</v>
      </c>
      <c r="R8" s="100" t="s">
        <v>16</v>
      </c>
      <c r="S8" s="140" t="s">
        <v>16</v>
      </c>
      <c r="T8" s="1327" t="s">
        <v>3</v>
      </c>
      <c r="U8" s="1288" t="s">
        <v>15</v>
      </c>
      <c r="V8" s="105" t="s">
        <v>2</v>
      </c>
      <c r="W8" s="105" t="s">
        <v>2</v>
      </c>
      <c r="X8" s="1295" t="s">
        <v>3</v>
      </c>
      <c r="Y8" s="100" t="s">
        <v>16</v>
      </c>
      <c r="Z8" s="140" t="s">
        <v>16</v>
      </c>
      <c r="AA8" s="139" t="s">
        <v>4</v>
      </c>
      <c r="AB8" s="117" t="s">
        <v>16</v>
      </c>
      <c r="AC8" s="1295" t="s">
        <v>1623</v>
      </c>
      <c r="AD8" s="105" t="s">
        <v>2</v>
      </c>
      <c r="AE8" s="105" t="s">
        <v>2</v>
      </c>
      <c r="AF8" s="139" t="s">
        <v>4</v>
      </c>
    </row>
    <row r="9" spans="1:34" ht="18" thickBot="1">
      <c r="A9" s="3963" t="s">
        <v>46</v>
      </c>
      <c r="B9" s="1289" t="s">
        <v>16</v>
      </c>
      <c r="C9" s="152" t="s">
        <v>16</v>
      </c>
      <c r="D9" s="2738" t="s">
        <v>2</v>
      </c>
      <c r="E9" s="2916" t="s">
        <v>3</v>
      </c>
      <c r="F9" s="1324" t="s">
        <v>16</v>
      </c>
      <c r="G9" s="4002" t="s">
        <v>1609</v>
      </c>
      <c r="H9" s="148" t="s">
        <v>16</v>
      </c>
      <c r="I9" s="176" t="s">
        <v>2</v>
      </c>
      <c r="J9" s="1295" t="s">
        <v>3</v>
      </c>
      <c r="K9" s="2738" t="s">
        <v>2</v>
      </c>
      <c r="L9" s="2745" t="s">
        <v>16</v>
      </c>
      <c r="M9" s="3960" t="s">
        <v>704</v>
      </c>
      <c r="N9" s="2868" t="s">
        <v>3</v>
      </c>
      <c r="O9" s="1313" t="s">
        <v>15</v>
      </c>
      <c r="P9" s="142" t="s">
        <v>4</v>
      </c>
      <c r="Q9" s="142" t="s">
        <v>4</v>
      </c>
      <c r="R9" s="147" t="s">
        <v>16</v>
      </c>
      <c r="S9" s="2745" t="s">
        <v>16</v>
      </c>
      <c r="T9" s="3556" t="s">
        <v>3</v>
      </c>
      <c r="U9" s="1293" t="s">
        <v>15</v>
      </c>
      <c r="V9" s="148" t="s">
        <v>16</v>
      </c>
      <c r="W9" s="1297" t="s">
        <v>2</v>
      </c>
      <c r="X9" s="1297" t="s">
        <v>2</v>
      </c>
      <c r="Y9" s="1293" t="s">
        <v>1599</v>
      </c>
      <c r="Z9" s="2745" t="s">
        <v>16</v>
      </c>
      <c r="AA9" s="153" t="s">
        <v>4</v>
      </c>
      <c r="AB9" s="1289" t="s">
        <v>16</v>
      </c>
      <c r="AC9" s="1774" t="s">
        <v>1688</v>
      </c>
      <c r="AD9" s="1297" t="s">
        <v>2</v>
      </c>
      <c r="AE9" s="1297" t="s">
        <v>2</v>
      </c>
      <c r="AF9" s="153" t="s">
        <v>4</v>
      </c>
    </row>
    <row r="10" spans="1:34" ht="17.25">
      <c r="A10" s="3964" t="s">
        <v>44</v>
      </c>
      <c r="B10" s="3965" t="s">
        <v>3</v>
      </c>
      <c r="C10" s="3956" t="s">
        <v>15</v>
      </c>
      <c r="D10" s="177" t="s">
        <v>2</v>
      </c>
      <c r="E10" s="1775" t="s">
        <v>16</v>
      </c>
      <c r="F10" s="3574" t="s">
        <v>704</v>
      </c>
      <c r="G10" s="1291" t="s">
        <v>3</v>
      </c>
      <c r="H10" s="176" t="s">
        <v>2</v>
      </c>
      <c r="I10" s="1296" t="s">
        <v>4</v>
      </c>
      <c r="J10" s="1296" t="s">
        <v>4</v>
      </c>
      <c r="K10" s="1302" t="s">
        <v>16</v>
      </c>
      <c r="L10" s="1775" t="s">
        <v>16</v>
      </c>
      <c r="M10" s="1320" t="s">
        <v>3</v>
      </c>
      <c r="N10" s="3966" t="s">
        <v>15</v>
      </c>
      <c r="O10" s="1296" t="s">
        <v>4</v>
      </c>
      <c r="P10" s="166" t="s">
        <v>16</v>
      </c>
      <c r="Q10" s="166" t="s">
        <v>16</v>
      </c>
      <c r="R10" s="2830" t="s">
        <v>3</v>
      </c>
      <c r="S10" s="2739" t="s">
        <v>3</v>
      </c>
      <c r="T10" s="1898" t="s">
        <v>4</v>
      </c>
      <c r="U10" s="1319" t="s">
        <v>16</v>
      </c>
      <c r="V10" s="1312" t="s">
        <v>3</v>
      </c>
      <c r="W10" s="3956" t="s">
        <v>15</v>
      </c>
      <c r="X10" s="176" t="s">
        <v>2</v>
      </c>
      <c r="Y10" s="2735" t="s">
        <v>4</v>
      </c>
      <c r="Z10" s="3544" t="s">
        <v>4</v>
      </c>
      <c r="AA10" s="1326" t="s">
        <v>16</v>
      </c>
      <c r="AB10" s="171" t="s">
        <v>2</v>
      </c>
      <c r="AC10" s="1312" t="s">
        <v>54</v>
      </c>
      <c r="AD10" s="176" t="s">
        <v>2</v>
      </c>
      <c r="AE10" s="176" t="s">
        <v>2</v>
      </c>
      <c r="AF10" s="3619" t="s">
        <v>2</v>
      </c>
    </row>
    <row r="11" spans="1:34" ht="17.25">
      <c r="A11" s="3967" t="s">
        <v>523</v>
      </c>
      <c r="B11" s="1234" t="s">
        <v>3</v>
      </c>
      <c r="C11" s="105" t="s">
        <v>2</v>
      </c>
      <c r="D11" s="127" t="s">
        <v>4</v>
      </c>
      <c r="E11" s="140" t="s">
        <v>16</v>
      </c>
      <c r="F11" s="99" t="s">
        <v>16</v>
      </c>
      <c r="G11" s="1292" t="s">
        <v>3</v>
      </c>
      <c r="H11" s="1298" t="s">
        <v>15</v>
      </c>
      <c r="I11" s="104" t="s">
        <v>4</v>
      </c>
      <c r="J11" s="104" t="s">
        <v>4</v>
      </c>
      <c r="K11" s="100" t="s">
        <v>16</v>
      </c>
      <c r="L11" s="140" t="s">
        <v>16</v>
      </c>
      <c r="M11" s="1327" t="s">
        <v>3</v>
      </c>
      <c r="N11" s="103" t="s">
        <v>2</v>
      </c>
      <c r="O11" s="120" t="s">
        <v>16</v>
      </c>
      <c r="P11" s="1298" t="s">
        <v>15</v>
      </c>
      <c r="Q11" s="1295" t="s">
        <v>3</v>
      </c>
      <c r="R11" s="182" t="s">
        <v>2</v>
      </c>
      <c r="S11" s="140" t="s">
        <v>16</v>
      </c>
      <c r="T11" s="139" t="s">
        <v>4</v>
      </c>
      <c r="U11" s="117" t="s">
        <v>16</v>
      </c>
      <c r="V11" s="1295" t="s">
        <v>3</v>
      </c>
      <c r="W11" s="105" t="s">
        <v>2</v>
      </c>
      <c r="X11" s="105" t="s">
        <v>2</v>
      </c>
      <c r="Y11" s="127" t="s">
        <v>4</v>
      </c>
      <c r="Z11" s="130" t="s">
        <v>4</v>
      </c>
      <c r="AA11" s="99" t="s">
        <v>16</v>
      </c>
      <c r="AB11" s="1288" t="s">
        <v>15</v>
      </c>
      <c r="AC11" s="105" t="s">
        <v>2</v>
      </c>
      <c r="AD11" s="105" t="s">
        <v>2</v>
      </c>
      <c r="AE11" s="105" t="s">
        <v>2</v>
      </c>
      <c r="AF11" s="3652" t="s">
        <v>59</v>
      </c>
    </row>
    <row r="12" spans="1:34" ht="18" thickBot="1">
      <c r="A12" s="3968" t="s">
        <v>39</v>
      </c>
      <c r="B12" s="3969" t="s">
        <v>3</v>
      </c>
      <c r="C12" s="3997" t="s">
        <v>1601</v>
      </c>
      <c r="D12" s="3869" t="s">
        <v>3</v>
      </c>
      <c r="E12" s="2745" t="s">
        <v>16</v>
      </c>
      <c r="F12" s="1324" t="s">
        <v>16</v>
      </c>
      <c r="G12" s="3999" t="s">
        <v>1600</v>
      </c>
      <c r="H12" s="1297" t="s">
        <v>1603</v>
      </c>
      <c r="I12" s="142" t="s">
        <v>4</v>
      </c>
      <c r="J12" s="142" t="s">
        <v>4</v>
      </c>
      <c r="K12" s="147" t="s">
        <v>16</v>
      </c>
      <c r="L12" s="2745" t="s">
        <v>16</v>
      </c>
      <c r="M12" s="3556" t="s">
        <v>3</v>
      </c>
      <c r="N12" s="142" t="s">
        <v>4</v>
      </c>
      <c r="O12" s="148" t="s">
        <v>16</v>
      </c>
      <c r="P12" s="1297" t="s">
        <v>2</v>
      </c>
      <c r="Q12" s="1297" t="s">
        <v>2</v>
      </c>
      <c r="R12" s="3552" t="s">
        <v>3</v>
      </c>
      <c r="S12" s="2745" t="s">
        <v>16</v>
      </c>
      <c r="T12" s="153" t="s">
        <v>4</v>
      </c>
      <c r="U12" s="1289" t="s">
        <v>16</v>
      </c>
      <c r="V12" s="1774" t="s">
        <v>3</v>
      </c>
      <c r="W12" s="1297" t="s">
        <v>2</v>
      </c>
      <c r="X12" s="1774" t="s">
        <v>3</v>
      </c>
      <c r="Y12" s="143" t="s">
        <v>4</v>
      </c>
      <c r="Z12" s="1900" t="s">
        <v>4</v>
      </c>
      <c r="AA12" s="1324" t="s">
        <v>16</v>
      </c>
      <c r="AB12" s="146" t="s">
        <v>2</v>
      </c>
      <c r="AC12" s="146" t="s">
        <v>2</v>
      </c>
      <c r="AD12" s="1297" t="s">
        <v>2</v>
      </c>
      <c r="AE12" s="1774" t="s">
        <v>3</v>
      </c>
      <c r="AF12" s="3826" t="s">
        <v>2</v>
      </c>
    </row>
    <row r="13" spans="1:34" ht="18" thickBot="1">
      <c r="A13" s="3971" t="s">
        <v>75</v>
      </c>
      <c r="B13" s="3972" t="s">
        <v>4</v>
      </c>
      <c r="C13" s="1296" t="s">
        <v>4</v>
      </c>
      <c r="D13" s="1302" t="s">
        <v>16</v>
      </c>
      <c r="E13" s="1775" t="s">
        <v>16</v>
      </c>
      <c r="F13" s="1320" t="s">
        <v>3</v>
      </c>
      <c r="G13" s="105" t="s">
        <v>2</v>
      </c>
      <c r="H13" s="166" t="s">
        <v>16</v>
      </c>
      <c r="I13" s="176" t="s">
        <v>2</v>
      </c>
      <c r="J13" s="1312" t="s">
        <v>3</v>
      </c>
      <c r="K13" s="177" t="s">
        <v>2</v>
      </c>
      <c r="L13" s="1775" t="s">
        <v>16</v>
      </c>
      <c r="M13" s="1898" t="s">
        <v>4</v>
      </c>
      <c r="N13" s="1319" t="s">
        <v>16</v>
      </c>
      <c r="O13" s="1312" t="s">
        <v>3</v>
      </c>
      <c r="P13" s="1296" t="s">
        <v>4</v>
      </c>
      <c r="Q13" s="1296" t="s">
        <v>4</v>
      </c>
      <c r="R13" s="2735" t="s">
        <v>4</v>
      </c>
      <c r="S13" s="3544" t="s">
        <v>4</v>
      </c>
      <c r="T13" s="1326" t="s">
        <v>16</v>
      </c>
      <c r="U13" s="171" t="s">
        <v>2</v>
      </c>
      <c r="V13" s="176" t="s">
        <v>2</v>
      </c>
      <c r="W13" s="176" t="s">
        <v>2</v>
      </c>
      <c r="X13" s="1312" t="s">
        <v>3</v>
      </c>
      <c r="Y13" s="1300" t="s">
        <v>15</v>
      </c>
      <c r="Z13" s="1775" t="s">
        <v>16</v>
      </c>
      <c r="AA13" s="1326" t="s">
        <v>16</v>
      </c>
      <c r="AB13" s="1287" t="s">
        <v>4</v>
      </c>
      <c r="AC13" s="1296" t="s">
        <v>4</v>
      </c>
      <c r="AD13" s="166" t="s">
        <v>16</v>
      </c>
      <c r="AE13" s="3956" t="s">
        <v>15</v>
      </c>
      <c r="AF13" s="1320" t="s">
        <v>3</v>
      </c>
    </row>
    <row r="14" spans="1:34" ht="18" thickBot="1">
      <c r="A14" s="3973" t="s">
        <v>42</v>
      </c>
      <c r="B14" s="3974" t="s">
        <v>4</v>
      </c>
      <c r="C14" s="104" t="s">
        <v>4</v>
      </c>
      <c r="D14" s="100" t="s">
        <v>16</v>
      </c>
      <c r="E14" s="140" t="s">
        <v>16</v>
      </c>
      <c r="F14" s="1327" t="s">
        <v>3</v>
      </c>
      <c r="G14" s="1288" t="s">
        <v>15</v>
      </c>
      <c r="H14" s="105" t="s">
        <v>2</v>
      </c>
      <c r="I14" s="105" t="s">
        <v>2</v>
      </c>
      <c r="J14" s="120" t="s">
        <v>16</v>
      </c>
      <c r="K14" s="1301" t="s">
        <v>3</v>
      </c>
      <c r="L14" s="2867" t="s">
        <v>704</v>
      </c>
      <c r="M14" s="139" t="s">
        <v>4</v>
      </c>
      <c r="N14" s="117" t="s">
        <v>16</v>
      </c>
      <c r="O14" s="1295" t="s">
        <v>3</v>
      </c>
      <c r="P14" s="1298" t="s">
        <v>15</v>
      </c>
      <c r="Q14" s="105" t="s">
        <v>2</v>
      </c>
      <c r="R14" s="127" t="s">
        <v>4</v>
      </c>
      <c r="S14" s="130" t="s">
        <v>4</v>
      </c>
      <c r="T14" s="99" t="s">
        <v>16</v>
      </c>
      <c r="U14" s="103" t="s">
        <v>1622</v>
      </c>
      <c r="V14" s="1774" t="s">
        <v>3</v>
      </c>
      <c r="W14" s="4007" t="s">
        <v>1619</v>
      </c>
      <c r="X14" s="120" t="s">
        <v>16</v>
      </c>
      <c r="Y14" s="177" t="s">
        <v>2</v>
      </c>
      <c r="Z14" s="140" t="s">
        <v>16</v>
      </c>
      <c r="AA14" s="99" t="s">
        <v>16</v>
      </c>
      <c r="AB14" s="84" t="s">
        <v>4</v>
      </c>
      <c r="AC14" s="104" t="s">
        <v>4</v>
      </c>
      <c r="AD14" s="120" t="s">
        <v>16</v>
      </c>
      <c r="AE14" s="3652" t="s">
        <v>1516</v>
      </c>
      <c r="AF14" s="3652" t="s">
        <v>1516</v>
      </c>
    </row>
    <row r="15" spans="1:34" ht="18" thickBot="1">
      <c r="A15" s="3975" t="s">
        <v>37</v>
      </c>
      <c r="B15" s="3976" t="s">
        <v>4</v>
      </c>
      <c r="C15" s="142" t="s">
        <v>4</v>
      </c>
      <c r="D15" s="147" t="s">
        <v>16</v>
      </c>
      <c r="E15" s="2745" t="s">
        <v>16</v>
      </c>
      <c r="F15" s="3556" t="s">
        <v>3</v>
      </c>
      <c r="G15" s="4006" t="s">
        <v>3</v>
      </c>
      <c r="H15" s="105" t="s">
        <v>2</v>
      </c>
      <c r="I15" s="1774" t="s">
        <v>3</v>
      </c>
      <c r="J15" s="176" t="s">
        <v>2</v>
      </c>
      <c r="K15" s="147" t="s">
        <v>16</v>
      </c>
      <c r="L15" s="2745" t="s">
        <v>16</v>
      </c>
      <c r="M15" s="153" t="s">
        <v>4</v>
      </c>
      <c r="N15" s="1289" t="s">
        <v>16</v>
      </c>
      <c r="O15" s="1297" t="s">
        <v>2</v>
      </c>
      <c r="P15" s="1774" t="s">
        <v>3</v>
      </c>
      <c r="Q15" s="1297" t="s">
        <v>2</v>
      </c>
      <c r="R15" s="143" t="s">
        <v>4</v>
      </c>
      <c r="S15" s="1900" t="s">
        <v>4</v>
      </c>
      <c r="T15" s="1324" t="s">
        <v>16</v>
      </c>
      <c r="U15" s="146" t="s">
        <v>2</v>
      </c>
      <c r="V15" s="1297" t="s">
        <v>2</v>
      </c>
      <c r="W15" s="1313" t="s">
        <v>15</v>
      </c>
      <c r="X15" s="105" t="s">
        <v>1686</v>
      </c>
      <c r="Y15" s="105" t="s">
        <v>2</v>
      </c>
      <c r="Z15" s="2745" t="s">
        <v>16</v>
      </c>
      <c r="AA15" s="1324" t="s">
        <v>16</v>
      </c>
      <c r="AB15" s="326" t="s">
        <v>4</v>
      </c>
      <c r="AC15" s="4060" t="s">
        <v>4</v>
      </c>
      <c r="AD15" s="148" t="s">
        <v>16</v>
      </c>
      <c r="AE15" s="1297" t="s">
        <v>2</v>
      </c>
      <c r="AF15" s="3652" t="s">
        <v>59</v>
      </c>
    </row>
    <row r="16" spans="1:34" ht="18" thickBot="1">
      <c r="A16" s="3977" t="s">
        <v>36</v>
      </c>
      <c r="B16" s="3955" t="s">
        <v>16</v>
      </c>
      <c r="C16" s="1312" t="s">
        <v>3</v>
      </c>
      <c r="D16" s="177" t="s">
        <v>2</v>
      </c>
      <c r="E16" s="1775" t="s">
        <v>16</v>
      </c>
      <c r="F16" s="1898" t="s">
        <v>4</v>
      </c>
      <c r="G16" s="1319" t="s">
        <v>16</v>
      </c>
      <c r="H16" s="1312" t="s">
        <v>3</v>
      </c>
      <c r="I16" s="3956" t="s">
        <v>15</v>
      </c>
      <c r="J16" s="176" t="s">
        <v>2</v>
      </c>
      <c r="K16" s="2735" t="s">
        <v>4</v>
      </c>
      <c r="L16" s="3544" t="s">
        <v>4</v>
      </c>
      <c r="M16" s="1326" t="s">
        <v>16</v>
      </c>
      <c r="N16" s="171" t="s">
        <v>2</v>
      </c>
      <c r="O16" s="3956" t="s">
        <v>15</v>
      </c>
      <c r="P16" s="176" t="s">
        <v>2</v>
      </c>
      <c r="Q16" s="1312" t="s">
        <v>3</v>
      </c>
      <c r="R16" s="3997" t="s">
        <v>59</v>
      </c>
      <c r="S16" s="1775" t="s">
        <v>16</v>
      </c>
      <c r="T16" s="1326" t="s">
        <v>16</v>
      </c>
      <c r="U16" s="1287" t="s">
        <v>4</v>
      </c>
      <c r="V16" s="1296" t="s">
        <v>4</v>
      </c>
      <c r="W16" s="166" t="s">
        <v>16</v>
      </c>
      <c r="X16" s="1298" t="s">
        <v>15</v>
      </c>
      <c r="Y16" s="105" t="s">
        <v>2</v>
      </c>
      <c r="Z16" s="2739" t="s">
        <v>3</v>
      </c>
      <c r="AA16" s="1326" t="s">
        <v>16</v>
      </c>
      <c r="AB16" s="171" t="s">
        <v>2</v>
      </c>
      <c r="AC16" s="176" t="s">
        <v>2</v>
      </c>
      <c r="AD16" s="1312" t="s">
        <v>3</v>
      </c>
      <c r="AE16" s="1295" t="s">
        <v>1690</v>
      </c>
      <c r="AF16" s="3652" t="s">
        <v>59</v>
      </c>
    </row>
    <row r="17" spans="1:32" ht="18" thickBot="1">
      <c r="A17" s="3978" t="s">
        <v>526</v>
      </c>
      <c r="B17" s="117" t="s">
        <v>16</v>
      </c>
      <c r="C17" s="117" t="s">
        <v>16</v>
      </c>
      <c r="D17" s="1301" t="s">
        <v>3</v>
      </c>
      <c r="E17" s="2867" t="s">
        <v>704</v>
      </c>
      <c r="F17" s="139" t="s">
        <v>4</v>
      </c>
      <c r="G17" s="117" t="s">
        <v>16</v>
      </c>
      <c r="H17" s="1295" t="s">
        <v>3</v>
      </c>
      <c r="I17" s="1298" t="s">
        <v>15</v>
      </c>
      <c r="J17" s="105" t="s">
        <v>2</v>
      </c>
      <c r="K17" s="127" t="s">
        <v>4</v>
      </c>
      <c r="L17" s="130" t="s">
        <v>4</v>
      </c>
      <c r="M17" s="99" t="s">
        <v>16</v>
      </c>
      <c r="N17" s="105" t="s">
        <v>2</v>
      </c>
      <c r="O17" s="105" t="s">
        <v>2</v>
      </c>
      <c r="P17" s="105" t="s">
        <v>2</v>
      </c>
      <c r="Q17" s="105" t="s">
        <v>2</v>
      </c>
      <c r="R17" s="1301" t="s">
        <v>3</v>
      </c>
      <c r="S17" s="140" t="s">
        <v>16</v>
      </c>
      <c r="T17" s="99" t="s">
        <v>16</v>
      </c>
      <c r="U17" s="84" t="s">
        <v>4</v>
      </c>
      <c r="V17" s="104" t="s">
        <v>4</v>
      </c>
      <c r="W17" s="120" t="s">
        <v>16</v>
      </c>
      <c r="X17" s="1298" t="s">
        <v>15</v>
      </c>
      <c r="Y17" s="2228" t="s">
        <v>1656</v>
      </c>
      <c r="Z17" s="3891" t="s">
        <v>59</v>
      </c>
      <c r="AA17" s="99" t="s">
        <v>16</v>
      </c>
      <c r="AB17" s="103" t="s">
        <v>1653</v>
      </c>
      <c r="AC17" s="4010" t="s">
        <v>1620</v>
      </c>
      <c r="AD17" s="1295" t="s">
        <v>3</v>
      </c>
      <c r="AE17" s="1295" t="s">
        <v>1690</v>
      </c>
      <c r="AF17" s="4059" t="s">
        <v>16</v>
      </c>
    </row>
    <row r="18" spans="1:32" ht="18" thickBot="1">
      <c r="A18" s="3979" t="s">
        <v>43</v>
      </c>
      <c r="B18" s="3959" t="s">
        <v>16</v>
      </c>
      <c r="C18" s="1774" t="s">
        <v>3</v>
      </c>
      <c r="D18" s="147" t="s">
        <v>16</v>
      </c>
      <c r="E18" s="2745" t="s">
        <v>16</v>
      </c>
      <c r="F18" s="153" t="s">
        <v>4</v>
      </c>
      <c r="G18" s="1289" t="s">
        <v>16</v>
      </c>
      <c r="H18" s="1774" t="s">
        <v>3</v>
      </c>
      <c r="I18" s="1297" t="s">
        <v>2</v>
      </c>
      <c r="J18" s="1313" t="s">
        <v>15</v>
      </c>
      <c r="K18" s="143" t="s">
        <v>4</v>
      </c>
      <c r="L18" s="1900" t="s">
        <v>4</v>
      </c>
      <c r="M18" s="1324" t="s">
        <v>16</v>
      </c>
      <c r="N18" s="146" t="s">
        <v>2</v>
      </c>
      <c r="O18" s="3997" t="s">
        <v>1601</v>
      </c>
      <c r="P18" s="3652" t="s">
        <v>1516</v>
      </c>
      <c r="Q18" s="1774" t="s">
        <v>3</v>
      </c>
      <c r="R18" s="3970" t="s">
        <v>15</v>
      </c>
      <c r="S18" s="2745" t="s">
        <v>16</v>
      </c>
      <c r="T18" s="1324" t="s">
        <v>16</v>
      </c>
      <c r="U18" s="326" t="s">
        <v>4</v>
      </c>
      <c r="V18" s="142" t="s">
        <v>4</v>
      </c>
      <c r="W18" s="148" t="s">
        <v>16</v>
      </c>
      <c r="X18" s="1297" t="s">
        <v>2</v>
      </c>
      <c r="Y18" s="2738" t="s">
        <v>2</v>
      </c>
      <c r="Z18" s="2916" t="s">
        <v>3</v>
      </c>
      <c r="AA18" s="1324" t="s">
        <v>16</v>
      </c>
      <c r="AB18" s="3652" t="s">
        <v>1516</v>
      </c>
      <c r="AC18" s="148" t="s">
        <v>16</v>
      </c>
      <c r="AD18" s="1774" t="s">
        <v>3</v>
      </c>
      <c r="AE18" s="3997" t="s">
        <v>59</v>
      </c>
      <c r="AF18" s="2742" t="s">
        <v>2</v>
      </c>
    </row>
    <row r="19" spans="1:32" ht="18" thickBot="1">
      <c r="A19" s="3871" t="s">
        <v>41</v>
      </c>
      <c r="B19" s="3955" t="s">
        <v>16</v>
      </c>
      <c r="C19" s="176" t="s">
        <v>2</v>
      </c>
      <c r="D19" s="2735" t="s">
        <v>4</v>
      </c>
      <c r="E19" s="3544" t="s">
        <v>4</v>
      </c>
      <c r="F19" s="1326" t="s">
        <v>16</v>
      </c>
      <c r="G19" s="171" t="s">
        <v>2</v>
      </c>
      <c r="H19" s="176" t="s">
        <v>2</v>
      </c>
      <c r="I19" s="176" t="s">
        <v>2</v>
      </c>
      <c r="J19" s="176" t="s">
        <v>2</v>
      </c>
      <c r="K19" s="2830" t="s">
        <v>3</v>
      </c>
      <c r="L19" s="1287" t="s">
        <v>4</v>
      </c>
      <c r="M19" s="1326" t="s">
        <v>16</v>
      </c>
      <c r="N19" s="1287" t="s">
        <v>4</v>
      </c>
      <c r="O19" s="1296" t="s">
        <v>4</v>
      </c>
      <c r="P19" s="166" t="s">
        <v>16</v>
      </c>
      <c r="Q19" s="1300" t="s">
        <v>15</v>
      </c>
      <c r="R19" s="1300" t="s">
        <v>15</v>
      </c>
      <c r="S19" s="2739" t="s">
        <v>3</v>
      </c>
      <c r="T19" s="1326" t="s">
        <v>16</v>
      </c>
      <c r="U19" s="1326" t="s">
        <v>16</v>
      </c>
      <c r="V19" s="176" t="s">
        <v>2</v>
      </c>
      <c r="W19" s="1312" t="s">
        <v>3</v>
      </c>
      <c r="X19" s="3652" t="s">
        <v>59</v>
      </c>
      <c r="Y19" s="3652" t="s">
        <v>59</v>
      </c>
      <c r="Z19" s="1775" t="s">
        <v>16</v>
      </c>
      <c r="AA19" s="1326" t="s">
        <v>16</v>
      </c>
      <c r="AB19" s="1291" t="s">
        <v>3</v>
      </c>
      <c r="AC19" s="4010" t="s">
        <v>806</v>
      </c>
      <c r="AD19" s="1296" t="s">
        <v>4</v>
      </c>
      <c r="AE19" s="1296" t="s">
        <v>4</v>
      </c>
      <c r="AF19" s="1326" t="s">
        <v>16</v>
      </c>
    </row>
    <row r="20" spans="1:32" ht="18" thickBot="1">
      <c r="A20" s="3980" t="s">
        <v>521</v>
      </c>
      <c r="B20" s="3959" t="s">
        <v>16</v>
      </c>
      <c r="C20" s="1297" t="s">
        <v>2</v>
      </c>
      <c r="D20" s="143" t="s">
        <v>4</v>
      </c>
      <c r="E20" s="1900" t="s">
        <v>4</v>
      </c>
      <c r="F20" s="1324" t="s">
        <v>16</v>
      </c>
      <c r="G20" s="171" t="s">
        <v>2</v>
      </c>
      <c r="H20" s="1313" t="s">
        <v>15</v>
      </c>
      <c r="I20" s="1297" t="s">
        <v>2</v>
      </c>
      <c r="J20" s="1295" t="s">
        <v>3</v>
      </c>
      <c r="K20" s="176" t="s">
        <v>2</v>
      </c>
      <c r="L20" s="2745" t="s">
        <v>16</v>
      </c>
      <c r="M20" s="1324" t="s">
        <v>16</v>
      </c>
      <c r="N20" s="326" t="s">
        <v>4</v>
      </c>
      <c r="O20" s="142" t="s">
        <v>4</v>
      </c>
      <c r="P20" s="148" t="s">
        <v>16</v>
      </c>
      <c r="Q20" s="1297" t="s">
        <v>2</v>
      </c>
      <c r="R20" s="2738" t="s">
        <v>2</v>
      </c>
      <c r="S20" s="2916" t="s">
        <v>3</v>
      </c>
      <c r="T20" s="1324" t="s">
        <v>16</v>
      </c>
      <c r="U20" s="3652" t="s">
        <v>59</v>
      </c>
      <c r="V20" s="148" t="s">
        <v>16</v>
      </c>
      <c r="W20" s="1774" t="s">
        <v>3</v>
      </c>
      <c r="X20" s="1297" t="s">
        <v>2</v>
      </c>
      <c r="Y20" s="1297" t="s">
        <v>2</v>
      </c>
      <c r="Z20" s="2745" t="s">
        <v>16</v>
      </c>
      <c r="AA20" s="3960" t="s">
        <v>704</v>
      </c>
      <c r="AB20" s="2868" t="s">
        <v>3</v>
      </c>
      <c r="AC20" s="1313" t="s">
        <v>15</v>
      </c>
      <c r="AD20" s="142" t="s">
        <v>4</v>
      </c>
      <c r="AE20" s="142" t="s">
        <v>4</v>
      </c>
      <c r="AF20" s="1324" t="s">
        <v>16</v>
      </c>
    </row>
    <row r="21" spans="1:32" ht="10.5" customHeight="1">
      <c r="A21" s="3981" t="s">
        <v>1148</v>
      </c>
      <c r="B21" s="3845"/>
      <c r="C21" s="3563"/>
      <c r="D21" s="3559"/>
      <c r="E21" s="3982"/>
      <c r="F21" s="3846"/>
      <c r="G21" s="3562"/>
      <c r="H21" s="3563"/>
      <c r="I21" s="3983"/>
      <c r="J21" s="3563"/>
      <c r="K21" s="3559"/>
      <c r="L21" s="3845"/>
      <c r="M21" s="3846"/>
      <c r="N21" s="3984"/>
      <c r="O21" s="3563"/>
      <c r="P21" s="3983"/>
      <c r="Q21" s="3983"/>
      <c r="R21" s="354"/>
      <c r="S21" s="3845"/>
      <c r="T21" s="3985"/>
      <c r="U21" s="3562"/>
      <c r="V21" s="3563"/>
      <c r="W21" s="3563"/>
      <c r="X21" s="3983"/>
      <c r="Y21" s="354"/>
      <c r="Z21" s="3845"/>
      <c r="AA21" s="3985"/>
      <c r="AB21" s="3986"/>
      <c r="AC21" s="2762"/>
      <c r="AD21" s="2762"/>
      <c r="AE21" s="2762"/>
      <c r="AF21" s="3985"/>
    </row>
    <row r="22" spans="1:32" ht="9.75" customHeight="1" thickBot="1">
      <c r="A22" s="3987" t="s">
        <v>1149</v>
      </c>
      <c r="B22" s="3565"/>
      <c r="C22" s="3569"/>
      <c r="D22" s="376"/>
      <c r="E22" s="3566"/>
      <c r="F22" s="3567"/>
      <c r="G22" s="3568"/>
      <c r="H22" s="3570"/>
      <c r="I22" s="3570"/>
      <c r="J22" s="148"/>
      <c r="K22" s="147"/>
      <c r="L22" s="3988"/>
      <c r="M22" s="3567"/>
      <c r="N22" s="3568"/>
      <c r="O22" s="3569"/>
      <c r="P22" s="3569"/>
      <c r="Q22" s="3569"/>
      <c r="R22" s="376"/>
      <c r="S22" s="3566"/>
      <c r="T22" s="3567"/>
      <c r="U22" s="3568"/>
      <c r="V22" s="3989"/>
      <c r="W22" s="3989"/>
      <c r="X22" s="3989"/>
      <c r="Y22" s="3990"/>
      <c r="Z22" s="3566"/>
      <c r="AA22" s="3567"/>
      <c r="AB22" s="3568"/>
      <c r="AC22" s="3569"/>
      <c r="AD22" s="3569"/>
      <c r="AE22" s="3569"/>
      <c r="AF22" s="3567"/>
    </row>
    <row r="23" spans="1:32" ht="18" thickBot="1">
      <c r="A23" s="3991" t="s">
        <v>1414</v>
      </c>
      <c r="B23" s="165" t="s">
        <v>16</v>
      </c>
      <c r="C23" s="176" t="s">
        <v>2</v>
      </c>
      <c r="D23" s="1302" t="s">
        <v>16</v>
      </c>
      <c r="E23" s="3554" t="s">
        <v>704</v>
      </c>
      <c r="F23" s="3574" t="s">
        <v>704</v>
      </c>
      <c r="G23" s="171" t="s">
        <v>2</v>
      </c>
      <c r="H23" s="166" t="s">
        <v>16</v>
      </c>
      <c r="I23" s="176" t="s">
        <v>2</v>
      </c>
      <c r="J23" s="176" t="s">
        <v>2</v>
      </c>
      <c r="K23" s="177" t="s">
        <v>2</v>
      </c>
      <c r="L23" s="1775" t="s">
        <v>16</v>
      </c>
      <c r="M23" s="1326" t="s">
        <v>16</v>
      </c>
      <c r="N23" s="171" t="s">
        <v>2</v>
      </c>
      <c r="O23" s="176" t="s">
        <v>2</v>
      </c>
      <c r="P23" s="176" t="s">
        <v>2</v>
      </c>
      <c r="Q23" s="176" t="s">
        <v>2</v>
      </c>
      <c r="R23" s="177" t="s">
        <v>2</v>
      </c>
      <c r="S23" s="1775" t="s">
        <v>16</v>
      </c>
      <c r="T23" s="1326" t="s">
        <v>16</v>
      </c>
      <c r="U23" s="171" t="s">
        <v>2</v>
      </c>
      <c r="V23" s="176" t="s">
        <v>2</v>
      </c>
      <c r="W23" s="176" t="s">
        <v>2</v>
      </c>
      <c r="X23" s="176" t="s">
        <v>2</v>
      </c>
      <c r="Y23" s="3619" t="s">
        <v>2</v>
      </c>
      <c r="Z23" s="1326" t="s">
        <v>16</v>
      </c>
      <c r="AA23" s="1326" t="s">
        <v>16</v>
      </c>
      <c r="AB23" s="171" t="s">
        <v>2</v>
      </c>
      <c r="AC23" s="176" t="s">
        <v>2</v>
      </c>
      <c r="AD23" s="176" t="s">
        <v>2</v>
      </c>
      <c r="AE23" s="176" t="s">
        <v>2</v>
      </c>
      <c r="AF23" s="99" t="s">
        <v>16</v>
      </c>
    </row>
    <row r="24" spans="1:32" ht="17.25">
      <c r="A24" s="3992" t="s">
        <v>26</v>
      </c>
      <c r="B24" s="118" t="s">
        <v>16</v>
      </c>
      <c r="C24" s="1295" t="s">
        <v>3</v>
      </c>
      <c r="D24" s="1304" t="s">
        <v>15</v>
      </c>
      <c r="E24" s="140" t="s">
        <v>16</v>
      </c>
      <c r="F24" s="99" t="s">
        <v>16</v>
      </c>
      <c r="G24" s="103" t="s">
        <v>2</v>
      </c>
      <c r="H24" s="105" t="s">
        <v>2</v>
      </c>
      <c r="I24" s="105" t="s">
        <v>2</v>
      </c>
      <c r="J24" s="105" t="s">
        <v>2</v>
      </c>
      <c r="K24" s="100" t="s">
        <v>16</v>
      </c>
      <c r="L24" s="2867" t="s">
        <v>704</v>
      </c>
      <c r="M24" s="3894" t="s">
        <v>1612</v>
      </c>
      <c r="N24" s="1288" t="s">
        <v>15</v>
      </c>
      <c r="O24" s="1295" t="s">
        <v>3</v>
      </c>
      <c r="P24" s="1976" t="s">
        <v>1621</v>
      </c>
      <c r="Q24" s="105" t="s">
        <v>2</v>
      </c>
      <c r="R24" s="182" t="s">
        <v>2</v>
      </c>
      <c r="S24" s="140" t="s">
        <v>16</v>
      </c>
      <c r="T24" s="2867" t="s">
        <v>704</v>
      </c>
      <c r="U24" s="103" t="s">
        <v>2</v>
      </c>
      <c r="V24" s="105" t="s">
        <v>2</v>
      </c>
      <c r="W24" s="120" t="s">
        <v>16</v>
      </c>
      <c r="X24" s="1295" t="s">
        <v>3</v>
      </c>
      <c r="Y24" s="1326" t="s">
        <v>16</v>
      </c>
      <c r="Z24" s="3547" t="s">
        <v>704</v>
      </c>
      <c r="AA24" s="1295" t="s">
        <v>3</v>
      </c>
      <c r="AB24" s="103" t="s">
        <v>2</v>
      </c>
      <c r="AC24" s="99" t="s">
        <v>16</v>
      </c>
      <c r="AD24" s="105" t="s">
        <v>2</v>
      </c>
      <c r="AE24" s="105" t="s">
        <v>2</v>
      </c>
      <c r="AF24" s="3619" t="s">
        <v>2</v>
      </c>
    </row>
    <row r="25" spans="1:32" ht="17.25">
      <c r="A25" s="3992" t="s">
        <v>428</v>
      </c>
      <c r="B25" s="118" t="s">
        <v>16</v>
      </c>
      <c r="C25" s="1298" t="s">
        <v>15</v>
      </c>
      <c r="D25" s="1301" t="s">
        <v>3</v>
      </c>
      <c r="E25" s="140" t="s">
        <v>16</v>
      </c>
      <c r="F25" s="99" t="s">
        <v>16</v>
      </c>
      <c r="G25" s="103" t="s">
        <v>2</v>
      </c>
      <c r="H25" s="1295" t="s">
        <v>3</v>
      </c>
      <c r="I25" s="105" t="s">
        <v>2</v>
      </c>
      <c r="J25" s="105" t="s">
        <v>2</v>
      </c>
      <c r="K25" s="100" t="s">
        <v>16</v>
      </c>
      <c r="L25" s="2867" t="s">
        <v>704</v>
      </c>
      <c r="M25" s="3547" t="s">
        <v>704</v>
      </c>
      <c r="N25" s="103" t="s">
        <v>1611</v>
      </c>
      <c r="O25" s="120" t="s">
        <v>16</v>
      </c>
      <c r="P25" s="105" t="s">
        <v>2</v>
      </c>
      <c r="Q25" s="105" t="s">
        <v>2</v>
      </c>
      <c r="R25" s="1301" t="s">
        <v>3</v>
      </c>
      <c r="S25" s="140" t="s">
        <v>16</v>
      </c>
      <c r="T25" s="99" t="s">
        <v>16</v>
      </c>
      <c r="U25" s="103" t="s">
        <v>2</v>
      </c>
      <c r="V25" s="103" t="s">
        <v>1393</v>
      </c>
      <c r="W25" s="1295" t="s">
        <v>3</v>
      </c>
      <c r="X25" s="1298" t="s">
        <v>15</v>
      </c>
      <c r="Y25" s="182" t="s">
        <v>2</v>
      </c>
      <c r="Z25" s="140" t="s">
        <v>16</v>
      </c>
      <c r="AA25" s="3547" t="s">
        <v>704</v>
      </c>
      <c r="AB25" s="103" t="s">
        <v>2</v>
      </c>
      <c r="AC25" s="1298" t="s">
        <v>15</v>
      </c>
      <c r="AD25" s="1295" t="s">
        <v>3</v>
      </c>
      <c r="AE25" s="99" t="s">
        <v>16</v>
      </c>
      <c r="AF25" s="99" t="s">
        <v>16</v>
      </c>
    </row>
    <row r="26" spans="1:32" ht="18" thickBot="1">
      <c r="A26" s="3992" t="s">
        <v>27</v>
      </c>
      <c r="B26" s="118" t="s">
        <v>16</v>
      </c>
      <c r="C26" s="105" t="s">
        <v>2</v>
      </c>
      <c r="D26" s="182" t="s">
        <v>2</v>
      </c>
      <c r="E26" s="140" t="s">
        <v>16</v>
      </c>
      <c r="F26" s="99" t="s">
        <v>16</v>
      </c>
      <c r="G26" s="103" t="s">
        <v>2</v>
      </c>
      <c r="H26" s="103" t="s">
        <v>2</v>
      </c>
      <c r="I26" s="1295" t="s">
        <v>3</v>
      </c>
      <c r="J26" s="105" t="s">
        <v>2</v>
      </c>
      <c r="K26" s="182" t="s">
        <v>2</v>
      </c>
      <c r="L26" s="140" t="s">
        <v>16</v>
      </c>
      <c r="M26" s="99" t="s">
        <v>16</v>
      </c>
      <c r="N26" s="103" t="s">
        <v>2</v>
      </c>
      <c r="O26" s="1298" t="s">
        <v>15</v>
      </c>
      <c r="P26" s="105" t="s">
        <v>2</v>
      </c>
      <c r="Q26" s="105" t="s">
        <v>2</v>
      </c>
      <c r="R26" s="100" t="s">
        <v>16</v>
      </c>
      <c r="S26" s="2867" t="s">
        <v>704</v>
      </c>
      <c r="T26" s="120" t="s">
        <v>16</v>
      </c>
      <c r="U26" s="103" t="s">
        <v>2</v>
      </c>
      <c r="V26" s="103" t="s">
        <v>2</v>
      </c>
      <c r="W26" s="105" t="s">
        <v>2</v>
      </c>
      <c r="X26" s="105" t="s">
        <v>2</v>
      </c>
      <c r="Y26" s="1304" t="s">
        <v>15</v>
      </c>
      <c r="Z26" s="140" t="s">
        <v>16</v>
      </c>
      <c r="AA26" s="99" t="s">
        <v>16</v>
      </c>
      <c r="AB26" s="1292" t="s">
        <v>3</v>
      </c>
      <c r="AC26" s="105" t="s">
        <v>2</v>
      </c>
      <c r="AD26" s="105" t="s">
        <v>2</v>
      </c>
      <c r="AE26" s="1298" t="s">
        <v>15</v>
      </c>
      <c r="AF26" s="3997" t="s">
        <v>59</v>
      </c>
    </row>
    <row r="27" spans="1:32" ht="18" thickBot="1">
      <c r="A27" s="3992" t="s">
        <v>19</v>
      </c>
      <c r="B27" s="118" t="s">
        <v>16</v>
      </c>
      <c r="C27" s="3897" t="s">
        <v>16</v>
      </c>
      <c r="D27" s="182" t="s">
        <v>2</v>
      </c>
      <c r="E27" s="140" t="s">
        <v>16</v>
      </c>
      <c r="F27" s="99" t="s">
        <v>16</v>
      </c>
      <c r="G27" s="103" t="s">
        <v>2</v>
      </c>
      <c r="H27" s="1987" t="s">
        <v>1616</v>
      </c>
      <c r="I27" s="1298" t="s">
        <v>15</v>
      </c>
      <c r="J27" s="105" t="s">
        <v>2</v>
      </c>
      <c r="K27" s="1301" t="s">
        <v>3</v>
      </c>
      <c r="L27" s="140" t="s">
        <v>16</v>
      </c>
      <c r="M27" s="99" t="s">
        <v>16</v>
      </c>
      <c r="N27" s="1292" t="s">
        <v>3</v>
      </c>
      <c r="O27" s="105" t="s">
        <v>2</v>
      </c>
      <c r="P27" s="3997" t="s">
        <v>59</v>
      </c>
      <c r="Q27" s="87" t="s">
        <v>2</v>
      </c>
      <c r="R27" s="105" t="s">
        <v>2</v>
      </c>
      <c r="S27" s="140" t="s">
        <v>16</v>
      </c>
      <c r="T27" s="120" t="s">
        <v>16</v>
      </c>
      <c r="U27" s="103" t="s">
        <v>2</v>
      </c>
      <c r="V27" s="1987" t="s">
        <v>1652</v>
      </c>
      <c r="W27" s="1295" t="s">
        <v>3</v>
      </c>
      <c r="X27" s="140" t="s">
        <v>16</v>
      </c>
      <c r="Y27" s="1327" t="s">
        <v>3</v>
      </c>
      <c r="Z27" s="99" t="s">
        <v>16</v>
      </c>
      <c r="AA27" s="1327" t="s">
        <v>3</v>
      </c>
      <c r="AB27" s="103" t="s">
        <v>2</v>
      </c>
      <c r="AC27" s="105" t="s">
        <v>2</v>
      </c>
      <c r="AD27" s="105" t="s">
        <v>2</v>
      </c>
      <c r="AE27" s="3055" t="s">
        <v>1691</v>
      </c>
      <c r="AF27" s="131" t="s">
        <v>2</v>
      </c>
    </row>
    <row r="28" spans="1:32" ht="18" thickBot="1">
      <c r="A28" s="3992" t="s">
        <v>1150</v>
      </c>
      <c r="B28" s="140" t="s">
        <v>16</v>
      </c>
      <c r="C28" s="105" t="s">
        <v>2</v>
      </c>
      <c r="D28" s="182" t="s">
        <v>2</v>
      </c>
      <c r="E28" s="140" t="s">
        <v>16</v>
      </c>
      <c r="F28" s="99" t="s">
        <v>16</v>
      </c>
      <c r="G28" s="103" t="s">
        <v>2</v>
      </c>
      <c r="H28" s="105" t="s">
        <v>2</v>
      </c>
      <c r="I28" s="105" t="s">
        <v>2</v>
      </c>
      <c r="J28" s="105" t="s">
        <v>2</v>
      </c>
      <c r="K28" s="1298" t="s">
        <v>15</v>
      </c>
      <c r="L28" s="140" t="s">
        <v>16</v>
      </c>
      <c r="M28" s="99" t="s">
        <v>16</v>
      </c>
      <c r="N28" s="103" t="s">
        <v>2</v>
      </c>
      <c r="O28" s="105" t="s">
        <v>2</v>
      </c>
      <c r="P28" s="105" t="s">
        <v>2</v>
      </c>
      <c r="Q28" s="105" t="s">
        <v>2</v>
      </c>
      <c r="R28" s="100" t="s">
        <v>16</v>
      </c>
      <c r="S28" s="2867" t="s">
        <v>704</v>
      </c>
      <c r="T28" s="99" t="s">
        <v>16</v>
      </c>
      <c r="U28" s="103" t="s">
        <v>2</v>
      </c>
      <c r="V28" s="105" t="s">
        <v>2</v>
      </c>
      <c r="W28" s="105" t="s">
        <v>2</v>
      </c>
      <c r="X28" s="105" t="s">
        <v>2</v>
      </c>
      <c r="Y28" s="105" t="s">
        <v>2</v>
      </c>
      <c r="Z28" s="140" t="s">
        <v>16</v>
      </c>
      <c r="AA28" s="3547" t="s">
        <v>704</v>
      </c>
      <c r="AB28" s="1288" t="s">
        <v>15</v>
      </c>
      <c r="AC28" s="120" t="s">
        <v>16</v>
      </c>
      <c r="AD28" s="105" t="s">
        <v>2</v>
      </c>
      <c r="AE28" s="105" t="s">
        <v>2</v>
      </c>
      <c r="AF28" s="125" t="s">
        <v>2</v>
      </c>
    </row>
    <row r="29" spans="1:32" ht="17.25">
      <c r="A29" s="3992" t="s">
        <v>25</v>
      </c>
      <c r="B29" s="3877" t="s">
        <v>704</v>
      </c>
      <c r="C29" s="1298" t="s">
        <v>15</v>
      </c>
      <c r="D29" s="182" t="s">
        <v>2</v>
      </c>
      <c r="E29" s="140" t="s">
        <v>16</v>
      </c>
      <c r="F29" s="99" t="s">
        <v>16</v>
      </c>
      <c r="G29" s="103" t="s">
        <v>2</v>
      </c>
      <c r="H29" s="105" t="s">
        <v>2</v>
      </c>
      <c r="I29" s="105" t="s">
        <v>2</v>
      </c>
      <c r="J29" s="105" t="s">
        <v>2</v>
      </c>
      <c r="K29" s="1301" t="s">
        <v>3</v>
      </c>
      <c r="L29" s="140" t="s">
        <v>16</v>
      </c>
      <c r="M29" s="99" t="s">
        <v>16</v>
      </c>
      <c r="N29" s="103" t="s">
        <v>2</v>
      </c>
      <c r="O29" s="176" t="s">
        <v>2</v>
      </c>
      <c r="P29" s="1844" t="s">
        <v>3</v>
      </c>
      <c r="Q29" s="4011" t="s">
        <v>1615</v>
      </c>
      <c r="R29" s="182" t="s">
        <v>2</v>
      </c>
      <c r="S29" s="140" t="s">
        <v>16</v>
      </c>
      <c r="T29" s="99" t="s">
        <v>16</v>
      </c>
      <c r="U29" s="1292" t="s">
        <v>3</v>
      </c>
      <c r="V29" s="105" t="s">
        <v>2</v>
      </c>
      <c r="W29" s="1987" t="s">
        <v>1614</v>
      </c>
      <c r="X29" s="105" t="s">
        <v>2</v>
      </c>
      <c r="Y29" s="100" t="s">
        <v>16</v>
      </c>
      <c r="Z29" s="2867" t="s">
        <v>704</v>
      </c>
      <c r="AA29" s="99" t="s">
        <v>16</v>
      </c>
      <c r="AB29" s="2118" t="s">
        <v>1687</v>
      </c>
      <c r="AC29" s="105" t="s">
        <v>2</v>
      </c>
      <c r="AD29" s="1298" t="s">
        <v>15</v>
      </c>
      <c r="AE29" s="105" t="s">
        <v>2</v>
      </c>
      <c r="AF29" s="1327" t="s">
        <v>3</v>
      </c>
    </row>
    <row r="30" spans="1:32" ht="17.25">
      <c r="A30" s="3992" t="s">
        <v>524</v>
      </c>
      <c r="B30" s="3877" t="s">
        <v>704</v>
      </c>
      <c r="C30" s="105" t="s">
        <v>2</v>
      </c>
      <c r="D30" s="182" t="s">
        <v>2</v>
      </c>
      <c r="E30" s="140" t="s">
        <v>16</v>
      </c>
      <c r="F30" s="99" t="s">
        <v>16</v>
      </c>
      <c r="G30" s="103" t="s">
        <v>2</v>
      </c>
      <c r="H30" s="105" t="s">
        <v>2</v>
      </c>
      <c r="I30" s="105" t="s">
        <v>2</v>
      </c>
      <c r="J30" s="105" t="s">
        <v>2</v>
      </c>
      <c r="K30" s="1304" t="s">
        <v>15</v>
      </c>
      <c r="L30" s="140" t="s">
        <v>16</v>
      </c>
      <c r="M30" s="99" t="s">
        <v>16</v>
      </c>
      <c r="N30" s="103" t="s">
        <v>2</v>
      </c>
      <c r="O30" s="105" t="s">
        <v>2</v>
      </c>
      <c r="P30" s="105" t="s">
        <v>2</v>
      </c>
      <c r="Q30" s="108" t="s">
        <v>2</v>
      </c>
      <c r="R30" s="1304" t="s">
        <v>15</v>
      </c>
      <c r="S30" s="140" t="s">
        <v>16</v>
      </c>
      <c r="T30" s="99" t="s">
        <v>16</v>
      </c>
      <c r="U30" s="103" t="s">
        <v>2</v>
      </c>
      <c r="V30" s="105" t="s">
        <v>2</v>
      </c>
      <c r="W30" s="1298" t="s">
        <v>15</v>
      </c>
      <c r="X30" s="105" t="s">
        <v>2</v>
      </c>
      <c r="Y30" s="182" t="s">
        <v>2</v>
      </c>
      <c r="Z30" s="140" t="s">
        <v>16</v>
      </c>
      <c r="AA30" s="99" t="s">
        <v>16</v>
      </c>
      <c r="AB30" s="103" t="s">
        <v>2</v>
      </c>
      <c r="AC30" s="105" t="s">
        <v>2</v>
      </c>
      <c r="AD30" s="105" t="s">
        <v>2</v>
      </c>
      <c r="AE30" s="105" t="s">
        <v>2</v>
      </c>
      <c r="AF30" s="125" t="s">
        <v>2</v>
      </c>
    </row>
    <row r="31" spans="1:32" ht="18" thickBot="1">
      <c r="A31" s="3993" t="s">
        <v>729</v>
      </c>
      <c r="B31" s="3877" t="s">
        <v>1047</v>
      </c>
      <c r="C31" s="1297" t="s">
        <v>2</v>
      </c>
      <c r="D31" s="182" t="s">
        <v>2</v>
      </c>
      <c r="E31" s="140" t="s">
        <v>16</v>
      </c>
      <c r="F31" s="3960" t="s">
        <v>704</v>
      </c>
      <c r="G31" s="2868" t="s">
        <v>3</v>
      </c>
      <c r="H31" s="148" t="s">
        <v>16</v>
      </c>
      <c r="I31" s="1297" t="s">
        <v>2</v>
      </c>
      <c r="J31" s="1774" t="s">
        <v>3</v>
      </c>
      <c r="K31" s="2738" t="s">
        <v>2</v>
      </c>
      <c r="L31" s="2745" t="s">
        <v>16</v>
      </c>
      <c r="M31" s="1324" t="s">
        <v>16</v>
      </c>
      <c r="N31" s="103" t="s">
        <v>2</v>
      </c>
      <c r="O31" s="1297" t="s">
        <v>2</v>
      </c>
      <c r="P31" s="1297" t="s">
        <v>2</v>
      </c>
      <c r="Q31" s="1774" t="s">
        <v>3</v>
      </c>
      <c r="R31" s="99" t="s">
        <v>16</v>
      </c>
      <c r="S31" s="2867" t="s">
        <v>704</v>
      </c>
      <c r="T31" s="1324" t="s">
        <v>16</v>
      </c>
      <c r="U31" s="1313" t="s">
        <v>15</v>
      </c>
      <c r="V31" s="105" t="s">
        <v>2</v>
      </c>
      <c r="W31" s="1297" t="s">
        <v>2</v>
      </c>
      <c r="X31" s="4003" t="s">
        <v>59</v>
      </c>
      <c r="Y31" s="1774" t="s">
        <v>3</v>
      </c>
      <c r="Z31" s="2745" t="s">
        <v>16</v>
      </c>
      <c r="AA31" s="1324" t="s">
        <v>16</v>
      </c>
      <c r="AB31" s="2868" t="s">
        <v>3</v>
      </c>
      <c r="AC31" s="1313" t="s">
        <v>15</v>
      </c>
      <c r="AD31" s="3652" t="s">
        <v>59</v>
      </c>
      <c r="AE31" s="1297" t="s">
        <v>2</v>
      </c>
      <c r="AF31" s="131" t="s">
        <v>2</v>
      </c>
    </row>
    <row r="32" spans="1:32">
      <c r="A32" s="3949"/>
      <c r="B32" s="3949"/>
      <c r="C32" s="3949"/>
      <c r="D32" s="3949"/>
      <c r="E32" s="3949"/>
      <c r="F32" s="3949"/>
      <c r="G32" s="3949"/>
      <c r="H32" s="3949"/>
      <c r="I32" s="3949"/>
      <c r="J32" s="3949"/>
      <c r="K32" s="3949"/>
      <c r="L32" s="3949"/>
      <c r="M32" s="3949"/>
      <c r="N32" s="3949"/>
      <c r="O32" s="3949"/>
      <c r="P32" s="3949"/>
      <c r="Q32" s="3949"/>
      <c r="R32" s="3949"/>
      <c r="S32" s="3949"/>
      <c r="T32" s="3949"/>
      <c r="U32" s="3949"/>
      <c r="V32" s="3949"/>
      <c r="W32" s="3949"/>
      <c r="X32" s="3949"/>
      <c r="Y32" s="3949"/>
      <c r="Z32" s="3949"/>
      <c r="AA32" s="3949"/>
      <c r="AB32" s="3949"/>
      <c r="AC32" s="3949"/>
      <c r="AD32" s="3949"/>
      <c r="AE32" s="3949"/>
      <c r="AF32" s="3949"/>
    </row>
  </sheetData>
  <mergeCells count="1">
    <mergeCell ref="A1:AF1"/>
  </mergeCells>
  <phoneticPr fontId="3" type="noConversion"/>
  <conditionalFormatting sqref="B3:AF3 Y15:Y16 AF15:AF16 Z17 X19:Y19 U20 AD31">
    <cfRule type="containsText" dxfId="6276" priority="119" operator="containsText" text="토">
      <formula>NOT(ISERROR(SEARCH("토",B3)))</formula>
    </cfRule>
  </conditionalFormatting>
  <conditionalFormatting sqref="AC11:AF11 AF13:AF16 X15:AF15 B4:I4 K4:P4 R4:AG4 B5:J5 L5:AA5 AC5:AF5 B6:AC6 B7:F7 I7:AC7 AE7:AF7 B8:C8 E8:I8 K8:T8 V8:AF8 B9:N9 P9:T9 V9:X9 Z9:AF9 B10 D10:M10 O10:V10 X10:AF10 B11:G11 I11:O11 Q11:AA11 L11:L12 B12:AF12 B13:X13 Z13:AD13 B14:F14 H14:O14 Q14:AF14 B15:V15 J16:N16 P16:W16 Y16:AE16 B16:H17 J17:W17 Y17:AF17 B18:I18 K18:Q18 S18:AF18 H19:P19 S19:T19 V19:AF19 B19:G20 U19:U20 I20:AB20 AD20:AF20 B21:AF23 Z23:Z24 B24:C24 E24:M24 O24:AF24 AF24:AF26 B25 D25:W25 Y25:AB25 AD25:AF25 B26:N26 P26:X26 Z26:AD26 B27:H27 J27:AF27 B28:J28 L28:AA28 AC28:AF28 B28:B29 D29:P29 R29:AC29 AE29:AF29 B30:J30 L30:Q30 S30:V30 X30:AF30 AF30:AF31 B31:T31 V31:W31 Y31:AB31 AD31:AF31">
    <cfRule type="cellIs" dxfId="6275" priority="116" operator="equal">
      <formula>"연"</formula>
    </cfRule>
  </conditionalFormatting>
  <conditionalFormatting sqref="AF6">
    <cfRule type="cellIs" dxfId="6274" priority="7" operator="equal">
      <formula>"연"</formula>
    </cfRule>
  </conditionalFormatting>
  <conditionalFormatting sqref="AF11">
    <cfRule type="cellIs" dxfId="6273" priority="8" operator="equal">
      <formula>"토"</formula>
    </cfRule>
    <cfRule type="cellIs" dxfId="6272" priority="9" operator="equal">
      <formula>"일"</formula>
    </cfRule>
    <cfRule type="containsText" dxfId="6271" priority="10" operator="containsText" text="토">
      <formula>NOT(ISERROR(SEARCH("토",AF11)))</formula>
    </cfRule>
  </conditionalFormatting>
  <conditionalFormatting sqref="AF15">
    <cfRule type="cellIs" dxfId="6270" priority="1" operator="equal">
      <formula>"토"</formula>
    </cfRule>
    <cfRule type="cellIs" dxfId="6269" priority="2" operator="equal">
      <formula>"일"</formula>
    </cfRule>
    <cfRule type="containsText" dxfId="6268" priority="3" operator="containsText" text="토">
      <formula>NOT(ISERROR(SEARCH("토",AF15)))</formula>
    </cfRule>
    <cfRule type="cellIs" dxfId="6267" priority="4" operator="equal">
      <formula>"토"</formula>
    </cfRule>
    <cfRule type="cellIs" dxfId="6266" priority="5" operator="equal">
      <formula>"일"</formula>
    </cfRule>
    <cfRule type="containsText" dxfId="6265" priority="6" operator="containsText" text="토">
      <formula>NOT(ISERROR(SEARCH("토",AF15)))</formula>
    </cfRule>
  </conditionalFormatting>
  <conditionalFormatting sqref="AF15:AF16 B3:AF3 Y15:Y16 Z17 X19:Y19 U20 AD31">
    <cfRule type="cellIs" dxfId="6264" priority="118" operator="equal">
      <formula>"일"</formula>
    </cfRule>
  </conditionalFormatting>
  <conditionalFormatting sqref="AF15:AF16 E3:AF3 Y15:Y16 Z17 X19:Y19 U20 AD31">
    <cfRule type="cellIs" dxfId="6263" priority="117" operator="equal">
      <formula>"토"</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tabColor rgb="FFFF0000"/>
  </sheetPr>
  <dimension ref="A1:AN13"/>
  <sheetViews>
    <sheetView zoomScale="85" zoomScaleNormal="85" workbookViewId="0">
      <selection activeCell="F30" sqref="F30"/>
    </sheetView>
  </sheetViews>
  <sheetFormatPr defaultColWidth="9.5" defaultRowHeight="16.5"/>
  <cols>
    <col min="1" max="1" width="10.625" customWidth="1"/>
    <col min="2" max="32" width="6.125" customWidth="1"/>
    <col min="33" max="33" width="3.5" bestFit="1" customWidth="1"/>
    <col min="34" max="38" width="3.25" customWidth="1"/>
    <col min="39" max="39" width="3.5" bestFit="1" customWidth="1"/>
    <col min="40" max="40" width="3.25" customWidth="1"/>
  </cols>
  <sheetData>
    <row r="1" spans="1:40" ht="82.5" customHeight="1" thickBot="1">
      <c r="A1" s="6328" t="s">
        <v>1607</v>
      </c>
      <c r="B1" s="6329"/>
      <c r="C1" s="6329"/>
      <c r="D1" s="6329"/>
      <c r="E1" s="6329"/>
      <c r="F1" s="6329"/>
      <c r="G1" s="6329"/>
      <c r="H1" s="6329"/>
      <c r="I1" s="6329"/>
      <c r="J1" s="6329"/>
      <c r="K1" s="6329"/>
      <c r="L1" s="6329"/>
      <c r="M1" s="6329"/>
      <c r="N1" s="6329"/>
      <c r="O1" s="6329"/>
      <c r="P1" s="6329"/>
      <c r="Q1" s="6329"/>
      <c r="R1" s="6329"/>
      <c r="S1" s="6329"/>
      <c r="T1" s="6329"/>
      <c r="U1" s="6329"/>
      <c r="V1" s="6329"/>
      <c r="W1" s="6329"/>
      <c r="X1" s="6329"/>
      <c r="Y1" s="6329"/>
      <c r="Z1" s="6329"/>
      <c r="AA1" s="6329"/>
      <c r="AB1" s="6329"/>
      <c r="AC1" s="6329"/>
      <c r="AD1" s="6329"/>
      <c r="AE1" s="6329"/>
      <c r="AF1" s="6329"/>
      <c r="AG1" s="6329"/>
      <c r="AH1" s="6329"/>
      <c r="AI1" s="6329"/>
      <c r="AJ1" s="6329"/>
      <c r="AK1" s="6329"/>
      <c r="AL1" s="6329"/>
      <c r="AM1" s="6329"/>
      <c r="AN1" s="6330"/>
    </row>
    <row r="2" spans="1:40" ht="26.25" customHeight="1">
      <c r="A2" s="3541" t="s">
        <v>0</v>
      </c>
      <c r="B2" s="3902">
        <v>1</v>
      </c>
      <c r="C2" s="3903">
        <v>2</v>
      </c>
      <c r="D2" s="3904">
        <v>3</v>
      </c>
      <c r="E2" s="3905">
        <v>4</v>
      </c>
      <c r="F2" s="3906">
        <v>5</v>
      </c>
      <c r="G2" s="3907">
        <v>6</v>
      </c>
      <c r="H2" s="4005">
        <v>7</v>
      </c>
      <c r="I2" s="3903">
        <v>8</v>
      </c>
      <c r="J2" s="3903">
        <v>9</v>
      </c>
      <c r="K2" s="3908">
        <v>10</v>
      </c>
      <c r="L2" s="3909">
        <v>11</v>
      </c>
      <c r="M2" s="3910">
        <v>12</v>
      </c>
      <c r="N2" s="3907">
        <v>13</v>
      </c>
      <c r="O2" s="3911">
        <v>14</v>
      </c>
      <c r="P2" s="3911">
        <v>15</v>
      </c>
      <c r="Q2" s="3911">
        <v>16</v>
      </c>
      <c r="R2" s="3904">
        <v>17</v>
      </c>
      <c r="S2" s="3909">
        <v>18</v>
      </c>
      <c r="T2" s="3910">
        <v>19</v>
      </c>
      <c r="U2" s="3907">
        <v>20</v>
      </c>
      <c r="V2" s="3912">
        <v>21</v>
      </c>
      <c r="W2" s="3913">
        <v>22</v>
      </c>
      <c r="X2" s="3913">
        <v>23</v>
      </c>
      <c r="Y2" s="3914">
        <v>24</v>
      </c>
      <c r="Z2" s="3909">
        <v>25</v>
      </c>
      <c r="AA2" s="3935">
        <v>26</v>
      </c>
      <c r="AB2" s="3911">
        <v>27</v>
      </c>
      <c r="AC2" s="3911">
        <v>28</v>
      </c>
      <c r="AD2" s="3903">
        <v>29</v>
      </c>
      <c r="AE2" s="3903">
        <v>30</v>
      </c>
      <c r="AF2" s="3938">
        <v>31</v>
      </c>
      <c r="AG2" s="6326" t="s">
        <v>1</v>
      </c>
      <c r="AH2" s="6152"/>
      <c r="AI2" s="6152"/>
      <c r="AJ2" s="6152"/>
      <c r="AK2" s="6152"/>
      <c r="AL2" s="6152"/>
      <c r="AM2" s="6152"/>
      <c r="AN2" s="6153"/>
    </row>
    <row r="3" spans="1:40" ht="27.75" customHeight="1" thickBot="1">
      <c r="A3" s="1772" t="s">
        <v>7</v>
      </c>
      <c r="B3" s="3915" t="s">
        <v>224</v>
      </c>
      <c r="C3" s="3916" t="s">
        <v>225</v>
      </c>
      <c r="D3" s="3917" t="s">
        <v>226</v>
      </c>
      <c r="E3" s="3918" t="s">
        <v>208</v>
      </c>
      <c r="F3" s="3919" t="s">
        <v>550</v>
      </c>
      <c r="G3" s="3920" t="s">
        <v>182</v>
      </c>
      <c r="H3" s="3916" t="s">
        <v>60</v>
      </c>
      <c r="I3" s="3916" t="s">
        <v>224</v>
      </c>
      <c r="J3" s="3921" t="s">
        <v>225</v>
      </c>
      <c r="K3" s="277" t="s">
        <v>226</v>
      </c>
      <c r="L3" s="3918" t="s">
        <v>208</v>
      </c>
      <c r="M3" s="3922" t="s">
        <v>550</v>
      </c>
      <c r="N3" s="3920" t="s">
        <v>182</v>
      </c>
      <c r="O3" s="3921" t="s">
        <v>60</v>
      </c>
      <c r="P3" s="3921" t="s">
        <v>224</v>
      </c>
      <c r="Q3" s="3921" t="s">
        <v>225</v>
      </c>
      <c r="R3" s="3917" t="s">
        <v>226</v>
      </c>
      <c r="S3" s="3918" t="s">
        <v>208</v>
      </c>
      <c r="T3" s="3922" t="s">
        <v>550</v>
      </c>
      <c r="U3" s="3920" t="s">
        <v>182</v>
      </c>
      <c r="V3" s="3923" t="s">
        <v>60</v>
      </c>
      <c r="W3" s="3923" t="s">
        <v>224</v>
      </c>
      <c r="X3" s="3923" t="s">
        <v>225</v>
      </c>
      <c r="Y3" s="3924" t="s">
        <v>226</v>
      </c>
      <c r="Z3" s="3918" t="s">
        <v>208</v>
      </c>
      <c r="AA3" s="3936" t="s">
        <v>550</v>
      </c>
      <c r="AB3" s="231" t="s">
        <v>182</v>
      </c>
      <c r="AC3" s="231" t="s">
        <v>60</v>
      </c>
      <c r="AD3" s="3939" t="s">
        <v>224</v>
      </c>
      <c r="AE3" s="3939" t="s">
        <v>225</v>
      </c>
      <c r="AF3" s="3940" t="s">
        <v>226</v>
      </c>
      <c r="AG3" s="222" t="s">
        <v>2</v>
      </c>
      <c r="AH3" s="215" t="s">
        <v>3</v>
      </c>
      <c r="AI3" s="215" t="s">
        <v>4</v>
      </c>
      <c r="AJ3" s="215" t="s">
        <v>5</v>
      </c>
      <c r="AK3" s="3775" t="s">
        <v>704</v>
      </c>
      <c r="AL3" s="3775" t="s">
        <v>1169</v>
      </c>
      <c r="AM3" s="3775" t="s">
        <v>15</v>
      </c>
      <c r="AN3" s="217" t="s">
        <v>6</v>
      </c>
    </row>
    <row r="4" spans="1:40" ht="20.25" customHeight="1" thickBot="1">
      <c r="A4" s="3946" t="s">
        <v>36</v>
      </c>
      <c r="B4" s="165" t="s">
        <v>16</v>
      </c>
      <c r="C4" s="1312" t="s">
        <v>3</v>
      </c>
      <c r="D4" s="176" t="s">
        <v>2</v>
      </c>
      <c r="E4" s="166" t="s">
        <v>16</v>
      </c>
      <c r="F4" s="1296" t="s">
        <v>4</v>
      </c>
      <c r="G4" s="166" t="s">
        <v>16</v>
      </c>
      <c r="H4" s="1312" t="s">
        <v>3</v>
      </c>
      <c r="I4" s="3956" t="s">
        <v>15</v>
      </c>
      <c r="J4" s="176" t="s">
        <v>2</v>
      </c>
      <c r="K4" s="1296" t="s">
        <v>4</v>
      </c>
      <c r="L4" s="1296" t="s">
        <v>4</v>
      </c>
      <c r="M4" s="166" t="s">
        <v>16</v>
      </c>
      <c r="N4" s="176" t="s">
        <v>2</v>
      </c>
      <c r="O4" s="3956" t="s">
        <v>15</v>
      </c>
      <c r="P4" s="176" t="s">
        <v>2</v>
      </c>
      <c r="Q4" s="1312" t="s">
        <v>3</v>
      </c>
      <c r="R4" s="176" t="s">
        <v>2</v>
      </c>
      <c r="S4" s="166" t="s">
        <v>16</v>
      </c>
      <c r="T4" s="166" t="s">
        <v>16</v>
      </c>
      <c r="U4" s="1296" t="s">
        <v>4</v>
      </c>
      <c r="V4" s="1296" t="s">
        <v>4</v>
      </c>
      <c r="W4" s="166" t="s">
        <v>16</v>
      </c>
      <c r="X4" s="176" t="s">
        <v>2</v>
      </c>
      <c r="Y4" s="3956" t="s">
        <v>15</v>
      </c>
      <c r="Z4" s="1312" t="s">
        <v>3</v>
      </c>
      <c r="AA4" s="166" t="s">
        <v>16</v>
      </c>
      <c r="AB4" s="176" t="s">
        <v>2</v>
      </c>
      <c r="AC4" s="176" t="s">
        <v>2</v>
      </c>
      <c r="AD4" s="1312" t="s">
        <v>3</v>
      </c>
      <c r="AE4" s="176" t="s">
        <v>2</v>
      </c>
      <c r="AF4" s="3619" t="s">
        <v>2</v>
      </c>
      <c r="AG4" s="12">
        <f t="shared" ref="AG4:AG13" si="0">COUNTIF(B4:AF4,AG$3)</f>
        <v>13</v>
      </c>
      <c r="AH4" s="13">
        <f t="shared" ref="AH4:AH13" si="1">COUNTIF(B4:AF4,AH$3)</f>
        <v>5</v>
      </c>
      <c r="AI4" s="13">
        <f t="shared" ref="AI4:AI13" si="2">COUNTIF(B4:AF4,AI$3)</f>
        <v>5</v>
      </c>
      <c r="AJ4" s="13">
        <f t="shared" ref="AJ4:AJ13" si="3">COUNTIF(B4:AF4,AJ$3)</f>
        <v>8</v>
      </c>
      <c r="AK4" s="49">
        <f t="shared" ref="AK4:AK13" si="4">COUNTIF(B4:AF4,$AK$3)</f>
        <v>0</v>
      </c>
      <c r="AL4" s="49">
        <v>0</v>
      </c>
      <c r="AM4" s="49">
        <v>3</v>
      </c>
      <c r="AN4" s="14">
        <f t="shared" ref="AN4:AN13" si="5">(AH4*2)+(AI4*2)+AK4</f>
        <v>20</v>
      </c>
    </row>
    <row r="5" spans="1:40" ht="20.25" customHeight="1">
      <c r="A5" s="3947" t="s">
        <v>22</v>
      </c>
      <c r="B5" s="140" t="s">
        <v>16</v>
      </c>
      <c r="C5" s="97" t="s">
        <v>16</v>
      </c>
      <c r="D5" s="105" t="s">
        <v>2</v>
      </c>
      <c r="E5" s="1295" t="s">
        <v>3</v>
      </c>
      <c r="F5" s="120" t="s">
        <v>16</v>
      </c>
      <c r="G5" s="105" t="s">
        <v>2</v>
      </c>
      <c r="H5" s="1298" t="s">
        <v>15</v>
      </c>
      <c r="I5" s="1295" t="s">
        <v>3</v>
      </c>
      <c r="J5" s="105" t="s">
        <v>2</v>
      </c>
      <c r="K5" s="3652" t="s">
        <v>59</v>
      </c>
      <c r="L5" s="120" t="s">
        <v>16</v>
      </c>
      <c r="M5" s="120" t="s">
        <v>16</v>
      </c>
      <c r="N5" s="1295" t="s">
        <v>3</v>
      </c>
      <c r="O5" s="105" t="s">
        <v>2</v>
      </c>
      <c r="P5" s="105" t="s">
        <v>2</v>
      </c>
      <c r="Q5" s="3652" t="s">
        <v>59</v>
      </c>
      <c r="R5" s="120" t="s">
        <v>16</v>
      </c>
      <c r="S5" s="120" t="s">
        <v>16</v>
      </c>
      <c r="T5" s="1295" t="s">
        <v>3</v>
      </c>
      <c r="U5" s="105" t="s">
        <v>2</v>
      </c>
      <c r="V5" s="105" t="s">
        <v>2</v>
      </c>
      <c r="W5" s="120" t="s">
        <v>16</v>
      </c>
      <c r="X5" s="120" t="s">
        <v>16</v>
      </c>
      <c r="Y5" s="1295" t="s">
        <v>3</v>
      </c>
      <c r="Z5" s="2741" t="s">
        <v>704</v>
      </c>
      <c r="AA5" s="104" t="s">
        <v>4</v>
      </c>
      <c r="AB5" s="120" t="s">
        <v>16</v>
      </c>
      <c r="AC5" s="1295" t="s">
        <v>3</v>
      </c>
      <c r="AD5" s="1298" t="s">
        <v>15</v>
      </c>
      <c r="AE5" s="105" t="s">
        <v>2</v>
      </c>
      <c r="AF5" s="139" t="s">
        <v>4</v>
      </c>
      <c r="AG5" s="1734">
        <f t="shared" si="0"/>
        <v>10</v>
      </c>
      <c r="AH5" s="16">
        <f t="shared" si="1"/>
        <v>6</v>
      </c>
      <c r="AI5" s="16">
        <f t="shared" si="2"/>
        <v>2</v>
      </c>
      <c r="AJ5" s="16">
        <f t="shared" si="3"/>
        <v>10</v>
      </c>
      <c r="AK5" s="1777">
        <f t="shared" si="4"/>
        <v>1</v>
      </c>
      <c r="AL5" s="1777">
        <v>0</v>
      </c>
      <c r="AM5" s="1777">
        <v>2</v>
      </c>
      <c r="AN5" s="1591">
        <f t="shared" si="5"/>
        <v>17</v>
      </c>
    </row>
    <row r="6" spans="1:40" ht="20.25" customHeight="1" thickBot="1">
      <c r="A6" s="3947" t="s">
        <v>75</v>
      </c>
      <c r="B6" s="4000" t="s">
        <v>4</v>
      </c>
      <c r="C6" s="104" t="s">
        <v>4</v>
      </c>
      <c r="D6" s="120" t="s">
        <v>16</v>
      </c>
      <c r="E6" s="120" t="s">
        <v>16</v>
      </c>
      <c r="F6" s="1295" t="s">
        <v>3</v>
      </c>
      <c r="G6" s="1298" t="s">
        <v>15</v>
      </c>
      <c r="H6" s="120" t="s">
        <v>16</v>
      </c>
      <c r="I6" s="105" t="s">
        <v>2</v>
      </c>
      <c r="J6" s="1295" t="s">
        <v>3</v>
      </c>
      <c r="K6" s="105" t="s">
        <v>2</v>
      </c>
      <c r="L6" s="120" t="s">
        <v>16</v>
      </c>
      <c r="M6" s="104" t="s">
        <v>4</v>
      </c>
      <c r="N6" s="120" t="s">
        <v>16</v>
      </c>
      <c r="O6" s="1295" t="s">
        <v>3</v>
      </c>
      <c r="P6" s="104" t="s">
        <v>4</v>
      </c>
      <c r="Q6" s="104" t="s">
        <v>4</v>
      </c>
      <c r="R6" s="104" t="s">
        <v>4</v>
      </c>
      <c r="S6" s="104" t="s">
        <v>4</v>
      </c>
      <c r="T6" s="120" t="s">
        <v>16</v>
      </c>
      <c r="U6" s="105" t="s">
        <v>2</v>
      </c>
      <c r="V6" s="105" t="s">
        <v>2</v>
      </c>
      <c r="W6" s="105" t="s">
        <v>2</v>
      </c>
      <c r="X6" s="1295" t="s">
        <v>3</v>
      </c>
      <c r="Y6" s="105" t="s">
        <v>2</v>
      </c>
      <c r="Z6" s="120" t="s">
        <v>16</v>
      </c>
      <c r="AA6" s="120" t="s">
        <v>16</v>
      </c>
      <c r="AB6" s="104" t="s">
        <v>4</v>
      </c>
      <c r="AC6" s="104" t="s">
        <v>4</v>
      </c>
      <c r="AD6" s="120" t="s">
        <v>16</v>
      </c>
      <c r="AE6" s="1298" t="s">
        <v>15</v>
      </c>
      <c r="AF6" s="1327" t="s">
        <v>3</v>
      </c>
      <c r="AG6" s="12">
        <f t="shared" si="0"/>
        <v>8</v>
      </c>
      <c r="AH6" s="13">
        <f t="shared" si="1"/>
        <v>5</v>
      </c>
      <c r="AI6" s="13">
        <f t="shared" si="2"/>
        <v>9</v>
      </c>
      <c r="AJ6" s="13">
        <f t="shared" si="3"/>
        <v>9</v>
      </c>
      <c r="AK6" s="49">
        <f t="shared" si="4"/>
        <v>0</v>
      </c>
      <c r="AL6" s="49">
        <v>0</v>
      </c>
      <c r="AM6" s="49">
        <v>3</v>
      </c>
      <c r="AN6" s="14">
        <f t="shared" si="5"/>
        <v>28</v>
      </c>
    </row>
    <row r="7" spans="1:40" ht="20.25" customHeight="1" thickBot="1">
      <c r="A7" s="3947" t="s">
        <v>44</v>
      </c>
      <c r="B7" s="4001" t="s">
        <v>3</v>
      </c>
      <c r="C7" s="1298" t="s">
        <v>15</v>
      </c>
      <c r="D7" s="105" t="s">
        <v>2</v>
      </c>
      <c r="E7" s="120" t="s">
        <v>16</v>
      </c>
      <c r="F7" s="2741" t="s">
        <v>704</v>
      </c>
      <c r="G7" s="1295" t="s">
        <v>3</v>
      </c>
      <c r="H7" s="105" t="s">
        <v>2</v>
      </c>
      <c r="I7" s="104" t="s">
        <v>4</v>
      </c>
      <c r="J7" s="104" t="s">
        <v>4</v>
      </c>
      <c r="K7" s="120" t="s">
        <v>16</v>
      </c>
      <c r="L7" s="120" t="s">
        <v>16</v>
      </c>
      <c r="M7" s="1295" t="s">
        <v>3</v>
      </c>
      <c r="N7" s="1298" t="s">
        <v>15</v>
      </c>
      <c r="O7" s="104" t="s">
        <v>4</v>
      </c>
      <c r="P7" s="120" t="s">
        <v>16</v>
      </c>
      <c r="Q7" s="120" t="s">
        <v>16</v>
      </c>
      <c r="R7" s="1295" t="s">
        <v>3</v>
      </c>
      <c r="S7" s="1295" t="s">
        <v>3</v>
      </c>
      <c r="T7" s="104" t="s">
        <v>4</v>
      </c>
      <c r="U7" s="120" t="s">
        <v>16</v>
      </c>
      <c r="V7" s="1295" t="s">
        <v>1651</v>
      </c>
      <c r="W7" s="1298" t="s">
        <v>15</v>
      </c>
      <c r="X7" s="105" t="s">
        <v>2</v>
      </c>
      <c r="Y7" s="104" t="s">
        <v>4</v>
      </c>
      <c r="Z7" s="104" t="s">
        <v>4</v>
      </c>
      <c r="AA7" s="120" t="s">
        <v>16</v>
      </c>
      <c r="AB7" s="105" t="s">
        <v>2</v>
      </c>
      <c r="AC7" s="105" t="s">
        <v>2</v>
      </c>
      <c r="AD7" s="105" t="s">
        <v>2</v>
      </c>
      <c r="AE7" s="1295" t="s">
        <v>3</v>
      </c>
      <c r="AF7" s="125" t="s">
        <v>2</v>
      </c>
      <c r="AG7" s="1734">
        <f t="shared" si="0"/>
        <v>10</v>
      </c>
      <c r="AH7" s="16">
        <f t="shared" si="1"/>
        <v>7</v>
      </c>
      <c r="AI7" s="16">
        <f t="shared" si="2"/>
        <v>6</v>
      </c>
      <c r="AJ7" s="16">
        <f t="shared" si="3"/>
        <v>7</v>
      </c>
      <c r="AK7" s="1777">
        <f t="shared" si="4"/>
        <v>1</v>
      </c>
      <c r="AL7" s="1777">
        <v>0</v>
      </c>
      <c r="AM7" s="1777">
        <v>2</v>
      </c>
      <c r="AN7" s="1591">
        <f t="shared" si="5"/>
        <v>27</v>
      </c>
    </row>
    <row r="8" spans="1:40" ht="20.25" customHeight="1" thickBot="1">
      <c r="A8" s="3947" t="s">
        <v>40</v>
      </c>
      <c r="B8" s="140" t="s">
        <v>16</v>
      </c>
      <c r="C8" s="97" t="s">
        <v>16</v>
      </c>
      <c r="D8" s="1298" t="s">
        <v>15</v>
      </c>
      <c r="E8" s="1295" t="s">
        <v>3</v>
      </c>
      <c r="F8" s="120" t="s">
        <v>16</v>
      </c>
      <c r="G8" s="105" t="s">
        <v>2</v>
      </c>
      <c r="H8" s="105" t="s">
        <v>2</v>
      </c>
      <c r="I8" s="1295" t="s">
        <v>3</v>
      </c>
      <c r="J8" s="1298" t="s">
        <v>15</v>
      </c>
      <c r="K8" s="105" t="s">
        <v>2</v>
      </c>
      <c r="L8" s="120" t="s">
        <v>16</v>
      </c>
      <c r="M8" s="120" t="s">
        <v>16</v>
      </c>
      <c r="N8" s="1295" t="s">
        <v>3</v>
      </c>
      <c r="O8" s="105" t="s">
        <v>2</v>
      </c>
      <c r="P8" s="104" t="s">
        <v>4</v>
      </c>
      <c r="Q8" s="104" t="s">
        <v>4</v>
      </c>
      <c r="R8" s="120" t="s">
        <v>16</v>
      </c>
      <c r="S8" s="120" t="s">
        <v>16</v>
      </c>
      <c r="T8" s="1295" t="s">
        <v>3</v>
      </c>
      <c r="U8" s="1298" t="s">
        <v>15</v>
      </c>
      <c r="V8" s="105" t="s">
        <v>2</v>
      </c>
      <c r="W8" s="105" t="s">
        <v>2</v>
      </c>
      <c r="X8" s="1295" t="s">
        <v>3</v>
      </c>
      <c r="Y8" s="120" t="s">
        <v>16</v>
      </c>
      <c r="Z8" s="120" t="s">
        <v>16</v>
      </c>
      <c r="AA8" s="104" t="s">
        <v>4</v>
      </c>
      <c r="AB8" s="120" t="s">
        <v>16</v>
      </c>
      <c r="AC8" s="1295" t="s">
        <v>3</v>
      </c>
      <c r="AD8" s="105" t="s">
        <v>2</v>
      </c>
      <c r="AE8" s="105" t="s">
        <v>2</v>
      </c>
      <c r="AF8" s="139" t="s">
        <v>4</v>
      </c>
      <c r="AG8" s="1734">
        <f>COUNTIF(B8:AF8,AG$3)</f>
        <v>11</v>
      </c>
      <c r="AH8" s="16">
        <f>COUNTIF(B8:AF8,AH$3)</f>
        <v>6</v>
      </c>
      <c r="AI8" s="16">
        <f>COUNTIF(B8:AF8,AI$3)</f>
        <v>4</v>
      </c>
      <c r="AJ8" s="16">
        <f>COUNTIF(B8:AF8,AJ$3)</f>
        <v>10</v>
      </c>
      <c r="AK8" s="1777">
        <f>COUNTIF(B8:AF8,$AK$3)</f>
        <v>0</v>
      </c>
      <c r="AL8" s="1777">
        <v>0</v>
      </c>
      <c r="AM8" s="1777">
        <v>2</v>
      </c>
      <c r="AN8" s="1591">
        <f>(AH8*2)+(AI8*2)+AK8</f>
        <v>20</v>
      </c>
    </row>
    <row r="9" spans="1:40" ht="20.25" customHeight="1" thickBot="1">
      <c r="A9" s="3947" t="s">
        <v>41</v>
      </c>
      <c r="B9" s="118" t="s">
        <v>16</v>
      </c>
      <c r="C9" s="105" t="s">
        <v>2</v>
      </c>
      <c r="D9" s="104" t="s">
        <v>4</v>
      </c>
      <c r="E9" s="104" t="s">
        <v>4</v>
      </c>
      <c r="F9" s="120" t="s">
        <v>16</v>
      </c>
      <c r="G9" s="105" t="s">
        <v>2</v>
      </c>
      <c r="H9" s="105" t="s">
        <v>2</v>
      </c>
      <c r="I9" s="105" t="s">
        <v>2</v>
      </c>
      <c r="J9" s="105" t="s">
        <v>2</v>
      </c>
      <c r="K9" s="1295" t="s">
        <v>3</v>
      </c>
      <c r="L9" s="120" t="s">
        <v>16</v>
      </c>
      <c r="M9" s="120" t="s">
        <v>16</v>
      </c>
      <c r="N9" s="104" t="s">
        <v>4</v>
      </c>
      <c r="O9" s="104" t="s">
        <v>4</v>
      </c>
      <c r="P9" s="120" t="s">
        <v>16</v>
      </c>
      <c r="Q9" s="105" t="s">
        <v>2</v>
      </c>
      <c r="R9" s="1298" t="s">
        <v>15</v>
      </c>
      <c r="S9" s="1295" t="s">
        <v>3</v>
      </c>
      <c r="T9" s="120" t="s">
        <v>16</v>
      </c>
      <c r="U9" s="1298" t="s">
        <v>15</v>
      </c>
      <c r="V9" s="105" t="s">
        <v>2</v>
      </c>
      <c r="W9" s="1295" t="s">
        <v>3</v>
      </c>
      <c r="X9" s="3652" t="s">
        <v>59</v>
      </c>
      <c r="Y9" s="3652" t="s">
        <v>59</v>
      </c>
      <c r="Z9" s="120" t="s">
        <v>16</v>
      </c>
      <c r="AA9" s="120" t="s">
        <v>16</v>
      </c>
      <c r="AB9" s="1295" t="s">
        <v>3</v>
      </c>
      <c r="AC9" s="105" t="s">
        <v>2</v>
      </c>
      <c r="AD9" s="104" t="s">
        <v>4</v>
      </c>
      <c r="AE9" s="104" t="s">
        <v>4</v>
      </c>
      <c r="AF9" s="99" t="s">
        <v>16</v>
      </c>
      <c r="AG9" s="1734">
        <f t="shared" si="0"/>
        <v>10</v>
      </c>
      <c r="AH9" s="16">
        <f t="shared" si="1"/>
        <v>4</v>
      </c>
      <c r="AI9" s="16">
        <f t="shared" si="2"/>
        <v>6</v>
      </c>
      <c r="AJ9" s="16">
        <f t="shared" si="3"/>
        <v>9</v>
      </c>
      <c r="AK9" s="1777">
        <f t="shared" si="4"/>
        <v>0</v>
      </c>
      <c r="AL9" s="1777">
        <v>0</v>
      </c>
      <c r="AM9" s="1777">
        <v>2</v>
      </c>
      <c r="AN9" s="1591">
        <f t="shared" si="5"/>
        <v>20</v>
      </c>
    </row>
    <row r="10" spans="1:40" ht="20.25" customHeight="1">
      <c r="A10" s="3947" t="s">
        <v>1497</v>
      </c>
      <c r="B10" s="118" t="s">
        <v>16</v>
      </c>
      <c r="C10" s="1295" t="s">
        <v>3</v>
      </c>
      <c r="D10" s="105" t="s">
        <v>2</v>
      </c>
      <c r="E10" s="120" t="s">
        <v>16</v>
      </c>
      <c r="F10" s="120" t="s">
        <v>16</v>
      </c>
      <c r="G10" s="104" t="s">
        <v>4</v>
      </c>
      <c r="H10" s="104" t="s">
        <v>4</v>
      </c>
      <c r="I10" s="120" t="s">
        <v>16</v>
      </c>
      <c r="J10" s="105" t="s">
        <v>2</v>
      </c>
      <c r="K10" s="1298" t="s">
        <v>15</v>
      </c>
      <c r="L10" s="1295" t="s">
        <v>3</v>
      </c>
      <c r="M10" s="120" t="s">
        <v>16</v>
      </c>
      <c r="N10" s="105" t="s">
        <v>2</v>
      </c>
      <c r="O10" s="105" t="s">
        <v>15</v>
      </c>
      <c r="P10" s="1295" t="s">
        <v>3</v>
      </c>
      <c r="Q10" s="105" t="s">
        <v>2</v>
      </c>
      <c r="R10" s="105" t="s">
        <v>2</v>
      </c>
      <c r="S10" s="120" t="s">
        <v>16</v>
      </c>
      <c r="T10" s="120" t="s">
        <v>16</v>
      </c>
      <c r="U10" s="1295" t="s">
        <v>3</v>
      </c>
      <c r="V10" s="105" t="s">
        <v>2</v>
      </c>
      <c r="W10" s="104" t="s">
        <v>4</v>
      </c>
      <c r="X10" s="104" t="s">
        <v>4</v>
      </c>
      <c r="Y10" s="120" t="s">
        <v>16</v>
      </c>
      <c r="Z10" s="120" t="s">
        <v>16</v>
      </c>
      <c r="AA10" s="1295" t="s">
        <v>3</v>
      </c>
      <c r="AB10" s="1298" t="s">
        <v>15</v>
      </c>
      <c r="AC10" s="105" t="s">
        <v>2</v>
      </c>
      <c r="AD10" s="105" t="s">
        <v>2</v>
      </c>
      <c r="AE10" s="104" t="s">
        <v>4</v>
      </c>
      <c r="AF10" s="99" t="s">
        <v>16</v>
      </c>
      <c r="AG10" s="1734">
        <f t="shared" si="0"/>
        <v>11</v>
      </c>
      <c r="AH10" s="16">
        <f t="shared" si="1"/>
        <v>5</v>
      </c>
      <c r="AI10" s="16">
        <f t="shared" si="2"/>
        <v>5</v>
      </c>
      <c r="AJ10" s="16">
        <f t="shared" si="3"/>
        <v>10</v>
      </c>
      <c r="AK10" s="1777">
        <f t="shared" si="4"/>
        <v>0</v>
      </c>
      <c r="AL10" s="1777">
        <v>0</v>
      </c>
      <c r="AM10" s="1777">
        <v>3</v>
      </c>
      <c r="AN10" s="1591">
        <f t="shared" si="5"/>
        <v>20</v>
      </c>
    </row>
    <row r="11" spans="1:40" ht="20.25" customHeight="1">
      <c r="A11" s="1254" t="s">
        <v>428</v>
      </c>
      <c r="B11" s="118" t="s">
        <v>16</v>
      </c>
      <c r="C11" s="1298" t="s">
        <v>15</v>
      </c>
      <c r="D11" s="1295" t="s">
        <v>3</v>
      </c>
      <c r="E11" s="120" t="s">
        <v>16</v>
      </c>
      <c r="F11" s="120" t="s">
        <v>16</v>
      </c>
      <c r="G11" s="105" t="s">
        <v>2</v>
      </c>
      <c r="H11" s="1295" t="s">
        <v>3</v>
      </c>
      <c r="I11" s="105" t="s">
        <v>2</v>
      </c>
      <c r="J11" s="105" t="s">
        <v>2</v>
      </c>
      <c r="K11" s="120" t="s">
        <v>16</v>
      </c>
      <c r="L11" s="2741" t="s">
        <v>704</v>
      </c>
      <c r="M11" s="2741" t="s">
        <v>704</v>
      </c>
      <c r="N11" s="1294" t="s">
        <v>1147</v>
      </c>
      <c r="O11" s="120" t="s">
        <v>16</v>
      </c>
      <c r="P11" s="105" t="s">
        <v>2</v>
      </c>
      <c r="Q11" s="105" t="s">
        <v>2</v>
      </c>
      <c r="R11" s="1295" t="s">
        <v>3</v>
      </c>
      <c r="S11" s="120" t="s">
        <v>16</v>
      </c>
      <c r="T11" s="120" t="s">
        <v>16</v>
      </c>
      <c r="U11" s="105" t="s">
        <v>2</v>
      </c>
      <c r="V11" s="1294" t="s">
        <v>1147</v>
      </c>
      <c r="W11" s="1295" t="s">
        <v>3</v>
      </c>
      <c r="X11" s="1298" t="s">
        <v>15</v>
      </c>
      <c r="Y11" s="105" t="s">
        <v>1608</v>
      </c>
      <c r="Z11" s="120" t="s">
        <v>16</v>
      </c>
      <c r="AA11" s="2741" t="s">
        <v>704</v>
      </c>
      <c r="AB11" s="105" t="s">
        <v>2</v>
      </c>
      <c r="AC11" s="1298" t="s">
        <v>15</v>
      </c>
      <c r="AD11" s="1295" t="s">
        <v>3</v>
      </c>
      <c r="AE11" s="99" t="s">
        <v>16</v>
      </c>
      <c r="AF11" s="99" t="s">
        <v>16</v>
      </c>
      <c r="AG11" s="7">
        <f t="shared" si="0"/>
        <v>11</v>
      </c>
      <c r="AH11" s="13">
        <f t="shared" si="1"/>
        <v>5</v>
      </c>
      <c r="AI11" s="8">
        <f t="shared" si="2"/>
        <v>0</v>
      </c>
      <c r="AJ11" s="8">
        <f t="shared" si="3"/>
        <v>10</v>
      </c>
      <c r="AK11" s="49">
        <f t="shared" si="4"/>
        <v>3</v>
      </c>
      <c r="AL11" s="49">
        <v>0</v>
      </c>
      <c r="AM11" s="49">
        <v>2</v>
      </c>
      <c r="AN11" s="14">
        <f t="shared" si="5"/>
        <v>13</v>
      </c>
    </row>
    <row r="12" spans="1:40" ht="20.25" customHeight="1">
      <c r="A12" s="1254" t="s">
        <v>729</v>
      </c>
      <c r="B12" s="118" t="s">
        <v>704</v>
      </c>
      <c r="C12" s="105" t="s">
        <v>2</v>
      </c>
      <c r="D12" s="120" t="s">
        <v>15</v>
      </c>
      <c r="E12" s="120" t="s">
        <v>16</v>
      </c>
      <c r="F12" s="2741" t="s">
        <v>704</v>
      </c>
      <c r="G12" s="1295" t="s">
        <v>3</v>
      </c>
      <c r="H12" s="120" t="s">
        <v>16</v>
      </c>
      <c r="I12" s="105" t="s">
        <v>2</v>
      </c>
      <c r="J12" s="1295" t="s">
        <v>3</v>
      </c>
      <c r="K12" s="105" t="s">
        <v>2</v>
      </c>
      <c r="L12" s="120" t="s">
        <v>16</v>
      </c>
      <c r="M12" s="120" t="s">
        <v>16</v>
      </c>
      <c r="N12" s="105" t="s">
        <v>2</v>
      </c>
      <c r="O12" s="105" t="s">
        <v>2</v>
      </c>
      <c r="P12" s="105" t="s">
        <v>2</v>
      </c>
      <c r="Q12" s="1295" t="s">
        <v>3</v>
      </c>
      <c r="R12" s="120" t="s">
        <v>16</v>
      </c>
      <c r="S12" s="2741" t="s">
        <v>704</v>
      </c>
      <c r="T12" s="120" t="s">
        <v>16</v>
      </c>
      <c r="U12" s="1298" t="s">
        <v>15</v>
      </c>
      <c r="V12" s="105" t="s">
        <v>2</v>
      </c>
      <c r="W12" s="105" t="s">
        <v>2</v>
      </c>
      <c r="X12" s="3652" t="s">
        <v>59</v>
      </c>
      <c r="Y12" s="105" t="s">
        <v>2</v>
      </c>
      <c r="Z12" s="120" t="s">
        <v>1610</v>
      </c>
      <c r="AA12" s="120" t="s">
        <v>16</v>
      </c>
      <c r="AB12" s="1295" t="s">
        <v>3</v>
      </c>
      <c r="AC12" s="1298" t="s">
        <v>15</v>
      </c>
      <c r="AD12" s="105" t="s">
        <v>2</v>
      </c>
      <c r="AE12" s="105" t="s">
        <v>2</v>
      </c>
      <c r="AF12" s="99" t="s">
        <v>16</v>
      </c>
      <c r="AG12" s="7" t="e">
        <f>COUNTIF(#REF!,AG$3)</f>
        <v>#REF!</v>
      </c>
      <c r="AH12" s="13" t="e">
        <f>COUNTIF(#REF!,AH$3)</f>
        <v>#REF!</v>
      </c>
      <c r="AI12" s="8" t="e">
        <f>COUNTIF(#REF!,AI$3)</f>
        <v>#REF!</v>
      </c>
      <c r="AJ12" s="8" t="e">
        <f>COUNTIF(#REF!,AJ$3)</f>
        <v>#REF!</v>
      </c>
      <c r="AK12" s="49" t="e">
        <f>COUNTIF(#REF!,$AK$3)</f>
        <v>#REF!</v>
      </c>
      <c r="AL12" s="49">
        <v>0</v>
      </c>
      <c r="AM12" s="49">
        <v>2</v>
      </c>
      <c r="AN12" s="14" t="e">
        <f t="shared" si="5"/>
        <v>#REF!</v>
      </c>
    </row>
    <row r="13" spans="1:40" ht="20.25" customHeight="1" thickBot="1">
      <c r="A13" s="1254" t="s">
        <v>27</v>
      </c>
      <c r="B13" s="141" t="s">
        <v>16</v>
      </c>
      <c r="C13" s="1297" t="s">
        <v>2</v>
      </c>
      <c r="D13" s="1297" t="s">
        <v>2</v>
      </c>
      <c r="E13" s="148" t="s">
        <v>16</v>
      </c>
      <c r="F13" s="148" t="s">
        <v>16</v>
      </c>
      <c r="G13" s="1297" t="s">
        <v>2</v>
      </c>
      <c r="H13" s="1297" t="s">
        <v>2</v>
      </c>
      <c r="I13" s="1774" t="s">
        <v>3</v>
      </c>
      <c r="J13" s="1297" t="s">
        <v>2</v>
      </c>
      <c r="K13" s="1297" t="s">
        <v>2</v>
      </c>
      <c r="L13" s="148" t="s">
        <v>16</v>
      </c>
      <c r="M13" s="148" t="s">
        <v>16</v>
      </c>
      <c r="N13" s="1297" t="s">
        <v>2</v>
      </c>
      <c r="O13" s="1313" t="s">
        <v>15</v>
      </c>
      <c r="P13" s="1297" t="s">
        <v>2</v>
      </c>
      <c r="Q13" s="1297" t="s">
        <v>2</v>
      </c>
      <c r="R13" s="148" t="s">
        <v>16</v>
      </c>
      <c r="S13" s="2737" t="s">
        <v>704</v>
      </c>
      <c r="T13" s="2737" t="s">
        <v>704</v>
      </c>
      <c r="U13" s="1297" t="s">
        <v>2</v>
      </c>
      <c r="V13" s="148" t="s">
        <v>16</v>
      </c>
      <c r="W13" s="1297" t="s">
        <v>2</v>
      </c>
      <c r="X13" s="1297" t="s">
        <v>2</v>
      </c>
      <c r="Y13" s="1313" t="s">
        <v>15</v>
      </c>
      <c r="Z13" s="148" t="s">
        <v>16</v>
      </c>
      <c r="AA13" s="148" t="s">
        <v>16</v>
      </c>
      <c r="AB13" s="1774" t="s">
        <v>3</v>
      </c>
      <c r="AC13" s="1297" t="s">
        <v>2</v>
      </c>
      <c r="AD13" s="1297" t="s">
        <v>2</v>
      </c>
      <c r="AE13" s="1313" t="s">
        <v>15</v>
      </c>
      <c r="AF13" s="2742" t="s">
        <v>2</v>
      </c>
      <c r="AG13" s="19">
        <f t="shared" si="0"/>
        <v>18</v>
      </c>
      <c r="AH13" s="20">
        <f t="shared" si="1"/>
        <v>2</v>
      </c>
      <c r="AI13" s="21">
        <f t="shared" si="2"/>
        <v>0</v>
      </c>
      <c r="AJ13" s="21">
        <f t="shared" si="3"/>
        <v>9</v>
      </c>
      <c r="AK13" s="1778">
        <f t="shared" si="4"/>
        <v>2</v>
      </c>
      <c r="AL13" s="1778">
        <v>0</v>
      </c>
      <c r="AM13" s="1778">
        <v>3</v>
      </c>
      <c r="AN13" s="1595">
        <f t="shared" si="5"/>
        <v>6</v>
      </c>
    </row>
  </sheetData>
  <mergeCells count="2">
    <mergeCell ref="A1:AN1"/>
    <mergeCell ref="AG2:AN2"/>
  </mergeCells>
  <phoneticPr fontId="3" type="noConversion"/>
  <conditionalFormatting sqref="B7 D7:M7 X7:AF7">
    <cfRule type="cellIs" dxfId="6262" priority="52" operator="equal">
      <formula>"연"</formula>
    </cfRule>
  </conditionalFormatting>
  <conditionalFormatting sqref="B8:C8 E8:I8 K8:T8">
    <cfRule type="cellIs" dxfId="6261" priority="50" operator="equal">
      <formula>"연"</formula>
    </cfRule>
  </conditionalFormatting>
  <conditionalFormatting sqref="B6:F6">
    <cfRule type="cellIs" dxfId="6260" priority="55" operator="equal">
      <formula>"연"</formula>
    </cfRule>
  </conditionalFormatting>
  <conditionalFormatting sqref="B5:G5 AE5:AF5">
    <cfRule type="cellIs" dxfId="6259" priority="53" operator="equal">
      <formula>"연"</formula>
    </cfRule>
  </conditionalFormatting>
  <conditionalFormatting sqref="B4:H4 J4:N4 P4:X4 Z4:AF4">
    <cfRule type="cellIs" dxfId="6258" priority="56" operator="equal">
      <formula>"연"</formula>
    </cfRule>
  </conditionalFormatting>
  <conditionalFormatting sqref="B13:N13 P13:X13 Z13:AD13">
    <cfRule type="cellIs" dxfId="6257" priority="33" operator="equal">
      <formula>"연"</formula>
    </cfRule>
  </conditionalFormatting>
  <conditionalFormatting sqref="B9:Q9 S9:T9">
    <cfRule type="cellIs" dxfId="6256" priority="49" operator="equal">
      <formula>"연"</formula>
    </cfRule>
  </conditionalFormatting>
  <conditionalFormatting sqref="B12:X12">
    <cfRule type="cellIs" dxfId="6255" priority="20" operator="equal">
      <formula>"연"</formula>
    </cfRule>
  </conditionalFormatting>
  <conditionalFormatting sqref="B3:AF6 Q9 D11 W9 Q11 X11 Q13">
    <cfRule type="containsText" dxfId="6254" priority="95" operator="containsText" text="토">
      <formula>NOT(ISERROR(SEARCH("토",B3)))</formula>
    </cfRule>
  </conditionalFormatting>
  <conditionalFormatting sqref="B3:AF6 Q9 D11">
    <cfRule type="cellIs" dxfId="6253" priority="94" operator="equal">
      <formula>"일"</formula>
    </cfRule>
  </conditionalFormatting>
  <conditionalFormatting sqref="B4:AF13">
    <cfRule type="cellIs" dxfId="6252" priority="92" operator="equal">
      <formula>"연"</formula>
    </cfRule>
  </conditionalFormatting>
  <conditionalFormatting sqref="B8:AF8">
    <cfRule type="cellIs" dxfId="6251" priority="87" operator="equal">
      <formula>"연"</formula>
    </cfRule>
    <cfRule type="cellIs" dxfId="6250" priority="89" operator="equal">
      <formula>"일"</formula>
    </cfRule>
    <cfRule type="containsText" dxfId="6249" priority="90" operator="containsText" text="토">
      <formula>NOT(ISERROR(SEARCH("토",B8)))</formula>
    </cfRule>
  </conditionalFormatting>
  <conditionalFormatting sqref="B10:AF10">
    <cfRule type="cellIs" dxfId="6248" priority="38" operator="equal">
      <formula>"연"</formula>
    </cfRule>
    <cfRule type="containsText" dxfId="6247" priority="74" operator="containsText" text="토">
      <formula>NOT(ISERROR(SEARCH("토",B10)))</formula>
    </cfRule>
    <cfRule type="cellIs" dxfId="6246" priority="73" operator="equal">
      <formula>"일"</formula>
    </cfRule>
  </conditionalFormatting>
  <conditionalFormatting sqref="B12:AF12">
    <cfRule type="cellIs" dxfId="6245" priority="70" operator="equal">
      <formula>"연"</formula>
    </cfRule>
  </conditionalFormatting>
  <conditionalFormatting sqref="E3:AF6 Q9 D11">
    <cfRule type="cellIs" dxfId="6244" priority="93" operator="equal">
      <formula>"토"</formula>
    </cfRule>
  </conditionalFormatting>
  <conditionalFormatting sqref="E8:AF8">
    <cfRule type="cellIs" dxfId="6243" priority="88" operator="equal">
      <formula>"토"</formula>
    </cfRule>
  </conditionalFormatting>
  <conditionalFormatting sqref="E10:AF10">
    <cfRule type="cellIs" dxfId="6242" priority="72" operator="equal">
      <formula>"토"</formula>
    </cfRule>
  </conditionalFormatting>
  <conditionalFormatting sqref="H6:AD6">
    <cfRule type="cellIs" dxfId="6241" priority="31" operator="equal">
      <formula>"연"</formula>
    </cfRule>
  </conditionalFormatting>
  <conditionalFormatting sqref="I5:AC5">
    <cfRule type="cellIs" dxfId="6240" priority="30" operator="equal">
      <formula>"연"</formula>
    </cfRule>
  </conditionalFormatting>
  <conditionalFormatting sqref="J5:P5">
    <cfRule type="containsText" dxfId="6239" priority="60" operator="containsText" text="토">
      <formula>NOT(ISERROR(SEARCH("토",J5)))</formula>
    </cfRule>
  </conditionalFormatting>
  <conditionalFormatting sqref="J5:Q5">
    <cfRule type="cellIs" dxfId="6238" priority="28" operator="equal">
      <formula>"일"</formula>
    </cfRule>
    <cfRule type="cellIs" dxfId="6237" priority="27" operator="equal">
      <formula>"토"</formula>
    </cfRule>
  </conditionalFormatting>
  <conditionalFormatting sqref="K5">
    <cfRule type="cellIs" dxfId="6236" priority="21" operator="equal">
      <formula>"연"</formula>
    </cfRule>
    <cfRule type="cellIs" dxfId="6235" priority="23" operator="equal">
      <formula>"일"</formula>
    </cfRule>
    <cfRule type="containsText" dxfId="6234" priority="24" operator="containsText" text="토">
      <formula>NOT(ISERROR(SEARCH("토",K5)))</formula>
    </cfRule>
    <cfRule type="cellIs" dxfId="6233" priority="25" operator="equal">
      <formula>"연"</formula>
    </cfRule>
    <cfRule type="cellIs" dxfId="6232" priority="22" operator="equal">
      <formula>"토"</formula>
    </cfRule>
  </conditionalFormatting>
  <conditionalFormatting sqref="O7:V7">
    <cfRule type="cellIs" dxfId="6231" priority="51" operator="equal">
      <formula>"연"</formula>
    </cfRule>
  </conditionalFormatting>
  <conditionalFormatting sqref="Q5">
    <cfRule type="cellIs" dxfId="6230" priority="26" operator="equal">
      <formula>"연"</formula>
    </cfRule>
    <cfRule type="containsText" dxfId="6229" priority="29" operator="containsText" text="토">
      <formula>NOT(ISERROR(SEARCH("토",Q5)))</formula>
    </cfRule>
  </conditionalFormatting>
  <conditionalFormatting sqref="Q11:Q13">
    <cfRule type="cellIs" dxfId="6228" priority="68" operator="equal">
      <formula>"일"</formula>
    </cfRule>
    <cfRule type="cellIs" dxfId="6227" priority="91" operator="equal">
      <formula>"토"</formula>
    </cfRule>
  </conditionalFormatting>
  <conditionalFormatting sqref="Q12">
    <cfRule type="containsText" dxfId="6226" priority="69" operator="containsText" text="토">
      <formula>NOT(ISERROR(SEARCH("토",Q12)))</formula>
    </cfRule>
  </conditionalFormatting>
  <conditionalFormatting sqref="V8">
    <cfRule type="cellIs" dxfId="6225" priority="85" operator="equal">
      <formula>"일"</formula>
    </cfRule>
    <cfRule type="cellIs" dxfId="6224" priority="84" operator="equal">
      <formula>"토"</formula>
    </cfRule>
    <cfRule type="containsText" dxfId="6223" priority="86" operator="containsText" text="토">
      <formula>NOT(ISERROR(SEARCH("토",V8)))</formula>
    </cfRule>
  </conditionalFormatting>
  <conditionalFormatting sqref="V12">
    <cfRule type="cellIs" dxfId="6222" priority="15" operator="equal">
      <formula>"연"</formula>
    </cfRule>
  </conditionalFormatting>
  <conditionalFormatting sqref="V8:AF9">
    <cfRule type="cellIs" dxfId="6221" priority="48" operator="equal">
      <formula>"연"</formula>
    </cfRule>
  </conditionalFormatting>
  <conditionalFormatting sqref="W8:Y8">
    <cfRule type="containsText" dxfId="6220" priority="77" operator="containsText" text="토">
      <formula>NOT(ISERROR(SEARCH("토",W8)))</formula>
    </cfRule>
  </conditionalFormatting>
  <conditionalFormatting sqref="W8:Y9">
    <cfRule type="cellIs" dxfId="6219" priority="41" operator="equal">
      <formula>"토"</formula>
    </cfRule>
    <cfRule type="cellIs" dxfId="6218" priority="42" operator="equal">
      <formula>"일"</formula>
    </cfRule>
  </conditionalFormatting>
  <conditionalFormatting sqref="X11:X12">
    <cfRule type="cellIs" dxfId="6217" priority="17" operator="equal">
      <formula>"토"</formula>
    </cfRule>
    <cfRule type="cellIs" dxfId="6216" priority="18" operator="equal">
      <formula>"일"</formula>
    </cfRule>
  </conditionalFormatting>
  <conditionalFormatting sqref="X12">
    <cfRule type="cellIs" dxfId="6215" priority="16" operator="equal">
      <formula>"연"</formula>
    </cfRule>
    <cfRule type="containsText" dxfId="6214" priority="19" operator="containsText" text="토">
      <formula>NOT(ISERROR(SEARCH("토",X12)))</formula>
    </cfRule>
  </conditionalFormatting>
  <conditionalFormatting sqref="X9:Y9">
    <cfRule type="cellIs" dxfId="6213" priority="40" operator="equal">
      <formula>"연"</formula>
    </cfRule>
    <cfRule type="containsText" dxfId="6212" priority="43" operator="containsText" text="토">
      <formula>NOT(ISERROR(SEARCH("토",X9)))</formula>
    </cfRule>
  </conditionalFormatting>
  <conditionalFormatting sqref="Y5">
    <cfRule type="cellIs" dxfId="6211" priority="65" operator="equal">
      <formula>"토"</formula>
    </cfRule>
    <cfRule type="cellIs" dxfId="6210" priority="66" operator="equal">
      <formula>"일"</formula>
    </cfRule>
    <cfRule type="containsText" dxfId="6209" priority="67" operator="containsText" text="토">
      <formula>NOT(ISERROR(SEARCH("토",Y5)))</formula>
    </cfRule>
    <cfRule type="containsText" dxfId="6208" priority="63" operator="containsText" text="토">
      <formula>NOT(ISERROR(SEARCH("토",Y5)))</formula>
    </cfRule>
    <cfRule type="cellIs" dxfId="6207" priority="64" operator="equal">
      <formula>"연"</formula>
    </cfRule>
    <cfRule type="cellIs" dxfId="6206" priority="62" operator="equal">
      <formula>"일"</formula>
    </cfRule>
    <cfRule type="cellIs" dxfId="6205" priority="61" operator="equal">
      <formula>"토"</formula>
    </cfRule>
  </conditionalFormatting>
  <conditionalFormatting sqref="Y11:AB12 AD12:AE12">
    <cfRule type="cellIs" dxfId="6204" priority="36" operator="equal">
      <formula>"연"</formula>
    </cfRule>
  </conditionalFormatting>
  <conditionalFormatting sqref="AA11">
    <cfRule type="cellIs" dxfId="6203" priority="2" operator="equal">
      <formula>"토"</formula>
    </cfRule>
    <cfRule type="cellIs" dxfId="6202" priority="3" operator="equal">
      <formula>"일"</formula>
    </cfRule>
    <cfRule type="containsText" dxfId="6201" priority="4" operator="containsText" text="토">
      <formula>NOT(ISERROR(SEARCH("토",AA11)))</formula>
    </cfRule>
    <cfRule type="cellIs" dxfId="6200" priority="1" operator="equal">
      <formula>"연"</formula>
    </cfRule>
  </conditionalFormatting>
  <conditionalFormatting sqref="AD11:AF11 B11 D11:W11">
    <cfRule type="cellIs" dxfId="6199" priority="37" operator="equal">
      <formula>"연"</formula>
    </cfRule>
  </conditionalFormatting>
  <conditionalFormatting sqref="AE11">
    <cfRule type="cellIs" dxfId="6198" priority="5" operator="equal">
      <formula>"연"</formula>
    </cfRule>
    <cfRule type="containsText" dxfId="6197" priority="9" operator="containsText" text="토">
      <formula>NOT(ISERROR(SEARCH("토",AE11)))</formula>
    </cfRule>
  </conditionalFormatting>
  <conditionalFormatting sqref="AE11:AF11">
    <cfRule type="cellIs" dxfId="6196" priority="8" operator="equal">
      <formula>"일"</formula>
    </cfRule>
    <cfRule type="cellIs" dxfId="6195" priority="7" operator="equal">
      <formula>"토"</formula>
    </cfRule>
  </conditionalFormatting>
  <conditionalFormatting sqref="AF6">
    <cfRule type="cellIs" dxfId="6194" priority="54" operator="equal">
      <formula>"연"</formula>
    </cfRule>
  </conditionalFormatting>
  <conditionalFormatting sqref="AF11">
    <cfRule type="containsText" dxfId="6193" priority="14" operator="containsText" text="토">
      <formula>NOT(ISERROR(SEARCH("토",AF11)))</formula>
    </cfRule>
  </conditionalFormatting>
  <conditionalFormatting sqref="AF11:AF13">
    <cfRule type="cellIs" dxfId="6192" priority="10" operator="equal">
      <formula>"연"</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tabColor rgb="FF002060"/>
  </sheetPr>
  <dimension ref="A1:AM44"/>
  <sheetViews>
    <sheetView topLeftCell="A4" workbookViewId="0">
      <selection activeCell="L29" sqref="L29"/>
    </sheetView>
  </sheetViews>
  <sheetFormatPr defaultColWidth="9.5" defaultRowHeight="16.5"/>
  <cols>
    <col min="1" max="1" width="9.5" customWidth="1"/>
    <col min="2" max="31" width="5.25" customWidth="1"/>
    <col min="32" max="32" width="3.5" bestFit="1" customWidth="1"/>
    <col min="33" max="37" width="3.25" customWidth="1"/>
    <col min="38" max="38" width="3.5" bestFit="1" customWidth="1"/>
    <col min="39" max="39" width="3.25" customWidth="1"/>
  </cols>
  <sheetData>
    <row r="1" spans="1:39" ht="18" customHeight="1" thickBot="1">
      <c r="A1" s="6331" t="s">
        <v>1625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39" ht="17.25" customHeight="1">
      <c r="A2" s="4050" t="s">
        <v>1648</v>
      </c>
      <c r="B2" s="4046">
        <v>1</v>
      </c>
      <c r="C2" s="3820">
        <v>2</v>
      </c>
      <c r="D2" s="3816">
        <v>3</v>
      </c>
      <c r="E2" s="3867">
        <v>4</v>
      </c>
      <c r="F2" s="3817">
        <v>5</v>
      </c>
      <c r="G2" s="3867">
        <v>6</v>
      </c>
      <c r="H2" s="3867">
        <v>7</v>
      </c>
      <c r="I2" s="3867">
        <v>8</v>
      </c>
      <c r="J2" s="3820">
        <v>9</v>
      </c>
      <c r="K2" s="4104">
        <v>10</v>
      </c>
      <c r="L2" s="3817">
        <v>11</v>
      </c>
      <c r="M2" s="3867">
        <v>12</v>
      </c>
      <c r="N2" s="3817">
        <v>13</v>
      </c>
      <c r="O2" s="3817">
        <v>14</v>
      </c>
      <c r="P2" s="3867">
        <v>15</v>
      </c>
      <c r="Q2" s="3820">
        <v>16</v>
      </c>
      <c r="R2" s="4104">
        <v>17</v>
      </c>
      <c r="S2" s="3867">
        <v>18</v>
      </c>
      <c r="T2" s="3867">
        <v>19</v>
      </c>
      <c r="U2" s="3867">
        <v>20</v>
      </c>
      <c r="V2" s="3819">
        <v>21</v>
      </c>
      <c r="W2" s="3819">
        <v>22</v>
      </c>
      <c r="X2" s="4047">
        <v>23</v>
      </c>
      <c r="Y2" s="4046">
        <v>24</v>
      </c>
      <c r="Z2" s="3817">
        <v>25</v>
      </c>
      <c r="AA2" s="3817">
        <v>26</v>
      </c>
      <c r="AB2" s="3867">
        <v>27</v>
      </c>
      <c r="AC2" s="3817">
        <v>28</v>
      </c>
      <c r="AD2" s="3817">
        <v>29</v>
      </c>
      <c r="AE2" s="4093">
        <v>30</v>
      </c>
      <c r="AF2" s="6326" t="s">
        <v>323</v>
      </c>
      <c r="AG2" s="6152"/>
      <c r="AH2" s="6152"/>
      <c r="AI2" s="6152"/>
      <c r="AJ2" s="6152"/>
      <c r="AK2" s="6152"/>
      <c r="AL2" s="6152"/>
      <c r="AM2" s="6153"/>
    </row>
    <row r="3" spans="1:39" ht="17.25" customHeight="1" thickBot="1">
      <c r="A3" s="4051" t="s">
        <v>1649</v>
      </c>
      <c r="B3" s="4095" t="s">
        <v>1641</v>
      </c>
      <c r="C3" s="4049" t="s">
        <v>1642</v>
      </c>
      <c r="D3" s="3565" t="s">
        <v>1643</v>
      </c>
      <c r="E3" s="2526" t="s">
        <v>1644</v>
      </c>
      <c r="F3" s="2904" t="s">
        <v>1645</v>
      </c>
      <c r="G3" s="2526" t="s">
        <v>1646</v>
      </c>
      <c r="H3" s="2526" t="s">
        <v>1647</v>
      </c>
      <c r="I3" s="4102" t="s">
        <v>1641</v>
      </c>
      <c r="J3" s="4049" t="s">
        <v>1642</v>
      </c>
      <c r="K3" s="4105" t="s">
        <v>13</v>
      </c>
      <c r="L3" s="2904" t="s">
        <v>14</v>
      </c>
      <c r="M3" s="2526" t="s">
        <v>8</v>
      </c>
      <c r="N3" s="2904" t="s">
        <v>9</v>
      </c>
      <c r="O3" s="2904" t="s">
        <v>10</v>
      </c>
      <c r="P3" s="4102" t="s">
        <v>11</v>
      </c>
      <c r="Q3" s="4049" t="s">
        <v>12</v>
      </c>
      <c r="R3" s="4105" t="s">
        <v>13</v>
      </c>
      <c r="S3" s="2526" t="s">
        <v>14</v>
      </c>
      <c r="T3" s="2526" t="s">
        <v>8</v>
      </c>
      <c r="U3" s="2526" t="s">
        <v>9</v>
      </c>
      <c r="V3" s="2904" t="s">
        <v>10</v>
      </c>
      <c r="W3" s="2904" t="s">
        <v>11</v>
      </c>
      <c r="X3" s="4049" t="s">
        <v>12</v>
      </c>
      <c r="Y3" s="3565" t="s">
        <v>13</v>
      </c>
      <c r="Z3" s="2904" t="s">
        <v>14</v>
      </c>
      <c r="AA3" s="2904" t="s">
        <v>8</v>
      </c>
      <c r="AB3" s="2526" t="s">
        <v>9</v>
      </c>
      <c r="AC3" s="2904" t="s">
        <v>10</v>
      </c>
      <c r="AD3" s="2904" t="s">
        <v>11</v>
      </c>
      <c r="AE3" s="4188" t="s">
        <v>1642</v>
      </c>
      <c r="AF3" s="222" t="s">
        <v>2</v>
      </c>
      <c r="AG3" s="215" t="s">
        <v>3</v>
      </c>
      <c r="AH3" s="215" t="s">
        <v>4</v>
      </c>
      <c r="AI3" s="215" t="s">
        <v>5</v>
      </c>
      <c r="AJ3" s="4015" t="s">
        <v>1373</v>
      </c>
      <c r="AK3" s="3775" t="s">
        <v>1169</v>
      </c>
      <c r="AL3" s="3775" t="s">
        <v>15</v>
      </c>
      <c r="AM3" s="217" t="s">
        <v>6</v>
      </c>
    </row>
    <row r="4" spans="1:39" ht="17.25" customHeight="1" thickBot="1">
      <c r="A4" s="4052" t="s">
        <v>1657</v>
      </c>
      <c r="B4" s="3677" t="s">
        <v>704</v>
      </c>
      <c r="C4" s="1928" t="s">
        <v>4</v>
      </c>
      <c r="D4" s="1945" t="s">
        <v>16</v>
      </c>
      <c r="E4" s="4065" t="s">
        <v>76</v>
      </c>
      <c r="F4" s="4065" t="s">
        <v>76</v>
      </c>
      <c r="G4" s="1786" t="s">
        <v>2</v>
      </c>
      <c r="H4" s="1787" t="s">
        <v>4</v>
      </c>
      <c r="I4" s="1787" t="s">
        <v>4</v>
      </c>
      <c r="J4" s="1952" t="s">
        <v>16</v>
      </c>
      <c r="K4" s="4067" t="s">
        <v>15</v>
      </c>
      <c r="L4" s="1785" t="s">
        <v>3</v>
      </c>
      <c r="M4" s="1786" t="s">
        <v>2</v>
      </c>
      <c r="N4" s="1786" t="s">
        <v>2</v>
      </c>
      <c r="O4" s="3652" t="s">
        <v>59</v>
      </c>
      <c r="P4" s="1788" t="s">
        <v>16</v>
      </c>
      <c r="Q4" s="1952" t="s">
        <v>16</v>
      </c>
      <c r="R4" s="1926" t="s">
        <v>4</v>
      </c>
      <c r="S4" s="1787" t="s">
        <v>4</v>
      </c>
      <c r="T4" s="1788" t="s">
        <v>16</v>
      </c>
      <c r="U4" s="1785" t="s">
        <v>3</v>
      </c>
      <c r="V4" s="1786" t="s">
        <v>2</v>
      </c>
      <c r="W4" s="1952" t="s">
        <v>16</v>
      </c>
      <c r="X4" s="3667" t="s">
        <v>704</v>
      </c>
      <c r="Y4" s="4066" t="s">
        <v>2</v>
      </c>
      <c r="Z4" s="4065" t="s">
        <v>15</v>
      </c>
      <c r="AA4" s="1785" t="s">
        <v>3</v>
      </c>
      <c r="AB4" s="1786" t="s">
        <v>2</v>
      </c>
      <c r="AC4" s="1786" t="s">
        <v>2</v>
      </c>
      <c r="AD4" s="1788" t="s">
        <v>16</v>
      </c>
      <c r="AE4" s="1952" t="s">
        <v>16</v>
      </c>
      <c r="AF4" s="1734">
        <f>COUNTIF(B4:AE4,AF$3)</f>
        <v>9</v>
      </c>
      <c r="AG4" s="1734">
        <f>COUNTIF($B4:$AE4,AG$3)</f>
        <v>3</v>
      </c>
      <c r="AH4" s="1734">
        <f>COUNTIF(B4:AE4,AH$3)</f>
        <v>5</v>
      </c>
      <c r="AI4" s="1734">
        <f>COUNTIF(B4:AE4,AI$3)</f>
        <v>8</v>
      </c>
      <c r="AJ4" s="1734">
        <f>COUNTIF(B4:AE4,AJ$3)</f>
        <v>2</v>
      </c>
      <c r="AK4" s="1734">
        <f t="shared" ref="AK4" si="0">COUNTIF(I4:AJ4,AK$3)</f>
        <v>0</v>
      </c>
      <c r="AL4" s="1777" t="e">
        <v>#NAME?</v>
      </c>
      <c r="AM4" s="1591">
        <v>21</v>
      </c>
    </row>
    <row r="5" spans="1:39" ht="17.25" customHeight="1" thickBot="1">
      <c r="A5" s="4053" t="s">
        <v>1658</v>
      </c>
      <c r="B5" s="1939" t="s">
        <v>16</v>
      </c>
      <c r="C5" s="1931" t="s">
        <v>4</v>
      </c>
      <c r="D5" s="1939" t="s">
        <v>16</v>
      </c>
      <c r="E5" s="1792" t="s">
        <v>3</v>
      </c>
      <c r="F5" s="4067" t="s">
        <v>15</v>
      </c>
      <c r="G5" s="1793" t="s">
        <v>2</v>
      </c>
      <c r="H5" s="1794" t="s">
        <v>4</v>
      </c>
      <c r="I5" s="1794" t="s">
        <v>4</v>
      </c>
      <c r="J5" s="1941" t="s">
        <v>16</v>
      </c>
      <c r="K5" s="3652" t="s">
        <v>59</v>
      </c>
      <c r="L5" s="1793" t="s">
        <v>2</v>
      </c>
      <c r="M5" s="1793" t="s">
        <v>2</v>
      </c>
      <c r="N5" s="4067" t="s">
        <v>15</v>
      </c>
      <c r="O5" s="1792" t="s">
        <v>3</v>
      </c>
      <c r="P5" s="1790" t="s">
        <v>16</v>
      </c>
      <c r="Q5" s="1941" t="s">
        <v>16</v>
      </c>
      <c r="R5" s="1929" t="s">
        <v>4</v>
      </c>
      <c r="S5" s="1794" t="s">
        <v>4</v>
      </c>
      <c r="T5" s="1790" t="s">
        <v>16</v>
      </c>
      <c r="U5" s="1793" t="s">
        <v>2</v>
      </c>
      <c r="V5" s="1793" t="s">
        <v>2</v>
      </c>
      <c r="W5" s="1792" t="s">
        <v>3</v>
      </c>
      <c r="X5" s="1941" t="s">
        <v>16</v>
      </c>
      <c r="Y5" s="1929" t="s">
        <v>4</v>
      </c>
      <c r="Z5" s="1790" t="s">
        <v>16</v>
      </c>
      <c r="AA5" s="1792" t="s">
        <v>3</v>
      </c>
      <c r="AB5" s="4067" t="s">
        <v>15</v>
      </c>
      <c r="AC5" s="1792" t="s">
        <v>3</v>
      </c>
      <c r="AD5" s="1792" t="s">
        <v>3</v>
      </c>
      <c r="AE5" s="1941" t="s">
        <v>16</v>
      </c>
      <c r="AF5" s="1734">
        <f t="shared" ref="AF5:AF31" si="1">COUNTIF(B5:AE5,AF$3)</f>
        <v>8</v>
      </c>
      <c r="AG5" s="1734">
        <f t="shared" ref="AG5:AG32" si="2">COUNTIF($B5:$AE5,AG$3)</f>
        <v>6</v>
      </c>
      <c r="AH5" s="1734">
        <f t="shared" ref="AH5:AH32" si="3">COUNTIF(B5:AE5,AH$3)</f>
        <v>6</v>
      </c>
      <c r="AI5" s="1734">
        <f t="shared" ref="AI5:AI32" si="4">COUNTIF(B5:AE5,AI$3)</f>
        <v>9</v>
      </c>
      <c r="AJ5" s="1734">
        <f t="shared" ref="AJ5:AJ32" si="5">COUNTIF(B5:AE5,AJ$3)</f>
        <v>0</v>
      </c>
      <c r="AK5" s="49">
        <v>0</v>
      </c>
      <c r="AL5" s="1777" t="e">
        <v>#NAME?</v>
      </c>
      <c r="AM5" s="14">
        <v>22</v>
      </c>
    </row>
    <row r="6" spans="1:39" ht="17.25" customHeight="1" thickBot="1">
      <c r="A6" s="4054" t="s">
        <v>1659</v>
      </c>
      <c r="B6" s="2772" t="s">
        <v>16</v>
      </c>
      <c r="C6" s="1949" t="s">
        <v>4</v>
      </c>
      <c r="D6" s="2772" t="s">
        <v>16</v>
      </c>
      <c r="E6" s="1800" t="s">
        <v>3</v>
      </c>
      <c r="F6" s="1802" t="s">
        <v>2</v>
      </c>
      <c r="G6" s="4067" t="s">
        <v>15</v>
      </c>
      <c r="H6" s="1797" t="s">
        <v>4</v>
      </c>
      <c r="I6" s="1797" t="s">
        <v>4</v>
      </c>
      <c r="J6" s="1944" t="s">
        <v>16</v>
      </c>
      <c r="K6" s="1953" t="s">
        <v>2</v>
      </c>
      <c r="L6" s="1800" t="s">
        <v>3</v>
      </c>
      <c r="M6" s="4067" t="s">
        <v>15</v>
      </c>
      <c r="N6" s="4108" t="s">
        <v>1698</v>
      </c>
      <c r="O6" s="4109" t="s">
        <v>1698</v>
      </c>
      <c r="P6" s="1798" t="s">
        <v>16</v>
      </c>
      <c r="Q6" s="1944" t="s">
        <v>16</v>
      </c>
      <c r="R6" s="1948" t="s">
        <v>4</v>
      </c>
      <c r="S6" s="1797" t="s">
        <v>4</v>
      </c>
      <c r="T6" s="1798" t="s">
        <v>16</v>
      </c>
      <c r="U6" s="1802" t="s">
        <v>2</v>
      </c>
      <c r="V6" s="1802" t="s">
        <v>2</v>
      </c>
      <c r="W6" s="1800" t="s">
        <v>54</v>
      </c>
      <c r="X6" s="1944" t="s">
        <v>16</v>
      </c>
      <c r="Y6" s="1953" t="s">
        <v>2</v>
      </c>
      <c r="Z6" s="4067" t="s">
        <v>15</v>
      </c>
      <c r="AA6" s="1802" t="s">
        <v>2</v>
      </c>
      <c r="AB6" s="1802" t="s">
        <v>2</v>
      </c>
      <c r="AC6" s="1800" t="s">
        <v>1701</v>
      </c>
      <c r="AD6" s="1798" t="s">
        <v>16</v>
      </c>
      <c r="AE6" s="1944" t="s">
        <v>16</v>
      </c>
      <c r="AF6" s="1734">
        <f t="shared" si="1"/>
        <v>10</v>
      </c>
      <c r="AG6" s="1734">
        <f t="shared" si="2"/>
        <v>4</v>
      </c>
      <c r="AH6" s="1734">
        <f t="shared" si="3"/>
        <v>5</v>
      </c>
      <c r="AI6" s="1734">
        <f t="shared" si="4"/>
        <v>9</v>
      </c>
      <c r="AJ6" s="1734">
        <f t="shared" si="5"/>
        <v>0</v>
      </c>
      <c r="AK6" s="1778">
        <v>0</v>
      </c>
      <c r="AL6" s="1777" t="e">
        <v>#NAME?</v>
      </c>
      <c r="AM6" s="1595">
        <v>20</v>
      </c>
    </row>
    <row r="7" spans="1:39" ht="17.25" customHeight="1" thickBot="1">
      <c r="A7" s="4045" t="s">
        <v>1660</v>
      </c>
      <c r="B7" s="1926" t="s">
        <v>4</v>
      </c>
      <c r="C7" s="1952" t="s">
        <v>16</v>
      </c>
      <c r="D7" s="4066" t="s">
        <v>1689</v>
      </c>
      <c r="E7" s="1786" t="s">
        <v>2</v>
      </c>
      <c r="F7" s="1786" t="s">
        <v>2</v>
      </c>
      <c r="G7" s="1785" t="s">
        <v>3</v>
      </c>
      <c r="H7" s="4067" t="s">
        <v>15</v>
      </c>
      <c r="I7" s="1788" t="s">
        <v>16</v>
      </c>
      <c r="J7" s="1952" t="str">
        <f>+'23년04월'!Q20</f>
        <v>off</v>
      </c>
      <c r="K7" s="1926" t="s">
        <v>4</v>
      </c>
      <c r="L7" s="1787" t="s">
        <v>4</v>
      </c>
      <c r="M7" s="1788" t="s">
        <v>16</v>
      </c>
      <c r="N7" s="1786" t="s">
        <v>2</v>
      </c>
      <c r="O7" s="1792" t="s">
        <v>3</v>
      </c>
      <c r="P7" s="1787" t="s">
        <v>4</v>
      </c>
      <c r="Q7" s="1952" t="s">
        <v>16</v>
      </c>
      <c r="R7" s="4069" t="s">
        <v>15</v>
      </c>
      <c r="S7" s="1788" t="s">
        <v>16</v>
      </c>
      <c r="T7" s="1785" t="s">
        <v>3</v>
      </c>
      <c r="U7" s="1786" t="s">
        <v>2</v>
      </c>
      <c r="V7" s="1786" t="s">
        <v>2</v>
      </c>
      <c r="W7" s="1788" t="s">
        <v>16</v>
      </c>
      <c r="X7" s="3667" t="s">
        <v>704</v>
      </c>
      <c r="Y7" s="4070" t="s">
        <v>3</v>
      </c>
      <c r="Z7" s="1786" t="s">
        <v>2</v>
      </c>
      <c r="AA7" s="1787" t="s">
        <v>4</v>
      </c>
      <c r="AB7" s="1787" t="s">
        <v>4</v>
      </c>
      <c r="AC7" s="1788" t="s">
        <v>16</v>
      </c>
      <c r="AD7" s="4071" t="s">
        <v>16</v>
      </c>
      <c r="AE7" s="1946" t="s">
        <v>3</v>
      </c>
      <c r="AF7" s="1734">
        <f t="shared" si="1"/>
        <v>9</v>
      </c>
      <c r="AG7" s="1734">
        <f t="shared" si="2"/>
        <v>5</v>
      </c>
      <c r="AH7" s="1734">
        <f t="shared" si="3"/>
        <v>6</v>
      </c>
      <c r="AI7" s="1734">
        <f t="shared" si="4"/>
        <v>9</v>
      </c>
      <c r="AJ7" s="1734">
        <f t="shared" si="5"/>
        <v>1</v>
      </c>
      <c r="AK7" s="1777">
        <v>0</v>
      </c>
      <c r="AL7" s="1777" t="e">
        <v>#NAME?</v>
      </c>
      <c r="AM7" s="1591">
        <v>23</v>
      </c>
    </row>
    <row r="8" spans="1:39" ht="17.25" customHeight="1" thickBot="1">
      <c r="A8" s="4053" t="s">
        <v>1661</v>
      </c>
      <c r="B8" s="1929" t="s">
        <v>4</v>
      </c>
      <c r="C8" s="1941" t="s">
        <v>16</v>
      </c>
      <c r="D8" s="1939" t="s">
        <v>16</v>
      </c>
      <c r="E8" s="1793" t="s">
        <v>2</v>
      </c>
      <c r="F8" s="1793" t="s">
        <v>2</v>
      </c>
      <c r="G8" s="1793" t="s">
        <v>2</v>
      </c>
      <c r="H8" s="1792" t="s">
        <v>3</v>
      </c>
      <c r="I8" s="1790" t="s">
        <v>16</v>
      </c>
      <c r="J8" s="1931" t="s">
        <v>4</v>
      </c>
      <c r="K8" s="1929" t="s">
        <v>4</v>
      </c>
      <c r="L8" s="1794" t="s">
        <v>4</v>
      </c>
      <c r="M8" s="1790" t="s">
        <v>16</v>
      </c>
      <c r="N8" s="4067" t="s">
        <v>15</v>
      </c>
      <c r="O8" s="4067" t="s">
        <v>15</v>
      </c>
      <c r="P8" s="1792" t="s">
        <v>3</v>
      </c>
      <c r="Q8" s="3673" t="s">
        <v>704</v>
      </c>
      <c r="R8" s="4096" t="s">
        <v>59</v>
      </c>
      <c r="S8" s="3652" t="s">
        <v>59</v>
      </c>
      <c r="T8" s="2787" t="s">
        <v>3</v>
      </c>
      <c r="U8" s="1793" t="s">
        <v>2</v>
      </c>
      <c r="V8" s="1792" t="s">
        <v>3</v>
      </c>
      <c r="W8" s="1790" t="s">
        <v>16</v>
      </c>
      <c r="X8" s="1931" t="s">
        <v>4</v>
      </c>
      <c r="Y8" s="1790" t="s">
        <v>16</v>
      </c>
      <c r="Z8" s="1790" t="s">
        <v>16</v>
      </c>
      <c r="AA8" s="1794" t="s">
        <v>4</v>
      </c>
      <c r="AB8" s="1794" t="s">
        <v>4</v>
      </c>
      <c r="AC8" s="1790" t="s">
        <v>16</v>
      </c>
      <c r="AD8" s="1790" t="s">
        <v>16</v>
      </c>
      <c r="AE8" s="4072" t="s">
        <v>3</v>
      </c>
      <c r="AF8" s="1734">
        <f t="shared" si="1"/>
        <v>6</v>
      </c>
      <c r="AG8" s="1734">
        <f t="shared" si="2"/>
        <v>5</v>
      </c>
      <c r="AH8" s="1734">
        <f t="shared" si="3"/>
        <v>7</v>
      </c>
      <c r="AI8" s="1734">
        <f t="shared" si="4"/>
        <v>9</v>
      </c>
      <c r="AJ8" s="1734">
        <f t="shared" si="5"/>
        <v>1</v>
      </c>
      <c r="AK8" s="49">
        <v>0</v>
      </c>
      <c r="AL8" s="1777" t="e">
        <v>#NAME?</v>
      </c>
      <c r="AM8" s="14">
        <v>23</v>
      </c>
    </row>
    <row r="9" spans="1:39" ht="17.25" customHeight="1" thickBot="1">
      <c r="A9" s="4054" t="s">
        <v>1662</v>
      </c>
      <c r="B9" s="1948" t="s">
        <v>4</v>
      </c>
      <c r="C9" s="1944" t="s">
        <v>16</v>
      </c>
      <c r="D9" s="1953" t="s">
        <v>2</v>
      </c>
      <c r="E9" s="1802" t="s">
        <v>2</v>
      </c>
      <c r="F9" s="3652" t="s">
        <v>59</v>
      </c>
      <c r="G9" s="1800" t="s">
        <v>3</v>
      </c>
      <c r="H9" s="4067" t="s">
        <v>15</v>
      </c>
      <c r="I9" s="1798" t="s">
        <v>16</v>
      </c>
      <c r="J9" s="1944" t="s">
        <v>16</v>
      </c>
      <c r="K9" s="1948" t="s">
        <v>4</v>
      </c>
      <c r="L9" s="1797" t="s">
        <v>4</v>
      </c>
      <c r="M9" s="1798" t="s">
        <v>16</v>
      </c>
      <c r="N9" s="1802" t="s">
        <v>2</v>
      </c>
      <c r="O9" s="1802" t="s">
        <v>2</v>
      </c>
      <c r="P9" s="1800" t="s">
        <v>3</v>
      </c>
      <c r="Q9" s="1941" t="s">
        <v>16</v>
      </c>
      <c r="R9" s="2794" t="s">
        <v>2</v>
      </c>
      <c r="S9" s="4067" t="s">
        <v>15</v>
      </c>
      <c r="T9" s="1800" t="s">
        <v>3</v>
      </c>
      <c r="U9" s="1802" t="s">
        <v>2</v>
      </c>
      <c r="V9" s="3652" t="s">
        <v>59</v>
      </c>
      <c r="W9" s="1798" t="s">
        <v>16</v>
      </c>
      <c r="X9" s="1944" t="s">
        <v>16</v>
      </c>
      <c r="Y9" s="1942" t="s">
        <v>3</v>
      </c>
      <c r="Z9" s="1802" t="s">
        <v>2</v>
      </c>
      <c r="AA9" s="1797" t="s">
        <v>4</v>
      </c>
      <c r="AB9" s="1797" t="s">
        <v>4</v>
      </c>
      <c r="AC9" s="1798" t="s">
        <v>16</v>
      </c>
      <c r="AD9" s="1798" t="s">
        <v>16</v>
      </c>
      <c r="AE9" s="3651" t="s">
        <v>3</v>
      </c>
      <c r="AF9" s="1734">
        <f t="shared" si="1"/>
        <v>9</v>
      </c>
      <c r="AG9" s="1734">
        <f t="shared" si="2"/>
        <v>5</v>
      </c>
      <c r="AH9" s="1734">
        <f t="shared" si="3"/>
        <v>5</v>
      </c>
      <c r="AI9" s="1734">
        <f t="shared" si="4"/>
        <v>9</v>
      </c>
      <c r="AJ9" s="1734">
        <f t="shared" si="5"/>
        <v>0</v>
      </c>
      <c r="AK9" s="1778">
        <v>0</v>
      </c>
      <c r="AL9" s="1777" t="e">
        <v>#NAME?</v>
      </c>
      <c r="AM9" s="1595">
        <v>20</v>
      </c>
    </row>
    <row r="10" spans="1:39" ht="17.25" customHeight="1" thickBot="1">
      <c r="A10" s="4045" t="s">
        <v>1663</v>
      </c>
      <c r="B10" s="1945" t="s">
        <v>16</v>
      </c>
      <c r="C10" s="4073" t="s">
        <v>16</v>
      </c>
      <c r="D10" s="1926" t="s">
        <v>4</v>
      </c>
      <c r="E10" s="4097" t="s">
        <v>1695</v>
      </c>
      <c r="F10" s="4100" t="s">
        <v>16</v>
      </c>
      <c r="G10" s="4098" t="s">
        <v>1696</v>
      </c>
      <c r="H10" s="1786" t="s">
        <v>2</v>
      </c>
      <c r="I10" s="1785" t="s">
        <v>3</v>
      </c>
      <c r="J10" s="1952" t="s">
        <v>16</v>
      </c>
      <c r="K10" s="4066" t="s">
        <v>2</v>
      </c>
      <c r="L10" s="4103" t="s">
        <v>806</v>
      </c>
      <c r="M10" s="1785" t="s">
        <v>3</v>
      </c>
      <c r="N10" s="1786" t="s">
        <v>2</v>
      </c>
      <c r="O10" s="1787" t="s">
        <v>4</v>
      </c>
      <c r="P10" s="1788" t="s">
        <v>16</v>
      </c>
      <c r="Q10" s="1952" t="s">
        <v>16</v>
      </c>
      <c r="R10" s="4110" t="s">
        <v>3</v>
      </c>
      <c r="S10" s="2292" t="s">
        <v>2</v>
      </c>
      <c r="T10" s="1787" t="s">
        <v>4</v>
      </c>
      <c r="U10" s="1787" t="s">
        <v>4</v>
      </c>
      <c r="V10" s="1788" t="s">
        <v>16</v>
      </c>
      <c r="W10" s="1788" t="s">
        <v>16</v>
      </c>
      <c r="X10" s="1946" t="s">
        <v>3</v>
      </c>
      <c r="Y10" s="4067" t="s">
        <v>15</v>
      </c>
      <c r="Z10" s="1786" t="s">
        <v>2</v>
      </c>
      <c r="AA10" s="1786" t="s">
        <v>2</v>
      </c>
      <c r="AB10" s="1785" t="s">
        <v>3</v>
      </c>
      <c r="AC10" s="1788" t="s">
        <v>16</v>
      </c>
      <c r="AD10" s="1788" t="s">
        <v>16</v>
      </c>
      <c r="AE10" s="1928" t="s">
        <v>4</v>
      </c>
      <c r="AF10" s="1734">
        <f t="shared" si="1"/>
        <v>7</v>
      </c>
      <c r="AG10" s="1734">
        <f t="shared" si="2"/>
        <v>5</v>
      </c>
      <c r="AH10" s="1734">
        <f t="shared" si="3"/>
        <v>5</v>
      </c>
      <c r="AI10" s="1734">
        <f t="shared" si="4"/>
        <v>10</v>
      </c>
      <c r="AJ10" s="1734">
        <f t="shared" si="5"/>
        <v>0</v>
      </c>
      <c r="AK10" s="1777">
        <v>0</v>
      </c>
      <c r="AL10" s="1777" t="e">
        <v>#NAME?</v>
      </c>
      <c r="AM10" s="1591">
        <v>22</v>
      </c>
    </row>
    <row r="11" spans="1:39" ht="17.25" customHeight="1" thickBot="1">
      <c r="A11" s="4053" t="s">
        <v>1664</v>
      </c>
      <c r="B11" s="4074" t="s">
        <v>16</v>
      </c>
      <c r="C11" s="1941" t="s">
        <v>16</v>
      </c>
      <c r="D11" s="1929" t="s">
        <v>4</v>
      </c>
      <c r="E11" s="1794" t="s">
        <v>4</v>
      </c>
      <c r="F11" s="1790" t="s">
        <v>16</v>
      </c>
      <c r="G11" s="4067" t="s">
        <v>15</v>
      </c>
      <c r="H11" s="1793" t="s">
        <v>2</v>
      </c>
      <c r="I11" s="1792" t="s">
        <v>3</v>
      </c>
      <c r="J11" s="1941" t="s">
        <v>16</v>
      </c>
      <c r="K11" s="3652" t="s">
        <v>59</v>
      </c>
      <c r="L11" s="3659" t="s">
        <v>3</v>
      </c>
      <c r="M11" s="1793" t="s">
        <v>2</v>
      </c>
      <c r="N11" s="1793" t="s">
        <v>2</v>
      </c>
      <c r="O11" s="1790" t="s">
        <v>16</v>
      </c>
      <c r="P11" s="2771" t="s">
        <v>704</v>
      </c>
      <c r="Q11" s="4075" t="s">
        <v>16</v>
      </c>
      <c r="R11" s="4090" t="s">
        <v>1700</v>
      </c>
      <c r="S11" s="1793" t="s">
        <v>2</v>
      </c>
      <c r="T11" s="1794" t="s">
        <v>4</v>
      </c>
      <c r="U11" s="1794" t="s">
        <v>4</v>
      </c>
      <c r="V11" s="1790" t="s">
        <v>16</v>
      </c>
      <c r="W11" s="1790" t="s">
        <v>16</v>
      </c>
      <c r="X11" s="1935" t="s">
        <v>3</v>
      </c>
      <c r="Y11" s="1936" t="s">
        <v>2</v>
      </c>
      <c r="Z11" s="1790" t="s">
        <v>16</v>
      </c>
      <c r="AA11" s="1793" t="s">
        <v>2</v>
      </c>
      <c r="AB11" s="1792" t="s">
        <v>3</v>
      </c>
      <c r="AC11" s="3652" t="s">
        <v>59</v>
      </c>
      <c r="AD11" s="1790" t="s">
        <v>16</v>
      </c>
      <c r="AE11" s="1931" t="s">
        <v>4</v>
      </c>
      <c r="AF11" s="1734">
        <f t="shared" si="1"/>
        <v>7</v>
      </c>
      <c r="AG11" s="1734">
        <f t="shared" si="2"/>
        <v>4</v>
      </c>
      <c r="AH11" s="1734">
        <f t="shared" si="3"/>
        <v>5</v>
      </c>
      <c r="AI11" s="1734">
        <f t="shared" si="4"/>
        <v>10</v>
      </c>
      <c r="AJ11" s="1734">
        <f t="shared" si="5"/>
        <v>1</v>
      </c>
      <c r="AK11" s="49">
        <v>0</v>
      </c>
      <c r="AL11" s="1777" t="e">
        <v>#NAME?</v>
      </c>
      <c r="AM11" s="14">
        <v>21</v>
      </c>
    </row>
    <row r="12" spans="1:39" ht="17.25" customHeight="1" thickBot="1">
      <c r="A12" s="4054" t="s">
        <v>1665</v>
      </c>
      <c r="B12" s="2772" t="s">
        <v>16</v>
      </c>
      <c r="C12" s="1944" t="s">
        <v>16</v>
      </c>
      <c r="D12" s="1948" t="s">
        <v>4</v>
      </c>
      <c r="E12" s="1797" t="s">
        <v>4</v>
      </c>
      <c r="F12" s="1798" t="s">
        <v>16</v>
      </c>
      <c r="G12" s="1802" t="s">
        <v>1692</v>
      </c>
      <c r="H12" s="1802" t="s">
        <v>2</v>
      </c>
      <c r="I12" s="1800" t="s">
        <v>3</v>
      </c>
      <c r="J12" s="1949" t="s">
        <v>4</v>
      </c>
      <c r="K12" s="3652" t="s">
        <v>59</v>
      </c>
      <c r="L12" s="3031" t="s">
        <v>16</v>
      </c>
      <c r="M12" s="4106" t="s">
        <v>1690</v>
      </c>
      <c r="N12" s="4107" t="s">
        <v>1690</v>
      </c>
      <c r="O12" s="1802" t="s">
        <v>2</v>
      </c>
      <c r="P12" s="3031" t="s">
        <v>16</v>
      </c>
      <c r="Q12" s="2771" t="s">
        <v>704</v>
      </c>
      <c r="R12" s="1942" t="s">
        <v>3</v>
      </c>
      <c r="S12" s="1802" t="s">
        <v>2</v>
      </c>
      <c r="T12" s="1797" t="s">
        <v>4</v>
      </c>
      <c r="U12" s="1797" t="s">
        <v>4</v>
      </c>
      <c r="V12" s="1798" t="s">
        <v>16</v>
      </c>
      <c r="W12" s="1798" t="s">
        <v>16</v>
      </c>
      <c r="X12" s="3651" t="s">
        <v>3</v>
      </c>
      <c r="Y12" s="4067" t="s">
        <v>15</v>
      </c>
      <c r="Z12" s="1802" t="s">
        <v>2</v>
      </c>
      <c r="AA12" s="1800" t="s">
        <v>3</v>
      </c>
      <c r="AB12" s="1798" t="s">
        <v>16</v>
      </c>
      <c r="AC12" s="3652" t="s">
        <v>59</v>
      </c>
      <c r="AD12" s="1798" t="s">
        <v>16</v>
      </c>
      <c r="AE12" s="1944" t="s">
        <v>16</v>
      </c>
      <c r="AF12" s="1734">
        <f t="shared" si="1"/>
        <v>5</v>
      </c>
      <c r="AG12" s="1734">
        <f t="shared" si="2"/>
        <v>6</v>
      </c>
      <c r="AH12" s="1734">
        <f t="shared" si="3"/>
        <v>5</v>
      </c>
      <c r="AI12" s="1734">
        <f t="shared" si="4"/>
        <v>10</v>
      </c>
      <c r="AJ12" s="1734">
        <f t="shared" si="5"/>
        <v>1</v>
      </c>
      <c r="AK12" s="1778">
        <v>0</v>
      </c>
      <c r="AL12" s="1777" t="e">
        <v>#NAME?</v>
      </c>
      <c r="AM12" s="1595">
        <v>21</v>
      </c>
    </row>
    <row r="13" spans="1:39" ht="17.25" customHeight="1" thickBot="1">
      <c r="A13" s="4045" t="s">
        <v>1666</v>
      </c>
      <c r="B13" s="1947" t="s">
        <v>3</v>
      </c>
      <c r="C13" s="1952" t="s">
        <v>16</v>
      </c>
      <c r="D13" s="4066" t="s">
        <v>2</v>
      </c>
      <c r="E13" s="4099" t="s">
        <v>2</v>
      </c>
      <c r="F13" s="1785" t="s">
        <v>3</v>
      </c>
      <c r="G13" s="1786" t="s">
        <v>2</v>
      </c>
      <c r="H13" s="3652" t="s">
        <v>59</v>
      </c>
      <c r="I13" s="1788" t="s">
        <v>16</v>
      </c>
      <c r="J13" s="1952" t="s">
        <v>16</v>
      </c>
      <c r="K13" s="4070" t="s">
        <v>3</v>
      </c>
      <c r="L13" s="4101" t="s">
        <v>806</v>
      </c>
      <c r="M13" s="1787" t="s">
        <v>4</v>
      </c>
      <c r="N13" s="1787" t="s">
        <v>4</v>
      </c>
      <c r="O13" s="1788" t="s">
        <v>16</v>
      </c>
      <c r="P13" s="1788" t="s">
        <v>16</v>
      </c>
      <c r="Q13" s="1946" t="s">
        <v>3</v>
      </c>
      <c r="R13" s="4066" t="s">
        <v>2</v>
      </c>
      <c r="S13" s="4067" t="s">
        <v>15</v>
      </c>
      <c r="T13" s="1788" t="s">
        <v>16</v>
      </c>
      <c r="U13" s="1792" t="s">
        <v>3</v>
      </c>
      <c r="V13" s="1927" t="s">
        <v>3</v>
      </c>
      <c r="W13" s="1798" t="s">
        <v>16</v>
      </c>
      <c r="X13" s="1928" t="s">
        <v>4</v>
      </c>
      <c r="Y13" s="1945" t="s">
        <v>16</v>
      </c>
      <c r="Z13" s="1785" t="s">
        <v>3</v>
      </c>
      <c r="AA13" s="4067" t="s">
        <v>15</v>
      </c>
      <c r="AB13" s="1786" t="s">
        <v>2</v>
      </c>
      <c r="AC13" s="1787" t="s">
        <v>4</v>
      </c>
      <c r="AD13" s="1787" t="s">
        <v>4</v>
      </c>
      <c r="AE13" s="1952" t="s">
        <v>16</v>
      </c>
      <c r="AF13" s="1734">
        <f t="shared" si="1"/>
        <v>7</v>
      </c>
      <c r="AG13" s="1734">
        <f t="shared" si="2"/>
        <v>7</v>
      </c>
      <c r="AH13" s="1734">
        <f t="shared" si="3"/>
        <v>5</v>
      </c>
      <c r="AI13" s="1734">
        <f t="shared" si="4"/>
        <v>9</v>
      </c>
      <c r="AJ13" s="1734">
        <f t="shared" si="5"/>
        <v>0</v>
      </c>
      <c r="AK13" s="1777">
        <v>0</v>
      </c>
      <c r="AL13" s="1777" t="e">
        <v>#NAME?</v>
      </c>
      <c r="AM13" s="1591">
        <v>23</v>
      </c>
    </row>
    <row r="14" spans="1:39" ht="17.25" customHeight="1" thickBot="1">
      <c r="A14" s="4053" t="s">
        <v>1667</v>
      </c>
      <c r="B14" s="1947" t="s">
        <v>3</v>
      </c>
      <c r="C14" s="1941" t="s">
        <v>16</v>
      </c>
      <c r="D14" s="1936" t="s">
        <v>2</v>
      </c>
      <c r="E14" s="1792" t="s">
        <v>3</v>
      </c>
      <c r="F14" s="1792" t="s">
        <v>3</v>
      </c>
      <c r="G14" s="3652" t="s">
        <v>1697</v>
      </c>
      <c r="H14" s="1793" t="s">
        <v>2</v>
      </c>
      <c r="I14" s="1790" t="s">
        <v>16</v>
      </c>
      <c r="J14" s="1941" t="s">
        <v>16</v>
      </c>
      <c r="K14" s="1947" t="s">
        <v>3</v>
      </c>
      <c r="L14" s="4067" t="s">
        <v>15</v>
      </c>
      <c r="M14" s="1794" t="s">
        <v>4</v>
      </c>
      <c r="N14" s="1794" t="s">
        <v>4</v>
      </c>
      <c r="O14" s="1790" t="s">
        <v>16</v>
      </c>
      <c r="P14" s="1790" t="s">
        <v>16</v>
      </c>
      <c r="Q14" s="1935" t="s">
        <v>3</v>
      </c>
      <c r="R14" s="1936" t="s">
        <v>2</v>
      </c>
      <c r="S14" s="1793" t="s">
        <v>2</v>
      </c>
      <c r="T14" s="1793" t="s">
        <v>2</v>
      </c>
      <c r="U14" s="1793" t="s">
        <v>2</v>
      </c>
      <c r="V14" s="1790" t="s">
        <v>16</v>
      </c>
      <c r="W14" s="1790" t="s">
        <v>16</v>
      </c>
      <c r="X14" s="1790" t="s">
        <v>16</v>
      </c>
      <c r="Y14" s="1947" t="s">
        <v>3</v>
      </c>
      <c r="Z14" s="1792" t="s">
        <v>3</v>
      </c>
      <c r="AA14" s="1793" t="s">
        <v>2</v>
      </c>
      <c r="AB14" s="1792" t="s">
        <v>3</v>
      </c>
      <c r="AC14" s="4187" t="s">
        <v>1711</v>
      </c>
      <c r="AD14" s="1794" t="s">
        <v>4</v>
      </c>
      <c r="AE14" s="1941" t="s">
        <v>16</v>
      </c>
      <c r="AF14" s="1734">
        <f t="shared" si="1"/>
        <v>8</v>
      </c>
      <c r="AG14" s="1734">
        <f t="shared" si="2"/>
        <v>8</v>
      </c>
      <c r="AH14" s="1734">
        <f t="shared" si="3"/>
        <v>3</v>
      </c>
      <c r="AI14" s="1734">
        <f t="shared" si="4"/>
        <v>9</v>
      </c>
      <c r="AJ14" s="1734">
        <f t="shared" si="5"/>
        <v>0</v>
      </c>
      <c r="AK14" s="49">
        <v>0</v>
      </c>
      <c r="AL14" s="1777" t="e">
        <v>#NAME?</v>
      </c>
      <c r="AM14" s="14">
        <v>22</v>
      </c>
    </row>
    <row r="15" spans="1:39" ht="17.25" customHeight="1" thickBot="1">
      <c r="A15" s="4054" t="s">
        <v>1668</v>
      </c>
      <c r="B15" s="1942" t="s">
        <v>3</v>
      </c>
      <c r="C15" s="1944" t="s">
        <v>16</v>
      </c>
      <c r="D15" s="1953" t="s">
        <v>1693</v>
      </c>
      <c r="E15" s="1798" t="s">
        <v>16</v>
      </c>
      <c r="F15" s="1800" t="s">
        <v>3</v>
      </c>
      <c r="G15" s="1802" t="s">
        <v>2</v>
      </c>
      <c r="H15" s="1802" t="s">
        <v>2</v>
      </c>
      <c r="I15" s="1798" t="s">
        <v>16</v>
      </c>
      <c r="J15" s="3682" t="s">
        <v>704</v>
      </c>
      <c r="K15" s="1942" t="s">
        <v>3</v>
      </c>
      <c r="L15" s="1802" t="s">
        <v>2</v>
      </c>
      <c r="M15" s="1797" t="s">
        <v>4</v>
      </c>
      <c r="N15" s="1797" t="s">
        <v>4</v>
      </c>
      <c r="O15" s="1798" t="s">
        <v>16</v>
      </c>
      <c r="P15" s="1798" t="s">
        <v>16</v>
      </c>
      <c r="Q15" s="3651" t="s">
        <v>3</v>
      </c>
      <c r="R15" s="3652" t="s">
        <v>59</v>
      </c>
      <c r="S15" s="1798" t="s">
        <v>16</v>
      </c>
      <c r="T15" s="4067" t="s">
        <v>15</v>
      </c>
      <c r="U15" s="1802" t="s">
        <v>2</v>
      </c>
      <c r="V15" s="1800" t="s">
        <v>3</v>
      </c>
      <c r="W15" s="1798" t="s">
        <v>16</v>
      </c>
      <c r="X15" s="1949" t="s">
        <v>4</v>
      </c>
      <c r="Y15" s="2772" t="s">
        <v>16</v>
      </c>
      <c r="Z15" s="1800" t="s">
        <v>3</v>
      </c>
      <c r="AA15" s="1802" t="s">
        <v>2</v>
      </c>
      <c r="AB15" s="4067" t="s">
        <v>15</v>
      </c>
      <c r="AC15" s="1797" t="s">
        <v>4</v>
      </c>
      <c r="AD15" s="1797" t="s">
        <v>4</v>
      </c>
      <c r="AE15" s="1944" t="s">
        <v>16</v>
      </c>
      <c r="AF15" s="1734">
        <f t="shared" si="1"/>
        <v>7</v>
      </c>
      <c r="AG15" s="1734">
        <f t="shared" si="2"/>
        <v>6</v>
      </c>
      <c r="AH15" s="1734">
        <f t="shared" si="3"/>
        <v>5</v>
      </c>
      <c r="AI15" s="1734">
        <f t="shared" si="4"/>
        <v>9</v>
      </c>
      <c r="AJ15" s="1734">
        <f t="shared" si="5"/>
        <v>1</v>
      </c>
      <c r="AK15" s="1778">
        <v>0</v>
      </c>
      <c r="AL15" s="1777" t="e">
        <v>#NAME?</v>
      </c>
      <c r="AM15" s="1595">
        <v>23</v>
      </c>
    </row>
    <row r="16" spans="1:39" ht="17.25" customHeight="1" thickBot="1">
      <c r="A16" s="4052" t="s">
        <v>1669</v>
      </c>
      <c r="B16" s="1945" t="s">
        <v>16</v>
      </c>
      <c r="C16" s="1952" t="s">
        <v>16</v>
      </c>
      <c r="D16" s="4070" t="s">
        <v>3</v>
      </c>
      <c r="E16" s="1787" t="s">
        <v>4</v>
      </c>
      <c r="F16" s="1787" t="s">
        <v>4</v>
      </c>
      <c r="G16" s="1787" t="s">
        <v>4</v>
      </c>
      <c r="H16" s="1788" t="s">
        <v>16</v>
      </c>
      <c r="I16" s="1788" t="s">
        <v>16</v>
      </c>
      <c r="J16" s="1946" t="s">
        <v>3</v>
      </c>
      <c r="K16" s="4066" t="s">
        <v>2</v>
      </c>
      <c r="L16" s="1786" t="s">
        <v>2</v>
      </c>
      <c r="M16" s="1788" t="s">
        <v>16</v>
      </c>
      <c r="N16" s="1788" t="s">
        <v>16</v>
      </c>
      <c r="O16" s="3652" t="s">
        <v>59</v>
      </c>
      <c r="P16" s="1785" t="s">
        <v>3</v>
      </c>
      <c r="Q16" s="1928" t="s">
        <v>4</v>
      </c>
      <c r="R16" s="1945" t="s">
        <v>16</v>
      </c>
      <c r="S16" s="1785" t="s">
        <v>1690</v>
      </c>
      <c r="T16" s="1786" t="s">
        <v>2</v>
      </c>
      <c r="U16" s="4067" t="s">
        <v>15</v>
      </c>
      <c r="V16" s="1787" t="s">
        <v>4</v>
      </c>
      <c r="W16" s="1787" t="s">
        <v>4</v>
      </c>
      <c r="X16" s="1952" t="s">
        <v>16</v>
      </c>
      <c r="Y16" s="4066" t="s">
        <v>2</v>
      </c>
      <c r="Z16" s="1787" t="s">
        <v>4</v>
      </c>
      <c r="AA16" s="1788" t="s">
        <v>16</v>
      </c>
      <c r="AB16" s="3652" t="s">
        <v>59</v>
      </c>
      <c r="AC16" s="1785" t="s">
        <v>3</v>
      </c>
      <c r="AD16" s="1788" t="s">
        <v>16</v>
      </c>
      <c r="AE16" s="3667" t="s">
        <v>704</v>
      </c>
      <c r="AF16" s="1734">
        <f t="shared" si="1"/>
        <v>5</v>
      </c>
      <c r="AG16" s="1734">
        <f t="shared" si="2"/>
        <v>5</v>
      </c>
      <c r="AH16" s="1734">
        <f t="shared" si="3"/>
        <v>7</v>
      </c>
      <c r="AI16" s="1734">
        <f t="shared" si="4"/>
        <v>10</v>
      </c>
      <c r="AJ16" s="1734">
        <f t="shared" si="5"/>
        <v>1</v>
      </c>
      <c r="AK16" s="1777">
        <v>0</v>
      </c>
      <c r="AL16" s="1777" t="e">
        <v>#NAME?</v>
      </c>
      <c r="AM16" s="1591">
        <v>23</v>
      </c>
    </row>
    <row r="17" spans="1:39" ht="17.25" customHeight="1" thickBot="1">
      <c r="A17" s="4053" t="s">
        <v>1670</v>
      </c>
      <c r="B17" s="4074" t="s">
        <v>16</v>
      </c>
      <c r="C17" s="1935" t="s">
        <v>3</v>
      </c>
      <c r="D17" s="4096" t="s">
        <v>1694</v>
      </c>
      <c r="E17" s="4067" t="s">
        <v>15</v>
      </c>
      <c r="F17" s="1794" t="s">
        <v>4</v>
      </c>
      <c r="G17" s="1794" t="s">
        <v>4</v>
      </c>
      <c r="H17" s="1790" t="s">
        <v>16</v>
      </c>
      <c r="I17" s="1790" t="s">
        <v>16</v>
      </c>
      <c r="J17" s="1935" t="s">
        <v>3</v>
      </c>
      <c r="K17" s="1936" t="s">
        <v>2</v>
      </c>
      <c r="L17" s="1793" t="s">
        <v>2</v>
      </c>
      <c r="M17" s="4067" t="s">
        <v>15</v>
      </c>
      <c r="N17" s="1792" t="s">
        <v>3</v>
      </c>
      <c r="O17" s="1790" t="s">
        <v>16</v>
      </c>
      <c r="P17" s="1790" t="s">
        <v>16</v>
      </c>
      <c r="Q17" s="1931" t="s">
        <v>4</v>
      </c>
      <c r="R17" s="1939" t="s">
        <v>16</v>
      </c>
      <c r="S17" s="1792" t="s">
        <v>3</v>
      </c>
      <c r="T17" s="1793" t="s">
        <v>2</v>
      </c>
      <c r="U17" s="1793" t="s">
        <v>2</v>
      </c>
      <c r="V17" s="1794" t="s">
        <v>4</v>
      </c>
      <c r="W17" s="1794" t="s">
        <v>4</v>
      </c>
      <c r="X17" s="1941" t="s">
        <v>16</v>
      </c>
      <c r="Y17" s="1936" t="s">
        <v>2</v>
      </c>
      <c r="Z17" s="1793" t="s">
        <v>2</v>
      </c>
      <c r="AA17" s="4067" t="s">
        <v>15</v>
      </c>
      <c r="AB17" s="1793" t="s">
        <v>2</v>
      </c>
      <c r="AC17" s="1794" t="s">
        <v>4</v>
      </c>
      <c r="AD17" s="1790" t="s">
        <v>16</v>
      </c>
      <c r="AE17" s="1941" t="s">
        <v>16</v>
      </c>
      <c r="AF17" s="1734">
        <f t="shared" si="1"/>
        <v>10</v>
      </c>
      <c r="AG17" s="1734">
        <f t="shared" si="2"/>
        <v>4</v>
      </c>
      <c r="AH17" s="1734">
        <f t="shared" si="3"/>
        <v>6</v>
      </c>
      <c r="AI17" s="1734">
        <f t="shared" si="4"/>
        <v>9</v>
      </c>
      <c r="AJ17" s="1734">
        <f t="shared" si="5"/>
        <v>0</v>
      </c>
      <c r="AK17" s="49">
        <v>0</v>
      </c>
      <c r="AL17" s="1777" t="e">
        <v>#NAME?</v>
      </c>
      <c r="AM17" s="14">
        <v>20</v>
      </c>
    </row>
    <row r="18" spans="1:39" ht="17.25" customHeight="1" thickBot="1">
      <c r="A18" s="4054" t="s">
        <v>1671</v>
      </c>
      <c r="B18" s="2772" t="s">
        <v>16</v>
      </c>
      <c r="C18" s="3673" t="s">
        <v>704</v>
      </c>
      <c r="D18" s="1942" t="s">
        <v>3</v>
      </c>
      <c r="E18" s="1802" t="s">
        <v>2</v>
      </c>
      <c r="F18" s="1797" t="s">
        <v>4</v>
      </c>
      <c r="G18" s="1797" t="s">
        <v>4</v>
      </c>
      <c r="H18" s="1798" t="s">
        <v>16</v>
      </c>
      <c r="I18" s="1798" t="s">
        <v>16</v>
      </c>
      <c r="J18" s="3651" t="s">
        <v>3</v>
      </c>
      <c r="K18" s="4067" t="s">
        <v>15</v>
      </c>
      <c r="L18" s="1798" t="s">
        <v>16</v>
      </c>
      <c r="M18" s="3652" t="s">
        <v>59</v>
      </c>
      <c r="N18" s="3652" t="s">
        <v>59</v>
      </c>
      <c r="O18" s="1800" t="s">
        <v>3</v>
      </c>
      <c r="P18" s="1798" t="s">
        <v>16</v>
      </c>
      <c r="Q18" s="1949" t="s">
        <v>4</v>
      </c>
      <c r="R18" s="2772" t="s">
        <v>16</v>
      </c>
      <c r="S18" s="1800" t="s">
        <v>3</v>
      </c>
      <c r="T18" s="1802" t="s">
        <v>2</v>
      </c>
      <c r="U18" s="4067" t="s">
        <v>15</v>
      </c>
      <c r="V18" s="1797" t="s">
        <v>4</v>
      </c>
      <c r="W18" s="1797" t="s">
        <v>4</v>
      </c>
      <c r="X18" s="1944" t="s">
        <v>16</v>
      </c>
      <c r="Y18" s="1953" t="s">
        <v>2</v>
      </c>
      <c r="Z18" s="1802" t="s">
        <v>2</v>
      </c>
      <c r="AA18" s="3652" t="s">
        <v>59</v>
      </c>
      <c r="AB18" s="1800" t="s">
        <v>3</v>
      </c>
      <c r="AC18" s="4076" t="s">
        <v>15</v>
      </c>
      <c r="AD18" s="1798" t="s">
        <v>16</v>
      </c>
      <c r="AE18" s="1944" t="s">
        <v>16</v>
      </c>
      <c r="AF18" s="1734">
        <f t="shared" si="1"/>
        <v>7</v>
      </c>
      <c r="AG18" s="1734">
        <f t="shared" si="2"/>
        <v>5</v>
      </c>
      <c r="AH18" s="1734">
        <f t="shared" si="3"/>
        <v>5</v>
      </c>
      <c r="AI18" s="1734">
        <f t="shared" si="4"/>
        <v>9</v>
      </c>
      <c r="AJ18" s="1734">
        <f t="shared" si="5"/>
        <v>1</v>
      </c>
      <c r="AK18" s="1778">
        <v>0</v>
      </c>
      <c r="AL18" s="1777" t="e">
        <v>#NAME?</v>
      </c>
      <c r="AM18" s="1595">
        <v>21</v>
      </c>
    </row>
    <row r="19" spans="1:39" ht="17.25" customHeight="1" thickBot="1">
      <c r="A19" s="4045" t="s">
        <v>1672</v>
      </c>
      <c r="B19" s="1945" t="s">
        <v>16</v>
      </c>
      <c r="C19" s="1946" t="s">
        <v>3</v>
      </c>
      <c r="D19" s="4077" t="s">
        <v>15</v>
      </c>
      <c r="E19" s="1786" t="s">
        <v>2</v>
      </c>
      <c r="F19" s="1788" t="s">
        <v>16</v>
      </c>
      <c r="G19" s="1788" t="s">
        <v>16</v>
      </c>
      <c r="H19" s="1785" t="s">
        <v>3</v>
      </c>
      <c r="I19" s="2776" t="s">
        <v>704</v>
      </c>
      <c r="J19" s="1928" t="s">
        <v>4</v>
      </c>
      <c r="K19" s="1945" t="s">
        <v>16</v>
      </c>
      <c r="L19" s="1927" t="s">
        <v>3</v>
      </c>
      <c r="M19" s="1294" t="s">
        <v>1147</v>
      </c>
      <c r="N19" s="3652" t="s">
        <v>59</v>
      </c>
      <c r="O19" s="1787" t="s">
        <v>4</v>
      </c>
      <c r="P19" s="1787" t="s">
        <v>4</v>
      </c>
      <c r="Q19" s="1952" t="s">
        <v>16</v>
      </c>
      <c r="R19" s="4066" t="s">
        <v>2</v>
      </c>
      <c r="S19" s="1786" t="s">
        <v>2</v>
      </c>
      <c r="T19" s="1786" t="s">
        <v>2</v>
      </c>
      <c r="U19" s="1800" t="s">
        <v>3</v>
      </c>
      <c r="V19" s="4101" t="s">
        <v>806</v>
      </c>
      <c r="W19" s="1788" t="s">
        <v>16</v>
      </c>
      <c r="X19" s="1952" t="s">
        <v>16</v>
      </c>
      <c r="Y19" s="4078" t="s">
        <v>4</v>
      </c>
      <c r="Z19" s="1940" t="s">
        <v>4</v>
      </c>
      <c r="AA19" s="2793" t="s">
        <v>16</v>
      </c>
      <c r="AB19" s="2794" t="s">
        <v>2</v>
      </c>
      <c r="AC19" s="4079" t="s">
        <v>15</v>
      </c>
      <c r="AD19" s="3659" t="s">
        <v>3</v>
      </c>
      <c r="AE19" s="3671" t="s">
        <v>16</v>
      </c>
      <c r="AF19" s="1734">
        <f t="shared" si="1"/>
        <v>7</v>
      </c>
      <c r="AG19" s="1734">
        <f t="shared" si="2"/>
        <v>5</v>
      </c>
      <c r="AH19" s="1734">
        <f t="shared" si="3"/>
        <v>5</v>
      </c>
      <c r="AI19" s="1734">
        <f t="shared" si="4"/>
        <v>9</v>
      </c>
      <c r="AJ19" s="1734">
        <f t="shared" si="5"/>
        <v>1</v>
      </c>
      <c r="AK19" s="1777">
        <v>0</v>
      </c>
      <c r="AL19" s="1777" t="e">
        <v>#NAME?</v>
      </c>
      <c r="AM19" s="1591">
        <v>21</v>
      </c>
    </row>
    <row r="20" spans="1:39" ht="18" customHeight="1" thickBot="1">
      <c r="A20" s="4054" t="s">
        <v>1673</v>
      </c>
      <c r="B20" s="2772" t="s">
        <v>16</v>
      </c>
      <c r="C20" s="3651" t="s">
        <v>3</v>
      </c>
      <c r="D20" s="4080" t="s">
        <v>15</v>
      </c>
      <c r="E20" s="1798" t="s">
        <v>16</v>
      </c>
      <c r="F20" s="1802" t="s">
        <v>2</v>
      </c>
      <c r="G20" s="1802" t="s">
        <v>2</v>
      </c>
      <c r="H20" s="1800" t="s">
        <v>3</v>
      </c>
      <c r="I20" s="1798" t="s">
        <v>16</v>
      </c>
      <c r="J20" s="1798" t="s">
        <v>16</v>
      </c>
      <c r="K20" s="2772" t="s">
        <v>16</v>
      </c>
      <c r="L20" s="1802" t="s">
        <v>2</v>
      </c>
      <c r="M20" s="1785" t="s">
        <v>3</v>
      </c>
      <c r="N20" s="1802" t="s">
        <v>2</v>
      </c>
      <c r="O20" s="1797" t="s">
        <v>4</v>
      </c>
      <c r="P20" s="1797" t="s">
        <v>4</v>
      </c>
      <c r="Q20" s="1944" t="s">
        <v>16</v>
      </c>
      <c r="R20" s="1953" t="s">
        <v>2</v>
      </c>
      <c r="S20" s="1802" t="s">
        <v>2</v>
      </c>
      <c r="T20" s="1802" t="s">
        <v>2</v>
      </c>
      <c r="U20" s="1800" t="s">
        <v>3</v>
      </c>
      <c r="V20" s="4076" t="s">
        <v>15</v>
      </c>
      <c r="W20" s="1798" t="s">
        <v>16</v>
      </c>
      <c r="X20" s="1944" t="s">
        <v>16</v>
      </c>
      <c r="Y20" s="1948" t="s">
        <v>4</v>
      </c>
      <c r="Z20" s="1797" t="s">
        <v>4</v>
      </c>
      <c r="AA20" s="1798" t="s">
        <v>16</v>
      </c>
      <c r="AB20" s="1802" t="s">
        <v>2</v>
      </c>
      <c r="AC20" s="1792" t="s">
        <v>3</v>
      </c>
      <c r="AD20" s="1800" t="s">
        <v>3</v>
      </c>
      <c r="AE20" s="1949" t="s">
        <v>4</v>
      </c>
      <c r="AF20" s="1734">
        <f t="shared" si="1"/>
        <v>10</v>
      </c>
      <c r="AG20" s="1734">
        <f t="shared" si="2"/>
        <v>6</v>
      </c>
      <c r="AH20" s="1734">
        <f t="shared" si="3"/>
        <v>5</v>
      </c>
      <c r="AI20" s="1734">
        <f t="shared" si="4"/>
        <v>9</v>
      </c>
      <c r="AJ20" s="1734">
        <f t="shared" si="5"/>
        <v>0</v>
      </c>
      <c r="AK20" s="1778">
        <v>0</v>
      </c>
      <c r="AL20" s="1777" t="e">
        <v>#NAME?</v>
      </c>
      <c r="AM20" s="1595">
        <v>20</v>
      </c>
    </row>
    <row r="21" spans="1:39" ht="6.75" hidden="1" customHeight="1" thickBot="1">
      <c r="A21" s="4062" t="s">
        <v>1674</v>
      </c>
      <c r="B21" s="4081"/>
      <c r="C21" s="4082"/>
      <c r="D21" s="4082"/>
      <c r="E21" s="4083"/>
      <c r="F21" s="2793"/>
      <c r="G21" s="4082"/>
      <c r="H21" s="4082"/>
      <c r="I21" s="4083"/>
      <c r="J21" s="4082"/>
      <c r="K21" s="4082"/>
      <c r="L21" s="2793"/>
      <c r="M21" s="2793"/>
      <c r="N21" s="4083"/>
      <c r="O21" s="4082"/>
      <c r="P21" s="4083"/>
      <c r="Q21" s="4083"/>
      <c r="R21" s="2793"/>
      <c r="S21" s="2793"/>
      <c r="T21" s="4083"/>
      <c r="U21" s="4082"/>
      <c r="V21" s="4082"/>
      <c r="W21" s="4082"/>
      <c r="X21" s="4083"/>
      <c r="Y21" s="2793"/>
      <c r="Z21" s="2793"/>
      <c r="AA21" s="4083"/>
      <c r="AB21" s="2793"/>
      <c r="AC21" s="2793"/>
      <c r="AD21" s="2793"/>
      <c r="AE21" s="4083"/>
      <c r="AF21" s="1734">
        <f t="shared" si="1"/>
        <v>0</v>
      </c>
      <c r="AG21" s="1734">
        <f t="shared" si="2"/>
        <v>0</v>
      </c>
      <c r="AH21" s="1734">
        <f t="shared" si="3"/>
        <v>0</v>
      </c>
      <c r="AI21" s="1734">
        <f t="shared" si="4"/>
        <v>0</v>
      </c>
      <c r="AJ21" s="1734">
        <f t="shared" si="5"/>
        <v>0</v>
      </c>
      <c r="AK21" s="1847">
        <v>0</v>
      </c>
      <c r="AL21" s="1777" t="e">
        <v>#NAME?</v>
      </c>
      <c r="AM21" s="3167">
        <v>0</v>
      </c>
    </row>
    <row r="22" spans="1:39" ht="4.5" hidden="1" customHeight="1" thickBot="1">
      <c r="A22" s="4063" t="s">
        <v>1675</v>
      </c>
      <c r="B22" s="4084"/>
      <c r="C22" s="4085"/>
      <c r="D22" s="4085"/>
      <c r="E22" s="4085"/>
      <c r="F22" s="4085"/>
      <c r="G22" s="4085"/>
      <c r="H22" s="4086"/>
      <c r="I22" s="4086"/>
      <c r="J22" s="1919"/>
      <c r="K22" s="1919"/>
      <c r="L22" s="4086"/>
      <c r="M22" s="4085"/>
      <c r="N22" s="4085"/>
      <c r="O22" s="4085"/>
      <c r="P22" s="4085"/>
      <c r="Q22" s="4085"/>
      <c r="R22" s="4085"/>
      <c r="S22" s="4085"/>
      <c r="T22" s="4085"/>
      <c r="U22" s="4085"/>
      <c r="V22" s="4087"/>
      <c r="W22" s="4087"/>
      <c r="X22" s="4087"/>
      <c r="Y22" s="4087"/>
      <c r="Z22" s="4085"/>
      <c r="AA22" s="4085"/>
      <c r="AB22" s="4085"/>
      <c r="AC22" s="4085"/>
      <c r="AD22" s="4085"/>
      <c r="AE22" s="4085"/>
      <c r="AF22" s="1734">
        <f t="shared" si="1"/>
        <v>0</v>
      </c>
      <c r="AG22" s="1734">
        <f t="shared" si="2"/>
        <v>0</v>
      </c>
      <c r="AH22" s="1734">
        <f t="shared" si="3"/>
        <v>0</v>
      </c>
      <c r="AI22" s="1734">
        <f t="shared" si="4"/>
        <v>0</v>
      </c>
      <c r="AJ22" s="1734">
        <f t="shared" si="5"/>
        <v>0</v>
      </c>
      <c r="AK22" s="1853">
        <v>0</v>
      </c>
      <c r="AL22" s="1777" t="e">
        <v>#NAME?</v>
      </c>
      <c r="AM22" s="559">
        <v>0</v>
      </c>
    </row>
    <row r="23" spans="1:39" ht="17.25" thickBot="1">
      <c r="A23" s="4045" t="s">
        <v>1676</v>
      </c>
      <c r="B23" s="3677" t="s">
        <v>704</v>
      </c>
      <c r="C23" s="3667" t="s">
        <v>704</v>
      </c>
      <c r="D23" s="1803" t="s">
        <v>2</v>
      </c>
      <c r="E23" s="1788" t="s">
        <v>16</v>
      </c>
      <c r="F23" s="1786" t="s">
        <v>2</v>
      </c>
      <c r="G23" s="1786" t="s">
        <v>2</v>
      </c>
      <c r="H23" s="1786" t="s">
        <v>2</v>
      </c>
      <c r="I23" s="1788" t="s">
        <v>16</v>
      </c>
      <c r="J23" s="1952" t="s">
        <v>16</v>
      </c>
      <c r="K23" s="4066" t="s">
        <v>2</v>
      </c>
      <c r="L23" s="1786" t="s">
        <v>2</v>
      </c>
      <c r="M23" s="1786" t="s">
        <v>2</v>
      </c>
      <c r="N23" s="1786" t="s">
        <v>2</v>
      </c>
      <c r="O23" s="1810" t="s">
        <v>2</v>
      </c>
      <c r="P23" s="1788" t="s">
        <v>16</v>
      </c>
      <c r="Q23" s="1952" t="s">
        <v>16</v>
      </c>
      <c r="R23" s="1803" t="s">
        <v>2</v>
      </c>
      <c r="S23" s="1786" t="s">
        <v>2</v>
      </c>
      <c r="T23" s="1786" t="s">
        <v>2</v>
      </c>
      <c r="U23" s="1786" t="s">
        <v>2</v>
      </c>
      <c r="V23" s="1786" t="s">
        <v>2</v>
      </c>
      <c r="W23" s="1788" t="s">
        <v>16</v>
      </c>
      <c r="X23" s="1952" t="s">
        <v>16</v>
      </c>
      <c r="Y23" s="4066" t="s">
        <v>2</v>
      </c>
      <c r="Z23" s="1786" t="s">
        <v>2</v>
      </c>
      <c r="AA23" s="1786" t="s">
        <v>2</v>
      </c>
      <c r="AB23" s="1786" t="s">
        <v>2</v>
      </c>
      <c r="AC23" s="1786" t="s">
        <v>2</v>
      </c>
      <c r="AD23" s="1788" t="s">
        <v>16</v>
      </c>
      <c r="AE23" s="1952" t="s">
        <v>16</v>
      </c>
      <c r="AF23" s="1734">
        <f t="shared" si="1"/>
        <v>19</v>
      </c>
      <c r="AG23" s="1734">
        <f t="shared" si="2"/>
        <v>0</v>
      </c>
      <c r="AH23" s="1734">
        <f t="shared" si="3"/>
        <v>0</v>
      </c>
      <c r="AI23" s="1734">
        <f t="shared" si="4"/>
        <v>9</v>
      </c>
      <c r="AJ23" s="1734">
        <f t="shared" si="5"/>
        <v>2</v>
      </c>
      <c r="AK23" s="1777">
        <v>0</v>
      </c>
      <c r="AL23" s="1777" t="e">
        <v>#NAME?</v>
      </c>
      <c r="AM23" s="1591">
        <v>2</v>
      </c>
    </row>
    <row r="24" spans="1:39" ht="17.25" thickBot="1">
      <c r="A24" s="4055" t="s">
        <v>1677</v>
      </c>
      <c r="B24" s="1939" t="s">
        <v>16</v>
      </c>
      <c r="C24" s="1941" t="s">
        <v>16</v>
      </c>
      <c r="D24" s="4088" t="s">
        <v>15</v>
      </c>
      <c r="E24" s="3652" t="s">
        <v>59</v>
      </c>
      <c r="F24" s="1793" t="s">
        <v>2</v>
      </c>
      <c r="G24" s="1792" t="s">
        <v>3</v>
      </c>
      <c r="H24" s="1792" t="s">
        <v>3</v>
      </c>
      <c r="I24" s="1790" t="s">
        <v>16</v>
      </c>
      <c r="J24" s="1936" t="s">
        <v>2</v>
      </c>
      <c r="K24" s="1936" t="s">
        <v>2</v>
      </c>
      <c r="L24" s="1793" t="s">
        <v>2</v>
      </c>
      <c r="M24" s="1790" t="s">
        <v>16</v>
      </c>
      <c r="N24" s="1793" t="s">
        <v>2</v>
      </c>
      <c r="O24" s="1814" t="s">
        <v>3</v>
      </c>
      <c r="P24" s="1790" t="s">
        <v>16</v>
      </c>
      <c r="Q24" s="3673" t="s">
        <v>1699</v>
      </c>
      <c r="R24" s="4088" t="s">
        <v>15</v>
      </c>
      <c r="S24" s="1790" t="s">
        <v>16</v>
      </c>
      <c r="T24" s="3652" t="s">
        <v>59</v>
      </c>
      <c r="U24" s="1790" t="s">
        <v>16</v>
      </c>
      <c r="V24" s="1786" t="s">
        <v>2</v>
      </c>
      <c r="W24" s="2771" t="s">
        <v>704</v>
      </c>
      <c r="X24" s="1952" t="s">
        <v>16</v>
      </c>
      <c r="Y24" s="1936" t="s">
        <v>2</v>
      </c>
      <c r="Z24" s="1792" t="s">
        <v>3</v>
      </c>
      <c r="AA24" s="4089" t="s">
        <v>15</v>
      </c>
      <c r="AB24" s="1793" t="s">
        <v>2</v>
      </c>
      <c r="AC24" s="1793" t="s">
        <v>2</v>
      </c>
      <c r="AD24" s="1790" t="s">
        <v>16</v>
      </c>
      <c r="AE24" s="1941" t="s">
        <v>16</v>
      </c>
      <c r="AF24" s="1734">
        <f t="shared" si="1"/>
        <v>12</v>
      </c>
      <c r="AG24" s="1734">
        <f t="shared" si="2"/>
        <v>4</v>
      </c>
      <c r="AH24" s="1734">
        <f t="shared" si="3"/>
        <v>0</v>
      </c>
      <c r="AI24" s="1734">
        <f t="shared" si="4"/>
        <v>10</v>
      </c>
      <c r="AJ24" s="1734">
        <f t="shared" si="5"/>
        <v>2</v>
      </c>
      <c r="AK24" s="49">
        <v>0</v>
      </c>
      <c r="AL24" s="1777" t="e">
        <v>#NAME?</v>
      </c>
      <c r="AM24" s="14">
        <v>10</v>
      </c>
    </row>
    <row r="25" spans="1:39" ht="17.25" thickBot="1">
      <c r="A25" s="4055" t="s">
        <v>1678</v>
      </c>
      <c r="B25" s="2777" t="s">
        <v>704</v>
      </c>
      <c r="C25" s="3673" t="s">
        <v>704</v>
      </c>
      <c r="D25" s="1805" t="s">
        <v>3</v>
      </c>
      <c r="E25" s="1790" t="s">
        <v>16</v>
      </c>
      <c r="F25" s="1793" t="s">
        <v>2</v>
      </c>
      <c r="G25" s="1793" t="s">
        <v>2</v>
      </c>
      <c r="H25" s="1793" t="s">
        <v>2</v>
      </c>
      <c r="I25" s="1790" t="s">
        <v>16</v>
      </c>
      <c r="J25" s="1941" t="s">
        <v>16</v>
      </c>
      <c r="K25" s="3652" t="s">
        <v>59</v>
      </c>
      <c r="L25" s="1793" t="s">
        <v>2</v>
      </c>
      <c r="M25" s="4089" t="s">
        <v>15</v>
      </c>
      <c r="N25" s="1814" t="s">
        <v>3</v>
      </c>
      <c r="O25" s="1811" t="s">
        <v>2</v>
      </c>
      <c r="P25" s="1790" t="s">
        <v>16</v>
      </c>
      <c r="Q25" s="1941" t="s">
        <v>16</v>
      </c>
      <c r="R25" s="1804" t="s">
        <v>2</v>
      </c>
      <c r="S25" s="1792" t="s">
        <v>3</v>
      </c>
      <c r="T25" s="1793" t="s">
        <v>2</v>
      </c>
      <c r="U25" s="1294" t="s">
        <v>1147</v>
      </c>
      <c r="V25" s="1790" t="s">
        <v>16</v>
      </c>
      <c r="W25" s="2771" t="s">
        <v>704</v>
      </c>
      <c r="X25" s="3673" t="s">
        <v>704</v>
      </c>
      <c r="Y25" s="1936" t="s">
        <v>2</v>
      </c>
      <c r="Z25" s="1790" t="s">
        <v>16</v>
      </c>
      <c r="AA25" s="1793" t="s">
        <v>2</v>
      </c>
      <c r="AB25" s="1793" t="s">
        <v>2</v>
      </c>
      <c r="AC25" s="4089" t="s">
        <v>15</v>
      </c>
      <c r="AD25" s="1790" t="s">
        <v>16</v>
      </c>
      <c r="AE25" s="1941" t="s">
        <v>16</v>
      </c>
      <c r="AF25" s="1734">
        <f t="shared" si="1"/>
        <v>12</v>
      </c>
      <c r="AG25" s="1734">
        <f t="shared" si="2"/>
        <v>3</v>
      </c>
      <c r="AH25" s="1734">
        <f t="shared" si="3"/>
        <v>0</v>
      </c>
      <c r="AI25" s="1734">
        <f t="shared" si="4"/>
        <v>9</v>
      </c>
      <c r="AJ25" s="1734">
        <f t="shared" si="5"/>
        <v>4</v>
      </c>
      <c r="AK25" s="49">
        <v>0</v>
      </c>
      <c r="AL25" s="1777" t="e">
        <v>#NAME?</v>
      </c>
      <c r="AM25" s="14">
        <v>10</v>
      </c>
    </row>
    <row r="26" spans="1:39" ht="17.25" thickBot="1">
      <c r="A26" s="4055" t="s">
        <v>1679</v>
      </c>
      <c r="B26" s="1939" t="s">
        <v>16</v>
      </c>
      <c r="C26" s="1941" t="s">
        <v>16</v>
      </c>
      <c r="D26" s="1805" t="s">
        <v>3</v>
      </c>
      <c r="E26" s="1793" t="s">
        <v>2</v>
      </c>
      <c r="F26" s="4089" t="s">
        <v>15</v>
      </c>
      <c r="G26" s="1793" t="s">
        <v>2</v>
      </c>
      <c r="H26" s="1793" t="s">
        <v>2</v>
      </c>
      <c r="I26" s="1790" t="s">
        <v>16</v>
      </c>
      <c r="J26" s="1941" t="s">
        <v>16</v>
      </c>
      <c r="K26" s="1947" t="s">
        <v>3</v>
      </c>
      <c r="L26" s="1793" t="s">
        <v>2</v>
      </c>
      <c r="M26" s="1793" t="s">
        <v>2</v>
      </c>
      <c r="N26" s="4089" t="s">
        <v>15</v>
      </c>
      <c r="O26" s="1790" t="s">
        <v>16</v>
      </c>
      <c r="P26" s="2771" t="s">
        <v>704</v>
      </c>
      <c r="Q26" s="1941" t="s">
        <v>16</v>
      </c>
      <c r="R26" s="1805" t="s">
        <v>3</v>
      </c>
      <c r="S26" s="1793" t="s">
        <v>2</v>
      </c>
      <c r="T26" s="1793" t="s">
        <v>2</v>
      </c>
      <c r="U26" s="4089" t="s">
        <v>15</v>
      </c>
      <c r="V26" s="1786" t="s">
        <v>2</v>
      </c>
      <c r="W26" s="1790" t="s">
        <v>16</v>
      </c>
      <c r="X26" s="1941" t="s">
        <v>16</v>
      </c>
      <c r="Y26" s="1936" t="s">
        <v>2</v>
      </c>
      <c r="Z26" s="1793" t="s">
        <v>2</v>
      </c>
      <c r="AA26" s="1793" t="s">
        <v>2</v>
      </c>
      <c r="AB26" s="1793" t="s">
        <v>2</v>
      </c>
      <c r="AC26" s="1941" t="s">
        <v>16</v>
      </c>
      <c r="AD26" s="2771" t="s">
        <v>704</v>
      </c>
      <c r="AE26" s="1941" t="s">
        <v>16</v>
      </c>
      <c r="AF26" s="1734">
        <f t="shared" si="1"/>
        <v>15</v>
      </c>
      <c r="AG26" s="1734">
        <f t="shared" si="2"/>
        <v>3</v>
      </c>
      <c r="AH26" s="1734">
        <f t="shared" si="3"/>
        <v>0</v>
      </c>
      <c r="AI26" s="1734">
        <f t="shared" si="4"/>
        <v>10</v>
      </c>
      <c r="AJ26" s="1734">
        <f t="shared" si="5"/>
        <v>2</v>
      </c>
      <c r="AK26" s="49">
        <v>0</v>
      </c>
      <c r="AL26" s="1777" t="e">
        <v>#NAME?</v>
      </c>
      <c r="AM26" s="14">
        <v>8</v>
      </c>
    </row>
    <row r="27" spans="1:39" ht="17.25" thickBot="1">
      <c r="A27" s="4055" t="s">
        <v>1680</v>
      </c>
      <c r="B27" s="1939" t="s">
        <v>16</v>
      </c>
      <c r="C27" s="1941" t="s">
        <v>16</v>
      </c>
      <c r="D27" s="1804" t="s">
        <v>2</v>
      </c>
      <c r="E27" s="3652" t="s">
        <v>59</v>
      </c>
      <c r="F27" s="1793" t="s">
        <v>2</v>
      </c>
      <c r="G27" s="1793" t="s">
        <v>2</v>
      </c>
      <c r="H27" s="1790" t="s">
        <v>16</v>
      </c>
      <c r="I27" s="1790" t="s">
        <v>16</v>
      </c>
      <c r="J27" s="1936" t="s">
        <v>2</v>
      </c>
      <c r="K27" s="1936" t="s">
        <v>2</v>
      </c>
      <c r="L27" s="1793" t="s">
        <v>2</v>
      </c>
      <c r="M27" s="1793" t="s">
        <v>2</v>
      </c>
      <c r="N27" s="1792" t="s">
        <v>3</v>
      </c>
      <c r="O27" s="1790" t="s">
        <v>16</v>
      </c>
      <c r="P27" s="2771" t="s">
        <v>704</v>
      </c>
      <c r="Q27" s="1941" t="s">
        <v>16</v>
      </c>
      <c r="R27" s="1804" t="s">
        <v>2</v>
      </c>
      <c r="S27" s="1796" t="s">
        <v>2</v>
      </c>
      <c r="T27" s="1793" t="s">
        <v>2</v>
      </c>
      <c r="U27" s="1790" t="s">
        <v>16</v>
      </c>
      <c r="V27" s="4089" t="s">
        <v>68</v>
      </c>
      <c r="W27" s="1785" t="s">
        <v>3</v>
      </c>
      <c r="X27" s="1941" t="s">
        <v>16</v>
      </c>
      <c r="Y27" s="1936" t="s">
        <v>2</v>
      </c>
      <c r="Z27" s="1793" t="s">
        <v>2</v>
      </c>
      <c r="AA27" s="1790" t="s">
        <v>16</v>
      </c>
      <c r="AB27" s="4089" t="s">
        <v>15</v>
      </c>
      <c r="AC27" s="1792" t="s">
        <v>3</v>
      </c>
      <c r="AD27" s="2771" t="s">
        <v>704</v>
      </c>
      <c r="AE27" s="1941" t="s">
        <v>16</v>
      </c>
      <c r="AF27" s="1734">
        <f t="shared" si="1"/>
        <v>13</v>
      </c>
      <c r="AG27" s="1734">
        <f t="shared" si="2"/>
        <v>4</v>
      </c>
      <c r="AH27" s="1734">
        <f t="shared" si="3"/>
        <v>0</v>
      </c>
      <c r="AI27" s="1734">
        <f t="shared" si="4"/>
        <v>10</v>
      </c>
      <c r="AJ27" s="1734">
        <f t="shared" si="5"/>
        <v>2</v>
      </c>
      <c r="AK27" s="49">
        <v>0</v>
      </c>
      <c r="AL27" s="1777" t="e">
        <v>#NAME?</v>
      </c>
      <c r="AM27" s="14">
        <v>10</v>
      </c>
    </row>
    <row r="28" spans="1:39" ht="17.25" thickBot="1">
      <c r="A28" s="4056" t="s">
        <v>1681</v>
      </c>
      <c r="B28" s="1939" t="s">
        <v>16</v>
      </c>
      <c r="C28" s="1941" t="s">
        <v>16</v>
      </c>
      <c r="D28" s="1804" t="s">
        <v>2</v>
      </c>
      <c r="E28" s="1793" t="s">
        <v>2</v>
      </c>
      <c r="F28" s="1793" t="s">
        <v>2</v>
      </c>
      <c r="G28" s="4089" t="s">
        <v>15</v>
      </c>
      <c r="H28" s="1790" t="s">
        <v>16</v>
      </c>
      <c r="I28" s="2771" t="s">
        <v>704</v>
      </c>
      <c r="J28" s="3673" t="s">
        <v>704</v>
      </c>
      <c r="K28" s="1936" t="s">
        <v>2</v>
      </c>
      <c r="L28" s="1790" t="s">
        <v>16</v>
      </c>
      <c r="M28" s="1793" t="s">
        <v>2</v>
      </c>
      <c r="N28" s="1793" t="s">
        <v>2</v>
      </c>
      <c r="O28" s="1811" t="s">
        <v>2</v>
      </c>
      <c r="P28" s="1790" t="s">
        <v>16</v>
      </c>
      <c r="Q28" s="1941" t="s">
        <v>16</v>
      </c>
      <c r="R28" s="1804" t="s">
        <v>2</v>
      </c>
      <c r="S28" s="1793" t="s">
        <v>2</v>
      </c>
      <c r="T28" s="4089" t="s">
        <v>15</v>
      </c>
      <c r="U28" s="1793" t="s">
        <v>2</v>
      </c>
      <c r="V28" s="1793" t="s">
        <v>2</v>
      </c>
      <c r="W28" s="1790" t="s">
        <v>16</v>
      </c>
      <c r="X28" s="1941" t="s">
        <v>16</v>
      </c>
      <c r="Y28" s="1936" t="s">
        <v>2</v>
      </c>
      <c r="Z28" s="1793" t="s">
        <v>2</v>
      </c>
      <c r="AA28" s="1793" t="s">
        <v>2</v>
      </c>
      <c r="AB28" s="1793" t="s">
        <v>2</v>
      </c>
      <c r="AC28" s="1793" t="s">
        <v>2</v>
      </c>
      <c r="AD28" s="1790" t="s">
        <v>16</v>
      </c>
      <c r="AE28" s="1941" t="s">
        <v>16</v>
      </c>
      <c r="AF28" s="1734">
        <f t="shared" si="1"/>
        <v>18</v>
      </c>
      <c r="AG28" s="1734">
        <f t="shared" si="2"/>
        <v>0</v>
      </c>
      <c r="AH28" s="1734">
        <f t="shared" si="3"/>
        <v>0</v>
      </c>
      <c r="AI28" s="1734">
        <f t="shared" si="4"/>
        <v>10</v>
      </c>
      <c r="AJ28" s="1734">
        <f t="shared" si="5"/>
        <v>2</v>
      </c>
      <c r="AK28" s="49">
        <v>0</v>
      </c>
      <c r="AL28" s="1777" t="e">
        <v>#NAME?</v>
      </c>
      <c r="AM28" s="14">
        <v>2</v>
      </c>
    </row>
    <row r="29" spans="1:39" ht="17.25" thickBot="1">
      <c r="A29" s="4056" t="s">
        <v>1682</v>
      </c>
      <c r="B29" s="1939" t="s">
        <v>16</v>
      </c>
      <c r="C29" s="1941" t="s">
        <v>16</v>
      </c>
      <c r="D29" s="1805" t="s">
        <v>3</v>
      </c>
      <c r="E29" s="1796" t="s">
        <v>2</v>
      </c>
      <c r="F29" s="1294" t="s">
        <v>1147</v>
      </c>
      <c r="G29" s="1294" t="s">
        <v>1147</v>
      </c>
      <c r="H29" s="1790" t="s">
        <v>16</v>
      </c>
      <c r="I29" s="3673" t="s">
        <v>704</v>
      </c>
      <c r="J29" s="3673" t="s">
        <v>704</v>
      </c>
      <c r="K29" s="1936" t="s">
        <v>2</v>
      </c>
      <c r="L29" s="1790" t="s">
        <v>16</v>
      </c>
      <c r="M29" s="1793" t="s">
        <v>2</v>
      </c>
      <c r="N29" s="1793" t="s">
        <v>2</v>
      </c>
      <c r="O29" s="4067" t="s">
        <v>15</v>
      </c>
      <c r="P29" s="1790" t="s">
        <v>16</v>
      </c>
      <c r="Q29" s="1941" t="s">
        <v>16</v>
      </c>
      <c r="R29" s="1804" t="s">
        <v>2</v>
      </c>
      <c r="S29" s="1793" t="s">
        <v>2</v>
      </c>
      <c r="T29" s="1792" t="s">
        <v>3</v>
      </c>
      <c r="U29" s="1294" t="s">
        <v>1702</v>
      </c>
      <c r="V29" s="1793" t="s">
        <v>2</v>
      </c>
      <c r="W29" s="1790" t="s">
        <v>16</v>
      </c>
      <c r="X29" s="1941" t="s">
        <v>16</v>
      </c>
      <c r="Y29" s="1947" t="s">
        <v>3</v>
      </c>
      <c r="Z29" s="1793" t="s">
        <v>2</v>
      </c>
      <c r="AA29" s="1792" t="s">
        <v>3</v>
      </c>
      <c r="AB29" s="1793" t="s">
        <v>2</v>
      </c>
      <c r="AC29" s="3652" t="s">
        <v>59</v>
      </c>
      <c r="AD29" s="1790" t="s">
        <v>16</v>
      </c>
      <c r="AE29" s="1941" t="s">
        <v>16</v>
      </c>
      <c r="AF29" s="1734">
        <f t="shared" si="1"/>
        <v>10</v>
      </c>
      <c r="AG29" s="1734">
        <f t="shared" si="2"/>
        <v>4</v>
      </c>
      <c r="AH29" s="1734">
        <f t="shared" si="3"/>
        <v>0</v>
      </c>
      <c r="AI29" s="1734">
        <f t="shared" si="4"/>
        <v>10</v>
      </c>
      <c r="AJ29" s="1734">
        <f t="shared" si="5"/>
        <v>2</v>
      </c>
      <c r="AK29" s="49">
        <v>0</v>
      </c>
      <c r="AL29" s="1777" t="e">
        <v>#NAME?</v>
      </c>
      <c r="AM29" s="14">
        <v>10</v>
      </c>
    </row>
    <row r="30" spans="1:39" ht="17.25" thickBot="1">
      <c r="A30" s="4055" t="s">
        <v>1683</v>
      </c>
      <c r="B30" s="1939" t="s">
        <v>16</v>
      </c>
      <c r="C30" s="1941" t="s">
        <v>16</v>
      </c>
      <c r="D30" s="1804" t="s">
        <v>2</v>
      </c>
      <c r="E30" s="1793" t="s">
        <v>2</v>
      </c>
      <c r="F30" s="1793" t="s">
        <v>2</v>
      </c>
      <c r="G30" s="1793" t="s">
        <v>2</v>
      </c>
      <c r="H30" s="1793" t="s">
        <v>2</v>
      </c>
      <c r="I30" s="1790" t="s">
        <v>16</v>
      </c>
      <c r="J30" s="1941" t="s">
        <v>16</v>
      </c>
      <c r="K30" s="4068" t="s">
        <v>2</v>
      </c>
      <c r="L30" s="4089" t="s">
        <v>15</v>
      </c>
      <c r="M30" s="1793" t="s">
        <v>2</v>
      </c>
      <c r="N30" s="1793" t="s">
        <v>2</v>
      </c>
      <c r="O30" s="1811" t="s">
        <v>2</v>
      </c>
      <c r="P30" s="1790" t="s">
        <v>16</v>
      </c>
      <c r="Q30" s="1941" t="s">
        <v>16</v>
      </c>
      <c r="R30" s="1804" t="s">
        <v>2</v>
      </c>
      <c r="S30" s="1793" t="s">
        <v>2</v>
      </c>
      <c r="T30" s="1793" t="s">
        <v>2</v>
      </c>
      <c r="U30" s="1793" t="s">
        <v>2</v>
      </c>
      <c r="V30" s="1793" t="s">
        <v>2</v>
      </c>
      <c r="W30" s="1790" t="s">
        <v>16</v>
      </c>
      <c r="X30" s="1941" t="s">
        <v>16</v>
      </c>
      <c r="Y30" s="1936" t="s">
        <v>2</v>
      </c>
      <c r="Z30" s="4089" t="s">
        <v>15</v>
      </c>
      <c r="AA30" s="1793" t="s">
        <v>2</v>
      </c>
      <c r="AB30" s="1793" t="s">
        <v>1710</v>
      </c>
      <c r="AC30" s="1793" t="s">
        <v>2</v>
      </c>
      <c r="AD30" s="1790" t="s">
        <v>16</v>
      </c>
      <c r="AE30" s="3673" t="s">
        <v>704</v>
      </c>
      <c r="AF30" s="1734">
        <f t="shared" si="1"/>
        <v>20</v>
      </c>
      <c r="AG30" s="1734">
        <f t="shared" si="2"/>
        <v>0</v>
      </c>
      <c r="AH30" s="1734">
        <f t="shared" si="3"/>
        <v>0</v>
      </c>
      <c r="AI30" s="1734">
        <f t="shared" si="4"/>
        <v>9</v>
      </c>
      <c r="AJ30" s="1734">
        <f t="shared" si="5"/>
        <v>1</v>
      </c>
      <c r="AK30" s="49">
        <v>0</v>
      </c>
      <c r="AL30" s="1777" t="e">
        <v>#NAME?</v>
      </c>
      <c r="AM30" s="14">
        <v>2</v>
      </c>
    </row>
    <row r="31" spans="1:39" ht="17.25" thickBot="1">
      <c r="A31" s="4056" t="s">
        <v>1684</v>
      </c>
      <c r="B31" s="1939" t="s">
        <v>16</v>
      </c>
      <c r="C31" s="1941" t="s">
        <v>16</v>
      </c>
      <c r="D31" s="3652" t="s">
        <v>59</v>
      </c>
      <c r="E31" s="1793" t="s">
        <v>2</v>
      </c>
      <c r="F31" s="3652" t="s">
        <v>59</v>
      </c>
      <c r="G31" s="1792" t="s">
        <v>3</v>
      </c>
      <c r="H31" s="4089" t="s">
        <v>15</v>
      </c>
      <c r="I31" s="1790" t="s">
        <v>16</v>
      </c>
      <c r="J31" s="1790" t="s">
        <v>16</v>
      </c>
      <c r="K31" s="1936" t="s">
        <v>2</v>
      </c>
      <c r="L31" s="1793" t="s">
        <v>2</v>
      </c>
      <c r="M31" s="1792" t="s">
        <v>3</v>
      </c>
      <c r="N31" s="1793" t="s">
        <v>2</v>
      </c>
      <c r="O31" s="4091" t="s">
        <v>15</v>
      </c>
      <c r="P31" s="1790" t="s">
        <v>16</v>
      </c>
      <c r="Q31" s="1941" t="s">
        <v>16</v>
      </c>
      <c r="R31" s="3652" t="s">
        <v>59</v>
      </c>
      <c r="S31" s="1793" t="s">
        <v>2</v>
      </c>
      <c r="T31" s="1793" t="s">
        <v>2</v>
      </c>
      <c r="U31" s="1788" t="s">
        <v>16</v>
      </c>
      <c r="V31" s="1793" t="s">
        <v>2</v>
      </c>
      <c r="W31" s="1790" t="s">
        <v>16</v>
      </c>
      <c r="X31" s="2771" t="s">
        <v>704</v>
      </c>
      <c r="Y31" s="4090" t="s">
        <v>15</v>
      </c>
      <c r="Z31" s="1793" t="s">
        <v>2</v>
      </c>
      <c r="AA31" s="1790" t="s">
        <v>16</v>
      </c>
      <c r="AB31" s="1793" t="s">
        <v>1710</v>
      </c>
      <c r="AC31" s="1790" t="s">
        <v>16</v>
      </c>
      <c r="AD31" s="2771" t="s">
        <v>704</v>
      </c>
      <c r="AE31" s="3673" t="s">
        <v>704</v>
      </c>
      <c r="AF31" s="1734">
        <f t="shared" si="1"/>
        <v>12</v>
      </c>
      <c r="AG31" s="1734">
        <f t="shared" si="2"/>
        <v>2</v>
      </c>
      <c r="AH31" s="1734">
        <f t="shared" si="3"/>
        <v>0</v>
      </c>
      <c r="AI31" s="1734">
        <f t="shared" si="4"/>
        <v>10</v>
      </c>
      <c r="AJ31" s="1734">
        <f t="shared" si="5"/>
        <v>3</v>
      </c>
      <c r="AK31" s="49">
        <v>0</v>
      </c>
      <c r="AL31" s="1777" t="e">
        <v>#NAME?</v>
      </c>
      <c r="AM31" s="14">
        <v>10</v>
      </c>
    </row>
    <row r="32" spans="1:39" ht="17.25" thickBot="1">
      <c r="A32" s="4064" t="s">
        <v>1685</v>
      </c>
      <c r="B32" s="2772" t="s">
        <v>16</v>
      </c>
      <c r="C32" s="1944" t="s">
        <v>16</v>
      </c>
      <c r="D32" s="1808" t="s">
        <v>2</v>
      </c>
      <c r="E32" s="1802" t="s">
        <v>2</v>
      </c>
      <c r="F32" s="1802" t="s">
        <v>2</v>
      </c>
      <c r="G32" s="1802" t="s">
        <v>2</v>
      </c>
      <c r="H32" s="1802" t="s">
        <v>2</v>
      </c>
      <c r="I32" s="1798" t="s">
        <v>16</v>
      </c>
      <c r="J32" s="1944" t="s">
        <v>16</v>
      </c>
      <c r="K32" s="1953" t="s">
        <v>2</v>
      </c>
      <c r="L32" s="1802" t="s">
        <v>2</v>
      </c>
      <c r="M32" s="1802" t="s">
        <v>2</v>
      </c>
      <c r="N32" s="1802" t="s">
        <v>2</v>
      </c>
      <c r="O32" s="2195" t="s">
        <v>2</v>
      </c>
      <c r="P32" s="1798" t="s">
        <v>16</v>
      </c>
      <c r="Q32" s="1944" t="s">
        <v>16</v>
      </c>
      <c r="R32" s="1808" t="s">
        <v>2</v>
      </c>
      <c r="S32" s="1802" t="s">
        <v>2</v>
      </c>
      <c r="T32" s="1802" t="s">
        <v>2</v>
      </c>
      <c r="U32" s="1802" t="s">
        <v>2</v>
      </c>
      <c r="V32" s="1802" t="s">
        <v>2</v>
      </c>
      <c r="W32" s="1798" t="s">
        <v>16</v>
      </c>
      <c r="X32" s="1944" t="s">
        <v>16</v>
      </c>
      <c r="Y32" s="1953" t="s">
        <v>2</v>
      </c>
      <c r="Z32" s="1802" t="s">
        <v>2</v>
      </c>
      <c r="AA32" s="1802" t="s">
        <v>2</v>
      </c>
      <c r="AB32" s="1802" t="s">
        <v>2</v>
      </c>
      <c r="AC32" s="1802" t="s">
        <v>2</v>
      </c>
      <c r="AD32" s="1798" t="s">
        <v>16</v>
      </c>
      <c r="AE32" s="1944" t="s">
        <v>16</v>
      </c>
      <c r="AF32" s="1734">
        <f t="shared" ref="AF32" si="6">COUNTIF(B32:AE32,AF$3)</f>
        <v>20</v>
      </c>
      <c r="AG32" s="1734">
        <f t="shared" si="2"/>
        <v>0</v>
      </c>
      <c r="AH32" s="1734">
        <f t="shared" si="3"/>
        <v>0</v>
      </c>
      <c r="AI32" s="1734">
        <f t="shared" si="4"/>
        <v>10</v>
      </c>
      <c r="AJ32" s="1734">
        <f t="shared" si="5"/>
        <v>0</v>
      </c>
      <c r="AK32" s="1778">
        <v>1</v>
      </c>
      <c r="AL32" s="1777" t="e">
        <v>#NAME?</v>
      </c>
      <c r="AM32" s="1595">
        <v>0</v>
      </c>
    </row>
    <row r="33" spans="1:39">
      <c r="A33" s="4027" t="s">
        <v>2</v>
      </c>
      <c r="B33" s="4028" t="e">
        <v>#NAME?</v>
      </c>
      <c r="C33" s="4028" t="e">
        <v>#NAME?</v>
      </c>
      <c r="D33" s="4028" t="e">
        <v>#NAME?</v>
      </c>
      <c r="E33" s="4028" t="e">
        <v>#NAME?</v>
      </c>
      <c r="F33" s="4028" t="e">
        <v>#NAME?</v>
      </c>
      <c r="G33" s="4028" t="e">
        <v>#NAME?</v>
      </c>
      <c r="H33" s="4028" t="e">
        <v>#NAME?</v>
      </c>
      <c r="I33" s="4028" t="e">
        <v>#NAME?</v>
      </c>
      <c r="J33" s="4028" t="e">
        <v>#NAME?</v>
      </c>
      <c r="K33" s="4028" t="e">
        <v>#NAME?</v>
      </c>
      <c r="L33" s="4028" t="e">
        <v>#NAME?</v>
      </c>
      <c r="M33" s="4028" t="e">
        <v>#NAME?</v>
      </c>
      <c r="N33" s="4028" t="e">
        <v>#NAME?</v>
      </c>
      <c r="O33" s="4028" t="e">
        <v>#NAME?</v>
      </c>
      <c r="P33" s="4028" t="e">
        <v>#NAME?</v>
      </c>
      <c r="Q33" s="4028" t="e">
        <v>#NAME?</v>
      </c>
      <c r="R33" s="4028" t="e">
        <v>#NAME?</v>
      </c>
      <c r="S33" s="4028" t="e">
        <v>#NAME?</v>
      </c>
      <c r="T33" s="4028" t="e">
        <v>#NAME?</v>
      </c>
      <c r="U33" s="4028" t="e">
        <v>#NAME?</v>
      </c>
      <c r="V33" s="4028" t="e">
        <v>#NAME?</v>
      </c>
      <c r="W33" s="4028" t="e">
        <v>#NAME?</v>
      </c>
      <c r="X33" s="4028" t="e">
        <v>#NAME?</v>
      </c>
      <c r="Y33" s="4028" t="e">
        <v>#NAME?</v>
      </c>
      <c r="Z33" s="4028" t="e">
        <v>#NAME?</v>
      </c>
      <c r="AA33" s="4028" t="e">
        <v>#NAME?</v>
      </c>
      <c r="AB33" s="4028" t="e">
        <v>#NAME?</v>
      </c>
      <c r="AC33" s="4028" t="e">
        <v>#NAME?</v>
      </c>
      <c r="AD33" s="4028" t="e">
        <v>#NAME?</v>
      </c>
      <c r="AE33" s="4028" t="e">
        <v>#NAME?</v>
      </c>
      <c r="AF33" s="2497" t="s">
        <v>1373</v>
      </c>
      <c r="AG33" s="2497" t="s">
        <v>1543</v>
      </c>
      <c r="AH33" s="2497"/>
      <c r="AI33" s="2497"/>
      <c r="AJ33" s="2497"/>
      <c r="AK33" s="2497"/>
      <c r="AL33" s="2497"/>
      <c r="AM33" s="2497"/>
    </row>
    <row r="34" spans="1:39">
      <c r="A34" s="4029" t="s">
        <v>3</v>
      </c>
      <c r="B34" s="4030">
        <f>COUNTIF(B4:B32,"e")</f>
        <v>3</v>
      </c>
      <c r="C34" s="4030">
        <f t="shared" ref="C34:AE34" si="7">COUNTIF(C4:C32,"e")</f>
        <v>3</v>
      </c>
      <c r="D34" s="4030">
        <f t="shared" si="7"/>
        <v>5</v>
      </c>
      <c r="E34" s="4030">
        <f t="shared" si="7"/>
        <v>3</v>
      </c>
      <c r="F34" s="4030">
        <f t="shared" si="7"/>
        <v>3</v>
      </c>
      <c r="G34" s="4030">
        <f t="shared" si="7"/>
        <v>4</v>
      </c>
      <c r="H34" s="4030">
        <f t="shared" si="7"/>
        <v>4</v>
      </c>
      <c r="I34" s="4030">
        <f t="shared" si="7"/>
        <v>3</v>
      </c>
      <c r="J34" s="4030">
        <f t="shared" si="7"/>
        <v>3</v>
      </c>
      <c r="K34" s="4030">
        <f t="shared" si="7"/>
        <v>4</v>
      </c>
      <c r="L34" s="4030">
        <f t="shared" si="7"/>
        <v>4</v>
      </c>
      <c r="M34" s="4030">
        <f t="shared" si="7"/>
        <v>4</v>
      </c>
      <c r="N34" s="4030">
        <f t="shared" si="7"/>
        <v>4</v>
      </c>
      <c r="O34" s="4030">
        <f t="shared" si="7"/>
        <v>4</v>
      </c>
      <c r="P34" s="4030">
        <f t="shared" si="7"/>
        <v>3</v>
      </c>
      <c r="Q34" s="4030">
        <f t="shared" si="7"/>
        <v>3</v>
      </c>
      <c r="R34" s="4030">
        <f t="shared" si="7"/>
        <v>3</v>
      </c>
      <c r="S34" s="4030">
        <f t="shared" si="7"/>
        <v>4</v>
      </c>
      <c r="T34" s="4030">
        <f t="shared" si="7"/>
        <v>4</v>
      </c>
      <c r="U34" s="4030">
        <f t="shared" si="7"/>
        <v>4</v>
      </c>
      <c r="V34" s="4030">
        <f t="shared" si="7"/>
        <v>4</v>
      </c>
      <c r="W34" s="4030">
        <f t="shared" si="7"/>
        <v>3</v>
      </c>
      <c r="X34" s="4030">
        <f t="shared" si="7"/>
        <v>3</v>
      </c>
      <c r="Y34" s="4030">
        <f t="shared" si="7"/>
        <v>4</v>
      </c>
      <c r="Z34" s="4030">
        <f t="shared" si="7"/>
        <v>4</v>
      </c>
      <c r="AA34" s="4030">
        <f t="shared" si="7"/>
        <v>4</v>
      </c>
      <c r="AB34" s="4030">
        <f t="shared" si="7"/>
        <v>4</v>
      </c>
      <c r="AC34" s="4030">
        <f t="shared" si="7"/>
        <v>5</v>
      </c>
      <c r="AD34" s="4030">
        <f t="shared" si="7"/>
        <v>3</v>
      </c>
      <c r="AE34" s="4030">
        <f t="shared" si="7"/>
        <v>3</v>
      </c>
      <c r="AF34" s="2498"/>
      <c r="AG34" s="2498"/>
      <c r="AH34" s="2498"/>
      <c r="AI34" s="2498"/>
      <c r="AJ34" s="2497"/>
      <c r="AK34" s="2497"/>
      <c r="AL34" s="2497"/>
      <c r="AM34" s="2498"/>
    </row>
    <row r="35" spans="1:39">
      <c r="A35" s="4029" t="s">
        <v>1470</v>
      </c>
      <c r="B35" s="3796">
        <v>2</v>
      </c>
      <c r="C35" s="2723">
        <v>1</v>
      </c>
      <c r="D35" s="2723">
        <v>2</v>
      </c>
      <c r="E35" s="2723">
        <v>2</v>
      </c>
      <c r="F35" s="2723">
        <v>2</v>
      </c>
      <c r="G35" s="2723">
        <v>2</v>
      </c>
      <c r="H35" s="2723">
        <v>2</v>
      </c>
      <c r="I35" s="2723">
        <v>1</v>
      </c>
      <c r="J35" s="2723">
        <v>1</v>
      </c>
      <c r="K35" s="2723">
        <v>2</v>
      </c>
      <c r="L35" s="2723">
        <v>2</v>
      </c>
      <c r="M35" s="2723">
        <v>2</v>
      </c>
      <c r="N35" s="2723">
        <v>2</v>
      </c>
      <c r="O35" s="2723">
        <v>2</v>
      </c>
      <c r="P35" s="2723">
        <v>2</v>
      </c>
      <c r="Q35" s="2723">
        <v>2</v>
      </c>
      <c r="R35" s="2723">
        <v>1</v>
      </c>
      <c r="S35" s="2723">
        <v>2</v>
      </c>
      <c r="T35" s="2723">
        <v>2</v>
      </c>
      <c r="U35" s="2723">
        <v>2</v>
      </c>
      <c r="V35" s="2723">
        <v>2</v>
      </c>
      <c r="W35" s="2723">
        <v>2</v>
      </c>
      <c r="X35" s="2723">
        <v>1</v>
      </c>
      <c r="Y35" s="2723">
        <v>2</v>
      </c>
      <c r="Z35" s="2723">
        <v>2</v>
      </c>
      <c r="AA35" s="2723">
        <v>2</v>
      </c>
      <c r="AB35" s="2723">
        <v>2</v>
      </c>
      <c r="AC35" s="2723">
        <v>1</v>
      </c>
      <c r="AD35" s="2723">
        <v>2</v>
      </c>
      <c r="AE35" s="2724">
        <v>2</v>
      </c>
      <c r="AF35" s="2498"/>
      <c r="AG35" s="2498"/>
      <c r="AH35" s="2498"/>
      <c r="AI35" s="2498"/>
      <c r="AJ35" s="2497"/>
      <c r="AK35" s="2497"/>
      <c r="AL35" s="2497"/>
      <c r="AM35" s="2498"/>
    </row>
    <row r="36" spans="1:39">
      <c r="A36" s="4021" t="s">
        <v>2</v>
      </c>
      <c r="B36" s="4031">
        <f>COUNTIF(B4:B32, "D")</f>
        <v>0</v>
      </c>
      <c r="C36" s="4031">
        <f t="shared" ref="C36:AE36" si="8">COUNTIF(C4:C32, "D")</f>
        <v>0</v>
      </c>
      <c r="D36" s="4031">
        <f t="shared" si="8"/>
        <v>12</v>
      </c>
      <c r="E36" s="4031">
        <f t="shared" si="8"/>
        <v>13</v>
      </c>
      <c r="F36" s="4031">
        <f t="shared" si="8"/>
        <v>13</v>
      </c>
      <c r="G36" s="4031">
        <f t="shared" si="8"/>
        <v>15</v>
      </c>
      <c r="H36" s="4031">
        <f t="shared" si="8"/>
        <v>13</v>
      </c>
      <c r="I36" s="4031">
        <f t="shared" si="8"/>
        <v>0</v>
      </c>
      <c r="J36" s="4031">
        <f t="shared" si="8"/>
        <v>2</v>
      </c>
      <c r="K36" s="4031">
        <f t="shared" si="8"/>
        <v>14</v>
      </c>
      <c r="L36" s="4031">
        <f t="shared" si="8"/>
        <v>14</v>
      </c>
      <c r="M36" s="4031">
        <f t="shared" si="8"/>
        <v>13</v>
      </c>
      <c r="N36" s="4031">
        <f t="shared" si="8"/>
        <v>16</v>
      </c>
      <c r="O36" s="4031">
        <f t="shared" si="8"/>
        <v>10</v>
      </c>
      <c r="P36" s="4031">
        <f t="shared" si="8"/>
        <v>0</v>
      </c>
      <c r="Q36" s="4031">
        <f t="shared" si="8"/>
        <v>0</v>
      </c>
      <c r="R36" s="4031">
        <f t="shared" si="8"/>
        <v>14</v>
      </c>
      <c r="S36" s="4031">
        <f t="shared" si="8"/>
        <v>16</v>
      </c>
      <c r="T36" s="4031">
        <f t="shared" si="8"/>
        <v>15</v>
      </c>
      <c r="U36" s="4031">
        <f t="shared" si="8"/>
        <v>15</v>
      </c>
      <c r="V36" s="4031">
        <f t="shared" si="8"/>
        <v>13</v>
      </c>
      <c r="W36" s="4031">
        <f t="shared" si="8"/>
        <v>0</v>
      </c>
      <c r="X36" s="4031">
        <f t="shared" si="8"/>
        <v>0</v>
      </c>
      <c r="Y36" s="4031">
        <f t="shared" si="8"/>
        <v>17</v>
      </c>
      <c r="Z36" s="4031">
        <f t="shared" si="8"/>
        <v>16</v>
      </c>
      <c r="AA36" s="4031">
        <f t="shared" si="8"/>
        <v>14</v>
      </c>
      <c r="AB36" s="4031">
        <f t="shared" si="8"/>
        <v>18</v>
      </c>
      <c r="AC36" s="4031">
        <f t="shared" si="8"/>
        <v>9</v>
      </c>
      <c r="AD36" s="4031">
        <f t="shared" si="8"/>
        <v>0</v>
      </c>
      <c r="AE36" s="4031">
        <f t="shared" si="8"/>
        <v>0</v>
      </c>
      <c r="AF36" s="2507"/>
      <c r="AG36" s="2507"/>
      <c r="AH36" s="2507"/>
      <c r="AI36" s="2507"/>
      <c r="AJ36" s="2507"/>
      <c r="AK36" s="2507"/>
      <c r="AL36" s="2507"/>
      <c r="AM36" s="2507"/>
    </row>
    <row r="37" spans="1:39">
      <c r="A37" s="448" t="s">
        <v>1471</v>
      </c>
      <c r="B37" s="4032">
        <v>3</v>
      </c>
      <c r="C37" s="2723">
        <v>3</v>
      </c>
      <c r="D37" s="2723">
        <v>12</v>
      </c>
      <c r="E37" s="2723">
        <v>11</v>
      </c>
      <c r="F37" s="2723">
        <v>13</v>
      </c>
      <c r="G37" s="2723">
        <v>12</v>
      </c>
      <c r="H37" s="2723">
        <v>11</v>
      </c>
      <c r="I37" s="2723">
        <v>3</v>
      </c>
      <c r="J37" s="2723">
        <v>3</v>
      </c>
      <c r="K37" s="2723">
        <v>13</v>
      </c>
      <c r="L37" s="2723">
        <v>11</v>
      </c>
      <c r="M37" s="2723">
        <v>13</v>
      </c>
      <c r="N37" s="2723">
        <v>13</v>
      </c>
      <c r="O37" s="2723">
        <v>11</v>
      </c>
      <c r="P37" s="2723">
        <v>3</v>
      </c>
      <c r="Q37" s="2723">
        <v>3</v>
      </c>
      <c r="R37" s="2723">
        <v>13</v>
      </c>
      <c r="S37" s="2723">
        <v>11</v>
      </c>
      <c r="T37" s="2723">
        <v>13</v>
      </c>
      <c r="U37" s="2723">
        <v>13</v>
      </c>
      <c r="V37" s="2723">
        <v>11</v>
      </c>
      <c r="W37" s="2723">
        <v>3</v>
      </c>
      <c r="X37" s="2723">
        <v>3</v>
      </c>
      <c r="Y37" s="2723">
        <v>13</v>
      </c>
      <c r="Z37" s="2723">
        <v>11</v>
      </c>
      <c r="AA37" s="2723">
        <v>13</v>
      </c>
      <c r="AB37" s="2723">
        <v>13</v>
      </c>
      <c r="AC37" s="2723">
        <v>11</v>
      </c>
      <c r="AD37" s="2723">
        <v>3</v>
      </c>
      <c r="AE37" s="2724">
        <v>3</v>
      </c>
      <c r="AF37" s="2507"/>
      <c r="AG37" s="2507"/>
      <c r="AH37" s="2507"/>
      <c r="AI37" s="2507"/>
      <c r="AJ37" s="2507"/>
      <c r="AK37" s="2507"/>
      <c r="AL37" s="2507"/>
      <c r="AM37" s="2507"/>
    </row>
    <row r="38" spans="1:39">
      <c r="A38" s="4033" t="s">
        <v>1373</v>
      </c>
      <c r="B38" s="4030">
        <f>COUNTIF(B4:B32,"d1")</f>
        <v>3</v>
      </c>
      <c r="C38" s="4030">
        <f t="shared" ref="C38:AE38" si="9">COUNTIF(C4:C32,"d1")</f>
        <v>3</v>
      </c>
      <c r="D38" s="4030">
        <f t="shared" si="9"/>
        <v>0</v>
      </c>
      <c r="E38" s="4030">
        <f t="shared" si="9"/>
        <v>0</v>
      </c>
      <c r="F38" s="4030">
        <f t="shared" si="9"/>
        <v>0</v>
      </c>
      <c r="G38" s="4030">
        <f t="shared" si="9"/>
        <v>0</v>
      </c>
      <c r="H38" s="4030">
        <f t="shared" si="9"/>
        <v>0</v>
      </c>
      <c r="I38" s="4030">
        <f t="shared" si="9"/>
        <v>3</v>
      </c>
      <c r="J38" s="4030">
        <f t="shared" si="9"/>
        <v>3</v>
      </c>
      <c r="K38" s="4030">
        <f t="shared" si="9"/>
        <v>0</v>
      </c>
      <c r="L38" s="4030">
        <f t="shared" si="9"/>
        <v>0</v>
      </c>
      <c r="M38" s="4030">
        <f t="shared" si="9"/>
        <v>0</v>
      </c>
      <c r="N38" s="4030">
        <f t="shared" si="9"/>
        <v>0</v>
      </c>
      <c r="O38" s="4030">
        <f t="shared" si="9"/>
        <v>0</v>
      </c>
      <c r="P38" s="4030">
        <f t="shared" si="9"/>
        <v>3</v>
      </c>
      <c r="Q38" s="4030">
        <f t="shared" si="9"/>
        <v>3</v>
      </c>
      <c r="R38" s="4030">
        <f t="shared" si="9"/>
        <v>0</v>
      </c>
      <c r="S38" s="4030">
        <f t="shared" si="9"/>
        <v>0</v>
      </c>
      <c r="T38" s="4030">
        <f t="shared" si="9"/>
        <v>0</v>
      </c>
      <c r="U38" s="4030">
        <f t="shared" si="9"/>
        <v>0</v>
      </c>
      <c r="V38" s="4030">
        <f t="shared" si="9"/>
        <v>0</v>
      </c>
      <c r="W38" s="4030">
        <f t="shared" si="9"/>
        <v>2</v>
      </c>
      <c r="X38" s="4030">
        <f t="shared" si="9"/>
        <v>4</v>
      </c>
      <c r="Y38" s="4030">
        <f t="shared" si="9"/>
        <v>0</v>
      </c>
      <c r="Z38" s="4030">
        <f t="shared" si="9"/>
        <v>0</v>
      </c>
      <c r="AA38" s="4030">
        <f t="shared" si="9"/>
        <v>0</v>
      </c>
      <c r="AB38" s="4030">
        <f t="shared" si="9"/>
        <v>0</v>
      </c>
      <c r="AC38" s="4030">
        <f t="shared" si="9"/>
        <v>0</v>
      </c>
      <c r="AD38" s="4030">
        <f t="shared" si="9"/>
        <v>3</v>
      </c>
      <c r="AE38" s="4030">
        <f t="shared" si="9"/>
        <v>3</v>
      </c>
      <c r="AF38" s="2507"/>
      <c r="AG38" s="2507"/>
      <c r="AH38" s="2507"/>
      <c r="AI38" s="2507"/>
      <c r="AJ38" s="2507"/>
      <c r="AK38" s="2507"/>
      <c r="AL38" s="2507"/>
      <c r="AM38" s="2507"/>
    </row>
    <row r="39" spans="1:39">
      <c r="A39" s="4034" t="s">
        <v>1474</v>
      </c>
      <c r="B39" s="4035">
        <v>2</v>
      </c>
      <c r="C39" s="2727">
        <v>2</v>
      </c>
      <c r="D39" s="2727">
        <v>1</v>
      </c>
      <c r="E39" s="2727">
        <v>1</v>
      </c>
      <c r="F39" s="2727">
        <v>1</v>
      </c>
      <c r="G39" s="2727">
        <v>1</v>
      </c>
      <c r="H39" s="2727">
        <v>2</v>
      </c>
      <c r="I39" s="2727">
        <v>2</v>
      </c>
      <c r="J39" s="2727">
        <v>2</v>
      </c>
      <c r="K39" s="2727">
        <v>2</v>
      </c>
      <c r="L39" s="2727">
        <v>2</v>
      </c>
      <c r="M39" s="2727">
        <v>2</v>
      </c>
      <c r="N39" s="2727">
        <v>2</v>
      </c>
      <c r="O39" s="2727">
        <v>2</v>
      </c>
      <c r="P39" s="2727">
        <v>2</v>
      </c>
      <c r="Q39" s="2727">
        <v>1</v>
      </c>
      <c r="R39" s="2727">
        <v>2</v>
      </c>
      <c r="S39" s="2727">
        <v>2</v>
      </c>
      <c r="T39" s="2727">
        <v>1</v>
      </c>
      <c r="U39" s="2727">
        <v>1</v>
      </c>
      <c r="V39" s="2727">
        <v>1</v>
      </c>
      <c r="W39" s="2727">
        <v>1</v>
      </c>
      <c r="X39" s="2727">
        <v>2</v>
      </c>
      <c r="Y39" s="2727">
        <v>2</v>
      </c>
      <c r="Z39" s="2727">
        <v>2</v>
      </c>
      <c r="AA39" s="2727">
        <v>2</v>
      </c>
      <c r="AB39" s="2727">
        <v>2</v>
      </c>
      <c r="AC39" s="2727">
        <v>2</v>
      </c>
      <c r="AD39" s="2727">
        <v>2</v>
      </c>
      <c r="AE39" s="2728">
        <v>1</v>
      </c>
      <c r="AF39" s="2507"/>
      <c r="AG39" s="2507"/>
      <c r="AH39" s="2507"/>
      <c r="AI39" s="2507"/>
      <c r="AJ39" s="2507"/>
      <c r="AK39" s="2507"/>
      <c r="AL39" s="2507"/>
      <c r="AM39" s="2507"/>
    </row>
    <row r="40" spans="1:39">
      <c r="A40" s="4034" t="s">
        <v>1551</v>
      </c>
      <c r="B40" s="4035">
        <v>2</v>
      </c>
      <c r="C40" s="2727">
        <v>2</v>
      </c>
      <c r="D40" s="2727">
        <v>6</v>
      </c>
      <c r="E40" s="2727">
        <v>9</v>
      </c>
      <c r="F40" s="2727">
        <v>6</v>
      </c>
      <c r="G40" s="2727">
        <v>8</v>
      </c>
      <c r="H40" s="2727">
        <v>7</v>
      </c>
      <c r="I40" s="2727">
        <v>2</v>
      </c>
      <c r="J40" s="2727">
        <v>2</v>
      </c>
      <c r="K40" s="2727">
        <v>8</v>
      </c>
      <c r="L40" s="2727">
        <v>9</v>
      </c>
      <c r="M40" s="2727">
        <v>6</v>
      </c>
      <c r="N40" s="2727">
        <v>8</v>
      </c>
      <c r="O40" s="2727">
        <v>5</v>
      </c>
      <c r="P40" s="2727">
        <v>2</v>
      </c>
      <c r="Q40" s="2727">
        <v>2</v>
      </c>
      <c r="R40" s="2727">
        <v>7</v>
      </c>
      <c r="S40" s="2727">
        <v>8</v>
      </c>
      <c r="T40" s="2727">
        <v>6</v>
      </c>
      <c r="U40" s="2727">
        <v>8</v>
      </c>
      <c r="V40" s="2727">
        <v>6</v>
      </c>
      <c r="W40" s="2727">
        <v>2</v>
      </c>
      <c r="X40" s="2727">
        <v>2</v>
      </c>
      <c r="Y40" s="2727">
        <v>7</v>
      </c>
      <c r="Z40" s="2727">
        <v>6</v>
      </c>
      <c r="AA40" s="2727">
        <v>7</v>
      </c>
      <c r="AB40" s="2727">
        <v>9</v>
      </c>
      <c r="AC40" s="2727">
        <v>6</v>
      </c>
      <c r="AD40" s="2727">
        <v>2</v>
      </c>
      <c r="AE40" s="2728">
        <v>2</v>
      </c>
      <c r="AF40" s="2507"/>
      <c r="AG40" s="2507"/>
      <c r="AH40" s="2507"/>
      <c r="AI40" s="2507"/>
      <c r="AJ40" s="2507"/>
      <c r="AK40" s="2507"/>
      <c r="AL40" s="2507"/>
      <c r="AM40" s="2507"/>
    </row>
    <row r="41" spans="1:39">
      <c r="A41" s="4034" t="s">
        <v>1552</v>
      </c>
      <c r="B41" s="4035">
        <v>1</v>
      </c>
      <c r="C41" s="2727">
        <v>1</v>
      </c>
      <c r="D41" s="2727">
        <v>4</v>
      </c>
      <c r="E41" s="2727">
        <v>3</v>
      </c>
      <c r="F41" s="2727">
        <v>4</v>
      </c>
      <c r="G41" s="2727">
        <v>5</v>
      </c>
      <c r="H41" s="2727">
        <v>4</v>
      </c>
      <c r="I41" s="2727">
        <v>1</v>
      </c>
      <c r="J41" s="2727">
        <v>1</v>
      </c>
      <c r="K41" s="2727">
        <v>4</v>
      </c>
      <c r="L41" s="2727">
        <v>3</v>
      </c>
      <c r="M41" s="2727">
        <v>4</v>
      </c>
      <c r="N41" s="2727">
        <v>5</v>
      </c>
      <c r="O41" s="2727">
        <v>4</v>
      </c>
      <c r="P41" s="2727">
        <v>1</v>
      </c>
      <c r="Q41" s="2727">
        <v>1</v>
      </c>
      <c r="R41" s="2727">
        <v>4</v>
      </c>
      <c r="S41" s="2727">
        <v>4</v>
      </c>
      <c r="T41" s="2727">
        <v>4</v>
      </c>
      <c r="U41" s="2727">
        <v>5</v>
      </c>
      <c r="V41" s="2727">
        <v>4</v>
      </c>
      <c r="W41" s="2727">
        <v>1</v>
      </c>
      <c r="X41" s="2727">
        <v>1</v>
      </c>
      <c r="Y41" s="2727">
        <v>4</v>
      </c>
      <c r="Z41" s="2727">
        <v>5</v>
      </c>
      <c r="AA41" s="2727">
        <v>4</v>
      </c>
      <c r="AB41" s="2727">
        <v>4</v>
      </c>
      <c r="AC41" s="2727">
        <v>4</v>
      </c>
      <c r="AD41" s="2727">
        <v>1</v>
      </c>
      <c r="AE41" s="2728">
        <v>1</v>
      </c>
      <c r="AF41" s="2507"/>
      <c r="AG41" s="2190"/>
      <c r="AH41" s="2190"/>
      <c r="AI41" s="2190"/>
      <c r="AJ41" s="2190"/>
      <c r="AK41" s="2190"/>
      <c r="AL41" s="2190"/>
      <c r="AM41" s="2190"/>
    </row>
    <row r="42" spans="1:39">
      <c r="A42" s="4034" t="s">
        <v>1553</v>
      </c>
      <c r="B42" s="4035">
        <v>2</v>
      </c>
      <c r="C42" s="2727">
        <v>1</v>
      </c>
      <c r="D42" s="2727">
        <v>5</v>
      </c>
      <c r="E42" s="2727">
        <v>7</v>
      </c>
      <c r="F42" s="2727">
        <v>5</v>
      </c>
      <c r="G42" s="2727">
        <v>6</v>
      </c>
      <c r="H42" s="2727">
        <v>6</v>
      </c>
      <c r="I42" s="2727">
        <v>1</v>
      </c>
      <c r="J42" s="2727">
        <v>1</v>
      </c>
      <c r="K42" s="2727">
        <v>5</v>
      </c>
      <c r="L42" s="2727">
        <v>6</v>
      </c>
      <c r="M42" s="2727">
        <v>3</v>
      </c>
      <c r="N42" s="2727">
        <v>5</v>
      </c>
      <c r="O42" s="2727">
        <v>4</v>
      </c>
      <c r="P42" s="2727">
        <v>2</v>
      </c>
      <c r="Q42" s="2727">
        <v>2</v>
      </c>
      <c r="R42" s="2727">
        <v>6</v>
      </c>
      <c r="S42" s="2727">
        <v>6</v>
      </c>
      <c r="T42" s="2727">
        <v>5</v>
      </c>
      <c r="U42" s="2727">
        <v>6</v>
      </c>
      <c r="V42" s="2727">
        <v>5</v>
      </c>
      <c r="W42" s="2727">
        <v>1</v>
      </c>
      <c r="X42" s="2727">
        <v>1</v>
      </c>
      <c r="Y42" s="2727">
        <v>4</v>
      </c>
      <c r="Z42" s="2727">
        <v>4</v>
      </c>
      <c r="AA42" s="2727">
        <v>4</v>
      </c>
      <c r="AB42" s="2727">
        <v>6</v>
      </c>
      <c r="AC42" s="2727">
        <v>3</v>
      </c>
      <c r="AD42" s="2727">
        <v>2</v>
      </c>
      <c r="AE42" s="2728">
        <v>2</v>
      </c>
    </row>
    <row r="43" spans="1:39">
      <c r="A43" s="4036" t="s">
        <v>1478</v>
      </c>
      <c r="B43" s="4032">
        <v>3</v>
      </c>
      <c r="C43" s="2723">
        <v>3</v>
      </c>
      <c r="D43" s="2723">
        <v>10</v>
      </c>
      <c r="E43" s="2723">
        <v>12</v>
      </c>
      <c r="F43" s="2723">
        <v>10</v>
      </c>
      <c r="G43" s="2723">
        <v>13</v>
      </c>
      <c r="H43" s="2723">
        <v>11</v>
      </c>
      <c r="I43" s="2723">
        <v>3</v>
      </c>
      <c r="J43" s="2723">
        <v>3</v>
      </c>
      <c r="K43" s="2723">
        <v>12</v>
      </c>
      <c r="L43" s="2723">
        <v>12</v>
      </c>
      <c r="M43" s="2723">
        <v>10</v>
      </c>
      <c r="N43" s="2723">
        <v>13</v>
      </c>
      <c r="O43" s="2723">
        <v>9</v>
      </c>
      <c r="P43" s="2723">
        <v>3</v>
      </c>
      <c r="Q43" s="2723">
        <v>3</v>
      </c>
      <c r="R43" s="2723">
        <v>11</v>
      </c>
      <c r="S43" s="2723">
        <v>12</v>
      </c>
      <c r="T43" s="2723">
        <v>10</v>
      </c>
      <c r="U43" s="2723">
        <v>13</v>
      </c>
      <c r="V43" s="2723">
        <v>10</v>
      </c>
      <c r="W43" s="2723">
        <v>3</v>
      </c>
      <c r="X43" s="2723">
        <v>3</v>
      </c>
      <c r="Y43" s="2723">
        <v>11</v>
      </c>
      <c r="Z43" s="2723">
        <v>11</v>
      </c>
      <c r="AA43" s="2723">
        <v>11</v>
      </c>
      <c r="AB43" s="2723">
        <v>13</v>
      </c>
      <c r="AC43" s="2723">
        <v>10</v>
      </c>
      <c r="AD43" s="2723">
        <v>3</v>
      </c>
      <c r="AE43" s="2724">
        <v>3</v>
      </c>
    </row>
    <row r="44" spans="1:39" ht="17.25" thickBot="1">
      <c r="A44" s="4037" t="s">
        <v>4</v>
      </c>
      <c r="B44" s="4038">
        <f>COUNTIF(B4:B32,"n")</f>
        <v>3</v>
      </c>
      <c r="C44" s="4038">
        <f t="shared" ref="C44:AE44" si="10">COUNTIF(C4:C32,"n")</f>
        <v>3</v>
      </c>
      <c r="D44" s="4038">
        <f t="shared" si="10"/>
        <v>3</v>
      </c>
      <c r="E44" s="4038">
        <f t="shared" si="10"/>
        <v>3</v>
      </c>
      <c r="F44" s="4038">
        <f t="shared" si="10"/>
        <v>3</v>
      </c>
      <c r="G44" s="4038">
        <f t="shared" si="10"/>
        <v>3</v>
      </c>
      <c r="H44" s="4038">
        <f t="shared" si="10"/>
        <v>3</v>
      </c>
      <c r="I44" s="4038">
        <f t="shared" si="10"/>
        <v>3</v>
      </c>
      <c r="J44" s="4038">
        <f t="shared" si="10"/>
        <v>3</v>
      </c>
      <c r="K44" s="4038">
        <f t="shared" si="10"/>
        <v>3</v>
      </c>
      <c r="L44" s="4038">
        <f t="shared" si="10"/>
        <v>3</v>
      </c>
      <c r="M44" s="4038">
        <f t="shared" si="10"/>
        <v>3</v>
      </c>
      <c r="N44" s="4038">
        <f t="shared" si="10"/>
        <v>3</v>
      </c>
      <c r="O44" s="4038">
        <f t="shared" si="10"/>
        <v>3</v>
      </c>
      <c r="P44" s="4038">
        <f t="shared" si="10"/>
        <v>3</v>
      </c>
      <c r="Q44" s="4038">
        <f t="shared" si="10"/>
        <v>3</v>
      </c>
      <c r="R44" s="4038">
        <f t="shared" si="10"/>
        <v>3</v>
      </c>
      <c r="S44" s="4038">
        <f t="shared" si="10"/>
        <v>3</v>
      </c>
      <c r="T44" s="4038">
        <f t="shared" si="10"/>
        <v>3</v>
      </c>
      <c r="U44" s="4038">
        <f t="shared" si="10"/>
        <v>3</v>
      </c>
      <c r="V44" s="4038">
        <f t="shared" si="10"/>
        <v>3</v>
      </c>
      <c r="W44" s="4038">
        <f t="shared" si="10"/>
        <v>3</v>
      </c>
      <c r="X44" s="4038">
        <f t="shared" si="10"/>
        <v>3</v>
      </c>
      <c r="Y44" s="4038">
        <f t="shared" si="10"/>
        <v>3</v>
      </c>
      <c r="Z44" s="4038">
        <f t="shared" si="10"/>
        <v>3</v>
      </c>
      <c r="AA44" s="4038">
        <f t="shared" si="10"/>
        <v>3</v>
      </c>
      <c r="AB44" s="4038">
        <f t="shared" si="10"/>
        <v>3</v>
      </c>
      <c r="AC44" s="4038">
        <f t="shared" si="10"/>
        <v>3</v>
      </c>
      <c r="AD44" s="4038">
        <f t="shared" si="10"/>
        <v>3</v>
      </c>
      <c r="AE44" s="4038">
        <f t="shared" si="10"/>
        <v>3</v>
      </c>
    </row>
  </sheetData>
  <mergeCells count="2">
    <mergeCell ref="A1:AE1"/>
    <mergeCell ref="AF2:AM2"/>
  </mergeCells>
  <phoneticPr fontId="3" type="noConversion"/>
  <conditionalFormatting sqref="B3:AE3 R8:S8 F9 V9 K11:K12 H13 AA18 D31:F31 R31 M18:N18">
    <cfRule type="containsText" dxfId="6191" priority="341" operator="containsText" text="토">
      <formula>NOT(ISERROR(SEARCH("토",B3)))</formula>
    </cfRule>
  </conditionalFormatting>
  <conditionalFormatting sqref="B3:AE3 R8:S8 F9 V9 K11:K12 H13 AA18 D31:F31 R31">
    <cfRule type="cellIs" dxfId="6190" priority="340" operator="equal">
      <formula>"일"</formula>
    </cfRule>
  </conditionalFormatting>
  <conditionalFormatting sqref="E14">
    <cfRule type="cellIs" dxfId="6189" priority="86" operator="equal">
      <formula>"연"</formula>
    </cfRule>
  </conditionalFormatting>
  <conditionalFormatting sqref="E16">
    <cfRule type="cellIs" dxfId="6188" priority="87" operator="equal">
      <formula>"연"</formula>
    </cfRule>
  </conditionalFormatting>
  <conditionalFormatting sqref="E24 T24 F29 Q8 W13 C18 B23:C23 O24 W24:X25 B25:C25 N25 S25 D25:D26 R26 V26 P26:Q27 G27 L27 Z27 I28:J29 D29 R29 Y29 AA29 AD30:AE31 G31 M31 U31 AB31">
    <cfRule type="cellIs" dxfId="6187" priority="313" operator="equal">
      <formula>"연"</formula>
    </cfRule>
  </conditionalFormatting>
  <conditionalFormatting sqref="E24">
    <cfRule type="containsText" dxfId="6186" priority="95" operator="containsText" text="토">
      <formula>NOT(ISERROR(SEARCH("토",E24)))</formula>
    </cfRule>
    <cfRule type="cellIs" dxfId="6185" priority="94" operator="equal">
      <formula>"일"</formula>
    </cfRule>
    <cfRule type="cellIs" dxfId="6184" priority="93" operator="equal">
      <formula>"토"</formula>
    </cfRule>
  </conditionalFormatting>
  <conditionalFormatting sqref="E27">
    <cfRule type="cellIs" dxfId="6183" priority="92" operator="equal">
      <formula>"연"</formula>
    </cfRule>
    <cfRule type="cellIs" dxfId="6182" priority="91" operator="equal">
      <formula>"연"</formula>
    </cfRule>
    <cfRule type="containsText" dxfId="6181" priority="90" operator="containsText" text="토">
      <formula>NOT(ISERROR(SEARCH("토",E27)))</formula>
    </cfRule>
    <cfRule type="cellIs" dxfId="6180" priority="89" operator="equal">
      <formula>"일"</formula>
    </cfRule>
    <cfRule type="cellIs" dxfId="6179" priority="88" operator="equal">
      <formula>"토"</formula>
    </cfRule>
  </conditionalFormatting>
  <conditionalFormatting sqref="E19:Q19">
    <cfRule type="cellIs" dxfId="6178" priority="105" operator="equal">
      <formula>"연"</formula>
    </cfRule>
  </conditionalFormatting>
  <conditionalFormatting sqref="E20:U20">
    <cfRule type="cellIs" dxfId="6177" priority="109" operator="equal">
      <formula>"연"</formula>
    </cfRule>
  </conditionalFormatting>
  <conditionalFormatting sqref="E3:AE3 R8:S8 F9 V9 K11:K12 H13 AA18 D31:F31 R31">
    <cfRule type="cellIs" dxfId="6176" priority="339" operator="equal">
      <formula>"토"</formula>
    </cfRule>
  </conditionalFormatting>
  <conditionalFormatting sqref="F29">
    <cfRule type="containsText" dxfId="6175" priority="55" operator="containsText" text="토">
      <formula>NOT(ISERROR(SEARCH("토",F29)))</formula>
    </cfRule>
  </conditionalFormatting>
  <conditionalFormatting sqref="F29:G29">
    <cfRule type="cellIs" dxfId="6174" priority="51" operator="equal">
      <formula>"연"</formula>
    </cfRule>
    <cfRule type="cellIs" dxfId="6173" priority="48" operator="equal">
      <formula>"토"</formula>
    </cfRule>
    <cfRule type="cellIs" dxfId="6172" priority="49" operator="equal">
      <formula>"일"</formula>
    </cfRule>
  </conditionalFormatting>
  <conditionalFormatting sqref="G14">
    <cfRule type="containsText" dxfId="6171" priority="68" operator="containsText" text="토">
      <formula>NOT(ISERROR(SEARCH("토",G14)))</formula>
    </cfRule>
    <cfRule type="cellIs" dxfId="6170" priority="67" operator="equal">
      <formula>"일"</formula>
    </cfRule>
    <cfRule type="cellIs" dxfId="6169" priority="66" operator="equal">
      <formula>"토"</formula>
    </cfRule>
    <cfRule type="cellIs" dxfId="6168" priority="65" operator="equal">
      <formula>"연"</formula>
    </cfRule>
  </conditionalFormatting>
  <conditionalFormatting sqref="G29">
    <cfRule type="cellIs" dxfId="6167" priority="46" operator="equal">
      <formula>"연"</formula>
    </cfRule>
    <cfRule type="containsText" dxfId="6166" priority="50" operator="containsText" text="토">
      <formula>NOT(ISERROR(SEARCH("토",G29)))</formula>
    </cfRule>
  </conditionalFormatting>
  <conditionalFormatting sqref="G24:H24">
    <cfRule type="cellIs" dxfId="6165" priority="64" operator="equal">
      <formula>"연"</formula>
    </cfRule>
  </conditionalFormatting>
  <conditionalFormatting sqref="J16:T16">
    <cfRule type="cellIs" dxfId="6164" priority="84" operator="equal">
      <formula>"연"</formula>
    </cfRule>
  </conditionalFormatting>
  <conditionalFormatting sqref="K5">
    <cfRule type="cellIs" dxfId="6163" priority="28" operator="equal">
      <formula>"일"</formula>
    </cfRule>
    <cfRule type="containsText" dxfId="6162" priority="29" operator="containsText" text="토">
      <formula>NOT(ISERROR(SEARCH("토",K5)))</formula>
    </cfRule>
    <cfRule type="cellIs" dxfId="6161" priority="27" operator="equal">
      <formula>"토"</formula>
    </cfRule>
    <cfRule type="cellIs" dxfId="6160" priority="26" operator="equal">
      <formula>"연"</formula>
    </cfRule>
  </conditionalFormatting>
  <conditionalFormatting sqref="K10:K12">
    <cfRule type="cellIs" dxfId="6159" priority="25" operator="equal">
      <formula>"연"</formula>
    </cfRule>
  </conditionalFormatting>
  <conditionalFormatting sqref="K25">
    <cfRule type="cellIs" dxfId="6158" priority="39" operator="equal">
      <formula>"토"</formula>
    </cfRule>
    <cfRule type="cellIs" dxfId="6157" priority="40" operator="equal">
      <formula>"일"</formula>
    </cfRule>
    <cfRule type="containsText" dxfId="6156" priority="41" operator="containsText" text="토">
      <formula>NOT(ISERROR(SEARCH("토",K25)))</formula>
    </cfRule>
  </conditionalFormatting>
  <conditionalFormatting sqref="K25:K26">
    <cfRule type="cellIs" dxfId="6155" priority="42" operator="equal">
      <formula>"연"</formula>
    </cfRule>
  </conditionalFormatting>
  <conditionalFormatting sqref="L4:P4">
    <cfRule type="cellIs" dxfId="6154" priority="73" operator="equal">
      <formula>"연"</formula>
    </cfRule>
  </conditionalFormatting>
  <conditionalFormatting sqref="M18:N19">
    <cfRule type="cellIs" dxfId="6153" priority="99" operator="equal">
      <formula>"일"</formula>
    </cfRule>
    <cfRule type="cellIs" dxfId="6152" priority="98" operator="equal">
      <formula>"토"</formula>
    </cfRule>
  </conditionalFormatting>
  <conditionalFormatting sqref="M19:N19">
    <cfRule type="cellIs" dxfId="6151" priority="96" operator="equal">
      <formula>"연"</formula>
    </cfRule>
    <cfRule type="containsText" dxfId="6150" priority="100" operator="containsText" text="토">
      <formula>NOT(ISERROR(SEARCH("토",M19)))</formula>
    </cfRule>
  </conditionalFormatting>
  <conditionalFormatting sqref="N27">
    <cfRule type="cellIs" dxfId="6149" priority="24" operator="equal">
      <formula>"연"</formula>
    </cfRule>
  </conditionalFormatting>
  <conditionalFormatting sqref="O4">
    <cfRule type="cellIs" dxfId="6148" priority="69" operator="equal">
      <formula>"연"</formula>
    </cfRule>
    <cfRule type="cellIs" dxfId="6147" priority="70" operator="equal">
      <formula>"토"</formula>
    </cfRule>
    <cfRule type="cellIs" dxfId="6146" priority="71" operator="equal">
      <formula>"일"</formula>
    </cfRule>
    <cfRule type="containsText" dxfId="6145" priority="72" operator="containsText" text="토">
      <formula>NOT(ISERROR(SEARCH("토",O4)))</formula>
    </cfRule>
  </conditionalFormatting>
  <conditionalFormatting sqref="O16">
    <cfRule type="containsText" dxfId="6144" priority="83" operator="containsText" text="토">
      <formula>NOT(ISERROR(SEARCH("토",O16)))</formula>
    </cfRule>
    <cfRule type="cellIs" dxfId="6143" priority="82" operator="equal">
      <formula>"일"</formula>
    </cfRule>
    <cfRule type="cellIs" dxfId="6142" priority="81" operator="equal">
      <formula>"토"</formula>
    </cfRule>
    <cfRule type="cellIs" dxfId="6141" priority="80" operator="equal">
      <formula>"연"</formula>
    </cfRule>
  </conditionalFormatting>
  <conditionalFormatting sqref="P9:R9">
    <cfRule type="cellIs" dxfId="6140" priority="23" operator="equal">
      <formula>"연"</formula>
    </cfRule>
  </conditionalFormatting>
  <conditionalFormatting sqref="P8:T8 T13:Z13 B18:I18 B23:O23 E24:O24 T24:U25 W24:Y25 V24:V26 S24:S27 N25:O25 B25:D27 D26:E26 O26:R27 F27:K27 Y27:AA27 L27:N29 B28:F29 H28:K29 P28:S29 W28:AE29 AC30:AE31 B31:G31 I31:N31 P31:X31 Z31:AB31 B13:F14 P23:Q25 Z24 E25:L25 G26:M26 AC11:AE11 Z12:AE12 I15:S15 AD23:AE27 AC26:AC27 T29:V29 T26:T27 T27:U27 R4:Y4 AA4:AE4 B4:D5 G4:J5 E5 M5 O5:AA5 AC5:AE5 B6:F6 H6:L6 N6:Y6 AA6:AC6 AE6:AE8 B7:G7 I7:Q7 S7:AC7 B8:M8 B9:F9 I9:M9 T9 V9:AE9 B10 D10:J10 M10 O10:V10 X10 Z10:AE10 B11:F11 I11:Q11 B12:C12 E12:J12 L12:M12 O12:X12 M13:P13 R13 AB13:AE13 H13:K14 M14:O14 B15:G15 U15:V15 X15:AA15 AC15:AE15 V16:X16 B16:D17 F16:H17 J17:L17 N17:W17 Y17:Z17 AB17:AE17 L18:Q18 V18:AB18 S18:T19 AD18:AE20 W19 Y19:AB19 B19:C20 W20:X20 B21:AE22 R23:AC23 B24:C24 AC24 AB24:AB26 R25 Z25:AA25 Y26:AC26 W26:X27 O28 U28:V28 B30:K30 M30:Y30 AA30:AB30 B32:AE32">
    <cfRule type="cellIs" dxfId="6139" priority="338" operator="equal">
      <formula>"연"</formula>
    </cfRule>
  </conditionalFormatting>
  <conditionalFormatting sqref="Q24">
    <cfRule type="cellIs" dxfId="6138" priority="63" operator="equal">
      <formula>"연"</formula>
    </cfRule>
  </conditionalFormatting>
  <conditionalFormatting sqref="Q14:AD14">
    <cfRule type="cellIs" dxfId="6137" priority="7" operator="equal">
      <formula>"연"</formula>
    </cfRule>
  </conditionalFormatting>
  <conditionalFormatting sqref="R15">
    <cfRule type="cellIs" dxfId="6136" priority="20" operator="equal">
      <formula>"일"</formula>
    </cfRule>
    <cfRule type="containsText" dxfId="6135" priority="21" operator="containsText" text="토">
      <formula>NOT(ISERROR(SEARCH("토",R15)))</formula>
    </cfRule>
    <cfRule type="cellIs" dxfId="6134" priority="19" operator="equal">
      <formula>"토"</formula>
    </cfRule>
  </conditionalFormatting>
  <conditionalFormatting sqref="S11:AA11">
    <cfRule type="cellIs" dxfId="6133" priority="22" operator="equal">
      <formula>"연"</formula>
    </cfRule>
  </conditionalFormatting>
  <conditionalFormatting sqref="T24">
    <cfRule type="cellIs" dxfId="6132" priority="60" operator="equal">
      <formula>"일"</formula>
    </cfRule>
    <cfRule type="cellIs" dxfId="6131" priority="58" operator="equal">
      <formula>"연"</formula>
    </cfRule>
    <cfRule type="cellIs" dxfId="6130" priority="59" operator="equal">
      <formula>"토"</formula>
    </cfRule>
    <cfRule type="containsText" dxfId="6129" priority="61" operator="containsText" text="토">
      <formula>NOT(ISERROR(SEARCH("토",T24)))</formula>
    </cfRule>
    <cfRule type="cellIs" dxfId="6128" priority="62" operator="equal">
      <formula>"연"</formula>
    </cfRule>
  </conditionalFormatting>
  <conditionalFormatting sqref="T27:U27">
    <cfRule type="cellIs" dxfId="6127" priority="4" operator="equal">
      <formula>"연"</formula>
    </cfRule>
  </conditionalFormatting>
  <conditionalFormatting sqref="T29:U29">
    <cfRule type="cellIs" dxfId="6126" priority="16" operator="equal">
      <formula>"연"</formula>
    </cfRule>
  </conditionalFormatting>
  <conditionalFormatting sqref="U13">
    <cfRule type="cellIs" dxfId="6125" priority="9" operator="equal">
      <formula>"연"</formula>
    </cfRule>
  </conditionalFormatting>
  <conditionalFormatting sqref="U19">
    <cfRule type="cellIs" dxfId="6124" priority="10" operator="equal">
      <formula>"연"</formula>
    </cfRule>
  </conditionalFormatting>
  <conditionalFormatting sqref="U25">
    <cfRule type="cellIs" dxfId="6123" priority="38" operator="equal">
      <formula>"연"</formula>
    </cfRule>
    <cfRule type="containsText" dxfId="6122" priority="37" operator="containsText" text="토">
      <formula>NOT(ISERROR(SEARCH("토",U25)))</formula>
    </cfRule>
    <cfRule type="cellIs" dxfId="6121" priority="36" operator="equal">
      <formula>"일"</formula>
    </cfRule>
    <cfRule type="cellIs" dxfId="6120" priority="35" operator="equal">
      <formula>"토"</formula>
    </cfRule>
    <cfRule type="cellIs" dxfId="6119" priority="33" operator="equal">
      <formula>"연"</formula>
    </cfRule>
  </conditionalFormatting>
  <conditionalFormatting sqref="U29">
    <cfRule type="cellIs" dxfId="6118" priority="14" operator="equal">
      <formula>"일"</formula>
    </cfRule>
    <cfRule type="containsText" dxfId="6117" priority="15" operator="containsText" text="토">
      <formula>NOT(ISERROR(SEARCH("토",U29)))</formula>
    </cfRule>
    <cfRule type="cellIs" dxfId="6116" priority="13" operator="equal">
      <formula>"토"</formula>
    </cfRule>
    <cfRule type="cellIs" dxfId="6115" priority="11" operator="equal">
      <formula>"연"</formula>
    </cfRule>
  </conditionalFormatting>
  <conditionalFormatting sqref="V8">
    <cfRule type="cellIs" dxfId="6114" priority="5" operator="equal">
      <formula>"연"</formula>
    </cfRule>
  </conditionalFormatting>
  <conditionalFormatting sqref="V8:AD8">
    <cfRule type="cellIs" dxfId="6113" priority="6" operator="equal">
      <formula>"연"</formula>
    </cfRule>
  </conditionalFormatting>
  <conditionalFormatting sqref="W31:X31">
    <cfRule type="cellIs" dxfId="6112" priority="1" operator="equal">
      <formula>"연"</formula>
    </cfRule>
  </conditionalFormatting>
  <conditionalFormatting sqref="Z24">
    <cfRule type="cellIs" dxfId="6111" priority="57" operator="equal">
      <formula>"연"</formula>
    </cfRule>
  </conditionalFormatting>
  <conditionalFormatting sqref="Z20:AC20">
    <cfRule type="cellIs" dxfId="6110" priority="3" operator="equal">
      <formula>"연"</formula>
    </cfRule>
  </conditionalFormatting>
  <conditionalFormatting sqref="Z16:AE16">
    <cfRule type="cellIs" dxfId="6109" priority="79" operator="equal">
      <formula>"연"</formula>
    </cfRule>
  </conditionalFormatting>
  <conditionalFormatting sqref="AB14">
    <cfRule type="cellIs" dxfId="6108" priority="2" operator="equal">
      <formula>"연"</formula>
    </cfRule>
  </conditionalFormatting>
  <conditionalFormatting sqref="AB16">
    <cfRule type="cellIs" dxfId="6107" priority="75" operator="equal">
      <formula>"연"</formula>
    </cfRule>
    <cfRule type="cellIs" dxfId="6106" priority="76" operator="equal">
      <formula>"토"</formula>
    </cfRule>
    <cfRule type="cellIs" dxfId="6105" priority="77" operator="equal">
      <formula>"일"</formula>
    </cfRule>
    <cfRule type="containsText" dxfId="6104" priority="78" operator="containsText" text="토">
      <formula>NOT(ISERROR(SEARCH("토",AB16)))</formula>
    </cfRule>
  </conditionalFormatting>
  <conditionalFormatting sqref="AC11:AC12">
    <cfRule type="containsText" dxfId="6103" priority="32" operator="containsText" text="토">
      <formula>NOT(ISERROR(SEARCH("토",AC11)))</formula>
    </cfRule>
    <cfRule type="cellIs" dxfId="6102" priority="31" operator="equal">
      <formula>"일"</formula>
    </cfRule>
    <cfRule type="cellIs" dxfId="6101" priority="30" operator="equal">
      <formula>"토"</formula>
    </cfRule>
  </conditionalFormatting>
  <conditionalFormatting sqref="AC29">
    <cfRule type="cellIs" dxfId="6100" priority="43" operator="equal">
      <formula>"토"</formula>
    </cfRule>
    <cfRule type="cellIs" dxfId="6099" priority="44" operator="equal">
      <formula>"일"</formula>
    </cfRule>
    <cfRule type="containsText" dxfId="6098" priority="45" operator="containsText" text="토">
      <formula>NOT(ISERROR(SEARCH("토",AC29)))</formula>
    </cfRule>
  </conditionalFormatting>
  <conditionalFormatting sqref="AC27:AD27">
    <cfRule type="cellIs" dxfId="6097" priority="18" operator="equal">
      <formula>"연"</formula>
    </cfRule>
  </conditionalFormatting>
  <pageMargins left="0.70866141732283472" right="0.70866141732283472" top="0.74803149606299213" bottom="0.74803149606299213" header="0.31496062992125984" footer="0.31496062992125984"/>
  <pageSetup paperSize="9" orientation="landscape"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AM25"/>
  <sheetViews>
    <sheetView workbookViewId="0">
      <selection activeCell="AD6" sqref="AD6"/>
    </sheetView>
  </sheetViews>
  <sheetFormatPr defaultColWidth="9.5" defaultRowHeight="16.5"/>
  <cols>
    <col min="1" max="1" width="11.25" customWidth="1"/>
    <col min="2" max="31" width="5" customWidth="1"/>
    <col min="32" max="32" width="3.5" bestFit="1" customWidth="1"/>
    <col min="33" max="37" width="3.25" customWidth="1"/>
    <col min="38" max="38" width="3.5" bestFit="1" customWidth="1"/>
    <col min="39" max="39" width="3.25" customWidth="1"/>
  </cols>
  <sheetData>
    <row r="1" spans="1:39" ht="21" thickBot="1">
      <c r="A1" s="6331" t="s">
        <v>1625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39" ht="17.25">
      <c r="A2" s="4013" t="s">
        <v>0</v>
      </c>
      <c r="B2" s="4046">
        <v>1</v>
      </c>
      <c r="C2" s="3820">
        <v>2</v>
      </c>
      <c r="D2" s="3816">
        <v>3</v>
      </c>
      <c r="E2" s="3817">
        <v>4</v>
      </c>
      <c r="F2" s="3817">
        <v>5</v>
      </c>
      <c r="G2" s="3817">
        <v>6</v>
      </c>
      <c r="H2" s="3817">
        <v>7</v>
      </c>
      <c r="I2" s="3817">
        <v>8</v>
      </c>
      <c r="J2" s="3820">
        <v>9</v>
      </c>
      <c r="K2" s="3816">
        <v>10</v>
      </c>
      <c r="L2" s="3817">
        <v>11</v>
      </c>
      <c r="M2" s="3817">
        <v>12</v>
      </c>
      <c r="N2" s="3817">
        <v>13</v>
      </c>
      <c r="O2" s="3817">
        <v>14</v>
      </c>
      <c r="P2" s="3817">
        <v>15</v>
      </c>
      <c r="Q2" s="3820">
        <v>16</v>
      </c>
      <c r="R2" s="3816">
        <v>17</v>
      </c>
      <c r="S2" s="3817">
        <v>18</v>
      </c>
      <c r="T2" s="3817">
        <v>19</v>
      </c>
      <c r="U2" s="3817">
        <v>20</v>
      </c>
      <c r="V2" s="3819">
        <v>21</v>
      </c>
      <c r="W2" s="3819">
        <v>22</v>
      </c>
      <c r="X2" s="4047">
        <v>23</v>
      </c>
      <c r="Y2" s="4046">
        <v>24</v>
      </c>
      <c r="Z2" s="3817">
        <v>25</v>
      </c>
      <c r="AA2" s="3817">
        <v>26</v>
      </c>
      <c r="AB2" s="3817">
        <v>27</v>
      </c>
      <c r="AC2" s="3817">
        <v>28</v>
      </c>
      <c r="AD2" s="3817">
        <v>29</v>
      </c>
      <c r="AE2" s="3820">
        <v>30</v>
      </c>
      <c r="AF2" s="6326" t="s">
        <v>323</v>
      </c>
      <c r="AG2" s="6152"/>
      <c r="AH2" s="6152"/>
      <c r="AI2" s="6152"/>
      <c r="AJ2" s="6152"/>
      <c r="AK2" s="6152"/>
      <c r="AL2" s="6152"/>
      <c r="AM2" s="6153"/>
    </row>
    <row r="3" spans="1:39" ht="18" thickBot="1">
      <c r="A3" s="4014" t="s">
        <v>7</v>
      </c>
      <c r="B3" s="4048" t="s">
        <v>1624</v>
      </c>
      <c r="C3" s="4049" t="s">
        <v>1635</v>
      </c>
      <c r="D3" s="3565" t="s">
        <v>1636</v>
      </c>
      <c r="E3" s="2904" t="s">
        <v>1637</v>
      </c>
      <c r="F3" s="2904" t="s">
        <v>1638</v>
      </c>
      <c r="G3" s="2904" t="s">
        <v>1639</v>
      </c>
      <c r="H3" s="2904" t="s">
        <v>1640</v>
      </c>
      <c r="I3" s="2904" t="s">
        <v>1624</v>
      </c>
      <c r="J3" s="4049" t="s">
        <v>1635</v>
      </c>
      <c r="K3" s="3565" t="s">
        <v>13</v>
      </c>
      <c r="L3" s="2904" t="s">
        <v>14</v>
      </c>
      <c r="M3" s="2904" t="s">
        <v>8</v>
      </c>
      <c r="N3" s="2904" t="s">
        <v>9</v>
      </c>
      <c r="O3" s="2904" t="s">
        <v>10</v>
      </c>
      <c r="P3" s="2904" t="s">
        <v>11</v>
      </c>
      <c r="Q3" s="4049" t="s">
        <v>12</v>
      </c>
      <c r="R3" s="3565" t="s">
        <v>13</v>
      </c>
      <c r="S3" s="2904" t="s">
        <v>14</v>
      </c>
      <c r="T3" s="2904" t="s">
        <v>8</v>
      </c>
      <c r="U3" s="2904" t="s">
        <v>9</v>
      </c>
      <c r="V3" s="2904" t="s">
        <v>10</v>
      </c>
      <c r="W3" s="2904" t="s">
        <v>11</v>
      </c>
      <c r="X3" s="4049" t="s">
        <v>12</v>
      </c>
      <c r="Y3" s="3565" t="s">
        <v>13</v>
      </c>
      <c r="Z3" s="2904" t="s">
        <v>14</v>
      </c>
      <c r="AA3" s="2904" t="s">
        <v>8</v>
      </c>
      <c r="AB3" s="2904" t="s">
        <v>9</v>
      </c>
      <c r="AC3" s="2904" t="s">
        <v>10</v>
      </c>
      <c r="AD3" s="2904" t="s">
        <v>11</v>
      </c>
      <c r="AE3" s="4049" t="s">
        <v>1635</v>
      </c>
      <c r="AF3" s="222" t="s">
        <v>2</v>
      </c>
      <c r="AG3" s="215" t="s">
        <v>3</v>
      </c>
      <c r="AH3" s="215" t="s">
        <v>4</v>
      </c>
      <c r="AI3" s="215" t="s">
        <v>5</v>
      </c>
      <c r="AJ3" s="4015" t="s">
        <v>1373</v>
      </c>
      <c r="AK3" s="3775" t="s">
        <v>1169</v>
      </c>
      <c r="AL3" s="3775" t="s">
        <v>15</v>
      </c>
      <c r="AM3" s="217" t="s">
        <v>6</v>
      </c>
    </row>
    <row r="4" spans="1:39">
      <c r="A4" s="4041" t="s">
        <v>36</v>
      </c>
      <c r="B4" s="1851" t="s">
        <v>16</v>
      </c>
      <c r="C4" s="2321" t="s">
        <v>16</v>
      </c>
      <c r="D4" s="4016" t="s">
        <v>3</v>
      </c>
      <c r="E4" s="2320" t="s">
        <v>4</v>
      </c>
      <c r="F4" s="2320" t="s">
        <v>4</v>
      </c>
      <c r="G4" s="2320" t="s">
        <v>4</v>
      </c>
      <c r="H4" s="459" t="s">
        <v>16</v>
      </c>
      <c r="I4" s="459" t="s">
        <v>16</v>
      </c>
      <c r="J4" s="4017" t="s">
        <v>3</v>
      </c>
      <c r="K4" s="2318" t="s">
        <v>2</v>
      </c>
      <c r="L4" s="457" t="s">
        <v>2</v>
      </c>
      <c r="M4" s="459" t="s">
        <v>16</v>
      </c>
      <c r="N4" s="459" t="s">
        <v>16</v>
      </c>
      <c r="O4" s="3652" t="s">
        <v>59</v>
      </c>
      <c r="P4" s="2319" t="s">
        <v>3</v>
      </c>
      <c r="Q4" s="4018" t="s">
        <v>4</v>
      </c>
      <c r="R4" s="1851" t="s">
        <v>16</v>
      </c>
      <c r="S4" s="2319" t="s">
        <v>3</v>
      </c>
      <c r="T4" s="457" t="s">
        <v>2</v>
      </c>
      <c r="U4" s="218" t="s">
        <v>15</v>
      </c>
      <c r="V4" s="2320" t="s">
        <v>4</v>
      </c>
      <c r="W4" s="2320" t="s">
        <v>4</v>
      </c>
      <c r="X4" s="2321" t="s">
        <v>16</v>
      </c>
      <c r="Y4" s="2318" t="s">
        <v>2</v>
      </c>
      <c r="Z4" s="2320" t="s">
        <v>4</v>
      </c>
      <c r="AA4" s="459" t="s">
        <v>16</v>
      </c>
      <c r="AB4" s="457" t="s">
        <v>2</v>
      </c>
      <c r="AC4" s="2319" t="s">
        <v>3</v>
      </c>
      <c r="AD4" s="459" t="s">
        <v>16</v>
      </c>
      <c r="AE4" s="4019" t="s">
        <v>1373</v>
      </c>
      <c r="AF4" s="1734">
        <v>11</v>
      </c>
      <c r="AG4" s="16">
        <v>5</v>
      </c>
      <c r="AH4" s="16">
        <v>5</v>
      </c>
      <c r="AI4" s="16">
        <v>8</v>
      </c>
      <c r="AJ4" s="1777">
        <v>1</v>
      </c>
      <c r="AK4" s="1777">
        <v>0</v>
      </c>
      <c r="AL4" s="1777">
        <v>3</v>
      </c>
      <c r="AM4" s="1591">
        <v>21</v>
      </c>
    </row>
    <row r="5" spans="1:39">
      <c r="A5" s="3582" t="s">
        <v>1626</v>
      </c>
      <c r="B5" s="437" t="s">
        <v>4</v>
      </c>
      <c r="C5" s="2311" t="s">
        <v>16</v>
      </c>
      <c r="D5" s="443" t="s">
        <v>2</v>
      </c>
      <c r="E5" s="442" t="s">
        <v>2</v>
      </c>
      <c r="F5" s="442" t="s">
        <v>2</v>
      </c>
      <c r="G5" s="1852" t="s">
        <v>3</v>
      </c>
      <c r="H5" s="11" t="s">
        <v>15</v>
      </c>
      <c r="I5" s="439" t="s">
        <v>16</v>
      </c>
      <c r="J5" s="2311" t="s">
        <v>16</v>
      </c>
      <c r="K5" s="437" t="s">
        <v>4</v>
      </c>
      <c r="L5" s="438" t="s">
        <v>4</v>
      </c>
      <c r="M5" s="439" t="s">
        <v>16</v>
      </c>
      <c r="N5" s="442" t="s">
        <v>2</v>
      </c>
      <c r="O5" s="1852" t="s">
        <v>3</v>
      </c>
      <c r="P5" s="438" t="s">
        <v>4</v>
      </c>
      <c r="Q5" s="2311" t="s">
        <v>16</v>
      </c>
      <c r="R5" s="4023" t="s">
        <v>15</v>
      </c>
      <c r="S5" s="439" t="s">
        <v>16</v>
      </c>
      <c r="T5" s="1852" t="s">
        <v>3</v>
      </c>
      <c r="U5" s="442" t="s">
        <v>2</v>
      </c>
      <c r="V5" s="442" t="s">
        <v>2</v>
      </c>
      <c r="W5" s="439" t="s">
        <v>16</v>
      </c>
      <c r="X5" s="4022" t="s">
        <v>1373</v>
      </c>
      <c r="Y5" s="2312" t="s">
        <v>3</v>
      </c>
      <c r="Z5" s="442" t="s">
        <v>2</v>
      </c>
      <c r="AA5" s="438" t="s">
        <v>4</v>
      </c>
      <c r="AB5" s="438" t="s">
        <v>4</v>
      </c>
      <c r="AC5" s="439" t="s">
        <v>16</v>
      </c>
      <c r="AD5" s="439" t="s">
        <v>16</v>
      </c>
      <c r="AE5" s="2314" t="s">
        <v>3</v>
      </c>
      <c r="AF5" s="12">
        <v>10</v>
      </c>
      <c r="AG5" s="13">
        <v>5</v>
      </c>
      <c r="AH5" s="13">
        <v>6</v>
      </c>
      <c r="AI5" s="13">
        <v>9</v>
      </c>
      <c r="AJ5" s="49">
        <v>0</v>
      </c>
      <c r="AK5" s="49">
        <v>0</v>
      </c>
      <c r="AL5" s="49">
        <v>3</v>
      </c>
      <c r="AM5" s="14">
        <v>22</v>
      </c>
    </row>
    <row r="6" spans="1:39" ht="17.25" thickBot="1">
      <c r="A6" s="3582" t="s">
        <v>1627</v>
      </c>
      <c r="B6" s="2312" t="s">
        <v>3</v>
      </c>
      <c r="C6" s="2311" t="s">
        <v>16</v>
      </c>
      <c r="D6" s="443" t="s">
        <v>2</v>
      </c>
      <c r="E6" s="442" t="s">
        <v>2</v>
      </c>
      <c r="F6" s="1852" t="s">
        <v>3</v>
      </c>
      <c r="G6" s="442" t="s">
        <v>2</v>
      </c>
      <c r="H6" s="442" t="s">
        <v>2</v>
      </c>
      <c r="I6" s="439" t="s">
        <v>16</v>
      </c>
      <c r="J6" s="2311" t="s">
        <v>16</v>
      </c>
      <c r="K6" s="2312" t="s">
        <v>3</v>
      </c>
      <c r="L6" s="11" t="s">
        <v>15</v>
      </c>
      <c r="M6" s="438" t="s">
        <v>4</v>
      </c>
      <c r="N6" s="438" t="s">
        <v>4</v>
      </c>
      <c r="O6" s="439" t="s">
        <v>16</v>
      </c>
      <c r="P6" s="439" t="s">
        <v>16</v>
      </c>
      <c r="Q6" s="2314" t="s">
        <v>3</v>
      </c>
      <c r="R6" s="443" t="s">
        <v>2</v>
      </c>
      <c r="S6" s="11" t="s">
        <v>15</v>
      </c>
      <c r="T6" s="439" t="s">
        <v>16</v>
      </c>
      <c r="U6" s="439" t="s">
        <v>16</v>
      </c>
      <c r="V6" s="1852" t="s">
        <v>3</v>
      </c>
      <c r="W6" s="4020" t="s">
        <v>1373</v>
      </c>
      <c r="X6" s="2313" t="s">
        <v>4</v>
      </c>
      <c r="Y6" s="446" t="s">
        <v>16</v>
      </c>
      <c r="Z6" s="1852" t="s">
        <v>3</v>
      </c>
      <c r="AA6" s="11" t="s">
        <v>15</v>
      </c>
      <c r="AB6" s="442" t="s">
        <v>2</v>
      </c>
      <c r="AC6" s="438" t="s">
        <v>4</v>
      </c>
      <c r="AD6" s="438" t="s">
        <v>4</v>
      </c>
      <c r="AE6" s="2311" t="s">
        <v>16</v>
      </c>
      <c r="AF6" s="1735">
        <v>11</v>
      </c>
      <c r="AG6" s="20">
        <v>5</v>
      </c>
      <c r="AH6" s="20">
        <v>5</v>
      </c>
      <c r="AI6" s="20">
        <v>9</v>
      </c>
      <c r="AJ6" s="1778">
        <v>0</v>
      </c>
      <c r="AK6" s="1778">
        <v>0</v>
      </c>
      <c r="AL6" s="1778">
        <v>3</v>
      </c>
      <c r="AM6" s="1595">
        <v>20</v>
      </c>
    </row>
    <row r="7" spans="1:39">
      <c r="A7" s="3582" t="s">
        <v>1628</v>
      </c>
      <c r="B7" s="446" t="s">
        <v>16</v>
      </c>
      <c r="C7" s="2311" t="s">
        <v>16</v>
      </c>
      <c r="D7" s="437" t="s">
        <v>4</v>
      </c>
      <c r="E7" s="438" t="s">
        <v>4</v>
      </c>
      <c r="F7" s="439" t="s">
        <v>16</v>
      </c>
      <c r="G7" s="442" t="s">
        <v>2</v>
      </c>
      <c r="H7" s="442" t="s">
        <v>2</v>
      </c>
      <c r="I7" s="1852" t="s">
        <v>3</v>
      </c>
      <c r="J7" s="2311" t="s">
        <v>16</v>
      </c>
      <c r="K7" s="4023" t="s">
        <v>15</v>
      </c>
      <c r="L7" s="442" t="s">
        <v>2</v>
      </c>
      <c r="M7" s="1852" t="s">
        <v>3</v>
      </c>
      <c r="N7" s="442" t="s">
        <v>2</v>
      </c>
      <c r="O7" s="438" t="s">
        <v>4</v>
      </c>
      <c r="P7" s="439" t="s">
        <v>16</v>
      </c>
      <c r="Q7" s="2311" t="s">
        <v>16</v>
      </c>
      <c r="R7" s="2312" t="s">
        <v>3</v>
      </c>
      <c r="S7" s="442" t="s">
        <v>2</v>
      </c>
      <c r="T7" s="438" t="s">
        <v>4</v>
      </c>
      <c r="U7" s="438" t="s">
        <v>4</v>
      </c>
      <c r="V7" s="439" t="s">
        <v>16</v>
      </c>
      <c r="W7" s="439" t="s">
        <v>16</v>
      </c>
      <c r="X7" s="2314" t="s">
        <v>3</v>
      </c>
      <c r="Y7" s="4023" t="s">
        <v>15</v>
      </c>
      <c r="Z7" s="442" t="s">
        <v>2</v>
      </c>
      <c r="AA7" s="442" t="s">
        <v>2</v>
      </c>
      <c r="AB7" s="1852" t="s">
        <v>3</v>
      </c>
      <c r="AC7" s="439" t="s">
        <v>16</v>
      </c>
      <c r="AD7" s="439" t="s">
        <v>16</v>
      </c>
      <c r="AE7" s="2313" t="s">
        <v>4</v>
      </c>
      <c r="AF7" s="1734">
        <v>9</v>
      </c>
      <c r="AG7" s="16">
        <v>5</v>
      </c>
      <c r="AH7" s="16">
        <v>6</v>
      </c>
      <c r="AI7" s="16">
        <v>9</v>
      </c>
      <c r="AJ7" s="1777">
        <v>1</v>
      </c>
      <c r="AK7" s="1777">
        <v>0</v>
      </c>
      <c r="AL7" s="1777">
        <v>2</v>
      </c>
      <c r="AM7" s="1591">
        <v>23</v>
      </c>
    </row>
    <row r="8" spans="1:39">
      <c r="A8" s="3582" t="s">
        <v>1629</v>
      </c>
      <c r="B8" s="437" t="s">
        <v>4</v>
      </c>
      <c r="C8" s="2311" t="s">
        <v>16</v>
      </c>
      <c r="D8" s="446" t="s">
        <v>16</v>
      </c>
      <c r="E8" s="442" t="s">
        <v>2</v>
      </c>
      <c r="F8" s="442" t="s">
        <v>2</v>
      </c>
      <c r="G8" s="442" t="s">
        <v>2</v>
      </c>
      <c r="H8" s="1852" t="s">
        <v>3</v>
      </c>
      <c r="I8" s="439" t="s">
        <v>16</v>
      </c>
      <c r="J8" s="2313" t="s">
        <v>4</v>
      </c>
      <c r="K8" s="437" t="s">
        <v>4</v>
      </c>
      <c r="L8" s="438" t="s">
        <v>4</v>
      </c>
      <c r="M8" s="439" t="s">
        <v>16</v>
      </c>
      <c r="N8" s="442" t="s">
        <v>2</v>
      </c>
      <c r="O8" s="11" t="s">
        <v>15</v>
      </c>
      <c r="P8" s="1852" t="s">
        <v>3</v>
      </c>
      <c r="Q8" s="2311" t="s">
        <v>16</v>
      </c>
      <c r="R8" s="3652" t="s">
        <v>59</v>
      </c>
      <c r="S8" s="3652" t="s">
        <v>59</v>
      </c>
      <c r="T8" s="1852" t="s">
        <v>3</v>
      </c>
      <c r="U8" s="442" t="s">
        <v>2</v>
      </c>
      <c r="V8" s="11" t="s">
        <v>15</v>
      </c>
      <c r="W8" s="439" t="s">
        <v>16</v>
      </c>
      <c r="X8" s="2311" t="s">
        <v>16</v>
      </c>
      <c r="Y8" s="2312" t="s">
        <v>3</v>
      </c>
      <c r="Z8" s="439" t="s">
        <v>16</v>
      </c>
      <c r="AA8" s="438" t="s">
        <v>4</v>
      </c>
      <c r="AB8" s="438" t="s">
        <v>4</v>
      </c>
      <c r="AC8" s="439" t="s">
        <v>16</v>
      </c>
      <c r="AD8" s="4020" t="s">
        <v>1373</v>
      </c>
      <c r="AE8" s="2314" t="s">
        <v>3</v>
      </c>
      <c r="AF8" s="12">
        <v>9</v>
      </c>
      <c r="AG8" s="13">
        <v>5</v>
      </c>
      <c r="AH8" s="13">
        <v>6</v>
      </c>
      <c r="AI8" s="13">
        <v>9</v>
      </c>
      <c r="AJ8" s="49">
        <v>1</v>
      </c>
      <c r="AK8" s="49">
        <v>0</v>
      </c>
      <c r="AL8" s="49">
        <v>2</v>
      </c>
      <c r="AM8" s="14">
        <v>23</v>
      </c>
    </row>
    <row r="9" spans="1:39" ht="17.25" thickBot="1">
      <c r="A9" s="3582" t="s">
        <v>1630</v>
      </c>
      <c r="B9" s="446" t="s">
        <v>16</v>
      </c>
      <c r="C9" s="2314" t="s">
        <v>3</v>
      </c>
      <c r="D9" s="4023" t="s">
        <v>15</v>
      </c>
      <c r="E9" s="442" t="s">
        <v>2</v>
      </c>
      <c r="F9" s="439" t="s">
        <v>16</v>
      </c>
      <c r="G9" s="439" t="s">
        <v>16</v>
      </c>
      <c r="H9" s="1852" t="s">
        <v>3</v>
      </c>
      <c r="I9" s="4020" t="s">
        <v>1373</v>
      </c>
      <c r="J9" s="2313" t="s">
        <v>4</v>
      </c>
      <c r="K9" s="446" t="s">
        <v>16</v>
      </c>
      <c r="L9" s="1852" t="s">
        <v>3</v>
      </c>
      <c r="M9" s="1294" t="s">
        <v>1147</v>
      </c>
      <c r="N9" s="3652" t="s">
        <v>59</v>
      </c>
      <c r="O9" s="438" t="s">
        <v>4</v>
      </c>
      <c r="P9" s="438" t="s">
        <v>4</v>
      </c>
      <c r="Q9" s="2311" t="s">
        <v>16</v>
      </c>
      <c r="R9" s="443" t="s">
        <v>2</v>
      </c>
      <c r="S9" s="442" t="s">
        <v>2</v>
      </c>
      <c r="T9" s="442" t="s">
        <v>2</v>
      </c>
      <c r="U9" s="442" t="s">
        <v>2</v>
      </c>
      <c r="V9" s="1852" t="s">
        <v>3</v>
      </c>
      <c r="W9" s="439" t="s">
        <v>16</v>
      </c>
      <c r="X9" s="2311" t="s">
        <v>16</v>
      </c>
      <c r="Y9" s="437" t="s">
        <v>4</v>
      </c>
      <c r="Z9" s="438" t="s">
        <v>4</v>
      </c>
      <c r="AA9" s="439" t="s">
        <v>16</v>
      </c>
      <c r="AB9" s="442" t="s">
        <v>2</v>
      </c>
      <c r="AC9" s="11" t="s">
        <v>15</v>
      </c>
      <c r="AD9" s="1852" t="s">
        <v>3</v>
      </c>
      <c r="AE9" s="2311" t="s">
        <v>16</v>
      </c>
      <c r="AF9" s="1735">
        <v>11</v>
      </c>
      <c r="AG9" s="20">
        <v>5</v>
      </c>
      <c r="AH9" s="20">
        <v>5</v>
      </c>
      <c r="AI9" s="20">
        <v>9</v>
      </c>
      <c r="AJ9" s="1778">
        <v>0</v>
      </c>
      <c r="AK9" s="1778">
        <v>0</v>
      </c>
      <c r="AL9" s="1778">
        <v>2</v>
      </c>
      <c r="AM9" s="1595">
        <v>20</v>
      </c>
    </row>
    <row r="10" spans="1:39">
      <c r="A10" s="3582" t="s">
        <v>1631</v>
      </c>
      <c r="B10" s="446" t="s">
        <v>16</v>
      </c>
      <c r="C10" s="2313" t="s">
        <v>4</v>
      </c>
      <c r="D10" s="446" t="s">
        <v>16</v>
      </c>
      <c r="E10" s="1852" t="s">
        <v>3</v>
      </c>
      <c r="F10" s="11" t="s">
        <v>15</v>
      </c>
      <c r="G10" s="442" t="s">
        <v>2</v>
      </c>
      <c r="H10" s="438" t="s">
        <v>4</v>
      </c>
      <c r="I10" s="438" t="s">
        <v>4</v>
      </c>
      <c r="J10" s="2311" t="s">
        <v>16</v>
      </c>
      <c r="K10" s="443" t="s">
        <v>2</v>
      </c>
      <c r="L10" s="442" t="s">
        <v>2</v>
      </c>
      <c r="M10" s="442" t="s">
        <v>2</v>
      </c>
      <c r="N10" s="11" t="s">
        <v>15</v>
      </c>
      <c r="O10" s="1852" t="s">
        <v>3</v>
      </c>
      <c r="P10" s="439" t="s">
        <v>16</v>
      </c>
      <c r="Q10" s="2311" t="s">
        <v>16</v>
      </c>
      <c r="R10" s="437" t="s">
        <v>4</v>
      </c>
      <c r="S10" s="438" t="s">
        <v>4</v>
      </c>
      <c r="T10" s="439" t="s">
        <v>16</v>
      </c>
      <c r="U10" s="442" t="s">
        <v>2</v>
      </c>
      <c r="V10" s="442" t="s">
        <v>2</v>
      </c>
      <c r="W10" s="1852" t="s">
        <v>3</v>
      </c>
      <c r="X10" s="2311" t="s">
        <v>16</v>
      </c>
      <c r="Y10" s="437" t="s">
        <v>4</v>
      </c>
      <c r="Z10" s="439" t="s">
        <v>16</v>
      </c>
      <c r="AA10" s="1852" t="s">
        <v>3</v>
      </c>
      <c r="AB10" s="11" t="s">
        <v>15</v>
      </c>
      <c r="AC10" s="442" t="s">
        <v>2</v>
      </c>
      <c r="AD10" s="1852" t="s">
        <v>3</v>
      </c>
      <c r="AE10" s="2311" t="s">
        <v>16</v>
      </c>
      <c r="AF10" s="1734">
        <v>9</v>
      </c>
      <c r="AG10" s="16">
        <v>5</v>
      </c>
      <c r="AH10" s="16">
        <v>6</v>
      </c>
      <c r="AI10" s="16">
        <v>10</v>
      </c>
      <c r="AJ10" s="1777">
        <v>0</v>
      </c>
      <c r="AK10" s="1777">
        <v>0</v>
      </c>
      <c r="AL10" s="1777">
        <v>2</v>
      </c>
      <c r="AM10" s="1591">
        <v>22</v>
      </c>
    </row>
    <row r="11" spans="1:39">
      <c r="A11" s="4042" t="s">
        <v>1632</v>
      </c>
      <c r="B11" s="2508" t="s">
        <v>1373</v>
      </c>
      <c r="C11" s="4022" t="s">
        <v>1373</v>
      </c>
      <c r="D11" s="2312" t="s">
        <v>3</v>
      </c>
      <c r="E11" s="439" t="s">
        <v>16</v>
      </c>
      <c r="F11" s="442" t="s">
        <v>2</v>
      </c>
      <c r="G11" s="442" t="s">
        <v>2</v>
      </c>
      <c r="H11" s="442" t="s">
        <v>2</v>
      </c>
      <c r="I11" s="439" t="s">
        <v>16</v>
      </c>
      <c r="J11" s="2311" t="s">
        <v>16</v>
      </c>
      <c r="K11" s="443" t="s">
        <v>2</v>
      </c>
      <c r="L11" s="442" t="s">
        <v>2</v>
      </c>
      <c r="M11" s="11" t="s">
        <v>15</v>
      </c>
      <c r="N11" s="1852" t="s">
        <v>3</v>
      </c>
      <c r="O11" s="442" t="s">
        <v>2</v>
      </c>
      <c r="P11" s="439" t="s">
        <v>16</v>
      </c>
      <c r="Q11" s="2311" t="s">
        <v>16</v>
      </c>
      <c r="R11" s="443" t="s">
        <v>2</v>
      </c>
      <c r="S11" s="1852" t="s">
        <v>3</v>
      </c>
      <c r="T11" s="442" t="s">
        <v>2</v>
      </c>
      <c r="U11" s="442" t="s">
        <v>2</v>
      </c>
      <c r="V11" s="439" t="s">
        <v>16</v>
      </c>
      <c r="W11" s="4020" t="s">
        <v>1373</v>
      </c>
      <c r="X11" s="4022" t="s">
        <v>1373</v>
      </c>
      <c r="Y11" s="443" t="s">
        <v>2</v>
      </c>
      <c r="Z11" s="439" t="s">
        <v>16</v>
      </c>
      <c r="AA11" s="442" t="s">
        <v>2</v>
      </c>
      <c r="AB11" s="442" t="s">
        <v>2</v>
      </c>
      <c r="AC11" s="11" t="s">
        <v>15</v>
      </c>
      <c r="AD11" s="439" t="s">
        <v>16</v>
      </c>
      <c r="AE11" s="2311" t="s">
        <v>16</v>
      </c>
      <c r="AF11" s="12">
        <v>9</v>
      </c>
      <c r="AG11" s="13">
        <v>5</v>
      </c>
      <c r="AH11" s="13">
        <v>5</v>
      </c>
      <c r="AI11" s="13">
        <v>10</v>
      </c>
      <c r="AJ11" s="49">
        <v>1</v>
      </c>
      <c r="AK11" s="49">
        <v>0</v>
      </c>
      <c r="AL11" s="49">
        <v>2</v>
      </c>
      <c r="AM11" s="14">
        <v>21</v>
      </c>
    </row>
    <row r="12" spans="1:39" ht="17.25" thickBot="1">
      <c r="A12" s="4043" t="s">
        <v>1633</v>
      </c>
      <c r="B12" s="446" t="s">
        <v>16</v>
      </c>
      <c r="C12" s="2311" t="s">
        <v>16</v>
      </c>
      <c r="D12" s="3652" t="s">
        <v>59</v>
      </c>
      <c r="E12" s="442" t="s">
        <v>2</v>
      </c>
      <c r="F12" s="3652" t="s">
        <v>59</v>
      </c>
      <c r="G12" s="1852" t="s">
        <v>3</v>
      </c>
      <c r="H12" s="11" t="s">
        <v>15</v>
      </c>
      <c r="I12" s="439" t="s">
        <v>16</v>
      </c>
      <c r="J12" s="2311" t="s">
        <v>16</v>
      </c>
      <c r="K12" s="443" t="s">
        <v>2</v>
      </c>
      <c r="L12" s="442" t="s">
        <v>2</v>
      </c>
      <c r="M12" s="1852" t="s">
        <v>3</v>
      </c>
      <c r="N12" s="442" t="s">
        <v>2</v>
      </c>
      <c r="O12" s="11" t="s">
        <v>15</v>
      </c>
      <c r="P12" s="439" t="s">
        <v>16</v>
      </c>
      <c r="Q12" s="2311" t="s">
        <v>16</v>
      </c>
      <c r="R12" s="3652" t="s">
        <v>59</v>
      </c>
      <c r="S12" s="442" t="s">
        <v>2</v>
      </c>
      <c r="T12" s="442" t="s">
        <v>2</v>
      </c>
      <c r="U12" s="1852" t="s">
        <v>3</v>
      </c>
      <c r="V12" s="442" t="s">
        <v>2</v>
      </c>
      <c r="W12" s="439" t="s">
        <v>16</v>
      </c>
      <c r="X12" s="2311" t="s">
        <v>16</v>
      </c>
      <c r="Y12" s="4023" t="s">
        <v>15</v>
      </c>
      <c r="Z12" s="442" t="s">
        <v>2</v>
      </c>
      <c r="AA12" s="442" t="s">
        <v>2</v>
      </c>
      <c r="AB12" s="1852" t="s">
        <v>3</v>
      </c>
      <c r="AC12" s="439" t="s">
        <v>16</v>
      </c>
      <c r="AD12" s="4020" t="s">
        <v>1373</v>
      </c>
      <c r="AE12" s="4022" t="s">
        <v>1373</v>
      </c>
      <c r="AF12" s="1735">
        <v>9</v>
      </c>
      <c r="AG12" s="20">
        <v>5</v>
      </c>
      <c r="AH12" s="20">
        <v>5</v>
      </c>
      <c r="AI12" s="20">
        <v>10</v>
      </c>
      <c r="AJ12" s="1778">
        <v>1</v>
      </c>
      <c r="AK12" s="1778">
        <v>0</v>
      </c>
      <c r="AL12" s="1778">
        <v>2</v>
      </c>
      <c r="AM12" s="1595">
        <v>21</v>
      </c>
    </row>
    <row r="13" spans="1:39" ht="17.25" thickBot="1">
      <c r="A13" s="4044" t="s">
        <v>1634</v>
      </c>
      <c r="B13" s="2315" t="s">
        <v>16</v>
      </c>
      <c r="C13" s="2317" t="s">
        <v>16</v>
      </c>
      <c r="D13" s="4024" t="s">
        <v>3</v>
      </c>
      <c r="E13" s="453" t="s">
        <v>2</v>
      </c>
      <c r="F13" s="4026" t="s">
        <v>15</v>
      </c>
      <c r="G13" s="453" t="s">
        <v>2</v>
      </c>
      <c r="H13" s="453" t="s">
        <v>2</v>
      </c>
      <c r="I13" s="451" t="s">
        <v>16</v>
      </c>
      <c r="J13" s="2317" t="s">
        <v>16</v>
      </c>
      <c r="K13" s="4024" t="s">
        <v>3</v>
      </c>
      <c r="L13" s="453" t="s">
        <v>2</v>
      </c>
      <c r="M13" s="453" t="s">
        <v>2</v>
      </c>
      <c r="N13" s="4026" t="s">
        <v>15</v>
      </c>
      <c r="O13" s="451" t="s">
        <v>16</v>
      </c>
      <c r="P13" s="4040" t="s">
        <v>1373</v>
      </c>
      <c r="Q13" s="4025" t="s">
        <v>1373</v>
      </c>
      <c r="R13" s="449" t="s">
        <v>2</v>
      </c>
      <c r="S13" s="451" t="s">
        <v>16</v>
      </c>
      <c r="T13" s="453" t="s">
        <v>2</v>
      </c>
      <c r="U13" s="4026" t="s">
        <v>15</v>
      </c>
      <c r="V13" s="2316" t="s">
        <v>3</v>
      </c>
      <c r="W13" s="451" t="s">
        <v>16</v>
      </c>
      <c r="X13" s="2317" t="s">
        <v>16</v>
      </c>
      <c r="Y13" s="449" t="s">
        <v>2</v>
      </c>
      <c r="Z13" s="453" t="s">
        <v>2</v>
      </c>
      <c r="AA13" s="453" t="s">
        <v>2</v>
      </c>
      <c r="AB13" s="453" t="s">
        <v>2</v>
      </c>
      <c r="AC13" s="453" t="s">
        <v>2</v>
      </c>
      <c r="AD13" s="451" t="s">
        <v>16</v>
      </c>
      <c r="AE13" s="2317" t="s">
        <v>16</v>
      </c>
      <c r="AF13" s="1734">
        <v>9</v>
      </c>
      <c r="AG13" s="16">
        <v>6</v>
      </c>
      <c r="AH13" s="16">
        <v>5</v>
      </c>
      <c r="AI13" s="16">
        <v>9</v>
      </c>
      <c r="AJ13" s="1777">
        <v>1</v>
      </c>
      <c r="AK13" s="1777">
        <v>0</v>
      </c>
      <c r="AL13" s="1777">
        <v>3</v>
      </c>
      <c r="AM13" s="1591">
        <v>23</v>
      </c>
    </row>
    <row r="14" spans="1:39" ht="13.5" customHeight="1">
      <c r="A14" s="4027" t="s">
        <v>2</v>
      </c>
      <c r="B14" s="4028">
        <v>0</v>
      </c>
      <c r="C14" s="2767">
        <v>0</v>
      </c>
      <c r="D14" s="2767">
        <v>3</v>
      </c>
      <c r="E14" s="2767">
        <v>3</v>
      </c>
      <c r="F14" s="2767">
        <v>3</v>
      </c>
      <c r="G14" s="2767">
        <v>3</v>
      </c>
      <c r="H14" s="2767">
        <v>3</v>
      </c>
      <c r="I14" s="2767">
        <v>0</v>
      </c>
      <c r="J14" s="2767">
        <v>0</v>
      </c>
      <c r="K14" s="2767">
        <v>3</v>
      </c>
      <c r="L14" s="2767">
        <v>3</v>
      </c>
      <c r="M14" s="2767">
        <v>3</v>
      </c>
      <c r="N14" s="2767">
        <v>3</v>
      </c>
      <c r="O14" s="2767">
        <v>3</v>
      </c>
      <c r="P14" s="2767">
        <v>0</v>
      </c>
      <c r="Q14" s="2767">
        <v>0</v>
      </c>
      <c r="R14" s="2767">
        <v>3</v>
      </c>
      <c r="S14" s="2767">
        <v>3</v>
      </c>
      <c r="T14" s="2767">
        <v>3</v>
      </c>
      <c r="U14" s="2767">
        <v>3</v>
      </c>
      <c r="V14" s="2767">
        <v>3</v>
      </c>
      <c r="W14" s="2767">
        <v>0</v>
      </c>
      <c r="X14" s="2767">
        <v>0</v>
      </c>
      <c r="Y14" s="2767">
        <v>3</v>
      </c>
      <c r="Z14" s="2767">
        <v>3</v>
      </c>
      <c r="AA14" s="2767">
        <v>3</v>
      </c>
      <c r="AB14" s="2767">
        <v>3</v>
      </c>
      <c r="AC14" s="2767">
        <v>3</v>
      </c>
      <c r="AD14" s="2767">
        <v>0</v>
      </c>
      <c r="AE14" s="2768">
        <v>0</v>
      </c>
      <c r="AF14" s="2497" t="s">
        <v>1373</v>
      </c>
      <c r="AG14" s="2497" t="s">
        <v>1543</v>
      </c>
      <c r="AH14" s="2497"/>
      <c r="AI14" s="2497"/>
      <c r="AJ14" s="2497"/>
      <c r="AK14" s="2497"/>
      <c r="AL14" s="2497"/>
      <c r="AM14" s="2497"/>
    </row>
    <row r="15" spans="1:39" ht="13.5" customHeight="1">
      <c r="A15" s="4029" t="s">
        <v>3</v>
      </c>
      <c r="B15" s="4030">
        <v>3</v>
      </c>
      <c r="C15" s="2721">
        <v>3</v>
      </c>
      <c r="D15" s="2721">
        <v>4</v>
      </c>
      <c r="E15" s="2721">
        <v>4</v>
      </c>
      <c r="F15" s="2721">
        <v>4</v>
      </c>
      <c r="G15" s="2721">
        <v>4</v>
      </c>
      <c r="H15" s="2721">
        <v>4</v>
      </c>
      <c r="I15" s="2721">
        <v>3</v>
      </c>
      <c r="J15" s="2721">
        <v>3</v>
      </c>
      <c r="K15" s="2721">
        <v>4</v>
      </c>
      <c r="L15" s="2721">
        <v>4</v>
      </c>
      <c r="M15" s="2721">
        <v>4</v>
      </c>
      <c r="N15" s="2721">
        <v>4</v>
      </c>
      <c r="O15" s="2721">
        <v>4</v>
      </c>
      <c r="P15" s="2721">
        <v>3</v>
      </c>
      <c r="Q15" s="2721">
        <v>3</v>
      </c>
      <c r="R15" s="2721">
        <v>4</v>
      </c>
      <c r="S15" s="2721">
        <v>4</v>
      </c>
      <c r="T15" s="2721">
        <v>4</v>
      </c>
      <c r="U15" s="2721">
        <v>4</v>
      </c>
      <c r="V15" s="2721">
        <v>4</v>
      </c>
      <c r="W15" s="2721">
        <v>3</v>
      </c>
      <c r="X15" s="2721">
        <v>3</v>
      </c>
      <c r="Y15" s="2721">
        <v>4</v>
      </c>
      <c r="Z15" s="2721">
        <v>4</v>
      </c>
      <c r="AA15" s="2721">
        <v>4</v>
      </c>
      <c r="AB15" s="2721">
        <v>4</v>
      </c>
      <c r="AC15" s="2721">
        <v>4</v>
      </c>
      <c r="AD15" s="2721">
        <v>3</v>
      </c>
      <c r="AE15" s="2722">
        <v>3</v>
      </c>
      <c r="AF15" s="2498"/>
      <c r="AG15" s="2498"/>
      <c r="AH15" s="2498"/>
      <c r="AI15" s="2498"/>
      <c r="AJ15" s="2497"/>
      <c r="AK15" s="2497"/>
      <c r="AL15" s="2497"/>
      <c r="AM15" s="2498"/>
    </row>
    <row r="16" spans="1:39" ht="13.5" customHeight="1">
      <c r="A16" s="4029" t="s">
        <v>1470</v>
      </c>
      <c r="B16" s="3796">
        <v>2</v>
      </c>
      <c r="C16" s="2723">
        <v>1</v>
      </c>
      <c r="D16" s="2723">
        <v>2</v>
      </c>
      <c r="E16" s="2723">
        <v>2</v>
      </c>
      <c r="F16" s="2723">
        <v>2</v>
      </c>
      <c r="G16" s="2723">
        <v>2</v>
      </c>
      <c r="H16" s="2723">
        <v>2</v>
      </c>
      <c r="I16" s="2723">
        <v>1</v>
      </c>
      <c r="J16" s="2723">
        <v>1</v>
      </c>
      <c r="K16" s="2723">
        <v>2</v>
      </c>
      <c r="L16" s="2723">
        <v>2</v>
      </c>
      <c r="M16" s="2723">
        <v>2</v>
      </c>
      <c r="N16" s="2723">
        <v>2</v>
      </c>
      <c r="O16" s="2723">
        <v>2</v>
      </c>
      <c r="P16" s="2723">
        <v>2</v>
      </c>
      <c r="Q16" s="2723">
        <v>2</v>
      </c>
      <c r="R16" s="2723">
        <v>1</v>
      </c>
      <c r="S16" s="2723">
        <v>2</v>
      </c>
      <c r="T16" s="2723">
        <v>2</v>
      </c>
      <c r="U16" s="2723">
        <v>2</v>
      </c>
      <c r="V16" s="2723">
        <v>2</v>
      </c>
      <c r="W16" s="2723">
        <v>2</v>
      </c>
      <c r="X16" s="2723">
        <v>1</v>
      </c>
      <c r="Y16" s="2723">
        <v>2</v>
      </c>
      <c r="Z16" s="2723">
        <v>2</v>
      </c>
      <c r="AA16" s="2723">
        <v>2</v>
      </c>
      <c r="AB16" s="2723">
        <v>2</v>
      </c>
      <c r="AC16" s="2723">
        <v>1</v>
      </c>
      <c r="AD16" s="2723">
        <v>2</v>
      </c>
      <c r="AE16" s="2724">
        <v>2</v>
      </c>
      <c r="AF16" s="2498"/>
      <c r="AG16" s="2498"/>
      <c r="AH16" s="2498"/>
      <c r="AI16" s="2498"/>
      <c r="AJ16" s="2497"/>
      <c r="AK16" s="2497"/>
      <c r="AL16" s="2497"/>
      <c r="AM16" s="2498"/>
    </row>
    <row r="17" spans="1:39" ht="13.5" customHeight="1">
      <c r="A17" s="4021" t="s">
        <v>2</v>
      </c>
      <c r="B17" s="4031">
        <v>0</v>
      </c>
      <c r="C17" s="2725">
        <v>0</v>
      </c>
      <c r="D17" s="2725">
        <v>8</v>
      </c>
      <c r="E17" s="2725">
        <v>9</v>
      </c>
      <c r="F17" s="2725">
        <v>7</v>
      </c>
      <c r="G17" s="2725">
        <v>11</v>
      </c>
      <c r="H17" s="2725">
        <v>8</v>
      </c>
      <c r="I17" s="2725">
        <v>0</v>
      </c>
      <c r="J17" s="2725">
        <v>0</v>
      </c>
      <c r="K17" s="2725">
        <v>9</v>
      </c>
      <c r="L17" s="2725">
        <v>9</v>
      </c>
      <c r="M17" s="2725">
        <v>7</v>
      </c>
      <c r="N17" s="2725">
        <v>10</v>
      </c>
      <c r="O17" s="2725">
        <v>6</v>
      </c>
      <c r="P17" s="2725">
        <v>0</v>
      </c>
      <c r="Q17" s="2725">
        <v>0</v>
      </c>
      <c r="R17" s="2725">
        <v>8</v>
      </c>
      <c r="S17" s="2725">
        <v>9</v>
      </c>
      <c r="T17" s="2725">
        <v>7</v>
      </c>
      <c r="U17" s="2725">
        <v>10</v>
      </c>
      <c r="V17" s="2725">
        <v>7</v>
      </c>
      <c r="W17" s="2725">
        <v>0</v>
      </c>
      <c r="X17" s="2725">
        <v>0</v>
      </c>
      <c r="Y17" s="2725">
        <v>8</v>
      </c>
      <c r="Z17" s="2725">
        <v>8</v>
      </c>
      <c r="AA17" s="2725">
        <v>8</v>
      </c>
      <c r="AB17" s="2725">
        <v>10</v>
      </c>
      <c r="AC17" s="2725">
        <v>7</v>
      </c>
      <c r="AD17" s="2725">
        <v>0</v>
      </c>
      <c r="AE17" s="2726">
        <v>0</v>
      </c>
      <c r="AF17" s="2507"/>
      <c r="AG17" s="2507"/>
      <c r="AH17" s="2507"/>
      <c r="AI17" s="2507"/>
      <c r="AJ17" s="2507"/>
      <c r="AK17" s="2507"/>
      <c r="AL17" s="2507"/>
      <c r="AM17" s="2507"/>
    </row>
    <row r="18" spans="1:39" ht="13.5" customHeight="1">
      <c r="A18" s="448" t="s">
        <v>1471</v>
      </c>
      <c r="B18" s="4032">
        <v>3</v>
      </c>
      <c r="C18" s="2723">
        <v>3</v>
      </c>
      <c r="D18" s="2723">
        <v>12</v>
      </c>
      <c r="E18" s="2723">
        <v>11</v>
      </c>
      <c r="F18" s="2723">
        <v>13</v>
      </c>
      <c r="G18" s="2723">
        <v>12</v>
      </c>
      <c r="H18" s="2723">
        <v>11</v>
      </c>
      <c r="I18" s="2723">
        <v>3</v>
      </c>
      <c r="J18" s="2723">
        <v>3</v>
      </c>
      <c r="K18" s="2723">
        <v>13</v>
      </c>
      <c r="L18" s="2723">
        <v>11</v>
      </c>
      <c r="M18" s="2723">
        <v>13</v>
      </c>
      <c r="N18" s="2723">
        <v>13</v>
      </c>
      <c r="O18" s="2723">
        <v>11</v>
      </c>
      <c r="P18" s="2723">
        <v>3</v>
      </c>
      <c r="Q18" s="2723">
        <v>3</v>
      </c>
      <c r="R18" s="2723">
        <v>13</v>
      </c>
      <c r="S18" s="2723">
        <v>11</v>
      </c>
      <c r="T18" s="2723">
        <v>13</v>
      </c>
      <c r="U18" s="2723">
        <v>13</v>
      </c>
      <c r="V18" s="2723">
        <v>11</v>
      </c>
      <c r="W18" s="2723">
        <v>3</v>
      </c>
      <c r="X18" s="2723">
        <v>3</v>
      </c>
      <c r="Y18" s="2723">
        <v>13</v>
      </c>
      <c r="Z18" s="2723">
        <v>11</v>
      </c>
      <c r="AA18" s="2723">
        <v>13</v>
      </c>
      <c r="AB18" s="2723">
        <v>13</v>
      </c>
      <c r="AC18" s="2723">
        <v>11</v>
      </c>
      <c r="AD18" s="2723">
        <v>3</v>
      </c>
      <c r="AE18" s="2724">
        <v>3</v>
      </c>
      <c r="AF18" s="2507"/>
      <c r="AG18" s="2507"/>
      <c r="AH18" s="2507"/>
      <c r="AI18" s="2507"/>
      <c r="AJ18" s="2507"/>
      <c r="AK18" s="2507"/>
      <c r="AL18" s="2507"/>
      <c r="AM18" s="2507"/>
    </row>
    <row r="19" spans="1:39" ht="13.5" customHeight="1">
      <c r="A19" s="4033" t="s">
        <v>1373</v>
      </c>
      <c r="B19" s="4030">
        <v>3</v>
      </c>
      <c r="C19" s="2721">
        <v>3</v>
      </c>
      <c r="D19" s="2721">
        <v>0</v>
      </c>
      <c r="E19" s="2721">
        <v>0</v>
      </c>
      <c r="F19" s="2721">
        <v>0</v>
      </c>
      <c r="G19" s="2721">
        <v>0</v>
      </c>
      <c r="H19" s="2721">
        <v>0</v>
      </c>
      <c r="I19" s="2721">
        <v>3</v>
      </c>
      <c r="J19" s="2721">
        <v>3</v>
      </c>
      <c r="K19" s="2721">
        <v>0</v>
      </c>
      <c r="L19" s="2721">
        <v>0</v>
      </c>
      <c r="M19" s="2721">
        <v>0</v>
      </c>
      <c r="N19" s="2721">
        <v>0</v>
      </c>
      <c r="O19" s="2721">
        <v>0</v>
      </c>
      <c r="P19" s="2721">
        <v>3</v>
      </c>
      <c r="Q19" s="2721">
        <v>3</v>
      </c>
      <c r="R19" s="2721">
        <v>0</v>
      </c>
      <c r="S19" s="2721">
        <v>0</v>
      </c>
      <c r="T19" s="2721">
        <v>0</v>
      </c>
      <c r="U19" s="2721">
        <v>0</v>
      </c>
      <c r="V19" s="2721">
        <v>0</v>
      </c>
      <c r="W19" s="2721">
        <v>3</v>
      </c>
      <c r="X19" s="2721">
        <v>3</v>
      </c>
      <c r="Y19" s="2721">
        <v>0</v>
      </c>
      <c r="Z19" s="2721">
        <v>0</v>
      </c>
      <c r="AA19" s="2721">
        <v>0</v>
      </c>
      <c r="AB19" s="2721">
        <v>0</v>
      </c>
      <c r="AC19" s="2721">
        <v>0</v>
      </c>
      <c r="AD19" s="2721">
        <v>3</v>
      </c>
      <c r="AE19" s="2722">
        <v>3</v>
      </c>
      <c r="AF19" s="2507"/>
      <c r="AG19" s="2507"/>
      <c r="AH19" s="2507"/>
      <c r="AI19" s="2507"/>
      <c r="AJ19" s="2507"/>
      <c r="AK19" s="2507"/>
      <c r="AL19" s="2507"/>
      <c r="AM19" s="2507"/>
    </row>
    <row r="20" spans="1:39" ht="13.5" customHeight="1">
      <c r="A20" s="4034" t="s">
        <v>1474</v>
      </c>
      <c r="B20" s="4035">
        <v>2</v>
      </c>
      <c r="C20" s="2727">
        <v>2</v>
      </c>
      <c r="D20" s="2727">
        <v>1</v>
      </c>
      <c r="E20" s="2727">
        <v>1</v>
      </c>
      <c r="F20" s="2727">
        <v>1</v>
      </c>
      <c r="G20" s="2727">
        <v>1</v>
      </c>
      <c r="H20" s="2727">
        <v>2</v>
      </c>
      <c r="I20" s="2727">
        <v>2</v>
      </c>
      <c r="J20" s="2727">
        <v>2</v>
      </c>
      <c r="K20" s="2727">
        <v>2</v>
      </c>
      <c r="L20" s="2727">
        <v>2</v>
      </c>
      <c r="M20" s="2727">
        <v>2</v>
      </c>
      <c r="N20" s="2727">
        <v>2</v>
      </c>
      <c r="O20" s="2727">
        <v>2</v>
      </c>
      <c r="P20" s="2727">
        <v>2</v>
      </c>
      <c r="Q20" s="2727">
        <v>1</v>
      </c>
      <c r="R20" s="2727">
        <v>2</v>
      </c>
      <c r="S20" s="2727">
        <v>2</v>
      </c>
      <c r="T20" s="2727">
        <v>1</v>
      </c>
      <c r="U20" s="2727">
        <v>1</v>
      </c>
      <c r="V20" s="2727">
        <v>1</v>
      </c>
      <c r="W20" s="2727">
        <v>1</v>
      </c>
      <c r="X20" s="2727">
        <v>2</v>
      </c>
      <c r="Y20" s="2727">
        <v>2</v>
      </c>
      <c r="Z20" s="2727">
        <v>2</v>
      </c>
      <c r="AA20" s="2727">
        <v>2</v>
      </c>
      <c r="AB20" s="2727">
        <v>2</v>
      </c>
      <c r="AC20" s="2727">
        <v>2</v>
      </c>
      <c r="AD20" s="2727">
        <v>2</v>
      </c>
      <c r="AE20" s="2728">
        <v>1</v>
      </c>
      <c r="AF20" s="2507"/>
      <c r="AG20" s="2507"/>
      <c r="AH20" s="2507"/>
      <c r="AI20" s="2507"/>
      <c r="AJ20" s="2507"/>
      <c r="AK20" s="2507"/>
      <c r="AL20" s="2507"/>
      <c r="AM20" s="2507"/>
    </row>
    <row r="21" spans="1:39" ht="13.5" customHeight="1">
      <c r="A21" s="4034" t="s">
        <v>1551</v>
      </c>
      <c r="B21" s="4035">
        <v>2</v>
      </c>
      <c r="C21" s="2727">
        <v>2</v>
      </c>
      <c r="D21" s="2727">
        <v>6</v>
      </c>
      <c r="E21" s="2727">
        <v>9</v>
      </c>
      <c r="F21" s="2727">
        <v>6</v>
      </c>
      <c r="G21" s="2727">
        <v>8</v>
      </c>
      <c r="H21" s="2727">
        <v>7</v>
      </c>
      <c r="I21" s="2727">
        <v>2</v>
      </c>
      <c r="J21" s="2727">
        <v>2</v>
      </c>
      <c r="K21" s="2727">
        <v>8</v>
      </c>
      <c r="L21" s="2727">
        <v>9</v>
      </c>
      <c r="M21" s="2727">
        <v>6</v>
      </c>
      <c r="N21" s="2727">
        <v>8</v>
      </c>
      <c r="O21" s="2727">
        <v>5</v>
      </c>
      <c r="P21" s="2727">
        <v>2</v>
      </c>
      <c r="Q21" s="2727">
        <v>2</v>
      </c>
      <c r="R21" s="2727">
        <v>7</v>
      </c>
      <c r="S21" s="2727">
        <v>8</v>
      </c>
      <c r="T21" s="2727">
        <v>6</v>
      </c>
      <c r="U21" s="2727">
        <v>8</v>
      </c>
      <c r="V21" s="2727">
        <v>6</v>
      </c>
      <c r="W21" s="2727">
        <v>2</v>
      </c>
      <c r="X21" s="2727">
        <v>2</v>
      </c>
      <c r="Y21" s="2727">
        <v>7</v>
      </c>
      <c r="Z21" s="2727">
        <v>6</v>
      </c>
      <c r="AA21" s="2727">
        <v>7</v>
      </c>
      <c r="AB21" s="2727">
        <v>9</v>
      </c>
      <c r="AC21" s="2727">
        <v>6</v>
      </c>
      <c r="AD21" s="2727">
        <v>2</v>
      </c>
      <c r="AE21" s="2728">
        <v>2</v>
      </c>
      <c r="AF21" s="2507"/>
      <c r="AG21" s="2507"/>
      <c r="AH21" s="2507"/>
      <c r="AI21" s="2507"/>
      <c r="AJ21" s="2507"/>
      <c r="AK21" s="2507"/>
      <c r="AL21" s="2507"/>
      <c r="AM21" s="2507"/>
    </row>
    <row r="22" spans="1:39" ht="13.5" customHeight="1">
      <c r="A22" s="4034" t="s">
        <v>1552</v>
      </c>
      <c r="B22" s="4035">
        <v>1</v>
      </c>
      <c r="C22" s="2727">
        <v>1</v>
      </c>
      <c r="D22" s="2727">
        <v>4</v>
      </c>
      <c r="E22" s="2727">
        <v>3</v>
      </c>
      <c r="F22" s="2727">
        <v>4</v>
      </c>
      <c r="G22" s="2727">
        <v>5</v>
      </c>
      <c r="H22" s="2727">
        <v>4</v>
      </c>
      <c r="I22" s="2727">
        <v>1</v>
      </c>
      <c r="J22" s="2727">
        <v>1</v>
      </c>
      <c r="K22" s="2727">
        <v>4</v>
      </c>
      <c r="L22" s="2727">
        <v>3</v>
      </c>
      <c r="M22" s="2727">
        <v>4</v>
      </c>
      <c r="N22" s="2727">
        <v>5</v>
      </c>
      <c r="O22" s="2727">
        <v>4</v>
      </c>
      <c r="P22" s="2727">
        <v>1</v>
      </c>
      <c r="Q22" s="2727">
        <v>1</v>
      </c>
      <c r="R22" s="2727">
        <v>4</v>
      </c>
      <c r="S22" s="2727">
        <v>4</v>
      </c>
      <c r="T22" s="2727">
        <v>4</v>
      </c>
      <c r="U22" s="2727">
        <v>5</v>
      </c>
      <c r="V22" s="2727">
        <v>4</v>
      </c>
      <c r="W22" s="2727">
        <v>1</v>
      </c>
      <c r="X22" s="2727">
        <v>1</v>
      </c>
      <c r="Y22" s="2727">
        <v>4</v>
      </c>
      <c r="Z22" s="2727">
        <v>5</v>
      </c>
      <c r="AA22" s="2727">
        <v>4</v>
      </c>
      <c r="AB22" s="2727">
        <v>4</v>
      </c>
      <c r="AC22" s="2727">
        <v>4</v>
      </c>
      <c r="AD22" s="2727">
        <v>1</v>
      </c>
      <c r="AE22" s="2728">
        <v>1</v>
      </c>
      <c r="AF22" s="2507"/>
      <c r="AG22" s="2190"/>
      <c r="AH22" s="2190"/>
      <c r="AI22" s="2190"/>
      <c r="AJ22" s="2190"/>
      <c r="AK22" s="2190"/>
      <c r="AL22" s="2190"/>
      <c r="AM22" s="2190"/>
    </row>
    <row r="23" spans="1:39" ht="13.5" customHeight="1">
      <c r="A23" s="4034" t="s">
        <v>1553</v>
      </c>
      <c r="B23" s="4035">
        <v>2</v>
      </c>
      <c r="C23" s="2727">
        <v>1</v>
      </c>
      <c r="D23" s="2727">
        <v>5</v>
      </c>
      <c r="E23" s="2727">
        <v>7</v>
      </c>
      <c r="F23" s="2727">
        <v>5</v>
      </c>
      <c r="G23" s="2727">
        <v>6</v>
      </c>
      <c r="H23" s="2727">
        <v>6</v>
      </c>
      <c r="I23" s="2727">
        <v>1</v>
      </c>
      <c r="J23" s="2727">
        <v>1</v>
      </c>
      <c r="K23" s="2727">
        <v>5</v>
      </c>
      <c r="L23" s="2727">
        <v>6</v>
      </c>
      <c r="M23" s="2727">
        <v>3</v>
      </c>
      <c r="N23" s="2727">
        <v>5</v>
      </c>
      <c r="O23" s="2727">
        <v>4</v>
      </c>
      <c r="P23" s="2727">
        <v>2</v>
      </c>
      <c r="Q23" s="2727">
        <v>2</v>
      </c>
      <c r="R23" s="2727">
        <v>6</v>
      </c>
      <c r="S23" s="2727">
        <v>6</v>
      </c>
      <c r="T23" s="2727">
        <v>5</v>
      </c>
      <c r="U23" s="2727">
        <v>6</v>
      </c>
      <c r="V23" s="2727">
        <v>5</v>
      </c>
      <c r="W23" s="2727">
        <v>1</v>
      </c>
      <c r="X23" s="2727">
        <v>1</v>
      </c>
      <c r="Y23" s="2727">
        <v>4</v>
      </c>
      <c r="Z23" s="2727">
        <v>4</v>
      </c>
      <c r="AA23" s="2727">
        <v>4</v>
      </c>
      <c r="AB23" s="2727">
        <v>6</v>
      </c>
      <c r="AC23" s="2727">
        <v>3</v>
      </c>
      <c r="AD23" s="2727">
        <v>2</v>
      </c>
      <c r="AE23" s="2728">
        <v>2</v>
      </c>
    </row>
    <row r="24" spans="1:39" ht="13.5" customHeight="1">
      <c r="A24" s="4036" t="s">
        <v>1478</v>
      </c>
      <c r="B24" s="4032">
        <v>3</v>
      </c>
      <c r="C24" s="2723">
        <v>3</v>
      </c>
      <c r="D24" s="2723">
        <v>10</v>
      </c>
      <c r="E24" s="2723">
        <v>12</v>
      </c>
      <c r="F24" s="2723">
        <v>10</v>
      </c>
      <c r="G24" s="2723">
        <v>13</v>
      </c>
      <c r="H24" s="2723">
        <v>11</v>
      </c>
      <c r="I24" s="2723">
        <v>3</v>
      </c>
      <c r="J24" s="2723">
        <v>3</v>
      </c>
      <c r="K24" s="2723">
        <v>12</v>
      </c>
      <c r="L24" s="2723">
        <v>12</v>
      </c>
      <c r="M24" s="2723">
        <v>10</v>
      </c>
      <c r="N24" s="2723">
        <v>13</v>
      </c>
      <c r="O24" s="2723">
        <v>9</v>
      </c>
      <c r="P24" s="2723">
        <v>3</v>
      </c>
      <c r="Q24" s="2723">
        <v>3</v>
      </c>
      <c r="R24" s="2723">
        <v>11</v>
      </c>
      <c r="S24" s="2723">
        <v>12</v>
      </c>
      <c r="T24" s="2723">
        <v>10</v>
      </c>
      <c r="U24" s="2723">
        <v>13</v>
      </c>
      <c r="V24" s="2723">
        <v>10</v>
      </c>
      <c r="W24" s="2723">
        <v>3</v>
      </c>
      <c r="X24" s="2723">
        <v>3</v>
      </c>
      <c r="Y24" s="2723">
        <v>11</v>
      </c>
      <c r="Z24" s="2723">
        <v>11</v>
      </c>
      <c r="AA24" s="2723">
        <v>11</v>
      </c>
      <c r="AB24" s="2723">
        <v>13</v>
      </c>
      <c r="AC24" s="2723">
        <v>10</v>
      </c>
      <c r="AD24" s="2723">
        <v>3</v>
      </c>
      <c r="AE24" s="2724">
        <v>3</v>
      </c>
    </row>
    <row r="25" spans="1:39" ht="13.5" customHeight="1" thickBot="1">
      <c r="A25" s="4037" t="s">
        <v>4</v>
      </c>
      <c r="B25" s="4038">
        <v>3</v>
      </c>
      <c r="C25" s="3646">
        <v>3</v>
      </c>
      <c r="D25" s="3646">
        <v>3</v>
      </c>
      <c r="E25" s="3646">
        <v>3</v>
      </c>
      <c r="F25" s="3646">
        <v>3</v>
      </c>
      <c r="G25" s="3646">
        <v>3</v>
      </c>
      <c r="H25" s="3646">
        <v>3</v>
      </c>
      <c r="I25" s="3646">
        <v>3</v>
      </c>
      <c r="J25" s="3646">
        <v>3</v>
      </c>
      <c r="K25" s="3646">
        <v>3</v>
      </c>
      <c r="L25" s="3646">
        <v>3</v>
      </c>
      <c r="M25" s="3646">
        <v>3</v>
      </c>
      <c r="N25" s="3646">
        <v>3</v>
      </c>
      <c r="O25" s="3646">
        <v>3</v>
      </c>
      <c r="P25" s="3646">
        <v>3</v>
      </c>
      <c r="Q25" s="3646">
        <v>3</v>
      </c>
      <c r="R25" s="3646">
        <v>3</v>
      </c>
      <c r="S25" s="3646">
        <v>3</v>
      </c>
      <c r="T25" s="3646">
        <v>3</v>
      </c>
      <c r="U25" s="3646">
        <v>3</v>
      </c>
      <c r="V25" s="3646">
        <v>3</v>
      </c>
      <c r="W25" s="3646">
        <v>3</v>
      </c>
      <c r="X25" s="3646">
        <v>3</v>
      </c>
      <c r="Y25" s="3646">
        <v>3</v>
      </c>
      <c r="Z25" s="3646">
        <v>3</v>
      </c>
      <c r="AA25" s="3646">
        <v>3</v>
      </c>
      <c r="AB25" s="3646">
        <v>3</v>
      </c>
      <c r="AC25" s="3646">
        <v>3</v>
      </c>
      <c r="AD25" s="3646">
        <v>3</v>
      </c>
      <c r="AE25" s="4039">
        <v>3</v>
      </c>
    </row>
  </sheetData>
  <mergeCells count="2">
    <mergeCell ref="A1:AE1"/>
    <mergeCell ref="AF2:AM2"/>
  </mergeCells>
  <phoneticPr fontId="3" type="noConversion"/>
  <conditionalFormatting sqref="B4:H4">
    <cfRule type="cellIs" dxfId="6096" priority="6" operator="equal">
      <formula>"연"</formula>
    </cfRule>
  </conditionalFormatting>
  <conditionalFormatting sqref="B3:AE3">
    <cfRule type="containsText" dxfId="6095" priority="232" operator="containsText" text="토">
      <formula>NOT(ISERROR(SEARCH("토",B3)))</formula>
    </cfRule>
    <cfRule type="cellIs" dxfId="6094" priority="231" operator="equal">
      <formula>"일"</formula>
    </cfRule>
  </conditionalFormatting>
  <conditionalFormatting sqref="D12">
    <cfRule type="cellIs" dxfId="6093" priority="19" operator="equal">
      <formula>"일"</formula>
    </cfRule>
    <cfRule type="containsText" dxfId="6092" priority="20" operator="containsText" text="토">
      <formula>NOT(ISERROR(SEARCH("토",D12)))</formula>
    </cfRule>
    <cfRule type="cellIs" dxfId="6091" priority="21" operator="equal">
      <formula>"연"</formula>
    </cfRule>
    <cfRule type="cellIs" dxfId="6090" priority="17" operator="equal">
      <formula>"연"</formula>
    </cfRule>
    <cfRule type="cellIs" dxfId="6089" priority="18" operator="equal">
      <formula>"토"</formula>
    </cfRule>
  </conditionalFormatting>
  <conditionalFormatting sqref="E9:Q9">
    <cfRule type="cellIs" dxfId="6088" priority="31" operator="equal">
      <formula>"연"</formula>
    </cfRule>
  </conditionalFormatting>
  <conditionalFormatting sqref="E3:AE3">
    <cfRule type="cellIs" dxfId="6087" priority="230" operator="equal">
      <formula>"토"</formula>
    </cfRule>
  </conditionalFormatting>
  <conditionalFormatting sqref="F12">
    <cfRule type="cellIs" dxfId="6086" priority="12" operator="equal">
      <formula>"연"</formula>
    </cfRule>
    <cfRule type="cellIs" dxfId="6085" priority="13" operator="equal">
      <formula>"토"</formula>
    </cfRule>
    <cfRule type="cellIs" dxfId="6084" priority="14" operator="equal">
      <formula>"일"</formula>
    </cfRule>
    <cfRule type="containsText" dxfId="6083" priority="15" operator="containsText" text="토">
      <formula>NOT(ISERROR(SEARCH("토",F12)))</formula>
    </cfRule>
    <cfRule type="cellIs" dxfId="6082" priority="16" operator="equal">
      <formula>"연"</formula>
    </cfRule>
  </conditionalFormatting>
  <conditionalFormatting sqref="J4:T4">
    <cfRule type="cellIs" dxfId="6081" priority="5" operator="equal">
      <formula>"연"</formula>
    </cfRule>
  </conditionalFormatting>
  <conditionalFormatting sqref="M9:M10">
    <cfRule type="cellIs" dxfId="6080" priority="32" operator="equal">
      <formula>"연"</formula>
    </cfRule>
  </conditionalFormatting>
  <conditionalFormatting sqref="M9:N9">
    <cfRule type="cellIs" dxfId="6079" priority="22" operator="equal">
      <formula>"연"</formula>
    </cfRule>
    <cfRule type="cellIs" dxfId="6078" priority="24" operator="equal">
      <formula>"토"</formula>
    </cfRule>
    <cfRule type="cellIs" dxfId="6077" priority="25" operator="equal">
      <formula>"일"</formula>
    </cfRule>
    <cfRule type="containsText" dxfId="6076" priority="26" operator="containsText" text="토">
      <formula>NOT(ISERROR(SEARCH("토",M9)))</formula>
    </cfRule>
  </conditionalFormatting>
  <conditionalFormatting sqref="O4">
    <cfRule type="cellIs" dxfId="6075" priority="2" operator="equal">
      <formula>"토"</formula>
    </cfRule>
    <cfRule type="cellIs" dxfId="6074" priority="3" operator="equal">
      <formula>"일"</formula>
    </cfRule>
    <cfRule type="containsText" dxfId="6073" priority="4" operator="containsText" text="토">
      <formula>NOT(ISERROR(SEARCH("토",O4)))</formula>
    </cfRule>
    <cfRule type="cellIs" dxfId="6072" priority="1" operator="equal">
      <formula>"연"</formula>
    </cfRule>
  </conditionalFormatting>
  <conditionalFormatting sqref="P8:T8">
    <cfRule type="cellIs" dxfId="6071" priority="44" operator="equal">
      <formula>"연"</formula>
    </cfRule>
  </conditionalFormatting>
  <conditionalFormatting sqref="R8">
    <cfRule type="containsText" dxfId="6070" priority="43" operator="containsText" text="토">
      <formula>NOT(ISERROR(SEARCH("토",R8)))</formula>
    </cfRule>
  </conditionalFormatting>
  <conditionalFormatting sqref="R12">
    <cfRule type="cellIs" dxfId="6069" priority="7" operator="equal">
      <formula>"연"</formula>
    </cfRule>
    <cfRule type="cellIs" dxfId="6068" priority="8" operator="equal">
      <formula>"토"</formula>
    </cfRule>
    <cfRule type="cellIs" dxfId="6067" priority="9" operator="equal">
      <formula>"일"</formula>
    </cfRule>
    <cfRule type="containsText" dxfId="6066" priority="10" operator="containsText" text="토">
      <formula>NOT(ISERROR(SEARCH("토",R12)))</formula>
    </cfRule>
    <cfRule type="cellIs" dxfId="6065" priority="11" operator="equal">
      <formula>"연"</formula>
    </cfRule>
  </conditionalFormatting>
  <conditionalFormatting sqref="R8:S8">
    <cfRule type="cellIs" dxfId="6064" priority="34" operator="equal">
      <formula>"토"</formula>
    </cfRule>
    <cfRule type="cellIs" dxfId="6063" priority="35" operator="equal">
      <formula>"일"</formula>
    </cfRule>
    <cfRule type="cellIs" dxfId="6062" priority="37" operator="equal">
      <formula>"연"</formula>
    </cfRule>
  </conditionalFormatting>
  <conditionalFormatting sqref="S8">
    <cfRule type="cellIs" dxfId="6061" priority="33" operator="equal">
      <formula>"연"</formula>
    </cfRule>
    <cfRule type="containsText" dxfId="6060" priority="36" operator="containsText" text="토">
      <formula>NOT(ISERROR(SEARCH("토",S8)))</formula>
    </cfRule>
  </conditionalFormatting>
  <conditionalFormatting sqref="T6:Z6 B11:L11 N11:O11 P11:X12 B12:G12 I12:N12 Z12:AE12 B13:E13 G13:M13 O13:T13 V13:AE13 V4:X4 Z4:AE4 B5:G5 I5:Q5 S5:AC5 AE5 C6:F6 H6:K6 M6:P6 R6 AB6:AE6 B6:B7 D7:J7 L7:M7 O7:V7 X7 Z7:AE7 D8:N8 W8:AE8 B8:C9 S9:W9 Y9:AB9 AD9:AE11 B10:E10 G10:J10 O10:AA10 AC10 Y11:AB11">
    <cfRule type="cellIs" dxfId="6059" priority="229" operator="equal">
      <formula>"연"</formula>
    </cfRule>
  </conditionalFormatting>
  <conditionalFormatting sqref="W6 B11:D11 N11 S11 W11:X11 G12 M12 U12 AB12 AD12:AE12 D13 K13 P13:Q13 V13">
    <cfRule type="cellIs" dxfId="6058" priority="215" operator="equal">
      <formula>"연"</formula>
    </cfRule>
  </conditionalFormatting>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6"/>
  <dimension ref="A1:AT48"/>
  <sheetViews>
    <sheetView zoomScale="85" zoomScaleNormal="85" workbookViewId="0">
      <selection activeCell="F38" sqref="F38"/>
    </sheetView>
  </sheetViews>
  <sheetFormatPr defaultColWidth="9.5" defaultRowHeight="16.5"/>
  <cols>
    <col min="2" max="3" width="3.75" hidden="1" customWidth="1"/>
    <col min="4" max="34" width="5.625" customWidth="1"/>
    <col min="35" max="35" width="3.5" bestFit="1" customWidth="1"/>
    <col min="36" max="39" width="3.25" customWidth="1"/>
    <col min="40" max="40" width="3.25" bestFit="1" customWidth="1"/>
    <col min="41" max="41" width="8.125" bestFit="1" customWidth="1"/>
    <col min="42" max="42" width="3.25" customWidth="1"/>
    <col min="44" max="44" width="15.25" bestFit="1" customWidth="1"/>
    <col min="45" max="46" width="10" bestFit="1" customWidth="1"/>
  </cols>
  <sheetData>
    <row r="1" spans="1:46" ht="21" thickBot="1">
      <c r="A1" s="6331" t="s">
        <v>1745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4012"/>
      <c r="AJ1" s="4012"/>
      <c r="AK1" s="4012"/>
      <c r="AL1" s="4012"/>
      <c r="AM1" s="4012"/>
      <c r="AN1" s="4012"/>
      <c r="AO1" s="4012"/>
      <c r="AP1" s="4012"/>
    </row>
    <row r="2" spans="1:46">
      <c r="A2" s="4146" t="s">
        <v>228</v>
      </c>
      <c r="B2" s="4147">
        <v>29</v>
      </c>
      <c r="C2" s="4148">
        <v>30</v>
      </c>
      <c r="D2" s="4189">
        <v>1</v>
      </c>
      <c r="E2" s="4147">
        <v>2</v>
      </c>
      <c r="F2" s="4147">
        <v>3</v>
      </c>
      <c r="G2" s="4147">
        <v>4</v>
      </c>
      <c r="H2" s="4149">
        <v>5</v>
      </c>
      <c r="I2" s="4214">
        <v>6</v>
      </c>
      <c r="J2" s="4228">
        <v>7</v>
      </c>
      <c r="K2" s="4150">
        <v>8</v>
      </c>
      <c r="L2" s="4214">
        <v>9</v>
      </c>
      <c r="M2" s="4214">
        <v>10</v>
      </c>
      <c r="N2" s="4214">
        <v>11</v>
      </c>
      <c r="O2" s="4214">
        <v>12</v>
      </c>
      <c r="P2" s="4147">
        <v>13</v>
      </c>
      <c r="Q2" s="4148">
        <v>14</v>
      </c>
      <c r="R2" s="4230">
        <v>15</v>
      </c>
      <c r="S2" s="4214">
        <v>16</v>
      </c>
      <c r="T2" s="4214">
        <v>17</v>
      </c>
      <c r="U2" s="4214">
        <v>18</v>
      </c>
      <c r="V2" s="4214">
        <v>19</v>
      </c>
      <c r="W2" s="4147">
        <v>20</v>
      </c>
      <c r="X2" s="4148">
        <v>21</v>
      </c>
      <c r="Y2" s="4230">
        <v>22</v>
      </c>
      <c r="Z2" s="4214">
        <v>23</v>
      </c>
      <c r="AA2" s="4214">
        <v>24</v>
      </c>
      <c r="AB2" s="4214">
        <v>25</v>
      </c>
      <c r="AC2" s="4147">
        <v>26</v>
      </c>
      <c r="AD2" s="4147">
        <v>27</v>
      </c>
      <c r="AE2" s="4148">
        <v>28</v>
      </c>
      <c r="AF2" s="4151">
        <v>29</v>
      </c>
      <c r="AG2" s="4147">
        <v>30</v>
      </c>
      <c r="AH2" s="4148">
        <v>31</v>
      </c>
      <c r="AI2" s="6326" t="s">
        <v>323</v>
      </c>
      <c r="AJ2" s="6152"/>
      <c r="AK2" s="6152"/>
      <c r="AL2" s="6152"/>
      <c r="AM2" s="6152"/>
      <c r="AN2" s="6152"/>
      <c r="AO2" s="6152"/>
      <c r="AP2" s="6153"/>
      <c r="AS2" s="4112">
        <v>45051</v>
      </c>
      <c r="AT2" s="4112">
        <v>45075</v>
      </c>
    </row>
    <row r="3" spans="1:46" ht="17.25" thickBot="1">
      <c r="A3" s="4152" t="s">
        <v>7</v>
      </c>
      <c r="B3" s="2962" t="s">
        <v>11</v>
      </c>
      <c r="C3" s="4153" t="s">
        <v>550</v>
      </c>
      <c r="D3" s="4190" t="s">
        <v>182</v>
      </c>
      <c r="E3" s="2962" t="s">
        <v>101</v>
      </c>
      <c r="F3" s="2962" t="s">
        <v>224</v>
      </c>
      <c r="G3" s="2962" t="s">
        <v>225</v>
      </c>
      <c r="H3" s="1799" t="s">
        <v>226</v>
      </c>
      <c r="I3" s="4215" t="s">
        <v>208</v>
      </c>
      <c r="J3" s="4153" t="s">
        <v>550</v>
      </c>
      <c r="K3" s="2959" t="s">
        <v>13</v>
      </c>
      <c r="L3" s="4215" t="s">
        <v>14</v>
      </c>
      <c r="M3" s="4215" t="s">
        <v>8</v>
      </c>
      <c r="N3" s="4215" t="s">
        <v>9</v>
      </c>
      <c r="O3" s="4215" t="s">
        <v>10</v>
      </c>
      <c r="P3" s="2962" t="s">
        <v>11</v>
      </c>
      <c r="Q3" s="4153" t="s">
        <v>12</v>
      </c>
      <c r="R3" s="4231" t="s">
        <v>13</v>
      </c>
      <c r="S3" s="4215" t="s">
        <v>14</v>
      </c>
      <c r="T3" s="4215" t="s">
        <v>8</v>
      </c>
      <c r="U3" s="4215" t="s">
        <v>9</v>
      </c>
      <c r="V3" s="4215" t="s">
        <v>10</v>
      </c>
      <c r="W3" s="2962" t="s">
        <v>11</v>
      </c>
      <c r="X3" s="4153" t="s">
        <v>12</v>
      </c>
      <c r="Y3" s="4231" t="s">
        <v>13</v>
      </c>
      <c r="Z3" s="4215" t="s">
        <v>14</v>
      </c>
      <c r="AA3" s="4215" t="s">
        <v>8</v>
      </c>
      <c r="AB3" s="4215" t="s">
        <v>9</v>
      </c>
      <c r="AC3" s="2962" t="s">
        <v>10</v>
      </c>
      <c r="AD3" s="2962" t="s">
        <v>11</v>
      </c>
      <c r="AE3" s="4153" t="s">
        <v>550</v>
      </c>
      <c r="AF3" s="2290" t="s">
        <v>182</v>
      </c>
      <c r="AG3" s="2962" t="s">
        <v>101</v>
      </c>
      <c r="AH3" s="4153" t="s">
        <v>224</v>
      </c>
      <c r="AI3" s="19" t="s">
        <v>2</v>
      </c>
      <c r="AJ3" s="21" t="s">
        <v>3</v>
      </c>
      <c r="AK3" s="21" t="s">
        <v>4</v>
      </c>
      <c r="AL3" s="21" t="s">
        <v>5</v>
      </c>
      <c r="AM3" s="4113" t="s">
        <v>704</v>
      </c>
      <c r="AN3" s="4026" t="s">
        <v>1169</v>
      </c>
      <c r="AO3" s="4026" t="s">
        <v>15</v>
      </c>
      <c r="AP3" s="22" t="s">
        <v>6</v>
      </c>
      <c r="AR3" t="s">
        <v>1704</v>
      </c>
    </row>
    <row r="4" spans="1:46">
      <c r="A4" s="4184" t="s">
        <v>490</v>
      </c>
      <c r="B4" s="1788" t="s">
        <v>17</v>
      </c>
      <c r="C4" s="1952" t="s">
        <v>17</v>
      </c>
      <c r="D4" s="2958" t="s">
        <v>17</v>
      </c>
      <c r="E4" s="3652" t="s">
        <v>1714</v>
      </c>
      <c r="F4" s="1785" t="s">
        <v>3</v>
      </c>
      <c r="G4" s="1788" t="s">
        <v>17</v>
      </c>
      <c r="H4" s="1791" t="s">
        <v>17</v>
      </c>
      <c r="I4" s="1785" t="s">
        <v>3</v>
      </c>
      <c r="J4" s="1952" t="s">
        <v>17</v>
      </c>
      <c r="K4" s="1945" t="s">
        <v>17</v>
      </c>
      <c r="L4" s="1786" t="s">
        <v>2</v>
      </c>
      <c r="M4" s="4154" t="s">
        <v>15</v>
      </c>
      <c r="N4" s="1785" t="s">
        <v>3</v>
      </c>
      <c r="O4" s="3934" t="s">
        <v>1725</v>
      </c>
      <c r="P4" s="1788" t="s">
        <v>17</v>
      </c>
      <c r="Q4" s="1928" t="s">
        <v>4</v>
      </c>
      <c r="R4" s="1945" t="s">
        <v>17</v>
      </c>
      <c r="S4" s="4154" t="s">
        <v>15</v>
      </c>
      <c r="T4" s="1927" t="s">
        <v>3</v>
      </c>
      <c r="U4" s="1785" t="s">
        <v>3</v>
      </c>
      <c r="V4" s="1787" t="s">
        <v>4</v>
      </c>
      <c r="W4" s="1787" t="s">
        <v>4</v>
      </c>
      <c r="X4" s="1952" t="s">
        <v>17</v>
      </c>
      <c r="Y4" s="1786" t="s">
        <v>2</v>
      </c>
      <c r="Z4" s="1786" t="s">
        <v>2</v>
      </c>
      <c r="AA4" s="1786" t="s">
        <v>2</v>
      </c>
      <c r="AB4" s="1786" t="s">
        <v>2</v>
      </c>
      <c r="AC4" s="1786" t="s">
        <v>2</v>
      </c>
      <c r="AD4" s="1788" t="s">
        <v>17</v>
      </c>
      <c r="AE4" s="1952" t="s">
        <v>17</v>
      </c>
      <c r="AF4" s="4155" t="s">
        <v>4</v>
      </c>
      <c r="AG4" s="1787" t="s">
        <v>4</v>
      </c>
      <c r="AH4" s="1952" t="s">
        <v>17</v>
      </c>
      <c r="AI4" s="1734">
        <f t="shared" ref="AI4:AI32" si="0">COUNTIF(D4:AH4,AI$3)</f>
        <v>8</v>
      </c>
      <c r="AJ4" s="16">
        <f t="shared" ref="AJ4:AJ32" si="1">COUNTIF(D4:AH4,AJ$3)</f>
        <v>5</v>
      </c>
      <c r="AK4" s="16">
        <f t="shared" ref="AK4:AK36" si="2">COUNTIF(D4:AH4,AK$3)</f>
        <v>5</v>
      </c>
      <c r="AL4" s="16">
        <f t="shared" ref="AL4:AL36" si="3">COUNTIF(D4:AH4,AL$3)</f>
        <v>11</v>
      </c>
      <c r="AM4" s="1777">
        <f t="shared" ref="AM4:AM32" si="4">COUNTIF(D4:AH4,$AM$3)</f>
        <v>0</v>
      </c>
      <c r="AN4" s="1777">
        <f>IF(D4="off",0,1)+IF(H4="off",0,1)+IF(AF4="off",0,1)</f>
        <v>1</v>
      </c>
      <c r="AO4" s="1777" t="e">
        <v>#NAME?</v>
      </c>
      <c r="AP4" s="1591">
        <f t="shared" ref="AP4:AP29" si="5">(AJ4*2)+(AK4*2)+AM4</f>
        <v>20</v>
      </c>
      <c r="AR4" t="s">
        <v>1705</v>
      </c>
    </row>
    <row r="5" spans="1:46" ht="17.25" thickBot="1">
      <c r="A5" s="4185" t="s">
        <v>1497</v>
      </c>
      <c r="B5" s="1792" t="s">
        <v>3</v>
      </c>
      <c r="C5" s="1941" t="s">
        <v>17</v>
      </c>
      <c r="D5" s="3691" t="s">
        <v>4</v>
      </c>
      <c r="E5" s="1794" t="s">
        <v>4</v>
      </c>
      <c r="F5" s="1794" t="s">
        <v>4</v>
      </c>
      <c r="G5" s="1790" t="s">
        <v>17</v>
      </c>
      <c r="H5" s="1795" t="s">
        <v>17</v>
      </c>
      <c r="I5" s="1790" t="s">
        <v>17</v>
      </c>
      <c r="J5" s="1935" t="s">
        <v>3</v>
      </c>
      <c r="K5" s="4090" t="s">
        <v>15</v>
      </c>
      <c r="L5" s="3652" t="s">
        <v>1706</v>
      </c>
      <c r="M5" s="1794" t="s">
        <v>4</v>
      </c>
      <c r="N5" s="1794" t="s">
        <v>4</v>
      </c>
      <c r="O5" s="1790" t="s">
        <v>17</v>
      </c>
      <c r="P5" s="1790" t="s">
        <v>17</v>
      </c>
      <c r="Q5" s="1931" t="s">
        <v>4</v>
      </c>
      <c r="R5" s="1939" t="s">
        <v>17</v>
      </c>
      <c r="S5" s="1792" t="s">
        <v>3</v>
      </c>
      <c r="T5" s="4089" t="s">
        <v>15</v>
      </c>
      <c r="U5" s="1793" t="s">
        <v>2</v>
      </c>
      <c r="V5" s="4076" t="s">
        <v>15</v>
      </c>
      <c r="W5" s="1790" t="s">
        <v>17</v>
      </c>
      <c r="X5" s="1931" t="s">
        <v>4</v>
      </c>
      <c r="Y5" s="4096" t="s">
        <v>1706</v>
      </c>
      <c r="Z5" s="1793" t="s">
        <v>2</v>
      </c>
      <c r="AA5" s="1792" t="s">
        <v>3</v>
      </c>
      <c r="AB5" s="1793" t="s">
        <v>2</v>
      </c>
      <c r="AC5" s="4089" t="s">
        <v>15</v>
      </c>
      <c r="AD5" s="1790" t="s">
        <v>17</v>
      </c>
      <c r="AE5" s="1941" t="s">
        <v>17</v>
      </c>
      <c r="AF5" s="4156" t="s">
        <v>4</v>
      </c>
      <c r="AG5" s="1794" t="s">
        <v>4</v>
      </c>
      <c r="AH5" s="1941" t="s">
        <v>17</v>
      </c>
      <c r="AI5" s="12">
        <f t="shared" si="0"/>
        <v>7</v>
      </c>
      <c r="AJ5" s="13">
        <f t="shared" si="1"/>
        <v>3</v>
      </c>
      <c r="AK5" s="13">
        <f t="shared" si="2"/>
        <v>9</v>
      </c>
      <c r="AL5" s="13">
        <f t="shared" si="3"/>
        <v>10</v>
      </c>
      <c r="AM5" s="49">
        <f t="shared" si="4"/>
        <v>0</v>
      </c>
      <c r="AN5" s="49">
        <f>IF(D5="off",0,1)+IF(H5="off",0,1)+IF(AF5="off",0,1)</f>
        <v>2</v>
      </c>
      <c r="AO5" s="49" t="e">
        <v>#NAME?</v>
      </c>
      <c r="AP5" s="14">
        <f t="shared" si="5"/>
        <v>24</v>
      </c>
      <c r="AR5" t="s">
        <v>1707</v>
      </c>
    </row>
    <row r="6" spans="1:46" ht="17.25" thickBot="1">
      <c r="A6" s="4186" t="s">
        <v>646</v>
      </c>
      <c r="B6" s="1798" t="s">
        <v>17</v>
      </c>
      <c r="C6" s="1944" t="s">
        <v>17</v>
      </c>
      <c r="D6" s="2961" t="s">
        <v>17</v>
      </c>
      <c r="E6" s="4157" t="s">
        <v>17</v>
      </c>
      <c r="F6" s="1797" t="s">
        <v>4</v>
      </c>
      <c r="G6" s="1797" t="s">
        <v>4</v>
      </c>
      <c r="H6" s="1799" t="s">
        <v>17</v>
      </c>
      <c r="I6" s="3651" t="s">
        <v>3</v>
      </c>
      <c r="J6" s="1788" t="s">
        <v>17</v>
      </c>
      <c r="K6" s="1953" t="s">
        <v>2</v>
      </c>
      <c r="L6" s="1802" t="s">
        <v>2</v>
      </c>
      <c r="M6" s="1798" t="s">
        <v>17</v>
      </c>
      <c r="N6" s="1798" t="s">
        <v>17</v>
      </c>
      <c r="O6" s="1800" t="s">
        <v>3</v>
      </c>
      <c r="P6" s="2773" t="s">
        <v>704</v>
      </c>
      <c r="Q6" s="1949" t="s">
        <v>4</v>
      </c>
      <c r="R6" s="2772" t="s">
        <v>17</v>
      </c>
      <c r="S6" s="1802" t="s">
        <v>2</v>
      </c>
      <c r="T6" s="1800" t="s">
        <v>1734</v>
      </c>
      <c r="U6" s="4076" t="s">
        <v>15</v>
      </c>
      <c r="V6" s="1797" t="s">
        <v>1735</v>
      </c>
      <c r="W6" s="1797" t="s">
        <v>1736</v>
      </c>
      <c r="X6" s="1944" t="s">
        <v>17</v>
      </c>
      <c r="Y6" s="4219" t="s">
        <v>1739</v>
      </c>
      <c r="Z6" s="1793" t="s">
        <v>2</v>
      </c>
      <c r="AA6" s="4107" t="s">
        <v>1737</v>
      </c>
      <c r="AB6" s="1800" t="s">
        <v>1737</v>
      </c>
      <c r="AC6" s="1802" t="s">
        <v>2</v>
      </c>
      <c r="AD6" s="1798" t="s">
        <v>17</v>
      </c>
      <c r="AE6" s="1944" t="s">
        <v>17</v>
      </c>
      <c r="AF6" s="4158" t="s">
        <v>1743</v>
      </c>
      <c r="AG6" s="1797" t="s">
        <v>1743</v>
      </c>
      <c r="AH6" s="1944" t="s">
        <v>17</v>
      </c>
      <c r="AI6" s="1735">
        <f t="shared" si="0"/>
        <v>7</v>
      </c>
      <c r="AJ6" s="20">
        <f t="shared" si="1"/>
        <v>5</v>
      </c>
      <c r="AK6" s="20">
        <f t="shared" si="2"/>
        <v>7</v>
      </c>
      <c r="AL6" s="20">
        <f t="shared" si="3"/>
        <v>11</v>
      </c>
      <c r="AM6" s="1778">
        <f t="shared" si="4"/>
        <v>1</v>
      </c>
      <c r="AN6" s="1778">
        <f t="shared" ref="AN6:AN32" si="6">IF(D6="off",0,1)+IF(H6="off",0,1)+IF(AF6="off",0,1)</f>
        <v>1</v>
      </c>
      <c r="AO6" s="1778" t="e">
        <v>#NAME?</v>
      </c>
      <c r="AP6" s="1595">
        <f t="shared" si="5"/>
        <v>25</v>
      </c>
    </row>
    <row r="7" spans="1:46">
      <c r="A7" s="4182" t="s">
        <v>22</v>
      </c>
      <c r="B7" s="4071" t="s">
        <v>17</v>
      </c>
      <c r="C7" s="1946" t="s">
        <v>3</v>
      </c>
      <c r="D7" s="2958" t="s">
        <v>17</v>
      </c>
      <c r="E7" s="1786" t="s">
        <v>2</v>
      </c>
      <c r="F7" s="1792" t="s">
        <v>3</v>
      </c>
      <c r="G7" s="1786" t="s">
        <v>2</v>
      </c>
      <c r="H7" s="1791" t="s">
        <v>17</v>
      </c>
      <c r="I7" s="1788" t="s">
        <v>17</v>
      </c>
      <c r="J7" s="1928" t="s">
        <v>4</v>
      </c>
      <c r="K7" s="1945" t="s">
        <v>17</v>
      </c>
      <c r="L7" s="1785" t="s">
        <v>3</v>
      </c>
      <c r="M7" s="1786" t="s">
        <v>2</v>
      </c>
      <c r="N7" s="4154" t="s">
        <v>15</v>
      </c>
      <c r="O7" s="1787" t="s">
        <v>4</v>
      </c>
      <c r="P7" s="1787" t="s">
        <v>4</v>
      </c>
      <c r="Q7" s="1952" t="s">
        <v>17</v>
      </c>
      <c r="R7" s="1945" t="s">
        <v>17</v>
      </c>
      <c r="S7" s="1786" t="s">
        <v>2</v>
      </c>
      <c r="T7" s="1785" t="s">
        <v>3</v>
      </c>
      <c r="U7" s="1786" t="s">
        <v>2</v>
      </c>
      <c r="V7" s="1786" t="s">
        <v>2</v>
      </c>
      <c r="W7" s="1787" t="s">
        <v>4</v>
      </c>
      <c r="X7" s="1952" t="s">
        <v>17</v>
      </c>
      <c r="Y7" s="1926" t="s">
        <v>4</v>
      </c>
      <c r="Z7" s="1787" t="s">
        <v>4</v>
      </c>
      <c r="AA7" s="1788" t="s">
        <v>1742</v>
      </c>
      <c r="AB7" s="1788" t="s">
        <v>17</v>
      </c>
      <c r="AC7" s="1786" t="s">
        <v>2</v>
      </c>
      <c r="AD7" s="1785" t="s">
        <v>3</v>
      </c>
      <c r="AE7" s="1952" t="s">
        <v>17</v>
      </c>
      <c r="AF7" s="3688" t="s">
        <v>3</v>
      </c>
      <c r="AG7" s="4154" t="s">
        <v>15</v>
      </c>
      <c r="AH7" s="1946" t="s">
        <v>3</v>
      </c>
      <c r="AI7" s="1734">
        <f t="shared" si="0"/>
        <v>9</v>
      </c>
      <c r="AJ7" s="16">
        <f t="shared" si="1"/>
        <v>6</v>
      </c>
      <c r="AK7" s="16">
        <f t="shared" si="2"/>
        <v>6</v>
      </c>
      <c r="AL7" s="16">
        <f t="shared" si="3"/>
        <v>10</v>
      </c>
      <c r="AM7" s="1777">
        <f t="shared" si="4"/>
        <v>0</v>
      </c>
      <c r="AN7" s="1777">
        <f t="shared" si="6"/>
        <v>1</v>
      </c>
      <c r="AO7" s="1777" t="e">
        <v>#NAME?</v>
      </c>
      <c r="AP7" s="1591">
        <f t="shared" si="5"/>
        <v>24</v>
      </c>
    </row>
    <row r="8" spans="1:46" ht="17.25" thickBot="1">
      <c r="A8" s="3736" t="s">
        <v>40</v>
      </c>
      <c r="B8" s="1790" t="s">
        <v>17</v>
      </c>
      <c r="C8" s="4072" t="s">
        <v>3</v>
      </c>
      <c r="D8" s="3688" t="s">
        <v>3</v>
      </c>
      <c r="E8" s="1793" t="s">
        <v>2</v>
      </c>
      <c r="F8" s="4089" t="s">
        <v>15</v>
      </c>
      <c r="G8" s="1790" t="s">
        <v>17</v>
      </c>
      <c r="H8" s="2826" t="s">
        <v>3</v>
      </c>
      <c r="I8" s="1790" t="s">
        <v>17</v>
      </c>
      <c r="J8" s="1790" t="s">
        <v>17</v>
      </c>
      <c r="K8" s="1939" t="s">
        <v>17</v>
      </c>
      <c r="L8" s="1792" t="s">
        <v>3</v>
      </c>
      <c r="M8" s="4089" t="s">
        <v>15</v>
      </c>
      <c r="N8" s="1793" t="s">
        <v>2</v>
      </c>
      <c r="O8" s="1794" t="s">
        <v>4</v>
      </c>
      <c r="P8" s="1794" t="s">
        <v>4</v>
      </c>
      <c r="Q8" s="1941" t="s">
        <v>17</v>
      </c>
      <c r="R8" s="4096" t="s">
        <v>1706</v>
      </c>
      <c r="S8" s="3652" t="s">
        <v>1706</v>
      </c>
      <c r="T8" s="1793" t="s">
        <v>2</v>
      </c>
      <c r="U8" s="1793" t="s">
        <v>2</v>
      </c>
      <c r="V8" s="1792" t="s">
        <v>3</v>
      </c>
      <c r="W8" s="1790" t="s">
        <v>17</v>
      </c>
      <c r="X8" s="1941" t="s">
        <v>17</v>
      </c>
      <c r="Y8" s="1929" t="s">
        <v>4</v>
      </c>
      <c r="Z8" s="1794" t="s">
        <v>4</v>
      </c>
      <c r="AA8" s="1790" t="s">
        <v>17</v>
      </c>
      <c r="AB8" s="1792" t="s">
        <v>3</v>
      </c>
      <c r="AC8" s="1792" t="s">
        <v>3</v>
      </c>
      <c r="AD8" s="1792" t="s">
        <v>3</v>
      </c>
      <c r="AE8" s="1941" t="s">
        <v>17</v>
      </c>
      <c r="AF8" s="2273" t="s">
        <v>17</v>
      </c>
      <c r="AG8" s="1790" t="s">
        <v>17</v>
      </c>
      <c r="AH8" s="1935" t="s">
        <v>3</v>
      </c>
      <c r="AI8" s="12">
        <f t="shared" si="0"/>
        <v>6</v>
      </c>
      <c r="AJ8" s="13">
        <f t="shared" si="1"/>
        <v>8</v>
      </c>
      <c r="AK8" s="13">
        <f t="shared" si="2"/>
        <v>4</v>
      </c>
      <c r="AL8" s="13">
        <f t="shared" si="3"/>
        <v>11</v>
      </c>
      <c r="AM8" s="49">
        <f t="shared" si="4"/>
        <v>0</v>
      </c>
      <c r="AN8" s="49">
        <f t="shared" si="6"/>
        <v>2</v>
      </c>
      <c r="AO8" s="49" t="e">
        <v>#NAME?</v>
      </c>
      <c r="AP8" s="14">
        <f t="shared" si="5"/>
        <v>24</v>
      </c>
    </row>
    <row r="9" spans="1:46" ht="17.25" thickBot="1">
      <c r="A9" s="4183" t="s">
        <v>46</v>
      </c>
      <c r="B9" s="1798" t="s">
        <v>17</v>
      </c>
      <c r="C9" s="3651" t="s">
        <v>3</v>
      </c>
      <c r="D9" s="2961" t="s">
        <v>17</v>
      </c>
      <c r="E9" s="4076" t="s">
        <v>15</v>
      </c>
      <c r="F9" s="1800" t="s">
        <v>3</v>
      </c>
      <c r="G9" s="1798" t="s">
        <v>17</v>
      </c>
      <c r="H9" s="1799" t="s">
        <v>17</v>
      </c>
      <c r="I9" s="1798" t="s">
        <v>17</v>
      </c>
      <c r="J9" s="1949" t="s">
        <v>4</v>
      </c>
      <c r="K9" s="2772" t="s">
        <v>17</v>
      </c>
      <c r="L9" s="1802" t="s">
        <v>2</v>
      </c>
      <c r="M9" s="1802" t="s">
        <v>2</v>
      </c>
      <c r="N9" s="1802" t="s">
        <v>2</v>
      </c>
      <c r="O9" s="1797" t="s">
        <v>4</v>
      </c>
      <c r="P9" s="1797" t="s">
        <v>4</v>
      </c>
      <c r="Q9" s="1944" t="s">
        <v>17</v>
      </c>
      <c r="R9" s="1953" t="s">
        <v>2</v>
      </c>
      <c r="S9" s="1800" t="s">
        <v>1740</v>
      </c>
      <c r="T9" s="4076" t="s">
        <v>15</v>
      </c>
      <c r="U9" s="1800" t="s">
        <v>3</v>
      </c>
      <c r="V9" s="4194" t="s">
        <v>59</v>
      </c>
      <c r="W9" s="1798" t="s">
        <v>17</v>
      </c>
      <c r="X9" s="1944" t="s">
        <v>17</v>
      </c>
      <c r="Y9" s="1948" t="s">
        <v>4</v>
      </c>
      <c r="Z9" s="1797" t="s">
        <v>4</v>
      </c>
      <c r="AA9" s="1798" t="s">
        <v>17</v>
      </c>
      <c r="AB9" s="1802" t="s">
        <v>2</v>
      </c>
      <c r="AC9" s="4076" t="s">
        <v>15</v>
      </c>
      <c r="AD9" s="1800" t="s">
        <v>3</v>
      </c>
      <c r="AE9" s="1944" t="s">
        <v>17</v>
      </c>
      <c r="AF9" s="3688" t="s">
        <v>3</v>
      </c>
      <c r="AG9" s="1802" t="s">
        <v>2</v>
      </c>
      <c r="AH9" s="3651" t="s">
        <v>3</v>
      </c>
      <c r="AI9" s="1735">
        <f t="shared" si="0"/>
        <v>9</v>
      </c>
      <c r="AJ9" s="20">
        <f t="shared" si="1"/>
        <v>6</v>
      </c>
      <c r="AK9" s="20">
        <f t="shared" si="2"/>
        <v>5</v>
      </c>
      <c r="AL9" s="20">
        <f t="shared" si="3"/>
        <v>10</v>
      </c>
      <c r="AM9" s="1778">
        <f t="shared" si="4"/>
        <v>0</v>
      </c>
      <c r="AN9" s="1778">
        <f t="shared" si="6"/>
        <v>1</v>
      </c>
      <c r="AO9" s="1778" t="e">
        <v>#NAME?</v>
      </c>
      <c r="AP9" s="1595">
        <f t="shared" si="5"/>
        <v>22</v>
      </c>
    </row>
    <row r="10" spans="1:46" ht="17.25" thickBot="1">
      <c r="A10" s="4198" t="s">
        <v>90</v>
      </c>
      <c r="B10" s="1788" t="s">
        <v>17</v>
      </c>
      <c r="C10" s="1928" t="s">
        <v>4</v>
      </c>
      <c r="D10" s="2958" t="s">
        <v>17</v>
      </c>
      <c r="E10" s="4154" t="s">
        <v>15</v>
      </c>
      <c r="F10" s="1786" t="s">
        <v>2</v>
      </c>
      <c r="G10" s="4159" t="s">
        <v>17</v>
      </c>
      <c r="H10" s="3649" t="s">
        <v>4</v>
      </c>
      <c r="I10" s="1787" t="s">
        <v>4</v>
      </c>
      <c r="J10" s="1952" t="s">
        <v>17</v>
      </c>
      <c r="K10" s="1945" t="s">
        <v>17</v>
      </c>
      <c r="L10" s="4154" t="s">
        <v>15</v>
      </c>
      <c r="M10" s="1786" t="s">
        <v>2</v>
      </c>
      <c r="N10" s="1786" t="s">
        <v>2</v>
      </c>
      <c r="O10" s="1785" t="s">
        <v>3</v>
      </c>
      <c r="P10" s="1788" t="s">
        <v>17</v>
      </c>
      <c r="Q10" s="1946" t="s">
        <v>3</v>
      </c>
      <c r="R10" s="1926" t="s">
        <v>4</v>
      </c>
      <c r="S10" s="1787" t="s">
        <v>4</v>
      </c>
      <c r="T10" s="1788" t="s">
        <v>17</v>
      </c>
      <c r="U10" s="1786" t="s">
        <v>2</v>
      </c>
      <c r="V10" s="1786" t="s">
        <v>2</v>
      </c>
      <c r="W10" s="1785" t="s">
        <v>3</v>
      </c>
      <c r="X10" s="1952" t="s">
        <v>17</v>
      </c>
      <c r="Y10" s="4066" t="s">
        <v>2</v>
      </c>
      <c r="Z10" s="4076" t="s">
        <v>54</v>
      </c>
      <c r="AA10" s="1785" t="s">
        <v>3</v>
      </c>
      <c r="AB10" s="1786" t="s">
        <v>2</v>
      </c>
      <c r="AC10" s="1787" t="s">
        <v>4</v>
      </c>
      <c r="AD10" s="1788" t="s">
        <v>17</v>
      </c>
      <c r="AE10" s="1952" t="s">
        <v>17</v>
      </c>
      <c r="AF10" s="2293" t="s">
        <v>17</v>
      </c>
      <c r="AG10" s="1786" t="s">
        <v>2</v>
      </c>
      <c r="AH10" s="1928" t="s">
        <v>4</v>
      </c>
      <c r="AI10" s="1734">
        <f t="shared" si="0"/>
        <v>10</v>
      </c>
      <c r="AJ10" s="16">
        <f t="shared" si="1"/>
        <v>5</v>
      </c>
      <c r="AK10" s="16">
        <f t="shared" si="2"/>
        <v>6</v>
      </c>
      <c r="AL10" s="16">
        <f t="shared" si="3"/>
        <v>10</v>
      </c>
      <c r="AM10" s="1777">
        <f t="shared" si="4"/>
        <v>0</v>
      </c>
      <c r="AN10" s="1777">
        <f t="shared" si="6"/>
        <v>1</v>
      </c>
      <c r="AO10" s="1777" t="e">
        <v>#NAME?</v>
      </c>
      <c r="AP10" s="1591">
        <f t="shared" si="5"/>
        <v>22</v>
      </c>
    </row>
    <row r="11" spans="1:46" ht="17.25" thickBot="1">
      <c r="A11" s="4199" t="s">
        <v>523</v>
      </c>
      <c r="B11" s="1790" t="s">
        <v>17</v>
      </c>
      <c r="C11" s="1931" t="s">
        <v>4</v>
      </c>
      <c r="D11" s="2960" t="s">
        <v>17</v>
      </c>
      <c r="E11" s="1792" t="s">
        <v>3</v>
      </c>
      <c r="F11" s="4089" t="s">
        <v>15</v>
      </c>
      <c r="G11" s="4160" t="s">
        <v>17</v>
      </c>
      <c r="H11" s="2903" t="s">
        <v>4</v>
      </c>
      <c r="I11" s="1794" t="s">
        <v>4</v>
      </c>
      <c r="J11" s="1941" t="s">
        <v>17</v>
      </c>
      <c r="K11" s="1947" t="s">
        <v>3</v>
      </c>
      <c r="L11" s="1793" t="s">
        <v>2</v>
      </c>
      <c r="M11" s="1793" t="s">
        <v>2</v>
      </c>
      <c r="N11" s="4089" t="s">
        <v>15</v>
      </c>
      <c r="O11" s="1792" t="s">
        <v>3</v>
      </c>
      <c r="P11" s="1790" t="s">
        <v>17</v>
      </c>
      <c r="Q11" s="1941" t="s">
        <v>17</v>
      </c>
      <c r="R11" s="1929" t="s">
        <v>4</v>
      </c>
      <c r="S11" s="1794" t="s">
        <v>4</v>
      </c>
      <c r="T11" s="1790" t="s">
        <v>17</v>
      </c>
      <c r="U11" s="1790" t="s">
        <v>17</v>
      </c>
      <c r="V11" s="4194" t="s">
        <v>59</v>
      </c>
      <c r="W11" s="1944" t="s">
        <v>17</v>
      </c>
      <c r="X11" s="3673" t="s">
        <v>704</v>
      </c>
      <c r="Y11" s="1936" t="s">
        <v>2</v>
      </c>
      <c r="Z11" s="1793" t="s">
        <v>2</v>
      </c>
      <c r="AA11" s="3652" t="s">
        <v>806</v>
      </c>
      <c r="AB11" s="1793" t="s">
        <v>2</v>
      </c>
      <c r="AC11" s="1793" t="s">
        <v>2</v>
      </c>
      <c r="AD11" s="1790" t="s">
        <v>17</v>
      </c>
      <c r="AE11" s="1941" t="s">
        <v>17</v>
      </c>
      <c r="AF11" s="2273" t="s">
        <v>17</v>
      </c>
      <c r="AG11" s="1793" t="s">
        <v>2</v>
      </c>
      <c r="AH11" s="1931" t="s">
        <v>4</v>
      </c>
      <c r="AI11" s="12">
        <f t="shared" si="0"/>
        <v>9</v>
      </c>
      <c r="AJ11" s="13">
        <f t="shared" si="1"/>
        <v>3</v>
      </c>
      <c r="AK11" s="13">
        <f t="shared" si="2"/>
        <v>5</v>
      </c>
      <c r="AL11" s="13">
        <f t="shared" si="3"/>
        <v>11</v>
      </c>
      <c r="AM11" s="49">
        <f t="shared" si="4"/>
        <v>1</v>
      </c>
      <c r="AN11" s="1847">
        <f t="shared" si="6"/>
        <v>1</v>
      </c>
      <c r="AO11" s="49" t="e">
        <v>#NAME?</v>
      </c>
      <c r="AP11" s="14">
        <f t="shared" si="5"/>
        <v>17</v>
      </c>
    </row>
    <row r="12" spans="1:46" ht="17.25" thickBot="1">
      <c r="A12" s="4200" t="s">
        <v>85</v>
      </c>
      <c r="B12" s="1798" t="s">
        <v>17</v>
      </c>
      <c r="C12" s="1944" t="s">
        <v>17</v>
      </c>
      <c r="D12" s="2961" t="s">
        <v>17</v>
      </c>
      <c r="E12" s="1800" t="s">
        <v>3</v>
      </c>
      <c r="F12" s="1802" t="s">
        <v>2</v>
      </c>
      <c r="G12" s="4157" t="s">
        <v>17</v>
      </c>
      <c r="H12" s="4161" t="s">
        <v>4</v>
      </c>
      <c r="I12" s="1797" t="s">
        <v>4</v>
      </c>
      <c r="J12" s="1944" t="s">
        <v>17</v>
      </c>
      <c r="K12" s="4080" t="s">
        <v>15</v>
      </c>
      <c r="L12" s="2996" t="s">
        <v>3</v>
      </c>
      <c r="M12" s="4217" t="s">
        <v>59</v>
      </c>
      <c r="N12" s="1800" t="s">
        <v>3</v>
      </c>
      <c r="O12" s="1802" t="s">
        <v>2</v>
      </c>
      <c r="P12" s="1798" t="s">
        <v>17</v>
      </c>
      <c r="Q12" s="1944" t="s">
        <v>17</v>
      </c>
      <c r="R12" s="1948" t="s">
        <v>4</v>
      </c>
      <c r="S12" s="1797" t="s">
        <v>4</v>
      </c>
      <c r="T12" s="1798" t="s">
        <v>17</v>
      </c>
      <c r="U12" s="4076" t="s">
        <v>15</v>
      </c>
      <c r="V12" s="1800" t="s">
        <v>3</v>
      </c>
      <c r="W12" s="2773" t="s">
        <v>704</v>
      </c>
      <c r="X12" s="1944" t="s">
        <v>17</v>
      </c>
      <c r="Y12" s="4238" t="s">
        <v>54</v>
      </c>
      <c r="Z12" s="4076" t="s">
        <v>15</v>
      </c>
      <c r="AA12" s="4239" t="s">
        <v>1739</v>
      </c>
      <c r="AB12" s="1802" t="s">
        <v>2</v>
      </c>
      <c r="AC12" s="1802" t="s">
        <v>1727</v>
      </c>
      <c r="AD12" s="1798" t="s">
        <v>17</v>
      </c>
      <c r="AE12" s="1944" t="s">
        <v>17</v>
      </c>
      <c r="AF12" s="2290" t="s">
        <v>17</v>
      </c>
      <c r="AG12" s="1802" t="s">
        <v>2</v>
      </c>
      <c r="AH12" s="1949" t="s">
        <v>4</v>
      </c>
      <c r="AI12" s="1735">
        <f t="shared" si="0"/>
        <v>9</v>
      </c>
      <c r="AJ12" s="20">
        <f t="shared" si="1"/>
        <v>5</v>
      </c>
      <c r="AK12" s="20">
        <f t="shared" si="2"/>
        <v>5</v>
      </c>
      <c r="AL12" s="20">
        <f t="shared" si="3"/>
        <v>10</v>
      </c>
      <c r="AM12" s="1778">
        <f t="shared" si="4"/>
        <v>1</v>
      </c>
      <c r="AN12" s="1778">
        <f t="shared" si="6"/>
        <v>1</v>
      </c>
      <c r="AO12" s="1778" t="e">
        <v>#NAME?</v>
      </c>
      <c r="AP12" s="1595">
        <f>(AJ12*2)+(AK12*2)+AM12</f>
        <v>21</v>
      </c>
    </row>
    <row r="13" spans="1:46" ht="17.25" thickBot="1">
      <c r="A13" s="4201" t="s">
        <v>75</v>
      </c>
      <c r="B13" s="1787" t="s">
        <v>4</v>
      </c>
      <c r="C13" s="1952" t="s">
        <v>17</v>
      </c>
      <c r="D13" s="2958" t="s">
        <v>17</v>
      </c>
      <c r="E13" s="1785" t="s">
        <v>3</v>
      </c>
      <c r="F13" s="1786" t="s">
        <v>2</v>
      </c>
      <c r="G13" s="1787" t="s">
        <v>4</v>
      </c>
      <c r="H13" s="1791" t="s">
        <v>17</v>
      </c>
      <c r="I13" s="1788" t="s">
        <v>17</v>
      </c>
      <c r="J13" s="1952" t="s">
        <v>17</v>
      </c>
      <c r="K13" s="1926" t="s">
        <v>4</v>
      </c>
      <c r="L13" s="1787" t="s">
        <v>4</v>
      </c>
      <c r="M13" s="1788" t="s">
        <v>17</v>
      </c>
      <c r="N13" s="1785" t="s">
        <v>1732</v>
      </c>
      <c r="O13" s="4154" t="s">
        <v>15</v>
      </c>
      <c r="P13" s="1785" t="s">
        <v>3</v>
      </c>
      <c r="Q13" s="1952" t="s">
        <v>17</v>
      </c>
      <c r="R13" s="4066" t="s">
        <v>2</v>
      </c>
      <c r="S13" s="1785" t="s">
        <v>3</v>
      </c>
      <c r="T13" s="1793" t="s">
        <v>2</v>
      </c>
      <c r="U13" s="1786" t="s">
        <v>2</v>
      </c>
      <c r="V13" s="1794" t="s">
        <v>4</v>
      </c>
      <c r="W13" s="1788" t="s">
        <v>17</v>
      </c>
      <c r="X13" s="1952" t="s">
        <v>17</v>
      </c>
      <c r="Y13" s="4237" t="s">
        <v>1744</v>
      </c>
      <c r="Z13" s="1786" t="s">
        <v>2</v>
      </c>
      <c r="AA13" s="1787" t="s">
        <v>4</v>
      </c>
      <c r="AB13" s="1787" t="s">
        <v>4</v>
      </c>
      <c r="AC13" s="1788" t="s">
        <v>17</v>
      </c>
      <c r="AD13" s="1788" t="s">
        <v>17</v>
      </c>
      <c r="AE13" s="1946" t="s">
        <v>3</v>
      </c>
      <c r="AF13" s="3688" t="s">
        <v>3</v>
      </c>
      <c r="AG13" s="1786" t="s">
        <v>2</v>
      </c>
      <c r="AH13" s="2963" t="s">
        <v>2</v>
      </c>
      <c r="AI13" s="1734">
        <f t="shared" si="0"/>
        <v>8</v>
      </c>
      <c r="AJ13" s="16">
        <f t="shared" si="1"/>
        <v>6</v>
      </c>
      <c r="AK13" s="16">
        <f t="shared" si="2"/>
        <v>6</v>
      </c>
      <c r="AL13" s="16">
        <f t="shared" si="3"/>
        <v>10</v>
      </c>
      <c r="AM13" s="1777">
        <f t="shared" si="4"/>
        <v>0</v>
      </c>
      <c r="AN13" s="1777">
        <f t="shared" si="6"/>
        <v>1</v>
      </c>
      <c r="AO13" s="1777" t="e">
        <v>#NAME?</v>
      </c>
      <c r="AP13" s="1591">
        <f>(AJ13*2)+(AK13*2)+AM13</f>
        <v>24</v>
      </c>
    </row>
    <row r="14" spans="1:46" ht="17.25" thickBot="1">
      <c r="A14" s="4202" t="s">
        <v>130</v>
      </c>
      <c r="B14" s="1794" t="s">
        <v>4</v>
      </c>
      <c r="C14" s="1941" t="s">
        <v>17</v>
      </c>
      <c r="D14" s="2960" t="s">
        <v>17</v>
      </c>
      <c r="E14" s="1793" t="s">
        <v>2</v>
      </c>
      <c r="F14" s="1793" t="s">
        <v>2</v>
      </c>
      <c r="G14" s="1798" t="s">
        <v>17</v>
      </c>
      <c r="H14" s="1795" t="s">
        <v>17</v>
      </c>
      <c r="I14" s="1790" t="s">
        <v>17</v>
      </c>
      <c r="J14" s="1797" t="s">
        <v>4</v>
      </c>
      <c r="K14" s="1929" t="s">
        <v>4</v>
      </c>
      <c r="L14" s="1794" t="s">
        <v>4</v>
      </c>
      <c r="M14" s="1790" t="s">
        <v>17</v>
      </c>
      <c r="N14" s="1793" t="s">
        <v>2</v>
      </c>
      <c r="O14" s="4217" t="s">
        <v>59</v>
      </c>
      <c r="P14" s="1792" t="s">
        <v>3</v>
      </c>
      <c r="Q14" s="1941" t="s">
        <v>17</v>
      </c>
      <c r="R14" s="4090" t="s">
        <v>15</v>
      </c>
      <c r="S14" s="1793" t="s">
        <v>2</v>
      </c>
      <c r="T14" s="1793" t="s">
        <v>2</v>
      </c>
      <c r="U14" s="1790" t="s">
        <v>16</v>
      </c>
      <c r="V14" s="1792" t="s">
        <v>1740</v>
      </c>
      <c r="W14" s="1800" t="s">
        <v>3</v>
      </c>
      <c r="X14" s="1952" t="s">
        <v>17</v>
      </c>
      <c r="Y14" s="4236" t="s">
        <v>2</v>
      </c>
      <c r="Z14" s="1793" t="s">
        <v>2</v>
      </c>
      <c r="AA14" s="1794" t="s">
        <v>4</v>
      </c>
      <c r="AB14" s="1794" t="s">
        <v>4</v>
      </c>
      <c r="AC14" s="1790" t="s">
        <v>17</v>
      </c>
      <c r="AD14" s="1790" t="s">
        <v>17</v>
      </c>
      <c r="AE14" s="1935" t="s">
        <v>3</v>
      </c>
      <c r="AF14" s="2273" t="s">
        <v>17</v>
      </c>
      <c r="AG14" s="1790" t="s">
        <v>17</v>
      </c>
      <c r="AH14" s="4162" t="s">
        <v>15</v>
      </c>
      <c r="AI14" s="12">
        <f t="shared" si="0"/>
        <v>9</v>
      </c>
      <c r="AJ14" s="13">
        <f t="shared" si="1"/>
        <v>4</v>
      </c>
      <c r="AK14" s="13">
        <f t="shared" si="2"/>
        <v>5</v>
      </c>
      <c r="AL14" s="13">
        <f t="shared" si="3"/>
        <v>12</v>
      </c>
      <c r="AM14" s="49">
        <f t="shared" si="4"/>
        <v>0</v>
      </c>
      <c r="AN14" s="49">
        <f t="shared" si="6"/>
        <v>0</v>
      </c>
      <c r="AO14" s="49" t="e">
        <v>#NAME?</v>
      </c>
      <c r="AP14" s="14">
        <f>(AJ14*2)+(AK14*2)+AM14</f>
        <v>18</v>
      </c>
    </row>
    <row r="15" spans="1:46" ht="17.25" thickBot="1">
      <c r="A15" s="4203" t="s">
        <v>82</v>
      </c>
      <c r="B15" s="1797" t="s">
        <v>4</v>
      </c>
      <c r="C15" s="1944" t="s">
        <v>17</v>
      </c>
      <c r="D15" s="4163" t="s">
        <v>3</v>
      </c>
      <c r="E15" s="1802" t="s">
        <v>2</v>
      </c>
      <c r="F15" s="1802" t="s">
        <v>2</v>
      </c>
      <c r="G15" s="1798" t="s">
        <v>17</v>
      </c>
      <c r="H15" s="1799" t="s">
        <v>17</v>
      </c>
      <c r="I15" s="1788" t="s">
        <v>17</v>
      </c>
      <c r="J15" s="1800" t="s">
        <v>3</v>
      </c>
      <c r="K15" s="4164" t="s">
        <v>4</v>
      </c>
      <c r="L15" s="3764" t="s">
        <v>4</v>
      </c>
      <c r="M15" s="1919" t="s">
        <v>17</v>
      </c>
      <c r="N15" s="4217" t="s">
        <v>59</v>
      </c>
      <c r="O15" s="4067" t="s">
        <v>15</v>
      </c>
      <c r="P15" s="1933" t="s">
        <v>3</v>
      </c>
      <c r="Q15" s="3680" t="s">
        <v>17</v>
      </c>
      <c r="R15" s="4192" t="s">
        <v>1706</v>
      </c>
      <c r="S15" s="1802" t="s">
        <v>2</v>
      </c>
      <c r="T15" s="1802" t="s">
        <v>2</v>
      </c>
      <c r="U15" s="1792" t="s">
        <v>3</v>
      </c>
      <c r="V15" s="4089" t="s">
        <v>15</v>
      </c>
      <c r="W15" s="1798" t="s">
        <v>17</v>
      </c>
      <c r="X15" s="1944" t="s">
        <v>17</v>
      </c>
      <c r="Y15" s="4220" t="s">
        <v>2</v>
      </c>
      <c r="Z15" s="1953" t="s">
        <v>2</v>
      </c>
      <c r="AA15" s="1797" t="s">
        <v>4</v>
      </c>
      <c r="AB15" s="1797" t="s">
        <v>4</v>
      </c>
      <c r="AC15" s="1798" t="s">
        <v>17</v>
      </c>
      <c r="AD15" s="1798" t="s">
        <v>17</v>
      </c>
      <c r="AE15" s="3651" t="s">
        <v>1746</v>
      </c>
      <c r="AF15" s="2290" t="s">
        <v>17</v>
      </c>
      <c r="AG15" s="4109" t="s">
        <v>1706</v>
      </c>
      <c r="AH15" s="1944" t="s">
        <v>17</v>
      </c>
      <c r="AI15" s="1735">
        <f t="shared" si="0"/>
        <v>8</v>
      </c>
      <c r="AJ15" s="20">
        <f t="shared" si="1"/>
        <v>5</v>
      </c>
      <c r="AK15" s="20">
        <f t="shared" si="2"/>
        <v>4</v>
      </c>
      <c r="AL15" s="20">
        <f t="shared" si="3"/>
        <v>11</v>
      </c>
      <c r="AM15" s="1778">
        <f t="shared" si="4"/>
        <v>0</v>
      </c>
      <c r="AN15" s="1778">
        <f t="shared" si="6"/>
        <v>1</v>
      </c>
      <c r="AO15" s="1778" t="e">
        <v>#NAME?</v>
      </c>
      <c r="AP15" s="1595">
        <f>(AJ15*2)+(AK15*2)+AM15</f>
        <v>18</v>
      </c>
    </row>
    <row r="16" spans="1:46" ht="17.25" thickBot="1">
      <c r="A16" s="4207" t="s">
        <v>81</v>
      </c>
      <c r="B16" s="1788" t="s">
        <v>17</v>
      </c>
      <c r="C16" s="3667" t="s">
        <v>704</v>
      </c>
      <c r="D16" s="4165" t="s">
        <v>17</v>
      </c>
      <c r="E16" s="2794" t="s">
        <v>2</v>
      </c>
      <c r="F16" s="2794" t="s">
        <v>2</v>
      </c>
      <c r="G16" s="2793" t="s">
        <v>17</v>
      </c>
      <c r="H16" s="2790" t="s">
        <v>17</v>
      </c>
      <c r="I16" s="2793" t="s">
        <v>17</v>
      </c>
      <c r="J16" s="4166" t="s">
        <v>704</v>
      </c>
      <c r="K16" s="4167" t="s">
        <v>15</v>
      </c>
      <c r="L16" s="1786" t="s">
        <v>2</v>
      </c>
      <c r="M16" s="1785" t="s">
        <v>3</v>
      </c>
      <c r="N16" s="1786" t="s">
        <v>2</v>
      </c>
      <c r="O16" s="1786" t="s">
        <v>2</v>
      </c>
      <c r="P16" s="1788" t="s">
        <v>17</v>
      </c>
      <c r="Q16" s="1952" t="s">
        <v>17</v>
      </c>
      <c r="R16" s="1819" t="s">
        <v>3</v>
      </c>
      <c r="S16" s="1786" t="s">
        <v>2</v>
      </c>
      <c r="T16" s="1787" t="s">
        <v>4</v>
      </c>
      <c r="U16" s="1787" t="s">
        <v>4</v>
      </c>
      <c r="V16" s="1788" t="s">
        <v>17</v>
      </c>
      <c r="W16" s="1788" t="s">
        <v>17</v>
      </c>
      <c r="X16" s="1946" t="s">
        <v>3</v>
      </c>
      <c r="Y16" s="4167" t="s">
        <v>15</v>
      </c>
      <c r="Z16" s="1800" t="s">
        <v>3</v>
      </c>
      <c r="AA16" s="4217" t="s">
        <v>59</v>
      </c>
      <c r="AB16" s="1785" t="s">
        <v>3</v>
      </c>
      <c r="AC16" s="1788" t="s">
        <v>17</v>
      </c>
      <c r="AD16" s="1788" t="s">
        <v>17</v>
      </c>
      <c r="AE16" s="1928" t="s">
        <v>4</v>
      </c>
      <c r="AF16" s="2293" t="s">
        <v>17</v>
      </c>
      <c r="AG16" s="1786" t="s">
        <v>2</v>
      </c>
      <c r="AH16" s="2963" t="s">
        <v>2</v>
      </c>
      <c r="AI16" s="1734">
        <f t="shared" si="0"/>
        <v>10</v>
      </c>
      <c r="AJ16" s="16">
        <f t="shared" si="1"/>
        <v>5</v>
      </c>
      <c r="AK16" s="16">
        <f t="shared" si="2"/>
        <v>3</v>
      </c>
      <c r="AL16" s="16">
        <f t="shared" si="3"/>
        <v>11</v>
      </c>
      <c r="AM16" s="1777">
        <f t="shared" si="4"/>
        <v>1</v>
      </c>
      <c r="AN16" s="1777">
        <f t="shared" si="6"/>
        <v>0</v>
      </c>
      <c r="AO16" s="1777" t="e">
        <v>#NAME?</v>
      </c>
      <c r="AP16" s="1591">
        <f t="shared" si="5"/>
        <v>17</v>
      </c>
    </row>
    <row r="17" spans="1:42" ht="17.25" thickBot="1">
      <c r="A17" s="4208" t="s">
        <v>526</v>
      </c>
      <c r="B17" s="1790" t="s">
        <v>17</v>
      </c>
      <c r="C17" s="1941" t="s">
        <v>17</v>
      </c>
      <c r="D17" s="3688" t="s">
        <v>3</v>
      </c>
      <c r="E17" s="1793" t="s">
        <v>2</v>
      </c>
      <c r="F17" s="1793" t="s">
        <v>2</v>
      </c>
      <c r="G17" s="1790" t="s">
        <v>17</v>
      </c>
      <c r="H17" s="1795" t="s">
        <v>17</v>
      </c>
      <c r="I17" s="4168" t="s">
        <v>704</v>
      </c>
      <c r="J17" s="1935" t="s">
        <v>3</v>
      </c>
      <c r="K17" s="1939" t="s">
        <v>17</v>
      </c>
      <c r="L17" s="1790" t="s">
        <v>17</v>
      </c>
      <c r="M17" s="1792" t="s">
        <v>3</v>
      </c>
      <c r="N17" s="4193" t="s">
        <v>1706</v>
      </c>
      <c r="O17" s="3652" t="s">
        <v>1706</v>
      </c>
      <c r="P17" s="1790" t="s">
        <v>17</v>
      </c>
      <c r="Q17" s="3673" t="s">
        <v>704</v>
      </c>
      <c r="R17" s="1805" t="s">
        <v>3</v>
      </c>
      <c r="S17" s="4229" t="s">
        <v>1738</v>
      </c>
      <c r="T17" s="1794" t="s">
        <v>4</v>
      </c>
      <c r="U17" s="1794" t="s">
        <v>4</v>
      </c>
      <c r="V17" s="1790" t="s">
        <v>1729</v>
      </c>
      <c r="W17" s="4213" t="s">
        <v>704</v>
      </c>
      <c r="X17" s="4233" t="s">
        <v>17</v>
      </c>
      <c r="Y17" s="1935" t="s">
        <v>3</v>
      </c>
      <c r="Z17" s="1793" t="s">
        <v>2</v>
      </c>
      <c r="AA17" s="4089" t="s">
        <v>15</v>
      </c>
      <c r="AB17" s="1790" t="s">
        <v>17</v>
      </c>
      <c r="AC17" s="1790" t="s">
        <v>17</v>
      </c>
      <c r="AD17" s="1794" t="s">
        <v>4</v>
      </c>
      <c r="AE17" s="1931" t="s">
        <v>4</v>
      </c>
      <c r="AF17" s="2273" t="s">
        <v>17</v>
      </c>
      <c r="AG17" s="1793" t="s">
        <v>2</v>
      </c>
      <c r="AH17" s="2041" t="s">
        <v>2</v>
      </c>
      <c r="AI17" s="12">
        <f>COUNTIF(D17:AH17,AI$3)</f>
        <v>6</v>
      </c>
      <c r="AJ17" s="13">
        <f>COUNTIF(D17:AH17,AJ$3)</f>
        <v>5</v>
      </c>
      <c r="AK17" s="13">
        <f>COUNTIF(D17:AH17,AK$3)</f>
        <v>4</v>
      </c>
      <c r="AL17" s="13">
        <f>COUNTIF(D17:AH17,AL$3)</f>
        <v>10</v>
      </c>
      <c r="AM17" s="49">
        <f>COUNTIF(D17:AH17,$AM$3)</f>
        <v>3</v>
      </c>
      <c r="AN17" s="1847">
        <f t="shared" si="6"/>
        <v>1</v>
      </c>
      <c r="AO17" s="49" t="e">
        <v>#NAME?</v>
      </c>
      <c r="AP17" s="14">
        <f>(AJ17*2)+(AK17*2)+AM17</f>
        <v>21</v>
      </c>
    </row>
    <row r="18" spans="1:42" ht="17.25" thickBot="1">
      <c r="A18" s="4209" t="s">
        <v>89</v>
      </c>
      <c r="B18" s="1798" t="s">
        <v>17</v>
      </c>
      <c r="C18" s="1944" t="s">
        <v>17</v>
      </c>
      <c r="D18" s="4169" t="s">
        <v>4</v>
      </c>
      <c r="E18" s="3764" t="s">
        <v>4</v>
      </c>
      <c r="F18" s="1919" t="s">
        <v>17</v>
      </c>
      <c r="G18" s="1800" t="s">
        <v>3</v>
      </c>
      <c r="H18" s="4170" t="s">
        <v>3</v>
      </c>
      <c r="I18" s="1919" t="s">
        <v>17</v>
      </c>
      <c r="J18" s="3005" t="s">
        <v>17</v>
      </c>
      <c r="K18" s="4192" t="s">
        <v>1706</v>
      </c>
      <c r="L18" s="4076" t="s">
        <v>15</v>
      </c>
      <c r="M18" s="1800" t="s">
        <v>3</v>
      </c>
      <c r="N18" s="1802" t="s">
        <v>2</v>
      </c>
      <c r="O18" s="1802" t="s">
        <v>2</v>
      </c>
      <c r="P18" s="1798" t="s">
        <v>17</v>
      </c>
      <c r="Q18" s="1944" t="s">
        <v>17</v>
      </c>
      <c r="R18" s="1830" t="s">
        <v>3</v>
      </c>
      <c r="S18" s="4109" t="s">
        <v>1706</v>
      </c>
      <c r="T18" s="1797" t="s">
        <v>4</v>
      </c>
      <c r="U18" s="1797" t="s">
        <v>4</v>
      </c>
      <c r="V18" s="1798" t="s">
        <v>17</v>
      </c>
      <c r="W18" s="1798" t="s">
        <v>17</v>
      </c>
      <c r="X18" s="3651" t="s">
        <v>3</v>
      </c>
      <c r="Y18" s="4080" t="s">
        <v>15</v>
      </c>
      <c r="Z18" s="1798" t="s">
        <v>17</v>
      </c>
      <c r="AA18" s="1798" t="s">
        <v>17</v>
      </c>
      <c r="AB18" s="4217" t="s">
        <v>59</v>
      </c>
      <c r="AC18" s="1800" t="s">
        <v>3</v>
      </c>
      <c r="AD18" s="2773" t="s">
        <v>704</v>
      </c>
      <c r="AE18" s="1949" t="s">
        <v>4</v>
      </c>
      <c r="AF18" s="2290" t="s">
        <v>17</v>
      </c>
      <c r="AG18" s="1802" t="s">
        <v>2</v>
      </c>
      <c r="AH18" s="1955" t="s">
        <v>2</v>
      </c>
      <c r="AI18" s="1735">
        <f t="shared" si="0"/>
        <v>6</v>
      </c>
      <c r="AJ18" s="20">
        <f t="shared" si="1"/>
        <v>6</v>
      </c>
      <c r="AK18" s="20">
        <f t="shared" si="2"/>
        <v>5</v>
      </c>
      <c r="AL18" s="20">
        <f t="shared" si="3"/>
        <v>10</v>
      </c>
      <c r="AM18" s="1778">
        <f t="shared" si="4"/>
        <v>1</v>
      </c>
      <c r="AN18" s="1778">
        <f t="shared" si="6"/>
        <v>2</v>
      </c>
      <c r="AO18" s="1778" t="e">
        <v>#NAME?</v>
      </c>
      <c r="AP18" s="1595">
        <f>(AJ18*2)+(AK18*2)+AM18</f>
        <v>23</v>
      </c>
    </row>
    <row r="19" spans="1:42" ht="17.25" thickBot="1">
      <c r="A19" s="4204" t="s">
        <v>87</v>
      </c>
      <c r="B19" s="1785" t="s">
        <v>3</v>
      </c>
      <c r="C19" s="1952" t="s">
        <v>17</v>
      </c>
      <c r="D19" s="3685" t="s">
        <v>4</v>
      </c>
      <c r="E19" s="1787" t="s">
        <v>4</v>
      </c>
      <c r="F19" s="1788" t="s">
        <v>17</v>
      </c>
      <c r="G19" s="4154" t="s">
        <v>15</v>
      </c>
      <c r="H19" s="3715" t="s">
        <v>3</v>
      </c>
      <c r="I19" s="1785" t="s">
        <v>3</v>
      </c>
      <c r="J19" s="1952" t="s">
        <v>17</v>
      </c>
      <c r="K19" s="4171" t="s">
        <v>3</v>
      </c>
      <c r="L19" s="2794" t="s">
        <v>2</v>
      </c>
      <c r="M19" s="1940" t="s">
        <v>4</v>
      </c>
      <c r="N19" s="1940" t="s">
        <v>4</v>
      </c>
      <c r="O19" s="2793" t="s">
        <v>17</v>
      </c>
      <c r="P19" s="2793" t="s">
        <v>17</v>
      </c>
      <c r="Q19" s="3679" t="s">
        <v>3</v>
      </c>
      <c r="R19" s="4194" t="s">
        <v>1706</v>
      </c>
      <c r="S19" s="3934" t="s">
        <v>1706</v>
      </c>
      <c r="T19" s="1786" t="s">
        <v>2</v>
      </c>
      <c r="U19" s="1927" t="s">
        <v>3</v>
      </c>
      <c r="V19" s="1786" t="s">
        <v>2</v>
      </c>
      <c r="W19" s="1788" t="s">
        <v>17</v>
      </c>
      <c r="X19" s="1952" t="s">
        <v>17</v>
      </c>
      <c r="Y19" s="4221" t="s">
        <v>2</v>
      </c>
      <c r="Z19" s="1793" t="s">
        <v>2</v>
      </c>
      <c r="AA19" s="3652" t="s">
        <v>1712</v>
      </c>
      <c r="AB19" s="1798" t="s">
        <v>17</v>
      </c>
      <c r="AC19" s="1787" t="s">
        <v>4</v>
      </c>
      <c r="AD19" s="1787" t="s">
        <v>4</v>
      </c>
      <c r="AE19" s="1952" t="s">
        <v>17</v>
      </c>
      <c r="AF19" s="2293" t="s">
        <v>17</v>
      </c>
      <c r="AG19" s="1927" t="s">
        <v>1731</v>
      </c>
      <c r="AH19" s="4218" t="s">
        <v>1726</v>
      </c>
      <c r="AI19" s="1734">
        <f t="shared" si="0"/>
        <v>6</v>
      </c>
      <c r="AJ19" s="16">
        <f t="shared" si="1"/>
        <v>5</v>
      </c>
      <c r="AK19" s="16">
        <f t="shared" si="2"/>
        <v>6</v>
      </c>
      <c r="AL19" s="16">
        <f t="shared" si="3"/>
        <v>9</v>
      </c>
      <c r="AM19" s="1777">
        <f t="shared" si="4"/>
        <v>0</v>
      </c>
      <c r="AN19" s="1777">
        <f t="shared" si="6"/>
        <v>2</v>
      </c>
      <c r="AO19" s="1777" t="e">
        <v>#NAME?</v>
      </c>
      <c r="AP19" s="1591">
        <f t="shared" si="5"/>
        <v>22</v>
      </c>
    </row>
    <row r="20" spans="1:42" ht="17.25" thickBot="1">
      <c r="A20" s="4205" t="s">
        <v>521</v>
      </c>
      <c r="B20" s="1800" t="s">
        <v>3</v>
      </c>
      <c r="C20" s="1949" t="s">
        <v>4</v>
      </c>
      <c r="D20" s="2961" t="s">
        <v>17</v>
      </c>
      <c r="E20" s="1802" t="s">
        <v>2</v>
      </c>
      <c r="F20" s="1797" t="s">
        <v>4</v>
      </c>
      <c r="G20" s="1797" t="s">
        <v>4</v>
      </c>
      <c r="H20" s="1798" t="s">
        <v>17</v>
      </c>
      <c r="I20" s="1798" t="s">
        <v>17</v>
      </c>
      <c r="J20" s="1944" t="s">
        <v>17</v>
      </c>
      <c r="K20" s="1830" t="s">
        <v>3</v>
      </c>
      <c r="L20" s="1802" t="s">
        <v>2</v>
      </c>
      <c r="M20" s="1797" t="s">
        <v>4</v>
      </c>
      <c r="N20" s="1797" t="s">
        <v>4</v>
      </c>
      <c r="O20" s="1798" t="s">
        <v>17</v>
      </c>
      <c r="P20" s="1798" t="s">
        <v>17</v>
      </c>
      <c r="Q20" s="3651" t="s">
        <v>3</v>
      </c>
      <c r="R20" s="4080" t="s">
        <v>15</v>
      </c>
      <c r="S20" s="1802" t="s">
        <v>2</v>
      </c>
      <c r="T20" s="1798" t="s">
        <v>17</v>
      </c>
      <c r="U20" s="1798" t="s">
        <v>17</v>
      </c>
      <c r="V20" s="1793" t="s">
        <v>2</v>
      </c>
      <c r="W20" s="1792" t="s">
        <v>3</v>
      </c>
      <c r="X20" s="1949" t="s">
        <v>4</v>
      </c>
      <c r="Y20" s="2772" t="s">
        <v>17</v>
      </c>
      <c r="Z20" s="1800" t="s">
        <v>3</v>
      </c>
      <c r="AA20" s="1802" t="s">
        <v>2</v>
      </c>
      <c r="AB20" s="4076" t="s">
        <v>15</v>
      </c>
      <c r="AC20" s="1797" t="s">
        <v>4</v>
      </c>
      <c r="AD20" s="1797" t="s">
        <v>4</v>
      </c>
      <c r="AE20" s="1944" t="s">
        <v>17</v>
      </c>
      <c r="AF20" s="2290" t="s">
        <v>17</v>
      </c>
      <c r="AG20" s="1800" t="s">
        <v>3</v>
      </c>
      <c r="AH20" s="4172" t="s">
        <v>15</v>
      </c>
      <c r="AI20" s="1735">
        <f t="shared" si="0"/>
        <v>8</v>
      </c>
      <c r="AJ20" s="20">
        <f t="shared" si="1"/>
        <v>5</v>
      </c>
      <c r="AK20" s="20">
        <f t="shared" si="2"/>
        <v>7</v>
      </c>
      <c r="AL20" s="20">
        <f t="shared" si="3"/>
        <v>11</v>
      </c>
      <c r="AM20" s="1778">
        <f t="shared" si="4"/>
        <v>0</v>
      </c>
      <c r="AN20" s="1778">
        <f t="shared" si="6"/>
        <v>0</v>
      </c>
      <c r="AO20" s="1778" t="e">
        <v>#NAME?</v>
      </c>
      <c r="AP20" s="1595">
        <f>(AJ20*2)+(AK20*2)+AM20</f>
        <v>24</v>
      </c>
    </row>
    <row r="21" spans="1:42" ht="17.25" thickBot="1">
      <c r="A21" s="4206" t="s">
        <v>1709</v>
      </c>
      <c r="B21" s="2793"/>
      <c r="C21" s="4083"/>
      <c r="D21" s="2958" t="s">
        <v>17</v>
      </c>
      <c r="E21" s="2794" t="s">
        <v>2</v>
      </c>
      <c r="F21" s="2794" t="s">
        <v>2</v>
      </c>
      <c r="G21" s="2794" t="s">
        <v>2</v>
      </c>
      <c r="H21" s="2790" t="s">
        <v>17</v>
      </c>
      <c r="I21" s="2793" t="s">
        <v>17</v>
      </c>
      <c r="J21" s="2793" t="s">
        <v>17</v>
      </c>
      <c r="K21" s="4066" t="s">
        <v>2</v>
      </c>
      <c r="L21" s="2794" t="s">
        <v>2</v>
      </c>
      <c r="M21" s="1788" t="s">
        <v>17</v>
      </c>
      <c r="N21" s="1785" t="s">
        <v>3</v>
      </c>
      <c r="O21" s="1940" t="s">
        <v>4</v>
      </c>
      <c r="P21" s="1940" t="s">
        <v>4</v>
      </c>
      <c r="Q21" s="2793" t="s">
        <v>17</v>
      </c>
      <c r="R21" s="4066" t="s">
        <v>2</v>
      </c>
      <c r="S21" s="2794" t="s">
        <v>2</v>
      </c>
      <c r="T21" s="2794" t="s">
        <v>2</v>
      </c>
      <c r="U21" s="2794" t="s">
        <v>2</v>
      </c>
      <c r="V21" s="2793" t="s">
        <v>17</v>
      </c>
      <c r="W21" s="2793" t="s">
        <v>17</v>
      </c>
      <c r="X21" s="1928" t="s">
        <v>1743</v>
      </c>
      <c r="Y21" s="1945" t="s">
        <v>17</v>
      </c>
      <c r="Z21" s="1786" t="s">
        <v>2</v>
      </c>
      <c r="AA21" s="1786" t="s">
        <v>2</v>
      </c>
      <c r="AB21" s="3652" t="s">
        <v>806</v>
      </c>
      <c r="AC21" s="1792" t="s">
        <v>3</v>
      </c>
      <c r="AD21" s="1788" t="s">
        <v>17</v>
      </c>
      <c r="AE21" s="3667" t="s">
        <v>704</v>
      </c>
      <c r="AF21" s="2293" t="s">
        <v>17</v>
      </c>
      <c r="AG21" s="1785" t="s">
        <v>3</v>
      </c>
      <c r="AH21" s="2963" t="s">
        <v>2</v>
      </c>
      <c r="AI21" s="3449">
        <f t="shared" si="0"/>
        <v>12</v>
      </c>
      <c r="AJ21" s="1597">
        <f t="shared" si="1"/>
        <v>3</v>
      </c>
      <c r="AK21" s="1597">
        <f t="shared" si="2"/>
        <v>3</v>
      </c>
      <c r="AL21" s="1597">
        <f t="shared" si="3"/>
        <v>11</v>
      </c>
      <c r="AM21" s="1847">
        <f t="shared" si="4"/>
        <v>1</v>
      </c>
      <c r="AN21" s="1847">
        <v>0</v>
      </c>
      <c r="AO21" s="1847" t="e">
        <v>#NAME?</v>
      </c>
      <c r="AP21" s="3167">
        <f>(AJ21*2)+(AK21*2)+AM21</f>
        <v>13</v>
      </c>
    </row>
    <row r="22" spans="1:42" ht="5.25" hidden="1" customHeight="1" thickBot="1">
      <c r="A22" s="4173" t="s">
        <v>1149</v>
      </c>
      <c r="B22" s="4085"/>
      <c r="C22" s="4085"/>
      <c r="D22" s="4174"/>
      <c r="E22" s="4085"/>
      <c r="F22" s="4085"/>
      <c r="G22" s="4085"/>
      <c r="H22" s="4175"/>
      <c r="I22" s="4086"/>
      <c r="J22" s="3680"/>
      <c r="K22" s="1918"/>
      <c r="L22" s="4086"/>
      <c r="M22" s="4085"/>
      <c r="N22" s="4085"/>
      <c r="O22" s="4085"/>
      <c r="P22" s="4085"/>
      <c r="Q22" s="4176"/>
      <c r="R22" s="4177"/>
      <c r="S22" s="4085"/>
      <c r="T22" s="4085"/>
      <c r="U22" s="4085"/>
      <c r="V22" s="4087"/>
      <c r="W22" s="4087"/>
      <c r="X22" s="4178"/>
      <c r="Y22" s="4179"/>
      <c r="Z22" s="3655"/>
      <c r="AA22" s="3655"/>
      <c r="AB22" s="3655"/>
      <c r="AC22" s="3655"/>
      <c r="AD22" s="3655"/>
      <c r="AE22" s="3657"/>
      <c r="AF22" s="4180"/>
      <c r="AG22" s="4085"/>
      <c r="AH22" s="4176"/>
      <c r="AI22" s="632">
        <f t="shared" si="0"/>
        <v>0</v>
      </c>
      <c r="AJ22" s="558">
        <f t="shared" si="1"/>
        <v>0</v>
      </c>
      <c r="AK22" s="558">
        <f t="shared" si="2"/>
        <v>0</v>
      </c>
      <c r="AL22" s="558">
        <f t="shared" si="3"/>
        <v>0</v>
      </c>
      <c r="AM22" s="1853">
        <f t="shared" si="4"/>
        <v>0</v>
      </c>
      <c r="AN22" s="1853">
        <v>0</v>
      </c>
      <c r="AO22" s="1853" t="e">
        <v>#NAME?</v>
      </c>
      <c r="AP22" s="559">
        <f t="shared" si="5"/>
        <v>0</v>
      </c>
    </row>
    <row r="23" spans="1:42" ht="17.25" thickBot="1">
      <c r="A23" s="4195" t="s">
        <v>1715</v>
      </c>
      <c r="B23" s="1788" t="s">
        <v>17</v>
      </c>
      <c r="C23" s="1952" t="s">
        <v>17</v>
      </c>
      <c r="D23" s="4181" t="s">
        <v>704</v>
      </c>
      <c r="E23" s="1786" t="s">
        <v>2</v>
      </c>
      <c r="F23" s="1786" t="s">
        <v>2</v>
      </c>
      <c r="G23" s="1788" t="s">
        <v>17</v>
      </c>
      <c r="H23" s="1791" t="s">
        <v>17</v>
      </c>
      <c r="I23" s="2776" t="s">
        <v>704</v>
      </c>
      <c r="J23" s="3667" t="s">
        <v>704</v>
      </c>
      <c r="K23" s="4066" t="s">
        <v>2</v>
      </c>
      <c r="L23" s="1788" t="s">
        <v>17</v>
      </c>
      <c r="M23" s="3934" t="s">
        <v>1706</v>
      </c>
      <c r="N23" s="3934" t="s">
        <v>1706</v>
      </c>
      <c r="O23" s="1786" t="s">
        <v>2</v>
      </c>
      <c r="P23" s="1788" t="s">
        <v>17</v>
      </c>
      <c r="Q23" s="1952" t="s">
        <v>17</v>
      </c>
      <c r="R23" s="4066" t="s">
        <v>2</v>
      </c>
      <c r="S23" s="1786" t="s">
        <v>2</v>
      </c>
      <c r="T23" s="1786" t="s">
        <v>2</v>
      </c>
      <c r="U23" s="1786" t="s">
        <v>2</v>
      </c>
      <c r="V23" s="1786" t="s">
        <v>2</v>
      </c>
      <c r="W23" s="1788" t="s">
        <v>17</v>
      </c>
      <c r="X23" s="1952" t="s">
        <v>17</v>
      </c>
      <c r="Y23" s="4222" t="s">
        <v>2</v>
      </c>
      <c r="Z23" s="1786" t="s">
        <v>2</v>
      </c>
      <c r="AA23" s="1786" t="s">
        <v>2</v>
      </c>
      <c r="AB23" s="1786" t="s">
        <v>2</v>
      </c>
      <c r="AC23" s="1786" t="s">
        <v>2</v>
      </c>
      <c r="AD23" s="1788" t="s">
        <v>17</v>
      </c>
      <c r="AE23" s="1952" t="s">
        <v>17</v>
      </c>
      <c r="AF23" s="2958" t="s">
        <v>17</v>
      </c>
      <c r="AG23" s="1786" t="s">
        <v>2</v>
      </c>
      <c r="AH23" s="2963" t="s">
        <v>2</v>
      </c>
      <c r="AI23" s="15">
        <f t="shared" si="0"/>
        <v>16</v>
      </c>
      <c r="AJ23" s="16">
        <f t="shared" si="1"/>
        <v>0</v>
      </c>
      <c r="AK23" s="17">
        <f t="shared" si="2"/>
        <v>0</v>
      </c>
      <c r="AL23" s="17">
        <f t="shared" si="3"/>
        <v>10</v>
      </c>
      <c r="AM23" s="1777">
        <f t="shared" si="4"/>
        <v>3</v>
      </c>
      <c r="AN23" s="1777">
        <f t="shared" si="6"/>
        <v>1</v>
      </c>
      <c r="AO23" s="1777" t="e">
        <v>#NAME?</v>
      </c>
      <c r="AP23" s="1591">
        <f t="shared" si="5"/>
        <v>3</v>
      </c>
    </row>
    <row r="24" spans="1:42">
      <c r="A24" s="4196" t="s">
        <v>1716</v>
      </c>
      <c r="B24" s="1790" t="s">
        <v>17</v>
      </c>
      <c r="C24" s="1941" t="s">
        <v>17</v>
      </c>
      <c r="D24" s="2960" t="s">
        <v>17</v>
      </c>
      <c r="E24" s="1792" t="s">
        <v>3</v>
      </c>
      <c r="F24" s="1793" t="s">
        <v>2</v>
      </c>
      <c r="G24" s="4088" t="s">
        <v>15</v>
      </c>
      <c r="H24" s="3654" t="s">
        <v>704</v>
      </c>
      <c r="I24" s="1790" t="s">
        <v>17</v>
      </c>
      <c r="J24" s="1941" t="s">
        <v>17</v>
      </c>
      <c r="K24" s="1947" t="s">
        <v>3</v>
      </c>
      <c r="L24" s="1793" t="s">
        <v>2</v>
      </c>
      <c r="M24" s="1793" t="s">
        <v>2</v>
      </c>
      <c r="N24" s="1793" t="s">
        <v>2</v>
      </c>
      <c r="O24" s="1790" t="s">
        <v>17</v>
      </c>
      <c r="P24" s="2771" t="s">
        <v>704</v>
      </c>
      <c r="Q24" s="3673" t="s">
        <v>704</v>
      </c>
      <c r="R24" s="1947" t="s">
        <v>3</v>
      </c>
      <c r="S24" s="1790" t="s">
        <v>17</v>
      </c>
      <c r="T24" s="4232" t="s">
        <v>15</v>
      </c>
      <c r="U24" s="1793" t="s">
        <v>2</v>
      </c>
      <c r="V24" s="1796" t="s">
        <v>2</v>
      </c>
      <c r="W24" s="1790" t="s">
        <v>17</v>
      </c>
      <c r="X24" s="1941" t="s">
        <v>17</v>
      </c>
      <c r="Y24" s="4222" t="s">
        <v>2</v>
      </c>
      <c r="Z24" s="1793" t="s">
        <v>2</v>
      </c>
      <c r="AA24" s="1793" t="s">
        <v>2</v>
      </c>
      <c r="AB24" s="1793" t="s">
        <v>2</v>
      </c>
      <c r="AC24" s="3934" t="s">
        <v>1730</v>
      </c>
      <c r="AD24" s="1790" t="s">
        <v>17</v>
      </c>
      <c r="AE24" s="1941" t="s">
        <v>17</v>
      </c>
      <c r="AF24" s="2960" t="s">
        <v>17</v>
      </c>
      <c r="AG24" s="1792" t="s">
        <v>3</v>
      </c>
      <c r="AH24" s="2041" t="s">
        <v>2</v>
      </c>
      <c r="AI24" s="7">
        <f t="shared" si="0"/>
        <v>13</v>
      </c>
      <c r="AJ24" s="13">
        <f t="shared" si="1"/>
        <v>4</v>
      </c>
      <c r="AK24" s="8">
        <f t="shared" si="2"/>
        <v>0</v>
      </c>
      <c r="AL24" s="8">
        <f t="shared" si="3"/>
        <v>10</v>
      </c>
      <c r="AM24" s="49">
        <f t="shared" si="4"/>
        <v>3</v>
      </c>
      <c r="AN24" s="49">
        <f t="shared" si="6"/>
        <v>1</v>
      </c>
      <c r="AO24" s="49" t="e">
        <v>#NAME?</v>
      </c>
      <c r="AP24" s="14">
        <f t="shared" si="5"/>
        <v>11</v>
      </c>
    </row>
    <row r="25" spans="1:42" ht="17.25" thickBot="1">
      <c r="A25" s="4196" t="s">
        <v>1717</v>
      </c>
      <c r="B25" s="1790" t="s">
        <v>17</v>
      </c>
      <c r="C25" s="1941" t="s">
        <v>17</v>
      </c>
      <c r="D25" s="3697" t="s">
        <v>704</v>
      </c>
      <c r="E25" s="1793" t="s">
        <v>2</v>
      </c>
      <c r="F25" s="1793" t="s">
        <v>2</v>
      </c>
      <c r="G25" s="1792" t="s">
        <v>3</v>
      </c>
      <c r="H25" s="3654" t="s">
        <v>704</v>
      </c>
      <c r="I25" s="1790" t="s">
        <v>17</v>
      </c>
      <c r="J25" s="1941" t="s">
        <v>17</v>
      </c>
      <c r="K25" s="4096" t="s">
        <v>1706</v>
      </c>
      <c r="L25" s="1793" t="s">
        <v>2</v>
      </c>
      <c r="M25" s="1792" t="s">
        <v>3</v>
      </c>
      <c r="N25" s="1793" t="s">
        <v>2</v>
      </c>
      <c r="O25" s="1793" t="s">
        <v>2</v>
      </c>
      <c r="P25" s="1790" t="s">
        <v>17</v>
      </c>
      <c r="Q25" s="1941" t="s">
        <v>17</v>
      </c>
      <c r="R25" s="1793" t="s">
        <v>2</v>
      </c>
      <c r="S25" s="1793" t="s">
        <v>2</v>
      </c>
      <c r="T25" s="1793" t="s">
        <v>2</v>
      </c>
      <c r="U25" s="1793" t="s">
        <v>2</v>
      </c>
      <c r="V25" s="3652" t="s">
        <v>1706</v>
      </c>
      <c r="W25" s="1790" t="s">
        <v>17</v>
      </c>
      <c r="X25" s="1941" t="s">
        <v>1733</v>
      </c>
      <c r="Y25" s="1793" t="s">
        <v>2</v>
      </c>
      <c r="Z25" s="1800" t="s">
        <v>3</v>
      </c>
      <c r="AA25" s="4089" t="s">
        <v>15</v>
      </c>
      <c r="AB25" s="1793" t="s">
        <v>2</v>
      </c>
      <c r="AC25" s="4089" t="s">
        <v>1240</v>
      </c>
      <c r="AD25" s="1790" t="s">
        <v>17</v>
      </c>
      <c r="AE25" s="1941" t="s">
        <v>17</v>
      </c>
      <c r="AF25" s="2960" t="s">
        <v>17</v>
      </c>
      <c r="AG25" s="2041" t="s">
        <v>2</v>
      </c>
      <c r="AH25" s="2041" t="s">
        <v>2</v>
      </c>
      <c r="AI25" s="7">
        <f t="shared" si="0"/>
        <v>14</v>
      </c>
      <c r="AJ25" s="13">
        <f t="shared" si="1"/>
        <v>3</v>
      </c>
      <c r="AK25" s="8">
        <f t="shared" si="2"/>
        <v>0</v>
      </c>
      <c r="AL25" s="8">
        <f t="shared" si="3"/>
        <v>9</v>
      </c>
      <c r="AM25" s="49">
        <f t="shared" si="4"/>
        <v>2</v>
      </c>
      <c r="AN25" s="49">
        <f t="shared" si="6"/>
        <v>2</v>
      </c>
      <c r="AO25" s="49" t="e">
        <v>#NAME?</v>
      </c>
      <c r="AP25" s="14">
        <f t="shared" si="5"/>
        <v>8</v>
      </c>
    </row>
    <row r="26" spans="1:42" ht="17.25" thickBot="1">
      <c r="A26" s="4196" t="s">
        <v>1718</v>
      </c>
      <c r="B26" s="2771" t="s">
        <v>704</v>
      </c>
      <c r="C26" s="1941" t="s">
        <v>17</v>
      </c>
      <c r="D26" s="2960" t="s">
        <v>17</v>
      </c>
      <c r="E26" s="1793" t="s">
        <v>2</v>
      </c>
      <c r="F26" s="4089" t="s">
        <v>15</v>
      </c>
      <c r="G26" s="1792" t="s">
        <v>3</v>
      </c>
      <c r="H26" s="3654" t="s">
        <v>704</v>
      </c>
      <c r="I26" s="1790" t="s">
        <v>17</v>
      </c>
      <c r="J26" s="1941" t="s">
        <v>17</v>
      </c>
      <c r="K26" s="1936" t="s">
        <v>2</v>
      </c>
      <c r="L26" s="1792" t="s">
        <v>3</v>
      </c>
      <c r="M26" s="1793" t="s">
        <v>2</v>
      </c>
      <c r="N26" s="1793" t="s">
        <v>2</v>
      </c>
      <c r="O26" s="4089" t="s">
        <v>15</v>
      </c>
      <c r="P26" s="1790" t="s">
        <v>17</v>
      </c>
      <c r="Q26" s="1941" t="s">
        <v>17</v>
      </c>
      <c r="R26" s="1793" t="s">
        <v>2</v>
      </c>
      <c r="S26" s="1793" t="s">
        <v>2</v>
      </c>
      <c r="T26" s="1793" t="s">
        <v>2</v>
      </c>
      <c r="U26" s="1793" t="s">
        <v>2</v>
      </c>
      <c r="V26" s="1793" t="s">
        <v>2</v>
      </c>
      <c r="W26" s="1790" t="s">
        <v>17</v>
      </c>
      <c r="X26" s="1941" t="s">
        <v>17</v>
      </c>
      <c r="Y26" s="1936" t="s">
        <v>2</v>
      </c>
      <c r="Z26" s="1793" t="s">
        <v>2</v>
      </c>
      <c r="AA26" s="1793" t="s">
        <v>2</v>
      </c>
      <c r="AB26" s="1793" t="s">
        <v>2</v>
      </c>
      <c r="AC26" s="1793" t="s">
        <v>2</v>
      </c>
      <c r="AD26" s="1790" t="s">
        <v>17</v>
      </c>
      <c r="AE26" s="1941" t="s">
        <v>17</v>
      </c>
      <c r="AF26" s="2960" t="s">
        <v>17</v>
      </c>
      <c r="AG26" s="1793" t="s">
        <v>2</v>
      </c>
      <c r="AH26" s="2041" t="s">
        <v>2</v>
      </c>
      <c r="AI26" s="7">
        <f t="shared" si="0"/>
        <v>18</v>
      </c>
      <c r="AJ26" s="13">
        <f t="shared" si="1"/>
        <v>2</v>
      </c>
      <c r="AK26" s="8">
        <f t="shared" si="2"/>
        <v>0</v>
      </c>
      <c r="AL26" s="8">
        <f t="shared" si="3"/>
        <v>10</v>
      </c>
      <c r="AM26" s="49">
        <f t="shared" si="4"/>
        <v>1</v>
      </c>
      <c r="AN26" s="49">
        <f t="shared" si="6"/>
        <v>1</v>
      </c>
      <c r="AO26" s="49" t="e">
        <v>#NAME?</v>
      </c>
      <c r="AP26" s="14">
        <f t="shared" si="5"/>
        <v>5</v>
      </c>
    </row>
    <row r="27" spans="1:42" ht="17.25" thickBot="1">
      <c r="A27" s="4196" t="s">
        <v>1719</v>
      </c>
      <c r="B27" s="2771" t="s">
        <v>704</v>
      </c>
      <c r="C27" s="1941" t="s">
        <v>17</v>
      </c>
      <c r="D27" s="2960" t="s">
        <v>17</v>
      </c>
      <c r="E27" s="4089" t="s">
        <v>15</v>
      </c>
      <c r="F27" s="1793" t="s">
        <v>2</v>
      </c>
      <c r="G27" s="3652" t="s">
        <v>1713</v>
      </c>
      <c r="H27" s="1795" t="s">
        <v>17</v>
      </c>
      <c r="I27" s="1790" t="s">
        <v>17</v>
      </c>
      <c r="J27" s="1941" t="s">
        <v>17</v>
      </c>
      <c r="K27" s="1936" t="s">
        <v>2</v>
      </c>
      <c r="L27" s="1793" t="s">
        <v>1728</v>
      </c>
      <c r="M27" s="1793" t="s">
        <v>2</v>
      </c>
      <c r="N27" s="1793" t="s">
        <v>2</v>
      </c>
      <c r="O27" s="1793" t="s">
        <v>2</v>
      </c>
      <c r="P27" s="1790" t="s">
        <v>17</v>
      </c>
      <c r="Q27" s="1941" t="s">
        <v>17</v>
      </c>
      <c r="R27" s="1936" t="s">
        <v>2</v>
      </c>
      <c r="S27" s="2787" t="s">
        <v>3</v>
      </c>
      <c r="T27" s="1793" t="s">
        <v>2</v>
      </c>
      <c r="U27" s="1941" t="s">
        <v>17</v>
      </c>
      <c r="V27" s="1793" t="s">
        <v>2</v>
      </c>
      <c r="W27" s="1941" t="s">
        <v>17</v>
      </c>
      <c r="X27" s="2771" t="s">
        <v>704</v>
      </c>
      <c r="Y27" s="1793" t="s">
        <v>2</v>
      </c>
      <c r="Z27" s="1941" t="s">
        <v>204</v>
      </c>
      <c r="AA27" s="2787" t="s">
        <v>3</v>
      </c>
      <c r="AB27" s="1793" t="s">
        <v>2</v>
      </c>
      <c r="AC27" s="4218" t="s">
        <v>1726</v>
      </c>
      <c r="AD27" s="1790" t="s">
        <v>17</v>
      </c>
      <c r="AE27" s="3673" t="s">
        <v>704</v>
      </c>
      <c r="AF27" s="3697" t="s">
        <v>704</v>
      </c>
      <c r="AG27" s="1790" t="s">
        <v>17</v>
      </c>
      <c r="AH27" s="1935" t="s">
        <v>3</v>
      </c>
      <c r="AI27" s="7">
        <f t="shared" si="0"/>
        <v>11</v>
      </c>
      <c r="AJ27" s="13">
        <f t="shared" si="1"/>
        <v>3</v>
      </c>
      <c r="AK27" s="8">
        <f t="shared" si="2"/>
        <v>0</v>
      </c>
      <c r="AL27" s="8">
        <f t="shared" si="3"/>
        <v>11</v>
      </c>
      <c r="AM27" s="49">
        <f t="shared" si="4"/>
        <v>3</v>
      </c>
      <c r="AN27" s="49">
        <f t="shared" si="6"/>
        <v>1</v>
      </c>
      <c r="AO27" s="49" t="e">
        <v>#NAME?</v>
      </c>
      <c r="AP27" s="14">
        <f t="shared" si="5"/>
        <v>9</v>
      </c>
    </row>
    <row r="28" spans="1:42" ht="17.25" thickBot="1">
      <c r="A28" s="4196" t="s">
        <v>1720</v>
      </c>
      <c r="B28" s="1790" t="s">
        <v>17</v>
      </c>
      <c r="C28" s="1941" t="s">
        <v>17</v>
      </c>
      <c r="D28" s="2960" t="s">
        <v>17</v>
      </c>
      <c r="E28" s="1793" t="s">
        <v>2</v>
      </c>
      <c r="F28" s="1793" t="s">
        <v>2</v>
      </c>
      <c r="G28" s="1790" t="s">
        <v>17</v>
      </c>
      <c r="H28" s="1795" t="s">
        <v>17</v>
      </c>
      <c r="I28" s="2771" t="s">
        <v>704</v>
      </c>
      <c r="J28" s="3673" t="s">
        <v>704</v>
      </c>
      <c r="K28" s="1936" t="s">
        <v>2</v>
      </c>
      <c r="L28" s="1790" t="s">
        <v>17</v>
      </c>
      <c r="M28" s="1793" t="s">
        <v>2</v>
      </c>
      <c r="N28" s="4089" t="s">
        <v>15</v>
      </c>
      <c r="O28" s="1793" t="s">
        <v>2</v>
      </c>
      <c r="P28" s="1790" t="s">
        <v>17</v>
      </c>
      <c r="Q28" s="1941" t="s">
        <v>17</v>
      </c>
      <c r="R28" s="1936" t="s">
        <v>2</v>
      </c>
      <c r="S28" s="1793" t="s">
        <v>2</v>
      </c>
      <c r="T28" s="1793" t="s">
        <v>2</v>
      </c>
      <c r="U28" s="1793" t="s">
        <v>2</v>
      </c>
      <c r="V28" s="1793" t="s">
        <v>2</v>
      </c>
      <c r="W28" s="1790" t="s">
        <v>17</v>
      </c>
      <c r="X28" s="1941" t="s">
        <v>17</v>
      </c>
      <c r="Y28" s="4090" t="s">
        <v>15</v>
      </c>
      <c r="Z28" s="1793" t="s">
        <v>2</v>
      </c>
      <c r="AA28" s="1793" t="s">
        <v>2</v>
      </c>
      <c r="AB28" s="1793" t="s">
        <v>2</v>
      </c>
      <c r="AC28" s="4218" t="s">
        <v>1726</v>
      </c>
      <c r="AD28" s="1790" t="s">
        <v>17</v>
      </c>
      <c r="AE28" s="1941" t="s">
        <v>17</v>
      </c>
      <c r="AF28" s="3697" t="s">
        <v>704</v>
      </c>
      <c r="AG28" s="1793" t="s">
        <v>2</v>
      </c>
      <c r="AH28" s="2041" t="s">
        <v>2</v>
      </c>
      <c r="AI28" s="12">
        <f t="shared" si="0"/>
        <v>17</v>
      </c>
      <c r="AJ28" s="13">
        <f t="shared" si="1"/>
        <v>0</v>
      </c>
      <c r="AK28" s="13">
        <f t="shared" si="2"/>
        <v>0</v>
      </c>
      <c r="AL28" s="13">
        <f t="shared" si="3"/>
        <v>10</v>
      </c>
      <c r="AM28" s="49">
        <f t="shared" si="4"/>
        <v>3</v>
      </c>
      <c r="AN28" s="49">
        <f t="shared" si="6"/>
        <v>1</v>
      </c>
      <c r="AO28" s="49" t="e">
        <v>#NAME?</v>
      </c>
      <c r="AP28" s="14">
        <f>(AJ28*2)+(AK28*2)+AM28</f>
        <v>3</v>
      </c>
    </row>
    <row r="29" spans="1:42" ht="17.25" thickBot="1">
      <c r="A29" s="4196" t="s">
        <v>1721</v>
      </c>
      <c r="B29" s="1790" t="s">
        <v>17</v>
      </c>
      <c r="C29" s="1941" t="s">
        <v>17</v>
      </c>
      <c r="D29" s="3697" t="s">
        <v>704</v>
      </c>
      <c r="E29" s="1793" t="s">
        <v>2</v>
      </c>
      <c r="F29" s="1793" t="s">
        <v>2</v>
      </c>
      <c r="G29" s="4088" t="s">
        <v>15</v>
      </c>
      <c r="H29" s="1795" t="s">
        <v>17</v>
      </c>
      <c r="I29" s="1790" t="s">
        <v>17</v>
      </c>
      <c r="J29" s="1941" t="s">
        <v>17</v>
      </c>
      <c r="K29" s="4096" t="s">
        <v>1706</v>
      </c>
      <c r="L29" s="4089" t="s">
        <v>15</v>
      </c>
      <c r="M29" s="1793" t="s">
        <v>2</v>
      </c>
      <c r="N29" s="1793" t="s">
        <v>2</v>
      </c>
      <c r="O29" s="1792" t="s">
        <v>3</v>
      </c>
      <c r="P29" s="1790" t="s">
        <v>17</v>
      </c>
      <c r="Q29" s="1941" t="s">
        <v>17</v>
      </c>
      <c r="R29" s="4096" t="s">
        <v>1706</v>
      </c>
      <c r="S29" s="4096" t="s">
        <v>1706</v>
      </c>
      <c r="T29" s="1792" t="s">
        <v>3</v>
      </c>
      <c r="U29" s="1793" t="s">
        <v>2</v>
      </c>
      <c r="V29" s="1941" t="s">
        <v>17</v>
      </c>
      <c r="W29" s="4234" t="s">
        <v>17</v>
      </c>
      <c r="X29" s="4235" t="s">
        <v>3</v>
      </c>
      <c r="Y29" s="1947" t="s">
        <v>1741</v>
      </c>
      <c r="Z29" s="1796" t="s">
        <v>2</v>
      </c>
      <c r="AA29" s="1793" t="s">
        <v>2</v>
      </c>
      <c r="AB29" s="1792" t="s">
        <v>3</v>
      </c>
      <c r="AC29" s="4218" t="s">
        <v>1726</v>
      </c>
      <c r="AD29" s="3673" t="s">
        <v>704</v>
      </c>
      <c r="AE29" s="1941" t="s">
        <v>17</v>
      </c>
      <c r="AF29" s="2960" t="s">
        <v>17</v>
      </c>
      <c r="AG29" s="1793" t="s">
        <v>2</v>
      </c>
      <c r="AH29" s="1941" t="s">
        <v>16</v>
      </c>
      <c r="AI29" s="7">
        <f t="shared" si="0"/>
        <v>10</v>
      </c>
      <c r="AJ29" s="13">
        <f t="shared" si="1"/>
        <v>5</v>
      </c>
      <c r="AK29" s="8">
        <f t="shared" si="2"/>
        <v>0</v>
      </c>
      <c r="AL29" s="8">
        <f t="shared" si="3"/>
        <v>10</v>
      </c>
      <c r="AM29" s="49">
        <f t="shared" si="4"/>
        <v>2</v>
      </c>
      <c r="AN29" s="49">
        <f t="shared" si="6"/>
        <v>1</v>
      </c>
      <c r="AO29" s="49" t="e">
        <v>#NAME?</v>
      </c>
      <c r="AP29" s="14">
        <f t="shared" si="5"/>
        <v>12</v>
      </c>
    </row>
    <row r="30" spans="1:42">
      <c r="A30" s="4196" t="s">
        <v>1722</v>
      </c>
      <c r="B30" s="1790" t="s">
        <v>17</v>
      </c>
      <c r="C30" s="3673" t="s">
        <v>704</v>
      </c>
      <c r="D30" s="2960" t="s">
        <v>17</v>
      </c>
      <c r="E30" s="1793" t="s">
        <v>2</v>
      </c>
      <c r="F30" s="1793" t="s">
        <v>2</v>
      </c>
      <c r="G30" s="1793" t="s">
        <v>2</v>
      </c>
      <c r="H30" s="1795" t="s">
        <v>17</v>
      </c>
      <c r="I30" s="1790" t="s">
        <v>17</v>
      </c>
      <c r="J30" s="1941" t="s">
        <v>17</v>
      </c>
      <c r="K30" s="1790" t="s">
        <v>17</v>
      </c>
      <c r="L30" s="1793" t="s">
        <v>2</v>
      </c>
      <c r="M30" s="4089" t="s">
        <v>15</v>
      </c>
      <c r="N30" s="1793" t="s">
        <v>2</v>
      </c>
      <c r="O30" s="1790" t="s">
        <v>17</v>
      </c>
      <c r="P30" s="2771" t="s">
        <v>704</v>
      </c>
      <c r="Q30" s="3673" t="s">
        <v>704</v>
      </c>
      <c r="R30" s="1936" t="s">
        <v>2</v>
      </c>
      <c r="S30" s="1790" t="s">
        <v>17</v>
      </c>
      <c r="T30" s="1793" t="s">
        <v>2</v>
      </c>
      <c r="U30" s="1793" t="s">
        <v>2</v>
      </c>
      <c r="V30" s="1793" t="s">
        <v>2</v>
      </c>
      <c r="W30" s="1790" t="s">
        <v>17</v>
      </c>
      <c r="X30" s="1941" t="s">
        <v>17</v>
      </c>
      <c r="Y30" s="1936" t="s">
        <v>2</v>
      </c>
      <c r="Z30" s="1793" t="s">
        <v>2</v>
      </c>
      <c r="AA30" s="1793" t="s">
        <v>2</v>
      </c>
      <c r="AB30" s="4089" t="s">
        <v>15</v>
      </c>
      <c r="AC30" s="4218" t="s">
        <v>1726</v>
      </c>
      <c r="AD30" s="1790" t="s">
        <v>17</v>
      </c>
      <c r="AE30" s="1941" t="s">
        <v>17</v>
      </c>
      <c r="AF30" s="3697" t="s">
        <v>704</v>
      </c>
      <c r="AG30" s="4089" t="s">
        <v>15</v>
      </c>
      <c r="AH30" s="2041" t="s">
        <v>2</v>
      </c>
      <c r="AI30" s="7">
        <f t="shared" si="0"/>
        <v>16</v>
      </c>
      <c r="AJ30" s="13">
        <f t="shared" si="1"/>
        <v>0</v>
      </c>
      <c r="AK30" s="8">
        <f t="shared" si="2"/>
        <v>0</v>
      </c>
      <c r="AL30" s="8">
        <f t="shared" si="3"/>
        <v>11</v>
      </c>
      <c r="AM30" s="49">
        <f t="shared" si="4"/>
        <v>3</v>
      </c>
      <c r="AN30" s="49">
        <f t="shared" si="6"/>
        <v>1</v>
      </c>
      <c r="AO30" s="49" t="e">
        <v>#NAME?</v>
      </c>
      <c r="AP30" s="14">
        <f>(AJ30*2)+(AK30*2)+AM30</f>
        <v>3</v>
      </c>
    </row>
    <row r="31" spans="1:42">
      <c r="A31" s="4196" t="s">
        <v>1723</v>
      </c>
      <c r="B31" s="2771" t="s">
        <v>704</v>
      </c>
      <c r="C31" s="3673" t="s">
        <v>704</v>
      </c>
      <c r="D31" s="2960" t="s">
        <v>17</v>
      </c>
      <c r="E31" s="1793" t="s">
        <v>2</v>
      </c>
      <c r="F31" s="1792" t="s">
        <v>3</v>
      </c>
      <c r="G31" s="1793" t="s">
        <v>2</v>
      </c>
      <c r="H31" s="1795" t="s">
        <v>17</v>
      </c>
      <c r="I31" s="1790" t="s">
        <v>17</v>
      </c>
      <c r="J31" s="1941" t="s">
        <v>17</v>
      </c>
      <c r="K31" s="1936" t="s">
        <v>2</v>
      </c>
      <c r="L31" s="1793" t="s">
        <v>2</v>
      </c>
      <c r="M31" s="1793" t="s">
        <v>2</v>
      </c>
      <c r="N31" s="1792" t="s">
        <v>3</v>
      </c>
      <c r="O31" s="1793" t="s">
        <v>2</v>
      </c>
      <c r="P31" s="1790" t="s">
        <v>17</v>
      </c>
      <c r="Q31" s="1941" t="s">
        <v>17</v>
      </c>
      <c r="R31" s="1936" t="s">
        <v>15</v>
      </c>
      <c r="S31" s="4089" t="s">
        <v>15</v>
      </c>
      <c r="T31" s="1793" t="s">
        <v>2</v>
      </c>
      <c r="U31" s="1793" t="s">
        <v>2</v>
      </c>
      <c r="V31" s="1792" t="s">
        <v>3</v>
      </c>
      <c r="W31" s="1790" t="s">
        <v>17</v>
      </c>
      <c r="X31" s="1941" t="s">
        <v>17</v>
      </c>
      <c r="Y31" s="4224" t="s">
        <v>15</v>
      </c>
      <c r="Z31" s="1793" t="s">
        <v>2</v>
      </c>
      <c r="AA31" s="1793" t="s">
        <v>2</v>
      </c>
      <c r="AB31" s="1793" t="s">
        <v>2</v>
      </c>
      <c r="AC31" s="1790" t="s">
        <v>17</v>
      </c>
      <c r="AD31" s="2771" t="s">
        <v>704</v>
      </c>
      <c r="AE31" s="3673" t="s">
        <v>704</v>
      </c>
      <c r="AF31" s="2960" t="s">
        <v>17</v>
      </c>
      <c r="AG31" s="1790" t="s">
        <v>17</v>
      </c>
      <c r="AH31" s="4162" t="s">
        <v>15</v>
      </c>
      <c r="AI31" s="7">
        <f t="shared" si="0"/>
        <v>15</v>
      </c>
      <c r="AJ31" s="13">
        <f t="shared" si="1"/>
        <v>3</v>
      </c>
      <c r="AK31" s="8">
        <f t="shared" si="2"/>
        <v>0</v>
      </c>
      <c r="AL31" s="8">
        <f t="shared" si="3"/>
        <v>11</v>
      </c>
      <c r="AM31" s="49">
        <f t="shared" si="4"/>
        <v>2</v>
      </c>
      <c r="AN31" s="49">
        <f t="shared" si="6"/>
        <v>0</v>
      </c>
      <c r="AO31" s="49" t="e">
        <v>#NAME?</v>
      </c>
      <c r="AP31" s="14">
        <f>(AJ31*2)+(AK31*2)+AM31</f>
        <v>8</v>
      </c>
    </row>
    <row r="32" spans="1:42" ht="17.25" thickBot="1">
      <c r="A32" s="4197" t="s">
        <v>1724</v>
      </c>
      <c r="B32" s="2469" t="s">
        <v>16</v>
      </c>
      <c r="C32" s="2478" t="s">
        <v>16</v>
      </c>
      <c r="D32" s="2961" t="s">
        <v>17</v>
      </c>
      <c r="E32" s="1802" t="s">
        <v>2</v>
      </c>
      <c r="F32" s="1802" t="s">
        <v>2</v>
      </c>
      <c r="G32" s="1802" t="s">
        <v>2</v>
      </c>
      <c r="H32" s="1799" t="s">
        <v>17</v>
      </c>
      <c r="I32" s="1798" t="s">
        <v>17</v>
      </c>
      <c r="J32" s="1944" t="s">
        <v>17</v>
      </c>
      <c r="K32" s="1953" t="s">
        <v>2</v>
      </c>
      <c r="L32" s="1802" t="s">
        <v>2</v>
      </c>
      <c r="M32" s="1802" t="s">
        <v>2</v>
      </c>
      <c r="N32" s="1802" t="s">
        <v>2</v>
      </c>
      <c r="O32" s="1802" t="s">
        <v>2</v>
      </c>
      <c r="P32" s="1798" t="s">
        <v>17</v>
      </c>
      <c r="Q32" s="1944" t="s">
        <v>17</v>
      </c>
      <c r="R32" s="1953" t="s">
        <v>2</v>
      </c>
      <c r="S32" s="1802" t="s">
        <v>2</v>
      </c>
      <c r="T32" s="1802" t="s">
        <v>2</v>
      </c>
      <c r="U32" s="1802" t="s">
        <v>2</v>
      </c>
      <c r="V32" s="1798" t="s">
        <v>17</v>
      </c>
      <c r="W32" s="2773" t="s">
        <v>704</v>
      </c>
      <c r="X32" s="3682" t="s">
        <v>704</v>
      </c>
      <c r="Y32" s="1953" t="s">
        <v>2</v>
      </c>
      <c r="Z32" s="1798" t="s">
        <v>17</v>
      </c>
      <c r="AA32" s="1802" t="s">
        <v>2</v>
      </c>
      <c r="AB32" s="1802" t="s">
        <v>2</v>
      </c>
      <c r="AC32" s="1802" t="s">
        <v>2</v>
      </c>
      <c r="AD32" s="1798" t="s">
        <v>17</v>
      </c>
      <c r="AE32" s="1944" t="s">
        <v>17</v>
      </c>
      <c r="AF32" s="2961" t="s">
        <v>17</v>
      </c>
      <c r="AG32" s="1802" t="s">
        <v>2</v>
      </c>
      <c r="AH32" s="1955" t="s">
        <v>2</v>
      </c>
      <c r="AI32" s="19">
        <f t="shared" si="0"/>
        <v>18</v>
      </c>
      <c r="AJ32" s="20">
        <f t="shared" si="1"/>
        <v>0</v>
      </c>
      <c r="AK32" s="21">
        <f t="shared" si="2"/>
        <v>0</v>
      </c>
      <c r="AL32" s="21">
        <f t="shared" si="3"/>
        <v>11</v>
      </c>
      <c r="AM32" s="1778">
        <f t="shared" si="4"/>
        <v>2</v>
      </c>
      <c r="AN32" s="1778">
        <f t="shared" si="6"/>
        <v>0</v>
      </c>
      <c r="AO32" s="1778" t="e">
        <v>#NAME?</v>
      </c>
      <c r="AP32" s="1595">
        <f>(AJ32*2)+(AK32*2)+AM32</f>
        <v>2</v>
      </c>
    </row>
    <row r="33" spans="1:46">
      <c r="A33" s="3636" t="s">
        <v>527</v>
      </c>
      <c r="B33" s="4116" t="s">
        <v>704</v>
      </c>
      <c r="C33" s="4111" t="s">
        <v>798</v>
      </c>
      <c r="D33" s="4117" t="s">
        <v>798</v>
      </c>
      <c r="E33" s="4118" t="s">
        <v>798</v>
      </c>
      <c r="F33" s="4119" t="s">
        <v>1708</v>
      </c>
      <c r="G33" s="4119" t="s">
        <v>5</v>
      </c>
      <c r="H33" s="2010" t="s">
        <v>1708</v>
      </c>
      <c r="I33" s="4115" t="s">
        <v>1047</v>
      </c>
      <c r="J33" s="4120" t="s">
        <v>5</v>
      </c>
      <c r="K33" s="4121" t="s">
        <v>1047</v>
      </c>
      <c r="L33" s="4119" t="s">
        <v>1047</v>
      </c>
      <c r="M33" s="4118" t="s">
        <v>1708</v>
      </c>
      <c r="N33" s="4119" t="s">
        <v>1047</v>
      </c>
      <c r="O33" s="4118" t="s">
        <v>1708</v>
      </c>
      <c r="P33" s="4115" t="s">
        <v>704</v>
      </c>
      <c r="Q33" s="4122" t="s">
        <v>5</v>
      </c>
      <c r="R33" s="4123" t="s">
        <v>1047</v>
      </c>
      <c r="S33" s="4118" t="s">
        <v>1708</v>
      </c>
      <c r="T33" s="4119" t="s">
        <v>5</v>
      </c>
      <c r="U33" s="2009" t="s">
        <v>1708</v>
      </c>
      <c r="V33" s="4115" t="s">
        <v>1047</v>
      </c>
      <c r="W33" s="4118" t="s">
        <v>1708</v>
      </c>
      <c r="X33" s="4120" t="s">
        <v>5</v>
      </c>
      <c r="Y33" s="1426" t="s">
        <v>5</v>
      </c>
      <c r="Z33" s="459" t="s">
        <v>1047</v>
      </c>
      <c r="AA33" s="2970" t="s">
        <v>1708</v>
      </c>
      <c r="AB33" s="431" t="s">
        <v>1047</v>
      </c>
      <c r="AC33" s="1975" t="s">
        <v>1708</v>
      </c>
      <c r="AD33" s="431" t="s">
        <v>5</v>
      </c>
      <c r="AE33" s="4111" t="s">
        <v>5</v>
      </c>
      <c r="AF33" s="4124" t="s">
        <v>1708</v>
      </c>
      <c r="AG33" s="4125" t="s">
        <v>1047</v>
      </c>
      <c r="AH33" s="4120" t="s">
        <v>1047</v>
      </c>
      <c r="AI33" s="3781">
        <f>COUNTIF(D33:AH33,AI$37)</f>
        <v>11</v>
      </c>
      <c r="AJ33" s="3057">
        <f>COUNTIF(D33:AH33,AJ$37)</f>
        <v>12</v>
      </c>
      <c r="AK33" s="3057">
        <f t="shared" si="2"/>
        <v>0</v>
      </c>
      <c r="AL33" s="3057">
        <f t="shared" si="3"/>
        <v>8</v>
      </c>
      <c r="AM33" s="1847">
        <f>COUNTIF(D33:AH33,$OP$3)</f>
        <v>0</v>
      </c>
      <c r="AN33" s="1847">
        <v>0</v>
      </c>
      <c r="AO33" s="1847">
        <v>0</v>
      </c>
      <c r="AP33" s="3167">
        <f>(AI33*1)+(AJ33*2)</f>
        <v>35</v>
      </c>
      <c r="AS33" s="4126"/>
      <c r="AT33" s="4126"/>
    </row>
    <row r="34" spans="1:46">
      <c r="A34" s="3640" t="s">
        <v>732</v>
      </c>
      <c r="B34" s="4127" t="s">
        <v>16</v>
      </c>
      <c r="C34" s="4128" t="s">
        <v>704</v>
      </c>
      <c r="D34" s="4129" t="s">
        <v>798</v>
      </c>
      <c r="E34" s="439" t="s">
        <v>1047</v>
      </c>
      <c r="F34" s="439" t="s">
        <v>1047</v>
      </c>
      <c r="G34" s="1982" t="s">
        <v>1708</v>
      </c>
      <c r="H34" s="4130" t="s">
        <v>1708</v>
      </c>
      <c r="I34" s="1737" t="s">
        <v>5</v>
      </c>
      <c r="J34" s="79" t="s">
        <v>1708</v>
      </c>
      <c r="K34" s="4131" t="s">
        <v>1047</v>
      </c>
      <c r="L34" s="439" t="s">
        <v>5</v>
      </c>
      <c r="M34" s="439" t="s">
        <v>5</v>
      </c>
      <c r="N34" s="73" t="s">
        <v>1708</v>
      </c>
      <c r="O34" s="1737" t="s">
        <v>1047</v>
      </c>
      <c r="P34" s="1737" t="s">
        <v>5</v>
      </c>
      <c r="Q34" s="79" t="s">
        <v>1708</v>
      </c>
      <c r="R34" s="4131" t="s">
        <v>1047</v>
      </c>
      <c r="S34" s="439" t="s">
        <v>5</v>
      </c>
      <c r="T34" s="1982" t="s">
        <v>1708</v>
      </c>
      <c r="U34" s="1737" t="s">
        <v>1047</v>
      </c>
      <c r="V34" s="73" t="s">
        <v>1708</v>
      </c>
      <c r="W34" s="439" t="s">
        <v>5</v>
      </c>
      <c r="X34" s="1737" t="s">
        <v>1047</v>
      </c>
      <c r="Y34" s="4191" t="s">
        <v>1708</v>
      </c>
      <c r="Z34" s="1737" t="s">
        <v>5</v>
      </c>
      <c r="AA34" s="439" t="s">
        <v>5</v>
      </c>
      <c r="AB34" s="73" t="s">
        <v>1708</v>
      </c>
      <c r="AC34" s="1737" t="s">
        <v>1047</v>
      </c>
      <c r="AD34" s="1982" t="s">
        <v>1708</v>
      </c>
      <c r="AE34" s="2311" t="s">
        <v>1047</v>
      </c>
      <c r="AF34" s="4132" t="s">
        <v>1708</v>
      </c>
      <c r="AG34" s="4133" t="s">
        <v>1047</v>
      </c>
      <c r="AH34" s="4134" t="s">
        <v>1047</v>
      </c>
      <c r="AI34" s="3172">
        <f>COUNTIF(D34:AH34,AI$37)</f>
        <v>11</v>
      </c>
      <c r="AJ34" s="2492">
        <f>COUNTIF(D34:AH34,AJ$37)</f>
        <v>12</v>
      </c>
      <c r="AK34" s="2492">
        <f t="shared" si="2"/>
        <v>0</v>
      </c>
      <c r="AL34" s="2492">
        <f t="shared" si="3"/>
        <v>8</v>
      </c>
      <c r="AM34" s="49">
        <f>COUNTIF(D34:AH34,$OP$3)</f>
        <v>0</v>
      </c>
      <c r="AN34" s="49">
        <v>0</v>
      </c>
      <c r="AO34" s="49">
        <v>0</v>
      </c>
      <c r="AP34" s="14">
        <f>(AI34*1)+(AJ34*2)</f>
        <v>35</v>
      </c>
      <c r="AS34" s="4126"/>
      <c r="AT34" s="4126"/>
    </row>
    <row r="35" spans="1:46">
      <c r="A35" s="3640" t="s">
        <v>1547</v>
      </c>
      <c r="B35" s="4135" t="s">
        <v>1222</v>
      </c>
      <c r="C35" s="2311" t="s">
        <v>16</v>
      </c>
      <c r="D35" s="4114" t="s">
        <v>16</v>
      </c>
      <c r="E35" s="1737" t="s">
        <v>1708</v>
      </c>
      <c r="F35" s="73" t="s">
        <v>1708</v>
      </c>
      <c r="G35" s="439" t="s">
        <v>1708</v>
      </c>
      <c r="H35" s="4130" t="s">
        <v>5</v>
      </c>
      <c r="I35" s="73" t="s">
        <v>1708</v>
      </c>
      <c r="J35" s="2311" t="s">
        <v>1708</v>
      </c>
      <c r="K35" s="1737" t="s">
        <v>1708</v>
      </c>
      <c r="L35" s="73" t="s">
        <v>1708</v>
      </c>
      <c r="M35" s="1737" t="s">
        <v>5</v>
      </c>
      <c r="N35" s="1737" t="s">
        <v>5</v>
      </c>
      <c r="O35" s="439" t="s">
        <v>5</v>
      </c>
      <c r="P35" s="1982" t="s">
        <v>1708</v>
      </c>
      <c r="Q35" s="2311" t="s">
        <v>1708</v>
      </c>
      <c r="R35" s="199" t="s">
        <v>1708</v>
      </c>
      <c r="S35" s="1737" t="s">
        <v>1708</v>
      </c>
      <c r="T35" s="1737" t="s">
        <v>5</v>
      </c>
      <c r="U35" s="1737" t="s">
        <v>5</v>
      </c>
      <c r="V35" s="1737" t="s">
        <v>5</v>
      </c>
      <c r="W35" s="439" t="s">
        <v>1708</v>
      </c>
      <c r="X35" s="1997" t="s">
        <v>1708</v>
      </c>
      <c r="Y35" s="4131" t="s">
        <v>1047</v>
      </c>
      <c r="Z35" s="73" t="s">
        <v>1708</v>
      </c>
      <c r="AA35" s="439" t="s">
        <v>1047</v>
      </c>
      <c r="AB35" s="1737" t="s">
        <v>5</v>
      </c>
      <c r="AC35" s="1737" t="s">
        <v>5</v>
      </c>
      <c r="AD35" s="1737" t="s">
        <v>1047</v>
      </c>
      <c r="AE35" s="79" t="s">
        <v>1708</v>
      </c>
      <c r="AF35" s="4136" t="s">
        <v>5</v>
      </c>
      <c r="AG35" s="4137" t="s">
        <v>1047</v>
      </c>
      <c r="AH35" s="1997" t="s">
        <v>1047</v>
      </c>
      <c r="AI35" s="3172">
        <f>COUNTIF(D35:AH35,AI$37)</f>
        <v>5</v>
      </c>
      <c r="AJ35" s="2492">
        <f>COUNTIF(D35:AH35,AJ$37)</f>
        <v>15</v>
      </c>
      <c r="AK35" s="2492">
        <f t="shared" si="2"/>
        <v>0</v>
      </c>
      <c r="AL35" s="2492">
        <f t="shared" si="3"/>
        <v>11</v>
      </c>
      <c r="AM35" s="49">
        <f>COUNTIF(D35:AH35,$OP$3)</f>
        <v>0</v>
      </c>
      <c r="AN35" s="49">
        <v>0</v>
      </c>
      <c r="AO35" s="49">
        <v>0</v>
      </c>
      <c r="AP35" s="14">
        <f>(AI35*1)+(AJ35*2)</f>
        <v>35</v>
      </c>
    </row>
    <row r="36" spans="1:46" ht="17.25" thickBot="1">
      <c r="A36" s="3644"/>
      <c r="B36" s="4138" t="s">
        <v>704</v>
      </c>
      <c r="C36" s="2317" t="s">
        <v>16</v>
      </c>
      <c r="D36" s="4139"/>
      <c r="E36" s="4140"/>
      <c r="F36" s="451"/>
      <c r="G36" s="4140"/>
      <c r="H36" s="4141"/>
      <c r="I36" s="451"/>
      <c r="J36" s="2317"/>
      <c r="K36" s="2315"/>
      <c r="L36" s="4140"/>
      <c r="M36" s="4140"/>
      <c r="N36" s="451"/>
      <c r="O36" s="4140"/>
      <c r="P36" s="4140"/>
      <c r="Q36" s="4142"/>
      <c r="R36" s="2315"/>
      <c r="S36" s="4140"/>
      <c r="T36" s="4140"/>
      <c r="U36" s="4140"/>
      <c r="V36" s="4140"/>
      <c r="W36" s="4140"/>
      <c r="X36" s="4142"/>
      <c r="Y36" s="2315"/>
      <c r="Z36" s="4140"/>
      <c r="AA36" s="4140"/>
      <c r="AB36" s="451"/>
      <c r="AC36" s="4140"/>
      <c r="AD36" s="4140"/>
      <c r="AE36" s="4142"/>
      <c r="AF36" s="4143"/>
      <c r="AG36" s="4144"/>
      <c r="AH36" s="2317"/>
      <c r="AI36" s="3175">
        <f>COUNTIF(D36:AH36,AI$37)</f>
        <v>0</v>
      </c>
      <c r="AJ36" s="2494">
        <f>COUNTIF(D36:AH36,AJ$37)</f>
        <v>0</v>
      </c>
      <c r="AK36" s="2494">
        <f t="shared" si="2"/>
        <v>0</v>
      </c>
      <c r="AL36" s="2494">
        <f t="shared" si="3"/>
        <v>0</v>
      </c>
      <c r="AM36" s="1778">
        <f>COUNTIF(D36:AH36,$OP$3)</f>
        <v>0</v>
      </c>
      <c r="AN36" s="1778">
        <v>0</v>
      </c>
      <c r="AO36" s="1778">
        <v>0</v>
      </c>
      <c r="AP36" s="1595">
        <f>(AI36*1)+(AJ36*2)</f>
        <v>0</v>
      </c>
    </row>
    <row r="37" spans="1:46">
      <c r="A37" s="3789" t="s">
        <v>2</v>
      </c>
      <c r="B37" s="2719" t="e">
        <v>#NAME?</v>
      </c>
      <c r="C37" s="2720" t="e">
        <v>#NAME?</v>
      </c>
      <c r="D37" s="4145" t="e">
        <v>#NAME?</v>
      </c>
      <c r="E37" s="4145" t="e">
        <v>#NAME?</v>
      </c>
      <c r="F37" s="4145" t="e">
        <v>#NAME?</v>
      </c>
      <c r="G37" s="4145" t="e">
        <v>#NAME?</v>
      </c>
      <c r="H37" s="4145" t="e">
        <v>#NAME?</v>
      </c>
      <c r="I37" s="4145" t="e">
        <v>#NAME?</v>
      </c>
      <c r="J37" s="4145" t="e">
        <v>#NAME?</v>
      </c>
      <c r="K37" s="4145" t="e">
        <v>#NAME?</v>
      </c>
      <c r="L37" s="4145" t="e">
        <v>#NAME?</v>
      </c>
      <c r="M37" s="4145" t="e">
        <v>#NAME?</v>
      </c>
      <c r="N37" s="4145" t="e">
        <v>#NAME?</v>
      </c>
      <c r="O37" s="4145" t="e">
        <v>#NAME?</v>
      </c>
      <c r="P37" s="4145" t="e">
        <v>#NAME?</v>
      </c>
      <c r="Q37" s="4145" t="e">
        <v>#NAME?</v>
      </c>
      <c r="R37" s="4145" t="e">
        <v>#NAME?</v>
      </c>
      <c r="S37" s="4145" t="e">
        <v>#NAME?</v>
      </c>
      <c r="T37" s="4145" t="e">
        <v>#NAME?</v>
      </c>
      <c r="U37" s="4145" t="e">
        <v>#NAME?</v>
      </c>
      <c r="V37" s="4145" t="e">
        <v>#NAME?</v>
      </c>
      <c r="W37" s="4145" t="e">
        <v>#NAME?</v>
      </c>
      <c r="X37" s="4145" t="e">
        <v>#NAME?</v>
      </c>
      <c r="Y37" s="4145" t="e">
        <v>#NAME?</v>
      </c>
      <c r="Z37" s="4145" t="e">
        <v>#NAME?</v>
      </c>
      <c r="AA37" s="4145" t="e">
        <v>#NAME?</v>
      </c>
      <c r="AB37" s="4145" t="e">
        <v>#NAME?</v>
      </c>
      <c r="AC37" s="4145" t="e">
        <v>#NAME?</v>
      </c>
      <c r="AD37" s="4145" t="e">
        <v>#NAME?</v>
      </c>
      <c r="AE37" s="4145" t="e">
        <v>#NAME?</v>
      </c>
      <c r="AF37" s="4145" t="e">
        <v>#NAME?</v>
      </c>
      <c r="AG37" s="4145" t="e">
        <v>#NAME?</v>
      </c>
      <c r="AH37" s="4145" t="e">
        <v>#NAME?</v>
      </c>
      <c r="AI37" s="2497" t="s">
        <v>704</v>
      </c>
      <c r="AJ37" s="2497" t="s">
        <v>798</v>
      </c>
      <c r="AK37" s="2497"/>
      <c r="AL37" s="2497"/>
      <c r="AM37" s="2497"/>
      <c r="AN37" s="2497"/>
      <c r="AO37" s="2497"/>
      <c r="AP37" s="2497"/>
      <c r="AR37">
        <f>COUNTIF(D33:AH33,$AJ$37)*2</f>
        <v>24</v>
      </c>
      <c r="AS37">
        <f>COUNTIF(D33:AH33,$AI$37)*1</f>
        <v>11</v>
      </c>
      <c r="AT37">
        <f>SUM(AR37:AS37)</f>
        <v>35</v>
      </c>
    </row>
    <row r="38" spans="1:46">
      <c r="A38" s="3792" t="s">
        <v>3</v>
      </c>
      <c r="B38" s="2721">
        <f t="shared" ref="B38:AH38" si="7">COUNTIF(B4:B32,"e")</f>
        <v>3</v>
      </c>
      <c r="C38" s="2722">
        <f t="shared" si="7"/>
        <v>3</v>
      </c>
      <c r="D38" s="3794">
        <f>COUNTIF(B4:B32,"e")</f>
        <v>3</v>
      </c>
      <c r="E38" s="2721">
        <f t="shared" si="7"/>
        <v>4</v>
      </c>
      <c r="F38" s="2721">
        <f t="shared" si="7"/>
        <v>4</v>
      </c>
      <c r="G38" s="2721">
        <f t="shared" si="7"/>
        <v>3</v>
      </c>
      <c r="H38" s="2721">
        <f t="shared" si="7"/>
        <v>3</v>
      </c>
      <c r="I38" s="2721">
        <f t="shared" si="7"/>
        <v>3</v>
      </c>
      <c r="J38" s="2721">
        <f t="shared" si="7"/>
        <v>3</v>
      </c>
      <c r="K38" s="2721">
        <f t="shared" si="7"/>
        <v>4</v>
      </c>
      <c r="L38" s="2721">
        <f t="shared" si="7"/>
        <v>4</v>
      </c>
      <c r="M38" s="2721">
        <f t="shared" si="7"/>
        <v>4</v>
      </c>
      <c r="N38" s="2721">
        <f t="shared" si="7"/>
        <v>5</v>
      </c>
      <c r="O38" s="2721">
        <f t="shared" si="7"/>
        <v>4</v>
      </c>
      <c r="P38" s="2721">
        <f t="shared" si="7"/>
        <v>3</v>
      </c>
      <c r="Q38" s="2721">
        <f t="shared" si="7"/>
        <v>3</v>
      </c>
      <c r="R38" s="2721">
        <f t="shared" si="7"/>
        <v>4</v>
      </c>
      <c r="S38" s="2721">
        <f t="shared" si="7"/>
        <v>4</v>
      </c>
      <c r="T38" s="2721">
        <f t="shared" si="7"/>
        <v>4</v>
      </c>
      <c r="U38" s="2721">
        <f t="shared" si="7"/>
        <v>4</v>
      </c>
      <c r="V38" s="2721">
        <f t="shared" si="7"/>
        <v>4</v>
      </c>
      <c r="W38" s="2721">
        <f t="shared" si="7"/>
        <v>3</v>
      </c>
      <c r="X38" s="2721">
        <f t="shared" si="7"/>
        <v>3</v>
      </c>
      <c r="Y38" s="2721">
        <f t="shared" si="7"/>
        <v>3</v>
      </c>
      <c r="Z38" s="2721">
        <f t="shared" si="7"/>
        <v>4</v>
      </c>
      <c r="AA38" s="2721">
        <f t="shared" si="7"/>
        <v>4</v>
      </c>
      <c r="AB38" s="2721">
        <f t="shared" si="7"/>
        <v>4</v>
      </c>
      <c r="AC38" s="2721">
        <f t="shared" si="7"/>
        <v>3</v>
      </c>
      <c r="AD38" s="2721">
        <f t="shared" si="7"/>
        <v>3</v>
      </c>
      <c r="AE38" s="2721">
        <f t="shared" si="7"/>
        <v>3</v>
      </c>
      <c r="AF38" s="2721">
        <f t="shared" si="7"/>
        <v>3</v>
      </c>
      <c r="AG38" s="2721">
        <f t="shared" si="7"/>
        <v>3</v>
      </c>
      <c r="AH38" s="2722">
        <f t="shared" si="7"/>
        <v>4</v>
      </c>
      <c r="AI38" s="2498"/>
      <c r="AJ38" s="2498"/>
      <c r="AK38" s="2498"/>
      <c r="AL38" s="2498"/>
      <c r="AM38" s="2497"/>
      <c r="AN38" s="2497"/>
      <c r="AO38" s="2497"/>
      <c r="AP38" s="2498"/>
      <c r="AR38">
        <f>COUNTIF(D34:AH34,$AJ$37)*2</f>
        <v>24</v>
      </c>
      <c r="AS38">
        <f>COUNTIF(D34:AH34,$AI$37)*1</f>
        <v>11</v>
      </c>
      <c r="AT38">
        <f t="shared" ref="AT38:AT40" si="8">SUM(AR38:AS38)</f>
        <v>35</v>
      </c>
    </row>
    <row r="39" spans="1:46">
      <c r="A39" s="3792" t="s">
        <v>402</v>
      </c>
      <c r="B39" s="2723">
        <f t="shared" ref="B39:AH39" si="9">COUNTIF(B5,"E")+COUNTIF(B6,"E")+COUNTIF(B19,"E")+COUNTIF(B16,"E")+COUNTIF(B14,"E")+COUNTIF(B13,"E")+COUNTIF(B10,"E")+COUNTIF(B8,"E")+COUNTIF(B7,"E")+COUNTIF(B25,"E")+COUNTIF(B31,"E")</f>
        <v>2</v>
      </c>
      <c r="C39" s="2724">
        <f t="shared" si="9"/>
        <v>2</v>
      </c>
      <c r="D39" s="3797">
        <f t="shared" si="9"/>
        <v>1</v>
      </c>
      <c r="E39" s="2723">
        <f t="shared" si="9"/>
        <v>1</v>
      </c>
      <c r="F39" s="2723">
        <f t="shared" si="9"/>
        <v>2</v>
      </c>
      <c r="G39" s="2723">
        <f t="shared" si="9"/>
        <v>1</v>
      </c>
      <c r="H39" s="2723">
        <f t="shared" si="9"/>
        <v>2</v>
      </c>
      <c r="I39" s="2723">
        <f t="shared" si="9"/>
        <v>2</v>
      </c>
      <c r="J39" s="2723">
        <f t="shared" si="9"/>
        <v>1</v>
      </c>
      <c r="K39" s="2723">
        <f t="shared" si="9"/>
        <v>1</v>
      </c>
      <c r="L39" s="2723">
        <f t="shared" si="9"/>
        <v>2</v>
      </c>
      <c r="M39" s="2723">
        <f t="shared" si="9"/>
        <v>2</v>
      </c>
      <c r="N39" s="2723">
        <f t="shared" si="9"/>
        <v>2</v>
      </c>
      <c r="O39" s="2723">
        <f t="shared" si="9"/>
        <v>2</v>
      </c>
      <c r="P39" s="2723">
        <f t="shared" si="9"/>
        <v>2</v>
      </c>
      <c r="Q39" s="2723">
        <f t="shared" si="9"/>
        <v>2</v>
      </c>
      <c r="R39" s="2723">
        <f t="shared" si="9"/>
        <v>1</v>
      </c>
      <c r="S39" s="2723">
        <f t="shared" si="9"/>
        <v>2</v>
      </c>
      <c r="T39" s="2723">
        <f t="shared" si="9"/>
        <v>2</v>
      </c>
      <c r="U39" s="2723">
        <f t="shared" si="9"/>
        <v>1</v>
      </c>
      <c r="V39" s="2723">
        <f t="shared" si="9"/>
        <v>3</v>
      </c>
      <c r="W39" s="2723">
        <f t="shared" si="9"/>
        <v>2</v>
      </c>
      <c r="X39" s="2723">
        <f t="shared" si="9"/>
        <v>1</v>
      </c>
      <c r="Y39" s="2723">
        <f t="shared" si="9"/>
        <v>0</v>
      </c>
      <c r="Z39" s="2723">
        <f t="shared" si="9"/>
        <v>3</v>
      </c>
      <c r="AA39" s="2723">
        <f t="shared" si="9"/>
        <v>3</v>
      </c>
      <c r="AB39" s="2723">
        <f t="shared" si="9"/>
        <v>3</v>
      </c>
      <c r="AC39" s="2723">
        <f t="shared" si="9"/>
        <v>1</v>
      </c>
      <c r="AD39" s="2723">
        <f t="shared" si="9"/>
        <v>2</v>
      </c>
      <c r="AE39" s="2723">
        <f t="shared" si="9"/>
        <v>2</v>
      </c>
      <c r="AF39" s="2723">
        <f t="shared" si="9"/>
        <v>2</v>
      </c>
      <c r="AG39" s="2723">
        <f t="shared" si="9"/>
        <v>0</v>
      </c>
      <c r="AH39" s="2724">
        <f t="shared" si="9"/>
        <v>2</v>
      </c>
      <c r="AI39" s="2498"/>
      <c r="AJ39" s="2498"/>
      <c r="AK39" s="2498"/>
      <c r="AL39" s="2498"/>
      <c r="AM39" s="2497"/>
      <c r="AN39" s="2497"/>
      <c r="AO39" s="2497"/>
      <c r="AP39" s="2498"/>
      <c r="AR39">
        <f>COUNTIF(D35:AH35,$AJ$37)*2</f>
        <v>30</v>
      </c>
      <c r="AS39">
        <f>COUNTIF(D35:AH35,$AI$37)*1</f>
        <v>5</v>
      </c>
      <c r="AT39">
        <f t="shared" si="8"/>
        <v>35</v>
      </c>
    </row>
    <row r="40" spans="1:46">
      <c r="A40" s="3799" t="s">
        <v>2</v>
      </c>
      <c r="B40" s="2725">
        <f t="shared" ref="B40:AH40" si="10">COUNTIF(B4:B22,"D")</f>
        <v>0</v>
      </c>
      <c r="C40" s="2726">
        <f t="shared" si="10"/>
        <v>0</v>
      </c>
      <c r="D40" s="3801">
        <f t="shared" si="10"/>
        <v>0</v>
      </c>
      <c r="E40" s="2725">
        <f t="shared" si="10"/>
        <v>10</v>
      </c>
      <c r="F40" s="2725">
        <f t="shared" si="10"/>
        <v>10</v>
      </c>
      <c r="G40" s="2725">
        <f t="shared" si="10"/>
        <v>3</v>
      </c>
      <c r="H40" s="2725">
        <f t="shared" si="10"/>
        <v>0</v>
      </c>
      <c r="I40" s="2725">
        <f t="shared" si="10"/>
        <v>0</v>
      </c>
      <c r="J40" s="2725">
        <f t="shared" si="10"/>
        <v>0</v>
      </c>
      <c r="K40" s="2725">
        <f t="shared" si="10"/>
        <v>5</v>
      </c>
      <c r="L40" s="2725">
        <f t="shared" si="10"/>
        <v>10</v>
      </c>
      <c r="M40" s="2725">
        <f t="shared" si="10"/>
        <v>6</v>
      </c>
      <c r="N40" s="2725">
        <f t="shared" si="10"/>
        <v>8</v>
      </c>
      <c r="O40" s="2725">
        <f t="shared" si="10"/>
        <v>5</v>
      </c>
      <c r="P40" s="2725">
        <f t="shared" si="10"/>
        <v>0</v>
      </c>
      <c r="Q40" s="2725">
        <f t="shared" si="10"/>
        <v>0</v>
      </c>
      <c r="R40" s="2725">
        <f t="shared" si="10"/>
        <v>5</v>
      </c>
      <c r="S40" s="2725">
        <f t="shared" si="10"/>
        <v>8</v>
      </c>
      <c r="T40" s="2725">
        <f t="shared" si="10"/>
        <v>8</v>
      </c>
      <c r="U40" s="2725">
        <f t="shared" si="10"/>
        <v>8</v>
      </c>
      <c r="V40" s="2725">
        <f t="shared" si="10"/>
        <v>6</v>
      </c>
      <c r="W40" s="2725">
        <f t="shared" si="10"/>
        <v>0</v>
      </c>
      <c r="X40" s="2725">
        <f t="shared" si="10"/>
        <v>0</v>
      </c>
      <c r="Y40" s="2725">
        <f t="shared" si="10"/>
        <v>9</v>
      </c>
      <c r="Z40" s="2725">
        <f t="shared" si="10"/>
        <v>11</v>
      </c>
      <c r="AA40" s="2725">
        <f t="shared" si="10"/>
        <v>5</v>
      </c>
      <c r="AB40" s="2725">
        <f t="shared" si="10"/>
        <v>7</v>
      </c>
      <c r="AC40" s="2725">
        <f t="shared" si="10"/>
        <v>7</v>
      </c>
      <c r="AD40" s="2725">
        <f t="shared" si="10"/>
        <v>0</v>
      </c>
      <c r="AE40" s="2725">
        <f t="shared" si="10"/>
        <v>0</v>
      </c>
      <c r="AF40" s="2725">
        <f t="shared" si="10"/>
        <v>0</v>
      </c>
      <c r="AG40" s="2725">
        <f t="shared" si="10"/>
        <v>9</v>
      </c>
      <c r="AH40" s="2726">
        <f t="shared" si="10"/>
        <v>7</v>
      </c>
      <c r="AI40" s="2507"/>
      <c r="AJ40" s="2507"/>
      <c r="AK40" s="2507"/>
      <c r="AL40" s="2507"/>
      <c r="AM40" s="2507"/>
      <c r="AN40" s="2507"/>
      <c r="AO40" s="2507"/>
      <c r="AP40" s="2507"/>
      <c r="AR40">
        <f>COUNTIF(D36:AH36,$AJ$37)*2</f>
        <v>0</v>
      </c>
      <c r="AS40">
        <f>COUNTIF(D36:AH36,$AI$37)*1</f>
        <v>0</v>
      </c>
      <c r="AT40">
        <f t="shared" si="8"/>
        <v>0</v>
      </c>
    </row>
    <row r="41" spans="1:46">
      <c r="A41" s="3803" t="s">
        <v>403</v>
      </c>
      <c r="B41" s="2723">
        <f t="shared" ref="B41:AH41" si="11">COUNTIF(B4:B22,"E")+COUNTIF(B23:B32,"D")+COUNTIF(B23:B32,"E")</f>
        <v>3</v>
      </c>
      <c r="C41" s="2724">
        <f t="shared" si="11"/>
        <v>3</v>
      </c>
      <c r="D41" s="3797">
        <f t="shared" si="11"/>
        <v>3</v>
      </c>
      <c r="E41" s="2723">
        <f t="shared" si="11"/>
        <v>13</v>
      </c>
      <c r="F41" s="2723">
        <f t="shared" si="11"/>
        <v>13</v>
      </c>
      <c r="G41" s="2723">
        <f t="shared" si="11"/>
        <v>8</v>
      </c>
      <c r="H41" s="2723">
        <f t="shared" si="11"/>
        <v>3</v>
      </c>
      <c r="I41" s="2723">
        <f t="shared" si="11"/>
        <v>3</v>
      </c>
      <c r="J41" s="2723">
        <f t="shared" si="11"/>
        <v>3</v>
      </c>
      <c r="K41" s="2723">
        <f t="shared" si="11"/>
        <v>10</v>
      </c>
      <c r="L41" s="2723">
        <f t="shared" si="11"/>
        <v>10</v>
      </c>
      <c r="M41" s="2723">
        <f t="shared" si="11"/>
        <v>12</v>
      </c>
      <c r="N41" s="2723">
        <f t="shared" si="11"/>
        <v>13</v>
      </c>
      <c r="O41" s="2723">
        <f t="shared" si="11"/>
        <v>11</v>
      </c>
      <c r="P41" s="2723">
        <f t="shared" si="11"/>
        <v>3</v>
      </c>
      <c r="Q41" s="2723">
        <f t="shared" si="11"/>
        <v>3</v>
      </c>
      <c r="R41" s="2723">
        <f t="shared" si="11"/>
        <v>12</v>
      </c>
      <c r="S41" s="2723">
        <f t="shared" si="11"/>
        <v>10</v>
      </c>
      <c r="T41" s="2723">
        <f t="shared" si="11"/>
        <v>13</v>
      </c>
      <c r="U41" s="2723">
        <f t="shared" si="11"/>
        <v>13</v>
      </c>
      <c r="V41" s="2723">
        <f t="shared" si="11"/>
        <v>10</v>
      </c>
      <c r="W41" s="2723">
        <f t="shared" si="11"/>
        <v>3</v>
      </c>
      <c r="X41" s="2723">
        <f t="shared" si="11"/>
        <v>3</v>
      </c>
      <c r="Y41" s="2723">
        <f t="shared" si="11"/>
        <v>12</v>
      </c>
      <c r="Z41" s="2723">
        <f t="shared" si="11"/>
        <v>11</v>
      </c>
      <c r="AA41" s="2723">
        <f t="shared" si="11"/>
        <v>13</v>
      </c>
      <c r="AB41" s="2723">
        <f t="shared" si="11"/>
        <v>13</v>
      </c>
      <c r="AC41" s="2723">
        <f t="shared" si="11"/>
        <v>6</v>
      </c>
      <c r="AD41" s="2723">
        <f t="shared" si="11"/>
        <v>3</v>
      </c>
      <c r="AE41" s="2723">
        <f t="shared" si="11"/>
        <v>3</v>
      </c>
      <c r="AF41" s="2723">
        <f t="shared" si="11"/>
        <v>3</v>
      </c>
      <c r="AG41" s="2723">
        <f t="shared" si="11"/>
        <v>10</v>
      </c>
      <c r="AH41" s="2724">
        <f t="shared" si="11"/>
        <v>12</v>
      </c>
      <c r="AI41" s="2507"/>
      <c r="AJ41" s="2507"/>
      <c r="AK41" s="2507"/>
      <c r="AL41" s="2507"/>
      <c r="AM41" s="2507"/>
      <c r="AN41" s="2507"/>
      <c r="AO41" s="2507"/>
      <c r="AP41" s="2507"/>
    </row>
    <row r="42" spans="1:46">
      <c r="A42" s="3804" t="s">
        <v>704</v>
      </c>
      <c r="B42" s="2721">
        <f t="shared" ref="B42:C42" si="12">COUNTIF(B4:B32,"d1")</f>
        <v>3</v>
      </c>
      <c r="C42" s="2722">
        <f t="shared" si="12"/>
        <v>3</v>
      </c>
      <c r="D42" s="3794">
        <f>COUNTIF(D4:D32,"d1")</f>
        <v>3</v>
      </c>
      <c r="E42" s="3794">
        <f t="shared" ref="E42:AH42" si="13">COUNTIF(E4:E32,"d1")</f>
        <v>0</v>
      </c>
      <c r="F42" s="3794">
        <f t="shared" si="13"/>
        <v>0</v>
      </c>
      <c r="G42" s="3794">
        <f t="shared" si="13"/>
        <v>0</v>
      </c>
      <c r="H42" s="3794">
        <f t="shared" si="13"/>
        <v>3</v>
      </c>
      <c r="I42" s="3794">
        <f t="shared" si="13"/>
        <v>3</v>
      </c>
      <c r="J42" s="3794">
        <f t="shared" si="13"/>
        <v>3</v>
      </c>
      <c r="K42" s="3794">
        <f t="shared" si="13"/>
        <v>0</v>
      </c>
      <c r="L42" s="3794">
        <f t="shared" si="13"/>
        <v>0</v>
      </c>
      <c r="M42" s="3794">
        <f t="shared" si="13"/>
        <v>0</v>
      </c>
      <c r="N42" s="3794">
        <f t="shared" si="13"/>
        <v>0</v>
      </c>
      <c r="O42" s="3794">
        <f t="shared" si="13"/>
        <v>0</v>
      </c>
      <c r="P42" s="3794">
        <f t="shared" si="13"/>
        <v>3</v>
      </c>
      <c r="Q42" s="3794">
        <f t="shared" si="13"/>
        <v>3</v>
      </c>
      <c r="R42" s="3794">
        <f t="shared" si="13"/>
        <v>0</v>
      </c>
      <c r="S42" s="3794">
        <f t="shared" si="13"/>
        <v>0</v>
      </c>
      <c r="T42" s="3794">
        <f t="shared" si="13"/>
        <v>0</v>
      </c>
      <c r="U42" s="3794">
        <f t="shared" si="13"/>
        <v>0</v>
      </c>
      <c r="V42" s="3794">
        <f t="shared" si="13"/>
        <v>0</v>
      </c>
      <c r="W42" s="3794">
        <f t="shared" si="13"/>
        <v>3</v>
      </c>
      <c r="X42" s="3794">
        <f t="shared" si="13"/>
        <v>3</v>
      </c>
      <c r="Y42" s="3794">
        <f t="shared" si="13"/>
        <v>0</v>
      </c>
      <c r="Z42" s="3794">
        <f t="shared" si="13"/>
        <v>0</v>
      </c>
      <c r="AA42" s="3794">
        <f t="shared" si="13"/>
        <v>0</v>
      </c>
      <c r="AB42" s="3794">
        <f t="shared" si="13"/>
        <v>0</v>
      </c>
      <c r="AC42" s="3794">
        <f t="shared" si="13"/>
        <v>0</v>
      </c>
      <c r="AD42" s="3794">
        <f t="shared" si="13"/>
        <v>3</v>
      </c>
      <c r="AE42" s="3794">
        <f t="shared" si="13"/>
        <v>3</v>
      </c>
      <c r="AF42" s="3794">
        <f t="shared" si="13"/>
        <v>3</v>
      </c>
      <c r="AG42" s="3794">
        <f t="shared" si="13"/>
        <v>0</v>
      </c>
      <c r="AH42" s="3794">
        <f t="shared" si="13"/>
        <v>0</v>
      </c>
      <c r="AI42" s="2507"/>
      <c r="AJ42" s="2507"/>
      <c r="AK42" s="2507"/>
      <c r="AL42" s="2507"/>
      <c r="AM42" s="2507"/>
      <c r="AN42" s="2507"/>
      <c r="AO42" s="2507"/>
      <c r="AP42" s="2507"/>
    </row>
    <row r="43" spans="1:46">
      <c r="A43" s="3805" t="s">
        <v>658</v>
      </c>
      <c r="B43" s="2727">
        <f t="shared" ref="B43:AH43" si="14">COUNTIF(B5,"n")+COUNTIF(B6,"n")+COUNTIF(B25,"n")+COUNTIF(B31,"n")+COUNTIF(B19,"n")+COUNTIF(B16,"n")+COUNTIF(B14,"n")+COUNTIF(B13,"n")+COUNTIF(B10,"n")+COUNTIF(B8,"n")+COUNTIF(B7,"n")</f>
        <v>2</v>
      </c>
      <c r="C43" s="2728">
        <f t="shared" si="14"/>
        <v>1</v>
      </c>
      <c r="D43" s="3807">
        <f t="shared" si="14"/>
        <v>2</v>
      </c>
      <c r="E43" s="2727">
        <f t="shared" si="14"/>
        <v>2</v>
      </c>
      <c r="F43" s="2727">
        <f t="shared" si="14"/>
        <v>2</v>
      </c>
      <c r="G43" s="2727">
        <f t="shared" si="14"/>
        <v>2</v>
      </c>
      <c r="H43" s="2727">
        <f t="shared" si="14"/>
        <v>1</v>
      </c>
      <c r="I43" s="2727">
        <f t="shared" si="14"/>
        <v>1</v>
      </c>
      <c r="J43" s="2727">
        <f t="shared" si="14"/>
        <v>2</v>
      </c>
      <c r="K43" s="2727">
        <f t="shared" si="14"/>
        <v>2</v>
      </c>
      <c r="L43" s="2727">
        <f t="shared" si="14"/>
        <v>2</v>
      </c>
      <c r="M43" s="2727">
        <f t="shared" si="14"/>
        <v>2</v>
      </c>
      <c r="N43" s="2727">
        <f t="shared" si="14"/>
        <v>2</v>
      </c>
      <c r="O43" s="2727">
        <f t="shared" si="14"/>
        <v>2</v>
      </c>
      <c r="P43" s="2727">
        <f t="shared" si="14"/>
        <v>2</v>
      </c>
      <c r="Q43" s="2727">
        <f t="shared" si="14"/>
        <v>2</v>
      </c>
      <c r="R43" s="2727">
        <f t="shared" si="14"/>
        <v>1</v>
      </c>
      <c r="S43" s="2727">
        <f t="shared" si="14"/>
        <v>1</v>
      </c>
      <c r="T43" s="2727">
        <f t="shared" si="14"/>
        <v>1</v>
      </c>
      <c r="U43" s="2727">
        <f t="shared" si="14"/>
        <v>1</v>
      </c>
      <c r="V43" s="2727">
        <f t="shared" si="14"/>
        <v>2</v>
      </c>
      <c r="W43" s="2727">
        <f t="shared" si="14"/>
        <v>2</v>
      </c>
      <c r="X43" s="2727">
        <f t="shared" si="14"/>
        <v>1</v>
      </c>
      <c r="Y43" s="2727">
        <f t="shared" si="14"/>
        <v>2</v>
      </c>
      <c r="Z43" s="2727">
        <f t="shared" si="14"/>
        <v>2</v>
      </c>
      <c r="AA43" s="2727">
        <f t="shared" si="14"/>
        <v>2</v>
      </c>
      <c r="AB43" s="2727">
        <f t="shared" si="14"/>
        <v>2</v>
      </c>
      <c r="AC43" s="2727">
        <f t="shared" si="14"/>
        <v>2</v>
      </c>
      <c r="AD43" s="2727">
        <f t="shared" si="14"/>
        <v>1</v>
      </c>
      <c r="AE43" s="2727">
        <f t="shared" si="14"/>
        <v>1</v>
      </c>
      <c r="AF43" s="2727">
        <f t="shared" si="14"/>
        <v>2</v>
      </c>
      <c r="AG43" s="2727">
        <f t="shared" si="14"/>
        <v>2</v>
      </c>
      <c r="AH43" s="2728">
        <f t="shared" si="14"/>
        <v>1</v>
      </c>
      <c r="AI43" s="2507"/>
      <c r="AJ43" s="2507"/>
      <c r="AK43" s="2507"/>
      <c r="AL43" s="2507"/>
      <c r="AM43" s="2507"/>
      <c r="AN43" s="2507"/>
      <c r="AO43" s="2507"/>
      <c r="AP43" s="2507"/>
    </row>
    <row r="44" spans="1:46">
      <c r="A44" s="3805" t="s">
        <v>1551</v>
      </c>
      <c r="B44" s="2727">
        <f t="shared" ref="B44:AH44" si="15">COUNTIF(B4:B5,"E")+COUNTIF(B4:B5,"D")+COUNTIF(B7:B8,"E")+COUNTIF(B7:B8,"D")+COUNTIF(B10:B11,"E")+COUNTIF(B10:B11,"D")+COUNTIF(B13:B14,"E")+COUNTIF(B13:B14,"D")+COUNTIF(B16:B17,"E")+COUNTIF(B16:B17,"D")+COUNTIF(B19,"E")+COUNTIF(B19,"D")</f>
        <v>2</v>
      </c>
      <c r="C44" s="2728">
        <f t="shared" si="15"/>
        <v>2</v>
      </c>
      <c r="D44" s="3807">
        <f t="shared" si="15"/>
        <v>2</v>
      </c>
      <c r="E44" s="2727">
        <f t="shared" si="15"/>
        <v>8</v>
      </c>
      <c r="F44" s="2727">
        <f t="shared" si="15"/>
        <v>9</v>
      </c>
      <c r="G44" s="2727">
        <f t="shared" si="15"/>
        <v>2</v>
      </c>
      <c r="H44" s="2727">
        <f t="shared" si="15"/>
        <v>2</v>
      </c>
      <c r="I44" s="2727">
        <f t="shared" si="15"/>
        <v>2</v>
      </c>
      <c r="J44" s="2727">
        <f t="shared" si="15"/>
        <v>2</v>
      </c>
      <c r="K44" s="2727">
        <f t="shared" si="15"/>
        <v>4</v>
      </c>
      <c r="L44" s="2727">
        <f t="shared" si="15"/>
        <v>7</v>
      </c>
      <c r="M44" s="2727">
        <f t="shared" si="15"/>
        <v>7</v>
      </c>
      <c r="N44" s="2727">
        <f t="shared" si="15"/>
        <v>8</v>
      </c>
      <c r="O44" s="2727">
        <f t="shared" si="15"/>
        <v>4</v>
      </c>
      <c r="P44" s="2727">
        <f t="shared" si="15"/>
        <v>2</v>
      </c>
      <c r="Q44" s="2727">
        <f t="shared" si="15"/>
        <v>2</v>
      </c>
      <c r="R44" s="2727">
        <f t="shared" si="15"/>
        <v>4</v>
      </c>
      <c r="S44" s="2727">
        <f t="shared" si="15"/>
        <v>6</v>
      </c>
      <c r="T44" s="2727">
        <f t="shared" si="15"/>
        <v>7</v>
      </c>
      <c r="U44" s="2727">
        <f t="shared" si="15"/>
        <v>7</v>
      </c>
      <c r="V44" s="2727">
        <f t="shared" si="15"/>
        <v>6</v>
      </c>
      <c r="W44" s="2727">
        <f>COUNTIF(W4:W5,"E")+COUNTIF(W4:W5,"D")+COUNTIF(W7:W8,"E")+COUNTIF(W7:W8,"D")+COUNTIF(W10:W11,"E")+COUNTIF(W10:W11,"D")+COUNTIF(W13:W14,"E")+COUNTIF(W13:W14,"D")+COUNTIF(W16:W17,"E")+COUNTIF(W16:W17,"D")+COUNTIF(W19,"E")+COUNTIF(W19,"D")</f>
        <v>2</v>
      </c>
      <c r="X44" s="2727">
        <f t="shared" si="15"/>
        <v>1</v>
      </c>
      <c r="Y44" s="2727">
        <f t="shared" si="15"/>
        <v>7</v>
      </c>
      <c r="Z44" s="2727">
        <f t="shared" si="15"/>
        <v>9</v>
      </c>
      <c r="AA44" s="2727">
        <f t="shared" si="15"/>
        <v>4</v>
      </c>
      <c r="AB44" s="2727">
        <f t="shared" si="15"/>
        <v>6</v>
      </c>
      <c r="AC44" s="2727">
        <f t="shared" si="15"/>
        <v>5</v>
      </c>
      <c r="AD44" s="2727">
        <f t="shared" si="15"/>
        <v>2</v>
      </c>
      <c r="AE44" s="2727">
        <f t="shared" si="15"/>
        <v>2</v>
      </c>
      <c r="AF44" s="2727">
        <f t="shared" si="15"/>
        <v>2</v>
      </c>
      <c r="AG44" s="2727">
        <f t="shared" si="15"/>
        <v>6</v>
      </c>
      <c r="AH44" s="2728">
        <f t="shared" si="15"/>
        <v>6</v>
      </c>
      <c r="AI44" s="2507"/>
      <c r="AJ44" s="2507"/>
      <c r="AK44" s="2507"/>
      <c r="AL44" s="2507"/>
      <c r="AM44" s="2507"/>
      <c r="AN44" s="2507"/>
      <c r="AO44" s="2507"/>
      <c r="AP44" s="2507"/>
    </row>
    <row r="45" spans="1:46">
      <c r="A45" s="3805" t="s">
        <v>1552</v>
      </c>
      <c r="B45" s="2727">
        <f t="shared" ref="B45:AH45" si="16">COUNTIF(B6,"E")+COUNTIF(B6,"d")+COUNTIF(B9,"E")+COUNTIF(B9,"d")+COUNTIF(B12,"E")+COUNTIF(B12,"d")+COUNTIF(B15,"E")+COUNTIF(B15,"d")+COUNTIF(B18,"E")+COUNTIF(B18,"d")+COUNTIF(B20,"E")+COUNTIF(B20,"d")</f>
        <v>1</v>
      </c>
      <c r="C45" s="2728">
        <f t="shared" si="16"/>
        <v>1</v>
      </c>
      <c r="D45" s="3807">
        <f t="shared" si="16"/>
        <v>1</v>
      </c>
      <c r="E45" s="2727">
        <f t="shared" si="16"/>
        <v>4</v>
      </c>
      <c r="F45" s="2727">
        <f t="shared" si="16"/>
        <v>3</v>
      </c>
      <c r="G45" s="2727">
        <f t="shared" si="16"/>
        <v>1</v>
      </c>
      <c r="H45" s="2727">
        <f t="shared" si="16"/>
        <v>1</v>
      </c>
      <c r="I45" s="2727">
        <f t="shared" si="16"/>
        <v>1</v>
      </c>
      <c r="J45" s="2727">
        <f t="shared" si="16"/>
        <v>1</v>
      </c>
      <c r="K45" s="2727">
        <f t="shared" si="16"/>
        <v>3</v>
      </c>
      <c r="L45" s="2727">
        <f t="shared" si="16"/>
        <v>5</v>
      </c>
      <c r="M45" s="2727">
        <f t="shared" si="16"/>
        <v>2</v>
      </c>
      <c r="N45" s="2727">
        <f t="shared" si="16"/>
        <v>3</v>
      </c>
      <c r="O45" s="2727">
        <f t="shared" si="16"/>
        <v>4</v>
      </c>
      <c r="P45" s="2727">
        <f t="shared" si="16"/>
        <v>1</v>
      </c>
      <c r="Q45" s="2727">
        <f t="shared" si="16"/>
        <v>1</v>
      </c>
      <c r="R45" s="2727">
        <f t="shared" si="16"/>
        <v>3</v>
      </c>
      <c r="S45" s="2727">
        <f t="shared" si="16"/>
        <v>4</v>
      </c>
      <c r="T45" s="2727">
        <f t="shared" si="16"/>
        <v>3</v>
      </c>
      <c r="U45" s="2727">
        <f t="shared" si="16"/>
        <v>4</v>
      </c>
      <c r="V45" s="2727">
        <f t="shared" si="16"/>
        <v>3</v>
      </c>
      <c r="W45" s="2727">
        <f t="shared" si="16"/>
        <v>1</v>
      </c>
      <c r="X45" s="2727">
        <f>COUNTIF(X6,"E")+COUNTIF(X6,"d")+COUNTIF(X9,"E")+COUNTIF(X9,"d")+COUNTIF(W11,"E")+COUNTIF(W11,"d")+COUNTIF(X15,"E")+COUNTIF(X15,"d")+COUNTIF(X18,"E")+COUNTIF(X18,"d")+COUNTIF(X20,"E")+COUNTIF(X20,"d")</f>
        <v>1</v>
      </c>
      <c r="Y45" s="2727">
        <f t="shared" si="16"/>
        <v>4</v>
      </c>
      <c r="Z45" s="2727">
        <f t="shared" si="16"/>
        <v>4</v>
      </c>
      <c r="AA45" s="2727">
        <f t="shared" si="16"/>
        <v>3</v>
      </c>
      <c r="AB45" s="2727">
        <f t="shared" si="16"/>
        <v>4</v>
      </c>
      <c r="AC45" s="2727">
        <f t="shared" si="16"/>
        <v>4</v>
      </c>
      <c r="AD45" s="2727">
        <f t="shared" si="16"/>
        <v>1</v>
      </c>
      <c r="AE45" s="2727">
        <f t="shared" si="16"/>
        <v>1</v>
      </c>
      <c r="AF45" s="2727">
        <f t="shared" si="16"/>
        <v>1</v>
      </c>
      <c r="AG45" s="2727">
        <f t="shared" si="16"/>
        <v>4</v>
      </c>
      <c r="AH45" s="2728">
        <f t="shared" si="16"/>
        <v>3</v>
      </c>
      <c r="AI45" s="2507"/>
      <c r="AJ45" s="2190"/>
      <c r="AK45" s="2190"/>
      <c r="AL45" s="2190"/>
      <c r="AM45" s="2190"/>
      <c r="AN45" s="2190"/>
      <c r="AO45" s="2190"/>
      <c r="AP45" s="2190"/>
    </row>
    <row r="46" spans="1:46">
      <c r="A46" s="3805" t="s">
        <v>1553</v>
      </c>
      <c r="B46" s="2727">
        <f t="shared" ref="B46:AH46" si="17">COUNTIF(B5,"E")+COUNTIF(B5,"d")+COUNTIF(B7:B8,"E")+COUNTIF(B7:B8,"d")+COUNTIF(B10,"E")+COUNTIF(B10,"d")+COUNTIF(B13:B14,"E")+COUNTIF(B13:B14,"d")+COUNTIF(B16,"E")+COUNTIF(B16,"d")+COUNTIF(B19,"E")+COUNTIF(B19,"d")</f>
        <v>2</v>
      </c>
      <c r="C46" s="2728">
        <f t="shared" si="17"/>
        <v>2</v>
      </c>
      <c r="D46" s="3807">
        <f t="shared" si="17"/>
        <v>1</v>
      </c>
      <c r="E46" s="2727">
        <f t="shared" si="17"/>
        <v>6</v>
      </c>
      <c r="F46" s="2727">
        <f t="shared" si="17"/>
        <v>6</v>
      </c>
      <c r="G46" s="2727">
        <f t="shared" si="17"/>
        <v>2</v>
      </c>
      <c r="H46" s="2727">
        <f t="shared" si="17"/>
        <v>2</v>
      </c>
      <c r="I46" s="2727">
        <f t="shared" si="17"/>
        <v>1</v>
      </c>
      <c r="J46" s="2727">
        <f t="shared" si="17"/>
        <v>1</v>
      </c>
      <c r="K46" s="2727">
        <f t="shared" si="17"/>
        <v>3</v>
      </c>
      <c r="L46" s="2727">
        <f t="shared" si="17"/>
        <v>5</v>
      </c>
      <c r="M46" s="2727">
        <f t="shared" si="17"/>
        <v>4</v>
      </c>
      <c r="N46" s="2727">
        <f t="shared" si="17"/>
        <v>6</v>
      </c>
      <c r="O46" s="2727">
        <f t="shared" si="17"/>
        <v>3</v>
      </c>
      <c r="P46" s="2727">
        <f t="shared" si="17"/>
        <v>2</v>
      </c>
      <c r="Q46" s="2727">
        <f t="shared" si="17"/>
        <v>2</v>
      </c>
      <c r="R46" s="2727">
        <f t="shared" si="17"/>
        <v>3</v>
      </c>
      <c r="S46" s="2727">
        <f t="shared" si="17"/>
        <v>5</v>
      </c>
      <c r="T46" s="2727">
        <f t="shared" si="17"/>
        <v>6</v>
      </c>
      <c r="U46" s="2727">
        <f t="shared" si="17"/>
        <v>6</v>
      </c>
      <c r="V46" s="2727">
        <f t="shared" si="17"/>
        <v>6</v>
      </c>
      <c r="W46" s="2727">
        <f t="shared" si="17"/>
        <v>2</v>
      </c>
      <c r="X46" s="2727">
        <f t="shared" si="17"/>
        <v>1</v>
      </c>
      <c r="Y46" s="2727">
        <f t="shared" si="17"/>
        <v>4</v>
      </c>
      <c r="Z46" s="2727">
        <f t="shared" si="17"/>
        <v>6</v>
      </c>
      <c r="AA46" s="2727">
        <f t="shared" si="17"/>
        <v>2</v>
      </c>
      <c r="AB46" s="2727">
        <f t="shared" si="17"/>
        <v>4</v>
      </c>
      <c r="AC46" s="2727">
        <f t="shared" si="17"/>
        <v>3</v>
      </c>
      <c r="AD46" s="2727">
        <f t="shared" si="17"/>
        <v>2</v>
      </c>
      <c r="AE46" s="2727">
        <f t="shared" si="17"/>
        <v>2</v>
      </c>
      <c r="AF46" s="2727">
        <f t="shared" si="17"/>
        <v>2</v>
      </c>
      <c r="AG46" s="2727">
        <f t="shared" si="17"/>
        <v>4</v>
      </c>
      <c r="AH46" s="2728">
        <f t="shared" si="17"/>
        <v>5</v>
      </c>
    </row>
    <row r="47" spans="1:46">
      <c r="A47" s="3809" t="s">
        <v>784</v>
      </c>
      <c r="B47" s="2723">
        <f t="shared" ref="B47:C47" si="18">B44+B45</f>
        <v>3</v>
      </c>
      <c r="C47" s="2724">
        <f t="shared" si="18"/>
        <v>3</v>
      </c>
      <c r="D47" s="3797">
        <f>D44+D45</f>
        <v>3</v>
      </c>
      <c r="E47" s="2723">
        <f t="shared" ref="E47:AH47" si="19">E44+E45</f>
        <v>12</v>
      </c>
      <c r="F47" s="2723">
        <f t="shared" si="19"/>
        <v>12</v>
      </c>
      <c r="G47" s="2723">
        <f t="shared" si="19"/>
        <v>3</v>
      </c>
      <c r="H47" s="2723">
        <f t="shared" si="19"/>
        <v>3</v>
      </c>
      <c r="I47" s="2723">
        <f t="shared" si="19"/>
        <v>3</v>
      </c>
      <c r="J47" s="2723">
        <f t="shared" si="19"/>
        <v>3</v>
      </c>
      <c r="K47" s="2723">
        <f t="shared" si="19"/>
        <v>7</v>
      </c>
      <c r="L47" s="2723">
        <f t="shared" si="19"/>
        <v>12</v>
      </c>
      <c r="M47" s="2723">
        <f t="shared" si="19"/>
        <v>9</v>
      </c>
      <c r="N47" s="2723">
        <f t="shared" si="19"/>
        <v>11</v>
      </c>
      <c r="O47" s="2723">
        <f t="shared" si="19"/>
        <v>8</v>
      </c>
      <c r="P47" s="2723">
        <f t="shared" si="19"/>
        <v>3</v>
      </c>
      <c r="Q47" s="2723">
        <f t="shared" si="19"/>
        <v>3</v>
      </c>
      <c r="R47" s="2723">
        <f t="shared" si="19"/>
        <v>7</v>
      </c>
      <c r="S47" s="2723">
        <f t="shared" si="19"/>
        <v>10</v>
      </c>
      <c r="T47" s="2723">
        <f t="shared" si="19"/>
        <v>10</v>
      </c>
      <c r="U47" s="2723">
        <f t="shared" si="19"/>
        <v>11</v>
      </c>
      <c r="V47" s="2723">
        <f t="shared" si="19"/>
        <v>9</v>
      </c>
      <c r="W47" s="2723">
        <f t="shared" si="19"/>
        <v>3</v>
      </c>
      <c r="X47" s="2723">
        <f t="shared" si="19"/>
        <v>2</v>
      </c>
      <c r="Y47" s="2723">
        <f t="shared" si="19"/>
        <v>11</v>
      </c>
      <c r="Z47" s="2723">
        <f t="shared" si="19"/>
        <v>13</v>
      </c>
      <c r="AA47" s="2723">
        <f t="shared" si="19"/>
        <v>7</v>
      </c>
      <c r="AB47" s="2723">
        <f t="shared" si="19"/>
        <v>10</v>
      </c>
      <c r="AC47" s="2723">
        <f t="shared" si="19"/>
        <v>9</v>
      </c>
      <c r="AD47" s="2723">
        <f t="shared" si="19"/>
        <v>3</v>
      </c>
      <c r="AE47" s="2723">
        <f t="shared" si="19"/>
        <v>3</v>
      </c>
      <c r="AF47" s="2723">
        <f t="shared" si="19"/>
        <v>3</v>
      </c>
      <c r="AG47" s="2723">
        <f t="shared" si="19"/>
        <v>10</v>
      </c>
      <c r="AH47" s="2724">
        <f t="shared" si="19"/>
        <v>9</v>
      </c>
    </row>
    <row r="48" spans="1:46" ht="17.25" thickBot="1">
      <c r="A48" s="3812" t="s">
        <v>4</v>
      </c>
      <c r="B48" s="3646">
        <f t="shared" ref="B48:AH48" si="20">COUNTIF(B4:B22,"n")</f>
        <v>3</v>
      </c>
      <c r="C48" s="4039">
        <f t="shared" si="20"/>
        <v>3</v>
      </c>
      <c r="D48" s="3814">
        <f>COUNTIF(D4:D22,"n")</f>
        <v>3</v>
      </c>
      <c r="E48" s="3646">
        <f t="shared" si="20"/>
        <v>3</v>
      </c>
      <c r="F48" s="3646">
        <f t="shared" si="20"/>
        <v>3</v>
      </c>
      <c r="G48" s="3646">
        <f t="shared" si="20"/>
        <v>3</v>
      </c>
      <c r="H48" s="3646">
        <f t="shared" si="20"/>
        <v>3</v>
      </c>
      <c r="I48" s="3646">
        <f t="shared" si="20"/>
        <v>3</v>
      </c>
      <c r="J48" s="3646">
        <f t="shared" si="20"/>
        <v>3</v>
      </c>
      <c r="K48" s="3646">
        <f t="shared" si="20"/>
        <v>3</v>
      </c>
      <c r="L48" s="3646">
        <f t="shared" si="20"/>
        <v>3</v>
      </c>
      <c r="M48" s="3646">
        <f t="shared" si="20"/>
        <v>3</v>
      </c>
      <c r="N48" s="3646">
        <f t="shared" si="20"/>
        <v>3</v>
      </c>
      <c r="O48" s="3646">
        <f t="shared" si="20"/>
        <v>4</v>
      </c>
      <c r="P48" s="3646">
        <f t="shared" si="20"/>
        <v>4</v>
      </c>
      <c r="Q48" s="3646">
        <f t="shared" si="20"/>
        <v>3</v>
      </c>
      <c r="R48" s="3646">
        <f t="shared" si="20"/>
        <v>3</v>
      </c>
      <c r="S48" s="3646">
        <f t="shared" si="20"/>
        <v>3</v>
      </c>
      <c r="T48" s="3646">
        <f t="shared" si="20"/>
        <v>3</v>
      </c>
      <c r="U48" s="3646">
        <f t="shared" si="20"/>
        <v>3</v>
      </c>
      <c r="V48" s="3646">
        <f t="shared" si="20"/>
        <v>3</v>
      </c>
      <c r="W48" s="3646">
        <f t="shared" si="20"/>
        <v>3</v>
      </c>
      <c r="X48" s="3646">
        <f t="shared" si="20"/>
        <v>3</v>
      </c>
      <c r="Y48" s="3646">
        <f t="shared" si="20"/>
        <v>3</v>
      </c>
      <c r="Z48" s="3646">
        <f t="shared" si="20"/>
        <v>3</v>
      </c>
      <c r="AA48" s="3646">
        <f t="shared" si="20"/>
        <v>3</v>
      </c>
      <c r="AB48" s="3646">
        <f t="shared" si="20"/>
        <v>3</v>
      </c>
      <c r="AC48" s="3646">
        <f t="shared" si="20"/>
        <v>3</v>
      </c>
      <c r="AD48" s="3646">
        <f t="shared" si="20"/>
        <v>3</v>
      </c>
      <c r="AE48" s="3646">
        <f t="shared" si="20"/>
        <v>3</v>
      </c>
      <c r="AF48" s="3646">
        <f t="shared" si="20"/>
        <v>3</v>
      </c>
      <c r="AG48" s="3646">
        <f t="shared" si="20"/>
        <v>3</v>
      </c>
      <c r="AH48" s="4039">
        <f t="shared" si="20"/>
        <v>3</v>
      </c>
    </row>
  </sheetData>
  <mergeCells count="2">
    <mergeCell ref="A1:AH1"/>
    <mergeCell ref="AI2:AP2"/>
  </mergeCells>
  <phoneticPr fontId="3" type="noConversion"/>
  <conditionalFormatting sqref="B3:C3 E3:AH3">
    <cfRule type="cellIs" dxfId="6057" priority="257" operator="equal">
      <formula>"토"</formula>
    </cfRule>
  </conditionalFormatting>
  <conditionalFormatting sqref="B4:H4 D7:M7 T13:Z13 B15:C32 J19:M19 Y21:AH21 G23:O23 R23:AF23 D23:F25 P23:Q29 H24:O24 U24:AG24 G25:L26 R26:AH27 D28:M28 Z28:AH28 D29:F29 U29:AD29 S29:X30 AC29:AE30 AF29:AF32 N30:Q30 T31:X31 AA31:AE32 R32:X32 J4:K4 N4:P4 R4 T4:AH4 L4:L5 B5 D5 G5:J5 M5:S5 U5 W5:AA5 AD5:AG5 C5:C8 AH5:AH8 D6:F6 H6:L6 N6:T6 V6:AC6 O7:AC7 AF7:AF11 B8 E8 G8:L8 N8 P8:T8 AG8 W8:AB9 AD8:AE9 D8:D10 F9 J9:M9 P9:Q9 S9 B9:C13 AG9:AH13 F10:K10 M10 P10:V10 O10:O11 AA10:AE11 D11:E11 I11:M11 P11:R11 T11:U11 X11:Z11 W11:W12 E12 G12:J12 L12 O12:T12 V12:W12 AA12:AF12 F12:F13 P13 R13 AB13:AF13 D13:D14 H13:K14 M13:N14 S13:S14 B14 E14:G14 Q14 S14:U14 W14:AG14 K15:M15 P15:T15 X15 AA15 AC15:AH15 D15:I18 L16:T16 V16:X16 AB16:AH16 Z16:Z18 L17 O17:R17 AB17:AG17 K17:K18 AH17:AH19 M18:Q18 S18:T18 V18:X18 AA18 AD18:AG20 D19 F19 O19:Q19 S19:AB19 E20:Q20 S20:X20 Z20:AA20 D21:J21 L21:O21 Q21 S21:W21 D22:AH22 AG23:AH25 R24:S24 R24:R25 Z24:Z25 M25:O25 R25:Z25 AB25 AD25:AF25 D26:E26 M26:N26 D27 F27:O27 R28:X28 O28:O29 H29:K29 M29:N29 AG29 AH29:AH30 R29:R31 Y29:Y32 D30:L30 Z30:AA30 AG31 D31:O32 P31:Q33 Z31:Z33 AG32:AH32 H33:I33 U33:V33 AC33 B34 E34:G34 L34:M34 S34:T34 W34 AD34:AG34 AA34:AA35 D35 G35 J35 O35:Q35 W35:X35 C35:C36 AH35:AH36 F36 I36:K36 N36 R36 Y36 AB36">
    <cfRule type="cellIs" dxfId="6056" priority="263" operator="equal">
      <formula>"연"</formula>
    </cfRule>
  </conditionalFormatting>
  <conditionalFormatting sqref="B3:AH3">
    <cfRule type="cellIs" dxfId="6055" priority="252" operator="equal">
      <formula>"일"</formula>
    </cfRule>
    <cfRule type="containsText" dxfId="6054" priority="253" operator="containsText" text="토">
      <formula>NOT(ISERROR(SEARCH("토",B3)))</formula>
    </cfRule>
  </conditionalFormatting>
  <conditionalFormatting sqref="H4 H7 W13 J19 AE21 D23 I23:J23 AD23:AE24 P24:Q24 AF24 H24:H26 D25 B26:B27 U27 W27:X27 AD27:AE27 AF27:AF28 I28:J28 D29 V29:X29 AD29 P29:Q30 C30:C31 AF30:AF32 B31 AD31:AE31 W31:X32">
    <cfRule type="cellIs" dxfId="6053" priority="260" operator="equal">
      <formula>"연"</formula>
    </cfRule>
  </conditionalFormatting>
  <conditionalFormatting sqref="J14:J16">
    <cfRule type="cellIs" dxfId="6052" priority="206" operator="equal">
      <formula>"연"</formula>
    </cfRule>
  </conditionalFormatting>
  <conditionalFormatting sqref="J16">
    <cfRule type="cellIs" dxfId="6051" priority="207" operator="equal">
      <formula>"연"</formula>
    </cfRule>
  </conditionalFormatting>
  <conditionalFormatting sqref="T17:X17">
    <cfRule type="cellIs" dxfId="6050" priority="6" operator="equal">
      <formula>"연"</formula>
    </cfRule>
  </conditionalFormatting>
  <conditionalFormatting sqref="X10:X12">
    <cfRule type="cellIs" dxfId="6049" priority="7" operator="equal">
      <formula>"연"</formula>
    </cfRule>
  </conditionalFormatting>
  <conditionalFormatting sqref="Z27">
    <cfRule type="cellIs" dxfId="6048" priority="4" operator="equal">
      <formula>"연"</formula>
    </cfRule>
  </conditionalFormatting>
  <conditionalFormatting sqref="AB27">
    <cfRule type="cellIs" dxfId="6047" priority="5" operator="equal">
      <formula>"연"</formula>
    </cfRule>
  </conditionalFormatting>
  <conditionalFormatting sqref="AB8:AC8">
    <cfRule type="cellIs" dxfId="6046" priority="2" operator="equal">
      <formula>"연"</formula>
    </cfRule>
  </conditionalFormatting>
  <conditionalFormatting sqref="AC21">
    <cfRule type="cellIs" dxfId="6045" priority="1" operator="equal">
      <formula>"연"</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8"/>
  <dimension ref="A1:AT14"/>
  <sheetViews>
    <sheetView workbookViewId="0">
      <selection activeCell="AH9" sqref="AH9"/>
    </sheetView>
  </sheetViews>
  <sheetFormatPr defaultColWidth="9.5" defaultRowHeight="16.5"/>
  <cols>
    <col min="2" max="3" width="3.75" hidden="1" customWidth="1"/>
    <col min="4" max="34" width="4.625" customWidth="1"/>
    <col min="35" max="35" width="3.5" bestFit="1" customWidth="1"/>
    <col min="36" max="39" width="3.25" customWidth="1"/>
    <col min="40" max="40" width="3.25" bestFit="1" customWidth="1"/>
    <col min="41" max="41" width="8.125" bestFit="1" customWidth="1"/>
    <col min="42" max="42" width="3.25" customWidth="1"/>
    <col min="44" max="44" width="15.25" bestFit="1" customWidth="1"/>
    <col min="45" max="46" width="10" bestFit="1" customWidth="1"/>
  </cols>
  <sheetData>
    <row r="1" spans="1:46" ht="21" thickBot="1">
      <c r="A1" s="6331" t="s">
        <v>1703</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4012"/>
      <c r="AJ1" s="4012"/>
      <c r="AK1" s="4012"/>
      <c r="AL1" s="4012"/>
      <c r="AM1" s="4012"/>
      <c r="AN1" s="4012"/>
      <c r="AO1" s="4012"/>
      <c r="AP1" s="4012"/>
    </row>
    <row r="2" spans="1:46">
      <c r="A2" s="4146" t="s">
        <v>228</v>
      </c>
      <c r="B2" s="4147">
        <v>29</v>
      </c>
      <c r="C2" s="4148">
        <v>30</v>
      </c>
      <c r="D2" s="4189">
        <v>1</v>
      </c>
      <c r="E2" s="4147">
        <v>2</v>
      </c>
      <c r="F2" s="4147">
        <v>3</v>
      </c>
      <c r="G2" s="4147">
        <v>4</v>
      </c>
      <c r="H2" s="4149">
        <v>5</v>
      </c>
      <c r="I2" s="4214">
        <v>6</v>
      </c>
      <c r="J2" s="4216">
        <v>7</v>
      </c>
      <c r="K2" s="4150">
        <v>8</v>
      </c>
      <c r="L2" s="4147">
        <v>9</v>
      </c>
      <c r="M2" s="4147">
        <v>10</v>
      </c>
      <c r="N2" s="4147">
        <v>11</v>
      </c>
      <c r="O2" s="4147">
        <v>12</v>
      </c>
      <c r="P2" s="4147">
        <v>13</v>
      </c>
      <c r="Q2" s="4148">
        <v>14</v>
      </c>
      <c r="R2" s="4150">
        <v>15</v>
      </c>
      <c r="S2" s="4147">
        <v>16</v>
      </c>
      <c r="T2" s="4147">
        <v>17</v>
      </c>
      <c r="U2" s="4147">
        <v>18</v>
      </c>
      <c r="V2" s="4147">
        <v>19</v>
      </c>
      <c r="W2" s="4147">
        <v>20</v>
      </c>
      <c r="X2" s="4148">
        <v>21</v>
      </c>
      <c r="Y2" s="4210">
        <v>22</v>
      </c>
      <c r="Z2" s="4211">
        <v>23</v>
      </c>
      <c r="AA2" s="4147">
        <v>24</v>
      </c>
      <c r="AB2" s="4147">
        <v>25</v>
      </c>
      <c r="AC2" s="4147">
        <v>26</v>
      </c>
      <c r="AD2" s="4147">
        <v>27</v>
      </c>
      <c r="AE2" s="4148">
        <v>28</v>
      </c>
      <c r="AF2" s="4151">
        <v>29</v>
      </c>
      <c r="AG2" s="4147">
        <v>30</v>
      </c>
      <c r="AH2" s="4148">
        <v>31</v>
      </c>
      <c r="AI2" s="6326" t="s">
        <v>323</v>
      </c>
      <c r="AJ2" s="6152"/>
      <c r="AK2" s="6152"/>
      <c r="AL2" s="6152"/>
      <c r="AM2" s="6152"/>
      <c r="AN2" s="6152"/>
      <c r="AO2" s="6152"/>
      <c r="AP2" s="6153"/>
      <c r="AS2" s="4112">
        <v>45051</v>
      </c>
      <c r="AT2" s="4112">
        <v>45075</v>
      </c>
    </row>
    <row r="3" spans="1:46" ht="17.25" thickBot="1">
      <c r="A3" s="4152" t="s">
        <v>7</v>
      </c>
      <c r="B3" s="2962" t="s">
        <v>11</v>
      </c>
      <c r="C3" s="4153" t="s">
        <v>550</v>
      </c>
      <c r="D3" s="4190" t="s">
        <v>182</v>
      </c>
      <c r="E3" s="2962" t="s">
        <v>101</v>
      </c>
      <c r="F3" s="2962" t="s">
        <v>224</v>
      </c>
      <c r="G3" s="2962" t="s">
        <v>225</v>
      </c>
      <c r="H3" s="1799" t="s">
        <v>226</v>
      </c>
      <c r="I3" s="4215" t="s">
        <v>208</v>
      </c>
      <c r="J3" s="4153" t="s">
        <v>550</v>
      </c>
      <c r="K3" s="2959" t="s">
        <v>13</v>
      </c>
      <c r="L3" s="2962" t="s">
        <v>14</v>
      </c>
      <c r="M3" s="2962" t="s">
        <v>8</v>
      </c>
      <c r="N3" s="2962" t="s">
        <v>9</v>
      </c>
      <c r="O3" s="2962" t="s">
        <v>10</v>
      </c>
      <c r="P3" s="2962" t="s">
        <v>11</v>
      </c>
      <c r="Q3" s="4153" t="s">
        <v>12</v>
      </c>
      <c r="R3" s="2959" t="s">
        <v>13</v>
      </c>
      <c r="S3" s="2962" t="s">
        <v>14</v>
      </c>
      <c r="T3" s="2962" t="s">
        <v>8</v>
      </c>
      <c r="U3" s="2962" t="s">
        <v>9</v>
      </c>
      <c r="V3" s="2962" t="s">
        <v>10</v>
      </c>
      <c r="W3" s="2962" t="s">
        <v>11</v>
      </c>
      <c r="X3" s="4153" t="s">
        <v>12</v>
      </c>
      <c r="Y3" s="4212" t="s">
        <v>13</v>
      </c>
      <c r="Z3" s="4213" t="s">
        <v>14</v>
      </c>
      <c r="AA3" s="2962" t="s">
        <v>8</v>
      </c>
      <c r="AB3" s="2962" t="s">
        <v>9</v>
      </c>
      <c r="AC3" s="2962" t="s">
        <v>10</v>
      </c>
      <c r="AD3" s="2962" t="s">
        <v>11</v>
      </c>
      <c r="AE3" s="4153" t="s">
        <v>550</v>
      </c>
      <c r="AF3" s="2290" t="s">
        <v>182</v>
      </c>
      <c r="AG3" s="2962" t="s">
        <v>101</v>
      </c>
      <c r="AH3" s="4153" t="s">
        <v>224</v>
      </c>
      <c r="AI3" s="19" t="s">
        <v>2</v>
      </c>
      <c r="AJ3" s="21" t="s">
        <v>3</v>
      </c>
      <c r="AK3" s="21" t="s">
        <v>4</v>
      </c>
      <c r="AL3" s="21" t="s">
        <v>5</v>
      </c>
      <c r="AM3" s="4113" t="s">
        <v>704</v>
      </c>
      <c r="AN3" s="4026" t="s">
        <v>1169</v>
      </c>
      <c r="AO3" s="4026" t="s">
        <v>15</v>
      </c>
      <c r="AP3" s="22" t="s">
        <v>6</v>
      </c>
      <c r="AR3" t="s">
        <v>1704</v>
      </c>
    </row>
    <row r="4" spans="1:46" ht="17.25" thickBot="1">
      <c r="A4" s="4226" t="s">
        <v>81</v>
      </c>
      <c r="B4" s="1788" t="s">
        <v>17</v>
      </c>
      <c r="C4" s="3667" t="s">
        <v>704</v>
      </c>
      <c r="D4" s="2958" t="s">
        <v>17</v>
      </c>
      <c r="E4" s="1786" t="s">
        <v>2</v>
      </c>
      <c r="F4" s="1786" t="s">
        <v>2</v>
      </c>
      <c r="G4" s="1788" t="s">
        <v>17</v>
      </c>
      <c r="H4" s="1791" t="s">
        <v>17</v>
      </c>
      <c r="I4" s="1788" t="s">
        <v>17</v>
      </c>
      <c r="J4" s="2776" t="s">
        <v>704</v>
      </c>
      <c r="K4" s="4154" t="s">
        <v>15</v>
      </c>
      <c r="L4" s="1786" t="s">
        <v>2</v>
      </c>
      <c r="M4" s="1785" t="s">
        <v>3</v>
      </c>
      <c r="N4" s="1786" t="s">
        <v>2</v>
      </c>
      <c r="O4" s="1786" t="s">
        <v>2</v>
      </c>
      <c r="P4" s="1788" t="s">
        <v>17</v>
      </c>
      <c r="Q4" s="1788" t="s">
        <v>17</v>
      </c>
      <c r="R4" s="1785" t="s">
        <v>3</v>
      </c>
      <c r="S4" s="1786" t="s">
        <v>2</v>
      </c>
      <c r="T4" s="1787" t="s">
        <v>4</v>
      </c>
      <c r="U4" s="1787" t="s">
        <v>4</v>
      </c>
      <c r="V4" s="1788" t="s">
        <v>17</v>
      </c>
      <c r="W4" s="1788" t="s">
        <v>17</v>
      </c>
      <c r="X4" s="1785" t="s">
        <v>3</v>
      </c>
      <c r="Y4" s="4154" t="s">
        <v>15</v>
      </c>
      <c r="Z4" s="1785" t="s">
        <v>3</v>
      </c>
      <c r="AA4" s="1786" t="s">
        <v>2</v>
      </c>
      <c r="AB4" s="1785" t="s">
        <v>3</v>
      </c>
      <c r="AC4" s="1788" t="s">
        <v>17</v>
      </c>
      <c r="AD4" s="1788" t="s">
        <v>17</v>
      </c>
      <c r="AE4" s="1787" t="s">
        <v>4</v>
      </c>
      <c r="AF4" s="1791" t="s">
        <v>17</v>
      </c>
      <c r="AG4" s="1786" t="s">
        <v>2</v>
      </c>
      <c r="AH4" s="2963" t="s">
        <v>2</v>
      </c>
      <c r="AI4" s="1734">
        <f t="shared" ref="AI4:AI13" si="0">COUNTIF(D4:AH4,AI$3)</f>
        <v>11</v>
      </c>
      <c r="AJ4" s="16">
        <f t="shared" ref="AJ4:AJ13" si="1">COUNTIF(D4:AH4,AJ$3)</f>
        <v>5</v>
      </c>
      <c r="AK4" s="16">
        <f t="shared" ref="AK4:AK14" si="2">COUNTIF(D4:AH4,AK$3)</f>
        <v>3</v>
      </c>
      <c r="AL4" s="16">
        <f t="shared" ref="AL4:AL14" si="3">COUNTIF(D4:AH4,AL$3)</f>
        <v>11</v>
      </c>
      <c r="AM4" s="1777">
        <f t="shared" ref="AM4:AM13" si="4">COUNTIF(D4:AH4,$AM$3)</f>
        <v>1</v>
      </c>
      <c r="AN4" s="1777">
        <f>IF(D4="off",0,1)+IF(H4="off",0,1)+IF(AF4="off",0,1)</f>
        <v>0</v>
      </c>
      <c r="AO4" s="1777" t="e">
        <v>#NAME?</v>
      </c>
      <c r="AP4" s="1591">
        <f t="shared" ref="AP4:AP11" si="5">(AJ4*2)+(AK4*2)+AM4</f>
        <v>17</v>
      </c>
      <c r="AR4" t="s">
        <v>1705</v>
      </c>
    </row>
    <row r="5" spans="1:46" ht="17.25" thickBot="1">
      <c r="A5" s="4202" t="s">
        <v>22</v>
      </c>
      <c r="B5" s="4071" t="s">
        <v>17</v>
      </c>
      <c r="C5" s="1946" t="s">
        <v>3</v>
      </c>
      <c r="D5" s="2960" t="s">
        <v>17</v>
      </c>
      <c r="E5" s="1793" t="s">
        <v>2</v>
      </c>
      <c r="F5" s="1792" t="s">
        <v>3</v>
      </c>
      <c r="G5" s="1793" t="s">
        <v>2</v>
      </c>
      <c r="H5" s="1795" t="s">
        <v>17</v>
      </c>
      <c r="I5" s="1790" t="s">
        <v>17</v>
      </c>
      <c r="J5" s="1794" t="s">
        <v>4</v>
      </c>
      <c r="K5" s="1790" t="s">
        <v>17</v>
      </c>
      <c r="L5" s="1792" t="s">
        <v>3</v>
      </c>
      <c r="M5" s="1793" t="s">
        <v>2</v>
      </c>
      <c r="N5" s="4089" t="s">
        <v>15</v>
      </c>
      <c r="O5" s="1794" t="s">
        <v>4</v>
      </c>
      <c r="P5" s="1794" t="s">
        <v>4</v>
      </c>
      <c r="Q5" s="1790" t="s">
        <v>17</v>
      </c>
      <c r="R5" s="1790" t="s">
        <v>17</v>
      </c>
      <c r="S5" s="1793" t="s">
        <v>2</v>
      </c>
      <c r="T5" s="1793" t="s">
        <v>2</v>
      </c>
      <c r="U5" s="1793" t="s">
        <v>2</v>
      </c>
      <c r="V5" s="1792" t="s">
        <v>3</v>
      </c>
      <c r="W5" s="1790" t="s">
        <v>17</v>
      </c>
      <c r="X5" s="1794" t="s">
        <v>4</v>
      </c>
      <c r="Y5" s="1794" t="s">
        <v>4</v>
      </c>
      <c r="Z5" s="1794" t="s">
        <v>4</v>
      </c>
      <c r="AA5" s="1790" t="s">
        <v>17</v>
      </c>
      <c r="AB5" s="1790" t="s">
        <v>17</v>
      </c>
      <c r="AC5" s="1793" t="s">
        <v>2</v>
      </c>
      <c r="AD5" s="1792" t="s">
        <v>3</v>
      </c>
      <c r="AE5" s="1790" t="s">
        <v>17</v>
      </c>
      <c r="AF5" s="2826" t="s">
        <v>3</v>
      </c>
      <c r="AG5" s="4089" t="s">
        <v>15</v>
      </c>
      <c r="AH5" s="1935" t="s">
        <v>3</v>
      </c>
      <c r="AI5" s="12">
        <f t="shared" si="0"/>
        <v>9</v>
      </c>
      <c r="AJ5" s="13">
        <f t="shared" si="1"/>
        <v>6</v>
      </c>
      <c r="AK5" s="13">
        <f t="shared" si="2"/>
        <v>6</v>
      </c>
      <c r="AL5" s="13">
        <f t="shared" si="3"/>
        <v>10</v>
      </c>
      <c r="AM5" s="49">
        <f t="shared" si="4"/>
        <v>0</v>
      </c>
      <c r="AN5" s="49">
        <f>IF(D5="off",0,1)+IF(H5="off",0,1)+IF(AF5="off",0,1)</f>
        <v>1</v>
      </c>
      <c r="AO5" s="49" t="e">
        <v>#NAME?</v>
      </c>
      <c r="AP5" s="14">
        <f t="shared" si="5"/>
        <v>24</v>
      </c>
      <c r="AR5" t="s">
        <v>1707</v>
      </c>
    </row>
    <row r="6" spans="1:46" ht="17.25" thickBot="1">
      <c r="A6" s="4202" t="s">
        <v>75</v>
      </c>
      <c r="B6" s="1787" t="s">
        <v>4</v>
      </c>
      <c r="C6" s="1952" t="s">
        <v>17</v>
      </c>
      <c r="D6" s="2960" t="s">
        <v>17</v>
      </c>
      <c r="E6" s="1792" t="s">
        <v>3</v>
      </c>
      <c r="F6" s="1793" t="s">
        <v>2</v>
      </c>
      <c r="G6" s="1794" t="s">
        <v>4</v>
      </c>
      <c r="H6" s="1795" t="s">
        <v>17</v>
      </c>
      <c r="I6" s="1790" t="s">
        <v>17</v>
      </c>
      <c r="J6" s="1790" t="s">
        <v>17</v>
      </c>
      <c r="K6" s="1794" t="s">
        <v>4</v>
      </c>
      <c r="L6" s="1794" t="s">
        <v>4</v>
      </c>
      <c r="M6" s="1790" t="s">
        <v>17</v>
      </c>
      <c r="N6" s="1792" t="s">
        <v>3</v>
      </c>
      <c r="O6" s="4089" t="s">
        <v>15</v>
      </c>
      <c r="P6" s="1792" t="s">
        <v>3</v>
      </c>
      <c r="Q6" s="1790" t="s">
        <v>17</v>
      </c>
      <c r="R6" s="1793" t="s">
        <v>2</v>
      </c>
      <c r="S6" s="1792" t="s">
        <v>3</v>
      </c>
      <c r="T6" s="1793" t="s">
        <v>2</v>
      </c>
      <c r="U6" s="1793" t="s">
        <v>2</v>
      </c>
      <c r="V6" s="1793" t="s">
        <v>2</v>
      </c>
      <c r="W6" s="1790" t="s">
        <v>17</v>
      </c>
      <c r="X6" s="1790" t="s">
        <v>17</v>
      </c>
      <c r="Y6" s="1793" t="s">
        <v>2</v>
      </c>
      <c r="Z6" s="1793" t="s">
        <v>2</v>
      </c>
      <c r="AA6" s="1794" t="s">
        <v>4</v>
      </c>
      <c r="AB6" s="1794" t="s">
        <v>4</v>
      </c>
      <c r="AC6" s="1790" t="s">
        <v>17</v>
      </c>
      <c r="AD6" s="1790" t="s">
        <v>17</v>
      </c>
      <c r="AE6" s="1792" t="s">
        <v>3</v>
      </c>
      <c r="AF6" s="2826" t="s">
        <v>3</v>
      </c>
      <c r="AG6" s="1793" t="s">
        <v>2</v>
      </c>
      <c r="AH6" s="2041" t="s">
        <v>2</v>
      </c>
      <c r="AI6" s="1735">
        <f t="shared" si="0"/>
        <v>10</v>
      </c>
      <c r="AJ6" s="20">
        <f t="shared" si="1"/>
        <v>6</v>
      </c>
      <c r="AK6" s="20">
        <f t="shared" si="2"/>
        <v>5</v>
      </c>
      <c r="AL6" s="20">
        <f t="shared" si="3"/>
        <v>10</v>
      </c>
      <c r="AM6" s="1778">
        <f t="shared" si="4"/>
        <v>0</v>
      </c>
      <c r="AN6" s="1778">
        <f t="shared" ref="AN6:AN13" si="6">IF(D6="off",0,1)+IF(H6="off",0,1)+IF(AF6="off",0,1)</f>
        <v>1</v>
      </c>
      <c r="AO6" s="1778" t="e">
        <v>#NAME?</v>
      </c>
      <c r="AP6" s="1595">
        <f t="shared" si="5"/>
        <v>22</v>
      </c>
    </row>
    <row r="7" spans="1:46">
      <c r="A7" s="4202" t="s">
        <v>90</v>
      </c>
      <c r="B7" s="1788" t="s">
        <v>17</v>
      </c>
      <c r="C7" s="1928" t="s">
        <v>4</v>
      </c>
      <c r="D7" s="2960" t="s">
        <v>17</v>
      </c>
      <c r="E7" s="4089" t="s">
        <v>15</v>
      </c>
      <c r="F7" s="1793" t="s">
        <v>2</v>
      </c>
      <c r="G7" s="4160" t="s">
        <v>17</v>
      </c>
      <c r="H7" s="2903" t="s">
        <v>4</v>
      </c>
      <c r="I7" s="1794" t="s">
        <v>4</v>
      </c>
      <c r="J7" s="1790" t="s">
        <v>17</v>
      </c>
      <c r="K7" s="1790" t="s">
        <v>17</v>
      </c>
      <c r="L7" s="4089" t="s">
        <v>15</v>
      </c>
      <c r="M7" s="1793" t="s">
        <v>2</v>
      </c>
      <c r="N7" s="1793" t="s">
        <v>2</v>
      </c>
      <c r="O7" s="1792" t="s">
        <v>3</v>
      </c>
      <c r="P7" s="1790" t="s">
        <v>17</v>
      </c>
      <c r="Q7" s="1792" t="s">
        <v>3</v>
      </c>
      <c r="R7" s="1794" t="s">
        <v>4</v>
      </c>
      <c r="S7" s="1794" t="s">
        <v>4</v>
      </c>
      <c r="T7" s="1790" t="s">
        <v>17</v>
      </c>
      <c r="U7" s="1793" t="s">
        <v>2</v>
      </c>
      <c r="V7" s="4089" t="s">
        <v>15</v>
      </c>
      <c r="W7" s="1792" t="s">
        <v>3</v>
      </c>
      <c r="X7" s="1790" t="s">
        <v>17</v>
      </c>
      <c r="Y7" s="1793" t="s">
        <v>2</v>
      </c>
      <c r="Z7" s="1792" t="s">
        <v>3</v>
      </c>
      <c r="AA7" s="1792" t="s">
        <v>3</v>
      </c>
      <c r="AB7" s="1793" t="s">
        <v>2</v>
      </c>
      <c r="AC7" s="1794" t="s">
        <v>4</v>
      </c>
      <c r="AD7" s="1790" t="s">
        <v>17</v>
      </c>
      <c r="AE7" s="1790" t="s">
        <v>17</v>
      </c>
      <c r="AF7" s="1795" t="s">
        <v>17</v>
      </c>
      <c r="AG7" s="1793" t="s">
        <v>2</v>
      </c>
      <c r="AH7" s="1931" t="s">
        <v>4</v>
      </c>
      <c r="AI7" s="1734">
        <f t="shared" si="0"/>
        <v>10</v>
      </c>
      <c r="AJ7" s="16">
        <f t="shared" si="1"/>
        <v>5</v>
      </c>
      <c r="AK7" s="16">
        <f t="shared" si="2"/>
        <v>6</v>
      </c>
      <c r="AL7" s="16">
        <f t="shared" si="3"/>
        <v>10</v>
      </c>
      <c r="AM7" s="1777">
        <f t="shared" si="4"/>
        <v>0</v>
      </c>
      <c r="AN7" s="1777">
        <f t="shared" si="6"/>
        <v>1</v>
      </c>
      <c r="AO7" s="1777" t="e">
        <v>#NAME?</v>
      </c>
      <c r="AP7" s="1591">
        <f t="shared" si="5"/>
        <v>22</v>
      </c>
    </row>
    <row r="8" spans="1:46" ht="17.25" thickBot="1">
      <c r="A8" s="4202" t="s">
        <v>40</v>
      </c>
      <c r="B8" s="1790" t="s">
        <v>17</v>
      </c>
      <c r="C8" s="4072" t="s">
        <v>3</v>
      </c>
      <c r="D8" s="3688" t="s">
        <v>3</v>
      </c>
      <c r="E8" s="1793" t="s">
        <v>2</v>
      </c>
      <c r="F8" s="4089" t="s">
        <v>15</v>
      </c>
      <c r="G8" s="1790" t="s">
        <v>17</v>
      </c>
      <c r="H8" s="2826" t="s">
        <v>3</v>
      </c>
      <c r="I8" s="1790" t="s">
        <v>17</v>
      </c>
      <c r="J8" s="1790" t="s">
        <v>17</v>
      </c>
      <c r="K8" s="1790" t="s">
        <v>17</v>
      </c>
      <c r="L8" s="1792" t="s">
        <v>3</v>
      </c>
      <c r="M8" s="4089" t="s">
        <v>15</v>
      </c>
      <c r="N8" s="1793" t="s">
        <v>2</v>
      </c>
      <c r="O8" s="1794" t="s">
        <v>4</v>
      </c>
      <c r="P8" s="1794" t="s">
        <v>4</v>
      </c>
      <c r="Q8" s="1790" t="s">
        <v>17</v>
      </c>
      <c r="R8" s="3652" t="s">
        <v>1706</v>
      </c>
      <c r="S8" s="3652" t="s">
        <v>1706</v>
      </c>
      <c r="T8" s="1793" t="s">
        <v>2</v>
      </c>
      <c r="U8" s="1793" t="s">
        <v>2</v>
      </c>
      <c r="V8" s="1792" t="s">
        <v>3</v>
      </c>
      <c r="W8" s="1790" t="s">
        <v>17</v>
      </c>
      <c r="X8" s="1790" t="s">
        <v>17</v>
      </c>
      <c r="Y8" s="1794" t="s">
        <v>4</v>
      </c>
      <c r="Z8" s="1794" t="s">
        <v>4</v>
      </c>
      <c r="AA8" s="1790" t="s">
        <v>17</v>
      </c>
      <c r="AB8" s="1793" t="s">
        <v>2</v>
      </c>
      <c r="AC8" s="4089" t="s">
        <v>15</v>
      </c>
      <c r="AD8" s="1792" t="s">
        <v>3</v>
      </c>
      <c r="AE8" s="1790" t="s">
        <v>17</v>
      </c>
      <c r="AF8" s="1795" t="s">
        <v>17</v>
      </c>
      <c r="AG8" s="1790" t="s">
        <v>17</v>
      </c>
      <c r="AH8" s="1935" t="s">
        <v>3</v>
      </c>
      <c r="AI8" s="12">
        <f t="shared" si="0"/>
        <v>8</v>
      </c>
      <c r="AJ8" s="13">
        <f t="shared" si="1"/>
        <v>6</v>
      </c>
      <c r="AK8" s="13">
        <f t="shared" si="2"/>
        <v>4</v>
      </c>
      <c r="AL8" s="13">
        <f t="shared" si="3"/>
        <v>11</v>
      </c>
      <c r="AM8" s="49">
        <f t="shared" si="4"/>
        <v>0</v>
      </c>
      <c r="AN8" s="49">
        <f t="shared" si="6"/>
        <v>2</v>
      </c>
      <c r="AO8" s="49" t="e">
        <v>#NAME?</v>
      </c>
      <c r="AP8" s="14">
        <f t="shared" si="5"/>
        <v>20</v>
      </c>
    </row>
    <row r="9" spans="1:46" ht="17.25" thickBot="1">
      <c r="A9" s="4202" t="s">
        <v>87</v>
      </c>
      <c r="B9" s="1785" t="s">
        <v>3</v>
      </c>
      <c r="C9" s="1952" t="s">
        <v>17</v>
      </c>
      <c r="D9" s="3691" t="s">
        <v>4</v>
      </c>
      <c r="E9" s="1794" t="s">
        <v>4</v>
      </c>
      <c r="F9" s="1790" t="s">
        <v>17</v>
      </c>
      <c r="G9" s="4089" t="s">
        <v>15</v>
      </c>
      <c r="H9" s="2826" t="s">
        <v>3</v>
      </c>
      <c r="I9" s="1792" t="s">
        <v>3</v>
      </c>
      <c r="J9" s="1790" t="s">
        <v>17</v>
      </c>
      <c r="K9" s="1792" t="s">
        <v>3</v>
      </c>
      <c r="L9" s="1793" t="s">
        <v>2</v>
      </c>
      <c r="M9" s="1794" t="s">
        <v>4</v>
      </c>
      <c r="N9" s="1794" t="s">
        <v>4</v>
      </c>
      <c r="O9" s="1790" t="s">
        <v>17</v>
      </c>
      <c r="P9" s="1790" t="s">
        <v>17</v>
      </c>
      <c r="Q9" s="1792" t="s">
        <v>3</v>
      </c>
      <c r="R9" s="3652" t="s">
        <v>1706</v>
      </c>
      <c r="S9" s="3652" t="s">
        <v>1706</v>
      </c>
      <c r="T9" s="1793" t="s">
        <v>2</v>
      </c>
      <c r="U9" s="2787" t="s">
        <v>3</v>
      </c>
      <c r="V9" s="1793" t="s">
        <v>2</v>
      </c>
      <c r="W9" s="1790" t="s">
        <v>17</v>
      </c>
      <c r="X9" s="1790" t="s">
        <v>17</v>
      </c>
      <c r="Y9" s="4223" t="s">
        <v>2</v>
      </c>
      <c r="Z9" s="1793" t="s">
        <v>2</v>
      </c>
      <c r="AA9" s="3652" t="s">
        <v>902</v>
      </c>
      <c r="AB9" s="1790" t="s">
        <v>17</v>
      </c>
      <c r="AC9" s="1794" t="s">
        <v>4</v>
      </c>
      <c r="AD9" s="1794" t="s">
        <v>4</v>
      </c>
      <c r="AE9" s="1790" t="s">
        <v>17</v>
      </c>
      <c r="AF9" s="1795" t="s">
        <v>17</v>
      </c>
      <c r="AG9" s="2787" t="s">
        <v>3</v>
      </c>
      <c r="AH9" s="4225" t="s">
        <v>1726</v>
      </c>
      <c r="AI9" s="1735">
        <f t="shared" si="0"/>
        <v>6</v>
      </c>
      <c r="AJ9" s="20">
        <f t="shared" si="1"/>
        <v>6</v>
      </c>
      <c r="AK9" s="20">
        <f t="shared" si="2"/>
        <v>6</v>
      </c>
      <c r="AL9" s="20">
        <f t="shared" si="3"/>
        <v>9</v>
      </c>
      <c r="AM9" s="1778">
        <f t="shared" si="4"/>
        <v>0</v>
      </c>
      <c r="AN9" s="1778">
        <f t="shared" si="6"/>
        <v>2</v>
      </c>
      <c r="AO9" s="1778" t="e">
        <v>#NAME?</v>
      </c>
      <c r="AP9" s="1595">
        <f t="shared" si="5"/>
        <v>24</v>
      </c>
    </row>
    <row r="10" spans="1:46">
      <c r="A10" s="4202" t="s">
        <v>1497</v>
      </c>
      <c r="B10" s="1792" t="s">
        <v>3</v>
      </c>
      <c r="C10" s="1941" t="s">
        <v>17</v>
      </c>
      <c r="D10" s="3691" t="s">
        <v>4</v>
      </c>
      <c r="E10" s="1794" t="s">
        <v>4</v>
      </c>
      <c r="F10" s="1794" t="s">
        <v>4</v>
      </c>
      <c r="G10" s="1790" t="s">
        <v>17</v>
      </c>
      <c r="H10" s="1795" t="s">
        <v>17</v>
      </c>
      <c r="I10" s="1790" t="s">
        <v>17</v>
      </c>
      <c r="J10" s="1792" t="s">
        <v>3</v>
      </c>
      <c r="K10" s="4089" t="s">
        <v>15</v>
      </c>
      <c r="L10" s="3652" t="s">
        <v>1706</v>
      </c>
      <c r="M10" s="1794" t="s">
        <v>4</v>
      </c>
      <c r="N10" s="1794" t="s">
        <v>4</v>
      </c>
      <c r="O10" s="1790" t="s">
        <v>17</v>
      </c>
      <c r="P10" s="1790" t="s">
        <v>17</v>
      </c>
      <c r="Q10" s="1794" t="s">
        <v>4</v>
      </c>
      <c r="R10" s="1790" t="s">
        <v>17</v>
      </c>
      <c r="S10" s="1792" t="s">
        <v>3</v>
      </c>
      <c r="T10" s="4089" t="s">
        <v>15</v>
      </c>
      <c r="U10" s="1793" t="s">
        <v>2</v>
      </c>
      <c r="V10" s="1794" t="s">
        <v>4</v>
      </c>
      <c r="W10" s="1794" t="s">
        <v>4</v>
      </c>
      <c r="X10" s="1790" t="s">
        <v>17</v>
      </c>
      <c r="Y10" s="3652" t="s">
        <v>1706</v>
      </c>
      <c r="Z10" s="1793" t="s">
        <v>2</v>
      </c>
      <c r="AA10" s="1792" t="s">
        <v>3</v>
      </c>
      <c r="AB10" s="1793" t="s">
        <v>2</v>
      </c>
      <c r="AC10" s="1792" t="s">
        <v>3</v>
      </c>
      <c r="AD10" s="1790" t="s">
        <v>17</v>
      </c>
      <c r="AE10" s="1790" t="s">
        <v>17</v>
      </c>
      <c r="AF10" s="2903" t="s">
        <v>4</v>
      </c>
      <c r="AG10" s="1794" t="s">
        <v>4</v>
      </c>
      <c r="AH10" s="1941" t="s">
        <v>17</v>
      </c>
      <c r="AI10" s="1734">
        <f t="shared" si="0"/>
        <v>5</v>
      </c>
      <c r="AJ10" s="16">
        <f t="shared" si="1"/>
        <v>4</v>
      </c>
      <c r="AK10" s="16">
        <f t="shared" si="2"/>
        <v>10</v>
      </c>
      <c r="AL10" s="16">
        <f t="shared" si="3"/>
        <v>10</v>
      </c>
      <c r="AM10" s="1777">
        <f t="shared" si="4"/>
        <v>0</v>
      </c>
      <c r="AN10" s="1777">
        <f t="shared" si="6"/>
        <v>2</v>
      </c>
      <c r="AO10" s="1777" t="e">
        <v>#NAME?</v>
      </c>
      <c r="AP10" s="1591">
        <f t="shared" si="5"/>
        <v>28</v>
      </c>
    </row>
    <row r="11" spans="1:46">
      <c r="A11" s="4227" t="s">
        <v>1717</v>
      </c>
      <c r="B11" s="1790" t="s">
        <v>17</v>
      </c>
      <c r="C11" s="1941" t="s">
        <v>17</v>
      </c>
      <c r="D11" s="3697" t="s">
        <v>704</v>
      </c>
      <c r="E11" s="1793" t="s">
        <v>2</v>
      </c>
      <c r="F11" s="1793" t="s">
        <v>2</v>
      </c>
      <c r="G11" s="1792" t="s">
        <v>3</v>
      </c>
      <c r="H11" s="3654" t="s">
        <v>704</v>
      </c>
      <c r="I11" s="1790" t="s">
        <v>17</v>
      </c>
      <c r="J11" s="1790" t="s">
        <v>17</v>
      </c>
      <c r="K11" s="3652" t="s">
        <v>1706</v>
      </c>
      <c r="L11" s="1793" t="s">
        <v>2</v>
      </c>
      <c r="M11" s="1792" t="s">
        <v>3</v>
      </c>
      <c r="N11" s="1793" t="s">
        <v>2</v>
      </c>
      <c r="O11" s="1793" t="s">
        <v>2</v>
      </c>
      <c r="P11" s="1790" t="s">
        <v>17</v>
      </c>
      <c r="Q11" s="1790" t="s">
        <v>17</v>
      </c>
      <c r="R11" s="1793" t="s">
        <v>2</v>
      </c>
      <c r="S11" s="1793" t="s">
        <v>2</v>
      </c>
      <c r="T11" s="1793" t="s">
        <v>2</v>
      </c>
      <c r="U11" s="1793" t="s">
        <v>2</v>
      </c>
      <c r="V11" s="3652" t="s">
        <v>1706</v>
      </c>
      <c r="W11" s="1790" t="s">
        <v>17</v>
      </c>
      <c r="X11" s="1790" t="s">
        <v>17</v>
      </c>
      <c r="Y11" s="1792" t="s">
        <v>3</v>
      </c>
      <c r="Z11" s="1793" t="s">
        <v>2</v>
      </c>
      <c r="AA11" s="4089" t="s">
        <v>15</v>
      </c>
      <c r="AB11" s="1793" t="s">
        <v>2</v>
      </c>
      <c r="AC11" s="4089" t="s">
        <v>15</v>
      </c>
      <c r="AD11" s="1790" t="s">
        <v>17</v>
      </c>
      <c r="AE11" s="1790" t="s">
        <v>17</v>
      </c>
      <c r="AF11" s="1795" t="s">
        <v>17</v>
      </c>
      <c r="AG11" s="1792" t="s">
        <v>3</v>
      </c>
      <c r="AH11" s="2041" t="s">
        <v>2</v>
      </c>
      <c r="AI11" s="12">
        <f t="shared" si="0"/>
        <v>14</v>
      </c>
      <c r="AJ11" s="13">
        <f t="shared" si="1"/>
        <v>4</v>
      </c>
      <c r="AK11" s="13">
        <f t="shared" si="2"/>
        <v>0</v>
      </c>
      <c r="AL11" s="13">
        <f t="shared" si="3"/>
        <v>9</v>
      </c>
      <c r="AM11" s="49">
        <f t="shared" si="4"/>
        <v>2</v>
      </c>
      <c r="AN11" s="1847">
        <f t="shared" si="6"/>
        <v>2</v>
      </c>
      <c r="AO11" s="49" t="e">
        <v>#NAME?</v>
      </c>
      <c r="AP11" s="14">
        <f t="shared" si="5"/>
        <v>10</v>
      </c>
    </row>
    <row r="12" spans="1:46" ht="17.25" thickBot="1">
      <c r="A12" s="4227" t="s">
        <v>1723</v>
      </c>
      <c r="B12" s="2771" t="s">
        <v>704</v>
      </c>
      <c r="C12" s="3673" t="s">
        <v>704</v>
      </c>
      <c r="D12" s="2960" t="s">
        <v>17</v>
      </c>
      <c r="E12" s="1793" t="s">
        <v>2</v>
      </c>
      <c r="F12" s="1792" t="s">
        <v>3</v>
      </c>
      <c r="G12" s="1793" t="s">
        <v>2</v>
      </c>
      <c r="H12" s="1795" t="s">
        <v>17</v>
      </c>
      <c r="I12" s="1790" t="s">
        <v>17</v>
      </c>
      <c r="J12" s="1790" t="s">
        <v>17</v>
      </c>
      <c r="K12" s="1793" t="s">
        <v>2</v>
      </c>
      <c r="L12" s="1793" t="s">
        <v>2</v>
      </c>
      <c r="M12" s="1793" t="s">
        <v>2</v>
      </c>
      <c r="N12" s="1792" t="s">
        <v>3</v>
      </c>
      <c r="O12" s="1793" t="s">
        <v>2</v>
      </c>
      <c r="P12" s="1790" t="s">
        <v>17</v>
      </c>
      <c r="Q12" s="1790" t="s">
        <v>17</v>
      </c>
      <c r="R12" s="1793" t="s">
        <v>15</v>
      </c>
      <c r="S12" s="4089" t="s">
        <v>15</v>
      </c>
      <c r="T12" s="1793" t="s">
        <v>2</v>
      </c>
      <c r="U12" s="1793" t="s">
        <v>2</v>
      </c>
      <c r="V12" s="1792" t="s">
        <v>3</v>
      </c>
      <c r="W12" s="1790" t="s">
        <v>17</v>
      </c>
      <c r="X12" s="1790" t="s">
        <v>17</v>
      </c>
      <c r="Y12" s="4223" t="s">
        <v>15</v>
      </c>
      <c r="Z12" s="1793" t="s">
        <v>2</v>
      </c>
      <c r="AA12" s="1793" t="s">
        <v>2</v>
      </c>
      <c r="AB12" s="1793" t="s">
        <v>2</v>
      </c>
      <c r="AC12" s="1790" t="s">
        <v>17</v>
      </c>
      <c r="AD12" s="2771" t="s">
        <v>704</v>
      </c>
      <c r="AE12" s="2771" t="s">
        <v>704</v>
      </c>
      <c r="AF12" s="1795" t="s">
        <v>17</v>
      </c>
      <c r="AG12" s="1790" t="s">
        <v>17</v>
      </c>
      <c r="AH12" s="4162" t="s">
        <v>15</v>
      </c>
      <c r="AI12" s="1735">
        <f t="shared" si="0"/>
        <v>15</v>
      </c>
      <c r="AJ12" s="20">
        <f t="shared" si="1"/>
        <v>3</v>
      </c>
      <c r="AK12" s="20">
        <f t="shared" si="2"/>
        <v>0</v>
      </c>
      <c r="AL12" s="20">
        <f t="shared" si="3"/>
        <v>11</v>
      </c>
      <c r="AM12" s="1778">
        <f t="shared" si="4"/>
        <v>2</v>
      </c>
      <c r="AN12" s="1778">
        <f t="shared" si="6"/>
        <v>0</v>
      </c>
      <c r="AO12" s="1778" t="e">
        <v>#NAME?</v>
      </c>
      <c r="AP12" s="1595">
        <f>(AJ12*2)+(AK12*2)+AM12</f>
        <v>8</v>
      </c>
    </row>
    <row r="13" spans="1:46">
      <c r="A13" s="4227" t="s">
        <v>1718</v>
      </c>
      <c r="B13" s="2771" t="s">
        <v>704</v>
      </c>
      <c r="C13" s="1941" t="s">
        <v>17</v>
      </c>
      <c r="D13" s="2960" t="s">
        <v>17</v>
      </c>
      <c r="E13" s="1793" t="s">
        <v>2</v>
      </c>
      <c r="F13" s="4089" t="s">
        <v>15</v>
      </c>
      <c r="G13" s="1792" t="s">
        <v>3</v>
      </c>
      <c r="H13" s="3654" t="s">
        <v>704</v>
      </c>
      <c r="I13" s="1790" t="s">
        <v>17</v>
      </c>
      <c r="J13" s="1790" t="s">
        <v>17</v>
      </c>
      <c r="K13" s="1793" t="s">
        <v>2</v>
      </c>
      <c r="L13" s="1792" t="s">
        <v>3</v>
      </c>
      <c r="M13" s="1793" t="s">
        <v>2</v>
      </c>
      <c r="N13" s="1793" t="s">
        <v>2</v>
      </c>
      <c r="O13" s="4089" t="s">
        <v>15</v>
      </c>
      <c r="P13" s="1790" t="s">
        <v>17</v>
      </c>
      <c r="Q13" s="1790" t="s">
        <v>17</v>
      </c>
      <c r="R13" s="4193" t="s">
        <v>59</v>
      </c>
      <c r="S13" s="1793" t="s">
        <v>2</v>
      </c>
      <c r="T13" s="1793" t="s">
        <v>2</v>
      </c>
      <c r="U13" s="1793" t="s">
        <v>2</v>
      </c>
      <c r="V13" s="1793" t="s">
        <v>2</v>
      </c>
      <c r="W13" s="1790" t="s">
        <v>17</v>
      </c>
      <c r="X13" s="1790" t="s">
        <v>17</v>
      </c>
      <c r="Y13" s="1793" t="s">
        <v>2</v>
      </c>
      <c r="Z13" s="1793" t="s">
        <v>2</v>
      </c>
      <c r="AA13" s="1793" t="s">
        <v>2</v>
      </c>
      <c r="AB13" s="1793" t="s">
        <v>2</v>
      </c>
      <c r="AC13" s="1793" t="s">
        <v>2</v>
      </c>
      <c r="AD13" s="1790" t="s">
        <v>17</v>
      </c>
      <c r="AE13" s="1790" t="s">
        <v>17</v>
      </c>
      <c r="AF13" s="1795" t="s">
        <v>17</v>
      </c>
      <c r="AG13" s="1793" t="s">
        <v>2</v>
      </c>
      <c r="AH13" s="2041" t="s">
        <v>2</v>
      </c>
      <c r="AI13" s="1734">
        <f t="shared" si="0"/>
        <v>17</v>
      </c>
      <c r="AJ13" s="16">
        <f t="shared" si="1"/>
        <v>2</v>
      </c>
      <c r="AK13" s="16">
        <f t="shared" si="2"/>
        <v>0</v>
      </c>
      <c r="AL13" s="16">
        <f t="shared" si="3"/>
        <v>10</v>
      </c>
      <c r="AM13" s="1777">
        <f t="shared" si="4"/>
        <v>1</v>
      </c>
      <c r="AN13" s="1777">
        <f t="shared" si="6"/>
        <v>1</v>
      </c>
      <c r="AO13" s="1777" t="e">
        <v>#NAME?</v>
      </c>
      <c r="AP13" s="1591">
        <f>(AJ13*2)+(AK13*2)+AM13</f>
        <v>5</v>
      </c>
    </row>
    <row r="14" spans="1:46" ht="17.25" thickBot="1">
      <c r="A14" s="3644"/>
      <c r="B14" s="4138" t="s">
        <v>704</v>
      </c>
      <c r="C14" s="2317" t="s">
        <v>16</v>
      </c>
      <c r="D14" s="4139"/>
      <c r="E14" s="4140"/>
      <c r="F14" s="451"/>
      <c r="G14" s="4140"/>
      <c r="H14" s="4141"/>
      <c r="I14" s="451"/>
      <c r="J14" s="2317"/>
      <c r="K14" s="2315"/>
      <c r="L14" s="4140"/>
      <c r="M14" s="4140"/>
      <c r="N14" s="451"/>
      <c r="O14" s="4140"/>
      <c r="P14" s="4140"/>
      <c r="Q14" s="4142"/>
      <c r="R14" s="2315"/>
      <c r="S14" s="4140"/>
      <c r="T14" s="4140"/>
      <c r="U14" s="4140"/>
      <c r="V14" s="4140"/>
      <c r="W14" s="4140"/>
      <c r="X14" s="4142"/>
      <c r="Y14" s="2315"/>
      <c r="Z14" s="4140"/>
      <c r="AA14" s="4140"/>
      <c r="AB14" s="451"/>
      <c r="AC14" s="4140"/>
      <c r="AD14" s="4140"/>
      <c r="AE14" s="4142"/>
      <c r="AF14" s="4143"/>
      <c r="AG14" s="4144"/>
      <c r="AH14" s="2317"/>
      <c r="AI14" s="3175">
        <f>COUNTIF(D14:AH14,#REF!)</f>
        <v>0</v>
      </c>
      <c r="AJ14" s="2494">
        <f>COUNTIF(D14:AH14,#REF!)</f>
        <v>0</v>
      </c>
      <c r="AK14" s="2494">
        <f t="shared" si="2"/>
        <v>0</v>
      </c>
      <c r="AL14" s="2494">
        <f t="shared" si="3"/>
        <v>0</v>
      </c>
      <c r="AM14" s="1778">
        <f>COUNTIF(D14:AH14,$OP$3)</f>
        <v>0</v>
      </c>
      <c r="AN14" s="1778">
        <v>0</v>
      </c>
      <c r="AO14" s="1778">
        <v>0</v>
      </c>
      <c r="AP14" s="1595">
        <f>(AI14*1)+(AJ14*2)</f>
        <v>0</v>
      </c>
    </row>
  </sheetData>
  <mergeCells count="2">
    <mergeCell ref="A1:AH1"/>
    <mergeCell ref="AI2:AP2"/>
  </mergeCells>
  <phoneticPr fontId="3" type="noConversion"/>
  <conditionalFormatting sqref="B3:C3 E3:AH3">
    <cfRule type="cellIs" dxfId="6044" priority="268" operator="equal">
      <formula>"토"</formula>
    </cfRule>
  </conditionalFormatting>
  <conditionalFormatting sqref="B3:AH3">
    <cfRule type="cellIs" dxfId="6043" priority="263" operator="equal">
      <formula>"일"</formula>
    </cfRule>
    <cfRule type="containsText" dxfId="6042" priority="264" operator="containsText" text="토">
      <formula>NOT(ISERROR(SEARCH("토",B3)))</formula>
    </cfRule>
  </conditionalFormatting>
  <conditionalFormatting sqref="B4:AH4 D5:AG5 N6:AF6 B7:M7 J9:M9 B9:C13 B11:AH11 B12:AG12 B13:E13 G13:N13 P13:AH13 L4:L5 B5 C5:C8 AH5:AH8 B6:F6 H6:L6 M6:M7 AG6:AH7 O7:AE7 AF7:AF11 B8 E8 G8:L8 N8 P8:T8 W8:AB8 AG8 AD8:AE9 D8:D10 F9 O9:Q9 S9:AB9 AD9:AH9 B9:D10 AG9:AH13 F10:AH10 O10:O11 F12:F14 C14 I14:K14 N14 R14 Y14 AB14 AH14">
    <cfRule type="cellIs" dxfId="6041" priority="274" operator="equal">
      <formula>"연"</formula>
    </cfRule>
  </conditionalFormatting>
  <conditionalFormatting sqref="H4:H5 W6 H7 J9 D11 H11 C12 W12:X12 AD12:AF12 B12:B13 H13 W13">
    <cfRule type="cellIs" dxfId="6040" priority="271" operator="equal">
      <formula>"연"</formula>
    </cfRule>
  </conditionalFormatting>
  <conditionalFormatting sqref="J4">
    <cfRule type="cellIs" dxfId="6039" priority="217" operator="equal">
      <formula>"연"</formula>
    </cfRule>
    <cfRule type="cellIs" dxfId="6038" priority="218" operator="equal">
      <formula>"연"</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AS48"/>
  <sheetViews>
    <sheetView zoomScale="70" zoomScaleNormal="70" workbookViewId="0">
      <selection activeCell="AD19" sqref="AD19"/>
    </sheetView>
  </sheetViews>
  <sheetFormatPr defaultColWidth="9.5" defaultRowHeight="16.5"/>
  <cols>
    <col min="1" max="1" width="12.125" customWidth="1"/>
    <col min="2" max="31" width="7.75" customWidth="1"/>
    <col min="32" max="32" width="4" bestFit="1" customWidth="1"/>
    <col min="33" max="36" width="3.25" customWidth="1"/>
    <col min="37" max="37" width="3.5" bestFit="1" customWidth="1"/>
    <col min="38" max="38" width="3.625" bestFit="1" customWidth="1"/>
    <col min="39" max="39" width="3.25" customWidth="1"/>
    <col min="41" max="41" width="11.75" bestFit="1" customWidth="1"/>
    <col min="42" max="42" width="20.25" bestFit="1" customWidth="1"/>
    <col min="43" max="43" width="23.5" bestFit="1" customWidth="1"/>
    <col min="44" max="45" width="10" bestFit="1" customWidth="1"/>
  </cols>
  <sheetData>
    <row r="1" spans="1:45" ht="21" thickBot="1">
      <c r="A1" s="6331" t="s">
        <v>1747</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45" ht="20.25" customHeight="1">
      <c r="A2" s="3541" t="s">
        <v>228</v>
      </c>
      <c r="B2" s="4046">
        <v>1</v>
      </c>
      <c r="C2" s="3867">
        <v>2</v>
      </c>
      <c r="D2" s="3817">
        <v>3</v>
      </c>
      <c r="E2" s="3820">
        <v>4</v>
      </c>
      <c r="F2" s="4340">
        <v>5</v>
      </c>
      <c r="G2" s="3817">
        <v>6</v>
      </c>
      <c r="H2" s="3817">
        <v>7</v>
      </c>
      <c r="I2" s="3867">
        <v>8</v>
      </c>
      <c r="J2" s="3867">
        <v>9</v>
      </c>
      <c r="K2" s="3817">
        <v>10</v>
      </c>
      <c r="L2" s="3820">
        <v>11</v>
      </c>
      <c r="M2" s="4104">
        <v>12</v>
      </c>
      <c r="N2" s="3867">
        <v>13</v>
      </c>
      <c r="O2" s="3817">
        <v>14</v>
      </c>
      <c r="P2" s="3867">
        <v>15</v>
      </c>
      <c r="Q2" s="3817">
        <v>16</v>
      </c>
      <c r="R2" s="3867">
        <v>17</v>
      </c>
      <c r="S2" s="4346">
        <v>18</v>
      </c>
      <c r="T2" s="4104">
        <v>19</v>
      </c>
      <c r="U2" s="3867">
        <v>20</v>
      </c>
      <c r="V2" s="3867">
        <v>21</v>
      </c>
      <c r="W2" s="3867">
        <v>22</v>
      </c>
      <c r="X2" s="3817">
        <v>23</v>
      </c>
      <c r="Y2" s="3817">
        <v>24</v>
      </c>
      <c r="Z2" s="3820">
        <v>25</v>
      </c>
      <c r="AA2" s="4008">
        <v>26</v>
      </c>
      <c r="AB2" s="3867">
        <v>27</v>
      </c>
      <c r="AC2" s="3867">
        <v>28</v>
      </c>
      <c r="AD2" s="3819">
        <v>29</v>
      </c>
      <c r="AE2" s="3820">
        <v>30</v>
      </c>
      <c r="AF2" s="6332" t="s">
        <v>323</v>
      </c>
      <c r="AG2" s="6333"/>
      <c r="AH2" s="6333"/>
      <c r="AI2" s="6333"/>
      <c r="AJ2" s="6333"/>
      <c r="AK2" s="6333"/>
      <c r="AL2" s="6333"/>
      <c r="AM2" s="6334"/>
      <c r="AR2" s="4112"/>
      <c r="AS2" s="4112"/>
    </row>
    <row r="3" spans="1:45" ht="20.25" customHeight="1" thickBot="1">
      <c r="A3" s="1772" t="s">
        <v>7</v>
      </c>
      <c r="B3" s="4273" t="s">
        <v>234</v>
      </c>
      <c r="C3" s="2770" t="s">
        <v>226</v>
      </c>
      <c r="D3" s="2770" t="s">
        <v>549</v>
      </c>
      <c r="E3" s="3824" t="s">
        <v>550</v>
      </c>
      <c r="F3" s="4273" t="s">
        <v>222</v>
      </c>
      <c r="G3" s="4274" t="s">
        <v>142</v>
      </c>
      <c r="H3" s="2770" t="s">
        <v>233</v>
      </c>
      <c r="I3" s="2770" t="s">
        <v>234</v>
      </c>
      <c r="J3" s="2770" t="s">
        <v>226</v>
      </c>
      <c r="K3" s="2770" t="s">
        <v>549</v>
      </c>
      <c r="L3" s="3824" t="s">
        <v>550</v>
      </c>
      <c r="M3" s="3822" t="s">
        <v>222</v>
      </c>
      <c r="N3" s="2770" t="s">
        <v>142</v>
      </c>
      <c r="O3" s="2770" t="s">
        <v>233</v>
      </c>
      <c r="P3" s="2770" t="s">
        <v>234</v>
      </c>
      <c r="Q3" s="2770" t="s">
        <v>226</v>
      </c>
      <c r="R3" s="2770" t="s">
        <v>1748</v>
      </c>
      <c r="S3" s="3824" t="s">
        <v>550</v>
      </c>
      <c r="T3" s="3822" t="s">
        <v>222</v>
      </c>
      <c r="U3" s="2770" t="s">
        <v>142</v>
      </c>
      <c r="V3" s="2806" t="s">
        <v>233</v>
      </c>
      <c r="W3" s="2806" t="s">
        <v>234</v>
      </c>
      <c r="X3" s="2770" t="s">
        <v>226</v>
      </c>
      <c r="Y3" s="2770" t="s">
        <v>549</v>
      </c>
      <c r="Z3" s="3824" t="s">
        <v>550</v>
      </c>
      <c r="AA3" s="4009" t="s">
        <v>222</v>
      </c>
      <c r="AB3" s="2806" t="s">
        <v>142</v>
      </c>
      <c r="AC3" s="2806" t="s">
        <v>233</v>
      </c>
      <c r="AD3" s="3823" t="s">
        <v>234</v>
      </c>
      <c r="AE3" s="3824" t="s">
        <v>226</v>
      </c>
      <c r="AF3" s="4275" t="s">
        <v>2</v>
      </c>
      <c r="AG3" s="4276" t="s">
        <v>3</v>
      </c>
      <c r="AH3" s="4276" t="s">
        <v>4</v>
      </c>
      <c r="AI3" s="4276" t="s">
        <v>5</v>
      </c>
      <c r="AJ3" s="4277" t="s">
        <v>1778</v>
      </c>
      <c r="AK3" s="1096" t="s">
        <v>1779</v>
      </c>
      <c r="AL3" s="1096" t="s">
        <v>1780</v>
      </c>
      <c r="AM3" s="4278" t="s">
        <v>6</v>
      </c>
      <c r="AO3" s="4112" t="s">
        <v>1749</v>
      </c>
      <c r="AP3" t="s">
        <v>1750</v>
      </c>
      <c r="AQ3" t="s">
        <v>1751</v>
      </c>
      <c r="AR3" t="s">
        <v>1752</v>
      </c>
    </row>
    <row r="4" spans="1:45" ht="23.25" customHeight="1" thickBot="1">
      <c r="A4" s="1754" t="s">
        <v>1782</v>
      </c>
      <c r="B4" s="4287" t="s">
        <v>15</v>
      </c>
      <c r="C4" s="237" t="s">
        <v>2</v>
      </c>
      <c r="D4" s="1398" t="s">
        <v>3</v>
      </c>
      <c r="E4" s="4288" t="s">
        <v>17</v>
      </c>
      <c r="F4" s="4289" t="s">
        <v>17</v>
      </c>
      <c r="G4" s="1396" t="s">
        <v>17</v>
      </c>
      <c r="H4" s="1398" t="s">
        <v>1781</v>
      </c>
      <c r="I4" s="1398" t="s">
        <v>3</v>
      </c>
      <c r="J4" s="4342" t="s">
        <v>806</v>
      </c>
      <c r="K4" s="4290" t="s">
        <v>704</v>
      </c>
      <c r="L4" s="4290" t="s">
        <v>1047</v>
      </c>
      <c r="M4" s="4339" t="s">
        <v>59</v>
      </c>
      <c r="N4" s="237" t="s">
        <v>17</v>
      </c>
      <c r="O4" s="1400" t="s">
        <v>4</v>
      </c>
      <c r="P4" s="1400" t="s">
        <v>4</v>
      </c>
      <c r="Q4" s="1396" t="s">
        <v>17</v>
      </c>
      <c r="R4" s="1396" t="s">
        <v>17</v>
      </c>
      <c r="S4" s="1628" t="s">
        <v>17</v>
      </c>
      <c r="T4" s="4287" t="s">
        <v>15</v>
      </c>
      <c r="U4" s="4300" t="s">
        <v>1825</v>
      </c>
      <c r="V4" s="4300" t="s">
        <v>1826</v>
      </c>
      <c r="W4" s="1398" t="s">
        <v>3</v>
      </c>
      <c r="X4" s="237" t="s">
        <v>2</v>
      </c>
      <c r="Y4" s="4291" t="s">
        <v>704</v>
      </c>
      <c r="Z4" s="4292" t="s">
        <v>4</v>
      </c>
      <c r="AA4" s="4293" t="s">
        <v>17</v>
      </c>
      <c r="AB4" s="236" t="s">
        <v>2</v>
      </c>
      <c r="AC4" s="1407" t="s">
        <v>3</v>
      </c>
      <c r="AD4" s="4294" t="s">
        <v>15</v>
      </c>
      <c r="AE4" s="4292" t="s">
        <v>4</v>
      </c>
      <c r="AF4" s="4279">
        <v>10</v>
      </c>
      <c r="AG4" s="4280">
        <v>6</v>
      </c>
      <c r="AH4" s="4280">
        <v>4</v>
      </c>
      <c r="AI4" s="4280">
        <v>9</v>
      </c>
      <c r="AJ4" s="4281">
        <v>1</v>
      </c>
      <c r="AK4" s="4281">
        <v>0</v>
      </c>
      <c r="AL4" s="4281">
        <v>3</v>
      </c>
      <c r="AM4" s="4282">
        <v>21</v>
      </c>
      <c r="AR4" t="s">
        <v>82</v>
      </c>
    </row>
    <row r="5" spans="1:45" ht="23.25" customHeight="1" thickBot="1">
      <c r="A5" s="4331" t="s">
        <v>1783</v>
      </c>
      <c r="B5" s="1629" t="s">
        <v>2</v>
      </c>
      <c r="C5" s="236" t="s">
        <v>2</v>
      </c>
      <c r="D5" s="1577" t="s">
        <v>17</v>
      </c>
      <c r="E5" s="1638" t="s">
        <v>3</v>
      </c>
      <c r="F5" s="1629" t="s">
        <v>2</v>
      </c>
      <c r="G5" s="1367" t="s">
        <v>17</v>
      </c>
      <c r="H5" s="1407" t="s">
        <v>3</v>
      </c>
      <c r="I5" s="236" t="s">
        <v>2</v>
      </c>
      <c r="J5" s="4295" t="s">
        <v>15</v>
      </c>
      <c r="K5" s="233" t="s">
        <v>17</v>
      </c>
      <c r="L5" s="1628" t="s">
        <v>17</v>
      </c>
      <c r="M5" s="1624" t="s">
        <v>3</v>
      </c>
      <c r="N5" s="236" t="s">
        <v>2</v>
      </c>
      <c r="O5" s="232" t="s">
        <v>4</v>
      </c>
      <c r="P5" s="232" t="s">
        <v>4</v>
      </c>
      <c r="Q5" s="233" t="s">
        <v>17</v>
      </c>
      <c r="R5" s="233" t="s">
        <v>17</v>
      </c>
      <c r="S5" s="4296" t="s">
        <v>3</v>
      </c>
      <c r="T5" s="1629" t="s">
        <v>2</v>
      </c>
      <c r="U5" s="236" t="s">
        <v>2</v>
      </c>
      <c r="V5" s="233" t="s">
        <v>17</v>
      </c>
      <c r="W5" s="233" t="s">
        <v>17</v>
      </c>
      <c r="X5" s="1407" t="s">
        <v>3</v>
      </c>
      <c r="Y5" s="4291" t="s">
        <v>704</v>
      </c>
      <c r="Z5" s="1630" t="s">
        <v>4</v>
      </c>
      <c r="AA5" s="1625" t="s">
        <v>17</v>
      </c>
      <c r="AB5" s="1407" t="s">
        <v>3</v>
      </c>
      <c r="AC5" s="4295" t="s">
        <v>15</v>
      </c>
      <c r="AD5" s="236" t="s">
        <v>2</v>
      </c>
      <c r="AE5" s="1630" t="s">
        <v>4</v>
      </c>
      <c r="AF5" s="4279">
        <v>10</v>
      </c>
      <c r="AG5" s="4280">
        <v>6</v>
      </c>
      <c r="AH5" s="4280">
        <v>4</v>
      </c>
      <c r="AI5" s="4280">
        <v>9</v>
      </c>
      <c r="AJ5" s="4281">
        <v>1</v>
      </c>
      <c r="AK5" s="4281">
        <v>0</v>
      </c>
      <c r="AL5" s="4281">
        <v>2</v>
      </c>
      <c r="AM5" s="4283">
        <v>21</v>
      </c>
      <c r="AR5" t="s">
        <v>26</v>
      </c>
    </row>
    <row r="6" spans="1:45" ht="23.25" customHeight="1" thickBot="1">
      <c r="A6" s="4332" t="s">
        <v>1784</v>
      </c>
      <c r="B6" s="4297" t="s">
        <v>15</v>
      </c>
      <c r="C6" s="238" t="s">
        <v>2</v>
      </c>
      <c r="D6" s="1568" t="s">
        <v>3</v>
      </c>
      <c r="E6" s="4298" t="s">
        <v>17</v>
      </c>
      <c r="F6" s="1637" t="s">
        <v>2</v>
      </c>
      <c r="G6" s="1371" t="s">
        <v>17</v>
      </c>
      <c r="H6" s="1568" t="s">
        <v>3</v>
      </c>
      <c r="I6" s="238" t="s">
        <v>2</v>
      </c>
      <c r="J6" s="238" t="s">
        <v>2</v>
      </c>
      <c r="K6" s="1577" t="s">
        <v>17</v>
      </c>
      <c r="L6" s="4298" t="s">
        <v>17</v>
      </c>
      <c r="M6" s="1631" t="s">
        <v>3</v>
      </c>
      <c r="N6" s="238" t="s">
        <v>2</v>
      </c>
      <c r="O6" s="1411" t="s">
        <v>1814</v>
      </c>
      <c r="P6" s="1411" t="s">
        <v>1815</v>
      </c>
      <c r="Q6" s="1577" t="s">
        <v>17</v>
      </c>
      <c r="R6" s="1577" t="s">
        <v>17</v>
      </c>
      <c r="S6" s="1638" t="s">
        <v>1816</v>
      </c>
      <c r="T6" s="238" t="s">
        <v>2</v>
      </c>
      <c r="U6" s="238" t="s">
        <v>2</v>
      </c>
      <c r="V6" s="238" t="s">
        <v>2</v>
      </c>
      <c r="W6" s="1568" t="s">
        <v>54</v>
      </c>
      <c r="X6" s="1577" t="s">
        <v>17</v>
      </c>
      <c r="Y6" s="1577" t="s">
        <v>17</v>
      </c>
      <c r="Z6" s="1632" t="s">
        <v>33</v>
      </c>
      <c r="AA6" s="1635" t="s">
        <v>17</v>
      </c>
      <c r="AB6" s="1568" t="s">
        <v>54</v>
      </c>
      <c r="AC6" s="238" t="s">
        <v>1827</v>
      </c>
      <c r="AD6" s="4299" t="s">
        <v>54</v>
      </c>
      <c r="AE6" s="1632" t="s">
        <v>33</v>
      </c>
      <c r="AF6" s="4279">
        <v>11</v>
      </c>
      <c r="AG6" s="4280">
        <v>6</v>
      </c>
      <c r="AH6" s="4280">
        <v>4</v>
      </c>
      <c r="AI6" s="4280">
        <v>9</v>
      </c>
      <c r="AJ6" s="4281">
        <v>0</v>
      </c>
      <c r="AK6" s="4281">
        <v>0</v>
      </c>
      <c r="AL6" s="4281">
        <v>3</v>
      </c>
      <c r="AM6" s="4284">
        <v>20</v>
      </c>
    </row>
    <row r="7" spans="1:45" ht="23.25" customHeight="1" thickBot="1">
      <c r="A7" s="4333" t="s">
        <v>1785</v>
      </c>
      <c r="B7" s="1622" t="s">
        <v>2</v>
      </c>
      <c r="C7" s="4294" t="s">
        <v>15</v>
      </c>
      <c r="D7" s="1396" t="s">
        <v>17</v>
      </c>
      <c r="E7" s="4288" t="s">
        <v>17</v>
      </c>
      <c r="F7" s="1636" t="s">
        <v>3</v>
      </c>
      <c r="G7" s="4300" t="s">
        <v>17</v>
      </c>
      <c r="H7" s="1400" t="s">
        <v>4</v>
      </c>
      <c r="I7" s="1400" t="s">
        <v>4</v>
      </c>
      <c r="J7" s="1396" t="s">
        <v>17</v>
      </c>
      <c r="K7" s="1519" t="s">
        <v>3</v>
      </c>
      <c r="L7" s="4288" t="s">
        <v>17</v>
      </c>
      <c r="M7" s="1622" t="s">
        <v>2</v>
      </c>
      <c r="N7" s="4294" t="s">
        <v>15</v>
      </c>
      <c r="O7" s="237" t="s">
        <v>2</v>
      </c>
      <c r="P7" s="1398" t="s">
        <v>3</v>
      </c>
      <c r="Q7" s="1396" t="s">
        <v>17</v>
      </c>
      <c r="R7" s="1396" t="s">
        <v>17</v>
      </c>
      <c r="S7" s="4292" t="s">
        <v>4</v>
      </c>
      <c r="T7" s="4293" t="s">
        <v>17</v>
      </c>
      <c r="U7" s="1398" t="s">
        <v>3</v>
      </c>
      <c r="V7" s="237" t="s">
        <v>2</v>
      </c>
      <c r="W7" s="237" t="s">
        <v>2</v>
      </c>
      <c r="X7" s="237" t="s">
        <v>2</v>
      </c>
      <c r="Y7" s="1400" t="s">
        <v>4</v>
      </c>
      <c r="Z7" s="4288" t="s">
        <v>17</v>
      </c>
      <c r="AA7" s="1622" t="s">
        <v>2</v>
      </c>
      <c r="AB7" s="237" t="s">
        <v>2</v>
      </c>
      <c r="AC7" s="4301" t="s">
        <v>59</v>
      </c>
      <c r="AD7" s="4301" t="s">
        <v>59</v>
      </c>
      <c r="AE7" s="1634" t="s">
        <v>3</v>
      </c>
      <c r="AF7" s="4279">
        <v>12</v>
      </c>
      <c r="AG7" s="4280">
        <v>5</v>
      </c>
      <c r="AH7" s="4280">
        <v>4</v>
      </c>
      <c r="AI7" s="4280">
        <v>9</v>
      </c>
      <c r="AJ7" s="4281">
        <v>0</v>
      </c>
      <c r="AK7" s="4281">
        <v>0</v>
      </c>
      <c r="AL7" s="4281">
        <v>2</v>
      </c>
      <c r="AM7" s="4282">
        <v>18</v>
      </c>
    </row>
    <row r="8" spans="1:45" ht="23.25" customHeight="1" thickBot="1">
      <c r="A8" s="4331" t="s">
        <v>1786</v>
      </c>
      <c r="B8" s="1629" t="s">
        <v>2</v>
      </c>
      <c r="C8" s="238" t="s">
        <v>2</v>
      </c>
      <c r="D8" s="233" t="s">
        <v>17</v>
      </c>
      <c r="E8" s="4302" t="s">
        <v>704</v>
      </c>
      <c r="F8" s="1624" t="s">
        <v>3</v>
      </c>
      <c r="G8" s="1367" t="s">
        <v>17</v>
      </c>
      <c r="H8" s="232" t="s">
        <v>4</v>
      </c>
      <c r="I8" s="232" t="s">
        <v>4</v>
      </c>
      <c r="J8" s="233" t="s">
        <v>17</v>
      </c>
      <c r="K8" s="233" t="s">
        <v>17</v>
      </c>
      <c r="L8" s="4296" t="s">
        <v>3</v>
      </c>
      <c r="M8" s="4303" t="s">
        <v>15</v>
      </c>
      <c r="N8" s="233" t="s">
        <v>16</v>
      </c>
      <c r="O8" s="236" t="s">
        <v>2</v>
      </c>
      <c r="P8" s="233" t="s">
        <v>17</v>
      </c>
      <c r="Q8" s="1407" t="s">
        <v>3</v>
      </c>
      <c r="R8" s="4291" t="s">
        <v>704</v>
      </c>
      <c r="S8" s="1630" t="s">
        <v>4</v>
      </c>
      <c r="T8" s="1625" t="s">
        <v>17</v>
      </c>
      <c r="U8" s="1407" t="s">
        <v>3</v>
      </c>
      <c r="V8" s="4295" t="s">
        <v>15</v>
      </c>
      <c r="W8" s="236" t="s">
        <v>2</v>
      </c>
      <c r="X8" s="232" t="s">
        <v>4</v>
      </c>
      <c r="Y8" s="232" t="s">
        <v>4</v>
      </c>
      <c r="Z8" s="1628" t="s">
        <v>17</v>
      </c>
      <c r="AA8" s="1629" t="s">
        <v>2</v>
      </c>
      <c r="AB8" s="1407">
        <v>0.3</v>
      </c>
      <c r="AC8" s="1398" t="s">
        <v>3</v>
      </c>
      <c r="AD8" s="236" t="s">
        <v>2</v>
      </c>
      <c r="AE8" s="4304" t="s">
        <v>15</v>
      </c>
      <c r="AF8" s="4279">
        <v>10</v>
      </c>
      <c r="AG8" s="4280">
        <v>5</v>
      </c>
      <c r="AH8" s="4280">
        <v>5</v>
      </c>
      <c r="AI8" s="4280">
        <v>8</v>
      </c>
      <c r="AJ8" s="4281">
        <v>2</v>
      </c>
      <c r="AK8" s="4281">
        <v>0</v>
      </c>
      <c r="AL8" s="4281">
        <v>2</v>
      </c>
      <c r="AM8" s="4283">
        <v>22</v>
      </c>
    </row>
    <row r="9" spans="1:45" ht="23.25" customHeight="1" thickBot="1">
      <c r="A9" s="4332" t="s">
        <v>1787</v>
      </c>
      <c r="B9" s="4305" t="s">
        <v>1617</v>
      </c>
      <c r="C9" s="4306" t="s">
        <v>59</v>
      </c>
      <c r="D9" s="1577" t="s">
        <v>17</v>
      </c>
      <c r="E9" s="4298" t="s">
        <v>17</v>
      </c>
      <c r="F9" s="1631" t="s">
        <v>3</v>
      </c>
      <c r="G9" s="1371" t="s">
        <v>17</v>
      </c>
      <c r="H9" s="1411" t="s">
        <v>4</v>
      </c>
      <c r="I9" s="1411" t="s">
        <v>4</v>
      </c>
      <c r="J9" s="1577" t="s">
        <v>17</v>
      </c>
      <c r="K9" s="1577" t="s">
        <v>17</v>
      </c>
      <c r="L9" s="1638" t="s">
        <v>3</v>
      </c>
      <c r="M9" s="4339" t="s">
        <v>59</v>
      </c>
      <c r="N9" s="238" t="s">
        <v>2</v>
      </c>
      <c r="O9" s="4299" t="s">
        <v>15</v>
      </c>
      <c r="P9" s="1568" t="s">
        <v>3</v>
      </c>
      <c r="Q9" s="1577" t="s">
        <v>17</v>
      </c>
      <c r="R9" s="1577" t="s">
        <v>17</v>
      </c>
      <c r="S9" s="1632" t="s">
        <v>4</v>
      </c>
      <c r="T9" s="1635" t="s">
        <v>17</v>
      </c>
      <c r="U9" s="1568" t="s">
        <v>3</v>
      </c>
      <c r="V9" s="238" t="s">
        <v>2</v>
      </c>
      <c r="W9" s="238" t="s">
        <v>2</v>
      </c>
      <c r="X9" s="1411" t="s">
        <v>4</v>
      </c>
      <c r="Y9" s="1411" t="s">
        <v>4</v>
      </c>
      <c r="Z9" s="4298" t="s">
        <v>17</v>
      </c>
      <c r="AA9" s="4303" t="s">
        <v>15</v>
      </c>
      <c r="AB9" s="4306" t="s">
        <v>1516</v>
      </c>
      <c r="AC9" s="4299" t="s">
        <v>15</v>
      </c>
      <c r="AD9" s="238" t="s">
        <v>2</v>
      </c>
      <c r="AE9" s="1638" t="s">
        <v>3</v>
      </c>
      <c r="AF9" s="4279">
        <v>11</v>
      </c>
      <c r="AG9" s="4280">
        <v>5</v>
      </c>
      <c r="AH9" s="4280">
        <v>5</v>
      </c>
      <c r="AI9" s="4280">
        <v>9</v>
      </c>
      <c r="AJ9" s="4281">
        <v>0</v>
      </c>
      <c r="AK9" s="4281">
        <v>0</v>
      </c>
      <c r="AL9" s="4281">
        <v>3</v>
      </c>
      <c r="AM9" s="4284">
        <v>20</v>
      </c>
    </row>
    <row r="10" spans="1:45" ht="23.25" customHeight="1" thickBot="1">
      <c r="A10" s="4333" t="s">
        <v>1788</v>
      </c>
      <c r="B10" s="1633" t="s">
        <v>4</v>
      </c>
      <c r="C10" s="1396" t="s">
        <v>17</v>
      </c>
      <c r="D10" s="1396" t="s">
        <v>17</v>
      </c>
      <c r="E10" s="1634" t="s">
        <v>3</v>
      </c>
      <c r="F10" s="4287" t="s">
        <v>15</v>
      </c>
      <c r="G10" s="1396" t="s">
        <v>17</v>
      </c>
      <c r="H10" s="4300" t="s">
        <v>17</v>
      </c>
      <c r="I10" s="1398" t="s">
        <v>3</v>
      </c>
      <c r="J10" s="237" t="s">
        <v>2</v>
      </c>
      <c r="K10" s="1396" t="s">
        <v>17</v>
      </c>
      <c r="L10" s="4292" t="s">
        <v>4</v>
      </c>
      <c r="M10" s="4293" t="s">
        <v>17</v>
      </c>
      <c r="N10" s="1398" t="s">
        <v>3</v>
      </c>
      <c r="O10" s="237" t="s">
        <v>2</v>
      </c>
      <c r="P10" s="4294" t="s">
        <v>15</v>
      </c>
      <c r="Q10" s="1400" t="s">
        <v>4</v>
      </c>
      <c r="R10" s="1400" t="s">
        <v>4</v>
      </c>
      <c r="S10" s="4288" t="s">
        <v>17</v>
      </c>
      <c r="T10" s="1622" t="s">
        <v>2</v>
      </c>
      <c r="U10" s="237" t="s">
        <v>2</v>
      </c>
      <c r="V10" s="237" t="s">
        <v>2</v>
      </c>
      <c r="W10" s="4294" t="s">
        <v>15</v>
      </c>
      <c r="X10" s="1398" t="s">
        <v>3</v>
      </c>
      <c r="Y10" s="1396" t="s">
        <v>17</v>
      </c>
      <c r="Z10" s="4288" t="s">
        <v>17</v>
      </c>
      <c r="AA10" s="1633" t="s">
        <v>4</v>
      </c>
      <c r="AB10" s="1400" t="s">
        <v>4</v>
      </c>
      <c r="AC10" s="1396" t="s">
        <v>17</v>
      </c>
      <c r="AD10" s="237" t="s">
        <v>2</v>
      </c>
      <c r="AE10" s="1623" t="s">
        <v>2</v>
      </c>
      <c r="AF10" s="4279">
        <v>10</v>
      </c>
      <c r="AG10" s="4280">
        <v>4</v>
      </c>
      <c r="AH10" s="4280">
        <v>6</v>
      </c>
      <c r="AI10" s="4280">
        <v>10</v>
      </c>
      <c r="AJ10" s="4281">
        <v>0</v>
      </c>
      <c r="AK10" s="4281">
        <v>0</v>
      </c>
      <c r="AL10" s="4281">
        <v>2</v>
      </c>
      <c r="AM10" s="4282">
        <v>20</v>
      </c>
    </row>
    <row r="11" spans="1:45" ht="23.25" customHeight="1" thickBot="1">
      <c r="A11" s="4331" t="s">
        <v>1789</v>
      </c>
      <c r="B11" s="1627" t="s">
        <v>4</v>
      </c>
      <c r="C11" s="233" t="s">
        <v>17</v>
      </c>
      <c r="D11" s="4296" t="s">
        <v>3</v>
      </c>
      <c r="E11" s="1577" t="s">
        <v>17</v>
      </c>
      <c r="F11" s="4303" t="s">
        <v>15</v>
      </c>
      <c r="G11" s="1367" t="s">
        <v>17</v>
      </c>
      <c r="H11" s="233" t="s">
        <v>17</v>
      </c>
      <c r="I11" s="236" t="s">
        <v>2</v>
      </c>
      <c r="J11" s="1407" t="s">
        <v>3</v>
      </c>
      <c r="K11" s="233" t="s">
        <v>17</v>
      </c>
      <c r="L11" s="1630" t="s">
        <v>4</v>
      </c>
      <c r="M11" s="1625" t="s">
        <v>17</v>
      </c>
      <c r="N11" s="1407" t="s">
        <v>3</v>
      </c>
      <c r="O11" s="236" t="s">
        <v>1819</v>
      </c>
      <c r="P11" s="238" t="s">
        <v>2</v>
      </c>
      <c r="Q11" s="232" t="s">
        <v>4</v>
      </c>
      <c r="R11" s="232" t="s">
        <v>4</v>
      </c>
      <c r="S11" s="1628" t="s">
        <v>17</v>
      </c>
      <c r="T11" s="1407" t="s">
        <v>3</v>
      </c>
      <c r="U11" s="236" t="s">
        <v>2</v>
      </c>
      <c r="V11" s="4295" t="s">
        <v>15</v>
      </c>
      <c r="W11" s="236" t="s">
        <v>2</v>
      </c>
      <c r="X11" s="4306" t="s">
        <v>59</v>
      </c>
      <c r="Y11" s="233" t="s">
        <v>17</v>
      </c>
      <c r="Z11" s="1628" t="s">
        <v>17</v>
      </c>
      <c r="AA11" s="1627" t="s">
        <v>4</v>
      </c>
      <c r="AB11" s="232" t="s">
        <v>4</v>
      </c>
      <c r="AC11" s="233" t="s">
        <v>17</v>
      </c>
      <c r="AD11" s="236" t="s">
        <v>2</v>
      </c>
      <c r="AE11" s="1626" t="s">
        <v>2</v>
      </c>
      <c r="AF11" s="4279">
        <v>10</v>
      </c>
      <c r="AG11" s="4280">
        <v>4</v>
      </c>
      <c r="AH11" s="4280">
        <v>6</v>
      </c>
      <c r="AI11" s="4280">
        <v>10</v>
      </c>
      <c r="AJ11" s="4281">
        <v>0</v>
      </c>
      <c r="AK11" s="4281">
        <v>0</v>
      </c>
      <c r="AL11" s="4281">
        <v>2</v>
      </c>
      <c r="AM11" s="4283">
        <v>20</v>
      </c>
    </row>
    <row r="12" spans="1:45" ht="23.25" customHeight="1" thickBot="1">
      <c r="A12" s="4332" t="s">
        <v>1790</v>
      </c>
      <c r="B12" s="4307" t="s">
        <v>4</v>
      </c>
      <c r="C12" s="1577" t="s">
        <v>17</v>
      </c>
      <c r="D12" s="1577" t="s">
        <v>17</v>
      </c>
      <c r="E12" s="1638" t="s">
        <v>3</v>
      </c>
      <c r="F12" s="1637" t="s">
        <v>2</v>
      </c>
      <c r="G12" s="1371" t="s">
        <v>17</v>
      </c>
      <c r="H12" s="4299" t="s">
        <v>15</v>
      </c>
      <c r="I12" s="1568" t="s">
        <v>3</v>
      </c>
      <c r="J12" s="1577" t="s">
        <v>17</v>
      </c>
      <c r="K12" s="1577" t="s">
        <v>17</v>
      </c>
      <c r="L12" s="1632" t="s">
        <v>4</v>
      </c>
      <c r="M12" s="1635" t="s">
        <v>17</v>
      </c>
      <c r="N12" s="1568" t="s">
        <v>3</v>
      </c>
      <c r="O12" s="238" t="s">
        <v>2</v>
      </c>
      <c r="P12" s="238" t="s">
        <v>2</v>
      </c>
      <c r="Q12" s="1411" t="s">
        <v>4</v>
      </c>
      <c r="R12" s="1411" t="s">
        <v>4</v>
      </c>
      <c r="S12" s="4298" t="s">
        <v>17</v>
      </c>
      <c r="T12" s="1637" t="s">
        <v>2</v>
      </c>
      <c r="U12" s="4299" t="s">
        <v>15</v>
      </c>
      <c r="V12" s="238" t="s">
        <v>2</v>
      </c>
      <c r="W12" s="238" t="s">
        <v>2</v>
      </c>
      <c r="X12" s="237" t="s">
        <v>2</v>
      </c>
      <c r="Y12" s="1577" t="s">
        <v>17</v>
      </c>
      <c r="Z12" s="4298" t="s">
        <v>17</v>
      </c>
      <c r="AA12" s="4307" t="s">
        <v>4</v>
      </c>
      <c r="AB12" s="1411" t="s">
        <v>4</v>
      </c>
      <c r="AC12" s="1577" t="s">
        <v>17</v>
      </c>
      <c r="AD12" s="238" t="s">
        <v>2</v>
      </c>
      <c r="AE12" s="4308" t="s">
        <v>15</v>
      </c>
      <c r="AF12" s="4279">
        <v>10</v>
      </c>
      <c r="AG12" s="4280">
        <v>4</v>
      </c>
      <c r="AH12" s="4280">
        <v>6</v>
      </c>
      <c r="AI12" s="4280">
        <v>10</v>
      </c>
      <c r="AJ12" s="4281">
        <v>0</v>
      </c>
      <c r="AK12" s="4281">
        <v>0</v>
      </c>
      <c r="AL12" s="4281">
        <v>3</v>
      </c>
      <c r="AM12" s="4284">
        <v>20</v>
      </c>
    </row>
    <row r="13" spans="1:45" ht="23.25" customHeight="1" thickBot="1">
      <c r="A13" s="4333" t="s">
        <v>1791</v>
      </c>
      <c r="B13" s="1636" t="s">
        <v>3</v>
      </c>
      <c r="C13" s="1396" t="s">
        <v>17</v>
      </c>
      <c r="D13" s="1396" t="s">
        <v>17</v>
      </c>
      <c r="E13" s="4292" t="s">
        <v>4</v>
      </c>
      <c r="F13" s="4293" t="s">
        <v>17</v>
      </c>
      <c r="G13" s="4309" t="s">
        <v>3</v>
      </c>
      <c r="H13" s="4294" t="s">
        <v>15</v>
      </c>
      <c r="I13" s="237" t="s">
        <v>2</v>
      </c>
      <c r="J13" s="1400" t="s">
        <v>4</v>
      </c>
      <c r="K13" s="1400" t="s">
        <v>4</v>
      </c>
      <c r="L13" s="4288" t="s">
        <v>17</v>
      </c>
      <c r="M13" s="1622" t="s">
        <v>2</v>
      </c>
      <c r="N13" s="237" t="s">
        <v>2</v>
      </c>
      <c r="O13" s="237" t="s">
        <v>2</v>
      </c>
      <c r="P13" s="237" t="s">
        <v>2</v>
      </c>
      <c r="Q13" s="1398" t="s">
        <v>3</v>
      </c>
      <c r="R13" s="1396" t="s">
        <v>17</v>
      </c>
      <c r="S13" s="4288" t="s">
        <v>17</v>
      </c>
      <c r="T13" s="1633" t="s">
        <v>4</v>
      </c>
      <c r="U13" s="1400" t="s">
        <v>4</v>
      </c>
      <c r="V13" s="1396" t="s">
        <v>17</v>
      </c>
      <c r="W13" s="4301" t="s">
        <v>59</v>
      </c>
      <c r="X13" s="237" t="s">
        <v>2</v>
      </c>
      <c r="Y13" s="1398" t="s">
        <v>3</v>
      </c>
      <c r="Z13" s="4288" t="s">
        <v>17</v>
      </c>
      <c r="AA13" s="1622" t="s">
        <v>2</v>
      </c>
      <c r="AB13" s="1396" t="s">
        <v>17</v>
      </c>
      <c r="AC13" s="1398" t="s">
        <v>3</v>
      </c>
      <c r="AD13" s="237" t="s">
        <v>2</v>
      </c>
      <c r="AE13" s="1623" t="s">
        <v>2</v>
      </c>
      <c r="AF13" s="4279">
        <v>11</v>
      </c>
      <c r="AG13" s="4280">
        <v>5</v>
      </c>
      <c r="AH13" s="4280">
        <v>5</v>
      </c>
      <c r="AI13" s="4280">
        <v>9</v>
      </c>
      <c r="AJ13" s="4281">
        <v>0</v>
      </c>
      <c r="AK13" s="4281">
        <v>1</v>
      </c>
      <c r="AL13" s="4281">
        <v>2</v>
      </c>
      <c r="AM13" s="4282">
        <v>20</v>
      </c>
    </row>
    <row r="14" spans="1:45" ht="23.25" customHeight="1" thickBot="1">
      <c r="A14" s="4331" t="s">
        <v>1792</v>
      </c>
      <c r="B14" s="1624" t="s">
        <v>3</v>
      </c>
      <c r="C14" s="4306" t="s">
        <v>59</v>
      </c>
      <c r="D14" s="233" t="s">
        <v>17</v>
      </c>
      <c r="E14" s="1630" t="s">
        <v>4</v>
      </c>
      <c r="F14" s="1625" t="s">
        <v>17</v>
      </c>
      <c r="G14" s="4310" t="s">
        <v>3</v>
      </c>
      <c r="H14" s="236" t="s">
        <v>2</v>
      </c>
      <c r="I14" s="236" t="s">
        <v>2</v>
      </c>
      <c r="J14" s="232" t="s">
        <v>4</v>
      </c>
      <c r="K14" s="232" t="s">
        <v>4</v>
      </c>
      <c r="L14" s="1628" t="s">
        <v>17</v>
      </c>
      <c r="M14" s="1629" t="s">
        <v>2</v>
      </c>
      <c r="N14" s="236" t="s">
        <v>2</v>
      </c>
      <c r="O14" s="4295" t="s">
        <v>15</v>
      </c>
      <c r="P14" s="237" t="s">
        <v>2</v>
      </c>
      <c r="Q14" s="1793" t="s">
        <v>1820</v>
      </c>
      <c r="R14" s="233" t="s">
        <v>17</v>
      </c>
      <c r="S14" s="1628" t="s">
        <v>17</v>
      </c>
      <c r="T14" s="1627" t="s">
        <v>4</v>
      </c>
      <c r="U14" s="232" t="s">
        <v>4</v>
      </c>
      <c r="V14" s="233" t="s">
        <v>17</v>
      </c>
      <c r="W14" s="236" t="s">
        <v>2</v>
      </c>
      <c r="X14" s="4306" t="s">
        <v>1516</v>
      </c>
      <c r="Y14" s="1407" t="s">
        <v>3</v>
      </c>
      <c r="Z14" s="1628" t="s">
        <v>17</v>
      </c>
      <c r="AA14" s="1629" t="s">
        <v>2</v>
      </c>
      <c r="AB14" s="4299" t="s">
        <v>15</v>
      </c>
      <c r="AC14" s="236" t="s">
        <v>2</v>
      </c>
      <c r="AD14" s="236" t="s">
        <v>2</v>
      </c>
      <c r="AE14" s="1626" t="s">
        <v>2</v>
      </c>
      <c r="AF14" s="4279">
        <v>13</v>
      </c>
      <c r="AG14" s="4280">
        <v>5</v>
      </c>
      <c r="AH14" s="4280">
        <v>5</v>
      </c>
      <c r="AI14" s="4280">
        <v>7</v>
      </c>
      <c r="AJ14" s="4281">
        <v>0</v>
      </c>
      <c r="AK14" s="4281">
        <v>1</v>
      </c>
      <c r="AL14" s="4281">
        <v>2</v>
      </c>
      <c r="AM14" s="4283">
        <v>20</v>
      </c>
    </row>
    <row r="15" spans="1:45" ht="23.25" customHeight="1" thickBot="1">
      <c r="A15" s="4332" t="s">
        <v>1793</v>
      </c>
      <c r="B15" s="1635" t="s">
        <v>17</v>
      </c>
      <c r="C15" s="1568" t="s">
        <v>3</v>
      </c>
      <c r="D15" s="4311" t="s">
        <v>704</v>
      </c>
      <c r="E15" s="1632" t="s">
        <v>4</v>
      </c>
      <c r="F15" s="1635" t="s">
        <v>17</v>
      </c>
      <c r="G15" s="4312" t="s">
        <v>3</v>
      </c>
      <c r="H15" s="238" t="s">
        <v>2</v>
      </c>
      <c r="I15" s="4299" t="s">
        <v>15</v>
      </c>
      <c r="J15" s="1411" t="s">
        <v>4</v>
      </c>
      <c r="K15" s="1411" t="s">
        <v>4</v>
      </c>
      <c r="L15" s="4298" t="s">
        <v>17</v>
      </c>
      <c r="M15" s="1637" t="s">
        <v>2</v>
      </c>
      <c r="N15" s="4306" t="s">
        <v>59</v>
      </c>
      <c r="O15" s="1407" t="s">
        <v>3</v>
      </c>
      <c r="P15" s="4299" t="s">
        <v>15</v>
      </c>
      <c r="Q15" s="1568" t="s">
        <v>3</v>
      </c>
      <c r="R15" s="1577" t="s">
        <v>17</v>
      </c>
      <c r="S15" s="4298" t="s">
        <v>17</v>
      </c>
      <c r="T15" s="4307" t="s">
        <v>4</v>
      </c>
      <c r="U15" s="233" t="s">
        <v>17</v>
      </c>
      <c r="V15" s="4343" t="s">
        <v>1813</v>
      </c>
      <c r="W15" s="4343" t="s">
        <v>1813</v>
      </c>
      <c r="X15" s="4299" t="s">
        <v>15</v>
      </c>
      <c r="Y15" s="1568" t="s">
        <v>3</v>
      </c>
      <c r="Z15" s="4298" t="s">
        <v>17</v>
      </c>
      <c r="AA15" s="4306" t="s">
        <v>59</v>
      </c>
      <c r="AB15" s="238" t="s">
        <v>2</v>
      </c>
      <c r="AC15" s="1568" t="s">
        <v>3</v>
      </c>
      <c r="AD15" s="238" t="s">
        <v>2</v>
      </c>
      <c r="AE15" s="4313" t="s">
        <v>2</v>
      </c>
      <c r="AF15" s="4279">
        <v>12</v>
      </c>
      <c r="AG15" s="4280">
        <v>5</v>
      </c>
      <c r="AH15" s="4280">
        <v>5</v>
      </c>
      <c r="AI15" s="4280">
        <v>7</v>
      </c>
      <c r="AJ15" s="4281">
        <v>1</v>
      </c>
      <c r="AK15" s="4281">
        <v>1</v>
      </c>
      <c r="AL15" s="4281">
        <v>3</v>
      </c>
      <c r="AM15" s="4284">
        <v>21</v>
      </c>
    </row>
    <row r="16" spans="1:45" ht="23.25" customHeight="1" thickBot="1">
      <c r="A16" s="1754" t="s">
        <v>1794</v>
      </c>
      <c r="B16" s="4306" t="s">
        <v>59</v>
      </c>
      <c r="C16" s="1400" t="s">
        <v>4</v>
      </c>
      <c r="D16" s="1400" t="s">
        <v>4</v>
      </c>
      <c r="E16" s="4288" t="s">
        <v>17</v>
      </c>
      <c r="F16" s="1622" t="s">
        <v>2</v>
      </c>
      <c r="G16" s="4300" t="s">
        <v>17</v>
      </c>
      <c r="H16" s="237" t="s">
        <v>2</v>
      </c>
      <c r="I16" s="237" t="s">
        <v>2</v>
      </c>
      <c r="J16" s="1398" t="s">
        <v>3</v>
      </c>
      <c r="K16" s="1396" t="s">
        <v>17</v>
      </c>
      <c r="L16" s="4288" t="s">
        <v>17</v>
      </c>
      <c r="M16" s="1633" t="s">
        <v>4</v>
      </c>
      <c r="N16" s="1400" t="s">
        <v>4</v>
      </c>
      <c r="O16" s="1396" t="s">
        <v>17</v>
      </c>
      <c r="P16" s="4306" t="s">
        <v>59</v>
      </c>
      <c r="Q16" s="4306" t="s">
        <v>59</v>
      </c>
      <c r="R16" s="1398" t="s">
        <v>3</v>
      </c>
      <c r="S16" s="4288" t="s">
        <v>17</v>
      </c>
      <c r="T16" s="1622" t="s">
        <v>2</v>
      </c>
      <c r="U16" s="4295" t="s">
        <v>15</v>
      </c>
      <c r="V16" s="1398" t="s">
        <v>3</v>
      </c>
      <c r="W16" s="237" t="s">
        <v>2</v>
      </c>
      <c r="X16" s="4299" t="s">
        <v>15</v>
      </c>
      <c r="Y16" s="1396" t="s">
        <v>17</v>
      </c>
      <c r="Z16" s="4288" t="s">
        <v>17</v>
      </c>
      <c r="AA16" s="1636" t="s">
        <v>3</v>
      </c>
      <c r="AB16" s="238" t="s">
        <v>2</v>
      </c>
      <c r="AC16" s="1400" t="s">
        <v>4</v>
      </c>
      <c r="AD16" s="1400" t="s">
        <v>4</v>
      </c>
      <c r="AE16" s="4288" t="s">
        <v>17</v>
      </c>
      <c r="AF16" s="4279">
        <v>11</v>
      </c>
      <c r="AG16" s="4280">
        <v>4</v>
      </c>
      <c r="AH16" s="4280">
        <v>6</v>
      </c>
      <c r="AI16" s="4280">
        <v>9</v>
      </c>
      <c r="AJ16" s="4281">
        <v>0</v>
      </c>
      <c r="AK16" s="4281">
        <v>0</v>
      </c>
      <c r="AL16" s="4281">
        <v>2</v>
      </c>
      <c r="AM16" s="4282">
        <v>20</v>
      </c>
    </row>
    <row r="17" spans="1:39" ht="23.25" customHeight="1" thickBot="1">
      <c r="A17" s="4331" t="s">
        <v>1795</v>
      </c>
      <c r="B17" s="1629" t="s">
        <v>2</v>
      </c>
      <c r="C17" s="232" t="s">
        <v>4</v>
      </c>
      <c r="D17" s="232" t="s">
        <v>4</v>
      </c>
      <c r="E17" s="1628" t="s">
        <v>17</v>
      </c>
      <c r="F17" s="4306" t="s">
        <v>59</v>
      </c>
      <c r="G17" s="1367" t="s">
        <v>17</v>
      </c>
      <c r="H17" s="236" t="s">
        <v>2</v>
      </c>
      <c r="I17" s="1563" t="s">
        <v>1781</v>
      </c>
      <c r="J17" s="4295" t="s">
        <v>15</v>
      </c>
      <c r="K17" s="233" t="s">
        <v>17</v>
      </c>
      <c r="L17" s="1628" t="s">
        <v>17</v>
      </c>
      <c r="M17" s="1627" t="s">
        <v>4</v>
      </c>
      <c r="N17" s="232" t="s">
        <v>4</v>
      </c>
      <c r="O17" s="233" t="s">
        <v>17</v>
      </c>
      <c r="P17" s="236" t="s">
        <v>2</v>
      </c>
      <c r="Q17" s="236" t="s">
        <v>1822</v>
      </c>
      <c r="R17" s="1407" t="s">
        <v>3</v>
      </c>
      <c r="S17" s="1628" t="s">
        <v>17</v>
      </c>
      <c r="T17" s="4344" t="s">
        <v>2</v>
      </c>
      <c r="U17" s="4295" t="s">
        <v>15</v>
      </c>
      <c r="V17" s="1407" t="s">
        <v>3</v>
      </c>
      <c r="W17" s="4295" t="s">
        <v>15</v>
      </c>
      <c r="X17" s="236" t="s">
        <v>2</v>
      </c>
      <c r="Y17" s="233" t="s">
        <v>17</v>
      </c>
      <c r="Z17" s="1628" t="s">
        <v>17</v>
      </c>
      <c r="AA17" s="1624" t="s">
        <v>3</v>
      </c>
      <c r="AB17" s="236" t="s">
        <v>2</v>
      </c>
      <c r="AC17" s="232" t="s">
        <v>4</v>
      </c>
      <c r="AD17" s="232" t="s">
        <v>4</v>
      </c>
      <c r="AE17" s="1628" t="s">
        <v>17</v>
      </c>
      <c r="AF17" s="4279">
        <v>11</v>
      </c>
      <c r="AG17" s="4280">
        <v>4</v>
      </c>
      <c r="AH17" s="4280">
        <v>6</v>
      </c>
      <c r="AI17" s="4280">
        <v>9</v>
      </c>
      <c r="AJ17" s="4281">
        <v>0</v>
      </c>
      <c r="AK17" s="4281">
        <v>0</v>
      </c>
      <c r="AL17" s="4281">
        <v>2</v>
      </c>
      <c r="AM17" s="4283">
        <v>20</v>
      </c>
    </row>
    <row r="18" spans="1:39" ht="23.25" customHeight="1" thickBot="1">
      <c r="A18" s="4332" t="s">
        <v>1796</v>
      </c>
      <c r="B18" s="1637" t="s">
        <v>2</v>
      </c>
      <c r="C18" s="1411" t="s">
        <v>4</v>
      </c>
      <c r="D18" s="1411" t="s">
        <v>4</v>
      </c>
      <c r="E18" s="4298" t="s">
        <v>17</v>
      </c>
      <c r="F18" s="4306" t="s">
        <v>59</v>
      </c>
      <c r="G18" s="1371" t="s">
        <v>17</v>
      </c>
      <c r="H18" s="238" t="s">
        <v>2</v>
      </c>
      <c r="I18" s="238" t="s">
        <v>2</v>
      </c>
      <c r="J18" s="1568" t="s">
        <v>3</v>
      </c>
      <c r="K18" s="1577" t="s">
        <v>17</v>
      </c>
      <c r="L18" s="4298" t="s">
        <v>17</v>
      </c>
      <c r="M18" s="4307" t="s">
        <v>4</v>
      </c>
      <c r="N18" s="1411" t="s">
        <v>4</v>
      </c>
      <c r="O18" s="1577" t="s">
        <v>17</v>
      </c>
      <c r="P18" s="4306" t="s">
        <v>59</v>
      </c>
      <c r="Q18" s="4306" t="s">
        <v>59</v>
      </c>
      <c r="R18" s="1568" t="s">
        <v>3</v>
      </c>
      <c r="S18" s="4298" t="s">
        <v>17</v>
      </c>
      <c r="T18" s="1637" t="s">
        <v>2</v>
      </c>
      <c r="U18" s="1577" t="s">
        <v>17</v>
      </c>
      <c r="V18" s="1568" t="s">
        <v>3</v>
      </c>
      <c r="W18" s="4299" t="s">
        <v>15</v>
      </c>
      <c r="X18" s="1568" t="s">
        <v>3</v>
      </c>
      <c r="Y18" s="1577" t="s">
        <v>17</v>
      </c>
      <c r="Z18" s="4314" t="s">
        <v>704</v>
      </c>
      <c r="AA18" s="4315" t="s">
        <v>3</v>
      </c>
      <c r="AB18" s="1510" t="s">
        <v>806</v>
      </c>
      <c r="AC18" s="242" t="s">
        <v>4</v>
      </c>
      <c r="AD18" s="242" t="s">
        <v>4</v>
      </c>
      <c r="AE18" s="4316" t="s">
        <v>17</v>
      </c>
      <c r="AF18" s="4279">
        <v>10</v>
      </c>
      <c r="AG18" s="4280">
        <v>4</v>
      </c>
      <c r="AH18" s="4280">
        <v>6</v>
      </c>
      <c r="AI18" s="4280">
        <v>9</v>
      </c>
      <c r="AJ18" s="4281">
        <v>1</v>
      </c>
      <c r="AK18" s="4281">
        <v>0</v>
      </c>
      <c r="AL18" s="4281">
        <v>2</v>
      </c>
      <c r="AM18" s="4284">
        <v>21</v>
      </c>
    </row>
    <row r="19" spans="1:39" ht="23.25" customHeight="1" thickBot="1">
      <c r="A19" s="4333" t="s">
        <v>1797</v>
      </c>
      <c r="B19" s="4317" t="s">
        <v>2</v>
      </c>
      <c r="C19" s="4318" t="s">
        <v>3</v>
      </c>
      <c r="D19" s="1498" t="s">
        <v>17</v>
      </c>
      <c r="E19" s="4319" t="s">
        <v>17</v>
      </c>
      <c r="F19" s="4320" t="s">
        <v>4</v>
      </c>
      <c r="G19" s="4321" t="s">
        <v>4</v>
      </c>
      <c r="H19" s="1498" t="s">
        <v>17</v>
      </c>
      <c r="I19" s="4306" t="s">
        <v>59</v>
      </c>
      <c r="J19" s="4306" t="s">
        <v>59</v>
      </c>
      <c r="K19" s="1396" t="s">
        <v>17</v>
      </c>
      <c r="L19" s="4323" t="s">
        <v>3</v>
      </c>
      <c r="M19" s="238" t="s">
        <v>2</v>
      </c>
      <c r="N19" s="1498" t="s">
        <v>17</v>
      </c>
      <c r="O19" s="1519" t="s">
        <v>3</v>
      </c>
      <c r="P19" s="1574" t="s">
        <v>2</v>
      </c>
      <c r="Q19" s="1574" t="s">
        <v>2</v>
      </c>
      <c r="R19" s="1498" t="s">
        <v>17</v>
      </c>
      <c r="S19" s="4322" t="s">
        <v>704</v>
      </c>
      <c r="T19" s="4318" t="s">
        <v>1824</v>
      </c>
      <c r="U19" s="1574" t="s">
        <v>2</v>
      </c>
      <c r="V19" s="1499" t="s">
        <v>4</v>
      </c>
      <c r="W19" s="1499" t="s">
        <v>4</v>
      </c>
      <c r="X19" s="1498" t="s">
        <v>17</v>
      </c>
      <c r="Y19" s="1498" t="s">
        <v>17</v>
      </c>
      <c r="Z19" s="4323" t="s">
        <v>3</v>
      </c>
      <c r="AA19" s="1622" t="s">
        <v>2</v>
      </c>
      <c r="AB19" s="1396" t="s">
        <v>17</v>
      </c>
      <c r="AC19" s="237" t="s">
        <v>2</v>
      </c>
      <c r="AD19" s="1398" t="s">
        <v>3</v>
      </c>
      <c r="AE19" s="4324" t="s">
        <v>15</v>
      </c>
      <c r="AF19" s="4279">
        <v>10</v>
      </c>
      <c r="AG19" s="4280">
        <v>6</v>
      </c>
      <c r="AH19" s="4280">
        <v>4</v>
      </c>
      <c r="AI19" s="4280">
        <v>9</v>
      </c>
      <c r="AJ19" s="4281">
        <v>1</v>
      </c>
      <c r="AK19" s="4281">
        <v>1</v>
      </c>
      <c r="AL19" s="4281">
        <v>2</v>
      </c>
      <c r="AM19" s="4282">
        <v>21</v>
      </c>
    </row>
    <row r="20" spans="1:39" ht="23.25" customHeight="1" thickBot="1">
      <c r="A20" s="4334" t="s">
        <v>1798</v>
      </c>
      <c r="B20" s="1624" t="s">
        <v>3</v>
      </c>
      <c r="C20" s="4299" t="s">
        <v>15</v>
      </c>
      <c r="D20" s="233" t="s">
        <v>17</v>
      </c>
      <c r="E20" s="1628" t="s">
        <v>17</v>
      </c>
      <c r="F20" s="1627" t="s">
        <v>4</v>
      </c>
      <c r="G20" s="4325" t="s">
        <v>4</v>
      </c>
      <c r="H20" s="233" t="s">
        <v>17</v>
      </c>
      <c r="I20" s="236" t="s">
        <v>2</v>
      </c>
      <c r="J20" s="236" t="s">
        <v>2</v>
      </c>
      <c r="K20" s="1407" t="s">
        <v>3</v>
      </c>
      <c r="L20" s="1628" t="s">
        <v>17</v>
      </c>
      <c r="M20" s="4303" t="s">
        <v>15</v>
      </c>
      <c r="N20" s="236" t="s">
        <v>2</v>
      </c>
      <c r="O20" s="237" t="s">
        <v>2</v>
      </c>
      <c r="P20" s="236" t="s">
        <v>2</v>
      </c>
      <c r="Q20" s="4299" t="s">
        <v>15</v>
      </c>
      <c r="R20" s="233" t="s">
        <v>17</v>
      </c>
      <c r="S20" s="1628" t="s">
        <v>17</v>
      </c>
      <c r="T20" s="1624" t="s">
        <v>3</v>
      </c>
      <c r="U20" s="1411" t="s">
        <v>4</v>
      </c>
      <c r="V20" s="232" t="s">
        <v>4</v>
      </c>
      <c r="W20" s="232" t="s">
        <v>4</v>
      </c>
      <c r="X20" s="233" t="s">
        <v>17</v>
      </c>
      <c r="Y20" s="233" t="s">
        <v>17</v>
      </c>
      <c r="Z20" s="1399" t="s">
        <v>3</v>
      </c>
      <c r="AA20" s="238" t="s">
        <v>2</v>
      </c>
      <c r="AB20" s="236" t="s">
        <v>2</v>
      </c>
      <c r="AC20" s="233" t="s">
        <v>17</v>
      </c>
      <c r="AD20" s="233" t="s">
        <v>17</v>
      </c>
      <c r="AE20" s="1626" t="s">
        <v>2</v>
      </c>
      <c r="AF20" s="4279">
        <v>11</v>
      </c>
      <c r="AG20" s="4280">
        <v>5</v>
      </c>
      <c r="AH20" s="4280">
        <v>4</v>
      </c>
      <c r="AI20" s="4280">
        <v>10</v>
      </c>
      <c r="AJ20" s="4281">
        <v>0</v>
      </c>
      <c r="AK20" s="4281">
        <v>1</v>
      </c>
      <c r="AL20" s="4281">
        <v>2</v>
      </c>
      <c r="AM20" s="4284">
        <v>18</v>
      </c>
    </row>
    <row r="21" spans="1:39" ht="23.25" customHeight="1" thickBot="1">
      <c r="A21" s="4335" t="s">
        <v>1799</v>
      </c>
      <c r="B21" s="1629" t="s">
        <v>2</v>
      </c>
      <c r="C21" s="236" t="s">
        <v>2</v>
      </c>
      <c r="D21" s="233" t="s">
        <v>17</v>
      </c>
      <c r="E21" s="1628" t="s">
        <v>17</v>
      </c>
      <c r="F21" s="1629" t="s">
        <v>2</v>
      </c>
      <c r="G21" s="1367" t="s">
        <v>17</v>
      </c>
      <c r="H21" s="236" t="s">
        <v>2</v>
      </c>
      <c r="I21" s="236" t="s">
        <v>2</v>
      </c>
      <c r="J21" s="236" t="s">
        <v>2</v>
      </c>
      <c r="K21" s="1407" t="s">
        <v>3</v>
      </c>
      <c r="L21" s="1628" t="s">
        <v>17</v>
      </c>
      <c r="M21" s="1629" t="s">
        <v>2</v>
      </c>
      <c r="N21" s="4295" t="s">
        <v>15</v>
      </c>
      <c r="O21" s="236" t="s">
        <v>2</v>
      </c>
      <c r="P21" s="236" t="s">
        <v>2</v>
      </c>
      <c r="Q21" s="1411" t="s">
        <v>4</v>
      </c>
      <c r="R21" s="233" t="s">
        <v>17</v>
      </c>
      <c r="S21" s="1628" t="s">
        <v>17</v>
      </c>
      <c r="T21" s="1624" t="s">
        <v>3</v>
      </c>
      <c r="U21" s="236" t="s">
        <v>2</v>
      </c>
      <c r="V21" s="1407" t="s">
        <v>3</v>
      </c>
      <c r="W21" s="232" t="s">
        <v>1823</v>
      </c>
      <c r="X21" s="232" t="s">
        <v>4</v>
      </c>
      <c r="Y21" s="233" t="s">
        <v>17</v>
      </c>
      <c r="Z21" s="270" t="s">
        <v>17</v>
      </c>
      <c r="AA21" s="1629" t="s">
        <v>2</v>
      </c>
      <c r="AB21" s="4295" t="s">
        <v>15</v>
      </c>
      <c r="AC21" s="236" t="s">
        <v>2</v>
      </c>
      <c r="AD21" s="233" t="s">
        <v>17</v>
      </c>
      <c r="AE21" s="4296" t="s">
        <v>3</v>
      </c>
      <c r="AF21" s="4279">
        <v>16</v>
      </c>
      <c r="AG21" s="4280">
        <v>3</v>
      </c>
      <c r="AH21" s="4280">
        <v>2</v>
      </c>
      <c r="AI21" s="4280">
        <v>9</v>
      </c>
      <c r="AJ21" s="4281">
        <v>0</v>
      </c>
      <c r="AK21" s="4281">
        <v>0</v>
      </c>
      <c r="AL21" s="4281">
        <v>2</v>
      </c>
      <c r="AM21" s="4285">
        <v>10</v>
      </c>
    </row>
    <row r="22" spans="1:39" ht="23.25" customHeight="1" thickBot="1">
      <c r="A22" s="4336" t="s">
        <v>1800</v>
      </c>
      <c r="B22" s="1637" t="s">
        <v>2</v>
      </c>
      <c r="C22" s="1568" t="s">
        <v>3</v>
      </c>
      <c r="D22" s="1577" t="s">
        <v>17</v>
      </c>
      <c r="E22" s="4298" t="s">
        <v>17</v>
      </c>
      <c r="F22" s="4307" t="s">
        <v>4</v>
      </c>
      <c r="G22" s="4326" t="s">
        <v>4</v>
      </c>
      <c r="H22" s="1577" t="s">
        <v>17</v>
      </c>
      <c r="I22" s="4341" t="s">
        <v>15</v>
      </c>
      <c r="J22" s="238" t="s">
        <v>2</v>
      </c>
      <c r="K22" s="1577" t="s">
        <v>17</v>
      </c>
      <c r="L22" s="4314" t="s">
        <v>704</v>
      </c>
      <c r="M22" s="1637" t="s">
        <v>2</v>
      </c>
      <c r="N22" s="238" t="s">
        <v>2</v>
      </c>
      <c r="O22" s="1568" t="s">
        <v>3</v>
      </c>
      <c r="P22" s="4306" t="s">
        <v>59</v>
      </c>
      <c r="Q22" s="238" t="s">
        <v>2</v>
      </c>
      <c r="R22" s="1577" t="s">
        <v>17</v>
      </c>
      <c r="S22" s="4298" t="s">
        <v>17</v>
      </c>
      <c r="T22" s="1637" t="s">
        <v>2</v>
      </c>
      <c r="U22" s="238" t="s">
        <v>2</v>
      </c>
      <c r="V22" s="1411" t="s">
        <v>4</v>
      </c>
      <c r="W22" s="1577" t="s">
        <v>17</v>
      </c>
      <c r="X22" s="238" t="s">
        <v>2</v>
      </c>
      <c r="Y22" s="1577" t="s">
        <v>17</v>
      </c>
      <c r="Z22" s="1575" t="s">
        <v>3</v>
      </c>
      <c r="AA22" s="4297" t="s">
        <v>15</v>
      </c>
      <c r="AB22" s="238" t="s">
        <v>2</v>
      </c>
      <c r="AC22" s="238" t="s">
        <v>2</v>
      </c>
      <c r="AD22" s="1568" t="s">
        <v>3</v>
      </c>
      <c r="AE22" s="4298" t="s">
        <v>17</v>
      </c>
      <c r="AF22" s="4279">
        <v>13</v>
      </c>
      <c r="AG22" s="4280">
        <v>4</v>
      </c>
      <c r="AH22" s="4280">
        <v>3</v>
      </c>
      <c r="AI22" s="4280">
        <v>9</v>
      </c>
      <c r="AJ22" s="4281">
        <v>1</v>
      </c>
      <c r="AK22" s="4281">
        <v>1</v>
      </c>
      <c r="AL22" s="4281">
        <v>2</v>
      </c>
      <c r="AM22" s="4286">
        <v>15</v>
      </c>
    </row>
    <row r="23" spans="1:39" ht="23.25" customHeight="1" thickBot="1">
      <c r="A23" s="4337" t="s">
        <v>1801</v>
      </c>
      <c r="B23" s="1625" t="s">
        <v>17</v>
      </c>
      <c r="C23" s="1574" t="s">
        <v>2</v>
      </c>
      <c r="D23" s="1498" t="s">
        <v>17</v>
      </c>
      <c r="E23" s="4322" t="s">
        <v>704</v>
      </c>
      <c r="F23" s="4317" t="s">
        <v>2</v>
      </c>
      <c r="G23" s="1513" t="s">
        <v>17</v>
      </c>
      <c r="H23" s="1574" t="s">
        <v>2</v>
      </c>
      <c r="I23" s="1574" t="s">
        <v>2</v>
      </c>
      <c r="J23" s="1574" t="s">
        <v>2</v>
      </c>
      <c r="K23" s="1498" t="s">
        <v>17</v>
      </c>
      <c r="L23" s="4319" t="s">
        <v>17</v>
      </c>
      <c r="M23" s="4317" t="s">
        <v>2</v>
      </c>
      <c r="N23" s="1574" t="s">
        <v>2</v>
      </c>
      <c r="O23" s="1574" t="s">
        <v>2</v>
      </c>
      <c r="P23" s="1574" t="s">
        <v>2</v>
      </c>
      <c r="Q23" s="1574" t="s">
        <v>2</v>
      </c>
      <c r="R23" s="1498" t="s">
        <v>17</v>
      </c>
      <c r="S23" s="4327" t="s">
        <v>704</v>
      </c>
      <c r="T23" s="4317" t="s">
        <v>2</v>
      </c>
      <c r="U23" s="233" t="s">
        <v>17</v>
      </c>
      <c r="V23" s="1574" t="s">
        <v>2</v>
      </c>
      <c r="W23" s="1574" t="s">
        <v>2</v>
      </c>
      <c r="X23" s="1574" t="s">
        <v>2</v>
      </c>
      <c r="Y23" s="1498" t="s">
        <v>17</v>
      </c>
      <c r="Z23" s="4319" t="s">
        <v>17</v>
      </c>
      <c r="AA23" s="4317" t="s">
        <v>2</v>
      </c>
      <c r="AB23" s="1574" t="s">
        <v>2</v>
      </c>
      <c r="AC23" s="1574" t="s">
        <v>2</v>
      </c>
      <c r="AD23" s="1574" t="s">
        <v>2</v>
      </c>
      <c r="AE23" s="4328" t="s">
        <v>2</v>
      </c>
      <c r="AF23" s="4279">
        <v>19</v>
      </c>
      <c r="AG23" s="4280">
        <v>0</v>
      </c>
      <c r="AH23" s="4280">
        <v>0</v>
      </c>
      <c r="AI23" s="4280">
        <v>9</v>
      </c>
      <c r="AJ23" s="4281">
        <v>2</v>
      </c>
      <c r="AK23" s="4281">
        <v>0</v>
      </c>
      <c r="AL23" s="4281">
        <v>0</v>
      </c>
      <c r="AM23" s="4282">
        <v>2</v>
      </c>
    </row>
    <row r="24" spans="1:39" ht="23.25" customHeight="1" thickBot="1">
      <c r="A24" s="1257" t="s">
        <v>1802</v>
      </c>
      <c r="B24" s="1629" t="s">
        <v>2</v>
      </c>
      <c r="C24" s="1407" t="s">
        <v>3</v>
      </c>
      <c r="D24" s="233" t="s">
        <v>17</v>
      </c>
      <c r="E24" s="1628" t="s">
        <v>17</v>
      </c>
      <c r="F24" s="1624" t="s">
        <v>3</v>
      </c>
      <c r="G24" s="4329" t="s">
        <v>704</v>
      </c>
      <c r="H24" s="236" t="s">
        <v>2</v>
      </c>
      <c r="I24" s="236" t="s">
        <v>2</v>
      </c>
      <c r="J24" s="236" t="s">
        <v>2</v>
      </c>
      <c r="K24" s="233" t="s">
        <v>17</v>
      </c>
      <c r="L24" s="1628" t="s">
        <v>17</v>
      </c>
      <c r="M24" s="1629" t="s">
        <v>2</v>
      </c>
      <c r="N24" s="236" t="s">
        <v>2</v>
      </c>
      <c r="O24" s="236" t="s">
        <v>2</v>
      </c>
      <c r="P24" s="236" t="s">
        <v>2</v>
      </c>
      <c r="Q24" s="233" t="s">
        <v>17</v>
      </c>
      <c r="R24" s="4291" t="s">
        <v>704</v>
      </c>
      <c r="S24" s="4302" t="s">
        <v>704</v>
      </c>
      <c r="T24" s="4306" t="s">
        <v>59</v>
      </c>
      <c r="U24" s="233" t="s">
        <v>17</v>
      </c>
      <c r="V24" s="4295" t="s">
        <v>15</v>
      </c>
      <c r="W24" s="1407" t="s">
        <v>3</v>
      </c>
      <c r="X24" s="236" t="s">
        <v>2</v>
      </c>
      <c r="Y24" s="1628" t="s">
        <v>17</v>
      </c>
      <c r="Z24" s="1628" t="s">
        <v>17</v>
      </c>
      <c r="AA24" s="1624" t="s">
        <v>3</v>
      </c>
      <c r="AB24" s="4295" t="s">
        <v>15</v>
      </c>
      <c r="AC24" s="236" t="s">
        <v>2</v>
      </c>
      <c r="AD24" s="236" t="s">
        <v>2</v>
      </c>
      <c r="AE24" s="1626" t="s">
        <v>2</v>
      </c>
      <c r="AF24" s="4279">
        <v>15</v>
      </c>
      <c r="AG24" s="4280">
        <v>4</v>
      </c>
      <c r="AH24" s="4280">
        <v>0</v>
      </c>
      <c r="AI24" s="4280">
        <v>8</v>
      </c>
      <c r="AJ24" s="4281">
        <v>3</v>
      </c>
      <c r="AK24" s="4281">
        <v>1</v>
      </c>
      <c r="AL24" s="4281">
        <v>2</v>
      </c>
      <c r="AM24" s="4283">
        <v>11</v>
      </c>
    </row>
    <row r="25" spans="1:39" ht="23.25" customHeight="1" thickBot="1">
      <c r="A25" s="1258" t="s">
        <v>1803</v>
      </c>
      <c r="B25" s="1629" t="s">
        <v>2</v>
      </c>
      <c r="C25" s="236" t="s">
        <v>2</v>
      </c>
      <c r="D25" s="233" t="s">
        <v>17</v>
      </c>
      <c r="E25" s="1628" t="s">
        <v>17</v>
      </c>
      <c r="F25" s="1629" t="s">
        <v>2</v>
      </c>
      <c r="G25" s="1367" t="s">
        <v>17</v>
      </c>
      <c r="H25" s="236" t="s">
        <v>2</v>
      </c>
      <c r="I25" s="1407" t="s">
        <v>3</v>
      </c>
      <c r="J25" s="233" t="s">
        <v>17</v>
      </c>
      <c r="K25" s="4291" t="s">
        <v>704</v>
      </c>
      <c r="L25" s="233" t="s">
        <v>17</v>
      </c>
      <c r="M25" s="1629" t="s">
        <v>1812</v>
      </c>
      <c r="N25" s="4306" t="s">
        <v>59</v>
      </c>
      <c r="O25" s="236" t="s">
        <v>2</v>
      </c>
      <c r="P25" s="1407" t="s">
        <v>3</v>
      </c>
      <c r="Q25" s="1727" t="s">
        <v>3</v>
      </c>
      <c r="R25" s="233" t="s">
        <v>17</v>
      </c>
      <c r="S25" s="1628" t="s">
        <v>17</v>
      </c>
      <c r="T25" s="424" t="s">
        <v>1556</v>
      </c>
      <c r="U25" s="1407" t="s">
        <v>3</v>
      </c>
      <c r="V25" s="410" t="s">
        <v>1813</v>
      </c>
      <c r="W25" s="410" t="s">
        <v>1813</v>
      </c>
      <c r="X25" s="236" t="s">
        <v>2</v>
      </c>
      <c r="Y25" s="233" t="s">
        <v>17</v>
      </c>
      <c r="Z25" s="1628" t="s">
        <v>17</v>
      </c>
      <c r="AA25" s="4453" t="s">
        <v>1878</v>
      </c>
      <c r="AB25" s="424" t="s">
        <v>1879</v>
      </c>
      <c r="AC25" s="235" t="s">
        <v>2</v>
      </c>
      <c r="AD25" s="236" t="s">
        <v>2</v>
      </c>
      <c r="AE25" s="4296" t="s">
        <v>3</v>
      </c>
      <c r="AF25" s="4279">
        <v>15</v>
      </c>
      <c r="AG25" s="4280">
        <v>4</v>
      </c>
      <c r="AH25" s="4280">
        <v>0</v>
      </c>
      <c r="AI25" s="4280">
        <v>9</v>
      </c>
      <c r="AJ25" s="4281">
        <v>2</v>
      </c>
      <c r="AK25" s="4281">
        <v>0</v>
      </c>
      <c r="AL25" s="4281">
        <v>3</v>
      </c>
      <c r="AM25" s="4283">
        <v>10</v>
      </c>
    </row>
    <row r="26" spans="1:39" ht="23.25" customHeight="1" thickBot="1">
      <c r="A26" s="1257" t="s">
        <v>1804</v>
      </c>
      <c r="B26" s="1629" t="s">
        <v>2</v>
      </c>
      <c r="C26" s="236" t="s">
        <v>2</v>
      </c>
      <c r="D26" s="233" t="s">
        <v>17</v>
      </c>
      <c r="E26" s="1628" t="s">
        <v>17</v>
      </c>
      <c r="F26" s="1629" t="s">
        <v>2</v>
      </c>
      <c r="G26" s="4329" t="s">
        <v>704</v>
      </c>
      <c r="H26" s="236" t="s">
        <v>2</v>
      </c>
      <c r="I26" s="236" t="s">
        <v>2</v>
      </c>
      <c r="J26" s="233" t="s">
        <v>17</v>
      </c>
      <c r="K26" s="4291" t="s">
        <v>704</v>
      </c>
      <c r="L26" s="4302" t="s">
        <v>704</v>
      </c>
      <c r="M26" s="1629" t="s">
        <v>2</v>
      </c>
      <c r="N26" s="236" t="s">
        <v>2</v>
      </c>
      <c r="O26" s="236" t="s">
        <v>2</v>
      </c>
      <c r="P26" s="236" t="s">
        <v>2</v>
      </c>
      <c r="Q26" s="236" t="s">
        <v>2</v>
      </c>
      <c r="R26" s="233" t="s">
        <v>17</v>
      </c>
      <c r="S26" s="1628" t="s">
        <v>17</v>
      </c>
      <c r="T26" s="1629" t="s">
        <v>2</v>
      </c>
      <c r="U26" s="236" t="s">
        <v>2</v>
      </c>
      <c r="V26" s="236" t="s">
        <v>2</v>
      </c>
      <c r="W26" s="236" t="s">
        <v>2</v>
      </c>
      <c r="X26" s="236" t="s">
        <v>2</v>
      </c>
      <c r="Y26" s="233" t="s">
        <v>17</v>
      </c>
      <c r="Z26" s="233" t="s">
        <v>17</v>
      </c>
      <c r="AA26" s="1629" t="s">
        <v>2</v>
      </c>
      <c r="AB26" s="236" t="s">
        <v>2</v>
      </c>
      <c r="AC26" s="236" t="s">
        <v>2</v>
      </c>
      <c r="AD26" s="236" t="s">
        <v>2</v>
      </c>
      <c r="AE26" s="1626" t="s">
        <v>2</v>
      </c>
      <c r="AF26" s="4279">
        <v>19</v>
      </c>
      <c r="AG26" s="4280">
        <v>0</v>
      </c>
      <c r="AH26" s="4280">
        <v>0</v>
      </c>
      <c r="AI26" s="4280">
        <v>8</v>
      </c>
      <c r="AJ26" s="4281">
        <v>3</v>
      </c>
      <c r="AK26" s="4281">
        <v>1</v>
      </c>
      <c r="AL26" s="4281">
        <v>0</v>
      </c>
      <c r="AM26" s="4284">
        <v>3</v>
      </c>
    </row>
    <row r="27" spans="1:39" ht="23.25" customHeight="1" thickBot="1">
      <c r="A27" s="4338" t="s">
        <v>1805</v>
      </c>
      <c r="B27" s="1625" t="s">
        <v>17</v>
      </c>
      <c r="C27" s="1498" t="s">
        <v>17</v>
      </c>
      <c r="D27" s="4327" t="s">
        <v>704</v>
      </c>
      <c r="E27" s="4322" t="s">
        <v>704</v>
      </c>
      <c r="F27" s="4306" t="s">
        <v>59</v>
      </c>
      <c r="G27" s="1513" t="s">
        <v>17</v>
      </c>
      <c r="H27" s="236" t="s">
        <v>2</v>
      </c>
      <c r="I27" s="236" t="s">
        <v>2</v>
      </c>
      <c r="J27" s="1407" t="s">
        <v>3</v>
      </c>
      <c r="K27" s="233" t="s">
        <v>17</v>
      </c>
      <c r="L27" s="1628" t="s">
        <v>17</v>
      </c>
      <c r="M27" s="1629" t="s">
        <v>2</v>
      </c>
      <c r="N27" s="1407" t="s">
        <v>3</v>
      </c>
      <c r="O27" s="236" t="s">
        <v>2</v>
      </c>
      <c r="P27" s="236" t="s">
        <v>2</v>
      </c>
      <c r="Q27" s="4294" t="s">
        <v>1202</v>
      </c>
      <c r="R27" s="233" t="s">
        <v>17</v>
      </c>
      <c r="S27" s="1628" t="s">
        <v>17</v>
      </c>
      <c r="T27" s="236" t="s">
        <v>2</v>
      </c>
      <c r="U27" s="236" t="s">
        <v>2</v>
      </c>
      <c r="V27" s="236" t="s">
        <v>2</v>
      </c>
      <c r="W27" s="1407" t="s">
        <v>3</v>
      </c>
      <c r="X27" s="4295" t="s">
        <v>15</v>
      </c>
      <c r="Y27" s="233" t="s">
        <v>17</v>
      </c>
      <c r="Z27" s="1628" t="s">
        <v>17</v>
      </c>
      <c r="AA27" s="1629" t="s">
        <v>2</v>
      </c>
      <c r="AB27" s="1407" t="s">
        <v>3</v>
      </c>
      <c r="AC27" s="236" t="s">
        <v>2</v>
      </c>
      <c r="AD27" s="236" t="s">
        <v>2</v>
      </c>
      <c r="AE27" s="1626" t="s">
        <v>2</v>
      </c>
      <c r="AF27" s="4279">
        <v>15</v>
      </c>
      <c r="AG27" s="4280">
        <v>4</v>
      </c>
      <c r="AH27" s="4280">
        <v>0</v>
      </c>
      <c r="AI27" s="4280">
        <v>9</v>
      </c>
      <c r="AJ27" s="4281">
        <v>2</v>
      </c>
      <c r="AK27" s="4281">
        <v>0</v>
      </c>
      <c r="AL27" s="4281">
        <v>2</v>
      </c>
      <c r="AM27" s="4283">
        <v>10</v>
      </c>
    </row>
    <row r="28" spans="1:39" ht="23.25" customHeight="1" thickBot="1">
      <c r="A28" s="1258" t="s">
        <v>1806</v>
      </c>
      <c r="B28" s="1624" t="s">
        <v>3</v>
      </c>
      <c r="C28" s="1498" t="s">
        <v>17</v>
      </c>
      <c r="D28" s="4327" t="s">
        <v>704</v>
      </c>
      <c r="E28" s="1628" t="s">
        <v>17</v>
      </c>
      <c r="F28" s="1629" t="s">
        <v>2</v>
      </c>
      <c r="G28" s="1367" t="s">
        <v>17</v>
      </c>
      <c r="H28" s="236" t="s">
        <v>2</v>
      </c>
      <c r="I28" s="236" t="s">
        <v>2</v>
      </c>
      <c r="J28" s="236" t="s">
        <v>2</v>
      </c>
      <c r="K28" s="233" t="s">
        <v>17</v>
      </c>
      <c r="L28" s="1628" t="s">
        <v>17</v>
      </c>
      <c r="M28" s="1624" t="s">
        <v>3</v>
      </c>
      <c r="N28" s="236" t="s">
        <v>1819</v>
      </c>
      <c r="O28" s="236" t="s">
        <v>2</v>
      </c>
      <c r="P28" s="236" t="s">
        <v>2</v>
      </c>
      <c r="Q28" s="236" t="s">
        <v>2</v>
      </c>
      <c r="R28" s="1628" t="s">
        <v>17</v>
      </c>
      <c r="S28" s="1628" t="s">
        <v>17</v>
      </c>
      <c r="T28" s="1629" t="s">
        <v>2</v>
      </c>
      <c r="U28" s="236" t="s">
        <v>2</v>
      </c>
      <c r="V28" s="1407" t="s">
        <v>3</v>
      </c>
      <c r="W28" s="236" t="s">
        <v>2</v>
      </c>
      <c r="X28" s="236" t="s">
        <v>2</v>
      </c>
      <c r="Y28" s="233" t="s">
        <v>17</v>
      </c>
      <c r="Z28" s="1628" t="s">
        <v>17</v>
      </c>
      <c r="AA28" s="4303" t="s">
        <v>15</v>
      </c>
      <c r="AB28" s="236" t="s">
        <v>2</v>
      </c>
      <c r="AC28" s="236" t="s">
        <v>2</v>
      </c>
      <c r="AD28" s="236" t="s">
        <v>2</v>
      </c>
      <c r="AE28" s="1626" t="s">
        <v>2</v>
      </c>
      <c r="AF28" s="4279">
        <v>16</v>
      </c>
      <c r="AG28" s="4280">
        <v>3</v>
      </c>
      <c r="AH28" s="4280">
        <v>0</v>
      </c>
      <c r="AI28" s="4280">
        <v>9</v>
      </c>
      <c r="AJ28" s="4281">
        <v>2</v>
      </c>
      <c r="AK28" s="4281">
        <v>0</v>
      </c>
      <c r="AL28" s="4281">
        <v>2</v>
      </c>
      <c r="AM28" s="4283">
        <v>8</v>
      </c>
    </row>
    <row r="29" spans="1:39" ht="23.25" customHeight="1" thickBot="1">
      <c r="A29" s="1258" t="s">
        <v>1807</v>
      </c>
      <c r="B29" s="4303" t="s">
        <v>15</v>
      </c>
      <c r="C29" s="236" t="s">
        <v>2</v>
      </c>
      <c r="D29" s="233" t="s">
        <v>17</v>
      </c>
      <c r="E29" s="1628" t="s">
        <v>17</v>
      </c>
      <c r="F29" s="1629" t="s">
        <v>2</v>
      </c>
      <c r="G29" s="1367" t="s">
        <v>17</v>
      </c>
      <c r="H29" s="1407" t="s">
        <v>3</v>
      </c>
      <c r="I29" s="4295" t="s">
        <v>15</v>
      </c>
      <c r="J29" s="424" t="s">
        <v>1811</v>
      </c>
      <c r="K29" s="233" t="s">
        <v>17</v>
      </c>
      <c r="L29" s="1628" t="s">
        <v>17</v>
      </c>
      <c r="M29" s="1629" t="s">
        <v>1817</v>
      </c>
      <c r="N29" s="236" t="s">
        <v>1818</v>
      </c>
      <c r="O29" s="236" t="s">
        <v>2</v>
      </c>
      <c r="P29" s="1727" t="s">
        <v>3</v>
      </c>
      <c r="Q29" s="424" t="s">
        <v>1821</v>
      </c>
      <c r="R29" s="233" t="s">
        <v>17</v>
      </c>
      <c r="S29" s="4296" t="s">
        <v>3</v>
      </c>
      <c r="T29" s="238" t="s">
        <v>2</v>
      </c>
      <c r="U29" s="233" t="s">
        <v>17</v>
      </c>
      <c r="V29" s="236" t="s">
        <v>2</v>
      </c>
      <c r="W29" s="236" t="s">
        <v>2</v>
      </c>
      <c r="X29" s="236" t="s">
        <v>2</v>
      </c>
      <c r="Y29" s="233" t="s">
        <v>17</v>
      </c>
      <c r="Z29" s="233" t="s">
        <v>17</v>
      </c>
      <c r="AA29" s="1629" t="s">
        <v>2</v>
      </c>
      <c r="AB29" s="236" t="s">
        <v>2</v>
      </c>
      <c r="AC29" s="236" t="s">
        <v>2</v>
      </c>
      <c r="AD29" s="1407" t="s">
        <v>3</v>
      </c>
      <c r="AE29" s="1626" t="s">
        <v>2</v>
      </c>
      <c r="AF29" s="4279">
        <v>16</v>
      </c>
      <c r="AG29" s="4280">
        <v>3</v>
      </c>
      <c r="AH29" s="4280">
        <v>0</v>
      </c>
      <c r="AI29" s="4280">
        <v>9</v>
      </c>
      <c r="AJ29" s="4281">
        <v>2</v>
      </c>
      <c r="AK29" s="4281">
        <v>0</v>
      </c>
      <c r="AL29" s="4281">
        <v>3</v>
      </c>
      <c r="AM29" s="4283">
        <v>8</v>
      </c>
    </row>
    <row r="30" spans="1:39" ht="23.25" customHeight="1" thickBot="1">
      <c r="A30" s="1257" t="s">
        <v>1808</v>
      </c>
      <c r="B30" s="1629" t="s">
        <v>2</v>
      </c>
      <c r="C30" s="236" t="s">
        <v>2</v>
      </c>
      <c r="D30" s="233" t="s">
        <v>17</v>
      </c>
      <c r="E30" s="1628" t="s">
        <v>17</v>
      </c>
      <c r="F30" s="1629" t="s">
        <v>2</v>
      </c>
      <c r="G30" s="1367" t="s">
        <v>17</v>
      </c>
      <c r="H30" s="236" t="s">
        <v>2</v>
      </c>
      <c r="I30" s="236" t="s">
        <v>2</v>
      </c>
      <c r="J30" s="4295" t="s">
        <v>15</v>
      </c>
      <c r="K30" s="233" t="s">
        <v>17</v>
      </c>
      <c r="L30" s="1628" t="s">
        <v>17</v>
      </c>
      <c r="M30" s="1629" t="s">
        <v>2</v>
      </c>
      <c r="N30" s="236" t="s">
        <v>2</v>
      </c>
      <c r="O30" s="4295" t="s">
        <v>15</v>
      </c>
      <c r="P30" s="236" t="s">
        <v>2</v>
      </c>
      <c r="Q30" s="236" t="s">
        <v>2</v>
      </c>
      <c r="R30" s="233" t="s">
        <v>17</v>
      </c>
      <c r="S30" s="1628" t="s">
        <v>17</v>
      </c>
      <c r="T30" s="1629" t="s">
        <v>2</v>
      </c>
      <c r="U30" s="236" t="s">
        <v>2</v>
      </c>
      <c r="V30" s="236" t="s">
        <v>2</v>
      </c>
      <c r="W30" s="236" t="s">
        <v>2</v>
      </c>
      <c r="X30" s="233" t="s">
        <v>17</v>
      </c>
      <c r="Y30" s="4291" t="s">
        <v>704</v>
      </c>
      <c r="Z30" s="4302" t="s">
        <v>704</v>
      </c>
      <c r="AA30" s="1629" t="s">
        <v>2</v>
      </c>
      <c r="AB30" s="233" t="s">
        <v>17</v>
      </c>
      <c r="AC30" s="236" t="s">
        <v>2</v>
      </c>
      <c r="AD30" s="4295" t="s">
        <v>15</v>
      </c>
      <c r="AE30" s="1626" t="s">
        <v>2</v>
      </c>
      <c r="AF30" s="4279">
        <v>19</v>
      </c>
      <c r="AG30" s="4280">
        <v>0</v>
      </c>
      <c r="AH30" s="4280">
        <v>0</v>
      </c>
      <c r="AI30" s="4280">
        <v>9</v>
      </c>
      <c r="AJ30" s="4281">
        <v>2</v>
      </c>
      <c r="AK30" s="4281">
        <v>0</v>
      </c>
      <c r="AL30" s="4281">
        <v>3</v>
      </c>
      <c r="AM30" s="4283">
        <v>2</v>
      </c>
    </row>
    <row r="31" spans="1:39" ht="23.25" customHeight="1" thickBot="1">
      <c r="A31" s="1257" t="s">
        <v>1809</v>
      </c>
      <c r="B31" s="1625" t="s">
        <v>17</v>
      </c>
      <c r="C31" s="236" t="s">
        <v>2</v>
      </c>
      <c r="D31" s="233" t="s">
        <v>17</v>
      </c>
      <c r="E31" s="1628" t="s">
        <v>17</v>
      </c>
      <c r="F31" s="1629" t="s">
        <v>2</v>
      </c>
      <c r="G31" s="1367" t="s">
        <v>17</v>
      </c>
      <c r="H31" s="236" t="s">
        <v>2</v>
      </c>
      <c r="I31" s="236" t="s">
        <v>2</v>
      </c>
      <c r="J31" s="236" t="s">
        <v>2</v>
      </c>
      <c r="K31" s="233" t="s">
        <v>17</v>
      </c>
      <c r="L31" s="1628" t="s">
        <v>17</v>
      </c>
      <c r="M31" s="4303" t="s">
        <v>15</v>
      </c>
      <c r="N31" s="236" t="s">
        <v>2</v>
      </c>
      <c r="O31" s="1407" t="s">
        <v>3</v>
      </c>
      <c r="P31" s="236" t="s">
        <v>2</v>
      </c>
      <c r="Q31" s="233" t="s">
        <v>17</v>
      </c>
      <c r="R31" s="4291" t="s">
        <v>704</v>
      </c>
      <c r="S31" s="1628" t="s">
        <v>17</v>
      </c>
      <c r="T31" s="1629" t="s">
        <v>2</v>
      </c>
      <c r="U31" s="236" t="s">
        <v>2</v>
      </c>
      <c r="V31" s="236" t="s">
        <v>2</v>
      </c>
      <c r="W31" s="236" t="s">
        <v>2</v>
      </c>
      <c r="X31" s="1407" t="s">
        <v>3</v>
      </c>
      <c r="Y31" s="1628" t="s">
        <v>17</v>
      </c>
      <c r="Z31" s="1628" t="s">
        <v>17</v>
      </c>
      <c r="AA31" s="1510" t="s">
        <v>806</v>
      </c>
      <c r="AB31" s="236" t="s">
        <v>2</v>
      </c>
      <c r="AC31" s="236" t="s">
        <v>2</v>
      </c>
      <c r="AD31" s="1407" t="s">
        <v>3</v>
      </c>
      <c r="AE31" s="1628" t="s">
        <v>17</v>
      </c>
      <c r="AF31" s="4279">
        <v>16</v>
      </c>
      <c r="AG31" s="4280">
        <v>3</v>
      </c>
      <c r="AH31" s="4280">
        <v>0</v>
      </c>
      <c r="AI31" s="4280">
        <v>11</v>
      </c>
      <c r="AJ31" s="4281">
        <v>0</v>
      </c>
      <c r="AK31" s="4281">
        <v>0</v>
      </c>
      <c r="AL31" s="4281">
        <v>2</v>
      </c>
      <c r="AM31" s="4283">
        <v>6</v>
      </c>
    </row>
    <row r="32" spans="1:39" ht="23.25" customHeight="1" thickBot="1">
      <c r="A32" s="1255" t="s">
        <v>1810</v>
      </c>
      <c r="B32" s="1637" t="s">
        <v>2</v>
      </c>
      <c r="C32" s="238" t="s">
        <v>2</v>
      </c>
      <c r="D32" s="1577" t="s">
        <v>17</v>
      </c>
      <c r="E32" s="4298" t="s">
        <v>17</v>
      </c>
      <c r="F32" s="4297" t="s">
        <v>15</v>
      </c>
      <c r="G32" s="4330" t="s">
        <v>704</v>
      </c>
      <c r="H32" s="238" t="s">
        <v>2</v>
      </c>
      <c r="I32" s="238" t="s">
        <v>2</v>
      </c>
      <c r="J32" s="238" t="s">
        <v>2</v>
      </c>
      <c r="K32" s="1577" t="s">
        <v>17</v>
      </c>
      <c r="L32" s="4298" t="s">
        <v>17</v>
      </c>
      <c r="M32" s="1637" t="s">
        <v>2</v>
      </c>
      <c r="N32" s="4299" t="s">
        <v>15</v>
      </c>
      <c r="O32" s="238" t="s">
        <v>2</v>
      </c>
      <c r="P32" s="238" t="s">
        <v>2</v>
      </c>
      <c r="Q32" s="238" t="s">
        <v>2</v>
      </c>
      <c r="R32" s="1577" t="s">
        <v>17</v>
      </c>
      <c r="S32" s="4298" t="s">
        <v>17</v>
      </c>
      <c r="T32" s="1637" t="s">
        <v>2</v>
      </c>
      <c r="U32" s="238" t="s">
        <v>2</v>
      </c>
      <c r="V32" s="238" t="s">
        <v>2</v>
      </c>
      <c r="W32" s="238" t="s">
        <v>2</v>
      </c>
      <c r="X32" s="238" t="s">
        <v>2</v>
      </c>
      <c r="Y32" s="1577" t="s">
        <v>17</v>
      </c>
      <c r="Z32" s="4302" t="s">
        <v>704</v>
      </c>
      <c r="AA32" s="1637" t="s">
        <v>2</v>
      </c>
      <c r="AB32" s="236" t="s">
        <v>2</v>
      </c>
      <c r="AC32" s="233" t="s">
        <v>17</v>
      </c>
      <c r="AD32" s="238" t="s">
        <v>2</v>
      </c>
      <c r="AE32" s="4298" t="s">
        <v>17</v>
      </c>
      <c r="AF32" s="4279">
        <v>20</v>
      </c>
      <c r="AG32" s="4280">
        <v>0</v>
      </c>
      <c r="AH32" s="4280">
        <v>0</v>
      </c>
      <c r="AI32" s="4280">
        <v>9</v>
      </c>
      <c r="AJ32" s="4281">
        <v>1</v>
      </c>
      <c r="AK32" s="4281">
        <v>1</v>
      </c>
      <c r="AL32" s="4281">
        <v>3</v>
      </c>
      <c r="AM32" s="4283">
        <v>1</v>
      </c>
    </row>
    <row r="33" spans="1:45" ht="23.25" customHeight="1">
      <c r="A33" s="4270" t="s">
        <v>1773</v>
      </c>
      <c r="B33" s="4251" t="s">
        <v>5</v>
      </c>
      <c r="C33" s="4118" t="s">
        <v>1708</v>
      </c>
      <c r="D33" s="4119" t="s">
        <v>1708</v>
      </c>
      <c r="E33" s="4119" t="s">
        <v>1047</v>
      </c>
      <c r="F33" s="4252" t="s">
        <v>1708</v>
      </c>
      <c r="G33" s="4249" t="s">
        <v>1047</v>
      </c>
      <c r="H33" s="4119" t="s">
        <v>5</v>
      </c>
      <c r="I33" s="4118" t="s">
        <v>5</v>
      </c>
      <c r="J33" s="4119" t="s">
        <v>1708</v>
      </c>
      <c r="K33" s="4118" t="s">
        <v>1047</v>
      </c>
      <c r="L33" s="4119" t="s">
        <v>1708</v>
      </c>
      <c r="M33" s="4118" t="s">
        <v>1047</v>
      </c>
      <c r="N33" s="4115" t="s">
        <v>5</v>
      </c>
      <c r="O33" s="4115" t="s">
        <v>5</v>
      </c>
      <c r="P33" s="4119" t="s">
        <v>5</v>
      </c>
      <c r="Q33" s="4118" t="s">
        <v>1047</v>
      </c>
      <c r="R33" s="4119" t="s">
        <v>1708</v>
      </c>
      <c r="S33" s="2009" t="s">
        <v>1047</v>
      </c>
      <c r="T33" s="4115" t="s">
        <v>1708</v>
      </c>
      <c r="U33" s="4119" t="s">
        <v>1047</v>
      </c>
      <c r="V33" s="4119" t="s">
        <v>5</v>
      </c>
      <c r="W33" s="4253" t="s">
        <v>1753</v>
      </c>
      <c r="X33" s="4115" t="s">
        <v>1753</v>
      </c>
      <c r="Y33" s="4118" t="s">
        <v>1047</v>
      </c>
      <c r="Z33" s="4119" t="s">
        <v>1708</v>
      </c>
      <c r="AA33" s="4119" t="s">
        <v>1708</v>
      </c>
      <c r="AB33" s="4119" t="s">
        <v>1047</v>
      </c>
      <c r="AC33" s="4119" t="s">
        <v>5</v>
      </c>
      <c r="AD33" s="4254" t="s">
        <v>1708</v>
      </c>
      <c r="AE33" s="4118" t="s">
        <v>1047</v>
      </c>
      <c r="AF33" s="3781">
        <v>10</v>
      </c>
      <c r="AG33" s="3057">
        <v>10</v>
      </c>
      <c r="AH33" s="3057">
        <v>0</v>
      </c>
      <c r="AI33" s="3057">
        <v>8</v>
      </c>
      <c r="AJ33" s="1847">
        <v>0</v>
      </c>
      <c r="AK33" s="1847">
        <v>0</v>
      </c>
      <c r="AL33" s="1847">
        <v>0</v>
      </c>
      <c r="AM33" s="3167">
        <v>30</v>
      </c>
    </row>
    <row r="34" spans="1:45" ht="23.25" customHeight="1">
      <c r="A34" s="4271" t="s">
        <v>1774</v>
      </c>
      <c r="B34" s="4255" t="s">
        <v>1047</v>
      </c>
      <c r="C34" s="439" t="s">
        <v>1708</v>
      </c>
      <c r="D34" s="439" t="s">
        <v>1047</v>
      </c>
      <c r="E34" s="1982" t="s">
        <v>1708</v>
      </c>
      <c r="F34" s="1832" t="s">
        <v>5</v>
      </c>
      <c r="G34" s="4130" t="s">
        <v>5</v>
      </c>
      <c r="H34" s="73" t="s">
        <v>1047</v>
      </c>
      <c r="I34" s="1737" t="s">
        <v>1708</v>
      </c>
      <c r="J34" s="439" t="s">
        <v>1047</v>
      </c>
      <c r="K34" s="439" t="s">
        <v>1708</v>
      </c>
      <c r="L34" s="73" t="s">
        <v>5</v>
      </c>
      <c r="M34" s="1737" t="s">
        <v>5</v>
      </c>
      <c r="N34" s="1737" t="s">
        <v>1047</v>
      </c>
      <c r="O34" s="73" t="s">
        <v>1708</v>
      </c>
      <c r="P34" s="1737" t="s">
        <v>1047</v>
      </c>
      <c r="Q34" s="439" t="s">
        <v>1708</v>
      </c>
      <c r="R34" s="1982" t="s">
        <v>5</v>
      </c>
      <c r="S34" s="1737" t="s">
        <v>1708</v>
      </c>
      <c r="T34" s="439" t="s">
        <v>5</v>
      </c>
      <c r="U34" s="1982" t="s">
        <v>5</v>
      </c>
      <c r="V34" s="1737" t="s">
        <v>1047</v>
      </c>
      <c r="W34" s="73" t="s">
        <v>1708</v>
      </c>
      <c r="X34" s="1737" t="s">
        <v>1047</v>
      </c>
      <c r="Y34" s="439" t="s">
        <v>1708</v>
      </c>
      <c r="Z34" s="439" t="s">
        <v>1047</v>
      </c>
      <c r="AA34" s="1737" t="s">
        <v>5</v>
      </c>
      <c r="AB34" s="1982" t="s">
        <v>5</v>
      </c>
      <c r="AC34" s="439" t="s">
        <v>1708</v>
      </c>
      <c r="AD34" s="1979" t="s">
        <v>1047</v>
      </c>
      <c r="AE34" s="4256" t="s">
        <v>1708</v>
      </c>
      <c r="AF34" s="3172">
        <v>10</v>
      </c>
      <c r="AG34" s="2492">
        <v>11</v>
      </c>
      <c r="AH34" s="2492">
        <v>0</v>
      </c>
      <c r="AI34" s="2492">
        <v>9</v>
      </c>
      <c r="AJ34" s="49">
        <v>0</v>
      </c>
      <c r="AK34" s="49">
        <v>0</v>
      </c>
      <c r="AL34" s="49">
        <v>0</v>
      </c>
      <c r="AM34" s="14">
        <v>32</v>
      </c>
    </row>
    <row r="35" spans="1:45" ht="23.25" customHeight="1">
      <c r="A35" s="4271" t="s">
        <v>1775</v>
      </c>
      <c r="B35" s="4257" t="s">
        <v>1708</v>
      </c>
      <c r="C35" s="1737" t="s">
        <v>1047</v>
      </c>
      <c r="D35" s="73" t="s">
        <v>5</v>
      </c>
      <c r="E35" s="439" t="s">
        <v>5</v>
      </c>
      <c r="F35" s="1832" t="s">
        <v>1047</v>
      </c>
      <c r="G35" s="4258" t="s">
        <v>1708</v>
      </c>
      <c r="H35" s="439" t="s">
        <v>1708</v>
      </c>
      <c r="I35" s="1737" t="s">
        <v>1047</v>
      </c>
      <c r="J35" s="73" t="s">
        <v>5</v>
      </c>
      <c r="K35" s="1737" t="s">
        <v>1708</v>
      </c>
      <c r="L35" s="1737" t="s">
        <v>1047</v>
      </c>
      <c r="M35" s="439" t="s">
        <v>1708</v>
      </c>
      <c r="N35" s="1982" t="s">
        <v>1708</v>
      </c>
      <c r="O35" s="439" t="s">
        <v>1047</v>
      </c>
      <c r="P35" s="73" t="s">
        <v>5</v>
      </c>
      <c r="Q35" s="4259" t="s">
        <v>1753</v>
      </c>
      <c r="R35" s="1737" t="s">
        <v>1047</v>
      </c>
      <c r="S35" s="1737" t="s">
        <v>1708</v>
      </c>
      <c r="T35" s="1737" t="s">
        <v>1047</v>
      </c>
      <c r="U35" s="439" t="s">
        <v>1708</v>
      </c>
      <c r="V35" s="1982" t="s">
        <v>1708</v>
      </c>
      <c r="W35" s="1737" t="s">
        <v>1047</v>
      </c>
      <c r="X35" s="1737" t="s">
        <v>1708</v>
      </c>
      <c r="Y35" s="439" t="s">
        <v>5</v>
      </c>
      <c r="Z35" s="1982" t="s">
        <v>5</v>
      </c>
      <c r="AA35" s="1737" t="s">
        <v>1047</v>
      </c>
      <c r="AB35" s="1737" t="s">
        <v>1708</v>
      </c>
      <c r="AC35" s="73" t="s">
        <v>1047</v>
      </c>
      <c r="AD35" s="4130" t="s">
        <v>5</v>
      </c>
      <c r="AE35" s="1737" t="s">
        <v>5</v>
      </c>
      <c r="AF35" s="3172">
        <v>10</v>
      </c>
      <c r="AG35" s="2492">
        <v>11</v>
      </c>
      <c r="AH35" s="2492">
        <v>0</v>
      </c>
      <c r="AI35" s="2492">
        <v>8</v>
      </c>
      <c r="AJ35" s="49">
        <v>0</v>
      </c>
      <c r="AK35" s="49">
        <v>0</v>
      </c>
      <c r="AL35" s="49">
        <v>0</v>
      </c>
      <c r="AM35" s="14">
        <v>32</v>
      </c>
    </row>
    <row r="36" spans="1:45" ht="23.25" customHeight="1" thickBot="1">
      <c r="A36" s="4272" t="s">
        <v>1776</v>
      </c>
      <c r="B36" s="4260" t="s">
        <v>1708</v>
      </c>
      <c r="C36" s="4140" t="s">
        <v>5</v>
      </c>
      <c r="D36" s="451" t="s">
        <v>1708</v>
      </c>
      <c r="E36" s="4140" t="s">
        <v>5</v>
      </c>
      <c r="F36" s="4261" t="s">
        <v>1708</v>
      </c>
      <c r="G36" s="33" t="s">
        <v>5</v>
      </c>
      <c r="H36" s="451" t="s">
        <v>1708</v>
      </c>
      <c r="I36" s="451" t="s">
        <v>1708</v>
      </c>
      <c r="J36" s="4140" t="s">
        <v>1708</v>
      </c>
      <c r="K36" s="4140" t="s">
        <v>5</v>
      </c>
      <c r="L36" s="451" t="s">
        <v>5</v>
      </c>
      <c r="M36" s="4140" t="s">
        <v>1708</v>
      </c>
      <c r="N36" s="4140" t="s">
        <v>1708</v>
      </c>
      <c r="O36" s="4140" t="s">
        <v>1708</v>
      </c>
      <c r="P36" s="451" t="s">
        <v>1708</v>
      </c>
      <c r="Q36" s="4140" t="s">
        <v>1708</v>
      </c>
      <c r="R36" s="4140" t="s">
        <v>5</v>
      </c>
      <c r="S36" s="4140" t="s">
        <v>5</v>
      </c>
      <c r="T36" s="4140" t="s">
        <v>1708</v>
      </c>
      <c r="U36" s="4140" t="s">
        <v>1708</v>
      </c>
      <c r="V36" s="4140" t="s">
        <v>5</v>
      </c>
      <c r="W36" s="451" t="s">
        <v>1708</v>
      </c>
      <c r="X36" s="4140" t="s">
        <v>1708</v>
      </c>
      <c r="Y36" s="4140" t="s">
        <v>1708</v>
      </c>
      <c r="Z36" s="4140" t="s">
        <v>5</v>
      </c>
      <c r="AA36" s="4140" t="s">
        <v>1708</v>
      </c>
      <c r="AB36" s="4140" t="s">
        <v>1708</v>
      </c>
      <c r="AC36" s="4140" t="s">
        <v>1708</v>
      </c>
      <c r="AD36" s="4141" t="s">
        <v>1708</v>
      </c>
      <c r="AE36" s="4140" t="s">
        <v>1708</v>
      </c>
      <c r="AF36" s="3175">
        <v>0</v>
      </c>
      <c r="AG36" s="2494">
        <v>21</v>
      </c>
      <c r="AH36" s="2494">
        <v>0</v>
      </c>
      <c r="AI36" s="2494">
        <v>9</v>
      </c>
      <c r="AJ36" s="1778">
        <v>0</v>
      </c>
      <c r="AK36" s="1778">
        <v>0</v>
      </c>
      <c r="AL36" s="1778">
        <v>0</v>
      </c>
      <c r="AM36" s="1595">
        <v>42</v>
      </c>
    </row>
    <row r="37" spans="1:45">
      <c r="A37" s="3789" t="s">
        <v>2</v>
      </c>
      <c r="B37" s="4262">
        <v>3</v>
      </c>
      <c r="C37" s="4262">
        <v>3</v>
      </c>
      <c r="D37" s="4262">
        <v>0</v>
      </c>
      <c r="E37" s="4262">
        <v>0</v>
      </c>
      <c r="F37" s="4262">
        <v>3</v>
      </c>
      <c r="G37" s="4262">
        <v>0</v>
      </c>
      <c r="H37" s="4262">
        <v>3</v>
      </c>
      <c r="I37" s="4262">
        <v>3</v>
      </c>
      <c r="J37" s="4262">
        <v>3</v>
      </c>
      <c r="K37" s="4262">
        <v>0</v>
      </c>
      <c r="L37" s="4262">
        <v>0</v>
      </c>
      <c r="M37" s="4262">
        <v>3</v>
      </c>
      <c r="N37" s="4262">
        <v>3</v>
      </c>
      <c r="O37" s="4262">
        <v>3</v>
      </c>
      <c r="P37" s="4262">
        <v>3</v>
      </c>
      <c r="Q37" s="4262">
        <v>3</v>
      </c>
      <c r="R37" s="4262">
        <v>0</v>
      </c>
      <c r="S37" s="4262">
        <v>0</v>
      </c>
      <c r="T37" s="4262">
        <v>3</v>
      </c>
      <c r="U37" s="4262">
        <v>3</v>
      </c>
      <c r="V37" s="4262">
        <v>3</v>
      </c>
      <c r="W37" s="4262">
        <v>3</v>
      </c>
      <c r="X37" s="4262">
        <v>3</v>
      </c>
      <c r="Y37" s="4262">
        <v>0</v>
      </c>
      <c r="Z37" s="4262">
        <v>0</v>
      </c>
      <c r="AA37" s="4262">
        <v>3</v>
      </c>
      <c r="AB37" s="4262">
        <v>3</v>
      </c>
      <c r="AC37" s="4262">
        <v>3</v>
      </c>
      <c r="AD37" s="4262">
        <v>3</v>
      </c>
      <c r="AE37" s="4262">
        <v>3</v>
      </c>
      <c r="AF37" s="2497" t="s">
        <v>1028</v>
      </c>
      <c r="AG37" s="2497" t="s">
        <v>1754</v>
      </c>
      <c r="AH37" s="2497"/>
      <c r="AI37" s="2497"/>
      <c r="AJ37" s="2497"/>
      <c r="AK37" s="2497"/>
      <c r="AL37" s="2497"/>
      <c r="AM37" s="2497"/>
      <c r="AQ37">
        <f>COUNTIF(B33:AE33,$AG$37)*2</f>
        <v>20</v>
      </c>
      <c r="AR37">
        <f>COUNTIF(B33:AE33,$AF$37)*1</f>
        <v>10</v>
      </c>
      <c r="AS37">
        <f>SUM(AQ37:AR37)</f>
        <v>30</v>
      </c>
    </row>
    <row r="38" spans="1:45">
      <c r="A38" s="3792" t="s">
        <v>3</v>
      </c>
      <c r="B38" s="4263">
        <v>4</v>
      </c>
      <c r="C38" s="4263">
        <v>4</v>
      </c>
      <c r="D38" s="4263">
        <v>3</v>
      </c>
      <c r="E38" s="4263">
        <v>3</v>
      </c>
      <c r="F38" s="4263">
        <v>4</v>
      </c>
      <c r="G38" s="4263">
        <v>3</v>
      </c>
      <c r="H38" s="4263">
        <v>4</v>
      </c>
      <c r="I38" s="4263">
        <v>4</v>
      </c>
      <c r="J38" s="4263">
        <v>4</v>
      </c>
      <c r="K38" s="4263">
        <v>3</v>
      </c>
      <c r="L38" s="4263">
        <v>3</v>
      </c>
      <c r="M38" s="4263">
        <v>4</v>
      </c>
      <c r="N38" s="4263">
        <v>4</v>
      </c>
      <c r="O38" s="4263">
        <v>4</v>
      </c>
      <c r="P38" s="4263">
        <v>4</v>
      </c>
      <c r="Q38" s="4263">
        <v>4</v>
      </c>
      <c r="R38" s="4263">
        <v>3</v>
      </c>
      <c r="S38" s="4263">
        <v>3</v>
      </c>
      <c r="T38" s="4263">
        <v>4</v>
      </c>
      <c r="U38" s="4263">
        <v>4</v>
      </c>
      <c r="V38" s="4263">
        <v>4</v>
      </c>
      <c r="W38" s="4263">
        <v>4</v>
      </c>
      <c r="X38" s="4263">
        <v>4</v>
      </c>
      <c r="Y38" s="4263">
        <v>3</v>
      </c>
      <c r="Z38" s="4263">
        <v>3</v>
      </c>
      <c r="AA38" s="4263">
        <v>4</v>
      </c>
      <c r="AB38" s="4263">
        <v>4</v>
      </c>
      <c r="AC38" s="4263">
        <v>4</v>
      </c>
      <c r="AD38" s="4263">
        <v>4</v>
      </c>
      <c r="AE38" s="4263">
        <v>4</v>
      </c>
      <c r="AF38" s="2498"/>
      <c r="AG38" s="2498"/>
      <c r="AH38" s="2498"/>
      <c r="AI38" s="2498"/>
      <c r="AJ38" s="2497"/>
      <c r="AK38" s="2497"/>
      <c r="AL38" s="2497"/>
      <c r="AM38" s="2498"/>
      <c r="AQ38">
        <f>COUNTIF(B34:AE34,$AG$37)*2</f>
        <v>22</v>
      </c>
      <c r="AR38">
        <f>COUNTIF(B34:AE34,$AF$37)*1</f>
        <v>10</v>
      </c>
      <c r="AS38">
        <f t="shared" ref="AS38:AS40" si="0">SUM(AQ38:AR38)</f>
        <v>32</v>
      </c>
    </row>
    <row r="39" spans="1:45">
      <c r="A39" s="3792" t="s">
        <v>1755</v>
      </c>
      <c r="B39" s="4264">
        <v>2</v>
      </c>
      <c r="C39" s="4264">
        <v>3</v>
      </c>
      <c r="D39" s="4264">
        <v>2</v>
      </c>
      <c r="E39" s="4264">
        <v>1</v>
      </c>
      <c r="F39" s="4264">
        <v>3</v>
      </c>
      <c r="G39" s="4264">
        <v>2</v>
      </c>
      <c r="H39" s="4264">
        <v>2</v>
      </c>
      <c r="I39" s="4264">
        <v>1</v>
      </c>
      <c r="J39" s="4264">
        <v>2</v>
      </c>
      <c r="K39" s="4264">
        <v>1</v>
      </c>
      <c r="L39" s="4264">
        <v>2</v>
      </c>
      <c r="M39" s="4264">
        <v>2</v>
      </c>
      <c r="N39" s="4264">
        <v>2</v>
      </c>
      <c r="O39" s="4264">
        <v>2</v>
      </c>
      <c r="P39" s="4264">
        <v>2</v>
      </c>
      <c r="Q39" s="4264">
        <v>2</v>
      </c>
      <c r="R39" s="4264">
        <v>1</v>
      </c>
      <c r="S39" s="4264">
        <v>2</v>
      </c>
      <c r="T39" s="4264">
        <v>2</v>
      </c>
      <c r="U39" s="4264">
        <v>2</v>
      </c>
      <c r="V39" s="4264">
        <v>1</v>
      </c>
      <c r="W39" s="4264">
        <v>2</v>
      </c>
      <c r="X39" s="4264">
        <v>2</v>
      </c>
      <c r="Y39" s="4264">
        <v>2</v>
      </c>
      <c r="Z39" s="4264">
        <v>2</v>
      </c>
      <c r="AA39" s="4264">
        <v>2</v>
      </c>
      <c r="AB39" s="4264">
        <v>2</v>
      </c>
      <c r="AC39" s="4264">
        <v>2</v>
      </c>
      <c r="AD39" s="4264">
        <v>3</v>
      </c>
      <c r="AE39" s="4264">
        <v>2</v>
      </c>
      <c r="AF39" s="2498"/>
      <c r="AG39" s="2498"/>
      <c r="AH39" s="2498"/>
      <c r="AI39" s="2498"/>
      <c r="AJ39" s="2497"/>
      <c r="AK39" s="2497"/>
      <c r="AL39" s="2497"/>
      <c r="AM39" s="2498"/>
      <c r="AQ39">
        <f>COUNTIF(B35:AE35,$AG$37)*2</f>
        <v>22</v>
      </c>
      <c r="AR39">
        <f>COUNTIF(B35:AE35,$AF$37)*1</f>
        <v>10</v>
      </c>
      <c r="AS39">
        <f t="shared" si="0"/>
        <v>32</v>
      </c>
    </row>
    <row r="40" spans="1:45">
      <c r="A40" s="3799" t="s">
        <v>2</v>
      </c>
      <c r="B40" s="4265">
        <v>12</v>
      </c>
      <c r="C40" s="4265">
        <v>9</v>
      </c>
      <c r="D40" s="4265">
        <v>0</v>
      </c>
      <c r="E40" s="4265">
        <v>0</v>
      </c>
      <c r="F40" s="4265">
        <v>9</v>
      </c>
      <c r="G40" s="4265">
        <v>0</v>
      </c>
      <c r="H40" s="4265">
        <v>8</v>
      </c>
      <c r="I40" s="4265">
        <v>13</v>
      </c>
      <c r="J40" s="4265">
        <v>9</v>
      </c>
      <c r="K40" s="4265">
        <v>0</v>
      </c>
      <c r="L40" s="4265">
        <v>0</v>
      </c>
      <c r="M40" s="4265">
        <v>10</v>
      </c>
      <c r="N40" s="4265">
        <v>11</v>
      </c>
      <c r="O40" s="4265">
        <v>10</v>
      </c>
      <c r="P40" s="4265">
        <v>12</v>
      </c>
      <c r="Q40" s="4265">
        <v>8</v>
      </c>
      <c r="R40" s="4265">
        <v>0</v>
      </c>
      <c r="S40" s="4265">
        <v>0</v>
      </c>
      <c r="T40" s="4265">
        <v>10</v>
      </c>
      <c r="U40" s="4265">
        <v>11</v>
      </c>
      <c r="V40" s="4265">
        <v>9</v>
      </c>
      <c r="W40" s="4265">
        <v>11</v>
      </c>
      <c r="X40" s="4265">
        <v>10</v>
      </c>
      <c r="Y40" s="4265">
        <v>0</v>
      </c>
      <c r="Z40" s="4265">
        <v>0</v>
      </c>
      <c r="AA40" s="4265">
        <v>10</v>
      </c>
      <c r="AB40" s="4265">
        <v>11</v>
      </c>
      <c r="AC40" s="4265">
        <v>9</v>
      </c>
      <c r="AD40" s="4265">
        <v>11</v>
      </c>
      <c r="AE40" s="4265">
        <v>9</v>
      </c>
      <c r="AF40" s="2507"/>
      <c r="AG40" s="2507"/>
      <c r="AH40" s="2507"/>
      <c r="AI40" s="2507"/>
      <c r="AJ40" s="2507"/>
      <c r="AK40" s="2507"/>
      <c r="AL40" s="2507"/>
      <c r="AM40" s="2507"/>
      <c r="AQ40">
        <f>COUNTIF(B36:AE36,$AG$37)*2</f>
        <v>42</v>
      </c>
      <c r="AR40">
        <f>COUNTIF(B36:AE36,$AF$37)*1</f>
        <v>0</v>
      </c>
      <c r="AS40">
        <f t="shared" si="0"/>
        <v>42</v>
      </c>
    </row>
    <row r="41" spans="1:45">
      <c r="A41" s="3803" t="s">
        <v>1756</v>
      </c>
      <c r="B41" s="4264">
        <v>10</v>
      </c>
      <c r="C41" s="4264">
        <v>11</v>
      </c>
      <c r="D41" s="4264">
        <v>3</v>
      </c>
      <c r="E41" s="4264">
        <v>3</v>
      </c>
      <c r="F41" s="4264">
        <v>13</v>
      </c>
      <c r="G41" s="4264">
        <v>3</v>
      </c>
      <c r="H41" s="4264">
        <v>13</v>
      </c>
      <c r="I41" s="4264">
        <v>13</v>
      </c>
      <c r="J41" s="4264">
        <v>11</v>
      </c>
      <c r="K41" s="4264">
        <v>3</v>
      </c>
      <c r="L41" s="4264">
        <v>3</v>
      </c>
      <c r="M41" s="4264">
        <v>13</v>
      </c>
      <c r="N41" s="4264">
        <v>11</v>
      </c>
      <c r="O41" s="4264">
        <v>13</v>
      </c>
      <c r="P41" s="4264">
        <v>13</v>
      </c>
      <c r="Q41" s="4264">
        <v>11</v>
      </c>
      <c r="R41" s="4264">
        <v>3</v>
      </c>
      <c r="S41" s="4264">
        <v>3</v>
      </c>
      <c r="T41" s="4264">
        <v>13</v>
      </c>
      <c r="U41" s="4264">
        <v>11</v>
      </c>
      <c r="V41" s="4264">
        <v>13</v>
      </c>
      <c r="W41" s="4264">
        <v>13</v>
      </c>
      <c r="X41" s="4264">
        <v>11</v>
      </c>
      <c r="Y41" s="4264">
        <v>3</v>
      </c>
      <c r="Z41" s="4264">
        <v>3</v>
      </c>
      <c r="AA41" s="4264">
        <v>13</v>
      </c>
      <c r="AB41" s="4264">
        <v>11</v>
      </c>
      <c r="AC41" s="4264">
        <v>13</v>
      </c>
      <c r="AD41" s="4264">
        <v>13</v>
      </c>
      <c r="AE41" s="4264">
        <v>11</v>
      </c>
      <c r="AF41" s="2507"/>
      <c r="AG41" s="2507"/>
      <c r="AH41" s="2507"/>
      <c r="AI41" s="2507"/>
      <c r="AJ41" s="2507"/>
      <c r="AK41" s="2507"/>
      <c r="AL41" s="2507"/>
      <c r="AM41" s="2507"/>
    </row>
    <row r="42" spans="1:45">
      <c r="A42" s="3804" t="s">
        <v>1757</v>
      </c>
      <c r="B42" s="4263">
        <v>0</v>
      </c>
      <c r="C42" s="4263">
        <v>0</v>
      </c>
      <c r="D42" s="4263">
        <v>3</v>
      </c>
      <c r="E42" s="4263">
        <v>3</v>
      </c>
      <c r="F42" s="4263">
        <v>0</v>
      </c>
      <c r="G42" s="4263">
        <v>3</v>
      </c>
      <c r="H42" s="4263">
        <v>0</v>
      </c>
      <c r="I42" s="4263">
        <v>0</v>
      </c>
      <c r="J42" s="4263">
        <v>0</v>
      </c>
      <c r="K42" s="4263">
        <v>3</v>
      </c>
      <c r="L42" s="4263">
        <v>3</v>
      </c>
      <c r="M42" s="4263">
        <v>0</v>
      </c>
      <c r="N42" s="4263">
        <v>0</v>
      </c>
      <c r="O42" s="4263">
        <v>0</v>
      </c>
      <c r="P42" s="4263">
        <v>0</v>
      </c>
      <c r="Q42" s="4263">
        <v>0</v>
      </c>
      <c r="R42" s="4263">
        <v>3</v>
      </c>
      <c r="S42" s="4263">
        <v>3</v>
      </c>
      <c r="T42" s="4263">
        <v>0</v>
      </c>
      <c r="U42" s="4263">
        <v>0</v>
      </c>
      <c r="V42" s="4263">
        <v>0</v>
      </c>
      <c r="W42" s="4263">
        <v>0</v>
      </c>
      <c r="X42" s="4263">
        <v>0</v>
      </c>
      <c r="Y42" s="4263">
        <v>3</v>
      </c>
      <c r="Z42" s="4263">
        <v>3</v>
      </c>
      <c r="AA42" s="4263">
        <v>0</v>
      </c>
      <c r="AB42" s="4263">
        <v>0</v>
      </c>
      <c r="AC42" s="4263">
        <v>0</v>
      </c>
      <c r="AD42" s="4263">
        <v>0</v>
      </c>
      <c r="AE42" s="4263">
        <v>0</v>
      </c>
      <c r="AF42" s="2507"/>
      <c r="AG42" s="2507"/>
      <c r="AH42" s="2507"/>
      <c r="AI42" s="2507"/>
      <c r="AJ42" s="2507"/>
      <c r="AK42" s="2507"/>
      <c r="AL42" s="2507"/>
      <c r="AM42" s="2507"/>
    </row>
    <row r="43" spans="1:45">
      <c r="A43" s="3805" t="s">
        <v>1758</v>
      </c>
      <c r="B43" s="4266">
        <v>1</v>
      </c>
      <c r="C43" s="4266">
        <v>1</v>
      </c>
      <c r="D43" s="4266">
        <v>1</v>
      </c>
      <c r="E43" s="4266">
        <v>2</v>
      </c>
      <c r="F43" s="4266">
        <v>2</v>
      </c>
      <c r="G43" s="4266">
        <v>2</v>
      </c>
      <c r="H43" s="4266">
        <v>2</v>
      </c>
      <c r="I43" s="4266">
        <v>2</v>
      </c>
      <c r="J43" s="4266">
        <v>2</v>
      </c>
      <c r="K43" s="4266">
        <v>2</v>
      </c>
      <c r="L43" s="4266">
        <v>1</v>
      </c>
      <c r="M43" s="4266">
        <v>1</v>
      </c>
      <c r="N43" s="4266">
        <v>1</v>
      </c>
      <c r="O43" s="4266">
        <v>2</v>
      </c>
      <c r="P43" s="4266">
        <v>2</v>
      </c>
      <c r="Q43" s="4266">
        <v>1</v>
      </c>
      <c r="R43" s="4266">
        <v>1</v>
      </c>
      <c r="S43" s="4266">
        <v>2</v>
      </c>
      <c r="T43" s="4266">
        <v>2</v>
      </c>
      <c r="U43" s="4266">
        <v>2</v>
      </c>
      <c r="V43" s="4266">
        <v>2</v>
      </c>
      <c r="W43" s="4266">
        <v>1</v>
      </c>
      <c r="X43" s="4266">
        <v>1</v>
      </c>
      <c r="Y43" s="4266">
        <v>2</v>
      </c>
      <c r="Z43" s="4266">
        <v>2</v>
      </c>
      <c r="AA43" s="4266">
        <v>1</v>
      </c>
      <c r="AB43" s="4266">
        <v>1</v>
      </c>
      <c r="AC43" s="4266">
        <v>1</v>
      </c>
      <c r="AD43" s="4266">
        <v>1</v>
      </c>
      <c r="AE43" s="4266">
        <v>2</v>
      </c>
      <c r="AF43" s="2507"/>
      <c r="AG43" s="2507"/>
      <c r="AH43" s="2507"/>
      <c r="AI43" s="2507"/>
      <c r="AJ43" s="2507"/>
      <c r="AK43" s="2507"/>
      <c r="AL43" s="2507"/>
      <c r="AM43" s="2507"/>
    </row>
    <row r="44" spans="1:45">
      <c r="A44" s="3805" t="s">
        <v>1759</v>
      </c>
      <c r="B44" s="4266">
        <v>11</v>
      </c>
      <c r="C44" s="4266">
        <v>8</v>
      </c>
      <c r="D44" s="4266">
        <v>2</v>
      </c>
      <c r="E44" s="4266">
        <v>2</v>
      </c>
      <c r="F44" s="4266">
        <v>8</v>
      </c>
      <c r="G44" s="4266">
        <v>2</v>
      </c>
      <c r="H44" s="4266">
        <v>7</v>
      </c>
      <c r="I44" s="4266">
        <v>11</v>
      </c>
      <c r="J44" s="4266">
        <v>9</v>
      </c>
      <c r="K44" s="4266">
        <v>2</v>
      </c>
      <c r="L44" s="4266">
        <v>2</v>
      </c>
      <c r="M44" s="4266">
        <v>9</v>
      </c>
      <c r="N44" s="4266">
        <v>9</v>
      </c>
      <c r="O44" s="4266">
        <v>9</v>
      </c>
      <c r="P44" s="4266">
        <v>10</v>
      </c>
      <c r="Q44" s="4266">
        <v>8</v>
      </c>
      <c r="R44" s="4266">
        <v>2</v>
      </c>
      <c r="S44" s="4266">
        <v>2</v>
      </c>
      <c r="T44" s="4266">
        <v>9</v>
      </c>
      <c r="U44" s="4266">
        <v>10</v>
      </c>
      <c r="V44" s="4266">
        <v>8</v>
      </c>
      <c r="W44" s="4266">
        <v>9</v>
      </c>
      <c r="X44" s="4266">
        <v>10</v>
      </c>
      <c r="Y44" s="4266">
        <v>2</v>
      </c>
      <c r="Z44" s="4266">
        <v>2</v>
      </c>
      <c r="AA44" s="4266">
        <v>9</v>
      </c>
      <c r="AB44" s="4266">
        <v>9</v>
      </c>
      <c r="AC44" s="4266">
        <v>9</v>
      </c>
      <c r="AD44" s="4266">
        <v>10</v>
      </c>
      <c r="AE44" s="4266">
        <v>8</v>
      </c>
      <c r="AF44" s="2507"/>
      <c r="AG44" s="2507"/>
      <c r="AH44" s="2507"/>
      <c r="AI44" s="2507"/>
      <c r="AJ44" s="2507"/>
      <c r="AK44" s="2507"/>
      <c r="AL44" s="2507"/>
      <c r="AM44" s="2507"/>
    </row>
    <row r="45" spans="1:45">
      <c r="A45" s="3805" t="s">
        <v>1760</v>
      </c>
      <c r="B45" s="4266">
        <v>4</v>
      </c>
      <c r="C45" s="4266">
        <v>4</v>
      </c>
      <c r="D45" s="4266">
        <v>1</v>
      </c>
      <c r="E45" s="4266">
        <v>1</v>
      </c>
      <c r="F45" s="4266">
        <v>4</v>
      </c>
      <c r="G45" s="4266">
        <v>1</v>
      </c>
      <c r="H45" s="4266">
        <v>4</v>
      </c>
      <c r="I45" s="4266">
        <v>5</v>
      </c>
      <c r="J45" s="4266">
        <v>3</v>
      </c>
      <c r="K45" s="4266">
        <v>1</v>
      </c>
      <c r="L45" s="4266">
        <v>1</v>
      </c>
      <c r="M45" s="4266">
        <v>4</v>
      </c>
      <c r="N45" s="4266">
        <v>5</v>
      </c>
      <c r="O45" s="4266">
        <v>4</v>
      </c>
      <c r="P45" s="4266">
        <v>5</v>
      </c>
      <c r="Q45" s="4266">
        <v>3</v>
      </c>
      <c r="R45" s="4266">
        <v>1</v>
      </c>
      <c r="S45" s="4266">
        <v>1</v>
      </c>
      <c r="T45" s="4266">
        <v>4</v>
      </c>
      <c r="U45" s="4266">
        <v>4</v>
      </c>
      <c r="V45" s="4266">
        <v>4</v>
      </c>
      <c r="W45" s="4266">
        <v>5</v>
      </c>
      <c r="X45" s="4266">
        <v>3</v>
      </c>
      <c r="Y45" s="4266">
        <v>1</v>
      </c>
      <c r="Z45" s="4266">
        <v>1</v>
      </c>
      <c r="AA45" s="4266">
        <v>4</v>
      </c>
      <c r="AB45" s="4266">
        <v>5</v>
      </c>
      <c r="AC45" s="4266">
        <v>3</v>
      </c>
      <c r="AD45" s="4266">
        <v>4</v>
      </c>
      <c r="AE45" s="4266">
        <v>4</v>
      </c>
      <c r="AF45" s="2507"/>
      <c r="AG45" s="2190"/>
      <c r="AH45" s="2190"/>
      <c r="AI45" s="2190"/>
      <c r="AJ45" s="2190"/>
      <c r="AK45" s="2190"/>
      <c r="AL45" s="2190"/>
      <c r="AM45" s="2190"/>
    </row>
    <row r="46" spans="1:45">
      <c r="A46" s="3805" t="s">
        <v>1761</v>
      </c>
      <c r="B46" s="4266">
        <v>8</v>
      </c>
      <c r="C46" s="4266">
        <v>6</v>
      </c>
      <c r="D46" s="4266">
        <v>1</v>
      </c>
      <c r="E46" s="4266">
        <v>1</v>
      </c>
      <c r="F46" s="4266">
        <v>5</v>
      </c>
      <c r="G46" s="4266">
        <v>2</v>
      </c>
      <c r="H46" s="4266">
        <v>4</v>
      </c>
      <c r="I46" s="4266">
        <v>7</v>
      </c>
      <c r="J46" s="4266">
        <v>5</v>
      </c>
      <c r="K46" s="4266">
        <v>1</v>
      </c>
      <c r="L46" s="4266">
        <v>2</v>
      </c>
      <c r="M46" s="4266">
        <v>7</v>
      </c>
      <c r="N46" s="4266">
        <v>6</v>
      </c>
      <c r="O46" s="4266">
        <v>7</v>
      </c>
      <c r="P46" s="4266">
        <v>7</v>
      </c>
      <c r="Q46" s="4266">
        <v>6</v>
      </c>
      <c r="R46" s="4266">
        <v>1</v>
      </c>
      <c r="S46" s="4266">
        <v>1</v>
      </c>
      <c r="T46" s="4266">
        <v>5</v>
      </c>
      <c r="U46" s="4266">
        <v>7</v>
      </c>
      <c r="V46" s="4266">
        <v>4</v>
      </c>
      <c r="W46" s="4266">
        <v>6</v>
      </c>
      <c r="X46" s="4266">
        <v>7</v>
      </c>
      <c r="Y46" s="4266">
        <v>2</v>
      </c>
      <c r="Z46" s="4266">
        <v>2</v>
      </c>
      <c r="AA46" s="4266">
        <v>7</v>
      </c>
      <c r="AB46" s="4266">
        <v>6</v>
      </c>
      <c r="AC46" s="4266">
        <v>7</v>
      </c>
      <c r="AD46" s="4266">
        <v>8</v>
      </c>
      <c r="AE46" s="4266">
        <v>6</v>
      </c>
    </row>
    <row r="47" spans="1:45">
      <c r="A47" s="3809" t="s">
        <v>1762</v>
      </c>
      <c r="B47" s="4264">
        <v>15</v>
      </c>
      <c r="C47" s="4264">
        <v>12</v>
      </c>
      <c r="D47" s="4264">
        <v>3</v>
      </c>
      <c r="E47" s="4264">
        <v>3</v>
      </c>
      <c r="F47" s="4264">
        <v>12</v>
      </c>
      <c r="G47" s="4264">
        <v>3</v>
      </c>
      <c r="H47" s="4264">
        <v>11</v>
      </c>
      <c r="I47" s="4264">
        <v>16</v>
      </c>
      <c r="J47" s="4264">
        <v>12</v>
      </c>
      <c r="K47" s="4264">
        <v>3</v>
      </c>
      <c r="L47" s="4264">
        <v>3</v>
      </c>
      <c r="M47" s="4264">
        <v>13</v>
      </c>
      <c r="N47" s="4264">
        <v>14</v>
      </c>
      <c r="O47" s="4264">
        <v>13</v>
      </c>
      <c r="P47" s="4264">
        <v>15</v>
      </c>
      <c r="Q47" s="4264">
        <v>11</v>
      </c>
      <c r="R47" s="4264">
        <v>3</v>
      </c>
      <c r="S47" s="4264">
        <v>3</v>
      </c>
      <c r="T47" s="4264">
        <v>13</v>
      </c>
      <c r="U47" s="4264">
        <v>14</v>
      </c>
      <c r="V47" s="4264">
        <v>12</v>
      </c>
      <c r="W47" s="4264">
        <v>14</v>
      </c>
      <c r="X47" s="4264">
        <v>13</v>
      </c>
      <c r="Y47" s="4264">
        <v>3</v>
      </c>
      <c r="Z47" s="4264">
        <v>3</v>
      </c>
      <c r="AA47" s="4264">
        <v>13</v>
      </c>
      <c r="AB47" s="4264">
        <v>14</v>
      </c>
      <c r="AC47" s="4264">
        <v>12</v>
      </c>
      <c r="AD47" s="4264">
        <v>14</v>
      </c>
      <c r="AE47" s="4264">
        <v>12</v>
      </c>
    </row>
    <row r="48" spans="1:45" ht="17.25" thickBot="1">
      <c r="A48" s="3812" t="s">
        <v>4</v>
      </c>
      <c r="B48" s="4267">
        <v>3</v>
      </c>
      <c r="C48" s="4267">
        <v>3</v>
      </c>
      <c r="D48" s="4267">
        <v>3</v>
      </c>
      <c r="E48" s="4267">
        <v>3</v>
      </c>
      <c r="F48" s="4267">
        <v>3</v>
      </c>
      <c r="G48" s="4267">
        <v>3</v>
      </c>
      <c r="H48" s="4267">
        <v>3</v>
      </c>
      <c r="I48" s="4267">
        <v>3</v>
      </c>
      <c r="J48" s="4267">
        <v>3</v>
      </c>
      <c r="K48" s="4267">
        <v>3</v>
      </c>
      <c r="L48" s="4267">
        <v>3</v>
      </c>
      <c r="M48" s="4267">
        <v>3</v>
      </c>
      <c r="N48" s="4267">
        <v>3</v>
      </c>
      <c r="O48" s="4267">
        <v>3</v>
      </c>
      <c r="P48" s="4267">
        <v>3</v>
      </c>
      <c r="Q48" s="4267">
        <v>3</v>
      </c>
      <c r="R48" s="4267">
        <v>3</v>
      </c>
      <c r="S48" s="4267">
        <v>3</v>
      </c>
      <c r="T48" s="4267">
        <v>3</v>
      </c>
      <c r="U48" s="4267">
        <v>3</v>
      </c>
      <c r="V48" s="4267">
        <v>3</v>
      </c>
      <c r="W48" s="4267">
        <v>3</v>
      </c>
      <c r="X48" s="4267">
        <v>3</v>
      </c>
      <c r="Y48" s="4267">
        <v>3</v>
      </c>
      <c r="Z48" s="4267">
        <v>3</v>
      </c>
      <c r="AA48" s="4267">
        <v>3</v>
      </c>
      <c r="AB48" s="4267">
        <v>3</v>
      </c>
      <c r="AC48" s="4267">
        <v>3</v>
      </c>
      <c r="AD48" s="4267">
        <v>3</v>
      </c>
      <c r="AE48" s="4267">
        <v>3</v>
      </c>
    </row>
  </sheetData>
  <mergeCells count="2">
    <mergeCell ref="A1:AE1"/>
    <mergeCell ref="AF2:AM2"/>
  </mergeCells>
  <phoneticPr fontId="3" type="noConversion"/>
  <conditionalFormatting sqref="B4:B15 C10:C13 C4:C8 I4:J18 D4:E36 G4:H36 F4:F16 C15:C36 B17:B36 K4:M36 T4:T23 O4:O36 R4:S36 N16:N24 P17:Q17 N4:N14 P4:Q15 Y4:Z36 X15:X36 U4:W36 Q19:Q36 AC4:AE36 X4:X10 AA4:AA14 AB10:AB36 X12:X13 AA16:AA36 AB4:AB8 F19:F26 I20:J36 F28:F36 P23:P36 T25:T36 N26:N36 P19:P21">
    <cfRule type="cellIs" dxfId="6037" priority="304" operator="equal">
      <formula>"연"</formula>
    </cfRule>
  </conditionalFormatting>
  <conditionalFormatting sqref="B5">
    <cfRule type="cellIs" dxfId="6036" priority="308" operator="equal">
      <formula>"연"</formula>
    </cfRule>
  </conditionalFormatting>
  <conditionalFormatting sqref="B8:B10">
    <cfRule type="cellIs" dxfId="6035" priority="307" operator="equal">
      <formula>"연"</formula>
    </cfRule>
  </conditionalFormatting>
  <conditionalFormatting sqref="B9">
    <cfRule type="cellIs" dxfId="6034" priority="123" operator="equal">
      <formula>"연"</formula>
    </cfRule>
  </conditionalFormatting>
  <conditionalFormatting sqref="B13:B14">
    <cfRule type="cellIs" dxfId="6033" priority="306" operator="equal">
      <formula>"연"</formula>
    </cfRule>
  </conditionalFormatting>
  <conditionalFormatting sqref="B15 F15:F16 C15:E18 G15:G18 B17:B18">
    <cfRule type="cellIs" dxfId="6032" priority="301" operator="equal">
      <formula>"연"</formula>
    </cfRule>
  </conditionalFormatting>
  <conditionalFormatting sqref="B19">
    <cfRule type="cellIs" dxfId="6031" priority="305" operator="equal">
      <formula>"연"</formula>
    </cfRule>
  </conditionalFormatting>
  <conditionalFormatting sqref="B22:B28">
    <cfRule type="cellIs" dxfId="6030" priority="127" operator="equal">
      <formula>"연"</formula>
    </cfRule>
  </conditionalFormatting>
  <conditionalFormatting sqref="B30:B32">
    <cfRule type="cellIs" dxfId="6029" priority="174" operator="equal">
      <formula>"연"</formula>
    </cfRule>
  </conditionalFormatting>
  <conditionalFormatting sqref="B11:C11">
    <cfRule type="cellIs" dxfId="6028" priority="303" operator="equal">
      <formula>"연"</formula>
    </cfRule>
  </conditionalFormatting>
  <conditionalFormatting sqref="B20:L20">
    <cfRule type="cellIs" dxfId="6027" priority="128" operator="equal">
      <formula>"연"</formula>
    </cfRule>
  </conditionalFormatting>
  <conditionalFormatting sqref="B3:AE3">
    <cfRule type="cellIs" dxfId="6026" priority="314" operator="equal">
      <formula>"일"</formula>
    </cfRule>
    <cfRule type="containsText" dxfId="6025" priority="315" operator="containsText" text="토">
      <formula>NOT(ISERROR(SEARCH("토",B3)))</formula>
    </cfRule>
  </conditionalFormatting>
  <conditionalFormatting sqref="C8">
    <cfRule type="cellIs" dxfId="6024" priority="107" operator="equal">
      <formula>"연"</formula>
    </cfRule>
  </conditionalFormatting>
  <conditionalFormatting sqref="C12 E12:G12">
    <cfRule type="cellIs" dxfId="6023" priority="297" operator="equal">
      <formula>"연"</formula>
    </cfRule>
  </conditionalFormatting>
  <conditionalFormatting sqref="C22:C32">
    <cfRule type="cellIs" dxfId="6022" priority="120" operator="equal">
      <formula>"연"</formula>
    </cfRule>
  </conditionalFormatting>
  <conditionalFormatting sqref="C6:D6 D10:E10 G10:I10">
    <cfRule type="cellIs" dxfId="6021" priority="302" operator="equal">
      <formula>"연"</formula>
    </cfRule>
  </conditionalFormatting>
  <conditionalFormatting sqref="C21:E21">
    <cfRule type="cellIs" dxfId="6020" priority="300" operator="equal">
      <formula>"연"</formula>
    </cfRule>
  </conditionalFormatting>
  <conditionalFormatting sqref="C4:F4">
    <cfRule type="cellIs" dxfId="6019" priority="309" operator="equal">
      <formula>"연"</formula>
    </cfRule>
  </conditionalFormatting>
  <conditionalFormatting sqref="C3:AE3">
    <cfRule type="cellIs" dxfId="6018" priority="313" operator="equal">
      <formula>"토"</formula>
    </cfRule>
  </conditionalFormatting>
  <conditionalFormatting sqref="D9">
    <cfRule type="cellIs" dxfId="6017" priority="294" operator="equal">
      <formula>"연"</formula>
    </cfRule>
  </conditionalFormatting>
  <conditionalFormatting sqref="D12:D14">
    <cfRule type="cellIs" dxfId="6016" priority="293" operator="equal">
      <formula>"연"</formula>
    </cfRule>
  </conditionalFormatting>
  <conditionalFormatting sqref="D19">
    <cfRule type="cellIs" dxfId="6015" priority="292" operator="equal">
      <formula>"연"</formula>
    </cfRule>
  </conditionalFormatting>
  <conditionalFormatting sqref="D28">
    <cfRule type="cellIs" dxfId="6014" priority="118" operator="equal">
      <formula>"연"</formula>
    </cfRule>
  </conditionalFormatting>
  <conditionalFormatting sqref="D36 G36:I36 L36 P36 W36">
    <cfRule type="cellIs" dxfId="6013" priority="312" operator="equal">
      <formula>"연"</formula>
    </cfRule>
  </conditionalFormatting>
  <conditionalFormatting sqref="D24:E32">
    <cfRule type="cellIs" dxfId="6012" priority="147" operator="equal">
      <formula>"연"</formula>
    </cfRule>
  </conditionalFormatting>
  <conditionalFormatting sqref="D23:G23">
    <cfRule type="cellIs" dxfId="6011" priority="121" operator="equal">
      <formula>"연"</formula>
    </cfRule>
  </conditionalFormatting>
  <conditionalFormatting sqref="D5:H5">
    <cfRule type="cellIs" dxfId="6010" priority="104" operator="equal">
      <formula>"연"</formula>
    </cfRule>
  </conditionalFormatting>
  <conditionalFormatting sqref="D22:H22 J22:K22 M22:O22">
    <cfRule type="cellIs" dxfId="6009" priority="209" operator="equal">
      <formula>"연"</formula>
    </cfRule>
  </conditionalFormatting>
  <conditionalFormatting sqref="D7:K7 B7">
    <cfRule type="cellIs" dxfId="6008" priority="299" operator="equal">
      <formula>"연"</formula>
    </cfRule>
  </conditionalFormatting>
  <conditionalFormatting sqref="E11">
    <cfRule type="cellIs" dxfId="6007" priority="103" operator="equal">
      <formula>"연"</formula>
    </cfRule>
  </conditionalFormatting>
  <conditionalFormatting sqref="E14">
    <cfRule type="cellIs" dxfId="6006" priority="224" operator="equal">
      <formula>"연"</formula>
    </cfRule>
  </conditionalFormatting>
  <conditionalFormatting sqref="F4">
    <cfRule type="cellIs" dxfId="6005" priority="289" operator="equal">
      <formula>"연"</formula>
    </cfRule>
  </conditionalFormatting>
  <conditionalFormatting sqref="F7">
    <cfRule type="cellIs" dxfId="6004" priority="288" operator="equal">
      <formula>"연"</formula>
    </cfRule>
  </conditionalFormatting>
  <conditionalFormatting sqref="F24:F26">
    <cfRule type="cellIs" dxfId="6003" priority="130" operator="equal">
      <formula>"연"</formula>
    </cfRule>
  </conditionalFormatting>
  <conditionalFormatting sqref="F28:F31">
    <cfRule type="cellIs" dxfId="6002" priority="197" operator="equal">
      <formula>"연"</formula>
    </cfRule>
  </conditionalFormatting>
  <conditionalFormatting sqref="F33:G33 S33:T33 C34:E34 J34:K34 Q34:R34 T34:U34 AB34:AE34 E35 H35 M35:O35 U35:V35">
    <cfRule type="cellIs" dxfId="6001" priority="311" operator="equal">
      <formula>"연"</formula>
    </cfRule>
  </conditionalFormatting>
  <conditionalFormatting sqref="F6:J6">
    <cfRule type="cellIs" dxfId="6000" priority="286" operator="equal">
      <formula>"연"</formula>
    </cfRule>
  </conditionalFormatting>
  <conditionalFormatting sqref="F8:J8">
    <cfRule type="cellIs" dxfId="5999" priority="225" operator="equal">
      <formula>"연"</formula>
    </cfRule>
  </conditionalFormatting>
  <conditionalFormatting sqref="G24">
    <cfRule type="cellIs" dxfId="5998" priority="150" operator="equal">
      <formula>"연"</formula>
    </cfRule>
    <cfRule type="cellIs" dxfId="5997" priority="149" operator="equal">
      <formula>"연"</formula>
    </cfRule>
  </conditionalFormatting>
  <conditionalFormatting sqref="G25:G31">
    <cfRule type="cellIs" dxfId="5996" priority="173" operator="equal">
      <formula>"연"</formula>
    </cfRule>
  </conditionalFormatting>
  <conditionalFormatting sqref="G26">
    <cfRule type="cellIs" dxfId="5995" priority="172" operator="equal">
      <formula>"연"</formula>
    </cfRule>
  </conditionalFormatting>
  <conditionalFormatting sqref="G32">
    <cfRule type="cellIs" dxfId="5994" priority="171" operator="equal">
      <formula>"연"</formula>
    </cfRule>
    <cfRule type="cellIs" dxfId="5993" priority="170" operator="equal">
      <formula>"연"</formula>
    </cfRule>
  </conditionalFormatting>
  <conditionalFormatting sqref="G11:H11">
    <cfRule type="cellIs" dxfId="5992" priority="285" operator="equal">
      <formula>"연"</formula>
    </cfRule>
  </conditionalFormatting>
  <conditionalFormatting sqref="G21:H21">
    <cfRule type="cellIs" dxfId="5991" priority="213" operator="equal">
      <formula>"연"</formula>
    </cfRule>
  </conditionalFormatting>
  <conditionalFormatting sqref="H15:H16">
    <cfRule type="cellIs" dxfId="5990" priority="284" operator="equal">
      <formula>"연"</formula>
    </cfRule>
  </conditionalFormatting>
  <conditionalFormatting sqref="H16">
    <cfRule type="cellIs" dxfId="5989" priority="283" operator="equal">
      <formula>"연"</formula>
    </cfRule>
  </conditionalFormatting>
  <conditionalFormatting sqref="H19">
    <cfRule type="cellIs" dxfId="5988" priority="279" operator="equal">
      <formula>"연"</formula>
    </cfRule>
    <cfRule type="cellIs" dxfId="5987" priority="282" operator="equal">
      <formula>"연"</formula>
    </cfRule>
  </conditionalFormatting>
  <conditionalFormatting sqref="H29">
    <cfRule type="cellIs" dxfId="5986" priority="165" operator="equal">
      <formula>"연"</formula>
    </cfRule>
  </conditionalFormatting>
  <conditionalFormatting sqref="H14:I14">
    <cfRule type="cellIs" dxfId="5985" priority="223" operator="equal">
      <formula>"연"</formula>
    </cfRule>
  </conditionalFormatting>
  <conditionalFormatting sqref="H23:I28">
    <cfRule type="cellIs" dxfId="5984" priority="61" operator="equal">
      <formula>"연"</formula>
    </cfRule>
  </conditionalFormatting>
  <conditionalFormatting sqref="H30:I32">
    <cfRule type="cellIs" dxfId="5983" priority="199" operator="equal">
      <formula>"연"</formula>
    </cfRule>
  </conditionalFormatting>
  <conditionalFormatting sqref="H9:K9">
    <cfRule type="cellIs" dxfId="5982" priority="280" operator="equal">
      <formula>"연"</formula>
    </cfRule>
  </conditionalFormatting>
  <conditionalFormatting sqref="H4:N4">
    <cfRule type="cellIs" dxfId="5981" priority="204" operator="equal">
      <formula>"연"</formula>
    </cfRule>
  </conditionalFormatting>
  <conditionalFormatting sqref="I13 F13:G14">
    <cfRule type="cellIs" dxfId="5980" priority="287" operator="equal">
      <formula>"연"</formula>
    </cfRule>
  </conditionalFormatting>
  <conditionalFormatting sqref="I17:I18">
    <cfRule type="cellIs" dxfId="5979" priority="51" operator="equal">
      <formula>"연"</formula>
    </cfRule>
  </conditionalFormatting>
  <conditionalFormatting sqref="J11:J12">
    <cfRule type="cellIs" dxfId="5978" priority="275" operator="equal">
      <formula>"연"</formula>
    </cfRule>
  </conditionalFormatting>
  <conditionalFormatting sqref="J23:J29">
    <cfRule type="cellIs" dxfId="5977" priority="163" operator="equal">
      <formula>"연"</formula>
    </cfRule>
  </conditionalFormatting>
  <conditionalFormatting sqref="J31:J32">
    <cfRule type="cellIs" dxfId="5976" priority="198" operator="equal">
      <formula>"연"</formula>
    </cfRule>
  </conditionalFormatting>
  <conditionalFormatting sqref="J15:L15">
    <cfRule type="cellIs" dxfId="5975" priority="277" operator="equal">
      <formula>"연"</formula>
    </cfRule>
  </conditionalFormatting>
  <conditionalFormatting sqref="J21:M21">
    <cfRule type="cellIs" dxfId="5974" priority="206" operator="equal">
      <formula>"연"</formula>
    </cfRule>
  </conditionalFormatting>
  <conditionalFormatting sqref="J16:O16 R16">
    <cfRule type="cellIs" dxfId="5973" priority="272" operator="equal">
      <formula>"연"</formula>
    </cfRule>
  </conditionalFormatting>
  <conditionalFormatting sqref="K7">
    <cfRule type="cellIs" dxfId="5972" priority="59" operator="equal">
      <formula>"연"</formula>
    </cfRule>
  </conditionalFormatting>
  <conditionalFormatting sqref="K10:K13">
    <cfRule type="cellIs" dxfId="5971" priority="270" operator="equal">
      <formula>"연"</formula>
    </cfRule>
  </conditionalFormatting>
  <conditionalFormatting sqref="K23:K24">
    <cfRule type="cellIs" dxfId="5970" priority="201" operator="equal">
      <formula>"연"</formula>
    </cfRule>
  </conditionalFormatting>
  <conditionalFormatting sqref="K25:L32">
    <cfRule type="cellIs" dxfId="5969" priority="186" operator="equal">
      <formula>"연"</formula>
    </cfRule>
  </conditionalFormatting>
  <conditionalFormatting sqref="K14:M14">
    <cfRule type="cellIs" dxfId="5968" priority="269" operator="equal">
      <formula>"연"</formula>
    </cfRule>
  </conditionalFormatting>
  <conditionalFormatting sqref="K19:M19">
    <cfRule type="cellIs" dxfId="5967" priority="57" operator="equal">
      <formula>"연"</formula>
    </cfRule>
  </conditionalFormatting>
  <conditionalFormatting sqref="K18:O18">
    <cfRule type="cellIs" dxfId="5966" priority="268" operator="equal">
      <formula>"연"</formula>
    </cfRule>
  </conditionalFormatting>
  <conditionalFormatting sqref="K5:Q5">
    <cfRule type="cellIs" dxfId="5965" priority="267" operator="equal">
      <formula>"연"</formula>
    </cfRule>
  </conditionalFormatting>
  <conditionalFormatting sqref="L7:L8">
    <cfRule type="cellIs" dxfId="5964" priority="60" operator="equal">
      <formula>"연"</formula>
    </cfRule>
  </conditionalFormatting>
  <conditionalFormatting sqref="L13">
    <cfRule type="cellIs" dxfId="5963" priority="265" operator="equal">
      <formula>"연"</formula>
    </cfRule>
  </conditionalFormatting>
  <conditionalFormatting sqref="L22:L26">
    <cfRule type="cellIs" dxfId="5962" priority="45" operator="equal">
      <formula>"연"</formula>
    </cfRule>
  </conditionalFormatting>
  <conditionalFormatting sqref="L29">
    <cfRule type="cellIs" dxfId="5961" priority="99" operator="equal">
      <formula>"연"</formula>
    </cfRule>
  </conditionalFormatting>
  <conditionalFormatting sqref="L6:R6">
    <cfRule type="cellIs" dxfId="5960" priority="226" operator="equal">
      <formula>"연"</formula>
    </cfRule>
  </conditionalFormatting>
  <conditionalFormatting sqref="M7">
    <cfRule type="cellIs" dxfId="5959" priority="260" operator="equal">
      <formula>"연"</formula>
    </cfRule>
  </conditionalFormatting>
  <conditionalFormatting sqref="M9:M11">
    <cfRule type="cellIs" dxfId="5958" priority="44" operator="equal">
      <formula>"연"</formula>
    </cfRule>
  </conditionalFormatting>
  <conditionalFormatting sqref="M23:M30">
    <cfRule type="cellIs" dxfId="5957" priority="162" operator="equal">
      <formula>"연"</formula>
    </cfRule>
  </conditionalFormatting>
  <conditionalFormatting sqref="M32">
    <cfRule type="cellIs" dxfId="5956" priority="192" operator="equal">
      <formula>"연"</formula>
    </cfRule>
  </conditionalFormatting>
  <conditionalFormatting sqref="M17:P17 R17:T17">
    <cfRule type="cellIs" dxfId="5955" priority="274" operator="equal">
      <formula>"연"</formula>
    </cfRule>
  </conditionalFormatting>
  <conditionalFormatting sqref="M12:R12 T12">
    <cfRule type="cellIs" dxfId="5954" priority="261" operator="equal">
      <formula>"연"</formula>
    </cfRule>
  </conditionalFormatting>
  <conditionalFormatting sqref="N9">
    <cfRule type="cellIs" dxfId="5953" priority="259" operator="equal">
      <formula>"연"</formula>
    </cfRule>
  </conditionalFormatting>
  <conditionalFormatting sqref="N26:N31">
    <cfRule type="cellIs" dxfId="5952" priority="36" operator="equal">
      <formula>"연"</formula>
    </cfRule>
  </conditionalFormatting>
  <conditionalFormatting sqref="N10:O10 Q10:S10">
    <cfRule type="cellIs" dxfId="5951" priority="255" operator="equal">
      <formula>"연"</formula>
    </cfRule>
  </conditionalFormatting>
  <conditionalFormatting sqref="N19:O20">
    <cfRule type="cellIs" dxfId="5950" priority="262" operator="equal">
      <formula>"연"</formula>
    </cfRule>
  </conditionalFormatting>
  <conditionalFormatting sqref="N33:O33 X33 B35:B36">
    <cfRule type="cellIs" dxfId="5949" priority="316" operator="equal">
      <formula>"연"</formula>
    </cfRule>
  </conditionalFormatting>
  <conditionalFormatting sqref="N11:P11">
    <cfRule type="cellIs" dxfId="5948" priority="32" operator="equal">
      <formula>"연"</formula>
    </cfRule>
  </conditionalFormatting>
  <conditionalFormatting sqref="N8:R8">
    <cfRule type="cellIs" dxfId="5947" priority="257" operator="equal">
      <formula>"연"</formula>
    </cfRule>
  </conditionalFormatting>
  <conditionalFormatting sqref="O15">
    <cfRule type="cellIs" dxfId="5946" priority="100" operator="equal">
      <formula>"연"</formula>
    </cfRule>
  </conditionalFormatting>
  <conditionalFormatting sqref="O31">
    <cfRule type="cellIs" dxfId="5945" priority="160" operator="equal">
      <formula>"연"</formula>
    </cfRule>
  </conditionalFormatting>
  <conditionalFormatting sqref="O25:P28">
    <cfRule type="cellIs" dxfId="5944" priority="132" operator="equal">
      <formula>"연"</formula>
    </cfRule>
  </conditionalFormatting>
  <conditionalFormatting sqref="O7:AA7">
    <cfRule type="cellIs" dxfId="5943" priority="215" operator="equal">
      <formula>"연"</formula>
    </cfRule>
  </conditionalFormatting>
  <conditionalFormatting sqref="O21:AA21">
    <cfRule type="cellIs" dxfId="5942" priority="16" operator="equal">
      <formula>"연"</formula>
    </cfRule>
  </conditionalFormatting>
  <conditionalFormatting sqref="P4">
    <cfRule type="cellIs" dxfId="5941" priority="254" operator="equal">
      <formula>"연"</formula>
    </cfRule>
  </conditionalFormatting>
  <conditionalFormatting sqref="P29:P31">
    <cfRule type="cellIs" dxfId="5940" priority="34" operator="equal">
      <formula>"연"</formula>
    </cfRule>
  </conditionalFormatting>
  <conditionalFormatting sqref="P14:Q14">
    <cfRule type="cellIs" dxfId="5939" priority="29" operator="equal">
      <formula>"연"</formula>
    </cfRule>
  </conditionalFormatting>
  <conditionalFormatting sqref="Q9">
    <cfRule type="cellIs" dxfId="5938" priority="253" operator="equal">
      <formula>"연"</formula>
    </cfRule>
  </conditionalFormatting>
  <conditionalFormatting sqref="Q24:Q29">
    <cfRule type="cellIs" dxfId="5937" priority="26" operator="equal">
      <formula>"연"</formula>
    </cfRule>
  </conditionalFormatting>
  <conditionalFormatting sqref="Q14:R15">
    <cfRule type="cellIs" dxfId="5936" priority="216" operator="equal">
      <formula>"연"</formula>
    </cfRule>
  </conditionalFormatting>
  <conditionalFormatting sqref="Q31:R31">
    <cfRule type="cellIs" dxfId="5935" priority="39" operator="equal">
      <formula>"연"</formula>
    </cfRule>
  </conditionalFormatting>
  <conditionalFormatting sqref="Q28:U32">
    <cfRule type="cellIs" dxfId="5934" priority="159" operator="equal">
      <formula>"연"</formula>
    </cfRule>
  </conditionalFormatting>
  <conditionalFormatting sqref="Q20:V20">
    <cfRule type="cellIs" dxfId="5933" priority="222" operator="equal">
      <formula>"연"</formula>
    </cfRule>
  </conditionalFormatting>
  <conditionalFormatting sqref="Q23:W23">
    <cfRule type="cellIs" dxfId="5932" priority="115" operator="equal">
      <formula>"연"</formula>
    </cfRule>
  </conditionalFormatting>
  <conditionalFormatting sqref="Q19:X19">
    <cfRule type="cellIs" dxfId="5931" priority="249" operator="equal">
      <formula>"연"</formula>
    </cfRule>
  </conditionalFormatting>
  <conditionalFormatting sqref="Q22:Y22">
    <cfRule type="cellIs" dxfId="5930" priority="143" operator="equal">
      <formula>"연"</formula>
    </cfRule>
  </conditionalFormatting>
  <conditionalFormatting sqref="R28">
    <cfRule type="cellIs" dxfId="5929" priority="42" operator="equal">
      <formula>"연"</formula>
    </cfRule>
  </conditionalFormatting>
  <conditionalFormatting sqref="R4:S4">
    <cfRule type="cellIs" dxfId="5928" priority="69" operator="equal">
      <formula>"연"</formula>
    </cfRule>
  </conditionalFormatting>
  <conditionalFormatting sqref="R24:S27">
    <cfRule type="cellIs" dxfId="5927" priority="138" operator="equal">
      <formula>"연"</formula>
    </cfRule>
  </conditionalFormatting>
  <conditionalFormatting sqref="R11:U11 W11">
    <cfRule type="cellIs" dxfId="5926" priority="248" operator="equal">
      <formula>"연"</formula>
    </cfRule>
  </conditionalFormatting>
  <conditionalFormatting sqref="S14">
    <cfRule type="cellIs" dxfId="5925" priority="217" operator="equal">
      <formula>"연"</formula>
    </cfRule>
  </conditionalFormatting>
  <conditionalFormatting sqref="S24">
    <cfRule type="cellIs" dxfId="5924" priority="78" operator="equal">
      <formula>"연"</formula>
    </cfRule>
  </conditionalFormatting>
  <conditionalFormatting sqref="S28:S29">
    <cfRule type="cellIs" dxfId="5923" priority="24" operator="equal">
      <formula>"연"</formula>
    </cfRule>
  </conditionalFormatting>
  <conditionalFormatting sqref="S5:Y5">
    <cfRule type="cellIs" dxfId="5922" priority="219" operator="equal">
      <formula>"연"</formula>
    </cfRule>
  </conditionalFormatting>
  <conditionalFormatting sqref="T25">
    <cfRule type="cellIs" dxfId="5921" priority="28" operator="equal">
      <formula>"연"</formula>
    </cfRule>
  </conditionalFormatting>
  <conditionalFormatting sqref="T27">
    <cfRule type="cellIs" dxfId="5920" priority="38" operator="equal">
      <formula>"연"</formula>
    </cfRule>
  </conditionalFormatting>
  <conditionalFormatting sqref="T29">
    <cfRule type="cellIs" dxfId="5919" priority="17" operator="equal">
      <formula>"연"</formula>
    </cfRule>
  </conditionalFormatting>
  <conditionalFormatting sqref="T16:V16">
    <cfRule type="cellIs" dxfId="5918" priority="243" operator="equal">
      <formula>"연"</formula>
    </cfRule>
  </conditionalFormatting>
  <conditionalFormatting sqref="T9:Z9 V10 X10:AC10 V12:AD12 Y15 AB15:AE15 R18 T18:V18">
    <cfRule type="cellIs" dxfId="5917" priority="242" operator="equal">
      <formula>"연"</formula>
    </cfRule>
  </conditionalFormatting>
  <conditionalFormatting sqref="T6:AA6">
    <cfRule type="cellIs" dxfId="5916" priority="19" operator="equal">
      <formula>"연"</formula>
    </cfRule>
  </conditionalFormatting>
  <conditionalFormatting sqref="U8 W8:Z8">
    <cfRule type="cellIs" dxfId="5915" priority="239" operator="equal">
      <formula>"연"</formula>
    </cfRule>
  </conditionalFormatting>
  <conditionalFormatting sqref="U13">
    <cfRule type="cellIs" dxfId="5914" priority="240" operator="equal">
      <formula>"연"</formula>
    </cfRule>
  </conditionalFormatting>
  <conditionalFormatting sqref="U23:U25">
    <cfRule type="cellIs" dxfId="5913" priority="74" operator="equal">
      <formula>"연"</formula>
    </cfRule>
  </conditionalFormatting>
  <conditionalFormatting sqref="U27:U29">
    <cfRule type="cellIs" dxfId="5912" priority="66" operator="equal">
      <formula>"연"</formula>
    </cfRule>
  </conditionalFormatting>
  <conditionalFormatting sqref="U13:V13">
    <cfRule type="cellIs" dxfId="5911" priority="247" operator="equal">
      <formula>"연"</formula>
    </cfRule>
  </conditionalFormatting>
  <conditionalFormatting sqref="U15:V15">
    <cfRule type="cellIs" dxfId="5910" priority="101" operator="equal">
      <formula>"연"</formula>
    </cfRule>
  </conditionalFormatting>
  <conditionalFormatting sqref="U14:W14">
    <cfRule type="cellIs" dxfId="5909" priority="244" operator="equal">
      <formula>"연"</formula>
    </cfRule>
  </conditionalFormatting>
  <conditionalFormatting sqref="U4:AC4">
    <cfRule type="cellIs" dxfId="5908" priority="1" operator="equal">
      <formula>"연"</formula>
    </cfRule>
  </conditionalFormatting>
  <conditionalFormatting sqref="V25:W32">
    <cfRule type="cellIs" dxfId="5907" priority="157" operator="equal">
      <formula>"연"</formula>
    </cfRule>
  </conditionalFormatting>
  <conditionalFormatting sqref="W13">
    <cfRule type="cellIs" dxfId="5906" priority="9" operator="equal">
      <formula>"연"</formula>
    </cfRule>
    <cfRule type="cellIs" dxfId="5905" priority="8" operator="equal">
      <formula>"연"</formula>
    </cfRule>
  </conditionalFormatting>
  <conditionalFormatting sqref="W17">
    <cfRule type="cellIs" dxfId="5904" priority="218" operator="equal">
      <formula>"연"</formula>
    </cfRule>
  </conditionalFormatting>
  <conditionalFormatting sqref="W24">
    <cfRule type="cellIs" dxfId="5903" priority="133" operator="equal">
      <formula>"연"</formula>
    </cfRule>
  </conditionalFormatting>
  <conditionalFormatting sqref="W27">
    <cfRule type="cellIs" dxfId="5902" priority="37" operator="equal">
      <formula>"연"</formula>
    </cfRule>
  </conditionalFormatting>
  <conditionalFormatting sqref="X12:X13">
    <cfRule type="cellIs" dxfId="5901" priority="14" operator="equal">
      <formula>"연"</formula>
    </cfRule>
  </conditionalFormatting>
  <conditionalFormatting sqref="X18">
    <cfRule type="cellIs" dxfId="5900" priority="15" operator="equal">
      <formula>"연"</formula>
    </cfRule>
  </conditionalFormatting>
  <conditionalFormatting sqref="X23:X26">
    <cfRule type="cellIs" dxfId="5899" priority="84" operator="equal">
      <formula>"연"</formula>
    </cfRule>
  </conditionalFormatting>
  <conditionalFormatting sqref="X28:X32">
    <cfRule type="cellIs" dxfId="5898" priority="83" operator="equal">
      <formula>"연"</formula>
    </cfRule>
  </conditionalFormatting>
  <conditionalFormatting sqref="X17:Y18">
    <cfRule type="cellIs" dxfId="5897" priority="237" operator="equal">
      <formula>"연"</formula>
    </cfRule>
  </conditionalFormatting>
  <conditionalFormatting sqref="X20:Y20">
    <cfRule type="cellIs" dxfId="5896" priority="251" operator="equal">
      <formula>"연"</formula>
    </cfRule>
  </conditionalFormatting>
  <conditionalFormatting sqref="X16:AE16">
    <cfRule type="cellIs" dxfId="5895" priority="13" operator="equal">
      <formula>"연"</formula>
    </cfRule>
  </conditionalFormatting>
  <conditionalFormatting sqref="Y24">
    <cfRule type="cellIs" dxfId="5894" priority="23" operator="equal">
      <formula>"연"</formula>
    </cfRule>
  </conditionalFormatting>
  <conditionalFormatting sqref="Y31">
    <cfRule type="cellIs" dxfId="5893" priority="41" operator="equal">
      <formula>"연"</formula>
    </cfRule>
  </conditionalFormatting>
  <conditionalFormatting sqref="Y23:Z32">
    <cfRule type="cellIs" dxfId="5892" priority="82" operator="equal">
      <formula>"연"</formula>
    </cfRule>
  </conditionalFormatting>
  <conditionalFormatting sqref="Y34:Z35">
    <cfRule type="cellIs" dxfId="5891" priority="310" operator="equal">
      <formula>"연"</formula>
    </cfRule>
  </conditionalFormatting>
  <conditionalFormatting sqref="Y14:AE14">
    <cfRule type="cellIs" dxfId="5890" priority="12" operator="equal">
      <formula>"연"</formula>
    </cfRule>
  </conditionalFormatting>
  <conditionalFormatting sqref="Z18:Z19">
    <cfRule type="cellIs" dxfId="5889" priority="235" operator="equal">
      <formula>"연"</formula>
    </cfRule>
  </conditionalFormatting>
  <conditionalFormatting sqref="Z26">
    <cfRule type="cellIs" dxfId="5888" priority="64" operator="equal">
      <formula>"연"</formula>
    </cfRule>
  </conditionalFormatting>
  <conditionalFormatting sqref="Z32">
    <cfRule type="cellIs" dxfId="5887" priority="65" operator="equal">
      <formula>"연"</formula>
    </cfRule>
  </conditionalFormatting>
  <conditionalFormatting sqref="Z11:AC11">
    <cfRule type="cellIs" dxfId="5886" priority="234" operator="equal">
      <formula>"연"</formula>
    </cfRule>
  </conditionalFormatting>
  <conditionalFormatting sqref="Z17:AE17">
    <cfRule type="cellIs" dxfId="5885" priority="232" operator="equal">
      <formula>"연"</formula>
    </cfRule>
  </conditionalFormatting>
  <conditionalFormatting sqref="AA20">
    <cfRule type="cellIs" dxfId="5884" priority="124" operator="equal">
      <formula>"연"</formula>
    </cfRule>
  </conditionalFormatting>
  <conditionalFormatting sqref="AA24:AA27">
    <cfRule type="cellIs" dxfId="5883" priority="155" operator="equal">
      <formula>"연"</formula>
    </cfRule>
  </conditionalFormatting>
  <conditionalFormatting sqref="AA29:AA32">
    <cfRule type="cellIs" dxfId="5882" priority="55" operator="equal">
      <formula>"연"</formula>
    </cfRule>
  </conditionalFormatting>
  <conditionalFormatting sqref="AA5:AB5 AD5:AE5">
    <cfRule type="cellIs" dxfId="5881" priority="231" operator="equal">
      <formula>"연"</formula>
    </cfRule>
  </conditionalFormatting>
  <conditionalFormatting sqref="AA23:AB23 N23:P24 T26:U26">
    <cfRule type="cellIs" dxfId="5880" priority="191" operator="equal">
      <formula>"연"</formula>
    </cfRule>
  </conditionalFormatting>
  <conditionalFormatting sqref="AB25:AB32">
    <cfRule type="cellIs" dxfId="5879" priority="48" operator="equal">
      <formula>"연"</formula>
    </cfRule>
  </conditionalFormatting>
  <conditionalFormatting sqref="AB8:AD8">
    <cfRule type="cellIs" dxfId="5878" priority="7" operator="equal">
      <formula>"연"</formula>
    </cfRule>
  </conditionalFormatting>
  <conditionalFormatting sqref="AB19:AD20">
    <cfRule type="cellIs" dxfId="5877" priority="230" operator="equal">
      <formula>"연"</formula>
    </cfRule>
  </conditionalFormatting>
  <conditionalFormatting sqref="AB22:AD22">
    <cfRule type="cellIs" dxfId="5876" priority="207" operator="equal">
      <formula>"연"</formula>
    </cfRule>
  </conditionalFormatting>
  <conditionalFormatting sqref="AB18:AE18">
    <cfRule type="cellIs" dxfId="5875" priority="102" operator="equal">
      <formula>"연"</formula>
    </cfRule>
  </conditionalFormatting>
  <conditionalFormatting sqref="AC21">
    <cfRule type="cellIs" dxfId="5874" priority="229" operator="equal">
      <formula>"연"</formula>
    </cfRule>
    <cfRule type="cellIs" dxfId="5873" priority="238" operator="equal">
      <formula>"연"</formula>
    </cfRule>
  </conditionalFormatting>
  <conditionalFormatting sqref="AC29:AC32">
    <cfRule type="cellIs" dxfId="5872" priority="4" operator="equal">
      <formula>"연"</formula>
    </cfRule>
  </conditionalFormatting>
  <conditionalFormatting sqref="AC7:AD7">
    <cfRule type="cellIs" dxfId="5871" priority="110" operator="equal">
      <formula>"연"</formula>
    </cfRule>
    <cfRule type="cellIs" dxfId="5870" priority="111" operator="equal">
      <formula>"연"</formula>
    </cfRule>
  </conditionalFormatting>
  <conditionalFormatting sqref="AC23:AD28 O29 O32:P32">
    <cfRule type="cellIs" dxfId="5869" priority="194" operator="equal">
      <formula>"연"</formula>
    </cfRule>
  </conditionalFormatting>
  <conditionalFormatting sqref="AD7:AD11">
    <cfRule type="cellIs" dxfId="5868" priority="228" operator="equal">
      <formula>"연"</formula>
    </cfRule>
  </conditionalFormatting>
  <conditionalFormatting sqref="AD21">
    <cfRule type="cellIs" dxfId="5867" priority="140" operator="equal">
      <formula>"연"</formula>
    </cfRule>
  </conditionalFormatting>
  <conditionalFormatting sqref="AD29">
    <cfRule type="cellIs" dxfId="5866" priority="5" operator="equal">
      <formula>"연"</formula>
    </cfRule>
  </conditionalFormatting>
  <conditionalFormatting sqref="AD31:AD32">
    <cfRule type="cellIs" dxfId="5865" priority="152" operator="equal">
      <formula>"연"</formula>
    </cfRule>
  </conditionalFormatting>
  <conditionalFormatting sqref="AE4">
    <cfRule type="cellIs" dxfId="5864" priority="246" operator="equal">
      <formula>"연"</formula>
    </cfRule>
  </conditionalFormatting>
  <conditionalFormatting sqref="AE9:AE11 N13 P13:S13 Z13:AE13">
    <cfRule type="cellIs" dxfId="5863" priority="227" operator="equal">
      <formula>"연"</formula>
    </cfRule>
  </conditionalFormatting>
  <conditionalFormatting sqref="AE20:AE32">
    <cfRule type="cellIs" dxfId="5862" priority="46" operator="equal">
      <formula>"연"</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AS25"/>
  <sheetViews>
    <sheetView workbookViewId="0">
      <selection activeCell="Z2" sqref="Z1:Z1048576"/>
    </sheetView>
  </sheetViews>
  <sheetFormatPr defaultColWidth="9.5" defaultRowHeight="16.5"/>
  <cols>
    <col min="2" max="31" width="5.625" customWidth="1"/>
    <col min="32" max="32" width="3.5" bestFit="1" customWidth="1"/>
    <col min="33" max="36" width="3.25" customWidth="1"/>
    <col min="37" max="37" width="3.25" bestFit="1" customWidth="1"/>
    <col min="38" max="38" width="3.5" bestFit="1" customWidth="1"/>
    <col min="39" max="39" width="3.25" customWidth="1"/>
    <col min="41" max="41" width="11.75" bestFit="1" customWidth="1"/>
    <col min="42" max="42" width="20.25" bestFit="1" customWidth="1"/>
    <col min="43" max="43" width="23.5" bestFit="1" customWidth="1"/>
    <col min="44" max="45" width="10" bestFit="1" customWidth="1"/>
  </cols>
  <sheetData>
    <row r="1" spans="1:45" ht="21" thickBot="1">
      <c r="A1" s="6331" t="s">
        <v>1747</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45">
      <c r="A2" s="6" t="s">
        <v>696</v>
      </c>
      <c r="B2" s="4240">
        <v>1</v>
      </c>
      <c r="C2" s="431">
        <v>2</v>
      </c>
      <c r="D2" s="431">
        <v>3</v>
      </c>
      <c r="E2" s="4111">
        <v>4</v>
      </c>
      <c r="F2" s="4241">
        <v>5</v>
      </c>
      <c r="G2" s="431">
        <v>6</v>
      </c>
      <c r="H2" s="431">
        <v>7</v>
      </c>
      <c r="I2" s="431">
        <v>8</v>
      </c>
      <c r="J2" s="431">
        <v>9</v>
      </c>
      <c r="K2" s="431">
        <v>10</v>
      </c>
      <c r="L2" s="4111">
        <v>11</v>
      </c>
      <c r="M2" s="1426">
        <v>12</v>
      </c>
      <c r="N2" s="431">
        <v>13</v>
      </c>
      <c r="O2" s="431">
        <v>14</v>
      </c>
      <c r="P2" s="431">
        <v>15</v>
      </c>
      <c r="Q2" s="431">
        <v>16</v>
      </c>
      <c r="R2" s="431">
        <v>17</v>
      </c>
      <c r="S2" s="4111">
        <v>18</v>
      </c>
      <c r="T2" s="1426">
        <v>19</v>
      </c>
      <c r="U2" s="431">
        <v>20</v>
      </c>
      <c r="V2" s="431">
        <v>21</v>
      </c>
      <c r="W2" s="431">
        <v>22</v>
      </c>
      <c r="X2" s="431">
        <v>23</v>
      </c>
      <c r="Y2" s="431">
        <v>24</v>
      </c>
      <c r="Z2" s="4111">
        <v>25</v>
      </c>
      <c r="AA2" s="4116">
        <v>26</v>
      </c>
      <c r="AB2" s="431">
        <v>27</v>
      </c>
      <c r="AC2" s="431">
        <v>28</v>
      </c>
      <c r="AD2" s="4242">
        <v>29</v>
      </c>
      <c r="AE2" s="4111">
        <v>30</v>
      </c>
      <c r="AF2" s="6326" t="s">
        <v>323</v>
      </c>
      <c r="AG2" s="6152"/>
      <c r="AH2" s="6152"/>
      <c r="AI2" s="6152"/>
      <c r="AJ2" s="6152"/>
      <c r="AK2" s="6152"/>
      <c r="AL2" s="6152"/>
      <c r="AM2" s="6153"/>
      <c r="AR2" s="4112"/>
      <c r="AS2" s="4112"/>
    </row>
    <row r="3" spans="1:45" ht="17.25" thickBot="1">
      <c r="A3" s="463" t="s">
        <v>7</v>
      </c>
      <c r="B3" s="4243" t="s">
        <v>225</v>
      </c>
      <c r="C3" s="3773" t="s">
        <v>226</v>
      </c>
      <c r="D3" s="3773" t="s">
        <v>1582</v>
      </c>
      <c r="E3" s="4244" t="s">
        <v>1583</v>
      </c>
      <c r="F3" s="4243" t="s">
        <v>222</v>
      </c>
      <c r="G3" s="2471" t="s">
        <v>101</v>
      </c>
      <c r="H3" s="3773" t="s">
        <v>224</v>
      </c>
      <c r="I3" s="3773" t="s">
        <v>225</v>
      </c>
      <c r="J3" s="3773" t="s">
        <v>226</v>
      </c>
      <c r="K3" s="3773" t="s">
        <v>1582</v>
      </c>
      <c r="L3" s="4244" t="s">
        <v>1583</v>
      </c>
      <c r="M3" s="4245" t="s">
        <v>222</v>
      </c>
      <c r="N3" s="3773" t="s">
        <v>101</v>
      </c>
      <c r="O3" s="3773" t="s">
        <v>224</v>
      </c>
      <c r="P3" s="3773" t="s">
        <v>225</v>
      </c>
      <c r="Q3" s="3773" t="s">
        <v>226</v>
      </c>
      <c r="R3" s="3773" t="s">
        <v>1748</v>
      </c>
      <c r="S3" s="4244" t="s">
        <v>1583</v>
      </c>
      <c r="T3" s="4245" t="s">
        <v>222</v>
      </c>
      <c r="U3" s="3773" t="s">
        <v>101</v>
      </c>
      <c r="V3" s="3773" t="s">
        <v>224</v>
      </c>
      <c r="W3" s="3773" t="s">
        <v>225</v>
      </c>
      <c r="X3" s="3773" t="s">
        <v>226</v>
      </c>
      <c r="Y3" s="3773" t="s">
        <v>1582</v>
      </c>
      <c r="Z3" s="4244" t="s">
        <v>1583</v>
      </c>
      <c r="AA3" s="4246" t="s">
        <v>222</v>
      </c>
      <c r="AB3" s="3773" t="s">
        <v>101</v>
      </c>
      <c r="AC3" s="3773" t="s">
        <v>224</v>
      </c>
      <c r="AD3" s="3774" t="s">
        <v>225</v>
      </c>
      <c r="AE3" s="4244" t="s">
        <v>226</v>
      </c>
      <c r="AF3" s="19" t="s">
        <v>2</v>
      </c>
      <c r="AG3" s="21" t="s">
        <v>3</v>
      </c>
      <c r="AH3" s="21" t="s">
        <v>4</v>
      </c>
      <c r="AI3" s="21" t="s">
        <v>5</v>
      </c>
      <c r="AJ3" s="4113" t="s">
        <v>1028</v>
      </c>
      <c r="AK3" s="4026" t="s">
        <v>1169</v>
      </c>
      <c r="AL3" s="4026" t="s">
        <v>15</v>
      </c>
      <c r="AM3" s="22" t="s">
        <v>6</v>
      </c>
      <c r="AO3" s="4112" t="s">
        <v>1749</v>
      </c>
      <c r="AP3" t="s">
        <v>1750</v>
      </c>
      <c r="AQ3" t="s">
        <v>1751</v>
      </c>
      <c r="AR3" t="s">
        <v>1752</v>
      </c>
    </row>
    <row r="4" spans="1:45" ht="17.25" thickBot="1">
      <c r="A4" s="4269" t="s">
        <v>1768</v>
      </c>
      <c r="B4" s="2318" t="s">
        <v>2</v>
      </c>
      <c r="C4" s="2320" t="s">
        <v>4</v>
      </c>
      <c r="D4" s="2320" t="s">
        <v>4</v>
      </c>
      <c r="E4" s="2321" t="s">
        <v>16</v>
      </c>
      <c r="F4" s="2318" t="s">
        <v>2</v>
      </c>
      <c r="G4" s="1248" t="s">
        <v>16</v>
      </c>
      <c r="H4" s="457" t="s">
        <v>2</v>
      </c>
      <c r="I4" s="457" t="s">
        <v>2</v>
      </c>
      <c r="J4" s="2319" t="s">
        <v>3</v>
      </c>
      <c r="K4" s="459" t="s">
        <v>16</v>
      </c>
      <c r="L4" s="2321" t="s">
        <v>16</v>
      </c>
      <c r="M4" s="4248" t="s">
        <v>4</v>
      </c>
      <c r="N4" s="2320" t="s">
        <v>4</v>
      </c>
      <c r="O4" s="459" t="s">
        <v>16</v>
      </c>
      <c r="P4" s="457" t="s">
        <v>2</v>
      </c>
      <c r="Q4" s="218" t="s">
        <v>15</v>
      </c>
      <c r="R4" s="2319" t="s">
        <v>3</v>
      </c>
      <c r="S4" s="2321" t="s">
        <v>16</v>
      </c>
      <c r="T4" s="2318" t="s">
        <v>2</v>
      </c>
      <c r="U4" s="457" t="s">
        <v>2</v>
      </c>
      <c r="V4" s="2319" t="s">
        <v>3</v>
      </c>
      <c r="W4" s="457" t="s">
        <v>2</v>
      </c>
      <c r="X4" s="457" t="s">
        <v>2</v>
      </c>
      <c r="Y4" s="459" t="s">
        <v>16</v>
      </c>
      <c r="Z4" s="2321" t="s">
        <v>16</v>
      </c>
      <c r="AA4" s="4016" t="s">
        <v>3</v>
      </c>
      <c r="AB4" s="218" t="s">
        <v>15</v>
      </c>
      <c r="AC4" s="2320" t="s">
        <v>4</v>
      </c>
      <c r="AD4" s="2320" t="s">
        <v>4</v>
      </c>
      <c r="AE4" s="2321" t="s">
        <v>16</v>
      </c>
      <c r="AF4" s="1734">
        <v>10</v>
      </c>
      <c r="AG4" s="16">
        <v>6</v>
      </c>
      <c r="AH4" s="16">
        <v>4</v>
      </c>
      <c r="AI4" s="16">
        <v>9</v>
      </c>
      <c r="AJ4" s="1777">
        <v>1</v>
      </c>
      <c r="AK4" s="1777">
        <v>0</v>
      </c>
      <c r="AL4" s="1777">
        <v>3</v>
      </c>
      <c r="AM4" s="1591">
        <v>21</v>
      </c>
      <c r="AR4" t="s">
        <v>82</v>
      </c>
    </row>
    <row r="5" spans="1:45" ht="17.25" thickBot="1">
      <c r="A5" s="3306" t="s">
        <v>1764</v>
      </c>
      <c r="B5" s="443" t="s">
        <v>2</v>
      </c>
      <c r="C5" s="11" t="s">
        <v>15</v>
      </c>
      <c r="D5" s="439" t="s">
        <v>16</v>
      </c>
      <c r="E5" s="2311" t="s">
        <v>16</v>
      </c>
      <c r="F5" s="2312" t="s">
        <v>3</v>
      </c>
      <c r="G5" s="2456" t="s">
        <v>16</v>
      </c>
      <c r="H5" s="438" t="s">
        <v>4</v>
      </c>
      <c r="I5" s="438" t="s">
        <v>4</v>
      </c>
      <c r="J5" s="439" t="s">
        <v>16</v>
      </c>
      <c r="K5" s="439" t="s">
        <v>16</v>
      </c>
      <c r="L5" s="2314" t="s">
        <v>3</v>
      </c>
      <c r="M5" s="443" t="s">
        <v>2</v>
      </c>
      <c r="N5" s="11" t="s">
        <v>15</v>
      </c>
      <c r="O5" s="442" t="s">
        <v>2</v>
      </c>
      <c r="P5" s="1852" t="s">
        <v>3</v>
      </c>
      <c r="Q5" s="439" t="s">
        <v>16</v>
      </c>
      <c r="R5" s="439" t="s">
        <v>16</v>
      </c>
      <c r="S5" s="2313" t="s">
        <v>4</v>
      </c>
      <c r="T5" s="446" t="s">
        <v>16</v>
      </c>
      <c r="U5" s="1852" t="s">
        <v>3</v>
      </c>
      <c r="V5" s="442" t="s">
        <v>2</v>
      </c>
      <c r="W5" s="442" t="s">
        <v>2</v>
      </c>
      <c r="X5" s="442" t="s">
        <v>2</v>
      </c>
      <c r="Y5" s="438" t="s">
        <v>4</v>
      </c>
      <c r="Z5" s="2311" t="s">
        <v>16</v>
      </c>
      <c r="AA5" s="443" t="s">
        <v>2</v>
      </c>
      <c r="AB5" s="442" t="s">
        <v>2</v>
      </c>
      <c r="AC5" s="4193" t="s">
        <v>59</v>
      </c>
      <c r="AD5" s="4193" t="s">
        <v>59</v>
      </c>
      <c r="AE5" s="2314" t="s">
        <v>3</v>
      </c>
      <c r="AF5" s="1734">
        <v>10</v>
      </c>
      <c r="AG5" s="16">
        <v>6</v>
      </c>
      <c r="AH5" s="16">
        <v>4</v>
      </c>
      <c r="AI5" s="16">
        <v>9</v>
      </c>
      <c r="AJ5" s="1777">
        <v>1</v>
      </c>
      <c r="AK5" s="1777">
        <v>0</v>
      </c>
      <c r="AL5" s="1777">
        <v>2</v>
      </c>
      <c r="AM5" s="14">
        <v>21</v>
      </c>
      <c r="AR5" t="s">
        <v>26</v>
      </c>
    </row>
    <row r="6" spans="1:45" ht="17.25" thickBot="1">
      <c r="A6" s="3306" t="s">
        <v>1767</v>
      </c>
      <c r="B6" s="2312" t="s">
        <v>3</v>
      </c>
      <c r="C6" s="439" t="s">
        <v>16</v>
      </c>
      <c r="D6" s="439" t="s">
        <v>16</v>
      </c>
      <c r="E6" s="2313" t="s">
        <v>4</v>
      </c>
      <c r="F6" s="446" t="s">
        <v>16</v>
      </c>
      <c r="G6" s="2460" t="s">
        <v>3</v>
      </c>
      <c r="H6" s="11" t="s">
        <v>15</v>
      </c>
      <c r="I6" s="442" t="s">
        <v>2</v>
      </c>
      <c r="J6" s="438" t="s">
        <v>4</v>
      </c>
      <c r="K6" s="438" t="s">
        <v>4</v>
      </c>
      <c r="L6" s="2311" t="s">
        <v>16</v>
      </c>
      <c r="M6" s="443" t="s">
        <v>2</v>
      </c>
      <c r="N6" s="442" t="s">
        <v>2</v>
      </c>
      <c r="O6" s="442" t="s">
        <v>2</v>
      </c>
      <c r="P6" s="442" t="s">
        <v>2</v>
      </c>
      <c r="Q6" s="1852" t="s">
        <v>3</v>
      </c>
      <c r="R6" s="439" t="s">
        <v>16</v>
      </c>
      <c r="S6" s="2311" t="s">
        <v>16</v>
      </c>
      <c r="T6" s="437" t="s">
        <v>4</v>
      </c>
      <c r="U6" s="438" t="s">
        <v>4</v>
      </c>
      <c r="V6" s="439" t="s">
        <v>16</v>
      </c>
      <c r="W6" s="11" t="s">
        <v>15</v>
      </c>
      <c r="X6" s="442" t="s">
        <v>2</v>
      </c>
      <c r="Y6" s="1852" t="s">
        <v>3</v>
      </c>
      <c r="Z6" s="2311" t="s">
        <v>16</v>
      </c>
      <c r="AA6" s="443" t="s">
        <v>2</v>
      </c>
      <c r="AB6" s="439" t="s">
        <v>16</v>
      </c>
      <c r="AC6" s="1852" t="s">
        <v>3</v>
      </c>
      <c r="AD6" s="442" t="s">
        <v>2</v>
      </c>
      <c r="AE6" s="2323" t="s">
        <v>2</v>
      </c>
      <c r="AF6" s="1734">
        <v>11</v>
      </c>
      <c r="AG6" s="16">
        <v>6</v>
      </c>
      <c r="AH6" s="16">
        <v>4</v>
      </c>
      <c r="AI6" s="16">
        <v>9</v>
      </c>
      <c r="AJ6" s="1777">
        <v>0</v>
      </c>
      <c r="AK6" s="1777">
        <v>0</v>
      </c>
      <c r="AL6" s="1777">
        <v>3</v>
      </c>
      <c r="AM6" s="1595">
        <v>20</v>
      </c>
    </row>
    <row r="7" spans="1:45" ht="17.25" thickBot="1">
      <c r="A7" s="3306" t="s">
        <v>1766</v>
      </c>
      <c r="B7" s="437" t="s">
        <v>4</v>
      </c>
      <c r="C7" s="439" t="s">
        <v>16</v>
      </c>
      <c r="D7" s="439" t="s">
        <v>16</v>
      </c>
      <c r="E7" s="2314" t="s">
        <v>3</v>
      </c>
      <c r="F7" s="4023" t="s">
        <v>15</v>
      </c>
      <c r="G7" s="439" t="s">
        <v>16</v>
      </c>
      <c r="H7" s="2456" t="s">
        <v>16</v>
      </c>
      <c r="I7" s="1852" t="s">
        <v>3</v>
      </c>
      <c r="J7" s="442" t="s">
        <v>2</v>
      </c>
      <c r="K7" s="439" t="s">
        <v>16</v>
      </c>
      <c r="L7" s="2313" t="s">
        <v>4</v>
      </c>
      <c r="M7" s="446" t="s">
        <v>16</v>
      </c>
      <c r="N7" s="1852" t="s">
        <v>3</v>
      </c>
      <c r="O7" s="442" t="s">
        <v>2</v>
      </c>
      <c r="P7" s="11" t="s">
        <v>15</v>
      </c>
      <c r="Q7" s="438" t="s">
        <v>4</v>
      </c>
      <c r="R7" s="438" t="s">
        <v>4</v>
      </c>
      <c r="S7" s="2311" t="s">
        <v>16</v>
      </c>
      <c r="T7" s="443" t="s">
        <v>2</v>
      </c>
      <c r="U7" s="442" t="s">
        <v>2</v>
      </c>
      <c r="V7" s="442" t="s">
        <v>2</v>
      </c>
      <c r="W7" s="442" t="s">
        <v>2</v>
      </c>
      <c r="X7" s="1852" t="s">
        <v>3</v>
      </c>
      <c r="Y7" s="439" t="s">
        <v>16</v>
      </c>
      <c r="Z7" s="2311" t="s">
        <v>16</v>
      </c>
      <c r="AA7" s="437" t="s">
        <v>4</v>
      </c>
      <c r="AB7" s="438" t="s">
        <v>4</v>
      </c>
      <c r="AC7" s="439" t="s">
        <v>16</v>
      </c>
      <c r="AD7" s="442" t="s">
        <v>2</v>
      </c>
      <c r="AE7" s="2323" t="s">
        <v>2</v>
      </c>
      <c r="AF7" s="1734">
        <v>12</v>
      </c>
      <c r="AG7" s="16">
        <v>5</v>
      </c>
      <c r="AH7" s="16">
        <v>4</v>
      </c>
      <c r="AI7" s="16">
        <v>9</v>
      </c>
      <c r="AJ7" s="1777">
        <v>0</v>
      </c>
      <c r="AK7" s="1777">
        <v>0</v>
      </c>
      <c r="AL7" s="1777">
        <v>2</v>
      </c>
      <c r="AM7" s="1591">
        <v>18</v>
      </c>
    </row>
    <row r="8" spans="1:45" ht="17.25" thickBot="1">
      <c r="A8" s="3306" t="s">
        <v>1765</v>
      </c>
      <c r="B8" s="443" t="s">
        <v>2</v>
      </c>
      <c r="C8" s="442" t="s">
        <v>2</v>
      </c>
      <c r="D8" s="439" t="s">
        <v>16</v>
      </c>
      <c r="E8" s="4022" t="s">
        <v>1028</v>
      </c>
      <c r="F8" s="2312" t="s">
        <v>3</v>
      </c>
      <c r="G8" s="2456" t="s">
        <v>16</v>
      </c>
      <c r="H8" s="438" t="s">
        <v>4</v>
      </c>
      <c r="I8" s="438" t="s">
        <v>4</v>
      </c>
      <c r="J8" s="439" t="s">
        <v>16</v>
      </c>
      <c r="K8" s="439" t="s">
        <v>16</v>
      </c>
      <c r="L8" s="2314" t="s">
        <v>3</v>
      </c>
      <c r="M8" s="443" t="s">
        <v>2</v>
      </c>
      <c r="N8" s="439" t="s">
        <v>16</v>
      </c>
      <c r="O8" s="442" t="s">
        <v>2</v>
      </c>
      <c r="P8" s="439" t="s">
        <v>16</v>
      </c>
      <c r="Q8" s="1852" t="s">
        <v>3</v>
      </c>
      <c r="R8" s="4020" t="s">
        <v>1028</v>
      </c>
      <c r="S8" s="2313" t="s">
        <v>4</v>
      </c>
      <c r="T8" s="446" t="s">
        <v>16</v>
      </c>
      <c r="U8" s="1852" t="s">
        <v>3</v>
      </c>
      <c r="V8" s="11" t="s">
        <v>15</v>
      </c>
      <c r="W8" s="442" t="s">
        <v>2</v>
      </c>
      <c r="X8" s="438" t="s">
        <v>4</v>
      </c>
      <c r="Y8" s="438" t="s">
        <v>4</v>
      </c>
      <c r="Z8" s="2311" t="s">
        <v>16</v>
      </c>
      <c r="AA8" s="443" t="s">
        <v>2</v>
      </c>
      <c r="AB8" s="442" t="s">
        <v>2</v>
      </c>
      <c r="AC8" s="442" t="s">
        <v>2</v>
      </c>
      <c r="AD8" s="1852" t="s">
        <v>3</v>
      </c>
      <c r="AE8" s="4247" t="s">
        <v>15</v>
      </c>
      <c r="AF8" s="1734">
        <v>10</v>
      </c>
      <c r="AG8" s="16">
        <v>5</v>
      </c>
      <c r="AH8" s="16">
        <v>5</v>
      </c>
      <c r="AI8" s="16">
        <v>8</v>
      </c>
      <c r="AJ8" s="1777">
        <v>2</v>
      </c>
      <c r="AK8" s="1777">
        <v>0</v>
      </c>
      <c r="AL8" s="1777">
        <v>2</v>
      </c>
      <c r="AM8" s="14">
        <v>22</v>
      </c>
    </row>
    <row r="9" spans="1:45" ht="17.25" thickBot="1">
      <c r="A9" s="3306" t="s">
        <v>1769</v>
      </c>
      <c r="B9" s="443" t="s">
        <v>2</v>
      </c>
      <c r="C9" s="1852" t="s">
        <v>3</v>
      </c>
      <c r="D9" s="439" t="s">
        <v>16</v>
      </c>
      <c r="E9" s="2311" t="s">
        <v>16</v>
      </c>
      <c r="F9" s="437" t="s">
        <v>4</v>
      </c>
      <c r="G9" s="2461" t="s">
        <v>4</v>
      </c>
      <c r="H9" s="439" t="s">
        <v>16</v>
      </c>
      <c r="I9" s="4193" t="s">
        <v>59</v>
      </c>
      <c r="J9" s="4193" t="s">
        <v>59</v>
      </c>
      <c r="K9" s="1852" t="s">
        <v>3</v>
      </c>
      <c r="L9" s="2311" t="s">
        <v>16</v>
      </c>
      <c r="M9" s="4023" t="s">
        <v>15</v>
      </c>
      <c r="N9" s="439" t="s">
        <v>16</v>
      </c>
      <c r="O9" s="1852" t="s">
        <v>3</v>
      </c>
      <c r="P9" s="442" t="s">
        <v>2</v>
      </c>
      <c r="Q9" s="442" t="s">
        <v>2</v>
      </c>
      <c r="R9" s="439" t="s">
        <v>16</v>
      </c>
      <c r="S9" s="4022" t="s">
        <v>1028</v>
      </c>
      <c r="T9" s="2312" t="s">
        <v>3</v>
      </c>
      <c r="U9" s="442" t="s">
        <v>1777</v>
      </c>
      <c r="V9" s="438" t="s">
        <v>4</v>
      </c>
      <c r="W9" s="438" t="s">
        <v>4</v>
      </c>
      <c r="X9" s="439" t="s">
        <v>16</v>
      </c>
      <c r="Y9" s="439" t="s">
        <v>16</v>
      </c>
      <c r="Z9" s="2314" t="s">
        <v>3</v>
      </c>
      <c r="AA9" s="443" t="s">
        <v>2</v>
      </c>
      <c r="AB9" s="439" t="s">
        <v>16</v>
      </c>
      <c r="AC9" s="442" t="s">
        <v>2</v>
      </c>
      <c r="AD9" s="1852" t="s">
        <v>3</v>
      </c>
      <c r="AE9" s="4247" t="s">
        <v>15</v>
      </c>
      <c r="AF9" s="1734">
        <v>11</v>
      </c>
      <c r="AG9" s="16">
        <v>5</v>
      </c>
      <c r="AH9" s="16">
        <v>5</v>
      </c>
      <c r="AI9" s="16">
        <v>9</v>
      </c>
      <c r="AJ9" s="1777">
        <v>0</v>
      </c>
      <c r="AK9" s="1777">
        <v>0</v>
      </c>
      <c r="AL9" s="1777">
        <v>3</v>
      </c>
      <c r="AM9" s="1595">
        <v>20</v>
      </c>
    </row>
    <row r="10" spans="1:45" ht="17.25" thickBot="1">
      <c r="A10" s="3306" t="s">
        <v>1763</v>
      </c>
      <c r="B10" s="443" t="s">
        <v>2</v>
      </c>
      <c r="C10" s="442" t="s">
        <v>2</v>
      </c>
      <c r="D10" s="1852" t="s">
        <v>3</v>
      </c>
      <c r="E10" s="2311" t="s">
        <v>16</v>
      </c>
      <c r="F10" s="443" t="s">
        <v>2</v>
      </c>
      <c r="G10" s="2456" t="s">
        <v>16</v>
      </c>
      <c r="H10" s="1852" t="s">
        <v>3</v>
      </c>
      <c r="I10" s="442" t="s">
        <v>2</v>
      </c>
      <c r="J10" s="11" t="s">
        <v>15</v>
      </c>
      <c r="K10" s="439" t="s">
        <v>16</v>
      </c>
      <c r="L10" s="2311" t="s">
        <v>16</v>
      </c>
      <c r="M10" s="2312" t="s">
        <v>3</v>
      </c>
      <c r="N10" s="442" t="s">
        <v>2</v>
      </c>
      <c r="O10" s="438" t="s">
        <v>4</v>
      </c>
      <c r="P10" s="438" t="s">
        <v>4</v>
      </c>
      <c r="Q10" s="439" t="s">
        <v>16</v>
      </c>
      <c r="R10" s="439" t="s">
        <v>16</v>
      </c>
      <c r="S10" s="2314" t="s">
        <v>3</v>
      </c>
      <c r="T10" s="443" t="s">
        <v>2</v>
      </c>
      <c r="U10" s="442" t="s">
        <v>2</v>
      </c>
      <c r="V10" s="439" t="s">
        <v>16</v>
      </c>
      <c r="W10" s="439" t="s">
        <v>16</v>
      </c>
      <c r="X10" s="1852" t="s">
        <v>3</v>
      </c>
      <c r="Y10" s="4020" t="s">
        <v>1028</v>
      </c>
      <c r="Z10" s="2313" t="s">
        <v>4</v>
      </c>
      <c r="AA10" s="446" t="s">
        <v>16</v>
      </c>
      <c r="AB10" s="1852" t="s">
        <v>3</v>
      </c>
      <c r="AC10" s="11" t="s">
        <v>15</v>
      </c>
      <c r="AD10" s="442" t="s">
        <v>2</v>
      </c>
      <c r="AE10" s="2313" t="s">
        <v>4</v>
      </c>
      <c r="AF10" s="1734">
        <v>10</v>
      </c>
      <c r="AG10" s="16">
        <v>4</v>
      </c>
      <c r="AH10" s="16">
        <v>6</v>
      </c>
      <c r="AI10" s="16">
        <v>10</v>
      </c>
      <c r="AJ10" s="1777">
        <v>0</v>
      </c>
      <c r="AK10" s="1777">
        <v>0</v>
      </c>
      <c r="AL10" s="1777">
        <v>2</v>
      </c>
      <c r="AM10" s="1591">
        <v>20</v>
      </c>
    </row>
    <row r="11" spans="1:45" ht="17.25" thickBot="1">
      <c r="A11" s="3340" t="s">
        <v>1771</v>
      </c>
      <c r="B11" s="446" t="s">
        <v>16</v>
      </c>
      <c r="C11" s="439" t="s">
        <v>16</v>
      </c>
      <c r="D11" s="4020" t="s">
        <v>1028</v>
      </c>
      <c r="E11" s="4022" t="s">
        <v>1028</v>
      </c>
      <c r="F11" s="443" t="s">
        <v>2</v>
      </c>
      <c r="G11" s="2456" t="s">
        <v>16</v>
      </c>
      <c r="H11" s="442" t="s">
        <v>2</v>
      </c>
      <c r="I11" s="442" t="s">
        <v>2</v>
      </c>
      <c r="J11" s="1852" t="s">
        <v>3</v>
      </c>
      <c r="K11" s="439" t="s">
        <v>16</v>
      </c>
      <c r="L11" s="2311" t="s">
        <v>16</v>
      </c>
      <c r="M11" s="443" t="s">
        <v>2</v>
      </c>
      <c r="N11" s="1852" t="s">
        <v>3</v>
      </c>
      <c r="O11" s="442" t="s">
        <v>2</v>
      </c>
      <c r="P11" s="442" t="s">
        <v>2</v>
      </c>
      <c r="Q11" s="442" t="s">
        <v>2</v>
      </c>
      <c r="R11" s="439" t="s">
        <v>16</v>
      </c>
      <c r="S11" s="2311" t="s">
        <v>16</v>
      </c>
      <c r="T11" s="2312" t="s">
        <v>3</v>
      </c>
      <c r="U11" s="11" t="s">
        <v>15</v>
      </c>
      <c r="V11" s="442" t="s">
        <v>2</v>
      </c>
      <c r="W11" s="442" t="s">
        <v>2</v>
      </c>
      <c r="X11" s="11" t="s">
        <v>15</v>
      </c>
      <c r="Y11" s="439" t="s">
        <v>16</v>
      </c>
      <c r="Z11" s="2311" t="s">
        <v>16</v>
      </c>
      <c r="AA11" s="443" t="s">
        <v>2</v>
      </c>
      <c r="AB11" s="442" t="s">
        <v>2</v>
      </c>
      <c r="AC11" s="442" t="s">
        <v>2</v>
      </c>
      <c r="AD11" s="442" t="s">
        <v>2</v>
      </c>
      <c r="AE11" s="2314" t="s">
        <v>3</v>
      </c>
      <c r="AF11" s="1734">
        <v>10</v>
      </c>
      <c r="AG11" s="16">
        <v>4</v>
      </c>
      <c r="AH11" s="16">
        <v>6</v>
      </c>
      <c r="AI11" s="16">
        <v>10</v>
      </c>
      <c r="AJ11" s="1777">
        <v>0</v>
      </c>
      <c r="AK11" s="1777">
        <v>0</v>
      </c>
      <c r="AL11" s="1777">
        <v>2</v>
      </c>
      <c r="AM11" s="14">
        <v>20</v>
      </c>
    </row>
    <row r="12" spans="1:45" ht="17.25" thickBot="1">
      <c r="A12" s="3341" t="s">
        <v>1770</v>
      </c>
      <c r="B12" s="443" t="s">
        <v>2</v>
      </c>
      <c r="C12" s="1852" t="s">
        <v>3</v>
      </c>
      <c r="D12" s="439" t="s">
        <v>16</v>
      </c>
      <c r="E12" s="2311" t="s">
        <v>16</v>
      </c>
      <c r="F12" s="2312" t="s">
        <v>3</v>
      </c>
      <c r="G12" s="4250" t="s">
        <v>1028</v>
      </c>
      <c r="H12" s="442" t="s">
        <v>2</v>
      </c>
      <c r="I12" s="442" t="s">
        <v>2</v>
      </c>
      <c r="J12" s="442" t="s">
        <v>2</v>
      </c>
      <c r="K12" s="439" t="s">
        <v>16</v>
      </c>
      <c r="L12" s="2311" t="s">
        <v>16</v>
      </c>
      <c r="M12" s="443" t="s">
        <v>2</v>
      </c>
      <c r="N12" s="442" t="s">
        <v>2</v>
      </c>
      <c r="O12" s="442" t="s">
        <v>2</v>
      </c>
      <c r="P12" s="442" t="s">
        <v>2</v>
      </c>
      <c r="Q12" s="439" t="s">
        <v>16</v>
      </c>
      <c r="R12" s="4020" t="s">
        <v>1028</v>
      </c>
      <c r="S12" s="4022" t="s">
        <v>1028</v>
      </c>
      <c r="T12" s="4193" t="s">
        <v>59</v>
      </c>
      <c r="U12" s="439" t="s">
        <v>16</v>
      </c>
      <c r="V12" s="11" t="s">
        <v>15</v>
      </c>
      <c r="W12" s="1852" t="s">
        <v>3</v>
      </c>
      <c r="X12" s="442" t="s">
        <v>2</v>
      </c>
      <c r="Y12" s="439" t="s">
        <v>16</v>
      </c>
      <c r="Z12" s="2311" t="s">
        <v>16</v>
      </c>
      <c r="AA12" s="2312" t="s">
        <v>3</v>
      </c>
      <c r="AB12" s="11" t="s">
        <v>15</v>
      </c>
      <c r="AC12" s="442" t="s">
        <v>2</v>
      </c>
      <c r="AD12" s="442" t="s">
        <v>2</v>
      </c>
      <c r="AE12" s="2323" t="s">
        <v>2</v>
      </c>
      <c r="AF12" s="1734">
        <v>10</v>
      </c>
      <c r="AG12" s="16">
        <v>4</v>
      </c>
      <c r="AH12" s="16">
        <v>6</v>
      </c>
      <c r="AI12" s="16">
        <v>10</v>
      </c>
      <c r="AJ12" s="1777">
        <v>0</v>
      </c>
      <c r="AK12" s="1777">
        <v>0</v>
      </c>
      <c r="AL12" s="1777">
        <v>3</v>
      </c>
      <c r="AM12" s="1595">
        <v>20</v>
      </c>
    </row>
    <row r="13" spans="1:45" ht="17.25" thickBot="1">
      <c r="A13" s="4268" t="s">
        <v>1772</v>
      </c>
      <c r="B13" s="2312" t="s">
        <v>3</v>
      </c>
      <c r="C13" s="11" t="s">
        <v>15</v>
      </c>
      <c r="D13" s="439" t="s">
        <v>16</v>
      </c>
      <c r="E13" s="2311" t="s">
        <v>16</v>
      </c>
      <c r="F13" s="443" t="s">
        <v>2</v>
      </c>
      <c r="G13" s="2456" t="s">
        <v>16</v>
      </c>
      <c r="H13" s="442" t="s">
        <v>2</v>
      </c>
      <c r="I13" s="442" t="s">
        <v>2</v>
      </c>
      <c r="J13" s="442" t="s">
        <v>2</v>
      </c>
      <c r="K13" s="439" t="s">
        <v>16</v>
      </c>
      <c r="L13" s="2311" t="s">
        <v>16</v>
      </c>
      <c r="M13" s="2312" t="s">
        <v>3</v>
      </c>
      <c r="N13" s="442" t="s">
        <v>2</v>
      </c>
      <c r="O13" s="442" t="s">
        <v>2</v>
      </c>
      <c r="P13" s="442" t="s">
        <v>2</v>
      </c>
      <c r="Q13" s="439" t="s">
        <v>16</v>
      </c>
      <c r="R13" s="4020" t="s">
        <v>1028</v>
      </c>
      <c r="S13" s="4022" t="s">
        <v>1028</v>
      </c>
      <c r="T13" s="443" t="s">
        <v>2</v>
      </c>
      <c r="U13" s="439" t="s">
        <v>16</v>
      </c>
      <c r="V13" s="1852" t="s">
        <v>3</v>
      </c>
      <c r="W13" s="442" t="s">
        <v>2</v>
      </c>
      <c r="X13" s="442" t="s">
        <v>2</v>
      </c>
      <c r="Y13" s="439" t="s">
        <v>16</v>
      </c>
      <c r="Z13" s="2311" t="s">
        <v>16</v>
      </c>
      <c r="AA13" s="4023" t="s">
        <v>15</v>
      </c>
      <c r="AB13" s="442" t="s">
        <v>2</v>
      </c>
      <c r="AC13" s="442" t="s">
        <v>2</v>
      </c>
      <c r="AD13" s="442" t="s">
        <v>2</v>
      </c>
      <c r="AE13" s="2323" t="s">
        <v>2</v>
      </c>
      <c r="AF13" s="1734">
        <v>11</v>
      </c>
      <c r="AG13" s="16">
        <v>5</v>
      </c>
      <c r="AH13" s="16">
        <v>5</v>
      </c>
      <c r="AI13" s="16">
        <v>9</v>
      </c>
      <c r="AJ13" s="1777">
        <v>0</v>
      </c>
      <c r="AK13" s="1777">
        <v>1</v>
      </c>
      <c r="AL13" s="1777">
        <v>2</v>
      </c>
      <c r="AM13" s="1591">
        <v>20</v>
      </c>
    </row>
    <row r="14" spans="1:45">
      <c r="A14" s="3789" t="s">
        <v>2</v>
      </c>
      <c r="B14" s="4262">
        <v>3</v>
      </c>
      <c r="C14" s="4262">
        <v>3</v>
      </c>
      <c r="D14" s="4262">
        <v>0</v>
      </c>
      <c r="E14" s="4262">
        <v>0</v>
      </c>
      <c r="F14" s="4262">
        <v>3</v>
      </c>
      <c r="G14" s="4262">
        <v>0</v>
      </c>
      <c r="H14" s="4262">
        <v>3</v>
      </c>
      <c r="I14" s="4262">
        <v>3</v>
      </c>
      <c r="J14" s="4262">
        <v>3</v>
      </c>
      <c r="K14" s="4262">
        <v>0</v>
      </c>
      <c r="L14" s="4262">
        <v>0</v>
      </c>
      <c r="M14" s="4262">
        <v>3</v>
      </c>
      <c r="N14" s="4262">
        <v>3</v>
      </c>
      <c r="O14" s="4262">
        <v>3</v>
      </c>
      <c r="P14" s="4262">
        <v>3</v>
      </c>
      <c r="Q14" s="4262">
        <v>3</v>
      </c>
      <c r="R14" s="4262">
        <v>0</v>
      </c>
      <c r="S14" s="4262">
        <v>0</v>
      </c>
      <c r="T14" s="4262">
        <v>3</v>
      </c>
      <c r="U14" s="4262">
        <v>3</v>
      </c>
      <c r="V14" s="4262">
        <v>3</v>
      </c>
      <c r="W14" s="4262">
        <v>3</v>
      </c>
      <c r="X14" s="4262">
        <v>3</v>
      </c>
      <c r="Y14" s="4262">
        <v>0</v>
      </c>
      <c r="Z14" s="4262">
        <v>0</v>
      </c>
      <c r="AA14" s="4262">
        <v>3</v>
      </c>
      <c r="AB14" s="4262">
        <v>3</v>
      </c>
      <c r="AC14" s="4262">
        <v>3</v>
      </c>
      <c r="AD14" s="4262">
        <v>3</v>
      </c>
      <c r="AE14" s="4262">
        <v>3</v>
      </c>
      <c r="AF14" s="2497" t="s">
        <v>1028</v>
      </c>
      <c r="AG14" s="2497" t="s">
        <v>1754</v>
      </c>
      <c r="AH14" s="2497"/>
      <c r="AI14" s="2497"/>
      <c r="AJ14" s="2497"/>
      <c r="AK14" s="2497"/>
      <c r="AL14" s="2497"/>
      <c r="AM14" s="2497"/>
      <c r="AQ14" t="e">
        <f>COUNTIF(#REF!,$AG$14)*2</f>
        <v>#REF!</v>
      </c>
      <c r="AR14" t="e">
        <f>COUNTIF(#REF!,$AF$14)*1</f>
        <v>#REF!</v>
      </c>
      <c r="AS14" t="e">
        <f>SUM(AQ14:AR14)</f>
        <v>#REF!</v>
      </c>
    </row>
    <row r="15" spans="1:45">
      <c r="A15" s="3792" t="s">
        <v>3</v>
      </c>
      <c r="B15" s="4263">
        <v>4</v>
      </c>
      <c r="C15" s="4263">
        <v>4</v>
      </c>
      <c r="D15" s="4263">
        <v>3</v>
      </c>
      <c r="E15" s="4263">
        <v>3</v>
      </c>
      <c r="F15" s="4263">
        <v>4</v>
      </c>
      <c r="G15" s="4263">
        <v>3</v>
      </c>
      <c r="H15" s="4263">
        <v>4</v>
      </c>
      <c r="I15" s="4263">
        <v>4</v>
      </c>
      <c r="J15" s="4263">
        <v>4</v>
      </c>
      <c r="K15" s="4263">
        <v>3</v>
      </c>
      <c r="L15" s="4263">
        <v>3</v>
      </c>
      <c r="M15" s="4263">
        <v>4</v>
      </c>
      <c r="N15" s="4263">
        <v>4</v>
      </c>
      <c r="O15" s="4263">
        <v>4</v>
      </c>
      <c r="P15" s="4263">
        <v>4</v>
      </c>
      <c r="Q15" s="4263">
        <v>4</v>
      </c>
      <c r="R15" s="4263">
        <v>3</v>
      </c>
      <c r="S15" s="4263">
        <v>3</v>
      </c>
      <c r="T15" s="4263">
        <v>4</v>
      </c>
      <c r="U15" s="4263">
        <v>4</v>
      </c>
      <c r="V15" s="4263">
        <v>4</v>
      </c>
      <c r="W15" s="4263">
        <v>4</v>
      </c>
      <c r="X15" s="4263">
        <v>4</v>
      </c>
      <c r="Y15" s="4263">
        <v>3</v>
      </c>
      <c r="Z15" s="4263">
        <v>3</v>
      </c>
      <c r="AA15" s="4263">
        <v>4</v>
      </c>
      <c r="AB15" s="4263">
        <v>4</v>
      </c>
      <c r="AC15" s="4263">
        <v>4</v>
      </c>
      <c r="AD15" s="4263">
        <v>4</v>
      </c>
      <c r="AE15" s="4263">
        <v>4</v>
      </c>
      <c r="AF15" s="2498"/>
      <c r="AG15" s="2498"/>
      <c r="AH15" s="2498"/>
      <c r="AI15" s="2498"/>
      <c r="AJ15" s="2497"/>
      <c r="AK15" s="2497"/>
      <c r="AL15" s="2497"/>
      <c r="AM15" s="2498"/>
      <c r="AQ15" t="e">
        <f>COUNTIF(#REF!,$AG$14)*2</f>
        <v>#REF!</v>
      </c>
      <c r="AR15" t="e">
        <f>COUNTIF(#REF!,$AF$14)*1</f>
        <v>#REF!</v>
      </c>
      <c r="AS15" t="e">
        <f t="shared" ref="AS15:AS17" si="0">SUM(AQ15:AR15)</f>
        <v>#REF!</v>
      </c>
    </row>
    <row r="16" spans="1:45">
      <c r="A16" s="3792" t="s">
        <v>1755</v>
      </c>
      <c r="B16" s="4264">
        <v>2</v>
      </c>
      <c r="C16" s="4264">
        <v>3</v>
      </c>
      <c r="D16" s="4264">
        <v>2</v>
      </c>
      <c r="E16" s="4264">
        <v>1</v>
      </c>
      <c r="F16" s="4264">
        <v>3</v>
      </c>
      <c r="G16" s="4264">
        <v>2</v>
      </c>
      <c r="H16" s="4264">
        <v>2</v>
      </c>
      <c r="I16" s="4264">
        <v>1</v>
      </c>
      <c r="J16" s="4264">
        <v>2</v>
      </c>
      <c r="K16" s="4264">
        <v>1</v>
      </c>
      <c r="L16" s="4264">
        <v>2</v>
      </c>
      <c r="M16" s="4264">
        <v>2</v>
      </c>
      <c r="N16" s="4264">
        <v>2</v>
      </c>
      <c r="O16" s="4264">
        <v>2</v>
      </c>
      <c r="P16" s="4264">
        <v>2</v>
      </c>
      <c r="Q16" s="4264">
        <v>2</v>
      </c>
      <c r="R16" s="4264">
        <v>1</v>
      </c>
      <c r="S16" s="4264">
        <v>2</v>
      </c>
      <c r="T16" s="4264">
        <v>2</v>
      </c>
      <c r="U16" s="4264">
        <v>2</v>
      </c>
      <c r="V16" s="4264">
        <v>1</v>
      </c>
      <c r="W16" s="4264">
        <v>2</v>
      </c>
      <c r="X16" s="4264">
        <v>2</v>
      </c>
      <c r="Y16" s="4264">
        <v>2</v>
      </c>
      <c r="Z16" s="4264">
        <v>2</v>
      </c>
      <c r="AA16" s="4264">
        <v>2</v>
      </c>
      <c r="AB16" s="4264">
        <v>2</v>
      </c>
      <c r="AC16" s="4264">
        <v>2</v>
      </c>
      <c r="AD16" s="4264">
        <v>3</v>
      </c>
      <c r="AE16" s="4264">
        <v>2</v>
      </c>
      <c r="AF16" s="2498"/>
      <c r="AG16" s="2498"/>
      <c r="AH16" s="2498"/>
      <c r="AI16" s="2498"/>
      <c r="AJ16" s="2497"/>
      <c r="AK16" s="2497"/>
      <c r="AL16" s="2497"/>
      <c r="AM16" s="2498"/>
      <c r="AQ16" t="e">
        <f>COUNTIF(#REF!,$AG$14)*2</f>
        <v>#REF!</v>
      </c>
      <c r="AR16" t="e">
        <f>COUNTIF(#REF!,$AF$14)*1</f>
        <v>#REF!</v>
      </c>
      <c r="AS16" t="e">
        <f t="shared" si="0"/>
        <v>#REF!</v>
      </c>
    </row>
    <row r="17" spans="1:45">
      <c r="A17" s="3799" t="s">
        <v>2</v>
      </c>
      <c r="B17" s="4265">
        <v>12</v>
      </c>
      <c r="C17" s="4265">
        <v>9</v>
      </c>
      <c r="D17" s="4265">
        <v>0</v>
      </c>
      <c r="E17" s="4265">
        <v>0</v>
      </c>
      <c r="F17" s="4265">
        <v>9</v>
      </c>
      <c r="G17" s="4265">
        <v>0</v>
      </c>
      <c r="H17" s="4265">
        <v>8</v>
      </c>
      <c r="I17" s="4265">
        <v>13</v>
      </c>
      <c r="J17" s="4265">
        <v>9</v>
      </c>
      <c r="K17" s="4265">
        <v>0</v>
      </c>
      <c r="L17" s="4265">
        <v>0</v>
      </c>
      <c r="M17" s="4265">
        <v>10</v>
      </c>
      <c r="N17" s="4265">
        <v>11</v>
      </c>
      <c r="O17" s="4265">
        <v>10</v>
      </c>
      <c r="P17" s="4265">
        <v>12</v>
      </c>
      <c r="Q17" s="4265">
        <v>8</v>
      </c>
      <c r="R17" s="4265">
        <v>0</v>
      </c>
      <c r="S17" s="4265">
        <v>0</v>
      </c>
      <c r="T17" s="4265">
        <v>10</v>
      </c>
      <c r="U17" s="4265">
        <v>11</v>
      </c>
      <c r="V17" s="4265">
        <v>9</v>
      </c>
      <c r="W17" s="4265">
        <v>11</v>
      </c>
      <c r="X17" s="4265">
        <v>10</v>
      </c>
      <c r="Y17" s="4265">
        <v>0</v>
      </c>
      <c r="Z17" s="4265">
        <v>0</v>
      </c>
      <c r="AA17" s="4265">
        <v>10</v>
      </c>
      <c r="AB17" s="4265">
        <v>11</v>
      </c>
      <c r="AC17" s="4265">
        <v>9</v>
      </c>
      <c r="AD17" s="4265">
        <v>11</v>
      </c>
      <c r="AE17" s="4265">
        <v>9</v>
      </c>
      <c r="AF17" s="2507"/>
      <c r="AG17" s="2507"/>
      <c r="AH17" s="2507"/>
      <c r="AI17" s="2507"/>
      <c r="AJ17" s="2507"/>
      <c r="AK17" s="2507"/>
      <c r="AL17" s="2507"/>
      <c r="AM17" s="2507"/>
      <c r="AQ17" t="e">
        <f>COUNTIF(#REF!,$AG$14)*2</f>
        <v>#REF!</v>
      </c>
      <c r="AR17" t="e">
        <f>COUNTIF(#REF!,$AF$14)*1</f>
        <v>#REF!</v>
      </c>
      <c r="AS17" t="e">
        <f t="shared" si="0"/>
        <v>#REF!</v>
      </c>
    </row>
    <row r="18" spans="1:45">
      <c r="A18" s="3803" t="s">
        <v>1756</v>
      </c>
      <c r="B18" s="4264">
        <v>10</v>
      </c>
      <c r="C18" s="4264">
        <v>11</v>
      </c>
      <c r="D18" s="4264">
        <v>3</v>
      </c>
      <c r="E18" s="4264">
        <v>3</v>
      </c>
      <c r="F18" s="4264">
        <v>13</v>
      </c>
      <c r="G18" s="4264">
        <v>3</v>
      </c>
      <c r="H18" s="4264">
        <v>13</v>
      </c>
      <c r="I18" s="4264">
        <v>13</v>
      </c>
      <c r="J18" s="4264">
        <v>11</v>
      </c>
      <c r="K18" s="4264">
        <v>3</v>
      </c>
      <c r="L18" s="4264">
        <v>3</v>
      </c>
      <c r="M18" s="4264">
        <v>13</v>
      </c>
      <c r="N18" s="4264">
        <v>11</v>
      </c>
      <c r="O18" s="4264">
        <v>13</v>
      </c>
      <c r="P18" s="4264">
        <v>13</v>
      </c>
      <c r="Q18" s="4264">
        <v>11</v>
      </c>
      <c r="R18" s="4264">
        <v>3</v>
      </c>
      <c r="S18" s="4264">
        <v>3</v>
      </c>
      <c r="T18" s="4264">
        <v>13</v>
      </c>
      <c r="U18" s="4264">
        <v>11</v>
      </c>
      <c r="V18" s="4264">
        <v>13</v>
      </c>
      <c r="W18" s="4264">
        <v>13</v>
      </c>
      <c r="X18" s="4264">
        <v>11</v>
      </c>
      <c r="Y18" s="4264">
        <v>3</v>
      </c>
      <c r="Z18" s="4264">
        <v>3</v>
      </c>
      <c r="AA18" s="4264">
        <v>13</v>
      </c>
      <c r="AB18" s="4264">
        <v>11</v>
      </c>
      <c r="AC18" s="4264">
        <v>13</v>
      </c>
      <c r="AD18" s="4264">
        <v>13</v>
      </c>
      <c r="AE18" s="4264">
        <v>11</v>
      </c>
      <c r="AF18" s="2507"/>
      <c r="AG18" s="2507"/>
      <c r="AH18" s="2507"/>
      <c r="AI18" s="2507"/>
      <c r="AJ18" s="2507"/>
      <c r="AK18" s="2507"/>
      <c r="AL18" s="2507"/>
      <c r="AM18" s="2507"/>
    </row>
    <row r="19" spans="1:45">
      <c r="A19" s="3804" t="s">
        <v>1757</v>
      </c>
      <c r="B19" s="4263">
        <v>0</v>
      </c>
      <c r="C19" s="4263">
        <v>0</v>
      </c>
      <c r="D19" s="4263">
        <v>3</v>
      </c>
      <c r="E19" s="4263">
        <v>3</v>
      </c>
      <c r="F19" s="4263">
        <v>0</v>
      </c>
      <c r="G19" s="4263">
        <v>3</v>
      </c>
      <c r="H19" s="4263">
        <v>0</v>
      </c>
      <c r="I19" s="4263">
        <v>0</v>
      </c>
      <c r="J19" s="4263">
        <v>0</v>
      </c>
      <c r="K19" s="4263">
        <v>3</v>
      </c>
      <c r="L19" s="4263">
        <v>3</v>
      </c>
      <c r="M19" s="4263">
        <v>0</v>
      </c>
      <c r="N19" s="4263">
        <v>0</v>
      </c>
      <c r="O19" s="4263">
        <v>0</v>
      </c>
      <c r="P19" s="4263">
        <v>0</v>
      </c>
      <c r="Q19" s="4263">
        <v>0</v>
      </c>
      <c r="R19" s="4263">
        <v>3</v>
      </c>
      <c r="S19" s="4263">
        <v>3</v>
      </c>
      <c r="T19" s="4263">
        <v>0</v>
      </c>
      <c r="U19" s="4263">
        <v>0</v>
      </c>
      <c r="V19" s="4263">
        <v>0</v>
      </c>
      <c r="W19" s="4263">
        <v>0</v>
      </c>
      <c r="X19" s="4263">
        <v>0</v>
      </c>
      <c r="Y19" s="4263">
        <v>3</v>
      </c>
      <c r="Z19" s="4263">
        <v>3</v>
      </c>
      <c r="AA19" s="4263">
        <v>0</v>
      </c>
      <c r="AB19" s="4263">
        <v>0</v>
      </c>
      <c r="AC19" s="4263">
        <v>0</v>
      </c>
      <c r="AD19" s="4263">
        <v>0</v>
      </c>
      <c r="AE19" s="4263">
        <v>0</v>
      </c>
      <c r="AF19" s="2507"/>
      <c r="AG19" s="2507"/>
      <c r="AH19" s="2507"/>
      <c r="AI19" s="2507"/>
      <c r="AJ19" s="2507"/>
      <c r="AK19" s="2507"/>
      <c r="AL19" s="2507"/>
      <c r="AM19" s="2507"/>
    </row>
    <row r="20" spans="1:45">
      <c r="A20" s="3805" t="s">
        <v>1758</v>
      </c>
      <c r="B20" s="4266">
        <v>1</v>
      </c>
      <c r="C20" s="4266">
        <v>1</v>
      </c>
      <c r="D20" s="4266">
        <v>1</v>
      </c>
      <c r="E20" s="4266">
        <v>2</v>
      </c>
      <c r="F20" s="4266">
        <v>2</v>
      </c>
      <c r="G20" s="4266">
        <v>2</v>
      </c>
      <c r="H20" s="4266">
        <v>2</v>
      </c>
      <c r="I20" s="4266">
        <v>2</v>
      </c>
      <c r="J20" s="4266">
        <v>2</v>
      </c>
      <c r="K20" s="4266">
        <v>2</v>
      </c>
      <c r="L20" s="4266">
        <v>1</v>
      </c>
      <c r="M20" s="4266">
        <v>1</v>
      </c>
      <c r="N20" s="4266">
        <v>1</v>
      </c>
      <c r="O20" s="4266">
        <v>2</v>
      </c>
      <c r="P20" s="4266">
        <v>2</v>
      </c>
      <c r="Q20" s="4266">
        <v>1</v>
      </c>
      <c r="R20" s="4266">
        <v>1</v>
      </c>
      <c r="S20" s="4266">
        <v>2</v>
      </c>
      <c r="T20" s="4266">
        <v>2</v>
      </c>
      <c r="U20" s="4266">
        <v>2</v>
      </c>
      <c r="V20" s="4266">
        <v>2</v>
      </c>
      <c r="W20" s="4266">
        <v>1</v>
      </c>
      <c r="X20" s="4266">
        <v>1</v>
      </c>
      <c r="Y20" s="4266">
        <v>2</v>
      </c>
      <c r="Z20" s="4266">
        <v>2</v>
      </c>
      <c r="AA20" s="4266">
        <v>1</v>
      </c>
      <c r="AB20" s="4266">
        <v>1</v>
      </c>
      <c r="AC20" s="4266">
        <v>1</v>
      </c>
      <c r="AD20" s="4266">
        <v>1</v>
      </c>
      <c r="AE20" s="4266">
        <v>2</v>
      </c>
      <c r="AF20" s="2507"/>
      <c r="AG20" s="2507"/>
      <c r="AH20" s="2507"/>
      <c r="AI20" s="2507"/>
      <c r="AJ20" s="2507"/>
      <c r="AK20" s="2507"/>
      <c r="AL20" s="2507"/>
      <c r="AM20" s="2507"/>
    </row>
    <row r="21" spans="1:45">
      <c r="A21" s="3805" t="s">
        <v>1759</v>
      </c>
      <c r="B21" s="4266">
        <v>11</v>
      </c>
      <c r="C21" s="4266">
        <v>8</v>
      </c>
      <c r="D21" s="4266">
        <v>2</v>
      </c>
      <c r="E21" s="4266">
        <v>2</v>
      </c>
      <c r="F21" s="4266">
        <v>8</v>
      </c>
      <c r="G21" s="4266">
        <v>2</v>
      </c>
      <c r="H21" s="4266">
        <v>7</v>
      </c>
      <c r="I21" s="4266">
        <v>11</v>
      </c>
      <c r="J21" s="4266">
        <v>9</v>
      </c>
      <c r="K21" s="4266">
        <v>2</v>
      </c>
      <c r="L21" s="4266">
        <v>2</v>
      </c>
      <c r="M21" s="4266">
        <v>9</v>
      </c>
      <c r="N21" s="4266">
        <v>9</v>
      </c>
      <c r="O21" s="4266">
        <v>9</v>
      </c>
      <c r="P21" s="4266">
        <v>10</v>
      </c>
      <c r="Q21" s="4266">
        <v>8</v>
      </c>
      <c r="R21" s="4266">
        <v>2</v>
      </c>
      <c r="S21" s="4266">
        <v>2</v>
      </c>
      <c r="T21" s="4266">
        <v>9</v>
      </c>
      <c r="U21" s="4266">
        <v>10</v>
      </c>
      <c r="V21" s="4266">
        <v>8</v>
      </c>
      <c r="W21" s="4266">
        <v>9</v>
      </c>
      <c r="X21" s="4266">
        <v>10</v>
      </c>
      <c r="Y21" s="4266">
        <v>2</v>
      </c>
      <c r="Z21" s="4266">
        <v>2</v>
      </c>
      <c r="AA21" s="4266">
        <v>9</v>
      </c>
      <c r="AB21" s="4266">
        <v>9</v>
      </c>
      <c r="AC21" s="4266">
        <v>9</v>
      </c>
      <c r="AD21" s="4266">
        <v>10</v>
      </c>
      <c r="AE21" s="4266">
        <v>8</v>
      </c>
      <c r="AF21" s="2507"/>
      <c r="AG21" s="2507"/>
      <c r="AH21" s="2507"/>
      <c r="AI21" s="2507"/>
      <c r="AJ21" s="2507"/>
      <c r="AK21" s="2507"/>
      <c r="AL21" s="2507"/>
      <c r="AM21" s="2507"/>
    </row>
    <row r="22" spans="1:45">
      <c r="A22" s="3805" t="s">
        <v>1760</v>
      </c>
      <c r="B22" s="4266">
        <v>4</v>
      </c>
      <c r="C22" s="4266">
        <v>4</v>
      </c>
      <c r="D22" s="4266">
        <v>1</v>
      </c>
      <c r="E22" s="4266">
        <v>1</v>
      </c>
      <c r="F22" s="4266">
        <v>4</v>
      </c>
      <c r="G22" s="4266">
        <v>1</v>
      </c>
      <c r="H22" s="4266">
        <v>4</v>
      </c>
      <c r="I22" s="4266">
        <v>5</v>
      </c>
      <c r="J22" s="4266">
        <v>3</v>
      </c>
      <c r="K22" s="4266">
        <v>1</v>
      </c>
      <c r="L22" s="4266">
        <v>1</v>
      </c>
      <c r="M22" s="4266">
        <v>4</v>
      </c>
      <c r="N22" s="4266">
        <v>5</v>
      </c>
      <c r="O22" s="4266">
        <v>4</v>
      </c>
      <c r="P22" s="4266">
        <v>5</v>
      </c>
      <c r="Q22" s="4266">
        <v>3</v>
      </c>
      <c r="R22" s="4266">
        <v>1</v>
      </c>
      <c r="S22" s="4266">
        <v>1</v>
      </c>
      <c r="T22" s="4266">
        <v>4</v>
      </c>
      <c r="U22" s="4266">
        <v>4</v>
      </c>
      <c r="V22" s="4266">
        <v>4</v>
      </c>
      <c r="W22" s="4266">
        <v>5</v>
      </c>
      <c r="X22" s="4266">
        <v>3</v>
      </c>
      <c r="Y22" s="4266">
        <v>1</v>
      </c>
      <c r="Z22" s="4266">
        <v>1</v>
      </c>
      <c r="AA22" s="4266">
        <v>4</v>
      </c>
      <c r="AB22" s="4266">
        <v>5</v>
      </c>
      <c r="AC22" s="4266">
        <v>3</v>
      </c>
      <c r="AD22" s="4266">
        <v>4</v>
      </c>
      <c r="AE22" s="4266">
        <v>4</v>
      </c>
      <c r="AF22" s="2507"/>
      <c r="AG22" s="2190"/>
      <c r="AH22" s="2190"/>
      <c r="AI22" s="2190"/>
      <c r="AJ22" s="2190"/>
      <c r="AK22" s="2190"/>
      <c r="AL22" s="2190"/>
      <c r="AM22" s="2190"/>
    </row>
    <row r="23" spans="1:45">
      <c r="A23" s="3805" t="s">
        <v>1761</v>
      </c>
      <c r="B23" s="4266">
        <v>8</v>
      </c>
      <c r="C23" s="4266">
        <v>6</v>
      </c>
      <c r="D23" s="4266">
        <v>1</v>
      </c>
      <c r="E23" s="4266">
        <v>1</v>
      </c>
      <c r="F23" s="4266">
        <v>5</v>
      </c>
      <c r="G23" s="4266">
        <v>2</v>
      </c>
      <c r="H23" s="4266">
        <v>4</v>
      </c>
      <c r="I23" s="4266">
        <v>7</v>
      </c>
      <c r="J23" s="4266">
        <v>5</v>
      </c>
      <c r="K23" s="4266">
        <v>1</v>
      </c>
      <c r="L23" s="4266">
        <v>2</v>
      </c>
      <c r="M23" s="4266">
        <v>7</v>
      </c>
      <c r="N23" s="4266">
        <v>6</v>
      </c>
      <c r="O23" s="4266">
        <v>7</v>
      </c>
      <c r="P23" s="4266">
        <v>7</v>
      </c>
      <c r="Q23" s="4266">
        <v>6</v>
      </c>
      <c r="R23" s="4266">
        <v>1</v>
      </c>
      <c r="S23" s="4266">
        <v>1</v>
      </c>
      <c r="T23" s="4266">
        <v>5</v>
      </c>
      <c r="U23" s="4266">
        <v>7</v>
      </c>
      <c r="V23" s="4266">
        <v>4</v>
      </c>
      <c r="W23" s="4266">
        <v>6</v>
      </c>
      <c r="X23" s="4266">
        <v>7</v>
      </c>
      <c r="Y23" s="4266">
        <v>2</v>
      </c>
      <c r="Z23" s="4266">
        <v>2</v>
      </c>
      <c r="AA23" s="4266">
        <v>7</v>
      </c>
      <c r="AB23" s="4266">
        <v>6</v>
      </c>
      <c r="AC23" s="4266">
        <v>7</v>
      </c>
      <c r="AD23" s="4266">
        <v>8</v>
      </c>
      <c r="AE23" s="4266">
        <v>6</v>
      </c>
    </row>
    <row r="24" spans="1:45">
      <c r="A24" s="3809" t="s">
        <v>1762</v>
      </c>
      <c r="B24" s="4264">
        <v>15</v>
      </c>
      <c r="C24" s="4264">
        <v>12</v>
      </c>
      <c r="D24" s="4264">
        <v>3</v>
      </c>
      <c r="E24" s="4264">
        <v>3</v>
      </c>
      <c r="F24" s="4264">
        <v>12</v>
      </c>
      <c r="G24" s="4264">
        <v>3</v>
      </c>
      <c r="H24" s="4264">
        <v>11</v>
      </c>
      <c r="I24" s="4264">
        <v>16</v>
      </c>
      <c r="J24" s="4264">
        <v>12</v>
      </c>
      <c r="K24" s="4264">
        <v>3</v>
      </c>
      <c r="L24" s="4264">
        <v>3</v>
      </c>
      <c r="M24" s="4264">
        <v>13</v>
      </c>
      <c r="N24" s="4264">
        <v>14</v>
      </c>
      <c r="O24" s="4264">
        <v>13</v>
      </c>
      <c r="P24" s="4264">
        <v>15</v>
      </c>
      <c r="Q24" s="4264">
        <v>11</v>
      </c>
      <c r="R24" s="4264">
        <v>3</v>
      </c>
      <c r="S24" s="4264">
        <v>3</v>
      </c>
      <c r="T24" s="4264">
        <v>13</v>
      </c>
      <c r="U24" s="4264">
        <v>14</v>
      </c>
      <c r="V24" s="4264">
        <v>12</v>
      </c>
      <c r="W24" s="4264">
        <v>14</v>
      </c>
      <c r="X24" s="4264">
        <v>13</v>
      </c>
      <c r="Y24" s="4264">
        <v>3</v>
      </c>
      <c r="Z24" s="4264">
        <v>3</v>
      </c>
      <c r="AA24" s="4264">
        <v>13</v>
      </c>
      <c r="AB24" s="4264">
        <v>14</v>
      </c>
      <c r="AC24" s="4264">
        <v>12</v>
      </c>
      <c r="AD24" s="4264">
        <v>14</v>
      </c>
      <c r="AE24" s="4264">
        <v>12</v>
      </c>
    </row>
    <row r="25" spans="1:45" ht="17.25" thickBot="1">
      <c r="A25" s="3812" t="s">
        <v>4</v>
      </c>
      <c r="B25" s="4267">
        <v>3</v>
      </c>
      <c r="C25" s="4267">
        <v>3</v>
      </c>
      <c r="D25" s="4267">
        <v>3</v>
      </c>
      <c r="E25" s="4267">
        <v>3</v>
      </c>
      <c r="F25" s="4267">
        <v>3</v>
      </c>
      <c r="G25" s="4267">
        <v>3</v>
      </c>
      <c r="H25" s="4267">
        <v>3</v>
      </c>
      <c r="I25" s="4267">
        <v>3</v>
      </c>
      <c r="J25" s="4267">
        <v>3</v>
      </c>
      <c r="K25" s="4267">
        <v>3</v>
      </c>
      <c r="L25" s="4267">
        <v>3</v>
      </c>
      <c r="M25" s="4267">
        <v>3</v>
      </c>
      <c r="N25" s="4267">
        <v>3</v>
      </c>
      <c r="O25" s="4267">
        <v>3</v>
      </c>
      <c r="P25" s="4267">
        <v>3</v>
      </c>
      <c r="Q25" s="4267">
        <v>3</v>
      </c>
      <c r="R25" s="4267">
        <v>3</v>
      </c>
      <c r="S25" s="4267">
        <v>3</v>
      </c>
      <c r="T25" s="4267">
        <v>3</v>
      </c>
      <c r="U25" s="4267">
        <v>3</v>
      </c>
      <c r="V25" s="4267">
        <v>3</v>
      </c>
      <c r="W25" s="4267">
        <v>3</v>
      </c>
      <c r="X25" s="4267">
        <v>3</v>
      </c>
      <c r="Y25" s="4267">
        <v>3</v>
      </c>
      <c r="Z25" s="4267">
        <v>3</v>
      </c>
      <c r="AA25" s="4267">
        <v>3</v>
      </c>
      <c r="AB25" s="4267">
        <v>3</v>
      </c>
      <c r="AC25" s="4267">
        <v>3</v>
      </c>
      <c r="AD25" s="4267">
        <v>3</v>
      </c>
      <c r="AE25" s="4267">
        <v>3</v>
      </c>
    </row>
  </sheetData>
  <mergeCells count="2">
    <mergeCell ref="A1:AE1"/>
    <mergeCell ref="AF2:AM2"/>
  </mergeCells>
  <phoneticPr fontId="3" type="noConversion"/>
  <conditionalFormatting sqref="B4:P4 R4:AE4 D5:AE5 B5:B13 C6:D6 F6:J6 L6:S6 U6:AD6 K6:K7 AE6:AE7 D7:K7 M7:AC7 AD7:AD11 C8 F8:G8 I8:J8 L8 N8:R8 U8 W8:Z8 AB8:AC8 H8:H9 D9 H9:K9 N9:O9 Q9:Z9 AB9:AD9 AE9:AE11 K9:K13 D10:I10 K10:AE10 M10:M11 B11:C11 C11:AE12 D12:D13 D13:AE13">
    <cfRule type="cellIs" dxfId="5861" priority="298" operator="equal">
      <formula>"연"</formula>
    </cfRule>
  </conditionalFormatting>
  <conditionalFormatting sqref="B3:AE3">
    <cfRule type="cellIs" dxfId="5860" priority="296" operator="equal">
      <formula>"일"</formula>
    </cfRule>
    <cfRule type="containsText" dxfId="5859" priority="297" operator="containsText" text="토">
      <formula>NOT(ISERROR(SEARCH("토",B3)))</formula>
    </cfRule>
  </conditionalFormatting>
  <conditionalFormatting sqref="B4:AE13">
    <cfRule type="cellIs" dxfId="5858" priority="286" operator="equal">
      <formula>"연"</formula>
    </cfRule>
  </conditionalFormatting>
  <conditionalFormatting sqref="C3:AE3">
    <cfRule type="cellIs" dxfId="5857" priority="295" operator="equal">
      <formula>"토"</formula>
    </cfRule>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8A147-06DE-4D0A-8F73-59460F89DF18}">
  <dimension ref="A1"/>
  <sheetViews>
    <sheetView workbookViewId="0">
      <selection activeCell="G28" sqref="G28"/>
    </sheetView>
  </sheetViews>
  <sheetFormatPr defaultRowHeight="16.5"/>
  <sheetData/>
  <phoneticPr fontId="3"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01367-0CD9-4E9F-8D21-E8A970535C89}">
  <dimension ref="A1"/>
  <sheetViews>
    <sheetView workbookViewId="0"/>
  </sheetViews>
  <sheetFormatPr defaultRowHeight="16.5"/>
  <sheetData/>
  <phoneticPr fontId="3"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67B47-ACFF-434A-87C6-0A55A7B4D279}">
  <dimension ref="A1"/>
  <sheetViews>
    <sheetView workbookViewId="0"/>
  </sheetViews>
  <sheetFormatPr defaultRowHeight="16.5"/>
  <sheetData/>
  <phoneticPr fontId="3"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4E19D-AA82-469F-91B2-B62633D0D30F}">
  <dimension ref="A1"/>
  <sheetViews>
    <sheetView workbookViewId="0"/>
  </sheetViews>
  <sheetFormatPr defaultRowHeight="16.5"/>
  <sheetData/>
  <phoneticPr fontId="3"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6EAD-4A58-4A90-A351-DC9E62AADD05}">
  <dimension ref="A1"/>
  <sheetViews>
    <sheetView workbookViewId="0"/>
  </sheetViews>
  <sheetFormatPr defaultRowHeight="16.5"/>
  <sheetData/>
  <phoneticPr fontId="3"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210C-B724-47BF-A374-7EB914231FE5}">
  <dimension ref="A1"/>
  <sheetViews>
    <sheetView workbookViewId="0"/>
  </sheetViews>
  <sheetFormatPr defaultRowHeight="16.5"/>
  <sheetData/>
  <phoneticPr fontId="3"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CA8B-C395-4F61-9CFB-167CF3549084}">
  <dimension ref="A1"/>
  <sheetViews>
    <sheetView workbookViewId="0"/>
  </sheetViews>
  <sheetFormatPr defaultRowHeight="16.5"/>
  <sheetData/>
  <phoneticPr fontId="3"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87E2B-0ACD-40B1-83AC-3A14E2768402}">
  <dimension ref="A1"/>
  <sheetViews>
    <sheetView workbookViewId="0"/>
  </sheetViews>
  <sheetFormatPr defaultRowHeight="16.5"/>
  <sheetData/>
  <phoneticPr fontId="3"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34E5-1D8C-44D7-995B-BC4626EBE6B4}">
  <dimension ref="A1"/>
  <sheetViews>
    <sheetView workbookViewId="0"/>
  </sheetViews>
  <sheetFormatPr defaultRowHeight="16.5"/>
  <sheetData/>
  <phoneticPr fontId="3"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087CA-7DFA-4EB9-BBC3-F36E88A12271}">
  <dimension ref="A1"/>
  <sheetViews>
    <sheetView workbookViewId="0">
      <selection activeCell="E28" sqref="E28"/>
    </sheetView>
  </sheetViews>
  <sheetFormatPr defaultRowHeight="16.5"/>
  <sheetData/>
  <phoneticPr fontId="3"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2B473-70D0-43F2-A992-F3FD820002E3}">
  <dimension ref="A1"/>
  <sheetViews>
    <sheetView workbookViewId="0"/>
  </sheetViews>
  <sheetFormatPr defaultRowHeight="16.5"/>
  <sheetData/>
  <phoneticPr fontId="3"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BG51"/>
  <sheetViews>
    <sheetView zoomScale="96" zoomScaleNormal="96" workbookViewId="0">
      <selection activeCell="M2" sqref="M1:M1048576"/>
    </sheetView>
  </sheetViews>
  <sheetFormatPr defaultColWidth="9.5" defaultRowHeight="16.5"/>
  <cols>
    <col min="1" max="1" width="10.625" customWidth="1"/>
    <col min="2" max="6" width="3.75" hidden="1" customWidth="1"/>
    <col min="7" max="37" width="4.75" customWidth="1"/>
    <col min="38" max="43" width="3.75" hidden="1" customWidth="1"/>
    <col min="44" max="44" width="3.5" bestFit="1" customWidth="1"/>
    <col min="45" max="48" width="3.25" customWidth="1"/>
    <col min="49" max="49" width="3.25" bestFit="1" customWidth="1"/>
    <col min="50" max="50" width="3.5" bestFit="1" customWidth="1"/>
    <col min="51" max="51" width="3.25" customWidth="1"/>
    <col min="52" max="52" width="5" customWidth="1"/>
    <col min="53" max="53" width="6.125" customWidth="1"/>
    <col min="55" max="55" width="20.5" customWidth="1"/>
    <col min="56" max="56" width="20.25" bestFit="1" customWidth="1"/>
    <col min="57" max="57" width="23.5" bestFit="1" customWidth="1"/>
    <col min="58" max="59" width="10" bestFit="1" customWidth="1"/>
    <col min="60" max="60" width="13" customWidth="1"/>
  </cols>
  <sheetData>
    <row r="1" spans="1:59" ht="18.75" customHeight="1" thickBot="1">
      <c r="A1" s="4012"/>
      <c r="B1" s="6331" t="s">
        <v>1828</v>
      </c>
      <c r="C1" s="6331"/>
      <c r="D1" s="6331"/>
      <c r="E1" s="6331"/>
      <c r="F1" s="6331"/>
      <c r="G1" s="6331" t="s">
        <v>1829</v>
      </c>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6331"/>
      <c r="AJ1" s="6331"/>
      <c r="AK1" s="6331"/>
      <c r="AL1" s="4012"/>
      <c r="AM1" s="4012"/>
      <c r="AN1" s="4012"/>
      <c r="AO1" s="4012"/>
      <c r="AP1" s="4012"/>
      <c r="AQ1" s="4012"/>
      <c r="AR1" s="4012"/>
      <c r="AS1" s="4012"/>
      <c r="AT1" s="4012"/>
      <c r="AU1" s="4012"/>
      <c r="AV1" s="4012"/>
      <c r="AW1" s="4012"/>
      <c r="AX1" s="4012"/>
      <c r="AY1" s="4012"/>
    </row>
    <row r="2" spans="1:59">
      <c r="A2" s="6" t="s">
        <v>228</v>
      </c>
      <c r="B2" s="4347">
        <v>26</v>
      </c>
      <c r="C2" s="4348">
        <v>27</v>
      </c>
      <c r="D2" s="4348">
        <v>28</v>
      </c>
      <c r="E2" s="4349">
        <v>29</v>
      </c>
      <c r="F2" s="4350">
        <v>30</v>
      </c>
      <c r="G2" s="4426">
        <v>1</v>
      </c>
      <c r="H2" s="2970">
        <v>2</v>
      </c>
      <c r="I2" s="3011">
        <v>3</v>
      </c>
      <c r="J2" s="2970">
        <v>4</v>
      </c>
      <c r="K2" s="4491">
        <v>5</v>
      </c>
      <c r="L2" s="4491">
        <v>6</v>
      </c>
      <c r="M2" s="3011">
        <v>7</v>
      </c>
      <c r="N2" s="2970">
        <v>8</v>
      </c>
      <c r="O2" s="2970">
        <v>9</v>
      </c>
      <c r="P2" s="3011">
        <v>10</v>
      </c>
      <c r="Q2" s="3011">
        <v>11</v>
      </c>
      <c r="R2" s="3011">
        <v>12</v>
      </c>
      <c r="S2" s="3011">
        <v>13</v>
      </c>
      <c r="T2" s="3011">
        <v>14</v>
      </c>
      <c r="U2" s="3011">
        <v>15</v>
      </c>
      <c r="V2" s="3011">
        <v>16</v>
      </c>
      <c r="W2" s="3011">
        <v>17</v>
      </c>
      <c r="X2" s="3011">
        <v>18</v>
      </c>
      <c r="Y2" s="3011">
        <v>19</v>
      </c>
      <c r="Z2" s="3011">
        <v>20</v>
      </c>
      <c r="AA2" s="3011">
        <v>21</v>
      </c>
      <c r="AB2" s="2970">
        <v>22</v>
      </c>
      <c r="AC2" s="2970">
        <v>23</v>
      </c>
      <c r="AD2" s="2970">
        <v>24</v>
      </c>
      <c r="AE2" s="3011">
        <v>25</v>
      </c>
      <c r="AF2" s="3011">
        <v>26</v>
      </c>
      <c r="AG2" s="3011">
        <v>27</v>
      </c>
      <c r="AH2" s="2970">
        <v>28</v>
      </c>
      <c r="AI2" s="4491">
        <v>29</v>
      </c>
      <c r="AJ2" s="4427">
        <v>30</v>
      </c>
      <c r="AK2" s="4549">
        <v>31</v>
      </c>
      <c r="AL2" s="4351">
        <v>1</v>
      </c>
      <c r="AM2" s="4348">
        <v>2</v>
      </c>
      <c r="AN2" s="4348">
        <v>3</v>
      </c>
      <c r="AO2" s="4348">
        <v>4</v>
      </c>
      <c r="AP2" s="4348">
        <v>5</v>
      </c>
      <c r="AQ2" s="4352">
        <v>6</v>
      </c>
      <c r="AR2" s="1845" t="s">
        <v>323</v>
      </c>
      <c r="AS2" s="17"/>
      <c r="AT2" s="17"/>
      <c r="AU2" s="17"/>
      <c r="AV2" s="17"/>
      <c r="AW2" s="17"/>
      <c r="AX2" s="17"/>
      <c r="AY2" s="17"/>
      <c r="AZ2" s="17"/>
      <c r="BA2" s="18"/>
      <c r="BF2" s="4112"/>
      <c r="BG2" s="4112"/>
    </row>
    <row r="3" spans="1:59" ht="17.25" thickBot="1">
      <c r="A3" s="463" t="s">
        <v>7</v>
      </c>
      <c r="B3" s="562" t="s">
        <v>182</v>
      </c>
      <c r="C3" s="31" t="s">
        <v>101</v>
      </c>
      <c r="D3" s="31" t="s">
        <v>224</v>
      </c>
      <c r="E3" s="4345" t="s">
        <v>225</v>
      </c>
      <c r="F3" s="468" t="s">
        <v>226</v>
      </c>
      <c r="G3" s="4464" t="s">
        <v>1871</v>
      </c>
      <c r="H3" s="2394" t="s">
        <v>1872</v>
      </c>
      <c r="I3" s="2416" t="s">
        <v>1873</v>
      </c>
      <c r="J3" s="2394" t="s">
        <v>1874</v>
      </c>
      <c r="K3" s="4492" t="s">
        <v>1875</v>
      </c>
      <c r="L3" s="4492" t="s">
        <v>1876</v>
      </c>
      <c r="M3" s="2416" t="s">
        <v>1877</v>
      </c>
      <c r="N3" s="4429" t="s">
        <v>11</v>
      </c>
      <c r="O3" s="2394" t="s">
        <v>12</v>
      </c>
      <c r="P3" s="2416" t="s">
        <v>13</v>
      </c>
      <c r="Q3" s="2416" t="s">
        <v>14</v>
      </c>
      <c r="R3" s="4492" t="s">
        <v>8</v>
      </c>
      <c r="S3" s="4492" t="s">
        <v>9</v>
      </c>
      <c r="T3" s="2416" t="s">
        <v>10</v>
      </c>
      <c r="U3" s="4429" t="s">
        <v>11</v>
      </c>
      <c r="V3" s="2394" t="s">
        <v>12</v>
      </c>
      <c r="W3" s="2416" t="s">
        <v>13</v>
      </c>
      <c r="X3" s="2416" t="s">
        <v>14</v>
      </c>
      <c r="Y3" s="4492" t="s">
        <v>8</v>
      </c>
      <c r="Z3" s="4492" t="s">
        <v>9</v>
      </c>
      <c r="AA3" s="2416" t="s">
        <v>10</v>
      </c>
      <c r="AB3" s="4429" t="s">
        <v>11</v>
      </c>
      <c r="AC3" s="2394" t="s">
        <v>12</v>
      </c>
      <c r="AD3" s="2394" t="s">
        <v>13</v>
      </c>
      <c r="AE3" s="2416" t="s">
        <v>14</v>
      </c>
      <c r="AF3" s="4492" t="s">
        <v>8</v>
      </c>
      <c r="AG3" s="4492" t="s">
        <v>9</v>
      </c>
      <c r="AH3" s="2394" t="s">
        <v>10</v>
      </c>
      <c r="AI3" s="4548" t="s">
        <v>11</v>
      </c>
      <c r="AJ3" s="2394" t="s">
        <v>12</v>
      </c>
      <c r="AK3" s="4550" t="s">
        <v>13</v>
      </c>
      <c r="AL3" s="4353" t="s">
        <v>14</v>
      </c>
      <c r="AM3" s="31" t="s">
        <v>8</v>
      </c>
      <c r="AN3" s="31" t="s">
        <v>9</v>
      </c>
      <c r="AO3" s="4345" t="s">
        <v>10</v>
      </c>
      <c r="AP3" s="4345" t="s">
        <v>208</v>
      </c>
      <c r="AQ3" s="4354" t="s">
        <v>550</v>
      </c>
      <c r="AR3" s="2488" t="s">
        <v>2</v>
      </c>
      <c r="AS3" s="215" t="s">
        <v>3</v>
      </c>
      <c r="AT3" s="215" t="s">
        <v>4</v>
      </c>
      <c r="AU3" s="215" t="s">
        <v>5</v>
      </c>
      <c r="AV3" s="4015" t="s">
        <v>704</v>
      </c>
      <c r="AW3" s="3775" t="s">
        <v>1169</v>
      </c>
      <c r="AX3" s="3775" t="s">
        <v>15</v>
      </c>
      <c r="AY3" s="215" t="s">
        <v>6</v>
      </c>
      <c r="AZ3" s="4355" t="s">
        <v>1830</v>
      </c>
      <c r="BA3" s="4356" t="s">
        <v>1831</v>
      </c>
      <c r="BC3" s="4112" t="s">
        <v>1832</v>
      </c>
      <c r="BD3" s="4112" t="s">
        <v>1833</v>
      </c>
    </row>
    <row r="4" spans="1:59" ht="17.25" thickBot="1">
      <c r="A4" s="4431" t="s">
        <v>1842</v>
      </c>
      <c r="B4" s="1851" t="s">
        <v>17</v>
      </c>
      <c r="C4" s="457" t="s">
        <v>2</v>
      </c>
      <c r="D4" s="457" t="s">
        <v>2</v>
      </c>
      <c r="E4" s="4357" t="s">
        <v>3</v>
      </c>
      <c r="F4" s="4018" t="s">
        <v>4</v>
      </c>
      <c r="G4" s="1974" t="s">
        <v>4</v>
      </c>
      <c r="H4" s="1981" t="s">
        <v>4</v>
      </c>
      <c r="I4" s="1975" t="s">
        <v>17</v>
      </c>
      <c r="J4" s="1975" t="s">
        <v>17</v>
      </c>
      <c r="K4" s="4454" t="s">
        <v>15</v>
      </c>
      <c r="L4" s="1976" t="s">
        <v>2</v>
      </c>
      <c r="M4" s="1981" t="s">
        <v>4</v>
      </c>
      <c r="N4" s="1981" t="s">
        <v>4</v>
      </c>
      <c r="O4" s="1975" t="s">
        <v>17</v>
      </c>
      <c r="P4" s="1976" t="s">
        <v>2</v>
      </c>
      <c r="Q4" s="4454" t="s">
        <v>15</v>
      </c>
      <c r="R4" s="1976" t="s">
        <v>2</v>
      </c>
      <c r="S4" s="1977" t="s">
        <v>3</v>
      </c>
      <c r="T4" s="1981" t="s">
        <v>4</v>
      </c>
      <c r="U4" s="1975" t="s">
        <v>17</v>
      </c>
      <c r="V4" s="1975" t="s">
        <v>17</v>
      </c>
      <c r="W4" s="1976" t="s">
        <v>2</v>
      </c>
      <c r="X4" s="1977" t="s">
        <v>3</v>
      </c>
      <c r="Y4" s="1975" t="s">
        <v>17</v>
      </c>
      <c r="Z4" s="1976" t="s">
        <v>2</v>
      </c>
      <c r="AA4" s="1977" t="s">
        <v>3</v>
      </c>
      <c r="AB4" s="4496" t="s">
        <v>1885</v>
      </c>
      <c r="AC4" s="3197" t="s">
        <v>704</v>
      </c>
      <c r="AD4" s="1976" t="s">
        <v>2</v>
      </c>
      <c r="AE4" s="1976" t="s">
        <v>2</v>
      </c>
      <c r="AF4" s="1855" t="s">
        <v>1878</v>
      </c>
      <c r="AG4" s="4495" t="s">
        <v>1888</v>
      </c>
      <c r="AH4" s="1975" t="s">
        <v>17</v>
      </c>
      <c r="AI4" s="1975" t="s">
        <v>17</v>
      </c>
      <c r="AJ4" s="1977" t="s">
        <v>3</v>
      </c>
      <c r="AK4" s="1977" t="s">
        <v>3</v>
      </c>
      <c r="AL4" s="4358" t="s">
        <v>2</v>
      </c>
      <c r="AM4" s="459" t="s">
        <v>17</v>
      </c>
      <c r="AN4" s="459" t="s">
        <v>17</v>
      </c>
      <c r="AO4" s="2319" t="s">
        <v>3</v>
      </c>
      <c r="AP4" s="26" t="s">
        <v>1047</v>
      </c>
      <c r="AQ4" s="4359" t="s">
        <v>4</v>
      </c>
      <c r="AR4" s="1590">
        <v>11</v>
      </c>
      <c r="AS4" s="16">
        <v>5</v>
      </c>
      <c r="AT4" s="16">
        <v>5</v>
      </c>
      <c r="AU4" s="16">
        <v>9</v>
      </c>
      <c r="AV4" s="1777">
        <v>1</v>
      </c>
      <c r="AW4" s="1777">
        <v>0</v>
      </c>
      <c r="AX4" s="1777">
        <v>2</v>
      </c>
      <c r="AY4" s="16">
        <v>21</v>
      </c>
      <c r="AZ4" s="4360">
        <v>1</v>
      </c>
      <c r="BA4" s="4361">
        <v>1</v>
      </c>
      <c r="BC4" t="s">
        <v>1834</v>
      </c>
      <c r="BD4" t="s">
        <v>1835</v>
      </c>
    </row>
    <row r="5" spans="1:59">
      <c r="A5" s="4432" t="s">
        <v>1843</v>
      </c>
      <c r="B5" s="2312" t="s">
        <v>3</v>
      </c>
      <c r="C5" s="11" t="s">
        <v>15</v>
      </c>
      <c r="D5" s="438" t="s">
        <v>4</v>
      </c>
      <c r="E5" s="438" t="s">
        <v>4</v>
      </c>
      <c r="F5" s="2311" t="s">
        <v>17</v>
      </c>
      <c r="G5" s="1988" t="s">
        <v>4</v>
      </c>
      <c r="H5" s="1982" t="s">
        <v>17</v>
      </c>
      <c r="I5" s="1987" t="s">
        <v>2</v>
      </c>
      <c r="J5" s="1987" t="s">
        <v>2</v>
      </c>
      <c r="K5" s="1989" t="s">
        <v>4</v>
      </c>
      <c r="L5" s="1989" t="s">
        <v>4</v>
      </c>
      <c r="M5" s="1982" t="s">
        <v>17</v>
      </c>
      <c r="N5" s="1982" t="s">
        <v>17</v>
      </c>
      <c r="O5" s="1978" t="s">
        <v>3</v>
      </c>
      <c r="P5" s="2213" t="s">
        <v>15</v>
      </c>
      <c r="Q5" s="1987" t="s">
        <v>2</v>
      </c>
      <c r="R5" s="1982" t="s">
        <v>17</v>
      </c>
      <c r="S5" s="1987" t="s">
        <v>2</v>
      </c>
      <c r="T5" s="1987" t="s">
        <v>2</v>
      </c>
      <c r="U5" s="1978" t="s">
        <v>3</v>
      </c>
      <c r="V5" s="1982" t="s">
        <v>17</v>
      </c>
      <c r="W5" s="2213" t="s">
        <v>15</v>
      </c>
      <c r="X5" s="1987" t="s">
        <v>2</v>
      </c>
      <c r="Y5" s="1978" t="s">
        <v>3</v>
      </c>
      <c r="Z5" s="1987" t="s">
        <v>2</v>
      </c>
      <c r="AA5" s="1855" t="s">
        <v>1878</v>
      </c>
      <c r="AB5" s="1982" t="s">
        <v>17</v>
      </c>
      <c r="AC5" s="1982" t="s">
        <v>17</v>
      </c>
      <c r="AD5" s="1978" t="s">
        <v>3</v>
      </c>
      <c r="AE5" s="1987" t="s">
        <v>2</v>
      </c>
      <c r="AF5" s="1987" t="s">
        <v>2</v>
      </c>
      <c r="AG5" s="1861" t="s">
        <v>902</v>
      </c>
      <c r="AH5" s="1978" t="s">
        <v>3</v>
      </c>
      <c r="AI5" s="1982" t="s">
        <v>17</v>
      </c>
      <c r="AJ5" s="1982" t="s">
        <v>17</v>
      </c>
      <c r="AK5" s="2032" t="s">
        <v>2</v>
      </c>
      <c r="AL5" s="4362" t="s">
        <v>2</v>
      </c>
      <c r="AM5" s="439" t="s">
        <v>17</v>
      </c>
      <c r="AN5" s="439" t="s">
        <v>17</v>
      </c>
      <c r="AO5" s="1852" t="s">
        <v>3</v>
      </c>
      <c r="AP5" s="4020" t="s">
        <v>704</v>
      </c>
      <c r="AQ5" s="4363" t="s">
        <v>4</v>
      </c>
      <c r="AR5" s="1593">
        <v>15</v>
      </c>
      <c r="AS5" s="13">
        <v>4</v>
      </c>
      <c r="AT5" s="13">
        <v>3</v>
      </c>
      <c r="AU5" s="13">
        <v>9</v>
      </c>
      <c r="AV5" s="49">
        <v>0</v>
      </c>
      <c r="AW5" s="49">
        <v>0</v>
      </c>
      <c r="AX5" s="49">
        <v>2</v>
      </c>
      <c r="AY5" s="13">
        <v>14</v>
      </c>
      <c r="AZ5" s="4364">
        <v>2</v>
      </c>
      <c r="BA5" s="4365">
        <v>0</v>
      </c>
    </row>
    <row r="6" spans="1:59" ht="17.25" thickBot="1">
      <c r="A6" s="4433" t="s">
        <v>1844</v>
      </c>
      <c r="B6" s="443" t="s">
        <v>2</v>
      </c>
      <c r="C6" s="11" t="s">
        <v>15</v>
      </c>
      <c r="D6" s="442" t="s">
        <v>2</v>
      </c>
      <c r="E6" s="442" t="s">
        <v>2</v>
      </c>
      <c r="F6" s="2314" t="s">
        <v>3</v>
      </c>
      <c r="G6" s="1995" t="s">
        <v>17</v>
      </c>
      <c r="H6" s="1982" t="s">
        <v>17</v>
      </c>
      <c r="I6" s="1978" t="s">
        <v>3</v>
      </c>
      <c r="J6" s="2213" t="s">
        <v>15</v>
      </c>
      <c r="K6" s="1987" t="s">
        <v>2</v>
      </c>
      <c r="L6" s="1978" t="s">
        <v>3</v>
      </c>
      <c r="M6" s="1982" t="s">
        <v>17</v>
      </c>
      <c r="N6" s="1982" t="s">
        <v>17</v>
      </c>
      <c r="O6" s="3197" t="s">
        <v>704</v>
      </c>
      <c r="P6" s="2054" t="s">
        <v>2</v>
      </c>
      <c r="Q6" s="1989" t="s">
        <v>4</v>
      </c>
      <c r="R6" s="1982" t="s">
        <v>17</v>
      </c>
      <c r="S6" s="2213" t="s">
        <v>15</v>
      </c>
      <c r="T6" s="1987" t="s">
        <v>2</v>
      </c>
      <c r="U6" s="1978" t="s">
        <v>3</v>
      </c>
      <c r="V6" s="1982" t="s">
        <v>17</v>
      </c>
      <c r="W6" s="1987" t="s">
        <v>2</v>
      </c>
      <c r="X6" s="1987" t="s">
        <v>2</v>
      </c>
      <c r="Y6" s="1978" t="s">
        <v>3</v>
      </c>
      <c r="Z6" s="1987" t="s">
        <v>2</v>
      </c>
      <c r="AA6" s="1989" t="s">
        <v>4</v>
      </c>
      <c r="AB6" s="1982" t="s">
        <v>17</v>
      </c>
      <c r="AC6" s="1982" t="s">
        <v>17</v>
      </c>
      <c r="AD6" s="1987" t="s">
        <v>2</v>
      </c>
      <c r="AE6" s="1987" t="s">
        <v>2</v>
      </c>
      <c r="AF6" s="1989" t="s">
        <v>4</v>
      </c>
      <c r="AG6" s="1989" t="s">
        <v>4</v>
      </c>
      <c r="AH6" s="1982" t="s">
        <v>17</v>
      </c>
      <c r="AI6" s="1982" t="s">
        <v>17</v>
      </c>
      <c r="AJ6" s="1978" t="s">
        <v>3</v>
      </c>
      <c r="AK6" s="4455" t="s">
        <v>15</v>
      </c>
      <c r="AL6" s="4362" t="s">
        <v>2</v>
      </c>
      <c r="AM6" s="442" t="s">
        <v>2</v>
      </c>
      <c r="AN6" s="1852" t="s">
        <v>3</v>
      </c>
      <c r="AO6" s="439" t="s">
        <v>17</v>
      </c>
      <c r="AP6" s="439" t="s">
        <v>17</v>
      </c>
      <c r="AQ6" s="4363" t="s">
        <v>4</v>
      </c>
      <c r="AR6" s="1593">
        <v>10</v>
      </c>
      <c r="AS6" s="13">
        <v>5</v>
      </c>
      <c r="AT6" s="13">
        <v>5</v>
      </c>
      <c r="AU6" s="13">
        <v>10</v>
      </c>
      <c r="AV6" s="49">
        <v>1</v>
      </c>
      <c r="AW6" s="49">
        <v>0</v>
      </c>
      <c r="AX6" s="49">
        <v>3</v>
      </c>
      <c r="AY6" s="13">
        <v>21</v>
      </c>
      <c r="AZ6" s="4364">
        <v>2</v>
      </c>
      <c r="BA6" s="4365">
        <v>1</v>
      </c>
    </row>
    <row r="7" spans="1:59" ht="17.25" thickBot="1">
      <c r="A7" s="4434" t="s">
        <v>1845</v>
      </c>
      <c r="B7" s="2315" t="s">
        <v>17</v>
      </c>
      <c r="C7" s="2316" t="s">
        <v>3</v>
      </c>
      <c r="D7" s="453" t="s">
        <v>2</v>
      </c>
      <c r="E7" s="4026" t="s">
        <v>15</v>
      </c>
      <c r="F7" s="2322" t="s">
        <v>4</v>
      </c>
      <c r="G7" s="3329" t="s">
        <v>4</v>
      </c>
      <c r="H7" s="2003" t="s">
        <v>17</v>
      </c>
      <c r="I7" s="1999" t="s">
        <v>2</v>
      </c>
      <c r="J7" s="1999" t="s">
        <v>2</v>
      </c>
      <c r="K7" s="1999" t="s">
        <v>2</v>
      </c>
      <c r="L7" s="4456" t="s">
        <v>15</v>
      </c>
      <c r="M7" s="2005" t="s">
        <v>3</v>
      </c>
      <c r="N7" s="2003" t="s">
        <v>17</v>
      </c>
      <c r="O7" s="2003" t="s">
        <v>17</v>
      </c>
      <c r="P7" s="2004" t="s">
        <v>4</v>
      </c>
      <c r="Q7" s="2004" t="s">
        <v>4</v>
      </c>
      <c r="R7" s="2003" t="s">
        <v>17</v>
      </c>
      <c r="S7" s="1999" t="s">
        <v>2</v>
      </c>
      <c r="T7" s="1999" t="s">
        <v>2</v>
      </c>
      <c r="U7" s="1982" t="s">
        <v>17</v>
      </c>
      <c r="V7" s="2003" t="s">
        <v>17</v>
      </c>
      <c r="W7" s="1999" t="s">
        <v>2</v>
      </c>
      <c r="X7" s="1999" t="s">
        <v>2</v>
      </c>
      <c r="Y7" s="2005" t="s">
        <v>3</v>
      </c>
      <c r="Z7" s="1999" t="s">
        <v>2</v>
      </c>
      <c r="AA7" s="1999" t="s">
        <v>2</v>
      </c>
      <c r="AB7" s="2003" t="s">
        <v>17</v>
      </c>
      <c r="AC7" s="1977" t="s">
        <v>3</v>
      </c>
      <c r="AD7" s="2005" t="s">
        <v>3</v>
      </c>
      <c r="AE7" s="1999" t="s">
        <v>2</v>
      </c>
      <c r="AF7" s="2004" t="s">
        <v>1887</v>
      </c>
      <c r="AG7" s="2004" t="s">
        <v>1887</v>
      </c>
      <c r="AH7" s="2003" t="s">
        <v>17</v>
      </c>
      <c r="AI7" s="2003" t="s">
        <v>17</v>
      </c>
      <c r="AJ7" s="2005" t="s">
        <v>1892</v>
      </c>
      <c r="AK7" s="2035" t="s">
        <v>2</v>
      </c>
      <c r="AL7" s="4368" t="s">
        <v>17</v>
      </c>
      <c r="AM7" s="453" t="s">
        <v>2</v>
      </c>
      <c r="AN7" s="453" t="s">
        <v>2</v>
      </c>
      <c r="AO7" s="2316" t="s">
        <v>3</v>
      </c>
      <c r="AP7" s="451" t="s">
        <v>17</v>
      </c>
      <c r="AQ7" s="4369" t="s">
        <v>4</v>
      </c>
      <c r="AR7" s="1594">
        <v>12</v>
      </c>
      <c r="AS7" s="20">
        <v>5</v>
      </c>
      <c r="AT7" s="20">
        <v>5</v>
      </c>
      <c r="AU7" s="20">
        <v>9</v>
      </c>
      <c r="AV7" s="1778">
        <v>0</v>
      </c>
      <c r="AW7" s="1778">
        <v>0</v>
      </c>
      <c r="AX7" s="1778">
        <v>2</v>
      </c>
      <c r="AY7" s="20">
        <v>20</v>
      </c>
      <c r="AZ7" s="4370">
        <v>2</v>
      </c>
      <c r="BA7" s="4371">
        <v>0</v>
      </c>
    </row>
    <row r="8" spans="1:59">
      <c r="A8" s="4435" t="s">
        <v>1846</v>
      </c>
      <c r="B8" s="2318" t="s">
        <v>2</v>
      </c>
      <c r="C8" s="457" t="s">
        <v>2</v>
      </c>
      <c r="D8" s="457" t="s">
        <v>1545</v>
      </c>
      <c r="E8" s="4372" t="s">
        <v>1836</v>
      </c>
      <c r="F8" s="4017" t="s">
        <v>3</v>
      </c>
      <c r="G8" s="2065" t="s">
        <v>17</v>
      </c>
      <c r="H8" s="1975" t="s">
        <v>17</v>
      </c>
      <c r="I8" s="1981" t="s">
        <v>4</v>
      </c>
      <c r="J8" s="1981" t="s">
        <v>4</v>
      </c>
      <c r="K8" s="1975" t="s">
        <v>17</v>
      </c>
      <c r="L8" s="1976" t="s">
        <v>2</v>
      </c>
      <c r="M8" s="1976" t="s">
        <v>2</v>
      </c>
      <c r="N8" s="1977" t="s">
        <v>3</v>
      </c>
      <c r="O8" s="1975" t="s">
        <v>17</v>
      </c>
      <c r="P8" s="1976" t="s">
        <v>2</v>
      </c>
      <c r="Q8" s="2213" t="s">
        <v>15</v>
      </c>
      <c r="R8" s="1977" t="s">
        <v>3</v>
      </c>
      <c r="S8" s="2213" t="s">
        <v>54</v>
      </c>
      <c r="T8" s="1976" t="s">
        <v>2</v>
      </c>
      <c r="U8" s="1975" t="s">
        <v>17</v>
      </c>
      <c r="V8" s="1975" t="s">
        <v>17</v>
      </c>
      <c r="W8" s="1977" t="s">
        <v>1886</v>
      </c>
      <c r="X8" s="1977" t="s">
        <v>3</v>
      </c>
      <c r="Y8" s="1981" t="s">
        <v>4</v>
      </c>
      <c r="Z8" s="1981" t="s">
        <v>4</v>
      </c>
      <c r="AA8" s="1975" t="s">
        <v>17</v>
      </c>
      <c r="AB8" s="1975" t="s">
        <v>17</v>
      </c>
      <c r="AC8" s="1977" t="s">
        <v>3</v>
      </c>
      <c r="AD8" s="1855" t="s">
        <v>1891</v>
      </c>
      <c r="AE8" s="1980" t="s">
        <v>2</v>
      </c>
      <c r="AF8" s="1975" t="s">
        <v>17</v>
      </c>
      <c r="AG8" s="1855" t="s">
        <v>59</v>
      </c>
      <c r="AH8" s="1855" t="s">
        <v>59</v>
      </c>
      <c r="AI8" s="3283" t="s">
        <v>17</v>
      </c>
      <c r="AJ8" s="1981" t="s">
        <v>4</v>
      </c>
      <c r="AK8" s="3283" t="s">
        <v>17</v>
      </c>
      <c r="AL8" s="4373" t="s">
        <v>3</v>
      </c>
      <c r="AM8" s="457" t="s">
        <v>2</v>
      </c>
      <c r="AN8" s="457" t="s">
        <v>2</v>
      </c>
      <c r="AO8" s="2320" t="s">
        <v>4</v>
      </c>
      <c r="AP8" s="2320" t="s">
        <v>4</v>
      </c>
      <c r="AQ8" s="4374" t="s">
        <v>17</v>
      </c>
      <c r="AR8" s="1590">
        <v>10</v>
      </c>
      <c r="AS8" s="16">
        <v>5</v>
      </c>
      <c r="AT8" s="16">
        <v>5</v>
      </c>
      <c r="AU8" s="16">
        <v>11</v>
      </c>
      <c r="AV8" s="1777">
        <v>0</v>
      </c>
      <c r="AW8" s="1777">
        <v>0</v>
      </c>
      <c r="AX8" s="1777">
        <v>2</v>
      </c>
      <c r="AY8" s="16">
        <v>20</v>
      </c>
      <c r="AZ8" s="4360">
        <v>2</v>
      </c>
      <c r="BA8" s="4361">
        <v>0</v>
      </c>
      <c r="BC8" s="4493"/>
    </row>
    <row r="9" spans="1:59" ht="17.25" thickBot="1">
      <c r="A9" s="4436" t="s">
        <v>1847</v>
      </c>
      <c r="B9" s="446" t="s">
        <v>17</v>
      </c>
      <c r="C9" s="1852" t="s">
        <v>3</v>
      </c>
      <c r="D9" s="11" t="s">
        <v>15</v>
      </c>
      <c r="E9" s="442" t="s">
        <v>2</v>
      </c>
      <c r="F9" s="2313" t="s">
        <v>4</v>
      </c>
      <c r="G9" s="1995" t="s">
        <v>17</v>
      </c>
      <c r="H9" s="3197" t="s">
        <v>704</v>
      </c>
      <c r="I9" s="1989" t="s">
        <v>4</v>
      </c>
      <c r="J9" s="1989" t="s">
        <v>4</v>
      </c>
      <c r="K9" s="1982" t="s">
        <v>17</v>
      </c>
      <c r="L9" s="1987" t="s">
        <v>2</v>
      </c>
      <c r="M9" s="1987" t="s">
        <v>2</v>
      </c>
      <c r="N9" s="1978" t="s">
        <v>3</v>
      </c>
      <c r="O9" s="1982" t="s">
        <v>17</v>
      </c>
      <c r="P9" s="1987" t="s">
        <v>2</v>
      </c>
      <c r="Q9" s="1987" t="s">
        <v>2</v>
      </c>
      <c r="R9" s="1978" t="s">
        <v>3</v>
      </c>
      <c r="S9" s="1987" t="s">
        <v>2</v>
      </c>
      <c r="T9" s="2213" t="s">
        <v>15</v>
      </c>
      <c r="U9" s="1982" t="s">
        <v>17</v>
      </c>
      <c r="V9" s="1982" t="s">
        <v>17</v>
      </c>
      <c r="W9" s="1978" t="s">
        <v>3</v>
      </c>
      <c r="X9" s="1987" t="s">
        <v>2</v>
      </c>
      <c r="Y9" s="1989" t="s">
        <v>4</v>
      </c>
      <c r="Z9" s="1989" t="s">
        <v>4</v>
      </c>
      <c r="AA9" s="1982" t="s">
        <v>17</v>
      </c>
      <c r="AB9" s="1982" t="s">
        <v>17</v>
      </c>
      <c r="AC9" s="1978" t="s">
        <v>3</v>
      </c>
      <c r="AD9" s="1987" t="s">
        <v>2</v>
      </c>
      <c r="AE9" s="4499" t="s">
        <v>1890</v>
      </c>
      <c r="AF9" s="1987" t="s">
        <v>2</v>
      </c>
      <c r="AG9" s="1978" t="s">
        <v>3</v>
      </c>
      <c r="AH9" s="1982" t="s">
        <v>17</v>
      </c>
      <c r="AI9" s="1982" t="s">
        <v>17</v>
      </c>
      <c r="AJ9" s="1989" t="s">
        <v>4</v>
      </c>
      <c r="AK9" s="1997" t="s">
        <v>17</v>
      </c>
      <c r="AL9" s="4375" t="s">
        <v>3</v>
      </c>
      <c r="AM9" s="442" t="s">
        <v>2</v>
      </c>
      <c r="AN9" s="442" t="s">
        <v>2</v>
      </c>
      <c r="AO9" s="438" t="s">
        <v>4</v>
      </c>
      <c r="AP9" s="438" t="s">
        <v>4</v>
      </c>
      <c r="AQ9" s="4376" t="s">
        <v>17</v>
      </c>
      <c r="AR9" s="1593">
        <v>10</v>
      </c>
      <c r="AS9" s="13">
        <v>5</v>
      </c>
      <c r="AT9" s="13">
        <v>5</v>
      </c>
      <c r="AU9" s="13">
        <v>10</v>
      </c>
      <c r="AV9" s="49">
        <v>1</v>
      </c>
      <c r="AW9" s="49">
        <v>0</v>
      </c>
      <c r="AX9" s="49">
        <v>2</v>
      </c>
      <c r="AY9" s="13">
        <v>21</v>
      </c>
      <c r="AZ9" s="4364">
        <v>2</v>
      </c>
      <c r="BA9" s="4365">
        <v>1</v>
      </c>
    </row>
    <row r="10" spans="1:59" ht="17.25" thickBot="1">
      <c r="A10" s="4437" t="s">
        <v>1848</v>
      </c>
      <c r="B10" s="449" t="s">
        <v>1545</v>
      </c>
      <c r="C10" s="453" t="s">
        <v>2</v>
      </c>
      <c r="D10" s="2316" t="s">
        <v>3</v>
      </c>
      <c r="E10" s="453" t="s">
        <v>2</v>
      </c>
      <c r="F10" s="4367" t="s">
        <v>2</v>
      </c>
      <c r="G10" s="3206" t="s">
        <v>17</v>
      </c>
      <c r="H10" s="2003" t="s">
        <v>17</v>
      </c>
      <c r="I10" s="2004" t="s">
        <v>4</v>
      </c>
      <c r="J10" s="2004" t="s">
        <v>4</v>
      </c>
      <c r="K10" s="2003" t="s">
        <v>17</v>
      </c>
      <c r="L10" s="1999" t="s">
        <v>2</v>
      </c>
      <c r="M10" s="1987" t="s">
        <v>2</v>
      </c>
      <c r="N10" s="2005" t="s">
        <v>3</v>
      </c>
      <c r="O10" s="2003" t="s">
        <v>17</v>
      </c>
      <c r="P10" s="1999" t="s">
        <v>2</v>
      </c>
      <c r="Q10" s="1999" t="s">
        <v>2</v>
      </c>
      <c r="R10" s="2003" t="s">
        <v>17</v>
      </c>
      <c r="S10" s="4494" t="s">
        <v>1882</v>
      </c>
      <c r="T10" s="2005" t="s">
        <v>3</v>
      </c>
      <c r="U10" s="2005" t="s">
        <v>3</v>
      </c>
      <c r="V10" s="3246" t="s">
        <v>704</v>
      </c>
      <c r="W10" s="2005" t="s">
        <v>3</v>
      </c>
      <c r="X10" s="2213" t="s">
        <v>15</v>
      </c>
      <c r="Y10" s="2004" t="s">
        <v>4</v>
      </c>
      <c r="Z10" s="2004" t="s">
        <v>1884</v>
      </c>
      <c r="AA10" s="2003" t="s">
        <v>17</v>
      </c>
      <c r="AB10" s="2003" t="s">
        <v>17</v>
      </c>
      <c r="AC10" s="2003" t="s">
        <v>17</v>
      </c>
      <c r="AD10" s="1855" t="s">
        <v>59</v>
      </c>
      <c r="AE10" s="2003" t="s">
        <v>17</v>
      </c>
      <c r="AF10" s="2213" t="s">
        <v>15</v>
      </c>
      <c r="AG10" s="1999" t="s">
        <v>2</v>
      </c>
      <c r="AH10" s="2005" t="s">
        <v>3</v>
      </c>
      <c r="AI10" s="2003" t="s">
        <v>17</v>
      </c>
      <c r="AJ10" s="2004" t="s">
        <v>4</v>
      </c>
      <c r="AK10" s="2064" t="s">
        <v>17</v>
      </c>
      <c r="AL10" s="4377" t="s">
        <v>3</v>
      </c>
      <c r="AM10" s="453" t="s">
        <v>2</v>
      </c>
      <c r="AN10" s="453" t="s">
        <v>2</v>
      </c>
      <c r="AO10" s="452" t="s">
        <v>4</v>
      </c>
      <c r="AP10" s="452" t="s">
        <v>4</v>
      </c>
      <c r="AQ10" s="4378" t="s">
        <v>17</v>
      </c>
      <c r="AR10" s="1594">
        <v>9</v>
      </c>
      <c r="AS10" s="20">
        <v>5</v>
      </c>
      <c r="AT10" s="20">
        <v>5</v>
      </c>
      <c r="AU10" s="20">
        <v>11</v>
      </c>
      <c r="AV10" s="1778">
        <v>1</v>
      </c>
      <c r="AW10" s="1778">
        <v>0</v>
      </c>
      <c r="AX10" s="1778">
        <v>2</v>
      </c>
      <c r="AY10" s="20">
        <v>21</v>
      </c>
      <c r="AZ10" s="4370">
        <v>2</v>
      </c>
      <c r="BA10" s="4371">
        <v>1</v>
      </c>
    </row>
    <row r="11" spans="1:59" ht="17.25" thickBot="1">
      <c r="A11" s="4438" t="s">
        <v>1849</v>
      </c>
      <c r="B11" s="2318" t="s">
        <v>2</v>
      </c>
      <c r="C11" s="459" t="s">
        <v>17</v>
      </c>
      <c r="D11" s="2319" t="s">
        <v>3</v>
      </c>
      <c r="E11" s="457" t="s">
        <v>2</v>
      </c>
      <c r="F11" s="1857" t="s">
        <v>2</v>
      </c>
      <c r="G11" s="3282" t="s">
        <v>3</v>
      </c>
      <c r="H11" s="1975" t="s">
        <v>17</v>
      </c>
      <c r="I11" s="2213" t="s">
        <v>15</v>
      </c>
      <c r="J11" s="1976" t="s">
        <v>2</v>
      </c>
      <c r="K11" s="1981" t="s">
        <v>4</v>
      </c>
      <c r="L11" s="1981" t="s">
        <v>4</v>
      </c>
      <c r="M11" s="1975" t="s">
        <v>17</v>
      </c>
      <c r="N11" s="1975" t="s">
        <v>17</v>
      </c>
      <c r="O11" s="1977" t="s">
        <v>3</v>
      </c>
      <c r="P11" s="1977" t="s">
        <v>3</v>
      </c>
      <c r="Q11" s="1976" t="s">
        <v>2</v>
      </c>
      <c r="R11" s="1981" t="s">
        <v>4</v>
      </c>
      <c r="S11" s="1981" t="s">
        <v>4</v>
      </c>
      <c r="T11" s="1975" t="s">
        <v>17</v>
      </c>
      <c r="U11" s="1975" t="s">
        <v>17</v>
      </c>
      <c r="V11" s="1977" t="s">
        <v>3</v>
      </c>
      <c r="W11" s="1976" t="s">
        <v>2</v>
      </c>
      <c r="X11" s="2213" t="s">
        <v>15</v>
      </c>
      <c r="Y11" s="1975" t="s">
        <v>17</v>
      </c>
      <c r="Z11" s="1975" t="s">
        <v>17</v>
      </c>
      <c r="AA11" s="1977" t="s">
        <v>3</v>
      </c>
      <c r="AB11" s="3195" t="s">
        <v>704</v>
      </c>
      <c r="AC11" s="1981" t="s">
        <v>4</v>
      </c>
      <c r="AD11" s="1975" t="s">
        <v>17</v>
      </c>
      <c r="AE11" s="1977" t="s">
        <v>3</v>
      </c>
      <c r="AF11" s="1976" t="s">
        <v>2</v>
      </c>
      <c r="AG11" s="1976" t="s">
        <v>2</v>
      </c>
      <c r="AH11" s="1981" t="s">
        <v>4</v>
      </c>
      <c r="AI11" s="1981" t="s">
        <v>4</v>
      </c>
      <c r="AJ11" s="1975" t="s">
        <v>17</v>
      </c>
      <c r="AK11" s="2213" t="s">
        <v>15</v>
      </c>
      <c r="AL11" s="4358" t="s">
        <v>2</v>
      </c>
      <c r="AM11" s="457" t="s">
        <v>2</v>
      </c>
      <c r="AN11" s="2319" t="s">
        <v>3</v>
      </c>
      <c r="AO11" s="457" t="s">
        <v>2</v>
      </c>
      <c r="AP11" s="459" t="s">
        <v>17</v>
      </c>
      <c r="AQ11" s="4374" t="s">
        <v>17</v>
      </c>
      <c r="AR11" s="1590">
        <v>11</v>
      </c>
      <c r="AS11" s="16">
        <v>5</v>
      </c>
      <c r="AT11" s="16">
        <v>5</v>
      </c>
      <c r="AU11" s="16">
        <v>9</v>
      </c>
      <c r="AV11" s="1777">
        <v>1</v>
      </c>
      <c r="AW11" s="1777">
        <v>0</v>
      </c>
      <c r="AX11" s="1777">
        <v>3</v>
      </c>
      <c r="AY11" s="16">
        <v>21</v>
      </c>
      <c r="AZ11" s="4360">
        <v>2</v>
      </c>
      <c r="BA11" s="4361">
        <v>1</v>
      </c>
    </row>
    <row r="12" spans="1:59" ht="17.25" thickBot="1">
      <c r="A12" s="4439" t="s">
        <v>1850</v>
      </c>
      <c r="B12" s="4023" t="s">
        <v>15</v>
      </c>
      <c r="C12" s="442" t="s">
        <v>2</v>
      </c>
      <c r="D12" s="442" t="s">
        <v>2</v>
      </c>
      <c r="E12" s="1852" t="s">
        <v>3</v>
      </c>
      <c r="F12" s="2311" t="s">
        <v>17</v>
      </c>
      <c r="G12" s="2068" t="s">
        <v>3</v>
      </c>
      <c r="H12" s="1982" t="s">
        <v>17</v>
      </c>
      <c r="I12" s="1987" t="s">
        <v>2</v>
      </c>
      <c r="J12" s="1987" t="s">
        <v>2</v>
      </c>
      <c r="K12" s="1978" t="s">
        <v>3</v>
      </c>
      <c r="L12" s="2012" t="s">
        <v>2</v>
      </c>
      <c r="M12" s="2213" t="s">
        <v>15</v>
      </c>
      <c r="N12" s="1982" t="s">
        <v>17</v>
      </c>
      <c r="O12" s="1982" t="s">
        <v>17</v>
      </c>
      <c r="P12" s="1978" t="s">
        <v>3</v>
      </c>
      <c r="Q12" s="1987" t="s">
        <v>2</v>
      </c>
      <c r="R12" s="1989" t="s">
        <v>4</v>
      </c>
      <c r="S12" s="1989" t="s">
        <v>4</v>
      </c>
      <c r="T12" s="1982" t="s">
        <v>17</v>
      </c>
      <c r="U12" s="1982" t="s">
        <v>17</v>
      </c>
      <c r="V12" s="1978" t="s">
        <v>3</v>
      </c>
      <c r="W12" s="1987" t="s">
        <v>2</v>
      </c>
      <c r="X12" s="1987" t="s">
        <v>2</v>
      </c>
      <c r="Y12" s="1987" t="s">
        <v>1881</v>
      </c>
      <c r="Z12" s="1987" t="s">
        <v>2</v>
      </c>
      <c r="AA12" s="1976" t="s">
        <v>2</v>
      </c>
      <c r="AB12" s="1982" t="s">
        <v>17</v>
      </c>
      <c r="AC12" s="1982" t="s">
        <v>17</v>
      </c>
      <c r="AD12" s="1982" t="s">
        <v>17</v>
      </c>
      <c r="AE12" s="1978" t="s">
        <v>3</v>
      </c>
      <c r="AF12" s="2213" t="s">
        <v>15</v>
      </c>
      <c r="AG12" s="1987" t="s">
        <v>2</v>
      </c>
      <c r="AH12" s="1989" t="s">
        <v>4</v>
      </c>
      <c r="AI12" s="1989" t="s">
        <v>4</v>
      </c>
      <c r="AJ12" s="1982" t="s">
        <v>17</v>
      </c>
      <c r="AK12" s="1855" t="s">
        <v>1878</v>
      </c>
      <c r="AL12" s="4362" t="s">
        <v>2</v>
      </c>
      <c r="AM12" s="442" t="s">
        <v>2</v>
      </c>
      <c r="AN12" s="442" t="s">
        <v>2</v>
      </c>
      <c r="AO12" s="442" t="s">
        <v>2</v>
      </c>
      <c r="AP12" s="439" t="s">
        <v>17</v>
      </c>
      <c r="AQ12" s="4376" t="s">
        <v>17</v>
      </c>
      <c r="AR12" s="1593">
        <v>12</v>
      </c>
      <c r="AS12" s="13">
        <v>5</v>
      </c>
      <c r="AT12" s="13">
        <v>5</v>
      </c>
      <c r="AU12" s="13">
        <v>9</v>
      </c>
      <c r="AV12" s="49">
        <v>0</v>
      </c>
      <c r="AW12" s="49">
        <v>0</v>
      </c>
      <c r="AX12" s="49">
        <v>2</v>
      </c>
      <c r="AY12" s="13">
        <v>20</v>
      </c>
      <c r="AZ12" s="4364">
        <v>2</v>
      </c>
      <c r="BA12" s="4365">
        <v>0</v>
      </c>
    </row>
    <row r="13" spans="1:59" ht="17.25" thickBot="1">
      <c r="A13" s="4440" t="s">
        <v>1851</v>
      </c>
      <c r="B13" s="449" t="s">
        <v>2</v>
      </c>
      <c r="C13" s="453" t="s">
        <v>2</v>
      </c>
      <c r="D13" s="4026" t="s">
        <v>15</v>
      </c>
      <c r="E13" s="453" t="s">
        <v>2</v>
      </c>
      <c r="F13" s="4379" t="s">
        <v>3</v>
      </c>
      <c r="G13" s="3206" t="s">
        <v>17</v>
      </c>
      <c r="H13" s="2003" t="s">
        <v>17</v>
      </c>
      <c r="I13" s="4456" t="s">
        <v>15</v>
      </c>
      <c r="J13" s="1999" t="s">
        <v>2</v>
      </c>
      <c r="K13" s="2005" t="s">
        <v>3</v>
      </c>
      <c r="L13" s="2003" t="s">
        <v>17</v>
      </c>
      <c r="M13" s="2213" t="s">
        <v>15</v>
      </c>
      <c r="N13" s="3197" t="s">
        <v>704</v>
      </c>
      <c r="O13" s="2003" t="s">
        <v>17</v>
      </c>
      <c r="P13" s="2005" t="s">
        <v>3</v>
      </c>
      <c r="Q13" s="1999" t="s">
        <v>2</v>
      </c>
      <c r="R13" s="2004" t="s">
        <v>4</v>
      </c>
      <c r="S13" s="2004" t="s">
        <v>4</v>
      </c>
      <c r="T13" s="2003" t="s">
        <v>17</v>
      </c>
      <c r="U13" s="2003" t="s">
        <v>17</v>
      </c>
      <c r="V13" s="2005" t="s">
        <v>3</v>
      </c>
      <c r="W13" s="2213" t="s">
        <v>15</v>
      </c>
      <c r="X13" s="2003" t="s">
        <v>17</v>
      </c>
      <c r="Y13" s="1999" t="s">
        <v>2</v>
      </c>
      <c r="Z13" s="1999" t="s">
        <v>2</v>
      </c>
      <c r="AA13" s="2005" t="s">
        <v>3</v>
      </c>
      <c r="AB13" s="2003" t="s">
        <v>17</v>
      </c>
      <c r="AC13" s="2004" t="s">
        <v>4</v>
      </c>
      <c r="AD13" s="2003" t="s">
        <v>17</v>
      </c>
      <c r="AE13" s="1987" t="s">
        <v>2</v>
      </c>
      <c r="AF13" s="1976" t="s">
        <v>2</v>
      </c>
      <c r="AG13" s="2005" t="s">
        <v>3</v>
      </c>
      <c r="AH13" s="2004" t="s">
        <v>4</v>
      </c>
      <c r="AI13" s="2004" t="s">
        <v>4</v>
      </c>
      <c r="AJ13" s="2003" t="s">
        <v>17</v>
      </c>
      <c r="AK13" s="2035" t="s">
        <v>2</v>
      </c>
      <c r="AL13" s="4380" t="s">
        <v>2</v>
      </c>
      <c r="AM13" s="453" t="s">
        <v>2</v>
      </c>
      <c r="AN13" s="2316" t="s">
        <v>3</v>
      </c>
      <c r="AO13" s="453" t="s">
        <v>2</v>
      </c>
      <c r="AP13" s="451" t="s">
        <v>17</v>
      </c>
      <c r="AQ13" s="4378" t="s">
        <v>17</v>
      </c>
      <c r="AR13" s="1594">
        <v>10</v>
      </c>
      <c r="AS13" s="20">
        <v>5</v>
      </c>
      <c r="AT13" s="20">
        <v>5</v>
      </c>
      <c r="AU13" s="20">
        <v>10</v>
      </c>
      <c r="AV13" s="1778">
        <v>1</v>
      </c>
      <c r="AW13" s="1778">
        <v>0</v>
      </c>
      <c r="AX13" s="1778">
        <v>3</v>
      </c>
      <c r="AY13" s="20">
        <v>21</v>
      </c>
      <c r="AZ13" s="4370">
        <v>1</v>
      </c>
      <c r="BA13" s="4371">
        <v>1</v>
      </c>
    </row>
    <row r="14" spans="1:59" ht="17.25" thickBot="1">
      <c r="A14" s="4441" t="s">
        <v>1852</v>
      </c>
      <c r="B14" s="2318" t="s">
        <v>2</v>
      </c>
      <c r="C14" s="2319" t="s">
        <v>3</v>
      </c>
      <c r="D14" s="457" t="s">
        <v>2</v>
      </c>
      <c r="E14" s="457" t="s">
        <v>2</v>
      </c>
      <c r="F14" s="4381" t="s">
        <v>15</v>
      </c>
      <c r="G14" s="2065" t="s">
        <v>17</v>
      </c>
      <c r="H14" s="1975" t="s">
        <v>17</v>
      </c>
      <c r="I14" s="1855" t="s">
        <v>1878</v>
      </c>
      <c r="J14" s="2012" t="s">
        <v>2</v>
      </c>
      <c r="K14" s="2012" t="s">
        <v>2</v>
      </c>
      <c r="L14" s="2012" t="s">
        <v>2</v>
      </c>
      <c r="M14" s="2012" t="s">
        <v>2</v>
      </c>
      <c r="N14" s="1975" t="s">
        <v>17</v>
      </c>
      <c r="O14" s="2003" t="s">
        <v>17</v>
      </c>
      <c r="P14" s="1975" t="s">
        <v>17</v>
      </c>
      <c r="Q14" s="1976" t="s">
        <v>2</v>
      </c>
      <c r="R14" s="1976" t="s">
        <v>2</v>
      </c>
      <c r="S14" s="1855" t="s">
        <v>113</v>
      </c>
      <c r="T14" s="1976" t="s">
        <v>2</v>
      </c>
      <c r="U14" s="1975" t="s">
        <v>17</v>
      </c>
      <c r="V14" s="1981" t="s">
        <v>4</v>
      </c>
      <c r="W14" s="1975" t="s">
        <v>17</v>
      </c>
      <c r="X14" s="1976" t="s">
        <v>2</v>
      </c>
      <c r="Y14" s="1976" t="s">
        <v>2</v>
      </c>
      <c r="Z14" s="1976" t="s">
        <v>2</v>
      </c>
      <c r="AA14" s="1982" t="s">
        <v>17</v>
      </c>
      <c r="AB14" s="1981" t="s">
        <v>4</v>
      </c>
      <c r="AC14" s="1989" t="s">
        <v>4</v>
      </c>
      <c r="AD14" s="1855" t="s">
        <v>59</v>
      </c>
      <c r="AE14" s="1855" t="s">
        <v>59</v>
      </c>
      <c r="AF14" s="1976" t="s">
        <v>2</v>
      </c>
      <c r="AG14" s="1991" t="s">
        <v>3</v>
      </c>
      <c r="AH14" s="1978" t="s">
        <v>3</v>
      </c>
      <c r="AI14" s="1975" t="s">
        <v>17</v>
      </c>
      <c r="AJ14" s="1975" t="s">
        <v>17</v>
      </c>
      <c r="AK14" s="2792" t="s">
        <v>4</v>
      </c>
      <c r="AL14" s="4382" t="s">
        <v>4</v>
      </c>
      <c r="AM14" s="459" t="s">
        <v>17</v>
      </c>
      <c r="AN14" s="457" t="s">
        <v>2</v>
      </c>
      <c r="AO14" s="457" t="s">
        <v>2</v>
      </c>
      <c r="AP14" s="2319" t="s">
        <v>3</v>
      </c>
      <c r="AQ14" s="4374" t="s">
        <v>17</v>
      </c>
      <c r="AR14" s="1590">
        <v>12</v>
      </c>
      <c r="AS14" s="16">
        <v>4</v>
      </c>
      <c r="AT14" s="16">
        <v>5</v>
      </c>
      <c r="AU14" s="16">
        <v>10</v>
      </c>
      <c r="AV14" s="1777">
        <v>0</v>
      </c>
      <c r="AW14" s="1777">
        <v>0</v>
      </c>
      <c r="AX14" s="1777">
        <v>2</v>
      </c>
      <c r="AY14" s="16">
        <v>18</v>
      </c>
      <c r="AZ14" s="4360">
        <v>1</v>
      </c>
      <c r="BA14" s="4361">
        <v>0</v>
      </c>
    </row>
    <row r="15" spans="1:59" ht="17.25" thickBot="1">
      <c r="A15" s="4442" t="s">
        <v>1853</v>
      </c>
      <c r="B15" s="443" t="s">
        <v>2</v>
      </c>
      <c r="C15" s="442" t="s">
        <v>2</v>
      </c>
      <c r="D15" s="1852" t="s">
        <v>3</v>
      </c>
      <c r="E15" s="442" t="s">
        <v>2</v>
      </c>
      <c r="F15" s="2323" t="s">
        <v>2</v>
      </c>
      <c r="G15" s="1995" t="s">
        <v>17</v>
      </c>
      <c r="H15" s="1982" t="s">
        <v>17</v>
      </c>
      <c r="I15" s="1977" t="s">
        <v>3</v>
      </c>
      <c r="J15" s="1991" t="s">
        <v>3</v>
      </c>
      <c r="K15" s="2012" t="s">
        <v>2</v>
      </c>
      <c r="L15" s="1855" t="s">
        <v>1880</v>
      </c>
      <c r="M15" s="1978" t="s">
        <v>3</v>
      </c>
      <c r="N15" s="1982" t="s">
        <v>17</v>
      </c>
      <c r="O15" s="1982" t="s">
        <v>17</v>
      </c>
      <c r="P15" s="2055" t="s">
        <v>4</v>
      </c>
      <c r="Q15" s="1989" t="s">
        <v>4</v>
      </c>
      <c r="R15" s="1982" t="s">
        <v>17</v>
      </c>
      <c r="S15" s="1982" t="s">
        <v>17</v>
      </c>
      <c r="T15" s="1978" t="s">
        <v>3</v>
      </c>
      <c r="U15" s="3197" t="s">
        <v>704</v>
      </c>
      <c r="V15" s="1989" t="s">
        <v>4</v>
      </c>
      <c r="W15" s="1982" t="s">
        <v>17</v>
      </c>
      <c r="X15" s="2180" t="s">
        <v>3</v>
      </c>
      <c r="Y15" s="1987" t="s">
        <v>2</v>
      </c>
      <c r="Z15" s="1987" t="s">
        <v>2</v>
      </c>
      <c r="AA15" s="1989" t="s">
        <v>4</v>
      </c>
      <c r="AB15" s="1989" t="s">
        <v>4</v>
      </c>
      <c r="AC15" s="1982" t="s">
        <v>17</v>
      </c>
      <c r="AD15" s="1987" t="s">
        <v>2</v>
      </c>
      <c r="AE15" s="1987" t="s">
        <v>2</v>
      </c>
      <c r="AF15" s="1987" t="s">
        <v>2</v>
      </c>
      <c r="AG15" s="1987" t="s">
        <v>2</v>
      </c>
      <c r="AH15" s="1978" t="s">
        <v>3</v>
      </c>
      <c r="AI15" s="1982" t="s">
        <v>17</v>
      </c>
      <c r="AJ15" s="1982" t="s">
        <v>17</v>
      </c>
      <c r="AK15" s="1993" t="s">
        <v>4</v>
      </c>
      <c r="AL15" s="4383" t="s">
        <v>4</v>
      </c>
      <c r="AM15" s="439" t="s">
        <v>17</v>
      </c>
      <c r="AN15" s="442" t="s">
        <v>2</v>
      </c>
      <c r="AO15" s="442" t="s">
        <v>2</v>
      </c>
      <c r="AP15" s="1852" t="s">
        <v>3</v>
      </c>
      <c r="AQ15" s="4376" t="s">
        <v>17</v>
      </c>
      <c r="AR15" s="1593">
        <v>10</v>
      </c>
      <c r="AS15" s="13">
        <v>5</v>
      </c>
      <c r="AT15" s="13">
        <v>5</v>
      </c>
      <c r="AU15" s="13">
        <v>10</v>
      </c>
      <c r="AV15" s="49">
        <v>1</v>
      </c>
      <c r="AW15" s="49">
        <v>0</v>
      </c>
      <c r="AX15" s="49">
        <v>2</v>
      </c>
      <c r="AY15" s="13">
        <v>21</v>
      </c>
      <c r="AZ15" s="4364">
        <v>0</v>
      </c>
      <c r="BA15" s="4365">
        <v>1</v>
      </c>
    </row>
    <row r="16" spans="1:59" ht="17.25" thickBot="1">
      <c r="A16" s="4443" t="s">
        <v>1854</v>
      </c>
      <c r="B16" s="4366" t="s">
        <v>4</v>
      </c>
      <c r="C16" s="452" t="s">
        <v>4</v>
      </c>
      <c r="D16" s="451" t="s">
        <v>17</v>
      </c>
      <c r="E16" s="453" t="s">
        <v>2</v>
      </c>
      <c r="F16" s="4384" t="s">
        <v>15</v>
      </c>
      <c r="G16" s="3368" t="s">
        <v>3</v>
      </c>
      <c r="H16" s="2003" t="s">
        <v>17</v>
      </c>
      <c r="I16" s="2005" t="s">
        <v>3</v>
      </c>
      <c r="J16" s="1999" t="s">
        <v>2</v>
      </c>
      <c r="K16" s="2004" t="s">
        <v>4</v>
      </c>
      <c r="L16" s="2004" t="s">
        <v>4</v>
      </c>
      <c r="M16" s="2003" t="s">
        <v>17</v>
      </c>
      <c r="N16" s="2003" t="s">
        <v>17</v>
      </c>
      <c r="O16" s="2005" t="s">
        <v>3</v>
      </c>
      <c r="P16" s="2213" t="s">
        <v>15</v>
      </c>
      <c r="Q16" s="1999" t="s">
        <v>15</v>
      </c>
      <c r="R16" s="2005" t="s">
        <v>3</v>
      </c>
      <c r="S16" s="1999" t="s">
        <v>2</v>
      </c>
      <c r="T16" s="2004" t="s">
        <v>4</v>
      </c>
      <c r="U16" s="2003" t="s">
        <v>17</v>
      </c>
      <c r="V16" s="2003" t="s">
        <v>17</v>
      </c>
      <c r="W16" s="2003" t="s">
        <v>17</v>
      </c>
      <c r="X16" s="2005" t="s">
        <v>3</v>
      </c>
      <c r="Y16" s="1999" t="s">
        <v>2</v>
      </c>
      <c r="Z16" s="1999" t="s">
        <v>2</v>
      </c>
      <c r="AA16" s="2004" t="s">
        <v>4</v>
      </c>
      <c r="AB16" s="2004" t="s">
        <v>4</v>
      </c>
      <c r="AC16" s="2003" t="s">
        <v>17</v>
      </c>
      <c r="AD16" s="2213" t="s">
        <v>120</v>
      </c>
      <c r="AE16" s="2005" t="s">
        <v>3</v>
      </c>
      <c r="AF16" s="1855" t="s">
        <v>59</v>
      </c>
      <c r="AG16" s="1855" t="s">
        <v>1893</v>
      </c>
      <c r="AH16" s="1999" t="s">
        <v>2</v>
      </c>
      <c r="AI16" s="2003" t="s">
        <v>17</v>
      </c>
      <c r="AJ16" s="2003" t="s">
        <v>17</v>
      </c>
      <c r="AK16" s="4457" t="s">
        <v>4</v>
      </c>
      <c r="AL16" s="4385" t="s">
        <v>4</v>
      </c>
      <c r="AM16" s="451" t="s">
        <v>17</v>
      </c>
      <c r="AN16" s="453" t="s">
        <v>2</v>
      </c>
      <c r="AO16" s="453" t="s">
        <v>2</v>
      </c>
      <c r="AP16" s="2316" t="s">
        <v>3</v>
      </c>
      <c r="AQ16" s="4378" t="s">
        <v>17</v>
      </c>
      <c r="AR16" s="1594">
        <v>10</v>
      </c>
      <c r="AS16" s="20">
        <v>6</v>
      </c>
      <c r="AT16" s="20">
        <v>6</v>
      </c>
      <c r="AU16" s="20">
        <v>9</v>
      </c>
      <c r="AV16" s="1778">
        <v>0</v>
      </c>
      <c r="AW16" s="1778">
        <v>0</v>
      </c>
      <c r="AX16" s="1778">
        <v>2</v>
      </c>
      <c r="AY16" s="20">
        <v>24</v>
      </c>
      <c r="AZ16" s="4370">
        <v>2</v>
      </c>
      <c r="BA16" s="4371">
        <v>0</v>
      </c>
    </row>
    <row r="17" spans="1:53">
      <c r="A17" s="4444" t="s">
        <v>1855</v>
      </c>
      <c r="B17" s="4248" t="s">
        <v>4</v>
      </c>
      <c r="C17" s="2320" t="s">
        <v>4</v>
      </c>
      <c r="D17" s="459" t="s">
        <v>17</v>
      </c>
      <c r="E17" s="457" t="s">
        <v>2</v>
      </c>
      <c r="F17" s="1857" t="s">
        <v>2</v>
      </c>
      <c r="G17" s="2065" t="s">
        <v>17</v>
      </c>
      <c r="H17" s="1977" t="s">
        <v>3</v>
      </c>
      <c r="I17" s="1976" t="s">
        <v>2</v>
      </c>
      <c r="J17" s="1975" t="s">
        <v>17</v>
      </c>
      <c r="K17" s="2213" t="s">
        <v>15</v>
      </c>
      <c r="L17" s="1977" t="s">
        <v>3</v>
      </c>
      <c r="M17" s="1976" t="s">
        <v>2</v>
      </c>
      <c r="N17" s="1975" t="s">
        <v>17</v>
      </c>
      <c r="O17" s="1981" t="s">
        <v>4</v>
      </c>
      <c r="P17" s="1975" t="s">
        <v>17</v>
      </c>
      <c r="Q17" s="1977" t="s">
        <v>3</v>
      </c>
      <c r="R17" s="2213" t="s">
        <v>15</v>
      </c>
      <c r="S17" s="1976" t="s">
        <v>2</v>
      </c>
      <c r="T17" s="1981" t="s">
        <v>4</v>
      </c>
      <c r="U17" s="1981" t="s">
        <v>4</v>
      </c>
      <c r="V17" s="1975" t="s">
        <v>17</v>
      </c>
      <c r="W17" s="1855" t="s">
        <v>1878</v>
      </c>
      <c r="X17" s="1855" t="s">
        <v>1878</v>
      </c>
      <c r="Y17" s="1976" t="s">
        <v>2</v>
      </c>
      <c r="Z17" s="1977" t="s">
        <v>3</v>
      </c>
      <c r="AA17" s="1976" t="s">
        <v>2</v>
      </c>
      <c r="AB17" s="1975" t="s">
        <v>17</v>
      </c>
      <c r="AC17" s="1975" t="s">
        <v>1896</v>
      </c>
      <c r="AD17" s="1981" t="s">
        <v>1895</v>
      </c>
      <c r="AE17" s="1981" t="s">
        <v>4</v>
      </c>
      <c r="AF17" s="1975" t="s">
        <v>17</v>
      </c>
      <c r="AG17" s="1976" t="s">
        <v>2</v>
      </c>
      <c r="AH17" s="1976" t="s">
        <v>2</v>
      </c>
      <c r="AI17" s="1977" t="s">
        <v>3</v>
      </c>
      <c r="AJ17" s="1975" t="s">
        <v>17</v>
      </c>
      <c r="AK17" s="2026" t="s">
        <v>2</v>
      </c>
      <c r="AL17" s="4358" t="s">
        <v>2</v>
      </c>
      <c r="AM17" s="2319" t="s">
        <v>3</v>
      </c>
      <c r="AN17" s="457" t="s">
        <v>2</v>
      </c>
      <c r="AO17" s="457" t="s">
        <v>2</v>
      </c>
      <c r="AP17" s="459" t="s">
        <v>17</v>
      </c>
      <c r="AQ17" s="4374" t="s">
        <v>17</v>
      </c>
      <c r="AR17" s="1590">
        <v>12</v>
      </c>
      <c r="AS17" s="16">
        <v>5</v>
      </c>
      <c r="AT17" s="16">
        <v>5</v>
      </c>
      <c r="AU17" s="16">
        <v>9</v>
      </c>
      <c r="AV17" s="1777">
        <v>0</v>
      </c>
      <c r="AW17" s="1777">
        <v>0</v>
      </c>
      <c r="AX17" s="1777">
        <v>2</v>
      </c>
      <c r="AY17" s="16">
        <v>20</v>
      </c>
      <c r="AZ17" s="4360">
        <v>2</v>
      </c>
      <c r="BA17" s="4361">
        <v>0</v>
      </c>
    </row>
    <row r="18" spans="1:53">
      <c r="A18" s="4445" t="s">
        <v>1856</v>
      </c>
      <c r="B18" s="437" t="s">
        <v>4</v>
      </c>
      <c r="C18" s="438" t="s">
        <v>4</v>
      </c>
      <c r="D18" s="439" t="s">
        <v>17</v>
      </c>
      <c r="E18" s="442" t="s">
        <v>2</v>
      </c>
      <c r="F18" s="2323" t="s">
        <v>2</v>
      </c>
      <c r="G18" s="1995" t="s">
        <v>17</v>
      </c>
      <c r="H18" s="1978" t="s">
        <v>3</v>
      </c>
      <c r="I18" s="1982" t="s">
        <v>17</v>
      </c>
      <c r="J18" s="1987" t="s">
        <v>2</v>
      </c>
      <c r="K18" s="1987" t="s">
        <v>2</v>
      </c>
      <c r="L18" s="2213" t="s">
        <v>15</v>
      </c>
      <c r="M18" s="1978" t="s">
        <v>3</v>
      </c>
      <c r="N18" s="1982" t="s">
        <v>17</v>
      </c>
      <c r="O18" s="1989" t="s">
        <v>4</v>
      </c>
      <c r="P18" s="1989" t="s">
        <v>4</v>
      </c>
      <c r="Q18" s="1982" t="s">
        <v>17</v>
      </c>
      <c r="R18" s="1987" t="s">
        <v>2</v>
      </c>
      <c r="S18" s="1987" t="s">
        <v>2</v>
      </c>
      <c r="T18" s="1978" t="s">
        <v>3</v>
      </c>
      <c r="U18" s="1989" t="s">
        <v>4</v>
      </c>
      <c r="V18" s="1982" t="s">
        <v>17</v>
      </c>
      <c r="W18" s="1987" t="s">
        <v>2</v>
      </c>
      <c r="X18" s="1987" t="s">
        <v>2</v>
      </c>
      <c r="Y18" s="1987" t="s">
        <v>2</v>
      </c>
      <c r="Z18" s="1978" t="s">
        <v>3</v>
      </c>
      <c r="AA18" s="2213" t="s">
        <v>1897</v>
      </c>
      <c r="AB18" s="1982" t="s">
        <v>1896</v>
      </c>
      <c r="AC18" s="1982" t="s">
        <v>17</v>
      </c>
      <c r="AD18" s="1989" t="s">
        <v>4</v>
      </c>
      <c r="AE18" s="1989" t="s">
        <v>4</v>
      </c>
      <c r="AF18" s="1982" t="s">
        <v>17</v>
      </c>
      <c r="AG18" s="1987" t="s">
        <v>2</v>
      </c>
      <c r="AH18" s="2213" t="s">
        <v>15</v>
      </c>
      <c r="AI18" s="1978" t="s">
        <v>3</v>
      </c>
      <c r="AJ18" s="1982" t="s">
        <v>17</v>
      </c>
      <c r="AK18" s="2032" t="s">
        <v>2</v>
      </c>
      <c r="AL18" s="4362" t="s">
        <v>2</v>
      </c>
      <c r="AM18" s="1852" t="s">
        <v>3</v>
      </c>
      <c r="AN18" s="442" t="s">
        <v>2</v>
      </c>
      <c r="AO18" s="442" t="s">
        <v>2</v>
      </c>
      <c r="AP18" s="439" t="s">
        <v>17</v>
      </c>
      <c r="AQ18" s="4376" t="s">
        <v>17</v>
      </c>
      <c r="AR18" s="1593">
        <v>12</v>
      </c>
      <c r="AS18" s="13">
        <v>5</v>
      </c>
      <c r="AT18" s="13">
        <v>5</v>
      </c>
      <c r="AU18" s="13">
        <v>9</v>
      </c>
      <c r="AV18" s="49">
        <v>0</v>
      </c>
      <c r="AW18" s="49">
        <v>0</v>
      </c>
      <c r="AX18" s="49">
        <v>3</v>
      </c>
      <c r="AY18" s="13">
        <v>20</v>
      </c>
      <c r="AZ18" s="4364">
        <v>2</v>
      </c>
      <c r="BA18" s="4365">
        <v>0</v>
      </c>
    </row>
    <row r="19" spans="1:53" ht="17.25" thickBot="1">
      <c r="A19" s="4446" t="s">
        <v>1857</v>
      </c>
      <c r="B19" s="4386" t="s">
        <v>15</v>
      </c>
      <c r="C19" s="453" t="s">
        <v>2</v>
      </c>
      <c r="D19" s="451" t="s">
        <v>17</v>
      </c>
      <c r="E19" s="451" t="s">
        <v>17</v>
      </c>
      <c r="F19" s="4367" t="s">
        <v>2</v>
      </c>
      <c r="G19" s="3483" t="s">
        <v>704</v>
      </c>
      <c r="H19" s="2005" t="s">
        <v>3</v>
      </c>
      <c r="I19" s="1999" t="s">
        <v>2</v>
      </c>
      <c r="J19" s="2003" t="s">
        <v>17</v>
      </c>
      <c r="K19" s="1999" t="s">
        <v>2</v>
      </c>
      <c r="L19" s="2005" t="s">
        <v>3</v>
      </c>
      <c r="M19" s="1999" t="s">
        <v>2</v>
      </c>
      <c r="N19" s="2003" t="s">
        <v>17</v>
      </c>
      <c r="O19" s="2004" t="s">
        <v>4</v>
      </c>
      <c r="P19" s="2003" t="s">
        <v>17</v>
      </c>
      <c r="Q19" s="2005" t="s">
        <v>3</v>
      </c>
      <c r="R19" s="2213" t="s">
        <v>15</v>
      </c>
      <c r="S19" s="1999" t="s">
        <v>2</v>
      </c>
      <c r="T19" s="2003" t="s">
        <v>17</v>
      </c>
      <c r="U19" s="2004" t="s">
        <v>4</v>
      </c>
      <c r="V19" s="2004" t="s">
        <v>4</v>
      </c>
      <c r="W19" s="1999" t="s">
        <v>1545</v>
      </c>
      <c r="X19" s="1999" t="s">
        <v>2</v>
      </c>
      <c r="Y19" s="2213" t="s">
        <v>15</v>
      </c>
      <c r="Z19" s="2005" t="s">
        <v>3</v>
      </c>
      <c r="AA19" s="1999" t="s">
        <v>2</v>
      </c>
      <c r="AB19" s="2003" t="s">
        <v>17</v>
      </c>
      <c r="AC19" s="4458" t="s">
        <v>17</v>
      </c>
      <c r="AD19" s="2004" t="s">
        <v>4</v>
      </c>
      <c r="AE19" s="2004" t="s">
        <v>4</v>
      </c>
      <c r="AF19" s="2003" t="s">
        <v>17</v>
      </c>
      <c r="AG19" s="2213" t="s">
        <v>15</v>
      </c>
      <c r="AH19" s="1999" t="s">
        <v>2</v>
      </c>
      <c r="AI19" s="2005" t="s">
        <v>3</v>
      </c>
      <c r="AJ19" s="2003" t="s">
        <v>17</v>
      </c>
      <c r="AK19" s="2035" t="s">
        <v>2</v>
      </c>
      <c r="AL19" s="4368" t="s">
        <v>17</v>
      </c>
      <c r="AM19" s="2316" t="s">
        <v>3</v>
      </c>
      <c r="AN19" s="453" t="s">
        <v>2</v>
      </c>
      <c r="AO19" s="453" t="s">
        <v>2</v>
      </c>
      <c r="AP19" s="451" t="s">
        <v>17</v>
      </c>
      <c r="AQ19" s="4387" t="s">
        <v>704</v>
      </c>
      <c r="AR19" s="1594">
        <v>11</v>
      </c>
      <c r="AS19" s="20">
        <v>5</v>
      </c>
      <c r="AT19" s="20">
        <v>5</v>
      </c>
      <c r="AU19" s="20">
        <v>8</v>
      </c>
      <c r="AV19" s="1778">
        <v>1</v>
      </c>
      <c r="AW19" s="1778">
        <v>0</v>
      </c>
      <c r="AX19" s="1778">
        <v>3</v>
      </c>
      <c r="AY19" s="20">
        <v>21</v>
      </c>
      <c r="AZ19" s="4370">
        <v>2</v>
      </c>
      <c r="BA19" s="4371">
        <v>1</v>
      </c>
    </row>
    <row r="20" spans="1:53" ht="17.25" thickBot="1">
      <c r="A20" s="4447" t="s">
        <v>1858</v>
      </c>
      <c r="B20" s="4016" t="s">
        <v>3</v>
      </c>
      <c r="C20" s="457" t="s">
        <v>2</v>
      </c>
      <c r="D20" s="2320" t="s">
        <v>4</v>
      </c>
      <c r="E20" s="2320" t="s">
        <v>4</v>
      </c>
      <c r="F20" s="2321" t="s">
        <v>17</v>
      </c>
      <c r="G20" s="4463" t="s">
        <v>2</v>
      </c>
      <c r="H20" s="1975" t="s">
        <v>17</v>
      </c>
      <c r="I20" s="1976" t="s">
        <v>2</v>
      </c>
      <c r="J20" s="1978" t="s">
        <v>3</v>
      </c>
      <c r="K20" s="1976" t="s">
        <v>2</v>
      </c>
      <c r="L20" s="1976" t="s">
        <v>2</v>
      </c>
      <c r="M20" s="1976" t="s">
        <v>2</v>
      </c>
      <c r="N20" s="1975" t="s">
        <v>17</v>
      </c>
      <c r="O20" s="1975" t="s">
        <v>17</v>
      </c>
      <c r="P20" s="1976" t="s">
        <v>2</v>
      </c>
      <c r="Q20" s="1977" t="s">
        <v>3</v>
      </c>
      <c r="R20" s="1976" t="s">
        <v>2</v>
      </c>
      <c r="S20" s="1976" t="s">
        <v>2</v>
      </c>
      <c r="T20" s="2213" t="s">
        <v>15</v>
      </c>
      <c r="U20" s="1975" t="s">
        <v>17</v>
      </c>
      <c r="V20" s="1975" t="s">
        <v>17</v>
      </c>
      <c r="W20" s="1981" t="s">
        <v>4</v>
      </c>
      <c r="X20" s="1981" t="s">
        <v>4</v>
      </c>
      <c r="Y20" s="1975" t="s">
        <v>17</v>
      </c>
      <c r="Z20" s="1976" t="s">
        <v>2</v>
      </c>
      <c r="AA20" s="1976" t="s">
        <v>2</v>
      </c>
      <c r="AB20" s="1977" t="s">
        <v>3</v>
      </c>
      <c r="AC20" s="1977" t="s">
        <v>3</v>
      </c>
      <c r="AD20" s="1976" t="s">
        <v>1894</v>
      </c>
      <c r="AE20" s="4498" t="s">
        <v>17</v>
      </c>
      <c r="AF20" s="1981" t="s">
        <v>4</v>
      </c>
      <c r="AG20" s="1981" t="s">
        <v>4</v>
      </c>
      <c r="AH20" s="1975" t="s">
        <v>17</v>
      </c>
      <c r="AI20" s="3195" t="s">
        <v>704</v>
      </c>
      <c r="AJ20" s="1975" t="s">
        <v>17</v>
      </c>
      <c r="AK20" s="2035" t="s">
        <v>2</v>
      </c>
      <c r="AL20" s="4358" t="s">
        <v>2</v>
      </c>
      <c r="AM20" s="2320" t="s">
        <v>4</v>
      </c>
      <c r="AN20" s="2320" t="s">
        <v>4</v>
      </c>
      <c r="AO20" s="459" t="s">
        <v>17</v>
      </c>
      <c r="AP20" s="459" t="s">
        <v>17</v>
      </c>
      <c r="AQ20" s="4388" t="s">
        <v>3</v>
      </c>
      <c r="AR20" s="1590">
        <v>12</v>
      </c>
      <c r="AS20" s="16">
        <v>4</v>
      </c>
      <c r="AT20" s="16">
        <v>4</v>
      </c>
      <c r="AU20" s="16">
        <v>10</v>
      </c>
      <c r="AV20" s="1777">
        <v>1</v>
      </c>
      <c r="AW20" s="1777">
        <v>0</v>
      </c>
      <c r="AX20" s="1777">
        <v>1</v>
      </c>
      <c r="AY20" s="16">
        <v>17</v>
      </c>
      <c r="AZ20" s="4360">
        <v>1</v>
      </c>
      <c r="BA20" s="4361">
        <v>1</v>
      </c>
    </row>
    <row r="21" spans="1:53" ht="17.25" thickBot="1">
      <c r="A21" s="4448" t="s">
        <v>1859</v>
      </c>
      <c r="B21" s="443" t="s">
        <v>2</v>
      </c>
      <c r="C21" s="439" t="s">
        <v>17</v>
      </c>
      <c r="D21" s="442" t="s">
        <v>2</v>
      </c>
      <c r="E21" s="1852" t="s">
        <v>3</v>
      </c>
      <c r="F21" s="4247" t="s">
        <v>15</v>
      </c>
      <c r="G21" s="1995" t="s">
        <v>17</v>
      </c>
      <c r="H21" s="1989" t="s">
        <v>4</v>
      </c>
      <c r="I21" s="1982" t="s">
        <v>17</v>
      </c>
      <c r="J21" s="1855" t="s">
        <v>893</v>
      </c>
      <c r="K21" s="1977" t="s">
        <v>3</v>
      </c>
      <c r="L21" s="1987" t="s">
        <v>2</v>
      </c>
      <c r="M21" s="1989" t="s">
        <v>4</v>
      </c>
      <c r="N21" s="1989" t="s">
        <v>4</v>
      </c>
      <c r="O21" s="1982" t="s">
        <v>17</v>
      </c>
      <c r="P21" s="1987" t="s">
        <v>2</v>
      </c>
      <c r="Q21" s="1987" t="s">
        <v>2</v>
      </c>
      <c r="R21" s="1987" t="s">
        <v>2</v>
      </c>
      <c r="S21" s="1978" t="s">
        <v>3</v>
      </c>
      <c r="T21" s="1987" t="s">
        <v>2</v>
      </c>
      <c r="U21" s="1982" t="s">
        <v>17</v>
      </c>
      <c r="V21" s="1982" t="s">
        <v>17</v>
      </c>
      <c r="W21" s="1989" t="s">
        <v>4</v>
      </c>
      <c r="X21" s="1989" t="s">
        <v>4</v>
      </c>
      <c r="Y21" s="1982" t="s">
        <v>17</v>
      </c>
      <c r="Z21" s="2213" t="s">
        <v>15</v>
      </c>
      <c r="AA21" s="1987" t="s">
        <v>2</v>
      </c>
      <c r="AB21" s="1978" t="s">
        <v>3</v>
      </c>
      <c r="AC21" s="1982" t="s">
        <v>17</v>
      </c>
      <c r="AD21" s="1855" t="s">
        <v>59</v>
      </c>
      <c r="AE21" s="1982" t="s">
        <v>17</v>
      </c>
      <c r="AF21" s="1978" t="s">
        <v>3</v>
      </c>
      <c r="AG21" s="1987" t="s">
        <v>2</v>
      </c>
      <c r="AH21" s="2213" t="s">
        <v>15</v>
      </c>
      <c r="AI21" s="1982" t="s">
        <v>17</v>
      </c>
      <c r="AJ21" s="3197" t="s">
        <v>704</v>
      </c>
      <c r="AK21" s="2031" t="s">
        <v>3</v>
      </c>
      <c r="AL21" s="4362" t="s">
        <v>2</v>
      </c>
      <c r="AM21" s="438" t="s">
        <v>4</v>
      </c>
      <c r="AN21" s="438" t="s">
        <v>4</v>
      </c>
      <c r="AO21" s="439" t="s">
        <v>17</v>
      </c>
      <c r="AP21" s="439" t="s">
        <v>17</v>
      </c>
      <c r="AQ21" s="4389" t="s">
        <v>3</v>
      </c>
      <c r="AR21" s="1593">
        <v>11</v>
      </c>
      <c r="AS21" s="13">
        <v>5</v>
      </c>
      <c r="AT21" s="13">
        <v>5</v>
      </c>
      <c r="AU21" s="13">
        <v>9</v>
      </c>
      <c r="AV21" s="49">
        <v>1</v>
      </c>
      <c r="AW21" s="49">
        <v>0</v>
      </c>
      <c r="AX21" s="49">
        <v>2</v>
      </c>
      <c r="AY21" s="13">
        <v>21</v>
      </c>
      <c r="AZ21" s="4364">
        <v>1</v>
      </c>
      <c r="BA21" s="4365">
        <v>1</v>
      </c>
    </row>
    <row r="22" spans="1:53" ht="17.25" thickBot="1">
      <c r="A22" s="4449" t="s">
        <v>1860</v>
      </c>
      <c r="B22" s="4024" t="s">
        <v>3</v>
      </c>
      <c r="C22" s="453" t="s">
        <v>2</v>
      </c>
      <c r="D22" s="452" t="s">
        <v>4</v>
      </c>
      <c r="E22" s="452" t="s">
        <v>4</v>
      </c>
      <c r="F22" s="2317" t="s">
        <v>17</v>
      </c>
      <c r="G22" s="3206" t="s">
        <v>17</v>
      </c>
      <c r="H22" s="2004" t="s">
        <v>4</v>
      </c>
      <c r="I22" s="2003" t="s">
        <v>17</v>
      </c>
      <c r="J22" s="2005" t="s">
        <v>3</v>
      </c>
      <c r="K22" s="1999" t="s">
        <v>2</v>
      </c>
      <c r="L22" s="1999" t="s">
        <v>2</v>
      </c>
      <c r="M22" s="2004" t="s">
        <v>4</v>
      </c>
      <c r="N22" s="2004" t="s">
        <v>4</v>
      </c>
      <c r="O22" s="2003" t="s">
        <v>17</v>
      </c>
      <c r="P22" s="1999" t="s">
        <v>2</v>
      </c>
      <c r="Q22" s="1999" t="s">
        <v>2</v>
      </c>
      <c r="R22" s="1999" t="s">
        <v>2</v>
      </c>
      <c r="S22" s="2005" t="s">
        <v>3</v>
      </c>
      <c r="T22" s="1855" t="s">
        <v>1878</v>
      </c>
      <c r="U22" s="2003" t="s">
        <v>17</v>
      </c>
      <c r="V22" s="2003" t="s">
        <v>17</v>
      </c>
      <c r="W22" s="2004" t="s">
        <v>4</v>
      </c>
      <c r="X22" s="2004" t="s">
        <v>4</v>
      </c>
      <c r="Y22" s="2003" t="s">
        <v>17</v>
      </c>
      <c r="Z22" s="2213" t="s">
        <v>15</v>
      </c>
      <c r="AA22" s="4456" t="s">
        <v>15</v>
      </c>
      <c r="AB22" s="2005" t="s">
        <v>3</v>
      </c>
      <c r="AC22" s="2003" t="s">
        <v>17</v>
      </c>
      <c r="AD22" s="1999" t="s">
        <v>2</v>
      </c>
      <c r="AE22" s="2213" t="s">
        <v>15</v>
      </c>
      <c r="AF22" s="2005" t="s">
        <v>3</v>
      </c>
      <c r="AG22" s="1855" t="s">
        <v>1878</v>
      </c>
      <c r="AH22" s="1855" t="s">
        <v>1878</v>
      </c>
      <c r="AI22" s="2003" t="s">
        <v>17</v>
      </c>
      <c r="AJ22" s="2003" t="s">
        <v>17</v>
      </c>
      <c r="AK22" s="2775" t="s">
        <v>3</v>
      </c>
      <c r="AL22" s="4380" t="s">
        <v>2</v>
      </c>
      <c r="AM22" s="452" t="s">
        <v>4</v>
      </c>
      <c r="AN22" s="452" t="s">
        <v>4</v>
      </c>
      <c r="AO22" s="451" t="s">
        <v>17</v>
      </c>
      <c r="AP22" s="451" t="s">
        <v>17</v>
      </c>
      <c r="AQ22" s="4390" t="s">
        <v>3</v>
      </c>
      <c r="AR22" s="1594">
        <v>12</v>
      </c>
      <c r="AS22" s="20">
        <v>5</v>
      </c>
      <c r="AT22" s="20">
        <v>5</v>
      </c>
      <c r="AU22" s="20">
        <v>9</v>
      </c>
      <c r="AV22" s="1778">
        <v>0</v>
      </c>
      <c r="AW22" s="1778">
        <v>0</v>
      </c>
      <c r="AX22" s="1778">
        <v>2</v>
      </c>
      <c r="AY22" s="20">
        <v>20</v>
      </c>
      <c r="AZ22" s="4370">
        <v>1</v>
      </c>
      <c r="BA22" s="4371">
        <v>0</v>
      </c>
    </row>
    <row r="23" spans="1:53" ht="17.25" thickBot="1">
      <c r="A23" s="4450" t="s">
        <v>1861</v>
      </c>
      <c r="B23" s="2318" t="s">
        <v>2</v>
      </c>
      <c r="C23" s="457" t="s">
        <v>2</v>
      </c>
      <c r="D23" s="457" t="s">
        <v>2</v>
      </c>
      <c r="E23" s="457" t="s">
        <v>2</v>
      </c>
      <c r="F23" s="1857" t="s">
        <v>2</v>
      </c>
      <c r="G23" s="2065" t="s">
        <v>17</v>
      </c>
      <c r="H23" s="1975" t="s">
        <v>17</v>
      </c>
      <c r="I23" s="1976" t="s">
        <v>2</v>
      </c>
      <c r="J23" s="1976" t="s">
        <v>2</v>
      </c>
      <c r="K23" s="1976" t="s">
        <v>2</v>
      </c>
      <c r="L23" s="1976" t="s">
        <v>2</v>
      </c>
      <c r="M23" s="1975" t="s">
        <v>17</v>
      </c>
      <c r="N23" s="3195" t="s">
        <v>704</v>
      </c>
      <c r="O23" s="3195" t="s">
        <v>704</v>
      </c>
      <c r="P23" s="1976" t="s">
        <v>2</v>
      </c>
      <c r="Q23" s="1976" t="s">
        <v>2</v>
      </c>
      <c r="R23" s="1976" t="s">
        <v>2</v>
      </c>
      <c r="S23" s="1975" t="s">
        <v>17</v>
      </c>
      <c r="T23" s="1976" t="s">
        <v>2</v>
      </c>
      <c r="U23" s="1975" t="s">
        <v>17</v>
      </c>
      <c r="V23" s="1975" t="s">
        <v>17</v>
      </c>
      <c r="W23" s="1976" t="s">
        <v>2</v>
      </c>
      <c r="X23" s="1976" t="s">
        <v>2</v>
      </c>
      <c r="Y23" s="1976" t="s">
        <v>2</v>
      </c>
      <c r="Z23" s="1976" t="s">
        <v>2</v>
      </c>
      <c r="AA23" s="1976" t="s">
        <v>2</v>
      </c>
      <c r="AB23" s="1975" t="s">
        <v>17</v>
      </c>
      <c r="AC23" s="1975" t="s">
        <v>17</v>
      </c>
      <c r="AD23" s="1855" t="s">
        <v>59</v>
      </c>
      <c r="AE23" s="1855" t="s">
        <v>59</v>
      </c>
      <c r="AF23" s="1976" t="s">
        <v>2</v>
      </c>
      <c r="AG23" s="1976" t="s">
        <v>2</v>
      </c>
      <c r="AH23" s="1855" t="s">
        <v>59</v>
      </c>
      <c r="AI23" s="1975" t="s">
        <v>17</v>
      </c>
      <c r="AJ23" s="1975" t="s">
        <v>17</v>
      </c>
      <c r="AK23" s="2026" t="s">
        <v>2</v>
      </c>
      <c r="AL23" s="4358" t="s">
        <v>2</v>
      </c>
      <c r="AM23" s="457" t="s">
        <v>2</v>
      </c>
      <c r="AN23" s="457" t="s">
        <v>2</v>
      </c>
      <c r="AO23" s="457" t="s">
        <v>2</v>
      </c>
      <c r="AP23" s="459" t="s">
        <v>17</v>
      </c>
      <c r="AQ23" s="4374" t="s">
        <v>17</v>
      </c>
      <c r="AR23" s="3398">
        <v>19</v>
      </c>
      <c r="AS23" s="1597">
        <v>0</v>
      </c>
      <c r="AT23" s="1597">
        <v>0</v>
      </c>
      <c r="AU23" s="1597">
        <v>10</v>
      </c>
      <c r="AV23" s="1847">
        <v>2</v>
      </c>
      <c r="AW23" s="1847">
        <v>0</v>
      </c>
      <c r="AX23" s="1847">
        <v>0</v>
      </c>
      <c r="AY23" s="1597">
        <v>2</v>
      </c>
      <c r="AZ23" s="4391">
        <v>0</v>
      </c>
      <c r="BA23" s="4392">
        <v>2</v>
      </c>
    </row>
    <row r="24" spans="1:53">
      <c r="A24" s="4451" t="s">
        <v>1862</v>
      </c>
      <c r="B24" s="443" t="s">
        <v>2</v>
      </c>
      <c r="C24" s="442" t="s">
        <v>2</v>
      </c>
      <c r="D24" s="442" t="s">
        <v>2</v>
      </c>
      <c r="E24" s="442" t="s">
        <v>2</v>
      </c>
      <c r="F24" s="2323" t="s">
        <v>2</v>
      </c>
      <c r="G24" s="1995" t="s">
        <v>17</v>
      </c>
      <c r="H24" s="1982" t="s">
        <v>17</v>
      </c>
      <c r="I24" s="1978" t="s">
        <v>3</v>
      </c>
      <c r="J24" s="1987" t="s">
        <v>2</v>
      </c>
      <c r="K24" s="2213" t="s">
        <v>15</v>
      </c>
      <c r="L24" s="1987" t="s">
        <v>2</v>
      </c>
      <c r="M24" s="1982" t="s">
        <v>16</v>
      </c>
      <c r="N24" s="3197" t="s">
        <v>704</v>
      </c>
      <c r="O24" s="3197" t="s">
        <v>704</v>
      </c>
      <c r="P24" s="1987" t="s">
        <v>2</v>
      </c>
      <c r="Q24" s="1987" t="s">
        <v>2</v>
      </c>
      <c r="R24" s="1982" t="s">
        <v>17</v>
      </c>
      <c r="S24" s="1987" t="s">
        <v>2</v>
      </c>
      <c r="T24" s="1855" t="s">
        <v>1878</v>
      </c>
      <c r="U24" s="1982" t="s">
        <v>17</v>
      </c>
      <c r="V24" s="1982" t="s">
        <v>17</v>
      </c>
      <c r="W24" s="1987" t="s">
        <v>2</v>
      </c>
      <c r="X24" s="1855" t="s">
        <v>1878</v>
      </c>
      <c r="Y24" s="1987" t="s">
        <v>2</v>
      </c>
      <c r="Z24" s="1978" t="s">
        <v>3</v>
      </c>
      <c r="AA24" s="2213" t="s">
        <v>15</v>
      </c>
      <c r="AB24" s="1982" t="s">
        <v>17</v>
      </c>
      <c r="AC24" s="1982" t="s">
        <v>17</v>
      </c>
      <c r="AD24" s="1987" t="s">
        <v>2</v>
      </c>
      <c r="AE24" s="1987" t="s">
        <v>2</v>
      </c>
      <c r="AF24" s="1978" t="s">
        <v>3</v>
      </c>
      <c r="AG24" s="1987" t="s">
        <v>2</v>
      </c>
      <c r="AH24" s="1987" t="s">
        <v>2</v>
      </c>
      <c r="AI24" s="1982" t="s">
        <v>17</v>
      </c>
      <c r="AJ24" s="1982" t="s">
        <v>17</v>
      </c>
      <c r="AK24" s="2032" t="s">
        <v>2</v>
      </c>
      <c r="AL24" s="4362" t="s">
        <v>2</v>
      </c>
      <c r="AM24" s="442" t="s">
        <v>2</v>
      </c>
      <c r="AN24" s="442" t="s">
        <v>2</v>
      </c>
      <c r="AO24" s="442" t="s">
        <v>2</v>
      </c>
      <c r="AP24" s="439" t="s">
        <v>17</v>
      </c>
      <c r="AQ24" s="4376" t="s">
        <v>17</v>
      </c>
      <c r="AR24" s="1593">
        <v>16</v>
      </c>
      <c r="AS24" s="13">
        <v>3</v>
      </c>
      <c r="AT24" s="13">
        <v>0</v>
      </c>
      <c r="AU24" s="13">
        <v>10</v>
      </c>
      <c r="AV24" s="49">
        <v>2</v>
      </c>
      <c r="AW24" s="49">
        <v>0</v>
      </c>
      <c r="AX24" s="49">
        <v>3</v>
      </c>
      <c r="AY24" s="13">
        <v>8</v>
      </c>
      <c r="AZ24" s="4364">
        <v>0</v>
      </c>
      <c r="BA24" s="4365">
        <v>2</v>
      </c>
    </row>
    <row r="25" spans="1:53">
      <c r="A25" s="4451" t="s">
        <v>1863</v>
      </c>
      <c r="B25" s="443" t="s">
        <v>2</v>
      </c>
      <c r="C25" s="442" t="s">
        <v>2</v>
      </c>
      <c r="D25" s="442" t="s">
        <v>2</v>
      </c>
      <c r="E25" s="442" t="s">
        <v>2</v>
      </c>
      <c r="F25" s="2323" t="s">
        <v>2</v>
      </c>
      <c r="G25" s="1995" t="s">
        <v>17</v>
      </c>
      <c r="H25" s="1982" t="s">
        <v>17</v>
      </c>
      <c r="I25" s="1987" t="s">
        <v>2</v>
      </c>
      <c r="J25" s="2213" t="s">
        <v>15</v>
      </c>
      <c r="K25" s="1987" t="s">
        <v>2</v>
      </c>
      <c r="L25" s="1978" t="s">
        <v>3</v>
      </c>
      <c r="M25" s="1978" t="s">
        <v>3</v>
      </c>
      <c r="N25" s="1982" t="s">
        <v>17</v>
      </c>
      <c r="O25" s="1982" t="s">
        <v>17</v>
      </c>
      <c r="P25" s="1987" t="s">
        <v>2</v>
      </c>
      <c r="Q25" s="1987" t="s">
        <v>2</v>
      </c>
      <c r="R25" s="1987" t="s">
        <v>2</v>
      </c>
      <c r="S25" s="1987" t="s">
        <v>2</v>
      </c>
      <c r="T25" s="1982" t="s">
        <v>17</v>
      </c>
      <c r="U25" s="3197" t="s">
        <v>704</v>
      </c>
      <c r="V25" s="3197" t="s">
        <v>704</v>
      </c>
      <c r="W25" s="2213" t="s">
        <v>15</v>
      </c>
      <c r="X25" s="1982" t="s">
        <v>17</v>
      </c>
      <c r="Y25" s="2213" t="s">
        <v>15</v>
      </c>
      <c r="Z25" s="1987" t="s">
        <v>2</v>
      </c>
      <c r="AA25" s="1978" t="s">
        <v>3</v>
      </c>
      <c r="AB25" s="1982" t="s">
        <v>17</v>
      </c>
      <c r="AC25" s="1982" t="s">
        <v>17</v>
      </c>
      <c r="AD25" s="1987" t="s">
        <v>2</v>
      </c>
      <c r="AE25" s="1978" t="s">
        <v>3</v>
      </c>
      <c r="AF25" s="1987" t="s">
        <v>2</v>
      </c>
      <c r="AG25" s="1987" t="s">
        <v>2</v>
      </c>
      <c r="AH25" s="1987" t="s">
        <v>2</v>
      </c>
      <c r="AI25" s="1982" t="s">
        <v>17</v>
      </c>
      <c r="AJ25" s="1982" t="s">
        <v>17</v>
      </c>
      <c r="AK25" s="2032" t="s">
        <v>2</v>
      </c>
      <c r="AL25" s="4375" t="s">
        <v>3</v>
      </c>
      <c r="AM25" s="442" t="s">
        <v>2</v>
      </c>
      <c r="AN25" s="1852" t="s">
        <v>3</v>
      </c>
      <c r="AO25" s="442" t="s">
        <v>2</v>
      </c>
      <c r="AP25" s="439" t="s">
        <v>17</v>
      </c>
      <c r="AQ25" s="4376" t="s">
        <v>17</v>
      </c>
      <c r="AR25" s="1593">
        <v>15</v>
      </c>
      <c r="AS25" s="13">
        <v>4</v>
      </c>
      <c r="AT25" s="13">
        <v>0</v>
      </c>
      <c r="AU25" s="13">
        <v>10</v>
      </c>
      <c r="AV25" s="49">
        <v>2</v>
      </c>
      <c r="AW25" s="49">
        <v>0</v>
      </c>
      <c r="AX25" s="49">
        <v>3</v>
      </c>
      <c r="AY25" s="13">
        <v>10</v>
      </c>
      <c r="AZ25" s="4364">
        <v>0</v>
      </c>
      <c r="BA25" s="4365">
        <v>2</v>
      </c>
    </row>
    <row r="26" spans="1:53" ht="17.25" thickBot="1">
      <c r="A26" s="4451" t="s">
        <v>1864</v>
      </c>
      <c r="B26" s="443" t="s">
        <v>2</v>
      </c>
      <c r="C26" s="442" t="s">
        <v>2</v>
      </c>
      <c r="D26" s="442" t="s">
        <v>2</v>
      </c>
      <c r="E26" s="442" t="s">
        <v>2</v>
      </c>
      <c r="F26" s="2323" t="s">
        <v>2</v>
      </c>
      <c r="G26" s="1995" t="s">
        <v>17</v>
      </c>
      <c r="H26" s="1982" t="s">
        <v>17</v>
      </c>
      <c r="I26" s="1987" t="s">
        <v>2</v>
      </c>
      <c r="J26" s="1987" t="s">
        <v>2</v>
      </c>
      <c r="K26" s="1987" t="s">
        <v>2</v>
      </c>
      <c r="L26" s="1987" t="s">
        <v>2</v>
      </c>
      <c r="M26" s="1987" t="s">
        <v>2</v>
      </c>
      <c r="N26" s="1982" t="s">
        <v>17</v>
      </c>
      <c r="O26" s="1982" t="s">
        <v>17</v>
      </c>
      <c r="P26" s="1987" t="s">
        <v>2</v>
      </c>
      <c r="Q26" s="1987" t="s">
        <v>2</v>
      </c>
      <c r="R26" s="1987" t="s">
        <v>2</v>
      </c>
      <c r="S26" s="1987" t="s">
        <v>2</v>
      </c>
      <c r="T26" s="1982" t="s">
        <v>17</v>
      </c>
      <c r="U26" s="3197" t="s">
        <v>1885</v>
      </c>
      <c r="V26" s="3197" t="s">
        <v>704</v>
      </c>
      <c r="W26" s="1987" t="s">
        <v>2</v>
      </c>
      <c r="X26" s="1982" t="s">
        <v>17</v>
      </c>
      <c r="Y26" s="1987" t="s">
        <v>2</v>
      </c>
      <c r="Z26" s="1987" t="s">
        <v>2</v>
      </c>
      <c r="AA26" s="1987" t="s">
        <v>2</v>
      </c>
      <c r="AB26" s="1982" t="s">
        <v>17</v>
      </c>
      <c r="AC26" s="1982" t="s">
        <v>17</v>
      </c>
      <c r="AD26" s="1987" t="s">
        <v>2</v>
      </c>
      <c r="AE26" s="1987" t="s">
        <v>2</v>
      </c>
      <c r="AF26" s="1987" t="s">
        <v>2</v>
      </c>
      <c r="AG26" s="1987" t="s">
        <v>2</v>
      </c>
      <c r="AH26" s="1987" t="s">
        <v>2</v>
      </c>
      <c r="AI26" s="1982" t="s">
        <v>17</v>
      </c>
      <c r="AJ26" s="1982" t="s">
        <v>17</v>
      </c>
      <c r="AK26" s="2032" t="s">
        <v>2</v>
      </c>
      <c r="AL26" s="4362" t="s">
        <v>2</v>
      </c>
      <c r="AM26" s="442" t="s">
        <v>2</v>
      </c>
      <c r="AN26" s="442" t="s">
        <v>2</v>
      </c>
      <c r="AO26" s="442" t="s">
        <v>2</v>
      </c>
      <c r="AP26" s="439" t="s">
        <v>17</v>
      </c>
      <c r="AQ26" s="4376" t="s">
        <v>17</v>
      </c>
      <c r="AR26" s="1593">
        <v>19</v>
      </c>
      <c r="AS26" s="13">
        <v>0</v>
      </c>
      <c r="AT26" s="13">
        <v>0</v>
      </c>
      <c r="AU26" s="13">
        <v>10</v>
      </c>
      <c r="AV26" s="49">
        <v>2</v>
      </c>
      <c r="AW26" s="49">
        <v>0</v>
      </c>
      <c r="AX26" s="49">
        <v>0</v>
      </c>
      <c r="AY26" s="13">
        <v>2</v>
      </c>
      <c r="AZ26" s="4364">
        <v>0</v>
      </c>
      <c r="BA26" s="4365">
        <v>2</v>
      </c>
    </row>
    <row r="27" spans="1:53">
      <c r="A27" s="4451" t="s">
        <v>1865</v>
      </c>
      <c r="B27" s="443" t="s">
        <v>2</v>
      </c>
      <c r="C27" s="442" t="s">
        <v>2</v>
      </c>
      <c r="D27" s="442" t="s">
        <v>2</v>
      </c>
      <c r="E27" s="442" t="s">
        <v>2</v>
      </c>
      <c r="F27" s="2323" t="s">
        <v>2</v>
      </c>
      <c r="G27" s="1995" t="s">
        <v>17</v>
      </c>
      <c r="H27" s="1982" t="s">
        <v>17</v>
      </c>
      <c r="I27" s="1987" t="s">
        <v>2</v>
      </c>
      <c r="J27" s="1987" t="s">
        <v>2</v>
      </c>
      <c r="K27" s="1987" t="s">
        <v>2</v>
      </c>
      <c r="L27" s="1987" t="s">
        <v>2</v>
      </c>
      <c r="M27" s="1987" t="s">
        <v>2</v>
      </c>
      <c r="N27" s="1982" t="s">
        <v>17</v>
      </c>
      <c r="O27" s="1982" t="s">
        <v>17</v>
      </c>
      <c r="P27" s="1987" t="s">
        <v>2</v>
      </c>
      <c r="Q27" s="1978" t="s">
        <v>3</v>
      </c>
      <c r="R27" s="2213" t="s">
        <v>15</v>
      </c>
      <c r="S27" s="1855" t="s">
        <v>1878</v>
      </c>
      <c r="T27" s="2213" t="s">
        <v>76</v>
      </c>
      <c r="U27" s="1982" t="s">
        <v>17</v>
      </c>
      <c r="V27" s="1982" t="s">
        <v>17</v>
      </c>
      <c r="W27" s="1987" t="s">
        <v>2</v>
      </c>
      <c r="X27" s="1987" t="s">
        <v>2</v>
      </c>
      <c r="Y27" s="2213" t="s">
        <v>15</v>
      </c>
      <c r="Z27" s="1987" t="s">
        <v>2</v>
      </c>
      <c r="AA27" s="1987" t="s">
        <v>2</v>
      </c>
      <c r="AB27" s="1982" t="s">
        <v>17</v>
      </c>
      <c r="AC27" s="1982" t="s">
        <v>17</v>
      </c>
      <c r="AD27" s="2213" t="s">
        <v>15</v>
      </c>
      <c r="AE27" s="1987" t="s">
        <v>2</v>
      </c>
      <c r="AF27" s="1987" t="s">
        <v>2</v>
      </c>
      <c r="AG27" s="2213" t="s">
        <v>15</v>
      </c>
      <c r="AH27" s="1982" t="s">
        <v>17</v>
      </c>
      <c r="AI27" s="3197" t="s">
        <v>704</v>
      </c>
      <c r="AJ27" s="3197" t="s">
        <v>704</v>
      </c>
      <c r="AK27" s="2031" t="s">
        <v>3</v>
      </c>
      <c r="AL27" s="4127" t="s">
        <v>17</v>
      </c>
      <c r="AM27" s="1852" t="s">
        <v>3</v>
      </c>
      <c r="AN27" s="442" t="s">
        <v>2</v>
      </c>
      <c r="AO27" s="442" t="s">
        <v>2</v>
      </c>
      <c r="AP27" s="439" t="s">
        <v>17</v>
      </c>
      <c r="AQ27" s="4376" t="s">
        <v>17</v>
      </c>
      <c r="AR27" s="1593">
        <v>17</v>
      </c>
      <c r="AS27" s="13">
        <v>3</v>
      </c>
      <c r="AT27" s="13">
        <v>0</v>
      </c>
      <c r="AU27" s="13">
        <v>9</v>
      </c>
      <c r="AV27" s="49">
        <v>2</v>
      </c>
      <c r="AW27" s="49">
        <v>0</v>
      </c>
      <c r="AX27" s="49">
        <v>3</v>
      </c>
      <c r="AY27" s="13">
        <v>8</v>
      </c>
      <c r="AZ27" s="4364">
        <v>0</v>
      </c>
      <c r="BA27" s="4365">
        <v>2</v>
      </c>
    </row>
    <row r="28" spans="1:53">
      <c r="A28" s="4451" t="s">
        <v>1866</v>
      </c>
      <c r="B28" s="443" t="s">
        <v>2</v>
      </c>
      <c r="C28" s="442" t="s">
        <v>2</v>
      </c>
      <c r="D28" s="442" t="s">
        <v>2</v>
      </c>
      <c r="E28" s="442" t="s">
        <v>2</v>
      </c>
      <c r="F28" s="2323" t="s">
        <v>2</v>
      </c>
      <c r="G28" s="1995" t="s">
        <v>17</v>
      </c>
      <c r="H28" s="1982" t="s">
        <v>17</v>
      </c>
      <c r="I28" s="1987" t="s">
        <v>2</v>
      </c>
      <c r="J28" s="1978" t="s">
        <v>3</v>
      </c>
      <c r="K28" s="1987" t="s">
        <v>2</v>
      </c>
      <c r="L28" s="1987" t="s">
        <v>2</v>
      </c>
      <c r="M28" s="2213" t="s">
        <v>15</v>
      </c>
      <c r="N28" s="1982" t="s">
        <v>17</v>
      </c>
      <c r="O28" s="1982" t="s">
        <v>17</v>
      </c>
      <c r="P28" s="1978" t="s">
        <v>3</v>
      </c>
      <c r="Q28" s="1987" t="s">
        <v>2</v>
      </c>
      <c r="R28" s="1987" t="s">
        <v>2</v>
      </c>
      <c r="S28" s="1987" t="s">
        <v>2</v>
      </c>
      <c r="T28" s="1987" t="s">
        <v>2</v>
      </c>
      <c r="U28" s="1982" t="s">
        <v>17</v>
      </c>
      <c r="V28" s="1982" t="s">
        <v>17</v>
      </c>
      <c r="W28" s="1987" t="s">
        <v>2</v>
      </c>
      <c r="X28" s="1987" t="s">
        <v>2</v>
      </c>
      <c r="Y28" s="1987" t="s">
        <v>2</v>
      </c>
      <c r="Z28" s="1987" t="s">
        <v>2</v>
      </c>
      <c r="AA28" s="1982" t="s">
        <v>17</v>
      </c>
      <c r="AB28" s="3197" t="s">
        <v>704</v>
      </c>
      <c r="AC28" s="3197" t="s">
        <v>1889</v>
      </c>
      <c r="AD28" s="2213" t="s">
        <v>15</v>
      </c>
      <c r="AE28" s="1982" t="s">
        <v>17</v>
      </c>
      <c r="AF28" s="1987" t="s">
        <v>2</v>
      </c>
      <c r="AG28" s="1987" t="s">
        <v>2</v>
      </c>
      <c r="AH28" s="1987" t="s">
        <v>2</v>
      </c>
      <c r="AI28" s="1982" t="s">
        <v>17</v>
      </c>
      <c r="AJ28" s="1982" t="s">
        <v>17</v>
      </c>
      <c r="AK28" s="4455" t="s">
        <v>15</v>
      </c>
      <c r="AL28" s="4362" t="s">
        <v>2</v>
      </c>
      <c r="AM28" s="442" t="s">
        <v>2</v>
      </c>
      <c r="AN28" s="442" t="s">
        <v>2</v>
      </c>
      <c r="AO28" s="1852" t="s">
        <v>3</v>
      </c>
      <c r="AP28" s="439" t="s">
        <v>17</v>
      </c>
      <c r="AQ28" s="4376" t="s">
        <v>17</v>
      </c>
      <c r="AR28" s="1593">
        <v>15</v>
      </c>
      <c r="AS28" s="13">
        <v>4</v>
      </c>
      <c r="AT28" s="13">
        <v>0</v>
      </c>
      <c r="AU28" s="13">
        <v>10</v>
      </c>
      <c r="AV28" s="49">
        <v>2</v>
      </c>
      <c r="AW28" s="49">
        <v>0</v>
      </c>
      <c r="AX28" s="49">
        <v>3</v>
      </c>
      <c r="AY28" s="13">
        <v>10</v>
      </c>
      <c r="AZ28" s="4364">
        <v>0</v>
      </c>
      <c r="BA28" s="4365">
        <v>2</v>
      </c>
    </row>
    <row r="29" spans="1:53">
      <c r="A29" s="4451" t="s">
        <v>1867</v>
      </c>
      <c r="B29" s="443" t="s">
        <v>2</v>
      </c>
      <c r="C29" s="442" t="s">
        <v>2</v>
      </c>
      <c r="D29" s="442" t="s">
        <v>2</v>
      </c>
      <c r="E29" s="442" t="s">
        <v>2</v>
      </c>
      <c r="F29" s="2323" t="s">
        <v>2</v>
      </c>
      <c r="G29" s="3448" t="s">
        <v>704</v>
      </c>
      <c r="H29" s="1982" t="s">
        <v>17</v>
      </c>
      <c r="I29" s="1982" t="s">
        <v>17</v>
      </c>
      <c r="J29" s="1987" t="s">
        <v>2</v>
      </c>
      <c r="K29" s="1978" t="s">
        <v>3</v>
      </c>
      <c r="L29" s="2213" t="s">
        <v>15</v>
      </c>
      <c r="M29" s="1987" t="s">
        <v>2</v>
      </c>
      <c r="N29" s="1982" t="s">
        <v>17</v>
      </c>
      <c r="O29" s="1982" t="s">
        <v>17</v>
      </c>
      <c r="P29" s="1987" t="s">
        <v>2</v>
      </c>
      <c r="Q29" s="1987" t="s">
        <v>2</v>
      </c>
      <c r="R29" s="1987" t="s">
        <v>2</v>
      </c>
      <c r="S29" s="1987" t="s">
        <v>2</v>
      </c>
      <c r="T29" s="1861" t="s">
        <v>1883</v>
      </c>
      <c r="U29" s="1982" t="s">
        <v>17</v>
      </c>
      <c r="V29" s="1982" t="s">
        <v>17</v>
      </c>
      <c r="W29" s="1987" t="s">
        <v>2</v>
      </c>
      <c r="X29" s="1987" t="s">
        <v>2</v>
      </c>
      <c r="Y29" s="1987" t="s">
        <v>2</v>
      </c>
      <c r="Z29" s="1982" t="s">
        <v>17</v>
      </c>
      <c r="AA29" s="1987" t="s">
        <v>2</v>
      </c>
      <c r="AB29" s="4497" t="s">
        <v>17</v>
      </c>
      <c r="AC29" s="4497" t="s">
        <v>17</v>
      </c>
      <c r="AD29" s="1978" t="s">
        <v>3</v>
      </c>
      <c r="AE29" s="1987" t="s">
        <v>2</v>
      </c>
      <c r="AF29" s="2213" t="s">
        <v>54</v>
      </c>
      <c r="AG29" s="1987" t="s">
        <v>2</v>
      </c>
      <c r="AH29" s="1982" t="s">
        <v>17</v>
      </c>
      <c r="AI29" s="1982" t="s">
        <v>17</v>
      </c>
      <c r="AJ29" s="1982" t="s">
        <v>17</v>
      </c>
      <c r="AK29" s="2032" t="s">
        <v>2</v>
      </c>
      <c r="AL29" s="442" t="s">
        <v>2</v>
      </c>
      <c r="AM29" s="442" t="s">
        <v>2</v>
      </c>
      <c r="AN29" s="442" t="s">
        <v>2</v>
      </c>
      <c r="AO29" s="442" t="s">
        <v>2</v>
      </c>
      <c r="AP29" s="439" t="s">
        <v>17</v>
      </c>
      <c r="AQ29" s="4376" t="s">
        <v>17</v>
      </c>
      <c r="AR29" s="1593">
        <v>16</v>
      </c>
      <c r="AS29" s="13">
        <v>3</v>
      </c>
      <c r="AT29" s="13">
        <v>0</v>
      </c>
      <c r="AU29" s="13">
        <v>10</v>
      </c>
      <c r="AV29" s="49">
        <v>2</v>
      </c>
      <c r="AW29" s="49">
        <v>0</v>
      </c>
      <c r="AX29" s="49">
        <v>2</v>
      </c>
      <c r="AY29" s="13">
        <v>8</v>
      </c>
      <c r="AZ29" s="4364">
        <v>0</v>
      </c>
      <c r="BA29" s="4365">
        <v>2</v>
      </c>
    </row>
    <row r="30" spans="1:53" ht="17.25" thickBot="1">
      <c r="A30" s="4451" t="s">
        <v>1868</v>
      </c>
      <c r="B30" s="443" t="s">
        <v>2</v>
      </c>
      <c r="C30" s="442" t="s">
        <v>2</v>
      </c>
      <c r="D30" s="442" t="s">
        <v>2</v>
      </c>
      <c r="E30" s="442" t="s">
        <v>2</v>
      </c>
      <c r="F30" s="2323" t="s">
        <v>2</v>
      </c>
      <c r="G30" s="1995" t="s">
        <v>17</v>
      </c>
      <c r="H30" s="1982" t="s">
        <v>17</v>
      </c>
      <c r="I30" s="1987" t="s">
        <v>2</v>
      </c>
      <c r="J30" s="1987" t="s">
        <v>2</v>
      </c>
      <c r="K30" s="1987" t="s">
        <v>2</v>
      </c>
      <c r="L30" s="1987" t="s">
        <v>2</v>
      </c>
      <c r="M30" s="1987" t="s">
        <v>2</v>
      </c>
      <c r="N30" s="1982" t="s">
        <v>17</v>
      </c>
      <c r="O30" s="1982" t="s">
        <v>17</v>
      </c>
      <c r="P30" s="1987" t="s">
        <v>2</v>
      </c>
      <c r="Q30" s="2213" t="s">
        <v>15</v>
      </c>
      <c r="R30" s="1987" t="s">
        <v>2</v>
      </c>
      <c r="S30" s="1987" t="s">
        <v>2</v>
      </c>
      <c r="T30" s="1987" t="s">
        <v>2</v>
      </c>
      <c r="U30" s="1982" t="s">
        <v>17</v>
      </c>
      <c r="V30" s="1982" t="s">
        <v>17</v>
      </c>
      <c r="W30" s="1987" t="s">
        <v>2</v>
      </c>
      <c r="X30" s="1987" t="s">
        <v>2</v>
      </c>
      <c r="Y30" s="1987" t="s">
        <v>2</v>
      </c>
      <c r="Z30" s="2213" t="s">
        <v>15</v>
      </c>
      <c r="AA30" s="1987" t="s">
        <v>2</v>
      </c>
      <c r="AB30" s="1982" t="s">
        <v>17</v>
      </c>
      <c r="AC30" s="1982" t="s">
        <v>17</v>
      </c>
      <c r="AD30" s="1987" t="s">
        <v>2</v>
      </c>
      <c r="AE30" s="1987" t="s">
        <v>2</v>
      </c>
      <c r="AF30" s="1987" t="s">
        <v>2</v>
      </c>
      <c r="AG30" s="1987" t="s">
        <v>2</v>
      </c>
      <c r="AH30" s="1982" t="s">
        <v>17</v>
      </c>
      <c r="AI30" s="3197" t="s">
        <v>704</v>
      </c>
      <c r="AJ30" s="3197" t="s">
        <v>704</v>
      </c>
      <c r="AK30" s="2032" t="s">
        <v>2</v>
      </c>
      <c r="AL30" s="4127" t="s">
        <v>17</v>
      </c>
      <c r="AM30" s="442" t="s">
        <v>2</v>
      </c>
      <c r="AN30" s="442" t="s">
        <v>2</v>
      </c>
      <c r="AO30" s="442" t="s">
        <v>2</v>
      </c>
      <c r="AP30" s="439" t="s">
        <v>17</v>
      </c>
      <c r="AQ30" s="4376" t="s">
        <v>17</v>
      </c>
      <c r="AR30" s="1593">
        <v>20</v>
      </c>
      <c r="AS30" s="13">
        <v>0</v>
      </c>
      <c r="AT30" s="13">
        <v>0</v>
      </c>
      <c r="AU30" s="13">
        <v>9</v>
      </c>
      <c r="AV30" s="49">
        <v>2</v>
      </c>
      <c r="AW30" s="49">
        <v>0</v>
      </c>
      <c r="AX30" s="49">
        <v>2</v>
      </c>
      <c r="AY30" s="13">
        <v>2</v>
      </c>
      <c r="AZ30" s="4364">
        <v>0</v>
      </c>
      <c r="BA30" s="4365">
        <v>2</v>
      </c>
    </row>
    <row r="31" spans="1:53">
      <c r="A31" s="4451" t="s">
        <v>1869</v>
      </c>
      <c r="B31" s="443" t="s">
        <v>2</v>
      </c>
      <c r="C31" s="442" t="s">
        <v>2</v>
      </c>
      <c r="D31" s="442" t="s">
        <v>2</v>
      </c>
      <c r="E31" s="1852" t="s">
        <v>3</v>
      </c>
      <c r="F31" s="2311" t="s">
        <v>17</v>
      </c>
      <c r="G31" s="1982" t="s">
        <v>17</v>
      </c>
      <c r="H31" s="3197" t="s">
        <v>704</v>
      </c>
      <c r="I31" s="2213" t="s">
        <v>15</v>
      </c>
      <c r="J31" s="1982" t="s">
        <v>17</v>
      </c>
      <c r="K31" s="1987" t="s">
        <v>2</v>
      </c>
      <c r="L31" s="1987" t="s">
        <v>2</v>
      </c>
      <c r="M31" s="1987" t="s">
        <v>2</v>
      </c>
      <c r="N31" s="1982" t="s">
        <v>17</v>
      </c>
      <c r="O31" s="1982" t="s">
        <v>17</v>
      </c>
      <c r="P31" s="1987" t="s">
        <v>2</v>
      </c>
      <c r="Q31" s="1987" t="s">
        <v>2</v>
      </c>
      <c r="R31" s="1978" t="s">
        <v>3</v>
      </c>
      <c r="S31" s="2213" t="s">
        <v>15</v>
      </c>
      <c r="T31" s="1987" t="s">
        <v>2</v>
      </c>
      <c r="U31" s="1982" t="s">
        <v>17</v>
      </c>
      <c r="V31" s="1982" t="s">
        <v>17</v>
      </c>
      <c r="W31" s="1978" t="s">
        <v>3</v>
      </c>
      <c r="X31" s="1987" t="s">
        <v>2</v>
      </c>
      <c r="Y31" s="1978" t="s">
        <v>3</v>
      </c>
      <c r="Z31" s="1987" t="s">
        <v>2</v>
      </c>
      <c r="AA31" s="1855" t="s">
        <v>1878</v>
      </c>
      <c r="AB31" s="1982" t="s">
        <v>17</v>
      </c>
      <c r="AC31" s="1982" t="s">
        <v>17</v>
      </c>
      <c r="AD31" s="1987" t="s">
        <v>2</v>
      </c>
      <c r="AE31" s="1987" t="s">
        <v>2</v>
      </c>
      <c r="AF31" s="1987" t="s">
        <v>2</v>
      </c>
      <c r="AG31" s="1978" t="s">
        <v>3</v>
      </c>
      <c r="AH31" s="1987" t="s">
        <v>2</v>
      </c>
      <c r="AI31" s="1982" t="s">
        <v>17</v>
      </c>
      <c r="AJ31" s="1982" t="s">
        <v>17</v>
      </c>
      <c r="AK31" s="2032" t="s">
        <v>2</v>
      </c>
      <c r="AL31" s="4362" t="s">
        <v>2</v>
      </c>
      <c r="AM31" s="442" t="s">
        <v>2</v>
      </c>
      <c r="AN31" s="442" t="s">
        <v>2</v>
      </c>
      <c r="AO31" s="439" t="s">
        <v>17</v>
      </c>
      <c r="AP31" s="4020" t="s">
        <v>704</v>
      </c>
      <c r="AQ31" s="4393" t="s">
        <v>704</v>
      </c>
      <c r="AR31" s="1593">
        <v>16</v>
      </c>
      <c r="AS31" s="13">
        <v>4</v>
      </c>
      <c r="AT31" s="13">
        <v>0</v>
      </c>
      <c r="AU31" s="13">
        <v>9</v>
      </c>
      <c r="AV31" s="49">
        <v>2</v>
      </c>
      <c r="AW31" s="49">
        <v>0</v>
      </c>
      <c r="AX31" s="49">
        <v>2</v>
      </c>
      <c r="AY31" s="13">
        <v>10</v>
      </c>
      <c r="AZ31" s="4364">
        <v>0</v>
      </c>
      <c r="BA31" s="4365">
        <v>2</v>
      </c>
    </row>
    <row r="32" spans="1:53" ht="17.25" thickBot="1">
      <c r="A32" s="4452" t="s">
        <v>1870</v>
      </c>
      <c r="B32" s="449" t="s">
        <v>2</v>
      </c>
      <c r="C32" s="453" t="s">
        <v>2</v>
      </c>
      <c r="D32" s="451" t="s">
        <v>17</v>
      </c>
      <c r="E32" s="453" t="s">
        <v>2</v>
      </c>
      <c r="F32" s="2317" t="s">
        <v>17</v>
      </c>
      <c r="G32" s="4459" t="s">
        <v>704</v>
      </c>
      <c r="H32" s="3200" t="s">
        <v>704</v>
      </c>
      <c r="I32" s="2021" t="s">
        <v>2</v>
      </c>
      <c r="J32" s="2018" t="s">
        <v>17</v>
      </c>
      <c r="K32" s="2021" t="s">
        <v>2</v>
      </c>
      <c r="L32" s="2021" t="s">
        <v>2</v>
      </c>
      <c r="M32" s="2021" t="s">
        <v>2</v>
      </c>
      <c r="N32" s="2018" t="s">
        <v>17</v>
      </c>
      <c r="O32" s="2018" t="s">
        <v>17</v>
      </c>
      <c r="P32" s="4460" t="s">
        <v>15</v>
      </c>
      <c r="Q32" s="2021" t="s">
        <v>2</v>
      </c>
      <c r="R32" s="2021" t="s">
        <v>2</v>
      </c>
      <c r="S32" s="2021" t="s">
        <v>2</v>
      </c>
      <c r="T32" s="2021" t="s">
        <v>2</v>
      </c>
      <c r="U32" s="2018" t="s">
        <v>17</v>
      </c>
      <c r="V32" s="2018" t="s">
        <v>17</v>
      </c>
      <c r="W32" s="2021" t="s">
        <v>2</v>
      </c>
      <c r="X32" s="2021" t="s">
        <v>2</v>
      </c>
      <c r="Y32" s="2021" t="s">
        <v>2</v>
      </c>
      <c r="Z32" s="2021" t="s">
        <v>2</v>
      </c>
      <c r="AA32" s="2021" t="s">
        <v>2</v>
      </c>
      <c r="AB32" s="2018" t="s">
        <v>17</v>
      </c>
      <c r="AC32" s="2018" t="s">
        <v>17</v>
      </c>
      <c r="AD32" s="2021" t="s">
        <v>2</v>
      </c>
      <c r="AE32" s="4460" t="s">
        <v>15</v>
      </c>
      <c r="AF32" s="2021" t="s">
        <v>2</v>
      </c>
      <c r="AG32" s="2021" t="s">
        <v>2</v>
      </c>
      <c r="AH32" s="4460" t="s">
        <v>15</v>
      </c>
      <c r="AI32" s="2018" t="s">
        <v>17</v>
      </c>
      <c r="AJ32" s="2018" t="s">
        <v>17</v>
      </c>
      <c r="AK32" s="4461" t="s">
        <v>2</v>
      </c>
      <c r="AL32" s="4380" t="s">
        <v>2</v>
      </c>
      <c r="AM32" s="453" t="s">
        <v>2</v>
      </c>
      <c r="AN32" s="453" t="s">
        <v>2</v>
      </c>
      <c r="AO32" s="451" t="s">
        <v>17</v>
      </c>
      <c r="AP32" s="4040" t="s">
        <v>704</v>
      </c>
      <c r="AQ32" s="4387" t="s">
        <v>704</v>
      </c>
      <c r="AR32" s="3378">
        <v>20</v>
      </c>
      <c r="AS32" s="558">
        <v>0</v>
      </c>
      <c r="AT32" s="558">
        <v>0</v>
      </c>
      <c r="AU32" s="558">
        <v>9</v>
      </c>
      <c r="AV32" s="1853">
        <v>2</v>
      </c>
      <c r="AW32" s="1853">
        <v>0</v>
      </c>
      <c r="AX32" s="1853">
        <v>3</v>
      </c>
      <c r="AY32" s="558">
        <v>2</v>
      </c>
      <c r="AZ32" s="4394">
        <v>0</v>
      </c>
      <c r="BA32" s="4395">
        <v>2</v>
      </c>
    </row>
    <row r="33" spans="1:53">
      <c r="A33" s="3636" t="s">
        <v>527</v>
      </c>
      <c r="B33" s="1426"/>
      <c r="C33" s="431"/>
      <c r="D33" s="431"/>
      <c r="E33" s="4242"/>
      <c r="F33" s="4396"/>
      <c r="G33" s="1426" t="s">
        <v>1047</v>
      </c>
      <c r="H33" s="459" t="s">
        <v>1708</v>
      </c>
      <c r="I33" s="431" t="s">
        <v>1047</v>
      </c>
      <c r="J33" s="431" t="s">
        <v>1047</v>
      </c>
      <c r="K33" s="431" t="s">
        <v>5</v>
      </c>
      <c r="L33" s="431" t="s">
        <v>5</v>
      </c>
      <c r="M33" s="431" t="s">
        <v>5</v>
      </c>
      <c r="N33" s="459" t="s">
        <v>1708</v>
      </c>
      <c r="O33" s="459" t="s">
        <v>1708</v>
      </c>
      <c r="P33" s="431" t="s">
        <v>1047</v>
      </c>
      <c r="Q33" s="459" t="s">
        <v>1708</v>
      </c>
      <c r="R33" s="431" t="s">
        <v>1047</v>
      </c>
      <c r="S33" s="431" t="s">
        <v>5</v>
      </c>
      <c r="T33" s="431" t="s">
        <v>5</v>
      </c>
      <c r="U33" s="459" t="s">
        <v>1708</v>
      </c>
      <c r="V33" s="431" t="s">
        <v>1047</v>
      </c>
      <c r="W33" s="459" t="s">
        <v>1708</v>
      </c>
      <c r="X33" s="431" t="s">
        <v>1047</v>
      </c>
      <c r="Y33" s="431" t="s">
        <v>5</v>
      </c>
      <c r="Z33" s="431" t="s">
        <v>5</v>
      </c>
      <c r="AA33" s="431" t="s">
        <v>5</v>
      </c>
      <c r="AB33" s="431" t="s">
        <v>1047</v>
      </c>
      <c r="AC33" s="459" t="s">
        <v>1708</v>
      </c>
      <c r="AD33" s="431" t="s">
        <v>1047</v>
      </c>
      <c r="AE33" s="431" t="s">
        <v>1047</v>
      </c>
      <c r="AF33" s="431" t="s">
        <v>5</v>
      </c>
      <c r="AG33" s="431" t="s">
        <v>5</v>
      </c>
      <c r="AH33" s="431" t="s">
        <v>1545</v>
      </c>
      <c r="AI33" s="459" t="s">
        <v>1708</v>
      </c>
      <c r="AJ33" s="431" t="s">
        <v>1047</v>
      </c>
      <c r="AK33" s="4111" t="s">
        <v>1047</v>
      </c>
      <c r="AL33" s="4397"/>
      <c r="AM33" s="2970"/>
      <c r="AN33" s="2970"/>
      <c r="AO33" s="431"/>
      <c r="AP33" s="431"/>
      <c r="AQ33" s="4398"/>
      <c r="AR33" s="2489">
        <v>12</v>
      </c>
      <c r="AS33" s="2490">
        <v>8</v>
      </c>
      <c r="AT33" s="2490">
        <v>0</v>
      </c>
      <c r="AU33" s="2490">
        <v>10</v>
      </c>
      <c r="AV33" s="1777">
        <v>0</v>
      </c>
      <c r="AW33" s="1777">
        <v>0</v>
      </c>
      <c r="AX33" s="1777">
        <v>0</v>
      </c>
      <c r="AY33" s="16">
        <v>28</v>
      </c>
      <c r="AZ33" s="4360">
        <v>0</v>
      </c>
      <c r="BA33" s="4361">
        <v>4</v>
      </c>
    </row>
    <row r="34" spans="1:53">
      <c r="A34" s="3640" t="s">
        <v>732</v>
      </c>
      <c r="B34" s="4131"/>
      <c r="C34" s="1982"/>
      <c r="D34" s="439"/>
      <c r="E34" s="4399"/>
      <c r="F34" s="4400"/>
      <c r="G34" s="446" t="s">
        <v>1708</v>
      </c>
      <c r="H34" s="1737" t="s">
        <v>1047</v>
      </c>
      <c r="I34" s="1737" t="s">
        <v>5</v>
      </c>
      <c r="J34" s="1737" t="s">
        <v>5</v>
      </c>
      <c r="K34" s="1737" t="s">
        <v>1047</v>
      </c>
      <c r="L34" s="439" t="s">
        <v>1708</v>
      </c>
      <c r="M34" s="1737" t="s">
        <v>1047</v>
      </c>
      <c r="N34" s="1737" t="s">
        <v>1047</v>
      </c>
      <c r="O34" s="1737" t="s">
        <v>1047</v>
      </c>
      <c r="P34" s="1737" t="s">
        <v>5</v>
      </c>
      <c r="Q34" s="1737" t="s">
        <v>5</v>
      </c>
      <c r="R34" s="1737" t="s">
        <v>5</v>
      </c>
      <c r="S34" s="1737" t="s">
        <v>1047</v>
      </c>
      <c r="T34" s="439" t="s">
        <v>1708</v>
      </c>
      <c r="U34" s="1737" t="s">
        <v>1047</v>
      </c>
      <c r="V34" s="439" t="s">
        <v>1708</v>
      </c>
      <c r="W34" s="1737" t="s">
        <v>5</v>
      </c>
      <c r="X34" s="1737" t="s">
        <v>5</v>
      </c>
      <c r="Y34" s="1737" t="s">
        <v>1047</v>
      </c>
      <c r="Z34" s="439" t="s">
        <v>1708</v>
      </c>
      <c r="AA34" s="1737" t="s">
        <v>1047</v>
      </c>
      <c r="AB34" s="439" t="s">
        <v>1708</v>
      </c>
      <c r="AC34" s="1737" t="s">
        <v>1047</v>
      </c>
      <c r="AD34" s="1737" t="s">
        <v>5</v>
      </c>
      <c r="AE34" s="1737" t="s">
        <v>5</v>
      </c>
      <c r="AF34" s="439" t="s">
        <v>1708</v>
      </c>
      <c r="AG34" s="1737" t="s">
        <v>1047</v>
      </c>
      <c r="AH34" s="1737" t="s">
        <v>1047</v>
      </c>
      <c r="AI34" s="1737" t="s">
        <v>1047</v>
      </c>
      <c r="AJ34" s="439" t="s">
        <v>1708</v>
      </c>
      <c r="AK34" s="4128" t="s">
        <v>5</v>
      </c>
      <c r="AL34" s="4401"/>
      <c r="AM34" s="4256"/>
      <c r="AN34" s="4256"/>
      <c r="AO34" s="4402"/>
      <c r="AP34" s="4402"/>
      <c r="AQ34" s="4403"/>
      <c r="AR34" s="2491">
        <v>13</v>
      </c>
      <c r="AS34" s="2492">
        <v>8</v>
      </c>
      <c r="AT34" s="2492">
        <v>0</v>
      </c>
      <c r="AU34" s="2492">
        <v>10</v>
      </c>
      <c r="AV34" s="49">
        <v>0</v>
      </c>
      <c r="AW34" s="49">
        <v>0</v>
      </c>
      <c r="AX34" s="49">
        <v>0</v>
      </c>
      <c r="AY34" s="13">
        <v>29</v>
      </c>
      <c r="AZ34" s="4364">
        <v>0</v>
      </c>
      <c r="BA34" s="4365">
        <v>6</v>
      </c>
    </row>
    <row r="35" spans="1:53">
      <c r="A35" s="3640" t="s">
        <v>1547</v>
      </c>
      <c r="B35" s="4131"/>
      <c r="C35" s="1737"/>
      <c r="D35" s="73"/>
      <c r="E35" s="2307"/>
      <c r="F35" s="4137"/>
      <c r="G35" s="4131" t="s">
        <v>5</v>
      </c>
      <c r="H35" s="1737" t="s">
        <v>5</v>
      </c>
      <c r="I35" s="439" t="s">
        <v>1708</v>
      </c>
      <c r="J35" s="1737" t="s">
        <v>1047</v>
      </c>
      <c r="K35" s="439" t="s">
        <v>1708</v>
      </c>
      <c r="L35" s="1737" t="s">
        <v>1047</v>
      </c>
      <c r="M35" s="1737" t="s">
        <v>1047</v>
      </c>
      <c r="N35" s="1737" t="s">
        <v>5</v>
      </c>
      <c r="O35" s="1737" t="s">
        <v>5</v>
      </c>
      <c r="P35" s="439" t="s">
        <v>1708</v>
      </c>
      <c r="Q35" s="1737" t="s">
        <v>1047</v>
      </c>
      <c r="R35" s="1737" t="s">
        <v>1047</v>
      </c>
      <c r="S35" s="439" t="s">
        <v>1708</v>
      </c>
      <c r="T35" s="1737" t="s">
        <v>1047</v>
      </c>
      <c r="U35" s="1737" t="s">
        <v>5</v>
      </c>
      <c r="V35" s="1737" t="s">
        <v>5</v>
      </c>
      <c r="W35" s="1737" t="s">
        <v>704</v>
      </c>
      <c r="X35" s="439" t="s">
        <v>1708</v>
      </c>
      <c r="Y35" s="1737" t="s">
        <v>1047</v>
      </c>
      <c r="Z35" s="1737" t="s">
        <v>1047</v>
      </c>
      <c r="AA35" s="439" t="s">
        <v>1708</v>
      </c>
      <c r="AB35" s="1737" t="s">
        <v>5</v>
      </c>
      <c r="AC35" s="1737" t="s">
        <v>5</v>
      </c>
      <c r="AD35" s="439" t="s">
        <v>1708</v>
      </c>
      <c r="AE35" s="1737" t="s">
        <v>1047</v>
      </c>
      <c r="AF35" s="1737" t="s">
        <v>1047</v>
      </c>
      <c r="AG35" s="439" t="s">
        <v>1708</v>
      </c>
      <c r="AH35" s="1737" t="s">
        <v>1047</v>
      </c>
      <c r="AI35" s="1737" t="s">
        <v>5</v>
      </c>
      <c r="AJ35" s="1737" t="s">
        <v>5</v>
      </c>
      <c r="AK35" s="2311" t="s">
        <v>1708</v>
      </c>
      <c r="AL35" s="4404"/>
      <c r="AM35" s="1737"/>
      <c r="AN35" s="1737"/>
      <c r="AO35" s="1982"/>
      <c r="AP35" s="1982"/>
      <c r="AQ35" s="2125"/>
      <c r="AR35" s="2491">
        <v>12</v>
      </c>
      <c r="AS35" s="2492">
        <v>9</v>
      </c>
      <c r="AT35" s="2492">
        <v>0</v>
      </c>
      <c r="AU35" s="2492">
        <v>10</v>
      </c>
      <c r="AV35" s="49">
        <v>0</v>
      </c>
      <c r="AW35" s="49">
        <v>0</v>
      </c>
      <c r="AX35" s="49">
        <v>0</v>
      </c>
      <c r="AY35" s="13">
        <v>30</v>
      </c>
      <c r="AZ35" s="4364">
        <v>0</v>
      </c>
      <c r="BA35" s="4365">
        <v>0</v>
      </c>
    </row>
    <row r="36" spans="1:53" ht="17.25" thickBot="1">
      <c r="A36" s="4405" t="s">
        <v>1776</v>
      </c>
      <c r="B36" s="4406"/>
      <c r="C36" s="213"/>
      <c r="D36" s="213"/>
      <c r="E36" s="4407"/>
      <c r="F36" s="306"/>
      <c r="G36" s="4406" t="s">
        <v>5</v>
      </c>
      <c r="H36" s="213" t="s">
        <v>5</v>
      </c>
      <c r="I36" s="213" t="s">
        <v>1047</v>
      </c>
      <c r="J36" s="2469" t="s">
        <v>1708</v>
      </c>
      <c r="K36" s="213" t="s">
        <v>1047</v>
      </c>
      <c r="L36" s="3774" t="s">
        <v>1545</v>
      </c>
      <c r="M36" s="2469" t="s">
        <v>1708</v>
      </c>
      <c r="N36" s="213" t="s">
        <v>5</v>
      </c>
      <c r="O36" s="213" t="s">
        <v>5</v>
      </c>
      <c r="P36" s="213" t="s">
        <v>1047</v>
      </c>
      <c r="Q36" s="213" t="s">
        <v>1047</v>
      </c>
      <c r="R36" s="2469" t="s">
        <v>1708</v>
      </c>
      <c r="S36" s="213" t="s">
        <v>1047</v>
      </c>
      <c r="T36" s="213" t="s">
        <v>1047</v>
      </c>
      <c r="U36" s="213" t="s">
        <v>5</v>
      </c>
      <c r="V36" s="213" t="s">
        <v>5</v>
      </c>
      <c r="W36" s="213" t="s">
        <v>1047</v>
      </c>
      <c r="X36" s="213" t="s">
        <v>1047</v>
      </c>
      <c r="Y36" s="2469" t="s">
        <v>1708</v>
      </c>
      <c r="Z36" s="213" t="s">
        <v>1047</v>
      </c>
      <c r="AA36" s="213" t="s">
        <v>1047</v>
      </c>
      <c r="AB36" s="213" t="s">
        <v>5</v>
      </c>
      <c r="AC36" s="213" t="s">
        <v>5</v>
      </c>
      <c r="AD36" s="213" t="s">
        <v>1047</v>
      </c>
      <c r="AE36" s="2469" t="s">
        <v>1708</v>
      </c>
      <c r="AF36" s="213" t="s">
        <v>1047</v>
      </c>
      <c r="AG36" s="213" t="s">
        <v>1047</v>
      </c>
      <c r="AH36" s="2469" t="s">
        <v>1708</v>
      </c>
      <c r="AI36" s="213" t="s">
        <v>5</v>
      </c>
      <c r="AJ36" s="213" t="s">
        <v>5</v>
      </c>
      <c r="AK36" s="4408" t="s">
        <v>1047</v>
      </c>
      <c r="AL36" s="4138"/>
      <c r="AM36" s="4140"/>
      <c r="AN36" s="4140"/>
      <c r="AO36" s="451"/>
      <c r="AP36" s="451"/>
      <c r="AQ36" s="4378"/>
      <c r="AR36" s="2493">
        <v>14</v>
      </c>
      <c r="AS36" s="2494">
        <v>6</v>
      </c>
      <c r="AT36" s="2494">
        <v>0</v>
      </c>
      <c r="AU36" s="2494">
        <v>10</v>
      </c>
      <c r="AV36" s="1778">
        <v>0</v>
      </c>
      <c r="AW36" s="1778">
        <v>0</v>
      </c>
      <c r="AX36" s="1778">
        <v>0</v>
      </c>
      <c r="AY36" s="20">
        <v>26</v>
      </c>
      <c r="AZ36" s="4370">
        <v>0</v>
      </c>
      <c r="BA36" s="4371">
        <v>0</v>
      </c>
    </row>
    <row r="37" spans="1:53">
      <c r="A37" s="3789" t="s">
        <v>2</v>
      </c>
      <c r="B37" s="4409">
        <v>2</v>
      </c>
      <c r="C37" s="4410">
        <v>2</v>
      </c>
      <c r="D37" s="4410">
        <v>2</v>
      </c>
      <c r="E37" s="4410">
        <v>2</v>
      </c>
      <c r="F37" s="4410">
        <v>3</v>
      </c>
      <c r="G37" s="4410">
        <v>0</v>
      </c>
      <c r="H37" s="4410">
        <v>0</v>
      </c>
      <c r="I37" s="4410">
        <v>3</v>
      </c>
      <c r="J37" s="4410">
        <v>3</v>
      </c>
      <c r="K37" s="4410">
        <v>3</v>
      </c>
      <c r="L37" s="4410">
        <v>3</v>
      </c>
      <c r="M37" s="4410">
        <v>3</v>
      </c>
      <c r="N37" s="4410">
        <v>0</v>
      </c>
      <c r="O37" s="4410">
        <v>0</v>
      </c>
      <c r="P37" s="4410">
        <v>3</v>
      </c>
      <c r="Q37" s="4410">
        <v>3</v>
      </c>
      <c r="R37" s="4410">
        <v>3</v>
      </c>
      <c r="S37" s="4410">
        <v>3</v>
      </c>
      <c r="T37" s="4410">
        <v>3</v>
      </c>
      <c r="U37" s="4410">
        <v>0</v>
      </c>
      <c r="V37" s="4410">
        <v>0</v>
      </c>
      <c r="W37" s="4410">
        <v>3</v>
      </c>
      <c r="X37" s="4410">
        <v>3</v>
      </c>
      <c r="Y37" s="4410">
        <v>3</v>
      </c>
      <c r="Z37" s="4410">
        <v>3</v>
      </c>
      <c r="AA37" s="4410">
        <v>3</v>
      </c>
      <c r="AB37" s="4410">
        <v>0</v>
      </c>
      <c r="AC37" s="4410">
        <v>0</v>
      </c>
      <c r="AD37" s="4410">
        <v>3</v>
      </c>
      <c r="AE37" s="4410">
        <v>3</v>
      </c>
      <c r="AF37" s="4410">
        <v>3</v>
      </c>
      <c r="AG37" s="4410">
        <v>3</v>
      </c>
      <c r="AH37" s="4410">
        <v>3</v>
      </c>
      <c r="AI37" s="4410">
        <v>0</v>
      </c>
      <c r="AJ37" s="4410">
        <v>0</v>
      </c>
      <c r="AK37" s="4411">
        <v>3</v>
      </c>
      <c r="AL37" s="4262">
        <v>0</v>
      </c>
      <c r="AM37" s="4262">
        <v>0</v>
      </c>
      <c r="AN37" s="4262">
        <v>0</v>
      </c>
      <c r="AO37" s="4262">
        <v>0</v>
      </c>
      <c r="AP37" s="4412"/>
      <c r="AQ37" s="4412"/>
      <c r="AR37" s="2497" t="s">
        <v>704</v>
      </c>
      <c r="AS37" s="2497" t="s">
        <v>798</v>
      </c>
      <c r="AT37" s="2497"/>
      <c r="AU37" s="2497"/>
      <c r="AV37" s="2497"/>
      <c r="AW37" s="2497"/>
      <c r="AX37" s="2497"/>
      <c r="AY37" s="2497"/>
    </row>
    <row r="38" spans="1:53">
      <c r="A38" s="3792" t="s">
        <v>3</v>
      </c>
      <c r="B38" s="4263">
        <v>3</v>
      </c>
      <c r="C38" s="4413">
        <v>3</v>
      </c>
      <c r="D38" s="4413">
        <v>3</v>
      </c>
      <c r="E38" s="4413">
        <v>4</v>
      </c>
      <c r="F38" s="4413">
        <v>3</v>
      </c>
      <c r="G38" s="4413">
        <v>3</v>
      </c>
      <c r="H38" s="4413">
        <v>3</v>
      </c>
      <c r="I38" s="4413">
        <v>4</v>
      </c>
      <c r="J38" s="4413">
        <v>4</v>
      </c>
      <c r="K38" s="4413">
        <v>4</v>
      </c>
      <c r="L38" s="4413">
        <v>4</v>
      </c>
      <c r="M38" s="4413">
        <v>4</v>
      </c>
      <c r="N38" s="4413">
        <v>3</v>
      </c>
      <c r="O38" s="4413">
        <v>3</v>
      </c>
      <c r="P38" s="4413">
        <v>4</v>
      </c>
      <c r="Q38" s="4413">
        <v>4</v>
      </c>
      <c r="R38" s="4413">
        <v>4</v>
      </c>
      <c r="S38" s="4413">
        <v>4</v>
      </c>
      <c r="T38" s="4413">
        <v>4</v>
      </c>
      <c r="U38" s="4413">
        <v>3</v>
      </c>
      <c r="V38" s="4413">
        <v>3</v>
      </c>
      <c r="W38" s="4413">
        <v>4</v>
      </c>
      <c r="X38" s="4413">
        <v>4</v>
      </c>
      <c r="Y38" s="4413">
        <v>4</v>
      </c>
      <c r="Z38" s="4413">
        <v>4</v>
      </c>
      <c r="AA38" s="4413">
        <v>4</v>
      </c>
      <c r="AB38" s="4413">
        <v>3</v>
      </c>
      <c r="AC38" s="4413">
        <v>3</v>
      </c>
      <c r="AD38" s="4413">
        <v>4</v>
      </c>
      <c r="AE38" s="4413">
        <v>4</v>
      </c>
      <c r="AF38" s="4413">
        <v>4</v>
      </c>
      <c r="AG38" s="4413">
        <v>4</v>
      </c>
      <c r="AH38" s="4413">
        <v>4</v>
      </c>
      <c r="AI38" s="4413">
        <v>3</v>
      </c>
      <c r="AJ38" s="4413">
        <v>3</v>
      </c>
      <c r="AK38" s="4414">
        <v>4</v>
      </c>
      <c r="AL38" s="4263">
        <v>4</v>
      </c>
      <c r="AM38" s="4263">
        <v>4</v>
      </c>
      <c r="AN38" s="4263">
        <v>4</v>
      </c>
      <c r="AO38" s="4263">
        <v>4</v>
      </c>
      <c r="AP38" s="4415"/>
      <c r="AQ38" s="4415"/>
      <c r="AR38" s="2498"/>
      <c r="AS38" s="2498"/>
      <c r="AT38" s="2498"/>
      <c r="AU38" s="2498"/>
      <c r="AV38" s="2497"/>
      <c r="AW38" s="2497"/>
      <c r="AX38" s="2497"/>
      <c r="AY38" s="2498"/>
    </row>
    <row r="39" spans="1:53">
      <c r="A39" s="3792" t="s">
        <v>402</v>
      </c>
      <c r="B39" s="4264">
        <v>1</v>
      </c>
      <c r="C39" s="3810">
        <v>3</v>
      </c>
      <c r="D39" s="3810">
        <v>2</v>
      </c>
      <c r="E39" s="3810">
        <v>2</v>
      </c>
      <c r="F39" s="3810">
        <v>1</v>
      </c>
      <c r="G39" s="3810">
        <v>2</v>
      </c>
      <c r="H39" s="3810">
        <v>1</v>
      </c>
      <c r="I39" s="3810">
        <v>2</v>
      </c>
      <c r="J39" s="3810">
        <v>1</v>
      </c>
      <c r="K39" s="3810">
        <v>2</v>
      </c>
      <c r="L39" s="3810">
        <v>1</v>
      </c>
      <c r="M39" s="3810">
        <v>2</v>
      </c>
      <c r="N39" s="3810">
        <v>2</v>
      </c>
      <c r="O39" s="3810">
        <v>2</v>
      </c>
      <c r="P39" s="3810">
        <v>2</v>
      </c>
      <c r="Q39" s="3810">
        <v>2</v>
      </c>
      <c r="R39" s="3810">
        <v>2</v>
      </c>
      <c r="S39" s="3810">
        <v>1</v>
      </c>
      <c r="T39" s="3810">
        <v>2</v>
      </c>
      <c r="U39" s="3810">
        <v>2</v>
      </c>
      <c r="V39" s="3810">
        <v>2</v>
      </c>
      <c r="W39" s="3810">
        <v>2</v>
      </c>
      <c r="X39" s="3810">
        <v>2</v>
      </c>
      <c r="Y39" s="3810">
        <v>2</v>
      </c>
      <c r="Z39" s="3810">
        <v>2</v>
      </c>
      <c r="AA39" s="3810">
        <v>1</v>
      </c>
      <c r="AB39" s="3810">
        <v>1</v>
      </c>
      <c r="AC39" s="3810">
        <v>2</v>
      </c>
      <c r="AD39" s="3810">
        <v>2</v>
      </c>
      <c r="AE39" s="3810">
        <v>2</v>
      </c>
      <c r="AF39" s="3810">
        <v>2</v>
      </c>
      <c r="AG39" s="3810">
        <v>2</v>
      </c>
      <c r="AH39" s="3810">
        <v>2</v>
      </c>
      <c r="AI39" s="3810">
        <v>1</v>
      </c>
      <c r="AJ39" s="3810">
        <v>1</v>
      </c>
      <c r="AK39" s="3811">
        <v>2</v>
      </c>
      <c r="AL39" s="4264">
        <v>2</v>
      </c>
      <c r="AM39" s="4264">
        <v>2</v>
      </c>
      <c r="AN39" s="4264">
        <v>1</v>
      </c>
      <c r="AO39" s="4264">
        <v>2</v>
      </c>
      <c r="AP39" s="4412"/>
      <c r="AQ39" s="4412"/>
      <c r="AR39" s="2498"/>
      <c r="AS39" s="2498"/>
      <c r="AT39" s="2498"/>
      <c r="AU39" s="2498"/>
      <c r="AV39" s="2497"/>
      <c r="AW39" s="2497"/>
      <c r="AX39" s="2497"/>
      <c r="AY39" s="2498"/>
    </row>
    <row r="40" spans="1:53">
      <c r="A40" s="3792" t="s">
        <v>1837</v>
      </c>
      <c r="B40" s="4264">
        <v>1</v>
      </c>
      <c r="C40" s="3810">
        <v>1</v>
      </c>
      <c r="D40" s="3810">
        <v>1</v>
      </c>
      <c r="E40" s="3810">
        <v>0</v>
      </c>
      <c r="F40" s="3810">
        <v>1</v>
      </c>
      <c r="G40" s="3810">
        <v>1</v>
      </c>
      <c r="H40" s="3810">
        <v>1</v>
      </c>
      <c r="I40" s="3810">
        <v>1</v>
      </c>
      <c r="J40" s="3810">
        <v>1</v>
      </c>
      <c r="K40" s="3810">
        <v>1</v>
      </c>
      <c r="L40" s="3810">
        <v>1</v>
      </c>
      <c r="M40" s="3810">
        <v>1</v>
      </c>
      <c r="N40" s="3810">
        <v>1</v>
      </c>
      <c r="O40" s="3810">
        <v>1</v>
      </c>
      <c r="P40" s="3810">
        <v>1</v>
      </c>
      <c r="Q40" s="3810">
        <v>1</v>
      </c>
      <c r="R40" s="3810">
        <v>1</v>
      </c>
      <c r="S40" s="3810">
        <v>1</v>
      </c>
      <c r="T40" s="3810">
        <v>1</v>
      </c>
      <c r="U40" s="3810">
        <v>1</v>
      </c>
      <c r="V40" s="3810">
        <v>1</v>
      </c>
      <c r="W40" s="3810">
        <v>1</v>
      </c>
      <c r="X40" s="3810">
        <v>1</v>
      </c>
      <c r="Y40" s="3810">
        <v>1</v>
      </c>
      <c r="Z40" s="3810">
        <v>1</v>
      </c>
      <c r="AA40" s="3810">
        <v>1</v>
      </c>
      <c r="AB40" s="3810">
        <v>1</v>
      </c>
      <c r="AC40" s="3810">
        <v>1</v>
      </c>
      <c r="AD40" s="3810">
        <v>1</v>
      </c>
      <c r="AE40" s="3810">
        <v>1</v>
      </c>
      <c r="AF40" s="3810">
        <v>1</v>
      </c>
      <c r="AG40" s="3810">
        <v>1</v>
      </c>
      <c r="AH40" s="3810">
        <v>1</v>
      </c>
      <c r="AI40" s="3810">
        <v>1</v>
      </c>
      <c r="AJ40" s="3810">
        <v>1</v>
      </c>
      <c r="AK40" s="3811">
        <v>1</v>
      </c>
      <c r="AL40" s="4264">
        <v>1</v>
      </c>
      <c r="AM40" s="4264">
        <v>1</v>
      </c>
      <c r="AN40" s="4264">
        <v>1</v>
      </c>
      <c r="AO40" s="4264">
        <v>1</v>
      </c>
      <c r="AP40" s="4412"/>
      <c r="AQ40" s="4412"/>
      <c r="AR40" s="2498"/>
      <c r="AS40" s="2498"/>
      <c r="AT40" s="2498"/>
      <c r="AU40" s="2498"/>
      <c r="AV40" s="2497"/>
      <c r="AW40" s="2497"/>
      <c r="AX40" s="2497"/>
      <c r="AY40" s="2498"/>
    </row>
    <row r="41" spans="1:53">
      <c r="A41" s="3792" t="s">
        <v>1838</v>
      </c>
      <c r="B41" s="4264">
        <v>1</v>
      </c>
      <c r="C41" s="3810">
        <v>0</v>
      </c>
      <c r="D41" s="3810">
        <v>1</v>
      </c>
      <c r="E41" s="3810">
        <v>3</v>
      </c>
      <c r="F41" s="3810">
        <v>0</v>
      </c>
      <c r="G41" s="3810">
        <v>1</v>
      </c>
      <c r="H41" s="3810">
        <v>0</v>
      </c>
      <c r="I41" s="3810">
        <v>0</v>
      </c>
      <c r="J41" s="3810">
        <v>1</v>
      </c>
      <c r="K41" s="3810">
        <v>3</v>
      </c>
      <c r="L41" s="3810">
        <v>1</v>
      </c>
      <c r="M41" s="3810">
        <v>2</v>
      </c>
      <c r="N41" s="3810">
        <v>0</v>
      </c>
      <c r="O41" s="3810">
        <v>0</v>
      </c>
      <c r="P41" s="3810">
        <v>1</v>
      </c>
      <c r="Q41" s="3810">
        <v>1</v>
      </c>
      <c r="R41" s="3810">
        <v>1</v>
      </c>
      <c r="S41" s="3810">
        <v>1</v>
      </c>
      <c r="T41" s="3810">
        <v>1</v>
      </c>
      <c r="U41" s="3810">
        <v>0</v>
      </c>
      <c r="V41" s="3810">
        <v>1</v>
      </c>
      <c r="W41" s="3810">
        <v>1</v>
      </c>
      <c r="X41" s="3810">
        <v>2</v>
      </c>
      <c r="Y41" s="3810">
        <v>1</v>
      </c>
      <c r="Z41" s="3810">
        <v>0</v>
      </c>
      <c r="AA41" s="3810">
        <v>2</v>
      </c>
      <c r="AB41" s="3810">
        <v>1</v>
      </c>
      <c r="AC41" s="3810">
        <v>0</v>
      </c>
      <c r="AD41" s="3810">
        <v>2</v>
      </c>
      <c r="AE41" s="3810">
        <v>2</v>
      </c>
      <c r="AF41" s="3810">
        <v>1</v>
      </c>
      <c r="AG41" s="3810">
        <v>1</v>
      </c>
      <c r="AH41" s="3810">
        <v>1</v>
      </c>
      <c r="AI41" s="3810">
        <v>0</v>
      </c>
      <c r="AJ41" s="3810">
        <v>1</v>
      </c>
      <c r="AK41" s="3811">
        <v>1</v>
      </c>
      <c r="AL41" s="4264">
        <v>1</v>
      </c>
      <c r="AM41" s="4264">
        <v>0</v>
      </c>
      <c r="AN41" s="4264">
        <v>1</v>
      </c>
      <c r="AO41" s="4264">
        <v>1</v>
      </c>
      <c r="AP41" s="4412"/>
      <c r="AQ41" s="4412"/>
      <c r="AR41" s="2498"/>
      <c r="AS41" s="2498"/>
      <c r="AT41" s="2498"/>
      <c r="AU41" s="2498"/>
      <c r="AV41" s="2497"/>
      <c r="AW41" s="2497"/>
      <c r="AX41" s="2497"/>
      <c r="AY41" s="2498"/>
    </row>
    <row r="42" spans="1:53">
      <c r="A42" s="3799" t="s">
        <v>2</v>
      </c>
      <c r="B42" s="4265">
        <v>9</v>
      </c>
      <c r="C42" s="4416">
        <v>11</v>
      </c>
      <c r="D42" s="4416">
        <v>8</v>
      </c>
      <c r="E42" s="4416">
        <v>11</v>
      </c>
      <c r="F42" s="4416">
        <v>9</v>
      </c>
      <c r="G42" s="4416">
        <v>0</v>
      </c>
      <c r="H42" s="4416">
        <v>0</v>
      </c>
      <c r="I42" s="4416">
        <v>9</v>
      </c>
      <c r="J42" s="4416">
        <v>10</v>
      </c>
      <c r="K42" s="4416">
        <v>10</v>
      </c>
      <c r="L42" s="4416">
        <v>12</v>
      </c>
      <c r="M42" s="4416">
        <v>9</v>
      </c>
      <c r="N42" s="4416">
        <v>0</v>
      </c>
      <c r="O42" s="4416">
        <v>0</v>
      </c>
      <c r="P42" s="4416">
        <v>10</v>
      </c>
      <c r="Q42" s="4416">
        <v>12</v>
      </c>
      <c r="R42" s="4416">
        <v>8</v>
      </c>
      <c r="S42" s="4416">
        <v>12</v>
      </c>
      <c r="T42" s="4416">
        <v>9</v>
      </c>
      <c r="U42" s="4416">
        <v>0</v>
      </c>
      <c r="V42" s="4416">
        <v>0</v>
      </c>
      <c r="W42" s="4416">
        <v>9</v>
      </c>
      <c r="X42" s="4416">
        <v>12</v>
      </c>
      <c r="Y42" s="4416">
        <v>8</v>
      </c>
      <c r="Z42" s="4416">
        <v>12</v>
      </c>
      <c r="AA42" s="4416">
        <v>9</v>
      </c>
      <c r="AB42" s="4416">
        <v>0</v>
      </c>
      <c r="AC42" s="4416">
        <v>0</v>
      </c>
      <c r="AD42" s="4416">
        <v>10</v>
      </c>
      <c r="AE42" s="4416">
        <v>11</v>
      </c>
      <c r="AF42" s="4416">
        <v>9</v>
      </c>
      <c r="AG42" s="4416">
        <v>13</v>
      </c>
      <c r="AH42" s="4416">
        <v>8</v>
      </c>
      <c r="AI42" s="4416">
        <v>0</v>
      </c>
      <c r="AJ42" s="4416">
        <v>0</v>
      </c>
      <c r="AK42" s="4417">
        <v>10</v>
      </c>
      <c r="AL42" s="4265">
        <v>11</v>
      </c>
      <c r="AM42" s="4265">
        <v>8</v>
      </c>
      <c r="AN42" s="4265">
        <v>11</v>
      </c>
      <c r="AO42" s="4265">
        <v>9</v>
      </c>
      <c r="AP42" s="4412"/>
      <c r="AQ42" s="4412"/>
      <c r="AR42" s="2507"/>
      <c r="AS42" s="2507"/>
      <c r="AT42" s="2507"/>
      <c r="AU42" s="2507"/>
      <c r="AV42" s="2507"/>
      <c r="AW42" s="2507"/>
      <c r="AX42" s="2507"/>
      <c r="AY42" s="2507"/>
    </row>
    <row r="43" spans="1:53">
      <c r="A43" s="3803" t="s">
        <v>403</v>
      </c>
      <c r="B43" s="4264">
        <v>13</v>
      </c>
      <c r="C43" s="3810">
        <v>13</v>
      </c>
      <c r="D43" s="3810">
        <v>12</v>
      </c>
      <c r="E43" s="3810">
        <v>13</v>
      </c>
      <c r="F43" s="3810">
        <v>11</v>
      </c>
      <c r="G43" s="3810">
        <v>3</v>
      </c>
      <c r="H43" s="3810">
        <v>3</v>
      </c>
      <c r="I43" s="3810">
        <v>13</v>
      </c>
      <c r="J43" s="3810">
        <v>11</v>
      </c>
      <c r="K43" s="3810">
        <v>13</v>
      </c>
      <c r="L43" s="3810">
        <v>13</v>
      </c>
      <c r="M43" s="3810">
        <v>11</v>
      </c>
      <c r="N43" s="3810">
        <v>3</v>
      </c>
      <c r="O43" s="3810">
        <v>3</v>
      </c>
      <c r="P43" s="3810">
        <v>13</v>
      </c>
      <c r="Q43" s="3810">
        <v>13</v>
      </c>
      <c r="R43" s="3810">
        <v>12</v>
      </c>
      <c r="S43" s="3810">
        <v>12</v>
      </c>
      <c r="T43" s="3810">
        <v>11</v>
      </c>
      <c r="U43" s="3810">
        <v>3</v>
      </c>
      <c r="V43" s="3810">
        <v>3</v>
      </c>
      <c r="W43" s="3810">
        <v>13</v>
      </c>
      <c r="X43" s="3810">
        <v>11</v>
      </c>
      <c r="Y43" s="3810">
        <v>13</v>
      </c>
      <c r="Z43" s="3810">
        <v>13</v>
      </c>
      <c r="AA43" s="3810">
        <v>11</v>
      </c>
      <c r="AB43" s="3810">
        <v>3</v>
      </c>
      <c r="AC43" s="3810">
        <v>3</v>
      </c>
      <c r="AD43" s="3810">
        <v>13</v>
      </c>
      <c r="AE43" s="3810">
        <v>11</v>
      </c>
      <c r="AF43" s="3810">
        <v>13</v>
      </c>
      <c r="AG43" s="3810">
        <v>13</v>
      </c>
      <c r="AH43" s="3810">
        <v>11</v>
      </c>
      <c r="AI43" s="3810">
        <v>3</v>
      </c>
      <c r="AJ43" s="3810">
        <v>3</v>
      </c>
      <c r="AK43" s="3811">
        <v>13</v>
      </c>
      <c r="AL43" s="4264">
        <v>11</v>
      </c>
      <c r="AM43" s="4264">
        <v>13</v>
      </c>
      <c r="AN43" s="4264">
        <v>13</v>
      </c>
      <c r="AO43" s="4264">
        <v>11</v>
      </c>
      <c r="AP43" s="4412"/>
      <c r="AQ43" s="4412"/>
      <c r="AR43" s="2507"/>
      <c r="AS43" s="2507"/>
      <c r="AT43" s="2507"/>
      <c r="AU43" s="2507"/>
      <c r="AV43" s="2507"/>
      <c r="AW43" s="2507"/>
      <c r="AX43" s="2507"/>
      <c r="AY43" s="2507"/>
    </row>
    <row r="44" spans="1:53">
      <c r="A44" s="3804" t="s">
        <v>704</v>
      </c>
      <c r="B44" s="4263">
        <v>0</v>
      </c>
      <c r="C44" s="4413">
        <v>0</v>
      </c>
      <c r="D44" s="4413">
        <v>0</v>
      </c>
      <c r="E44" s="4413">
        <v>0</v>
      </c>
      <c r="F44" s="4413">
        <v>0</v>
      </c>
      <c r="G44" s="4413">
        <v>3</v>
      </c>
      <c r="H44" s="4413">
        <v>3</v>
      </c>
      <c r="I44" s="4413">
        <v>0</v>
      </c>
      <c r="J44" s="4413">
        <v>0</v>
      </c>
      <c r="K44" s="4413">
        <v>0</v>
      </c>
      <c r="L44" s="4413">
        <v>0</v>
      </c>
      <c r="M44" s="4413">
        <v>0</v>
      </c>
      <c r="N44" s="4413">
        <v>3</v>
      </c>
      <c r="O44" s="4413">
        <v>3</v>
      </c>
      <c r="P44" s="4413">
        <v>0</v>
      </c>
      <c r="Q44" s="4413">
        <v>0</v>
      </c>
      <c r="R44" s="4413">
        <v>0</v>
      </c>
      <c r="S44" s="4413">
        <v>0</v>
      </c>
      <c r="T44" s="4413">
        <v>0</v>
      </c>
      <c r="U44" s="4413">
        <v>3</v>
      </c>
      <c r="V44" s="4413">
        <v>3</v>
      </c>
      <c r="W44" s="4413">
        <v>0</v>
      </c>
      <c r="X44" s="4413">
        <v>0</v>
      </c>
      <c r="Y44" s="4413">
        <v>0</v>
      </c>
      <c r="Z44" s="4413">
        <v>0</v>
      </c>
      <c r="AA44" s="4413">
        <v>0</v>
      </c>
      <c r="AB44" s="4413">
        <v>3</v>
      </c>
      <c r="AC44" s="4413">
        <v>3</v>
      </c>
      <c r="AD44" s="4413">
        <v>0</v>
      </c>
      <c r="AE44" s="4413">
        <v>0</v>
      </c>
      <c r="AF44" s="4413">
        <v>0</v>
      </c>
      <c r="AG44" s="4413">
        <v>0</v>
      </c>
      <c r="AH44" s="4413">
        <v>0</v>
      </c>
      <c r="AI44" s="4413">
        <v>3</v>
      </c>
      <c r="AJ44" s="4413">
        <v>3</v>
      </c>
      <c r="AK44" s="4414">
        <v>0</v>
      </c>
      <c r="AL44" s="4263">
        <v>0</v>
      </c>
      <c r="AM44" s="4263">
        <v>0</v>
      </c>
      <c r="AN44" s="4263">
        <v>0</v>
      </c>
      <c r="AO44" s="4263">
        <v>0</v>
      </c>
      <c r="AP44" s="4415"/>
      <c r="AQ44" s="4415"/>
      <c r="AR44" s="2507"/>
      <c r="AS44" s="2507"/>
      <c r="AT44" s="2507"/>
      <c r="AU44" s="2507"/>
      <c r="AV44" s="2507"/>
      <c r="AW44" s="2507"/>
      <c r="AX44" s="2507"/>
      <c r="AY44" s="2507"/>
    </row>
    <row r="45" spans="1:53">
      <c r="A45" s="3805" t="s">
        <v>658</v>
      </c>
      <c r="B45" s="4266">
        <v>1</v>
      </c>
      <c r="C45" s="4418">
        <v>1</v>
      </c>
      <c r="D45" s="4418">
        <v>1</v>
      </c>
      <c r="E45" s="4418">
        <v>1</v>
      </c>
      <c r="F45" s="4418">
        <v>2</v>
      </c>
      <c r="G45" s="4418">
        <v>2</v>
      </c>
      <c r="H45" s="4418">
        <v>1</v>
      </c>
      <c r="I45" s="4418">
        <v>2</v>
      </c>
      <c r="J45" s="4418">
        <v>2</v>
      </c>
      <c r="K45" s="4418">
        <v>2</v>
      </c>
      <c r="L45" s="4418">
        <v>2</v>
      </c>
      <c r="M45" s="4418">
        <v>1</v>
      </c>
      <c r="N45" s="4418">
        <v>1</v>
      </c>
      <c r="O45" s="4418">
        <v>1</v>
      </c>
      <c r="P45" s="4418">
        <v>1</v>
      </c>
      <c r="Q45" s="4418">
        <v>2</v>
      </c>
      <c r="R45" s="4418">
        <v>2</v>
      </c>
      <c r="S45" s="4418">
        <v>2</v>
      </c>
      <c r="T45" s="4418">
        <v>1</v>
      </c>
      <c r="U45" s="4418">
        <v>1</v>
      </c>
      <c r="V45" s="4418">
        <v>2</v>
      </c>
      <c r="W45" s="4418">
        <v>1</v>
      </c>
      <c r="X45" s="4418">
        <v>1</v>
      </c>
      <c r="Y45" s="4418">
        <v>2</v>
      </c>
      <c r="Z45" s="4418">
        <v>2</v>
      </c>
      <c r="AA45" s="4418">
        <v>1</v>
      </c>
      <c r="AB45" s="4418">
        <v>2</v>
      </c>
      <c r="AC45" s="4418">
        <v>2</v>
      </c>
      <c r="AD45" s="4418">
        <v>1</v>
      </c>
      <c r="AE45" s="4418">
        <v>1</v>
      </c>
      <c r="AF45" s="4418">
        <v>1</v>
      </c>
      <c r="AG45" s="4418">
        <v>1</v>
      </c>
      <c r="AH45" s="4418">
        <v>2</v>
      </c>
      <c r="AI45" s="4418">
        <v>2</v>
      </c>
      <c r="AJ45" s="4418">
        <v>2</v>
      </c>
      <c r="AK45" s="4419">
        <v>2</v>
      </c>
      <c r="AL45" s="4266">
        <v>2</v>
      </c>
      <c r="AM45" s="4266">
        <v>1</v>
      </c>
      <c r="AN45" s="4266">
        <v>1</v>
      </c>
      <c r="AO45" s="4266">
        <v>2</v>
      </c>
      <c r="AP45" s="4420"/>
      <c r="AQ45" s="4420"/>
      <c r="AR45" s="2507"/>
      <c r="AS45" s="2507"/>
      <c r="AT45" s="2507"/>
      <c r="AU45" s="2507"/>
      <c r="AV45" s="2507"/>
      <c r="AW45" s="2507"/>
      <c r="AX45" s="2507"/>
      <c r="AY45" s="2507"/>
    </row>
    <row r="46" spans="1:53">
      <c r="A46" s="3805" t="s">
        <v>1551</v>
      </c>
      <c r="B46" s="4266">
        <v>9</v>
      </c>
      <c r="C46" s="4418">
        <v>9</v>
      </c>
      <c r="D46" s="4418">
        <v>8</v>
      </c>
      <c r="E46" s="4418">
        <v>10</v>
      </c>
      <c r="F46" s="4418">
        <v>8</v>
      </c>
      <c r="G46" s="4418">
        <v>2</v>
      </c>
      <c r="H46" s="4418">
        <v>2</v>
      </c>
      <c r="I46" s="4418">
        <v>8</v>
      </c>
      <c r="J46" s="4418">
        <v>9</v>
      </c>
      <c r="K46" s="4418">
        <v>9</v>
      </c>
      <c r="L46" s="4418">
        <v>11</v>
      </c>
      <c r="M46" s="4418">
        <v>8</v>
      </c>
      <c r="N46" s="4418">
        <v>2</v>
      </c>
      <c r="O46" s="4418">
        <v>2</v>
      </c>
      <c r="P46" s="4418">
        <v>9</v>
      </c>
      <c r="Q46" s="4418">
        <v>10</v>
      </c>
      <c r="R46" s="4418">
        <v>8</v>
      </c>
      <c r="S46" s="4418">
        <v>10</v>
      </c>
      <c r="T46" s="4418">
        <v>9</v>
      </c>
      <c r="U46" s="4418">
        <v>2</v>
      </c>
      <c r="V46" s="4418">
        <v>2</v>
      </c>
      <c r="W46" s="4418">
        <v>9</v>
      </c>
      <c r="X46" s="4418">
        <v>11</v>
      </c>
      <c r="Y46" s="4418">
        <v>7</v>
      </c>
      <c r="Z46" s="4418">
        <v>10</v>
      </c>
      <c r="AA46" s="4418">
        <v>8</v>
      </c>
      <c r="AB46" s="4418">
        <v>2</v>
      </c>
      <c r="AC46" s="4418">
        <v>2</v>
      </c>
      <c r="AD46" s="4418">
        <v>9</v>
      </c>
      <c r="AE46" s="4418">
        <v>10</v>
      </c>
      <c r="AF46" s="4418">
        <v>8</v>
      </c>
      <c r="AG46" s="4418">
        <v>11</v>
      </c>
      <c r="AH46" s="4418">
        <v>7</v>
      </c>
      <c r="AI46" s="4418">
        <v>2</v>
      </c>
      <c r="AJ46" s="4418">
        <v>2</v>
      </c>
      <c r="AK46" s="4419">
        <v>9</v>
      </c>
      <c r="AL46" s="4266">
        <v>11</v>
      </c>
      <c r="AM46" s="4266">
        <v>7</v>
      </c>
      <c r="AN46" s="4266">
        <v>9</v>
      </c>
      <c r="AO46" s="4266">
        <v>8</v>
      </c>
      <c r="AP46" s="4420"/>
      <c r="AQ46" s="4420"/>
      <c r="AR46" s="2507"/>
      <c r="AS46" s="2507"/>
      <c r="AT46" s="2507"/>
      <c r="AU46" s="2507"/>
      <c r="AV46" s="2507"/>
      <c r="AW46" s="2507"/>
      <c r="AX46" s="2507"/>
      <c r="AY46" s="2507"/>
    </row>
    <row r="47" spans="1:53">
      <c r="A47" s="3805" t="s">
        <v>1552</v>
      </c>
      <c r="B47" s="4266">
        <v>3</v>
      </c>
      <c r="C47" s="4418">
        <v>5</v>
      </c>
      <c r="D47" s="4418">
        <v>3</v>
      </c>
      <c r="E47" s="4418">
        <v>4</v>
      </c>
      <c r="F47" s="4418">
        <v>4</v>
      </c>
      <c r="G47" s="4418">
        <v>1</v>
      </c>
      <c r="H47" s="4418">
        <v>1</v>
      </c>
      <c r="I47" s="4418">
        <v>4</v>
      </c>
      <c r="J47" s="4418">
        <v>4</v>
      </c>
      <c r="K47" s="4418">
        <v>4</v>
      </c>
      <c r="L47" s="4418">
        <v>4</v>
      </c>
      <c r="M47" s="4418">
        <v>4</v>
      </c>
      <c r="N47" s="4418">
        <v>1</v>
      </c>
      <c r="O47" s="4418">
        <v>1</v>
      </c>
      <c r="P47" s="4418">
        <v>4</v>
      </c>
      <c r="Q47" s="4418">
        <v>5</v>
      </c>
      <c r="R47" s="4418">
        <v>3</v>
      </c>
      <c r="S47" s="4418">
        <v>5</v>
      </c>
      <c r="T47" s="4418">
        <v>3</v>
      </c>
      <c r="U47" s="4418">
        <v>1</v>
      </c>
      <c r="V47" s="4418">
        <v>1</v>
      </c>
      <c r="W47" s="4418">
        <v>3</v>
      </c>
      <c r="X47" s="4418">
        <v>4</v>
      </c>
      <c r="Y47" s="4418">
        <v>4</v>
      </c>
      <c r="Z47" s="4418">
        <v>5</v>
      </c>
      <c r="AA47" s="4418">
        <v>4</v>
      </c>
      <c r="AB47" s="4418">
        <v>1</v>
      </c>
      <c r="AC47" s="4418">
        <v>1</v>
      </c>
      <c r="AD47" s="4418">
        <v>4</v>
      </c>
      <c r="AE47" s="4418">
        <v>4</v>
      </c>
      <c r="AF47" s="4418">
        <v>4</v>
      </c>
      <c r="AG47" s="4418">
        <v>5</v>
      </c>
      <c r="AH47" s="4418">
        <v>4</v>
      </c>
      <c r="AI47" s="4418">
        <v>1</v>
      </c>
      <c r="AJ47" s="4418">
        <v>1</v>
      </c>
      <c r="AK47" s="4419">
        <v>4</v>
      </c>
      <c r="AL47" s="4266">
        <v>3</v>
      </c>
      <c r="AM47" s="4266">
        <v>4</v>
      </c>
      <c r="AN47" s="4266">
        <v>5</v>
      </c>
      <c r="AO47" s="4266">
        <v>4</v>
      </c>
      <c r="AP47" s="4420"/>
      <c r="AQ47" s="4420"/>
      <c r="AR47" s="2507"/>
      <c r="AS47" s="2190"/>
      <c r="AT47" s="2190"/>
      <c r="AU47" s="2190"/>
      <c r="AV47" s="2190"/>
      <c r="AW47" s="2190"/>
      <c r="AX47" s="2190"/>
      <c r="AY47" s="2190"/>
    </row>
    <row r="48" spans="1:53">
      <c r="A48" s="3805" t="s">
        <v>1839</v>
      </c>
      <c r="B48" s="4266">
        <v>7</v>
      </c>
      <c r="C48" s="4418">
        <v>6</v>
      </c>
      <c r="D48" s="4418">
        <v>6</v>
      </c>
      <c r="E48" s="4418">
        <v>7</v>
      </c>
      <c r="F48" s="4418">
        <v>6</v>
      </c>
      <c r="G48" s="4418">
        <v>2</v>
      </c>
      <c r="H48" s="4418">
        <v>2</v>
      </c>
      <c r="I48" s="4418">
        <v>6</v>
      </c>
      <c r="J48" s="4418">
        <v>6</v>
      </c>
      <c r="K48" s="4418">
        <v>5</v>
      </c>
      <c r="L48" s="4418">
        <v>7</v>
      </c>
      <c r="M48" s="4418">
        <v>6</v>
      </c>
      <c r="N48" s="4418">
        <v>2</v>
      </c>
      <c r="O48" s="4418">
        <v>2</v>
      </c>
      <c r="P48" s="4418">
        <v>7</v>
      </c>
      <c r="Q48" s="4418">
        <v>8</v>
      </c>
      <c r="R48" s="4418">
        <v>5</v>
      </c>
      <c r="S48" s="4418">
        <v>6</v>
      </c>
      <c r="T48" s="4418">
        <v>6</v>
      </c>
      <c r="U48" s="4418">
        <v>2</v>
      </c>
      <c r="V48" s="4418">
        <v>2</v>
      </c>
      <c r="W48" s="4418">
        <v>6</v>
      </c>
      <c r="X48" s="4418">
        <v>8</v>
      </c>
      <c r="Y48" s="4418">
        <v>5</v>
      </c>
      <c r="Z48" s="4418">
        <v>6</v>
      </c>
      <c r="AA48" s="4418">
        <v>5</v>
      </c>
      <c r="AB48" s="4418">
        <v>2</v>
      </c>
      <c r="AC48" s="4418">
        <v>2</v>
      </c>
      <c r="AD48" s="4418">
        <v>6</v>
      </c>
      <c r="AE48" s="4418">
        <v>7</v>
      </c>
      <c r="AF48" s="4418">
        <v>7</v>
      </c>
      <c r="AG48" s="4418">
        <v>9</v>
      </c>
      <c r="AH48" s="4418">
        <v>6</v>
      </c>
      <c r="AI48" s="4418">
        <v>1</v>
      </c>
      <c r="AJ48" s="4418">
        <v>1</v>
      </c>
      <c r="AK48" s="4419">
        <v>5</v>
      </c>
      <c r="AL48" s="4266">
        <v>7</v>
      </c>
      <c r="AM48" s="4266">
        <v>5</v>
      </c>
      <c r="AN48" s="4266">
        <v>7</v>
      </c>
      <c r="AO48" s="4266">
        <v>6</v>
      </c>
      <c r="AP48" s="4420"/>
      <c r="AQ48" s="4420"/>
    </row>
    <row r="49" spans="1:43">
      <c r="A49" s="3809" t="s">
        <v>1840</v>
      </c>
      <c r="B49" s="4264">
        <v>12</v>
      </c>
      <c r="C49" s="3810">
        <v>14</v>
      </c>
      <c r="D49" s="3810">
        <v>11</v>
      </c>
      <c r="E49" s="3810">
        <v>14</v>
      </c>
      <c r="F49" s="3810">
        <v>12</v>
      </c>
      <c r="G49" s="3810">
        <v>3</v>
      </c>
      <c r="H49" s="3810">
        <v>3</v>
      </c>
      <c r="I49" s="3810">
        <v>12</v>
      </c>
      <c r="J49" s="3810">
        <v>13</v>
      </c>
      <c r="K49" s="3810">
        <v>13</v>
      </c>
      <c r="L49" s="3810">
        <v>15</v>
      </c>
      <c r="M49" s="3810">
        <v>12</v>
      </c>
      <c r="N49" s="3810">
        <v>3</v>
      </c>
      <c r="O49" s="3810">
        <v>3</v>
      </c>
      <c r="P49" s="3810">
        <v>13</v>
      </c>
      <c r="Q49" s="3810">
        <v>15</v>
      </c>
      <c r="R49" s="3810">
        <v>11</v>
      </c>
      <c r="S49" s="3810">
        <v>15</v>
      </c>
      <c r="T49" s="3810">
        <v>12</v>
      </c>
      <c r="U49" s="3810">
        <v>3</v>
      </c>
      <c r="V49" s="3810">
        <v>3</v>
      </c>
      <c r="W49" s="3810">
        <v>12</v>
      </c>
      <c r="X49" s="3810">
        <v>15</v>
      </c>
      <c r="Y49" s="3810">
        <v>11</v>
      </c>
      <c r="Z49" s="3810">
        <v>15</v>
      </c>
      <c r="AA49" s="3810">
        <v>12</v>
      </c>
      <c r="AB49" s="3810">
        <v>3</v>
      </c>
      <c r="AC49" s="3810">
        <v>3</v>
      </c>
      <c r="AD49" s="3810">
        <v>13</v>
      </c>
      <c r="AE49" s="3810">
        <v>14</v>
      </c>
      <c r="AF49" s="3810">
        <v>12</v>
      </c>
      <c r="AG49" s="3810">
        <v>16</v>
      </c>
      <c r="AH49" s="3810">
        <v>11</v>
      </c>
      <c r="AI49" s="3810">
        <v>3</v>
      </c>
      <c r="AJ49" s="3810">
        <v>3</v>
      </c>
      <c r="AK49" s="3811">
        <v>13</v>
      </c>
      <c r="AL49" s="4264">
        <v>14</v>
      </c>
      <c r="AM49" s="4264">
        <v>11</v>
      </c>
      <c r="AN49" s="4264">
        <v>14</v>
      </c>
      <c r="AO49" s="4264">
        <v>12</v>
      </c>
      <c r="AP49" s="4412"/>
      <c r="AQ49" s="4412"/>
    </row>
    <row r="50" spans="1:43" ht="17.25" thickBot="1">
      <c r="A50" s="4421" t="s">
        <v>4</v>
      </c>
      <c r="B50" s="4264">
        <v>3</v>
      </c>
      <c r="C50" s="3810">
        <v>3</v>
      </c>
      <c r="D50" s="3810">
        <v>3</v>
      </c>
      <c r="E50" s="3810">
        <v>3</v>
      </c>
      <c r="F50" s="3810">
        <v>3</v>
      </c>
      <c r="G50" s="3810">
        <v>3</v>
      </c>
      <c r="H50" s="3810">
        <v>3</v>
      </c>
      <c r="I50" s="3810">
        <v>3</v>
      </c>
      <c r="J50" s="3810">
        <v>3</v>
      </c>
      <c r="K50" s="3810">
        <v>3</v>
      </c>
      <c r="L50" s="3810">
        <v>3</v>
      </c>
      <c r="M50" s="3810">
        <v>3</v>
      </c>
      <c r="N50" s="3810">
        <v>3</v>
      </c>
      <c r="O50" s="3810">
        <v>3</v>
      </c>
      <c r="P50" s="3810">
        <v>3</v>
      </c>
      <c r="Q50" s="3810">
        <v>3</v>
      </c>
      <c r="R50" s="3810">
        <v>3</v>
      </c>
      <c r="S50" s="3810">
        <v>3</v>
      </c>
      <c r="T50" s="3810">
        <v>3</v>
      </c>
      <c r="U50" s="3810">
        <v>3</v>
      </c>
      <c r="V50" s="3810">
        <v>3</v>
      </c>
      <c r="W50" s="3810">
        <v>3</v>
      </c>
      <c r="X50" s="3810">
        <v>3</v>
      </c>
      <c r="Y50" s="3810">
        <v>3</v>
      </c>
      <c r="Z50" s="3810">
        <v>3</v>
      </c>
      <c r="AA50" s="3810">
        <v>3</v>
      </c>
      <c r="AB50" s="3810">
        <v>3</v>
      </c>
      <c r="AC50" s="3810">
        <v>3</v>
      </c>
      <c r="AD50" s="3810">
        <v>3</v>
      </c>
      <c r="AE50" s="3810">
        <v>3</v>
      </c>
      <c r="AF50" s="3810">
        <v>3</v>
      </c>
      <c r="AG50" s="3810">
        <v>3</v>
      </c>
      <c r="AH50" s="3810">
        <v>3</v>
      </c>
      <c r="AI50" s="3810">
        <v>3</v>
      </c>
      <c r="AJ50" s="3810">
        <v>3</v>
      </c>
      <c r="AK50" s="3811">
        <v>3</v>
      </c>
      <c r="AL50" s="4267">
        <v>3</v>
      </c>
      <c r="AM50" s="4267">
        <v>3</v>
      </c>
      <c r="AN50" s="4267">
        <v>3</v>
      </c>
      <c r="AO50" s="4267">
        <v>3</v>
      </c>
      <c r="AP50" s="4412"/>
      <c r="AQ50" s="4412"/>
    </row>
    <row r="51" spans="1:43" ht="17.25" thickBot="1">
      <c r="A51" s="4422" t="s">
        <v>1841</v>
      </c>
      <c r="B51" s="4423">
        <v>1</v>
      </c>
      <c r="C51" s="4424">
        <v>1</v>
      </c>
      <c r="D51" s="4424">
        <v>1</v>
      </c>
      <c r="E51" s="4424">
        <v>1</v>
      </c>
      <c r="F51" s="4424">
        <v>1</v>
      </c>
      <c r="G51" s="4424">
        <v>1</v>
      </c>
      <c r="H51" s="4424">
        <v>1</v>
      </c>
      <c r="I51" s="4424">
        <v>1</v>
      </c>
      <c r="J51" s="4424">
        <v>1</v>
      </c>
      <c r="K51" s="4424">
        <v>1</v>
      </c>
      <c r="L51" s="4424">
        <v>1</v>
      </c>
      <c r="M51" s="4424">
        <v>1</v>
      </c>
      <c r="N51" s="4424">
        <v>1</v>
      </c>
      <c r="O51" s="4424">
        <v>1</v>
      </c>
      <c r="P51" s="4424">
        <v>1</v>
      </c>
      <c r="Q51" s="4424">
        <v>1</v>
      </c>
      <c r="R51" s="4424">
        <v>1</v>
      </c>
      <c r="S51" s="4424">
        <v>1</v>
      </c>
      <c r="T51" s="4424">
        <v>1</v>
      </c>
      <c r="U51" s="4424">
        <v>1</v>
      </c>
      <c r="V51" s="4424">
        <v>1</v>
      </c>
      <c r="W51" s="4424">
        <v>1</v>
      </c>
      <c r="X51" s="4424">
        <v>1</v>
      </c>
      <c r="Y51" s="4424">
        <v>1</v>
      </c>
      <c r="Z51" s="4424">
        <v>1</v>
      </c>
      <c r="AA51" s="4424">
        <v>1</v>
      </c>
      <c r="AB51" s="4424">
        <v>1</v>
      </c>
      <c r="AC51" s="4424">
        <v>1</v>
      </c>
      <c r="AD51" s="4424">
        <v>1</v>
      </c>
      <c r="AE51" s="4424">
        <v>1</v>
      </c>
      <c r="AF51" s="4424">
        <v>1</v>
      </c>
      <c r="AG51" s="4424">
        <v>1</v>
      </c>
      <c r="AH51" s="4424">
        <v>1</v>
      </c>
      <c r="AI51" s="4424">
        <v>1</v>
      </c>
      <c r="AJ51" s="4424">
        <v>1</v>
      </c>
      <c r="AK51" s="4425">
        <v>1</v>
      </c>
      <c r="AL51">
        <v>1</v>
      </c>
      <c r="AM51">
        <v>1</v>
      </c>
      <c r="AN51">
        <v>1</v>
      </c>
      <c r="AO51">
        <v>1</v>
      </c>
    </row>
  </sheetData>
  <mergeCells count="2">
    <mergeCell ref="B1:F1"/>
    <mergeCell ref="G1:AK1"/>
  </mergeCells>
  <phoneticPr fontId="3" type="noConversion"/>
  <conditionalFormatting sqref="B3:F3 H3:AQ3">
    <cfRule type="cellIs" dxfId="5856" priority="382" operator="equal">
      <formula>"토"</formula>
    </cfRule>
  </conditionalFormatting>
  <conditionalFormatting sqref="B4:O4">
    <cfRule type="cellIs" dxfId="5855" priority="379" operator="equal">
      <formula>"연"</formula>
    </cfRule>
  </conditionalFormatting>
  <conditionalFormatting sqref="B5:AG36 Y19:Y51 AL23:AQ36">
    <cfRule type="cellIs" dxfId="5854" priority="380" operator="equal">
      <formula>"연"</formula>
    </cfRule>
  </conditionalFormatting>
  <conditionalFormatting sqref="B4:AK4">
    <cfRule type="cellIs" dxfId="5853" priority="378" operator="equal">
      <formula>"연"</formula>
    </cfRule>
  </conditionalFormatting>
  <conditionalFormatting sqref="B3:AQ3">
    <cfRule type="cellIs" dxfId="5852" priority="376" operator="equal">
      <formula>"일"</formula>
    </cfRule>
    <cfRule type="containsText" dxfId="5851" priority="377" operator="containsText" text="토">
      <formula>NOT(ISERROR(SEARCH("토",B3)))</formula>
    </cfRule>
  </conditionalFormatting>
  <conditionalFormatting sqref="W4:AK5 G5:U5 B5:F8 G6:AK8 B6:B9 AE9 B9:C12 E9:M12 P9:V12 X9:AD12 AF9:AG12 D10:F11 V10:W11 O10:Q12 AF10:AK12 U11:X12 AE11:AK12 N11:N13 S11:S13 B12:AK12 AF12:AF13 B13 E13:W13 Y13:AG13 M13:M14 J13:J15 C13:C16 P14 AA14 Q14:Q15 Z14:Z15 C14:E16 G14:O16 S14:W16 AB14:AE16 AG14:AJ16 I15:Q15 V15:AB15 AD15:AK15 P15:R16 D15:F19 B15:C20 O16:P16 R16:AK16 L17:N17 R17:T17 V17:X17 AA17 AC17:AH17 G17:K18 P17:P18 R17:R18 L18:O18 Q18 S18:U18 W18:AC18 AE18:AH18 C19:D19 F19:AA19 AB19:AG20 D20:N20 Q20:U20 W20:Y20 Z20:Z22 C21 G21:K21 R21 AD21 D21:E22 I21:I22 M21:P22 S21:T22 V21:AC22 AE21:AE22 AG21:AJ22 S21:S24 G21:G32 P21:P32 C22:L22 P22:T22 AC22:AD22 AG22:AK22 N22:N25 N23:R24 B23:E30 F23:F32 H23:P32 S23:AQ32 C25:C32 R25:R32 Q25:Q33 Q27:T27 B29:B32 D29:D32 R31:T31 E31:E32 G31:H32 H33 N33:O33 U33 W33 AC33 C34:G34 L34 T34 V34 Z34 AB34 AF34 AL34:AN34 I35 K35 P35 S35 X35 AA35 AD35 AG35 AO35:AQ36 J36 L36:M36 R36 Y36 AE36 Q4:S4 U4 AI9:AK13 AI17:AK20 AI33 AJ34 AK35 AH36">
    <cfRule type="cellIs" dxfId="5850" priority="388" operator="equal">
      <formula>"연"</formula>
    </cfRule>
  </conditionalFormatting>
  <conditionalFormatting sqref="Z18">
    <cfRule type="cellIs" dxfId="5849" priority="223" operator="equal">
      <formula>"연"</formula>
    </cfRule>
    <cfRule type="cellIs" dxfId="5848" priority="224" operator="equal">
      <formula>"연"</formula>
    </cfRule>
  </conditionalFormatting>
  <conditionalFormatting sqref="AB4:AC4">
    <cfRule type="cellIs" dxfId="5847" priority="204" operator="equal">
      <formula>"연"</formula>
    </cfRule>
    <cfRule type="cellIs" dxfId="5846" priority="205" operator="equal">
      <formula>"연"</formula>
    </cfRule>
    <cfRule type="cellIs" dxfId="5845" priority="206" operator="equal">
      <formula>"연"</formula>
    </cfRule>
  </conditionalFormatting>
  <conditionalFormatting sqref="AH19:AH20">
    <cfRule type="cellIs" dxfId="5844" priority="2" operator="equal">
      <formula>"연"</formula>
    </cfRule>
  </conditionalFormatting>
  <conditionalFormatting sqref="AH5:AK36">
    <cfRule type="cellIs" dxfId="5843" priority="1" operator="equal">
      <formula>"연"</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1"/>
  <dimension ref="A1:BG13"/>
  <sheetViews>
    <sheetView zoomScale="96" zoomScaleNormal="96" workbookViewId="0">
      <selection activeCell="AK13" sqref="AK13"/>
    </sheetView>
  </sheetViews>
  <sheetFormatPr defaultColWidth="9.5" defaultRowHeight="16.5"/>
  <cols>
    <col min="1" max="1" width="10.625" customWidth="1"/>
    <col min="2" max="6" width="3.75" hidden="1" customWidth="1"/>
    <col min="7" max="37" width="4.75" customWidth="1"/>
    <col min="38" max="43" width="3.75" hidden="1" customWidth="1"/>
    <col min="44" max="44" width="3.5" bestFit="1" customWidth="1"/>
    <col min="45" max="48" width="3.25" customWidth="1"/>
    <col min="49" max="49" width="3.25" bestFit="1" customWidth="1"/>
    <col min="50" max="50" width="3.5" bestFit="1" customWidth="1"/>
    <col min="51" max="51" width="3.25" customWidth="1"/>
    <col min="52" max="52" width="5" customWidth="1"/>
    <col min="53" max="53" width="6.125" customWidth="1"/>
    <col min="55" max="55" width="13.125" bestFit="1" customWidth="1"/>
    <col min="56" max="56" width="20.25" bestFit="1" customWidth="1"/>
    <col min="57" max="57" width="23.5" bestFit="1" customWidth="1"/>
    <col min="58" max="59" width="10" bestFit="1" customWidth="1"/>
    <col min="60" max="60" width="13" customWidth="1"/>
  </cols>
  <sheetData>
    <row r="1" spans="1:59" ht="18.75" customHeight="1" thickBot="1">
      <c r="A1" s="4012"/>
      <c r="B1" s="6331" t="s">
        <v>1828</v>
      </c>
      <c r="C1" s="6331"/>
      <c r="D1" s="6331"/>
      <c r="E1" s="6331"/>
      <c r="F1" s="6331"/>
      <c r="G1" s="6331" t="s">
        <v>1829</v>
      </c>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6331"/>
      <c r="AJ1" s="6331"/>
      <c r="AK1" s="6331"/>
      <c r="AL1" s="4012"/>
      <c r="AM1" s="4012"/>
      <c r="AN1" s="4012"/>
      <c r="AO1" s="4012"/>
      <c r="AP1" s="4012"/>
      <c r="AQ1" s="4012"/>
      <c r="AR1" s="4012"/>
      <c r="AS1" s="4012"/>
      <c r="AT1" s="4012"/>
      <c r="AU1" s="4012"/>
      <c r="AV1" s="4012"/>
      <c r="AW1" s="4012"/>
      <c r="AX1" s="4012"/>
      <c r="AY1" s="4012"/>
    </row>
    <row r="2" spans="1:59">
      <c r="A2" s="6" t="s">
        <v>228</v>
      </c>
      <c r="B2" s="4347">
        <v>26</v>
      </c>
      <c r="C2" s="4348">
        <v>27</v>
      </c>
      <c r="D2" s="4348">
        <v>28</v>
      </c>
      <c r="E2" s="4349">
        <v>29</v>
      </c>
      <c r="F2" s="4350">
        <v>30</v>
      </c>
      <c r="G2" s="4426">
        <v>1</v>
      </c>
      <c r="H2" s="2970">
        <v>2</v>
      </c>
      <c r="I2" s="4465">
        <v>3</v>
      </c>
      <c r="J2" s="2970">
        <v>4</v>
      </c>
      <c r="K2" s="4427">
        <v>5</v>
      </c>
      <c r="L2" s="4427">
        <v>6</v>
      </c>
      <c r="M2" s="2970">
        <v>7</v>
      </c>
      <c r="N2" s="2970">
        <v>8</v>
      </c>
      <c r="O2" s="2970">
        <v>9</v>
      </c>
      <c r="P2" s="2970">
        <v>10</v>
      </c>
      <c r="Q2" s="2970">
        <v>11</v>
      </c>
      <c r="R2" s="2970">
        <v>12</v>
      </c>
      <c r="S2" s="2970">
        <v>13</v>
      </c>
      <c r="T2" s="2970">
        <v>14</v>
      </c>
      <c r="U2" s="2970">
        <v>15</v>
      </c>
      <c r="V2" s="2970">
        <v>16</v>
      </c>
      <c r="W2" s="2970">
        <v>17</v>
      </c>
      <c r="X2" s="4462">
        <v>18</v>
      </c>
      <c r="Y2" s="2970">
        <v>19</v>
      </c>
      <c r="Z2" s="2970">
        <v>20</v>
      </c>
      <c r="AA2" s="2970">
        <v>21</v>
      </c>
      <c r="AB2" s="2970">
        <v>22</v>
      </c>
      <c r="AC2" s="2970">
        <v>23</v>
      </c>
      <c r="AD2" s="2970">
        <v>24</v>
      </c>
      <c r="AE2" s="2970">
        <v>25</v>
      </c>
      <c r="AF2" s="2970">
        <v>26</v>
      </c>
      <c r="AG2" s="2970">
        <v>27</v>
      </c>
      <c r="AH2" s="2970">
        <v>28</v>
      </c>
      <c r="AI2" s="4427">
        <v>29</v>
      </c>
      <c r="AJ2" s="4427">
        <v>30</v>
      </c>
      <c r="AK2" s="4428">
        <v>31</v>
      </c>
      <c r="AL2" s="4351">
        <v>1</v>
      </c>
      <c r="AM2" s="4348">
        <v>2</v>
      </c>
      <c r="AN2" s="4348">
        <v>3</v>
      </c>
      <c r="AO2" s="4348">
        <v>4</v>
      </c>
      <c r="AP2" s="4348">
        <v>5</v>
      </c>
      <c r="AQ2" s="4352">
        <v>6</v>
      </c>
      <c r="AR2" s="1845" t="s">
        <v>323</v>
      </c>
      <c r="AS2" s="17"/>
      <c r="AT2" s="17"/>
      <c r="AU2" s="17"/>
      <c r="AV2" s="17"/>
      <c r="AW2" s="17"/>
      <c r="AX2" s="17"/>
      <c r="AY2" s="17"/>
      <c r="AZ2" s="17"/>
      <c r="BA2" s="18"/>
      <c r="BF2" s="4112"/>
      <c r="BG2" s="4112"/>
    </row>
    <row r="3" spans="1:59" ht="17.25" thickBot="1">
      <c r="A3" s="463" t="s">
        <v>7</v>
      </c>
      <c r="B3" s="562" t="s">
        <v>182</v>
      </c>
      <c r="C3" s="31" t="s">
        <v>101</v>
      </c>
      <c r="D3" s="31" t="s">
        <v>224</v>
      </c>
      <c r="E3" s="4345" t="s">
        <v>225</v>
      </c>
      <c r="F3" s="468" t="s">
        <v>226</v>
      </c>
      <c r="G3" s="4464" t="s">
        <v>1871</v>
      </c>
      <c r="H3" s="2394" t="s">
        <v>1872</v>
      </c>
      <c r="I3" s="4466" t="s">
        <v>1873</v>
      </c>
      <c r="J3" s="2394" t="s">
        <v>1874</v>
      </c>
      <c r="K3" s="4429" t="s">
        <v>1875</v>
      </c>
      <c r="L3" s="4429" t="s">
        <v>1876</v>
      </c>
      <c r="M3" s="2394" t="s">
        <v>1877</v>
      </c>
      <c r="N3" s="4429" t="s">
        <v>11</v>
      </c>
      <c r="O3" s="2394" t="s">
        <v>12</v>
      </c>
      <c r="P3" s="2394" t="s">
        <v>13</v>
      </c>
      <c r="Q3" s="2394" t="s">
        <v>14</v>
      </c>
      <c r="R3" s="4429" t="s">
        <v>8</v>
      </c>
      <c r="S3" s="4429" t="s">
        <v>9</v>
      </c>
      <c r="T3" s="2394" t="s">
        <v>10</v>
      </c>
      <c r="U3" s="4429" t="s">
        <v>11</v>
      </c>
      <c r="V3" s="2394" t="s">
        <v>12</v>
      </c>
      <c r="W3" s="2394" t="s">
        <v>13</v>
      </c>
      <c r="X3" s="2394" t="s">
        <v>14</v>
      </c>
      <c r="Y3" s="4429" t="s">
        <v>8</v>
      </c>
      <c r="Z3" s="4429" t="s">
        <v>9</v>
      </c>
      <c r="AA3" s="2394" t="s">
        <v>10</v>
      </c>
      <c r="AB3" s="4429" t="s">
        <v>11</v>
      </c>
      <c r="AC3" s="2394" t="s">
        <v>12</v>
      </c>
      <c r="AD3" s="2394" t="s">
        <v>13</v>
      </c>
      <c r="AE3" s="2394" t="s">
        <v>14</v>
      </c>
      <c r="AF3" s="4429" t="s">
        <v>8</v>
      </c>
      <c r="AG3" s="4429" t="s">
        <v>9</v>
      </c>
      <c r="AH3" s="2394" t="s">
        <v>10</v>
      </c>
      <c r="AI3" s="4429" t="s">
        <v>11</v>
      </c>
      <c r="AJ3" s="2394" t="s">
        <v>12</v>
      </c>
      <c r="AK3" s="4430" t="s">
        <v>13</v>
      </c>
      <c r="AL3" s="4353" t="s">
        <v>14</v>
      </c>
      <c r="AM3" s="31" t="s">
        <v>8</v>
      </c>
      <c r="AN3" s="31" t="s">
        <v>9</v>
      </c>
      <c r="AO3" s="4345" t="s">
        <v>10</v>
      </c>
      <c r="AP3" s="4345" t="s">
        <v>208</v>
      </c>
      <c r="AQ3" s="4354" t="s">
        <v>550</v>
      </c>
      <c r="AR3" s="2488" t="s">
        <v>2</v>
      </c>
      <c r="AS3" s="215" t="s">
        <v>3</v>
      </c>
      <c r="AT3" s="215" t="s">
        <v>4</v>
      </c>
      <c r="AU3" s="215" t="s">
        <v>5</v>
      </c>
      <c r="AV3" s="4015" t="s">
        <v>704</v>
      </c>
      <c r="AW3" s="3775" t="s">
        <v>1169</v>
      </c>
      <c r="AX3" s="3775" t="s">
        <v>15</v>
      </c>
      <c r="AY3" s="215" t="s">
        <v>6</v>
      </c>
      <c r="AZ3" s="4355" t="s">
        <v>1830</v>
      </c>
      <c r="BA3" s="4356" t="s">
        <v>1831</v>
      </c>
      <c r="BC3" s="4112" t="s">
        <v>1832</v>
      </c>
      <c r="BD3" s="4112" t="s">
        <v>1833</v>
      </c>
    </row>
    <row r="4" spans="1:59" ht="22.5" customHeight="1" thickBot="1">
      <c r="A4" s="4469" t="s">
        <v>1843</v>
      </c>
      <c r="B4" s="4373" t="s">
        <v>3</v>
      </c>
      <c r="C4" s="218" t="s">
        <v>15</v>
      </c>
      <c r="D4" s="2320" t="s">
        <v>4</v>
      </c>
      <c r="E4" s="2320" t="s">
        <v>4</v>
      </c>
      <c r="F4" s="459" t="s">
        <v>17</v>
      </c>
      <c r="G4" s="1981" t="s">
        <v>4</v>
      </c>
      <c r="H4" s="2109" t="s">
        <v>17</v>
      </c>
      <c r="I4" s="2070" t="s">
        <v>2</v>
      </c>
      <c r="J4" s="1976" t="s">
        <v>2</v>
      </c>
      <c r="K4" s="1981" t="s">
        <v>4</v>
      </c>
      <c r="L4" s="1981" t="s">
        <v>4</v>
      </c>
      <c r="M4" s="3283" t="s">
        <v>17</v>
      </c>
      <c r="N4" s="2154" t="s">
        <v>17</v>
      </c>
      <c r="O4" s="2113" t="s">
        <v>3</v>
      </c>
      <c r="P4" s="4481" t="s">
        <v>15</v>
      </c>
      <c r="Q4" s="1976" t="s">
        <v>2</v>
      </c>
      <c r="R4" s="1975" t="s">
        <v>17</v>
      </c>
      <c r="S4" s="1976" t="s">
        <v>2</v>
      </c>
      <c r="T4" s="2026" t="s">
        <v>2</v>
      </c>
      <c r="U4" s="2155" t="s">
        <v>3</v>
      </c>
      <c r="V4" s="2109" t="s">
        <v>17</v>
      </c>
      <c r="W4" s="4481" t="s">
        <v>15</v>
      </c>
      <c r="X4" s="1976" t="s">
        <v>2</v>
      </c>
      <c r="Y4" s="1977" t="s">
        <v>3</v>
      </c>
      <c r="Z4" s="1976" t="s">
        <v>2</v>
      </c>
      <c r="AA4" s="4482" t="s">
        <v>1878</v>
      </c>
      <c r="AB4" s="2154" t="s">
        <v>17</v>
      </c>
      <c r="AC4" s="2109" t="s">
        <v>17</v>
      </c>
      <c r="AD4" s="3282" t="s">
        <v>3</v>
      </c>
      <c r="AE4" s="1976" t="s">
        <v>2</v>
      </c>
      <c r="AF4" s="1976" t="s">
        <v>2</v>
      </c>
      <c r="AG4" s="1976" t="s">
        <v>2</v>
      </c>
      <c r="AH4" s="2051" t="s">
        <v>3</v>
      </c>
      <c r="AI4" s="2154" t="s">
        <v>17</v>
      </c>
      <c r="AJ4" s="2109" t="s">
        <v>17</v>
      </c>
      <c r="AK4" s="4484" t="s">
        <v>2</v>
      </c>
      <c r="AL4" s="4358" t="s">
        <v>2</v>
      </c>
      <c r="AM4" s="459" t="s">
        <v>17</v>
      </c>
      <c r="AN4" s="459" t="s">
        <v>17</v>
      </c>
      <c r="AO4" s="2319" t="s">
        <v>3</v>
      </c>
      <c r="AP4" s="26" t="s">
        <v>1047</v>
      </c>
      <c r="AQ4" s="4359" t="s">
        <v>4</v>
      </c>
      <c r="AR4" s="1590">
        <v>11</v>
      </c>
      <c r="AS4" s="16">
        <v>5</v>
      </c>
      <c r="AT4" s="16">
        <v>5</v>
      </c>
      <c r="AU4" s="16">
        <v>9</v>
      </c>
      <c r="AV4" s="1777">
        <v>1</v>
      </c>
      <c r="AW4" s="1777">
        <v>0</v>
      </c>
      <c r="AX4" s="1777">
        <v>2</v>
      </c>
      <c r="AY4" s="16">
        <v>21</v>
      </c>
      <c r="AZ4" s="4360">
        <v>1</v>
      </c>
      <c r="BA4" s="4361">
        <v>1</v>
      </c>
      <c r="BC4" t="s">
        <v>1834</v>
      </c>
      <c r="BD4" t="s">
        <v>1835</v>
      </c>
    </row>
    <row r="5" spans="1:59" ht="22.5" customHeight="1">
      <c r="A5" s="4470" t="s">
        <v>1846</v>
      </c>
      <c r="B5" s="4362" t="s">
        <v>2</v>
      </c>
      <c r="C5" s="442" t="s">
        <v>2</v>
      </c>
      <c r="D5" s="442" t="s">
        <v>1545</v>
      </c>
      <c r="E5" s="4467" t="s">
        <v>1836</v>
      </c>
      <c r="F5" s="1852" t="s">
        <v>3</v>
      </c>
      <c r="G5" s="1982" t="s">
        <v>17</v>
      </c>
      <c r="H5" s="2125" t="s">
        <v>17</v>
      </c>
      <c r="I5" s="1988" t="s">
        <v>4</v>
      </c>
      <c r="J5" s="1989" t="s">
        <v>4</v>
      </c>
      <c r="K5" s="1982" t="s">
        <v>17</v>
      </c>
      <c r="L5" s="1987" t="s">
        <v>2</v>
      </c>
      <c r="M5" s="2032" t="s">
        <v>2</v>
      </c>
      <c r="N5" s="2134" t="s">
        <v>3</v>
      </c>
      <c r="O5" s="2125" t="s">
        <v>17</v>
      </c>
      <c r="P5" s="2074" t="s">
        <v>2</v>
      </c>
      <c r="Q5" s="2213" t="s">
        <v>15</v>
      </c>
      <c r="R5" s="1978" t="s">
        <v>3</v>
      </c>
      <c r="S5" s="1978" t="s">
        <v>3</v>
      </c>
      <c r="T5" s="2032" t="s">
        <v>2</v>
      </c>
      <c r="U5" s="2122" t="s">
        <v>17</v>
      </c>
      <c r="V5" s="2125" t="s">
        <v>17</v>
      </c>
      <c r="W5" s="2068" t="s">
        <v>3</v>
      </c>
      <c r="X5" s="1987" t="s">
        <v>2</v>
      </c>
      <c r="Y5" s="1989" t="s">
        <v>4</v>
      </c>
      <c r="Z5" s="1989" t="s">
        <v>4</v>
      </c>
      <c r="AA5" s="1997" t="s">
        <v>17</v>
      </c>
      <c r="AB5" s="2122" t="s">
        <v>17</v>
      </c>
      <c r="AC5" s="2136" t="s">
        <v>3</v>
      </c>
      <c r="AD5" s="4480" t="s">
        <v>15</v>
      </c>
      <c r="AE5" s="1987" t="s">
        <v>2</v>
      </c>
      <c r="AF5" s="1982" t="s">
        <v>17</v>
      </c>
      <c r="AG5" s="1855" t="s">
        <v>59</v>
      </c>
      <c r="AH5" s="1855" t="s">
        <v>59</v>
      </c>
      <c r="AI5" s="2122" t="s">
        <v>17</v>
      </c>
      <c r="AJ5" s="2123" t="s">
        <v>4</v>
      </c>
      <c r="AK5" s="4485" t="s">
        <v>17</v>
      </c>
      <c r="AL5" s="4362" t="s">
        <v>2</v>
      </c>
      <c r="AM5" s="439" t="s">
        <v>17</v>
      </c>
      <c r="AN5" s="439" t="s">
        <v>17</v>
      </c>
      <c r="AO5" s="1852" t="s">
        <v>3</v>
      </c>
      <c r="AP5" s="4020" t="s">
        <v>704</v>
      </c>
      <c r="AQ5" s="4363" t="s">
        <v>4</v>
      </c>
      <c r="AR5" s="1593">
        <v>15</v>
      </c>
      <c r="AS5" s="13">
        <v>4</v>
      </c>
      <c r="AT5" s="13">
        <v>3</v>
      </c>
      <c r="AU5" s="13">
        <v>9</v>
      </c>
      <c r="AV5" s="49">
        <v>0</v>
      </c>
      <c r="AW5" s="49">
        <v>0</v>
      </c>
      <c r="AX5" s="49">
        <v>2</v>
      </c>
      <c r="AY5" s="13">
        <v>14</v>
      </c>
      <c r="AZ5" s="4364">
        <v>2</v>
      </c>
      <c r="BA5" s="4365">
        <v>0</v>
      </c>
    </row>
    <row r="6" spans="1:59" ht="22.5" customHeight="1">
      <c r="A6" s="4471" t="s">
        <v>1849</v>
      </c>
      <c r="B6" s="4362" t="s">
        <v>2</v>
      </c>
      <c r="C6" s="439" t="s">
        <v>17</v>
      </c>
      <c r="D6" s="1852" t="s">
        <v>3</v>
      </c>
      <c r="E6" s="442" t="s">
        <v>2</v>
      </c>
      <c r="F6" s="442" t="s">
        <v>2</v>
      </c>
      <c r="G6" s="1978" t="s">
        <v>3</v>
      </c>
      <c r="H6" s="2125" t="s">
        <v>17</v>
      </c>
      <c r="I6" s="4480" t="s">
        <v>15</v>
      </c>
      <c r="J6" s="1987" t="s">
        <v>2</v>
      </c>
      <c r="K6" s="1989" t="s">
        <v>4</v>
      </c>
      <c r="L6" s="1989" t="s">
        <v>4</v>
      </c>
      <c r="M6" s="1997" t="s">
        <v>17</v>
      </c>
      <c r="N6" s="2122" t="s">
        <v>17</v>
      </c>
      <c r="O6" s="2136" t="s">
        <v>3</v>
      </c>
      <c r="P6" s="2068" t="s">
        <v>3</v>
      </c>
      <c r="Q6" s="1987" t="s">
        <v>2</v>
      </c>
      <c r="R6" s="1989" t="s">
        <v>4</v>
      </c>
      <c r="S6" s="1989" t="s">
        <v>4</v>
      </c>
      <c r="T6" s="1997" t="s">
        <v>17</v>
      </c>
      <c r="U6" s="2122" t="s">
        <v>17</v>
      </c>
      <c r="V6" s="2136" t="s">
        <v>3</v>
      </c>
      <c r="W6" s="2074" t="s">
        <v>2</v>
      </c>
      <c r="X6" s="2213" t="s">
        <v>15</v>
      </c>
      <c r="Y6" s="1982" t="s">
        <v>17</v>
      </c>
      <c r="Z6" s="1982" t="s">
        <v>17</v>
      </c>
      <c r="AA6" s="2031" t="s">
        <v>3</v>
      </c>
      <c r="AB6" s="4478" t="s">
        <v>704</v>
      </c>
      <c r="AC6" s="2123" t="s">
        <v>4</v>
      </c>
      <c r="AD6" s="1995" t="s">
        <v>17</v>
      </c>
      <c r="AE6" s="1978" t="s">
        <v>3</v>
      </c>
      <c r="AF6" s="1987" t="s">
        <v>2</v>
      </c>
      <c r="AG6" s="1987" t="s">
        <v>2</v>
      </c>
      <c r="AH6" s="1993" t="s">
        <v>4</v>
      </c>
      <c r="AI6" s="2127" t="s">
        <v>4</v>
      </c>
      <c r="AJ6" s="2125" t="s">
        <v>17</v>
      </c>
      <c r="AK6" s="4486" t="s">
        <v>15</v>
      </c>
      <c r="AL6" s="4362" t="s">
        <v>2</v>
      </c>
      <c r="AM6" s="442" t="s">
        <v>2</v>
      </c>
      <c r="AN6" s="1852" t="s">
        <v>3</v>
      </c>
      <c r="AO6" s="439" t="s">
        <v>17</v>
      </c>
      <c r="AP6" s="439" t="s">
        <v>17</v>
      </c>
      <c r="AQ6" s="4363" t="s">
        <v>4</v>
      </c>
      <c r="AR6" s="1593">
        <v>10</v>
      </c>
      <c r="AS6" s="13">
        <v>5</v>
      </c>
      <c r="AT6" s="13">
        <v>5</v>
      </c>
      <c r="AU6" s="13">
        <v>10</v>
      </c>
      <c r="AV6" s="49">
        <v>1</v>
      </c>
      <c r="AW6" s="49">
        <v>0</v>
      </c>
      <c r="AX6" s="49">
        <v>3</v>
      </c>
      <c r="AY6" s="13">
        <v>21</v>
      </c>
      <c r="AZ6" s="4364">
        <v>2</v>
      </c>
      <c r="BA6" s="4365">
        <v>1</v>
      </c>
    </row>
    <row r="7" spans="1:59" ht="22.5" customHeight="1" thickBot="1">
      <c r="A7" s="4472" t="s">
        <v>1855</v>
      </c>
      <c r="B7" s="4383" t="s">
        <v>4</v>
      </c>
      <c r="C7" s="438" t="s">
        <v>4</v>
      </c>
      <c r="D7" s="439" t="s">
        <v>17</v>
      </c>
      <c r="E7" s="442" t="s">
        <v>2</v>
      </c>
      <c r="F7" s="442" t="s">
        <v>2</v>
      </c>
      <c r="G7" s="1982" t="s">
        <v>17</v>
      </c>
      <c r="H7" s="2136" t="s">
        <v>3</v>
      </c>
      <c r="I7" s="2074" t="s">
        <v>2</v>
      </c>
      <c r="J7" s="1982" t="s">
        <v>17</v>
      </c>
      <c r="K7" s="2213" t="s">
        <v>15</v>
      </c>
      <c r="L7" s="1978" t="s">
        <v>3</v>
      </c>
      <c r="M7" s="2032" t="s">
        <v>2</v>
      </c>
      <c r="N7" s="2122" t="s">
        <v>17</v>
      </c>
      <c r="O7" s="2123" t="s">
        <v>4</v>
      </c>
      <c r="P7" s="1995" t="s">
        <v>17</v>
      </c>
      <c r="Q7" s="1978" t="s">
        <v>3</v>
      </c>
      <c r="R7" s="2213" t="s">
        <v>15</v>
      </c>
      <c r="S7" s="1987" t="s">
        <v>2</v>
      </c>
      <c r="T7" s="1993" t="s">
        <v>4</v>
      </c>
      <c r="U7" s="2127" t="s">
        <v>4</v>
      </c>
      <c r="V7" s="2125" t="s">
        <v>17</v>
      </c>
      <c r="W7" s="2050" t="s">
        <v>1878</v>
      </c>
      <c r="X7" s="1861" t="s">
        <v>1878</v>
      </c>
      <c r="Y7" s="1987" t="s">
        <v>2</v>
      </c>
      <c r="Z7" s="1978" t="s">
        <v>3</v>
      </c>
      <c r="AA7" s="2032" t="s">
        <v>2</v>
      </c>
      <c r="AB7" s="2122" t="s">
        <v>17</v>
      </c>
      <c r="AC7" s="2125" t="s">
        <v>17</v>
      </c>
      <c r="AD7" s="1988" t="s">
        <v>4</v>
      </c>
      <c r="AE7" s="1989" t="s">
        <v>4</v>
      </c>
      <c r="AF7" s="1982" t="s">
        <v>17</v>
      </c>
      <c r="AG7" s="1987" t="s">
        <v>2</v>
      </c>
      <c r="AH7" s="2032" t="s">
        <v>2</v>
      </c>
      <c r="AI7" s="2134" t="s">
        <v>3</v>
      </c>
      <c r="AJ7" s="2125" t="s">
        <v>17</v>
      </c>
      <c r="AK7" s="4487" t="s">
        <v>2</v>
      </c>
      <c r="AL7" s="4368" t="s">
        <v>17</v>
      </c>
      <c r="AM7" s="453" t="s">
        <v>2</v>
      </c>
      <c r="AN7" s="453" t="s">
        <v>2</v>
      </c>
      <c r="AO7" s="2316" t="s">
        <v>3</v>
      </c>
      <c r="AP7" s="451" t="s">
        <v>17</v>
      </c>
      <c r="AQ7" s="4369" t="s">
        <v>4</v>
      </c>
      <c r="AR7" s="1594">
        <v>12</v>
      </c>
      <c r="AS7" s="20">
        <v>5</v>
      </c>
      <c r="AT7" s="20">
        <v>5</v>
      </c>
      <c r="AU7" s="20">
        <v>9</v>
      </c>
      <c r="AV7" s="1778">
        <v>0</v>
      </c>
      <c r="AW7" s="1778">
        <v>0</v>
      </c>
      <c r="AX7" s="1778">
        <v>2</v>
      </c>
      <c r="AY7" s="20">
        <v>20</v>
      </c>
      <c r="AZ7" s="4370">
        <v>2</v>
      </c>
      <c r="BA7" s="4371">
        <v>0</v>
      </c>
    </row>
    <row r="8" spans="1:59" ht="22.5" customHeight="1" thickBot="1">
      <c r="A8" s="4473" t="s">
        <v>1852</v>
      </c>
      <c r="B8" s="4362" t="s">
        <v>2</v>
      </c>
      <c r="C8" s="1852" t="s">
        <v>3</v>
      </c>
      <c r="D8" s="442" t="s">
        <v>2</v>
      </c>
      <c r="E8" s="442" t="s">
        <v>2</v>
      </c>
      <c r="F8" s="11" t="s">
        <v>15</v>
      </c>
      <c r="G8" s="1982" t="s">
        <v>17</v>
      </c>
      <c r="H8" s="2125" t="s">
        <v>17</v>
      </c>
      <c r="I8" s="2050" t="s">
        <v>1878</v>
      </c>
      <c r="J8" s="1987" t="s">
        <v>2</v>
      </c>
      <c r="K8" s="1987" t="s">
        <v>2</v>
      </c>
      <c r="L8" s="1987" t="s">
        <v>2</v>
      </c>
      <c r="M8" s="2032" t="s">
        <v>2</v>
      </c>
      <c r="N8" s="2122" t="s">
        <v>17</v>
      </c>
      <c r="O8" s="2125" t="s">
        <v>17</v>
      </c>
      <c r="P8" s="1995" t="s">
        <v>17</v>
      </c>
      <c r="Q8" s="1987" t="s">
        <v>2</v>
      </c>
      <c r="R8" s="1987" t="s">
        <v>2</v>
      </c>
      <c r="S8" s="2213" t="s">
        <v>15</v>
      </c>
      <c r="T8" s="2032" t="s">
        <v>2</v>
      </c>
      <c r="U8" s="2122" t="s">
        <v>17</v>
      </c>
      <c r="V8" s="2123" t="s">
        <v>4</v>
      </c>
      <c r="W8" s="1995" t="s">
        <v>17</v>
      </c>
      <c r="X8" s="1978" t="s">
        <v>3</v>
      </c>
      <c r="Y8" s="1987" t="s">
        <v>2</v>
      </c>
      <c r="Z8" s="1987" t="s">
        <v>2</v>
      </c>
      <c r="AA8" s="2032" t="s">
        <v>2</v>
      </c>
      <c r="AB8" s="2127" t="s">
        <v>4</v>
      </c>
      <c r="AC8" s="2125" t="s">
        <v>17</v>
      </c>
      <c r="AD8" s="2074" t="s">
        <v>2</v>
      </c>
      <c r="AE8" s="1987" t="s">
        <v>2</v>
      </c>
      <c r="AF8" s="1987" t="s">
        <v>2</v>
      </c>
      <c r="AG8" s="2180" t="s">
        <v>3</v>
      </c>
      <c r="AH8" s="2032" t="s">
        <v>2</v>
      </c>
      <c r="AI8" s="2122" t="s">
        <v>17</v>
      </c>
      <c r="AJ8" s="2125" t="s">
        <v>17</v>
      </c>
      <c r="AK8" s="4488" t="s">
        <v>4</v>
      </c>
      <c r="AL8" s="4373" t="s">
        <v>3</v>
      </c>
      <c r="AM8" s="457" t="s">
        <v>2</v>
      </c>
      <c r="AN8" s="457" t="s">
        <v>2</v>
      </c>
      <c r="AO8" s="2320" t="s">
        <v>4</v>
      </c>
      <c r="AP8" s="2320" t="s">
        <v>4</v>
      </c>
      <c r="AQ8" s="4374" t="s">
        <v>17</v>
      </c>
      <c r="AR8" s="1590">
        <v>10</v>
      </c>
      <c r="AS8" s="16">
        <v>5</v>
      </c>
      <c r="AT8" s="16">
        <v>5</v>
      </c>
      <c r="AU8" s="16">
        <v>11</v>
      </c>
      <c r="AV8" s="1777">
        <v>0</v>
      </c>
      <c r="AW8" s="1777">
        <v>0</v>
      </c>
      <c r="AX8" s="1777">
        <v>2</v>
      </c>
      <c r="AY8" s="16">
        <v>20</v>
      </c>
      <c r="AZ8" s="4360">
        <v>2</v>
      </c>
      <c r="BA8" s="4361">
        <v>0</v>
      </c>
    </row>
    <row r="9" spans="1:59" ht="22.5" customHeight="1">
      <c r="A9" s="4474" t="s">
        <v>1859</v>
      </c>
      <c r="B9" s="4362" t="s">
        <v>2</v>
      </c>
      <c r="C9" s="439" t="s">
        <v>17</v>
      </c>
      <c r="D9" s="442" t="s">
        <v>2</v>
      </c>
      <c r="E9" s="1852" t="s">
        <v>3</v>
      </c>
      <c r="F9" s="11" t="s">
        <v>15</v>
      </c>
      <c r="G9" s="1982" t="s">
        <v>17</v>
      </c>
      <c r="H9" s="2123" t="s">
        <v>4</v>
      </c>
      <c r="I9" s="1995" t="s">
        <v>17</v>
      </c>
      <c r="J9" s="1861" t="s">
        <v>893</v>
      </c>
      <c r="K9" s="1978" t="s">
        <v>3</v>
      </c>
      <c r="L9" s="1987" t="s">
        <v>2</v>
      </c>
      <c r="M9" s="1993" t="s">
        <v>4</v>
      </c>
      <c r="N9" s="2127" t="s">
        <v>4</v>
      </c>
      <c r="O9" s="2125" t="s">
        <v>17</v>
      </c>
      <c r="P9" s="2074" t="s">
        <v>2</v>
      </c>
      <c r="Q9" s="1987" t="s">
        <v>2</v>
      </c>
      <c r="R9" s="1987" t="s">
        <v>2</v>
      </c>
      <c r="S9" s="1978" t="s">
        <v>3</v>
      </c>
      <c r="T9" s="2032" t="s">
        <v>2</v>
      </c>
      <c r="U9" s="2122" t="s">
        <v>17</v>
      </c>
      <c r="V9" s="2125" t="s">
        <v>17</v>
      </c>
      <c r="W9" s="1988" t="s">
        <v>4</v>
      </c>
      <c r="X9" s="1989" t="s">
        <v>4</v>
      </c>
      <c r="Y9" s="1982" t="s">
        <v>17</v>
      </c>
      <c r="Z9" s="2213" t="s">
        <v>15</v>
      </c>
      <c r="AA9" s="2032" t="s">
        <v>2</v>
      </c>
      <c r="AB9" s="2134" t="s">
        <v>3</v>
      </c>
      <c r="AC9" s="2125" t="s">
        <v>17</v>
      </c>
      <c r="AD9" s="1855" t="s">
        <v>59</v>
      </c>
      <c r="AE9" s="1982" t="s">
        <v>17</v>
      </c>
      <c r="AF9" s="1978" t="s">
        <v>3</v>
      </c>
      <c r="AG9" s="1987" t="s">
        <v>2</v>
      </c>
      <c r="AH9" s="4455" t="s">
        <v>15</v>
      </c>
      <c r="AI9" s="2122" t="s">
        <v>17</v>
      </c>
      <c r="AJ9" s="3381" t="s">
        <v>704</v>
      </c>
      <c r="AK9" s="4489" t="s">
        <v>3</v>
      </c>
      <c r="AL9" s="4375" t="s">
        <v>3</v>
      </c>
      <c r="AM9" s="442" t="s">
        <v>2</v>
      </c>
      <c r="AN9" s="442" t="s">
        <v>2</v>
      </c>
      <c r="AO9" s="438" t="s">
        <v>4</v>
      </c>
      <c r="AP9" s="438" t="s">
        <v>4</v>
      </c>
      <c r="AQ9" s="4376" t="s">
        <v>17</v>
      </c>
      <c r="AR9" s="1593">
        <v>10</v>
      </c>
      <c r="AS9" s="13">
        <v>5</v>
      </c>
      <c r="AT9" s="13">
        <v>5</v>
      </c>
      <c r="AU9" s="13">
        <v>10</v>
      </c>
      <c r="AV9" s="49">
        <v>1</v>
      </c>
      <c r="AW9" s="49">
        <v>0</v>
      </c>
      <c r="AX9" s="49">
        <v>2</v>
      </c>
      <c r="AY9" s="13">
        <v>21</v>
      </c>
      <c r="AZ9" s="4364">
        <v>2</v>
      </c>
      <c r="BA9" s="4365">
        <v>1</v>
      </c>
    </row>
    <row r="10" spans="1:59" ht="22.5" customHeight="1" thickBot="1">
      <c r="A10" s="4470" t="s">
        <v>1847</v>
      </c>
      <c r="B10" s="4127" t="s">
        <v>17</v>
      </c>
      <c r="C10" s="1852" t="s">
        <v>3</v>
      </c>
      <c r="D10" s="11" t="s">
        <v>15</v>
      </c>
      <c r="E10" s="442" t="s">
        <v>2</v>
      </c>
      <c r="F10" s="438" t="s">
        <v>4</v>
      </c>
      <c r="G10" s="1982" t="s">
        <v>17</v>
      </c>
      <c r="H10" s="3381" t="s">
        <v>704</v>
      </c>
      <c r="I10" s="1988" t="s">
        <v>4</v>
      </c>
      <c r="J10" s="1989" t="s">
        <v>4</v>
      </c>
      <c r="K10" s="1982" t="s">
        <v>17</v>
      </c>
      <c r="L10" s="1987" t="s">
        <v>2</v>
      </c>
      <c r="M10" s="2032" t="s">
        <v>2</v>
      </c>
      <c r="N10" s="2134" t="s">
        <v>3</v>
      </c>
      <c r="O10" s="2125" t="s">
        <v>17</v>
      </c>
      <c r="P10" s="2074" t="s">
        <v>2</v>
      </c>
      <c r="Q10" s="1987" t="s">
        <v>2</v>
      </c>
      <c r="R10" s="1978" t="s">
        <v>3</v>
      </c>
      <c r="S10" s="1987" t="s">
        <v>2</v>
      </c>
      <c r="T10" s="4455" t="s">
        <v>15</v>
      </c>
      <c r="U10" s="2122" t="s">
        <v>17</v>
      </c>
      <c r="V10" s="2125" t="s">
        <v>17</v>
      </c>
      <c r="W10" s="2068" t="s">
        <v>3</v>
      </c>
      <c r="X10" s="1987" t="s">
        <v>2</v>
      </c>
      <c r="Y10" s="1989" t="s">
        <v>4</v>
      </c>
      <c r="Z10" s="1989" t="s">
        <v>4</v>
      </c>
      <c r="AA10" s="1997" t="s">
        <v>17</v>
      </c>
      <c r="AB10" s="2122" t="s">
        <v>17</v>
      </c>
      <c r="AC10" s="2136" t="s">
        <v>3</v>
      </c>
      <c r="AD10" s="2074" t="s">
        <v>2</v>
      </c>
      <c r="AE10" s="2213" t="s">
        <v>15</v>
      </c>
      <c r="AF10" s="1987" t="s">
        <v>2</v>
      </c>
      <c r="AG10" s="1978" t="s">
        <v>3</v>
      </c>
      <c r="AH10" s="1997" t="s">
        <v>17</v>
      </c>
      <c r="AI10" s="2122" t="s">
        <v>17</v>
      </c>
      <c r="AJ10" s="2123" t="s">
        <v>4</v>
      </c>
      <c r="AK10" s="4485" t="s">
        <v>17</v>
      </c>
      <c r="AL10" s="4377" t="s">
        <v>3</v>
      </c>
      <c r="AM10" s="453" t="s">
        <v>2</v>
      </c>
      <c r="AN10" s="453" t="s">
        <v>2</v>
      </c>
      <c r="AO10" s="452" t="s">
        <v>4</v>
      </c>
      <c r="AP10" s="452" t="s">
        <v>4</v>
      </c>
      <c r="AQ10" s="4378" t="s">
        <v>17</v>
      </c>
      <c r="AR10" s="1594">
        <v>9</v>
      </c>
      <c r="AS10" s="20">
        <v>5</v>
      </c>
      <c r="AT10" s="20">
        <v>5</v>
      </c>
      <c r="AU10" s="20">
        <v>11</v>
      </c>
      <c r="AV10" s="1778">
        <v>1</v>
      </c>
      <c r="AW10" s="1778">
        <v>0</v>
      </c>
      <c r="AX10" s="1778">
        <v>2</v>
      </c>
      <c r="AY10" s="20">
        <v>21</v>
      </c>
      <c r="AZ10" s="4370">
        <v>2</v>
      </c>
      <c r="BA10" s="4371">
        <v>1</v>
      </c>
    </row>
    <row r="11" spans="1:59" ht="22.5" customHeight="1">
      <c r="A11" s="4475" t="s">
        <v>1865</v>
      </c>
      <c r="B11" s="4362" t="s">
        <v>2</v>
      </c>
      <c r="C11" s="442" t="s">
        <v>2</v>
      </c>
      <c r="D11" s="442" t="s">
        <v>2</v>
      </c>
      <c r="E11" s="442" t="s">
        <v>2</v>
      </c>
      <c r="F11" s="442" t="s">
        <v>2</v>
      </c>
      <c r="G11" s="1982" t="s">
        <v>17</v>
      </c>
      <c r="H11" s="2125" t="s">
        <v>17</v>
      </c>
      <c r="I11" s="2074" t="s">
        <v>2</v>
      </c>
      <c r="J11" s="1987" t="s">
        <v>2</v>
      </c>
      <c r="K11" s="1987" t="s">
        <v>2</v>
      </c>
      <c r="L11" s="1987" t="s">
        <v>2</v>
      </c>
      <c r="M11" s="2032" t="s">
        <v>2</v>
      </c>
      <c r="N11" s="2122" t="s">
        <v>17</v>
      </c>
      <c r="O11" s="2125" t="s">
        <v>17</v>
      </c>
      <c r="P11" s="2074" t="s">
        <v>2</v>
      </c>
      <c r="Q11" s="1978" t="s">
        <v>3</v>
      </c>
      <c r="R11" s="2213" t="s">
        <v>15</v>
      </c>
      <c r="S11" s="1987" t="s">
        <v>2</v>
      </c>
      <c r="T11" s="2031" t="s">
        <v>3</v>
      </c>
      <c r="U11" s="2122" t="s">
        <v>17</v>
      </c>
      <c r="V11" s="2125" t="s">
        <v>17</v>
      </c>
      <c r="W11" s="2074" t="s">
        <v>2</v>
      </c>
      <c r="X11" s="2213" t="s">
        <v>15</v>
      </c>
      <c r="Y11" s="1987" t="s">
        <v>2</v>
      </c>
      <c r="Z11" s="1987" t="s">
        <v>2</v>
      </c>
      <c r="AA11" s="2032" t="s">
        <v>2</v>
      </c>
      <c r="AB11" s="2122" t="s">
        <v>17</v>
      </c>
      <c r="AC11" s="2125" t="s">
        <v>17</v>
      </c>
      <c r="AD11" s="2074" t="s">
        <v>2</v>
      </c>
      <c r="AE11" s="1987" t="s">
        <v>2</v>
      </c>
      <c r="AF11" s="1987" t="s">
        <v>2</v>
      </c>
      <c r="AG11" s="2213" t="s">
        <v>15</v>
      </c>
      <c r="AH11" s="1997" t="s">
        <v>17</v>
      </c>
      <c r="AI11" s="4478" t="s">
        <v>704</v>
      </c>
      <c r="AJ11" s="3381" t="s">
        <v>704</v>
      </c>
      <c r="AK11" s="4489" t="s">
        <v>3</v>
      </c>
      <c r="AL11" s="4358" t="s">
        <v>2</v>
      </c>
      <c r="AM11" s="457" t="s">
        <v>2</v>
      </c>
      <c r="AN11" s="2319" t="s">
        <v>3</v>
      </c>
      <c r="AO11" s="457" t="s">
        <v>2</v>
      </c>
      <c r="AP11" s="459" t="s">
        <v>17</v>
      </c>
      <c r="AQ11" s="4374" t="s">
        <v>17</v>
      </c>
      <c r="AR11" s="1590">
        <v>11</v>
      </c>
      <c r="AS11" s="16">
        <v>5</v>
      </c>
      <c r="AT11" s="16">
        <v>5</v>
      </c>
      <c r="AU11" s="16">
        <v>9</v>
      </c>
      <c r="AV11" s="1777">
        <v>1</v>
      </c>
      <c r="AW11" s="1777">
        <v>0</v>
      </c>
      <c r="AX11" s="1777">
        <v>3</v>
      </c>
      <c r="AY11" s="16">
        <v>21</v>
      </c>
      <c r="AZ11" s="4360">
        <v>2</v>
      </c>
      <c r="BA11" s="4361">
        <v>1</v>
      </c>
    </row>
    <row r="12" spans="1:59" ht="22.5" customHeight="1">
      <c r="A12" s="4475" t="s">
        <v>1862</v>
      </c>
      <c r="B12" s="4362" t="s">
        <v>2</v>
      </c>
      <c r="C12" s="442" t="s">
        <v>2</v>
      </c>
      <c r="D12" s="442" t="s">
        <v>2</v>
      </c>
      <c r="E12" s="442" t="s">
        <v>2</v>
      </c>
      <c r="F12" s="442" t="s">
        <v>2</v>
      </c>
      <c r="G12" s="1982" t="s">
        <v>17</v>
      </c>
      <c r="H12" s="2125" t="s">
        <v>17</v>
      </c>
      <c r="I12" s="2068" t="s">
        <v>3</v>
      </c>
      <c r="J12" s="1987" t="s">
        <v>2</v>
      </c>
      <c r="K12" s="2213" t="s">
        <v>15</v>
      </c>
      <c r="L12" s="1987" t="s">
        <v>2</v>
      </c>
      <c r="M12" s="1997" t="s">
        <v>17</v>
      </c>
      <c r="N12" s="4478" t="s">
        <v>704</v>
      </c>
      <c r="O12" s="3381" t="s">
        <v>704</v>
      </c>
      <c r="P12" s="2074" t="s">
        <v>2</v>
      </c>
      <c r="Q12" s="1987" t="s">
        <v>2</v>
      </c>
      <c r="R12" s="1982" t="s">
        <v>17</v>
      </c>
      <c r="S12" s="1987" t="s">
        <v>2</v>
      </c>
      <c r="T12" s="4455" t="s">
        <v>15</v>
      </c>
      <c r="U12" s="2122" t="s">
        <v>17</v>
      </c>
      <c r="V12" s="2125" t="s">
        <v>17</v>
      </c>
      <c r="W12" s="2074" t="s">
        <v>2</v>
      </c>
      <c r="X12" s="1861" t="s">
        <v>1878</v>
      </c>
      <c r="Y12" s="1987" t="s">
        <v>2</v>
      </c>
      <c r="Z12" s="1978" t="s">
        <v>3</v>
      </c>
      <c r="AA12" s="4455" t="s">
        <v>15</v>
      </c>
      <c r="AB12" s="2122" t="s">
        <v>17</v>
      </c>
      <c r="AC12" s="2125" t="s">
        <v>17</v>
      </c>
      <c r="AD12" s="2074" t="s">
        <v>2</v>
      </c>
      <c r="AE12" s="1987" t="s">
        <v>2</v>
      </c>
      <c r="AF12" s="1978" t="s">
        <v>3</v>
      </c>
      <c r="AG12" s="1987" t="s">
        <v>2</v>
      </c>
      <c r="AH12" s="2032" t="s">
        <v>2</v>
      </c>
      <c r="AI12" s="2122" t="s">
        <v>17</v>
      </c>
      <c r="AJ12" s="2125" t="s">
        <v>17</v>
      </c>
      <c r="AK12" s="4487" t="s">
        <v>2</v>
      </c>
      <c r="AL12" s="4362" t="s">
        <v>2</v>
      </c>
      <c r="AM12" s="442" t="s">
        <v>2</v>
      </c>
      <c r="AN12" s="442" t="s">
        <v>2</v>
      </c>
      <c r="AO12" s="442" t="s">
        <v>2</v>
      </c>
      <c r="AP12" s="439" t="s">
        <v>17</v>
      </c>
      <c r="AQ12" s="4376" t="s">
        <v>17</v>
      </c>
      <c r="AR12" s="1593">
        <v>12</v>
      </c>
      <c r="AS12" s="13">
        <v>5</v>
      </c>
      <c r="AT12" s="13">
        <v>5</v>
      </c>
      <c r="AU12" s="13">
        <v>9</v>
      </c>
      <c r="AV12" s="49">
        <v>0</v>
      </c>
      <c r="AW12" s="49">
        <v>0</v>
      </c>
      <c r="AX12" s="49">
        <v>2</v>
      </c>
      <c r="AY12" s="13">
        <v>20</v>
      </c>
      <c r="AZ12" s="4364">
        <v>2</v>
      </c>
      <c r="BA12" s="4365">
        <v>0</v>
      </c>
    </row>
    <row r="13" spans="1:59" ht="22.5" customHeight="1" thickBot="1">
      <c r="A13" s="4476" t="s">
        <v>1866</v>
      </c>
      <c r="B13" s="4380" t="s">
        <v>2</v>
      </c>
      <c r="C13" s="453" t="s">
        <v>2</v>
      </c>
      <c r="D13" s="453" t="s">
        <v>2</v>
      </c>
      <c r="E13" s="453" t="s">
        <v>2</v>
      </c>
      <c r="F13" s="453" t="s">
        <v>2</v>
      </c>
      <c r="G13" s="2003" t="s">
        <v>17</v>
      </c>
      <c r="H13" s="2152" t="s">
        <v>17</v>
      </c>
      <c r="I13" s="2062" t="s">
        <v>2</v>
      </c>
      <c r="J13" s="2005" t="s">
        <v>3</v>
      </c>
      <c r="K13" s="1999" t="s">
        <v>2</v>
      </c>
      <c r="L13" s="1999" t="s">
        <v>2</v>
      </c>
      <c r="M13" s="4468" t="s">
        <v>15</v>
      </c>
      <c r="N13" s="2149" t="s">
        <v>17</v>
      </c>
      <c r="O13" s="2152" t="s">
        <v>17</v>
      </c>
      <c r="P13" s="3368" t="s">
        <v>3</v>
      </c>
      <c r="Q13" s="1999" t="s">
        <v>2</v>
      </c>
      <c r="R13" s="1999" t="s">
        <v>2</v>
      </c>
      <c r="S13" s="1999" t="s">
        <v>2</v>
      </c>
      <c r="T13" s="2035" t="s">
        <v>2</v>
      </c>
      <c r="U13" s="2149" t="s">
        <v>17</v>
      </c>
      <c r="V13" s="2152" t="s">
        <v>17</v>
      </c>
      <c r="W13" s="2062" t="s">
        <v>2</v>
      </c>
      <c r="X13" s="1999" t="s">
        <v>2</v>
      </c>
      <c r="Y13" s="1999" t="s">
        <v>2</v>
      </c>
      <c r="Z13" s="1999" t="s">
        <v>2</v>
      </c>
      <c r="AA13" s="2064" t="s">
        <v>17</v>
      </c>
      <c r="AB13" s="4479" t="s">
        <v>704</v>
      </c>
      <c r="AC13" s="4477" t="s">
        <v>704</v>
      </c>
      <c r="AD13" s="4483" t="s">
        <v>15</v>
      </c>
      <c r="AE13" s="2003" t="s">
        <v>17</v>
      </c>
      <c r="AF13" s="1999" t="s">
        <v>2</v>
      </c>
      <c r="AG13" s="1999" t="s">
        <v>2</v>
      </c>
      <c r="AH13" s="2035" t="s">
        <v>2</v>
      </c>
      <c r="AI13" s="2149" t="s">
        <v>17</v>
      </c>
      <c r="AJ13" s="2152" t="s">
        <v>17</v>
      </c>
      <c r="AK13" s="4490" t="s">
        <v>15</v>
      </c>
      <c r="AL13" s="4380" t="s">
        <v>2</v>
      </c>
      <c r="AM13" s="453" t="s">
        <v>2</v>
      </c>
      <c r="AN13" s="2316" t="s">
        <v>3</v>
      </c>
      <c r="AO13" s="453" t="s">
        <v>2</v>
      </c>
      <c r="AP13" s="451" t="s">
        <v>17</v>
      </c>
      <c r="AQ13" s="4378" t="s">
        <v>17</v>
      </c>
      <c r="AR13" s="1594">
        <v>10</v>
      </c>
      <c r="AS13" s="20">
        <v>5</v>
      </c>
      <c r="AT13" s="20">
        <v>5</v>
      </c>
      <c r="AU13" s="20">
        <v>10</v>
      </c>
      <c r="AV13" s="1778">
        <v>1</v>
      </c>
      <c r="AW13" s="1778">
        <v>0</v>
      </c>
      <c r="AX13" s="1778">
        <v>3</v>
      </c>
      <c r="AY13" s="20">
        <v>21</v>
      </c>
      <c r="AZ13" s="4370">
        <v>1</v>
      </c>
      <c r="BA13" s="4371">
        <v>1</v>
      </c>
    </row>
  </sheetData>
  <mergeCells count="2">
    <mergeCell ref="B1:F1"/>
    <mergeCell ref="G1:AK1"/>
  </mergeCells>
  <phoneticPr fontId="3" type="noConversion"/>
  <conditionalFormatting sqref="B3:F3 H3:AQ3">
    <cfRule type="cellIs" dxfId="5842" priority="526" operator="equal">
      <formula>"토"</formula>
    </cfRule>
  </conditionalFormatting>
  <conditionalFormatting sqref="B4:F4 W4:AK4 G4:U5 W4:X5 Z4:AK5 B5:AK8 B6:B9 AG8:AJ9 D9:E9 M9:P9 V9:AE9 B9:C12 E9:M12 P9:V12 X9:AD12 AF9:AG12 AI9:AK13 X10:AG10 D10:F11 V10:W11 O10:Q12 AF10:AK12 B11:E11 G11:AK11 U11:X12 AE11:AK12 N11:N13 S11:S13 B12:AK13">
    <cfRule type="cellIs" dxfId="5841" priority="532" operator="equal">
      <formula>"연"</formula>
    </cfRule>
  </conditionalFormatting>
  <conditionalFormatting sqref="B4:H4">
    <cfRule type="cellIs" dxfId="5840" priority="522" operator="equal">
      <formula>"연"</formula>
    </cfRule>
    <cfRule type="cellIs" dxfId="5839" priority="523" operator="equal">
      <formula>"연"</formula>
    </cfRule>
  </conditionalFormatting>
  <conditionalFormatting sqref="B4:AK13">
    <cfRule type="cellIs" dxfId="5838" priority="524" operator="equal">
      <formula>"연"</formula>
    </cfRule>
  </conditionalFormatting>
  <conditionalFormatting sqref="B3:AQ3">
    <cfRule type="cellIs" dxfId="5837" priority="520" operator="equal">
      <formula>"일"</formula>
    </cfRule>
    <cfRule type="containsText" dxfId="5836" priority="521" operator="containsText" text="토">
      <formula>NOT(ISERROR(SEARCH("토",B3)))</formula>
    </cfRule>
  </conditionalFormatting>
  <conditionalFormatting sqref="AC4">
    <cfRule type="cellIs" dxfId="5835" priority="348" operator="equal">
      <formula>"연"</formula>
    </cfRule>
    <cfRule type="cellIs" dxfId="5834" priority="349" operator="equal">
      <formula>"연"</formula>
    </cfRule>
    <cfRule type="cellIs" dxfId="5833" priority="350" operator="equal">
      <formula>"연"</formula>
    </cfRule>
  </conditionalFormatting>
  <conditionalFormatting sqref="AD9">
    <cfRule type="cellIs" dxfId="5832" priority="1" operator="equal">
      <formula>"연"</formula>
    </cfRule>
    <cfRule type="cellIs" dxfId="5831" priority="2" operator="equal">
      <formula>"연"</formula>
    </cfRule>
  </conditionalFormatting>
  <conditionalFormatting sqref="AG5:AH5">
    <cfRule type="cellIs" dxfId="5830" priority="3" operator="equal">
      <formula>"연"</formula>
    </cfRule>
    <cfRule type="cellIs" dxfId="5829" priority="4" operator="equal">
      <formula>"연"</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2">
    <tabColor theme="6" tint="-0.499984740745262"/>
  </sheetPr>
  <dimension ref="A1:AN32"/>
  <sheetViews>
    <sheetView workbookViewId="0">
      <selection activeCell="T21" sqref="T21"/>
    </sheetView>
  </sheetViews>
  <sheetFormatPr defaultRowHeight="16.5"/>
  <cols>
    <col min="1" max="1" width="9.75" customWidth="1"/>
    <col min="2" max="40" width="5.25" customWidth="1"/>
  </cols>
  <sheetData>
    <row r="1" spans="1:40" ht="17.25" thickBot="1">
      <c r="A1" s="4501"/>
      <c r="B1" s="6338" t="s">
        <v>1898</v>
      </c>
      <c r="C1" s="6336"/>
      <c r="D1" s="6336"/>
      <c r="E1" s="6336"/>
      <c r="F1" s="6336"/>
      <c r="G1" s="6336"/>
      <c r="H1" s="6336"/>
      <c r="I1" s="6336"/>
      <c r="J1" s="6336"/>
      <c r="K1" s="6336"/>
      <c r="L1" s="6336"/>
      <c r="M1" s="6336"/>
      <c r="N1" s="6336"/>
      <c r="O1" s="6336"/>
      <c r="P1" s="6336"/>
      <c r="Q1" s="6336"/>
      <c r="R1" s="6336"/>
      <c r="S1" s="6336"/>
      <c r="T1" s="6336"/>
      <c r="U1" s="6336"/>
      <c r="V1" s="6336"/>
      <c r="W1" s="6336"/>
      <c r="X1" s="6336"/>
      <c r="Y1" s="6336"/>
      <c r="Z1" s="6336"/>
      <c r="AA1" s="6336"/>
      <c r="AB1" s="6336"/>
      <c r="AC1" s="6336"/>
      <c r="AD1" s="6336"/>
      <c r="AE1" s="6336"/>
      <c r="AF1" s="6336"/>
      <c r="AG1" s="6339"/>
      <c r="AH1" s="6339"/>
      <c r="AI1" s="6339"/>
      <c r="AJ1" s="6339"/>
      <c r="AK1" s="6339"/>
      <c r="AL1" s="6339"/>
      <c r="AM1" s="6339"/>
      <c r="AN1" s="6340"/>
    </row>
    <row r="2" spans="1:40" ht="15.75" customHeight="1" thickBot="1">
      <c r="A2" s="4502" t="s">
        <v>0</v>
      </c>
      <c r="B2" s="4556">
        <v>1</v>
      </c>
      <c r="C2" s="4556">
        <v>2</v>
      </c>
      <c r="D2" s="4556">
        <v>3</v>
      </c>
      <c r="E2" s="4563">
        <v>4</v>
      </c>
      <c r="F2" s="4535">
        <v>5</v>
      </c>
      <c r="G2" s="4536">
        <v>6</v>
      </c>
      <c r="H2" s="4569">
        <v>7</v>
      </c>
      <c r="I2" s="4503">
        <v>8</v>
      </c>
      <c r="J2" s="4556">
        <v>9</v>
      </c>
      <c r="K2" s="4573">
        <v>10</v>
      </c>
      <c r="L2" s="4576">
        <v>11</v>
      </c>
      <c r="M2" s="4535">
        <v>12</v>
      </c>
      <c r="N2" s="4536">
        <v>13</v>
      </c>
      <c r="O2" s="4569">
        <v>14</v>
      </c>
      <c r="P2" s="4500">
        <v>15</v>
      </c>
      <c r="Q2" s="4503">
        <v>16</v>
      </c>
      <c r="R2" s="4556">
        <v>17</v>
      </c>
      <c r="S2" s="4563">
        <v>18</v>
      </c>
      <c r="T2" s="4581">
        <v>19</v>
      </c>
      <c r="U2" s="4582">
        <v>20</v>
      </c>
      <c r="V2" s="4569">
        <v>21</v>
      </c>
      <c r="W2" s="4556">
        <v>22</v>
      </c>
      <c r="X2" s="4503">
        <v>23</v>
      </c>
      <c r="Y2" s="4556">
        <v>24</v>
      </c>
      <c r="Z2" s="4528">
        <v>25</v>
      </c>
      <c r="AA2" s="4535">
        <v>26</v>
      </c>
      <c r="AB2" s="4536">
        <v>27</v>
      </c>
      <c r="AC2" s="4531">
        <v>28</v>
      </c>
      <c r="AD2" s="4583">
        <v>29</v>
      </c>
      <c r="AE2" s="4503">
        <v>30</v>
      </c>
      <c r="AF2" s="4504">
        <v>31</v>
      </c>
      <c r="AG2" s="6335" t="s">
        <v>1902</v>
      </c>
      <c r="AH2" s="6336"/>
      <c r="AI2" s="6336"/>
      <c r="AJ2" s="6336"/>
      <c r="AK2" s="6336"/>
      <c r="AL2" s="6336"/>
      <c r="AM2" s="6336"/>
      <c r="AN2" s="6337"/>
    </row>
    <row r="3" spans="1:40" ht="15.75" customHeight="1" thickBot="1">
      <c r="A3" s="4505" t="s">
        <v>7</v>
      </c>
      <c r="B3" s="4557" t="s">
        <v>14</v>
      </c>
      <c r="C3" s="4557" t="s">
        <v>8</v>
      </c>
      <c r="D3" s="4557" t="s">
        <v>9</v>
      </c>
      <c r="E3" s="4564" t="s">
        <v>10</v>
      </c>
      <c r="F3" s="4537" t="s">
        <v>11</v>
      </c>
      <c r="G3" s="4538" t="s">
        <v>12</v>
      </c>
      <c r="H3" s="4570" t="s">
        <v>13</v>
      </c>
      <c r="I3" s="2018" t="s">
        <v>14</v>
      </c>
      <c r="J3" s="4557" t="s">
        <v>8</v>
      </c>
      <c r="K3" s="4574" t="s">
        <v>9</v>
      </c>
      <c r="L3" s="4577" t="s">
        <v>10</v>
      </c>
      <c r="M3" s="4537" t="s">
        <v>11</v>
      </c>
      <c r="N3" s="4538" t="s">
        <v>12</v>
      </c>
      <c r="O3" s="4570" t="s">
        <v>13</v>
      </c>
      <c r="P3" s="2373" t="s">
        <v>14</v>
      </c>
      <c r="Q3" s="2018" t="s">
        <v>8</v>
      </c>
      <c r="R3" s="4557" t="s">
        <v>9</v>
      </c>
      <c r="S3" s="4564" t="s">
        <v>10</v>
      </c>
      <c r="T3" s="4580" t="s">
        <v>11</v>
      </c>
      <c r="U3" s="4538" t="s">
        <v>12</v>
      </c>
      <c r="V3" s="3471" t="s">
        <v>13</v>
      </c>
      <c r="W3" s="4557" t="s">
        <v>14</v>
      </c>
      <c r="X3" s="2018" t="s">
        <v>8</v>
      </c>
      <c r="Y3" s="4557" t="s">
        <v>9</v>
      </c>
      <c r="Z3" s="2223" t="s">
        <v>10</v>
      </c>
      <c r="AA3" s="4537" t="s">
        <v>11</v>
      </c>
      <c r="AB3" s="4538" t="s">
        <v>12</v>
      </c>
      <c r="AC3" s="3471" t="s">
        <v>13</v>
      </c>
      <c r="AD3" s="4584" t="s">
        <v>14</v>
      </c>
      <c r="AE3" s="2018" t="s">
        <v>8</v>
      </c>
      <c r="AF3" s="3285" t="s">
        <v>9</v>
      </c>
      <c r="AG3" s="4543" t="s">
        <v>2</v>
      </c>
      <c r="AH3" s="4544" t="s">
        <v>3</v>
      </c>
      <c r="AI3" s="4544" t="s">
        <v>4</v>
      </c>
      <c r="AJ3" s="4544" t="s">
        <v>5</v>
      </c>
      <c r="AK3" s="4545" t="s">
        <v>1899</v>
      </c>
      <c r="AL3" s="4546" t="s">
        <v>1900</v>
      </c>
      <c r="AM3" s="4546" t="s">
        <v>1901</v>
      </c>
      <c r="AN3" s="4547" t="s">
        <v>6</v>
      </c>
    </row>
    <row r="4" spans="1:40" ht="16.5" customHeight="1" thickBot="1">
      <c r="A4" s="3345" t="s">
        <v>490</v>
      </c>
      <c r="B4" s="1978" t="s">
        <v>3</v>
      </c>
      <c r="C4" s="4553" t="s">
        <v>69</v>
      </c>
      <c r="D4" s="4463" t="s">
        <v>1907</v>
      </c>
      <c r="E4" s="2101" t="s">
        <v>17</v>
      </c>
      <c r="F4" s="2065" t="s">
        <v>16</v>
      </c>
      <c r="G4" s="2792" t="s">
        <v>4</v>
      </c>
      <c r="H4" s="2154" t="s">
        <v>16</v>
      </c>
      <c r="I4" s="1976" t="s">
        <v>118</v>
      </c>
      <c r="J4" s="1976" t="s">
        <v>2</v>
      </c>
      <c r="K4" s="1977" t="s">
        <v>3</v>
      </c>
      <c r="L4" s="2105" t="s">
        <v>4</v>
      </c>
      <c r="M4" s="1974" t="s">
        <v>4</v>
      </c>
      <c r="N4" s="3283" t="s">
        <v>16</v>
      </c>
      <c r="O4" s="4554" t="s">
        <v>1908</v>
      </c>
      <c r="P4" s="2036" t="s">
        <v>16</v>
      </c>
      <c r="Q4" s="4454" t="s">
        <v>15</v>
      </c>
      <c r="R4" s="1976" t="s">
        <v>2</v>
      </c>
      <c r="S4" s="2101" t="s">
        <v>1917</v>
      </c>
      <c r="T4" s="3361" t="s">
        <v>1909</v>
      </c>
      <c r="U4" s="4555" t="s">
        <v>1909</v>
      </c>
      <c r="V4" s="2100" t="s">
        <v>2</v>
      </c>
      <c r="W4" s="3273" t="s">
        <v>1908</v>
      </c>
      <c r="X4" s="2005" t="s">
        <v>3</v>
      </c>
      <c r="Y4" s="1976" t="s">
        <v>2</v>
      </c>
      <c r="Z4" s="2101" t="s">
        <v>2</v>
      </c>
      <c r="AA4" s="2065" t="s">
        <v>16</v>
      </c>
      <c r="AB4" s="3283" t="s">
        <v>16</v>
      </c>
      <c r="AC4" s="2100" t="s">
        <v>2</v>
      </c>
      <c r="AD4" s="1976" t="s">
        <v>2</v>
      </c>
      <c r="AE4" s="1981" t="s">
        <v>4</v>
      </c>
      <c r="AF4" s="2792" t="s">
        <v>4</v>
      </c>
      <c r="AG4" s="1590">
        <v>16</v>
      </c>
      <c r="AH4" s="16">
        <v>1</v>
      </c>
      <c r="AI4" s="16">
        <v>5</v>
      </c>
      <c r="AJ4" s="16">
        <v>9</v>
      </c>
      <c r="AK4" s="1777">
        <v>0</v>
      </c>
      <c r="AL4" s="1777">
        <v>0</v>
      </c>
      <c r="AM4" s="1777">
        <v>2</v>
      </c>
      <c r="AN4" s="1591">
        <v>12</v>
      </c>
    </row>
    <row r="5" spans="1:40" ht="16.5" customHeight="1">
      <c r="A5" s="4526" t="s">
        <v>36</v>
      </c>
      <c r="B5" s="1978" t="s">
        <v>3</v>
      </c>
      <c r="C5" s="3411" t="s">
        <v>1903</v>
      </c>
      <c r="D5" s="1987" t="s">
        <v>2</v>
      </c>
      <c r="E5" s="4529" t="s">
        <v>15</v>
      </c>
      <c r="F5" s="1995" t="s">
        <v>16</v>
      </c>
      <c r="G5" s="1997" t="s">
        <v>16</v>
      </c>
      <c r="H5" s="3411" t="s">
        <v>118</v>
      </c>
      <c r="I5" s="1987" t="s">
        <v>2</v>
      </c>
      <c r="J5" s="1987" t="s">
        <v>2</v>
      </c>
      <c r="K5" s="2213" t="s">
        <v>15</v>
      </c>
      <c r="L5" s="3411" t="s">
        <v>1903</v>
      </c>
      <c r="M5" s="1995" t="s">
        <v>16</v>
      </c>
      <c r="N5" s="1997" t="s">
        <v>16</v>
      </c>
      <c r="O5" s="3411" t="s">
        <v>1903</v>
      </c>
      <c r="P5" s="1979" t="s">
        <v>16</v>
      </c>
      <c r="Q5" s="1987" t="s">
        <v>2</v>
      </c>
      <c r="R5" s="1987" t="s">
        <v>2</v>
      </c>
      <c r="S5" s="2136" t="s">
        <v>3</v>
      </c>
      <c r="T5" s="1995" t="s">
        <v>16</v>
      </c>
      <c r="U5" s="1997" t="s">
        <v>16</v>
      </c>
      <c r="V5" s="2127" t="s">
        <v>4</v>
      </c>
      <c r="W5" s="1989" t="s">
        <v>4</v>
      </c>
      <c r="X5" s="1982" t="s">
        <v>16</v>
      </c>
      <c r="Y5" s="1987" t="s">
        <v>2</v>
      </c>
      <c r="Z5" s="4529" t="s">
        <v>15</v>
      </c>
      <c r="AA5" s="2068" t="s">
        <v>3</v>
      </c>
      <c r="AB5" s="2118" t="s">
        <v>2</v>
      </c>
      <c r="AC5" s="2125" t="s">
        <v>16</v>
      </c>
      <c r="AD5" s="1978" t="s">
        <v>3</v>
      </c>
      <c r="AE5" s="1987" t="s">
        <v>2</v>
      </c>
      <c r="AF5" s="2031" t="s">
        <v>3</v>
      </c>
      <c r="AG5" s="1593">
        <v>16</v>
      </c>
      <c r="AH5" s="13">
        <v>4</v>
      </c>
      <c r="AI5" s="13">
        <v>2</v>
      </c>
      <c r="AJ5" s="13">
        <v>9</v>
      </c>
      <c r="AK5" s="49">
        <v>0</v>
      </c>
      <c r="AL5" s="49">
        <v>0</v>
      </c>
      <c r="AM5" s="49">
        <v>3</v>
      </c>
      <c r="AN5" s="14">
        <v>12</v>
      </c>
    </row>
    <row r="6" spans="1:40" ht="16.5" customHeight="1">
      <c r="A6" s="3346" t="s">
        <v>1799</v>
      </c>
      <c r="B6" s="1978" t="s">
        <v>3</v>
      </c>
      <c r="C6" s="1982" t="s">
        <v>16</v>
      </c>
      <c r="D6" s="1982" t="s">
        <v>16</v>
      </c>
      <c r="E6" s="3411" t="s">
        <v>118</v>
      </c>
      <c r="F6" s="3448" t="s">
        <v>804</v>
      </c>
      <c r="G6" s="1993" t="s">
        <v>4</v>
      </c>
      <c r="H6" s="2122" t="s">
        <v>16</v>
      </c>
      <c r="I6" s="2213" t="s">
        <v>15</v>
      </c>
      <c r="J6" s="1987" t="s">
        <v>2</v>
      </c>
      <c r="K6" s="1978" t="s">
        <v>3</v>
      </c>
      <c r="L6" s="2123" t="s">
        <v>4</v>
      </c>
      <c r="M6" s="1988" t="s">
        <v>4</v>
      </c>
      <c r="N6" s="1997" t="s">
        <v>16</v>
      </c>
      <c r="O6" s="4534" t="s">
        <v>15</v>
      </c>
      <c r="P6" s="1979" t="s">
        <v>16</v>
      </c>
      <c r="Q6" s="1987" t="s">
        <v>2</v>
      </c>
      <c r="R6" s="1987" t="s">
        <v>2</v>
      </c>
      <c r="S6" s="2136" t="s">
        <v>3</v>
      </c>
      <c r="T6" s="1995" t="s">
        <v>16</v>
      </c>
      <c r="U6" s="1997" t="s">
        <v>16</v>
      </c>
      <c r="V6" s="2127" t="s">
        <v>4</v>
      </c>
      <c r="W6" s="1989" t="s">
        <v>4</v>
      </c>
      <c r="X6" s="1982" t="s">
        <v>16</v>
      </c>
      <c r="Y6" s="2213" t="s">
        <v>15</v>
      </c>
      <c r="Z6" s="2119" t="s">
        <v>2</v>
      </c>
      <c r="AA6" s="2068" t="s">
        <v>3</v>
      </c>
      <c r="AB6" s="1997" t="s">
        <v>16</v>
      </c>
      <c r="AC6" s="2118" t="s">
        <v>2</v>
      </c>
      <c r="AD6" s="1978" t="s">
        <v>3</v>
      </c>
      <c r="AE6" s="1989" t="s">
        <v>4</v>
      </c>
      <c r="AF6" s="1993" t="s">
        <v>4</v>
      </c>
      <c r="AG6" s="1593">
        <v>9</v>
      </c>
      <c r="AH6" s="13">
        <v>5</v>
      </c>
      <c r="AI6" s="13">
        <v>7</v>
      </c>
      <c r="AJ6" s="13">
        <v>9</v>
      </c>
      <c r="AK6" s="49">
        <v>1</v>
      </c>
      <c r="AL6" s="49">
        <v>0</v>
      </c>
      <c r="AM6" s="49">
        <v>3</v>
      </c>
      <c r="AN6" s="14">
        <v>25</v>
      </c>
    </row>
    <row r="7" spans="1:40" ht="16.5" customHeight="1" thickBot="1">
      <c r="A7" s="4527" t="s">
        <v>724</v>
      </c>
      <c r="B7" s="2005" t="s">
        <v>3</v>
      </c>
      <c r="C7" s="1999" t="s">
        <v>2</v>
      </c>
      <c r="D7" s="4456" t="s">
        <v>15</v>
      </c>
      <c r="E7" s="2152" t="s">
        <v>16</v>
      </c>
      <c r="F7" s="3368" t="s">
        <v>3</v>
      </c>
      <c r="G7" s="4457" t="s">
        <v>4</v>
      </c>
      <c r="H7" s="2149" t="s">
        <v>16</v>
      </c>
      <c r="I7" s="1999" t="s">
        <v>2</v>
      </c>
      <c r="J7" s="1987" t="s">
        <v>2</v>
      </c>
      <c r="K7" s="3411" t="s">
        <v>118</v>
      </c>
      <c r="L7" s="2150" t="s">
        <v>4</v>
      </c>
      <c r="M7" s="3329" t="s">
        <v>4</v>
      </c>
      <c r="N7" s="2064" t="s">
        <v>16</v>
      </c>
      <c r="O7" s="2146" t="s">
        <v>2</v>
      </c>
      <c r="P7" s="2002" t="s">
        <v>16</v>
      </c>
      <c r="Q7" s="2003" t="s">
        <v>16</v>
      </c>
      <c r="R7" s="4456" t="s">
        <v>15</v>
      </c>
      <c r="S7" s="2161" t="s">
        <v>3</v>
      </c>
      <c r="T7" s="3206" t="s">
        <v>16</v>
      </c>
      <c r="U7" s="3206" t="s">
        <v>16</v>
      </c>
      <c r="V7" s="2143" t="s">
        <v>4</v>
      </c>
      <c r="W7" s="2004" t="s">
        <v>1920</v>
      </c>
      <c r="X7" s="2003" t="s">
        <v>16</v>
      </c>
      <c r="Y7" s="3411" t="s">
        <v>118</v>
      </c>
      <c r="Z7" s="3368" t="s">
        <v>3</v>
      </c>
      <c r="AA7" s="3368" t="s">
        <v>3</v>
      </c>
      <c r="AB7" s="2064" t="s">
        <v>16</v>
      </c>
      <c r="AC7" s="2146" t="s">
        <v>2</v>
      </c>
      <c r="AD7" s="2005" t="s">
        <v>1927</v>
      </c>
      <c r="AE7" s="2004" t="s">
        <v>1928</v>
      </c>
      <c r="AF7" s="4457" t="s">
        <v>4</v>
      </c>
      <c r="AG7" s="1594">
        <v>9</v>
      </c>
      <c r="AH7" s="20">
        <v>5</v>
      </c>
      <c r="AI7" s="20">
        <v>7</v>
      </c>
      <c r="AJ7" s="20">
        <v>9</v>
      </c>
      <c r="AK7" s="1778">
        <v>1</v>
      </c>
      <c r="AL7" s="1778">
        <v>0</v>
      </c>
      <c r="AM7" s="1778">
        <v>2</v>
      </c>
      <c r="AN7" s="1595">
        <v>25</v>
      </c>
    </row>
    <row r="8" spans="1:40" ht="16.5" customHeight="1">
      <c r="A8" s="4511" t="s">
        <v>22</v>
      </c>
      <c r="B8" s="3411" t="s">
        <v>1903</v>
      </c>
      <c r="C8" s="4506" t="s">
        <v>15</v>
      </c>
      <c r="D8" s="2014" t="s">
        <v>3</v>
      </c>
      <c r="E8" s="2791" t="s">
        <v>4</v>
      </c>
      <c r="F8" s="3401" t="s">
        <v>4</v>
      </c>
      <c r="G8" s="3395" t="s">
        <v>16</v>
      </c>
      <c r="H8" s="3114" t="s">
        <v>2</v>
      </c>
      <c r="I8" s="2012" t="s">
        <v>2</v>
      </c>
      <c r="J8" s="2012" t="s">
        <v>2</v>
      </c>
      <c r="K8" s="2014" t="s">
        <v>3</v>
      </c>
      <c r="L8" s="3411" t="s">
        <v>118</v>
      </c>
      <c r="M8" s="2007" t="s">
        <v>16</v>
      </c>
      <c r="N8" s="3395" t="s">
        <v>16</v>
      </c>
      <c r="O8" s="4540" t="s">
        <v>4</v>
      </c>
      <c r="P8" s="3326" t="s">
        <v>4</v>
      </c>
      <c r="Q8" s="2009" t="s">
        <v>16</v>
      </c>
      <c r="R8" s="3411" t="s">
        <v>118</v>
      </c>
      <c r="S8" s="4541" t="s">
        <v>15</v>
      </c>
      <c r="T8" s="3402" t="s">
        <v>3</v>
      </c>
      <c r="U8" s="3395" t="s">
        <v>16</v>
      </c>
      <c r="V8" s="3114" t="s">
        <v>2</v>
      </c>
      <c r="W8" s="2014" t="s">
        <v>3</v>
      </c>
      <c r="X8" s="2008" t="s">
        <v>4</v>
      </c>
      <c r="Y8" s="2008" t="s">
        <v>4</v>
      </c>
      <c r="Z8" s="3099" t="s">
        <v>16</v>
      </c>
      <c r="AA8" s="2007" t="s">
        <v>16</v>
      </c>
      <c r="AB8" s="3480" t="s">
        <v>3</v>
      </c>
      <c r="AC8" s="4542" t="s">
        <v>112</v>
      </c>
      <c r="AD8" s="2012" t="s">
        <v>1922</v>
      </c>
      <c r="AE8" s="2012" t="s">
        <v>120</v>
      </c>
      <c r="AF8" s="2389" t="s">
        <v>2</v>
      </c>
      <c r="AG8" s="1590">
        <v>12</v>
      </c>
      <c r="AH8" s="16">
        <v>6</v>
      </c>
      <c r="AI8" s="16">
        <v>6</v>
      </c>
      <c r="AJ8" s="16">
        <v>7</v>
      </c>
      <c r="AK8" s="1777">
        <v>0</v>
      </c>
      <c r="AL8" s="1777">
        <v>1</v>
      </c>
      <c r="AM8" s="1777">
        <v>3</v>
      </c>
      <c r="AN8" s="1591">
        <v>24</v>
      </c>
    </row>
    <row r="9" spans="1:40" ht="16.5" customHeight="1">
      <c r="A9" s="4512" t="s">
        <v>1497</v>
      </c>
      <c r="B9" s="2213" t="s">
        <v>15</v>
      </c>
      <c r="C9" s="2213" t="s">
        <v>15</v>
      </c>
      <c r="D9" s="1978" t="s">
        <v>3</v>
      </c>
      <c r="E9" s="2123" t="s">
        <v>4</v>
      </c>
      <c r="F9" s="1988" t="s">
        <v>4</v>
      </c>
      <c r="G9" s="1997" t="s">
        <v>16</v>
      </c>
      <c r="H9" s="2118" t="s">
        <v>2</v>
      </c>
      <c r="I9" s="1987" t="s">
        <v>2</v>
      </c>
      <c r="J9" s="3411" t="s">
        <v>1903</v>
      </c>
      <c r="K9" s="1987" t="s">
        <v>2</v>
      </c>
      <c r="L9" s="2031" t="s">
        <v>3</v>
      </c>
      <c r="M9" s="1995" t="s">
        <v>16</v>
      </c>
      <c r="N9" s="1997" t="s">
        <v>16</v>
      </c>
      <c r="O9" s="2127" t="s">
        <v>4</v>
      </c>
      <c r="P9" s="2056" t="s">
        <v>4</v>
      </c>
      <c r="Q9" s="1982" t="s">
        <v>16</v>
      </c>
      <c r="R9" s="1987" t="s">
        <v>2</v>
      </c>
      <c r="S9" s="2119" t="s">
        <v>2</v>
      </c>
      <c r="T9" s="2068" t="s">
        <v>3</v>
      </c>
      <c r="U9" s="1997" t="s">
        <v>16</v>
      </c>
      <c r="V9" s="3411" t="s">
        <v>118</v>
      </c>
      <c r="W9" s="1978" t="s">
        <v>3</v>
      </c>
      <c r="X9" s="1989" t="s">
        <v>4</v>
      </c>
      <c r="Y9" s="1989" t="s">
        <v>4</v>
      </c>
      <c r="Z9" s="2125" t="s">
        <v>16</v>
      </c>
      <c r="AA9" s="1995" t="s">
        <v>16</v>
      </c>
      <c r="AB9" s="2031" t="s">
        <v>3</v>
      </c>
      <c r="AC9" s="2118" t="s">
        <v>2</v>
      </c>
      <c r="AD9" s="1987" t="s">
        <v>2</v>
      </c>
      <c r="AE9" s="1978" t="s">
        <v>3</v>
      </c>
      <c r="AF9" s="2032" t="s">
        <v>2</v>
      </c>
      <c r="AG9" s="1593">
        <v>12</v>
      </c>
      <c r="AH9" s="13">
        <v>6</v>
      </c>
      <c r="AI9" s="13">
        <v>6</v>
      </c>
      <c r="AJ9" s="13">
        <v>7</v>
      </c>
      <c r="AK9" s="49">
        <v>0</v>
      </c>
      <c r="AL9" s="49">
        <v>1</v>
      </c>
      <c r="AM9" s="49">
        <v>2</v>
      </c>
      <c r="AN9" s="14">
        <v>24</v>
      </c>
    </row>
    <row r="10" spans="1:40" ht="16.5" customHeight="1" thickBot="1">
      <c r="A10" s="4513" t="s">
        <v>37</v>
      </c>
      <c r="B10" s="1999" t="s">
        <v>2</v>
      </c>
      <c r="C10" s="1999" t="s">
        <v>2</v>
      </c>
      <c r="D10" s="1999" t="s">
        <v>2</v>
      </c>
      <c r="E10" s="2150" t="s">
        <v>4</v>
      </c>
      <c r="F10" s="3329" t="s">
        <v>4</v>
      </c>
      <c r="G10" s="2064" t="s">
        <v>16</v>
      </c>
      <c r="H10" s="4532" t="s">
        <v>1911</v>
      </c>
      <c r="I10" s="1987" t="s">
        <v>2</v>
      </c>
      <c r="J10" s="1999" t="s">
        <v>2</v>
      </c>
      <c r="K10" s="1999" t="s">
        <v>2</v>
      </c>
      <c r="L10" s="2161" t="s">
        <v>3</v>
      </c>
      <c r="M10" s="3206" t="s">
        <v>16</v>
      </c>
      <c r="N10" s="2064" t="s">
        <v>16</v>
      </c>
      <c r="O10" s="2143" t="s">
        <v>4</v>
      </c>
      <c r="P10" s="3245" t="s">
        <v>4</v>
      </c>
      <c r="Q10" s="2003" t="s">
        <v>16</v>
      </c>
      <c r="R10" s="1999" t="s">
        <v>2</v>
      </c>
      <c r="S10" s="2228" t="s">
        <v>2</v>
      </c>
      <c r="T10" s="3206" t="s">
        <v>16</v>
      </c>
      <c r="U10" s="3368" t="s">
        <v>3</v>
      </c>
      <c r="V10" s="4532" t="s">
        <v>15</v>
      </c>
      <c r="W10" s="2005" t="s">
        <v>3</v>
      </c>
      <c r="X10" s="2004" t="s">
        <v>4</v>
      </c>
      <c r="Y10" s="2004" t="s">
        <v>4</v>
      </c>
      <c r="Z10" s="2152" t="s">
        <v>16</v>
      </c>
      <c r="AA10" s="3206" t="s">
        <v>16</v>
      </c>
      <c r="AB10" s="2775" t="s">
        <v>3</v>
      </c>
      <c r="AC10" s="2146" t="s">
        <v>2</v>
      </c>
      <c r="AD10" s="2003" t="s">
        <v>16</v>
      </c>
      <c r="AE10" s="2005" t="s">
        <v>3</v>
      </c>
      <c r="AF10" s="2032" t="s">
        <v>2</v>
      </c>
      <c r="AG10" s="1594">
        <v>11</v>
      </c>
      <c r="AH10" s="20">
        <v>6</v>
      </c>
      <c r="AI10" s="20">
        <v>6</v>
      </c>
      <c r="AJ10" s="20">
        <v>8</v>
      </c>
      <c r="AK10" s="1778">
        <v>0</v>
      </c>
      <c r="AL10" s="1778">
        <v>1</v>
      </c>
      <c r="AM10" s="1778">
        <v>3</v>
      </c>
      <c r="AN10" s="1595">
        <v>24</v>
      </c>
    </row>
    <row r="11" spans="1:40" ht="16.5" customHeight="1" thickBot="1">
      <c r="A11" s="4514" t="s">
        <v>75</v>
      </c>
      <c r="B11" s="3411" t="s">
        <v>1903</v>
      </c>
      <c r="C11" s="1977" t="s">
        <v>3</v>
      </c>
      <c r="D11" s="1976" t="s">
        <v>2</v>
      </c>
      <c r="E11" s="2136" t="s">
        <v>3</v>
      </c>
      <c r="F11" s="3282" t="s">
        <v>3</v>
      </c>
      <c r="G11" s="3283" t="s">
        <v>16</v>
      </c>
      <c r="H11" s="2111" t="s">
        <v>4</v>
      </c>
      <c r="I11" s="1981" t="s">
        <v>4</v>
      </c>
      <c r="J11" s="1975" t="s">
        <v>16</v>
      </c>
      <c r="K11" s="1976" t="s">
        <v>2</v>
      </c>
      <c r="L11" s="4575" t="s">
        <v>15</v>
      </c>
      <c r="M11" s="3282" t="s">
        <v>3</v>
      </c>
      <c r="N11" s="3283" t="s">
        <v>16</v>
      </c>
      <c r="O11" s="2155" t="s">
        <v>3</v>
      </c>
      <c r="P11" s="2036" t="s">
        <v>16</v>
      </c>
      <c r="Q11" s="1981" t="s">
        <v>4</v>
      </c>
      <c r="R11" s="1981" t="s">
        <v>4</v>
      </c>
      <c r="S11" s="2109" t="s">
        <v>16</v>
      </c>
      <c r="T11" s="2065" t="s">
        <v>16</v>
      </c>
      <c r="U11" s="3283" t="s">
        <v>16</v>
      </c>
      <c r="V11" s="2100" t="s">
        <v>2</v>
      </c>
      <c r="W11" s="1975" t="s">
        <v>16</v>
      </c>
      <c r="X11" s="2101" t="s">
        <v>2</v>
      </c>
      <c r="Y11" s="1976" t="s">
        <v>2</v>
      </c>
      <c r="Z11" s="4579" t="s">
        <v>3</v>
      </c>
      <c r="AA11" s="2065" t="s">
        <v>16</v>
      </c>
      <c r="AB11" s="2797" t="s">
        <v>804</v>
      </c>
      <c r="AC11" s="2155" t="s">
        <v>3</v>
      </c>
      <c r="AD11" s="1975" t="s">
        <v>16</v>
      </c>
      <c r="AE11" s="4454" t="s">
        <v>15</v>
      </c>
      <c r="AF11" s="2026" t="s">
        <v>2</v>
      </c>
      <c r="AG11" s="3398">
        <v>10</v>
      </c>
      <c r="AH11" s="1597">
        <v>6</v>
      </c>
      <c r="AI11" s="1597">
        <v>4</v>
      </c>
      <c r="AJ11" s="1597">
        <v>10</v>
      </c>
      <c r="AK11" s="1847">
        <v>1</v>
      </c>
      <c r="AL11" s="1847">
        <v>0</v>
      </c>
      <c r="AM11" s="1847">
        <v>2</v>
      </c>
      <c r="AN11" s="3167">
        <v>21</v>
      </c>
    </row>
    <row r="12" spans="1:40" ht="16.5" customHeight="1">
      <c r="A12" s="4509" t="s">
        <v>1709</v>
      </c>
      <c r="B12" s="1987" t="s">
        <v>2</v>
      </c>
      <c r="C12" s="1987" t="s">
        <v>2</v>
      </c>
      <c r="D12" s="1987" t="s">
        <v>2</v>
      </c>
      <c r="E12" s="2136" t="s">
        <v>3</v>
      </c>
      <c r="F12" s="1995" t="s">
        <v>16</v>
      </c>
      <c r="G12" s="1997" t="s">
        <v>16</v>
      </c>
      <c r="H12" s="2127" t="s">
        <v>4</v>
      </c>
      <c r="I12" s="1989" t="s">
        <v>4</v>
      </c>
      <c r="J12" s="1982" t="s">
        <v>16</v>
      </c>
      <c r="K12" s="1987" t="s">
        <v>2</v>
      </c>
      <c r="L12" s="2119" t="s">
        <v>2</v>
      </c>
      <c r="M12" s="2068" t="s">
        <v>3</v>
      </c>
      <c r="N12" s="1997" t="s">
        <v>16</v>
      </c>
      <c r="O12" s="4534" t="s">
        <v>15</v>
      </c>
      <c r="P12" s="3240" t="s">
        <v>3</v>
      </c>
      <c r="Q12" s="1989" t="s">
        <v>4</v>
      </c>
      <c r="R12" s="1989" t="s">
        <v>4</v>
      </c>
      <c r="S12" s="2125" t="s">
        <v>16</v>
      </c>
      <c r="T12" s="1995" t="s">
        <v>16</v>
      </c>
      <c r="U12" s="2031" t="s">
        <v>3</v>
      </c>
      <c r="V12" s="4534" t="s">
        <v>15</v>
      </c>
      <c r="W12" s="1987" t="s">
        <v>2</v>
      </c>
      <c r="X12" s="1976" t="s">
        <v>2</v>
      </c>
      <c r="Y12" s="1987" t="s">
        <v>2</v>
      </c>
      <c r="Z12" s="2119" t="s">
        <v>2</v>
      </c>
      <c r="AA12" s="1995" t="s">
        <v>16</v>
      </c>
      <c r="AB12" s="1997" t="s">
        <v>16</v>
      </c>
      <c r="AC12" s="2134" t="s">
        <v>3</v>
      </c>
      <c r="AD12" s="2213" t="s">
        <v>15</v>
      </c>
      <c r="AE12" s="1982" t="s">
        <v>16</v>
      </c>
      <c r="AF12" s="1997" t="s">
        <v>16</v>
      </c>
      <c r="AG12" s="1593">
        <v>11</v>
      </c>
      <c r="AH12" s="13">
        <v>6</v>
      </c>
      <c r="AI12" s="13">
        <v>4</v>
      </c>
      <c r="AJ12" s="13">
        <v>10</v>
      </c>
      <c r="AK12" s="49">
        <v>0</v>
      </c>
      <c r="AL12" s="49">
        <v>1</v>
      </c>
      <c r="AM12" s="49">
        <v>3</v>
      </c>
      <c r="AN12" s="14">
        <v>20</v>
      </c>
    </row>
    <row r="13" spans="1:40" ht="16.5" customHeight="1" thickBot="1">
      <c r="A13" s="4510" t="s">
        <v>46</v>
      </c>
      <c r="B13" s="4456" t="s">
        <v>15</v>
      </c>
      <c r="C13" s="1999" t="s">
        <v>2</v>
      </c>
      <c r="D13" s="3411" t="s">
        <v>118</v>
      </c>
      <c r="E13" s="2161" t="s">
        <v>3</v>
      </c>
      <c r="F13" s="3206" t="s">
        <v>16</v>
      </c>
      <c r="G13" s="2064" t="s">
        <v>16</v>
      </c>
      <c r="H13" s="2143" t="s">
        <v>4</v>
      </c>
      <c r="I13" s="2004" t="s">
        <v>4</v>
      </c>
      <c r="J13" s="2003" t="s">
        <v>16</v>
      </c>
      <c r="K13" s="3411" t="s">
        <v>118</v>
      </c>
      <c r="L13" s="2228" t="s">
        <v>2</v>
      </c>
      <c r="M13" s="3368" t="s">
        <v>3</v>
      </c>
      <c r="N13" s="2064" t="s">
        <v>16</v>
      </c>
      <c r="O13" s="2146" t="s">
        <v>2</v>
      </c>
      <c r="P13" s="3309" t="s">
        <v>3</v>
      </c>
      <c r="Q13" s="2004" t="s">
        <v>4</v>
      </c>
      <c r="R13" s="2004" t="s">
        <v>4</v>
      </c>
      <c r="S13" s="2152" t="s">
        <v>16</v>
      </c>
      <c r="T13" s="2068" t="s">
        <v>3</v>
      </c>
      <c r="U13" s="3206" t="s">
        <v>16</v>
      </c>
      <c r="V13" s="2146" t="s">
        <v>2</v>
      </c>
      <c r="W13" s="1999" t="s">
        <v>2</v>
      </c>
      <c r="X13" s="2005" t="s">
        <v>3</v>
      </c>
      <c r="Y13" s="1999" t="s">
        <v>2</v>
      </c>
      <c r="Z13" s="4530" t="s">
        <v>15</v>
      </c>
      <c r="AA13" s="3206" t="s">
        <v>16</v>
      </c>
      <c r="AB13" s="2064" t="s">
        <v>16</v>
      </c>
      <c r="AC13" s="2188" t="s">
        <v>3</v>
      </c>
      <c r="AD13" s="1999" t="s">
        <v>2</v>
      </c>
      <c r="AE13" s="1999" t="s">
        <v>2</v>
      </c>
      <c r="AF13" s="2035" t="s">
        <v>2</v>
      </c>
      <c r="AG13" s="3378">
        <v>13</v>
      </c>
      <c r="AH13" s="558">
        <v>6</v>
      </c>
      <c r="AI13" s="558">
        <v>4</v>
      </c>
      <c r="AJ13" s="558">
        <v>8</v>
      </c>
      <c r="AK13" s="1853">
        <v>0</v>
      </c>
      <c r="AL13" s="1853">
        <v>1</v>
      </c>
      <c r="AM13" s="1853">
        <v>2</v>
      </c>
      <c r="AN13" s="559">
        <v>20</v>
      </c>
    </row>
    <row r="14" spans="1:40" ht="16.5" customHeight="1" thickBot="1">
      <c r="A14" s="4515" t="s">
        <v>40</v>
      </c>
      <c r="B14" s="1974" t="s">
        <v>4</v>
      </c>
      <c r="C14" s="1975" t="s">
        <v>16</v>
      </c>
      <c r="D14" s="1978" t="s">
        <v>3</v>
      </c>
      <c r="E14" s="2101" t="s">
        <v>2</v>
      </c>
      <c r="F14" s="3283" t="s">
        <v>16</v>
      </c>
      <c r="G14" s="3283" t="s">
        <v>16</v>
      </c>
      <c r="H14" s="4533" t="s">
        <v>15</v>
      </c>
      <c r="I14" s="1987" t="s">
        <v>2</v>
      </c>
      <c r="J14" s="1981" t="s">
        <v>4</v>
      </c>
      <c r="K14" s="1981" t="s">
        <v>4</v>
      </c>
      <c r="L14" s="2109" t="s">
        <v>16</v>
      </c>
      <c r="M14" s="2065" t="s">
        <v>16</v>
      </c>
      <c r="N14" s="2051" t="s">
        <v>3</v>
      </c>
      <c r="O14" s="3411" t="s">
        <v>118</v>
      </c>
      <c r="P14" s="2036" t="s">
        <v>16</v>
      </c>
      <c r="Q14" s="2005" t="s">
        <v>3</v>
      </c>
      <c r="R14" s="1978" t="s">
        <v>3</v>
      </c>
      <c r="S14" s="3411" t="s">
        <v>118</v>
      </c>
      <c r="T14" s="2065" t="s">
        <v>16</v>
      </c>
      <c r="U14" s="2155" t="s">
        <v>3</v>
      </c>
      <c r="V14" s="3411" t="s">
        <v>118</v>
      </c>
      <c r="W14" s="1975" t="s">
        <v>16</v>
      </c>
      <c r="X14" s="4454" t="s">
        <v>1912</v>
      </c>
      <c r="Y14" s="1976" t="s">
        <v>2</v>
      </c>
      <c r="Z14" s="3411" t="s">
        <v>118</v>
      </c>
      <c r="AA14" s="2065" t="s">
        <v>16</v>
      </c>
      <c r="AB14" s="2792" t="s">
        <v>4</v>
      </c>
      <c r="AC14" s="2154" t="s">
        <v>16</v>
      </c>
      <c r="AD14" s="1978" t="s">
        <v>3</v>
      </c>
      <c r="AE14" s="1976" t="s">
        <v>2</v>
      </c>
      <c r="AF14" s="2032" t="s">
        <v>2</v>
      </c>
      <c r="AG14" s="1590">
        <v>11</v>
      </c>
      <c r="AH14" s="16">
        <v>6</v>
      </c>
      <c r="AI14" s="16">
        <v>4</v>
      </c>
      <c r="AJ14" s="16">
        <v>10</v>
      </c>
      <c r="AK14" s="1777">
        <v>0</v>
      </c>
      <c r="AL14" s="1777">
        <v>0</v>
      </c>
      <c r="AM14" s="1777">
        <v>2</v>
      </c>
      <c r="AN14" s="1591">
        <v>20</v>
      </c>
    </row>
    <row r="15" spans="1:40" ht="16.5" customHeight="1" thickBot="1">
      <c r="A15" s="4516" t="s">
        <v>42</v>
      </c>
      <c r="B15" s="1988" t="s">
        <v>4</v>
      </c>
      <c r="C15" s="1982" t="s">
        <v>16</v>
      </c>
      <c r="D15" s="1987" t="s">
        <v>2</v>
      </c>
      <c r="E15" s="2119" t="s">
        <v>2</v>
      </c>
      <c r="F15" s="2068" t="s">
        <v>3</v>
      </c>
      <c r="G15" s="1997" t="s">
        <v>16</v>
      </c>
      <c r="H15" s="2146" t="s">
        <v>2</v>
      </c>
      <c r="I15" s="2180" t="s">
        <v>3</v>
      </c>
      <c r="J15" s="1989" t="s">
        <v>4</v>
      </c>
      <c r="K15" s="1989" t="s">
        <v>4</v>
      </c>
      <c r="L15" s="2125" t="s">
        <v>16</v>
      </c>
      <c r="M15" s="1995" t="s">
        <v>16</v>
      </c>
      <c r="N15" s="2031" t="s">
        <v>3</v>
      </c>
      <c r="O15" s="4558" t="s">
        <v>1910</v>
      </c>
      <c r="P15" s="1979" t="s">
        <v>16</v>
      </c>
      <c r="Q15" s="3206" t="s">
        <v>16</v>
      </c>
      <c r="R15" s="1987" t="s">
        <v>2</v>
      </c>
      <c r="S15" s="3411" t="s">
        <v>118</v>
      </c>
      <c r="T15" s="1995" t="s">
        <v>16</v>
      </c>
      <c r="U15" s="1997" t="s">
        <v>16</v>
      </c>
      <c r="V15" s="2134" t="s">
        <v>1919</v>
      </c>
      <c r="W15" s="1987" t="s">
        <v>2</v>
      </c>
      <c r="X15" s="1987" t="s">
        <v>2</v>
      </c>
      <c r="Y15" s="1982" t="s">
        <v>16</v>
      </c>
      <c r="Z15" s="3411" t="s">
        <v>118</v>
      </c>
      <c r="AA15" s="3448" t="s">
        <v>804</v>
      </c>
      <c r="AB15" s="1993" t="s">
        <v>4</v>
      </c>
      <c r="AC15" s="2122" t="s">
        <v>16</v>
      </c>
      <c r="AD15" s="1987" t="s">
        <v>2</v>
      </c>
      <c r="AE15" s="1987" t="s">
        <v>2</v>
      </c>
      <c r="AF15" s="3411" t="s">
        <v>118</v>
      </c>
      <c r="AG15" s="1593">
        <v>10</v>
      </c>
      <c r="AH15" s="13">
        <v>6</v>
      </c>
      <c r="AI15" s="13">
        <v>4</v>
      </c>
      <c r="AJ15" s="13">
        <v>10</v>
      </c>
      <c r="AK15" s="49">
        <v>1</v>
      </c>
      <c r="AL15" s="49">
        <v>0</v>
      </c>
      <c r="AM15" s="49">
        <v>0</v>
      </c>
      <c r="AN15" s="14">
        <v>21</v>
      </c>
    </row>
    <row r="16" spans="1:40" ht="16.5" customHeight="1" thickBot="1">
      <c r="A16" s="4517" t="s">
        <v>39</v>
      </c>
      <c r="B16" s="3329" t="s">
        <v>4</v>
      </c>
      <c r="C16" s="2003" t="s">
        <v>16</v>
      </c>
      <c r="D16" s="1999" t="s">
        <v>2</v>
      </c>
      <c r="E16" s="2228" t="s">
        <v>2</v>
      </c>
      <c r="F16" s="2064" t="s">
        <v>16</v>
      </c>
      <c r="G16" s="2064" t="s">
        <v>16</v>
      </c>
      <c r="H16" s="2146" t="s">
        <v>2</v>
      </c>
      <c r="I16" s="2005" t="s">
        <v>3</v>
      </c>
      <c r="J16" s="2004" t="s">
        <v>4</v>
      </c>
      <c r="K16" s="2004" t="s">
        <v>4</v>
      </c>
      <c r="L16" s="2152" t="s">
        <v>16</v>
      </c>
      <c r="M16" s="3206" t="s">
        <v>16</v>
      </c>
      <c r="N16" s="2775" t="s">
        <v>3</v>
      </c>
      <c r="O16" s="2146" t="s">
        <v>2</v>
      </c>
      <c r="P16" s="2002" t="s">
        <v>16</v>
      </c>
      <c r="Q16" s="2005" t="s">
        <v>3</v>
      </c>
      <c r="R16" s="1999" t="s">
        <v>2</v>
      </c>
      <c r="S16" s="4530" t="s">
        <v>15</v>
      </c>
      <c r="T16" s="3206" t="s">
        <v>16</v>
      </c>
      <c r="U16" s="3369" t="s">
        <v>704</v>
      </c>
      <c r="V16" s="2188" t="s">
        <v>3</v>
      </c>
      <c r="W16" s="4456" t="s">
        <v>15</v>
      </c>
      <c r="X16" s="1999" t="s">
        <v>2</v>
      </c>
      <c r="Y16" s="3411" t="s">
        <v>118</v>
      </c>
      <c r="Z16" s="2152" t="s">
        <v>16</v>
      </c>
      <c r="AA16" s="3206" t="s">
        <v>16</v>
      </c>
      <c r="AB16" s="4457" t="s">
        <v>4</v>
      </c>
      <c r="AC16" s="2149" t="s">
        <v>16</v>
      </c>
      <c r="AD16" s="1999" t="s">
        <v>2</v>
      </c>
      <c r="AE16" s="4456" t="s">
        <v>15</v>
      </c>
      <c r="AF16" s="2775" t="s">
        <v>3</v>
      </c>
      <c r="AG16" s="1594">
        <v>11</v>
      </c>
      <c r="AH16" s="20">
        <v>6</v>
      </c>
      <c r="AI16" s="20">
        <v>4</v>
      </c>
      <c r="AJ16" s="20">
        <v>10</v>
      </c>
      <c r="AK16" s="1778">
        <v>0</v>
      </c>
      <c r="AL16" s="1778">
        <v>0</v>
      </c>
      <c r="AM16" s="1778">
        <v>3</v>
      </c>
      <c r="AN16" s="1595">
        <v>20</v>
      </c>
    </row>
    <row r="17" spans="1:40" ht="16.5" customHeight="1" thickBot="1">
      <c r="A17" s="4519" t="s">
        <v>44</v>
      </c>
      <c r="B17" s="2065" t="s">
        <v>16</v>
      </c>
      <c r="C17" s="1977" t="s">
        <v>3</v>
      </c>
      <c r="D17" s="4454" t="s">
        <v>15</v>
      </c>
      <c r="E17" s="2026" t="s">
        <v>2</v>
      </c>
      <c r="F17" s="2065" t="s">
        <v>16</v>
      </c>
      <c r="G17" s="2797" t="s">
        <v>804</v>
      </c>
      <c r="H17" s="2155" t="s">
        <v>3</v>
      </c>
      <c r="I17" s="1975" t="s">
        <v>16</v>
      </c>
      <c r="J17" s="4456" t="s">
        <v>15</v>
      </c>
      <c r="K17" s="1976" t="s">
        <v>2</v>
      </c>
      <c r="L17" s="2156" t="s">
        <v>2</v>
      </c>
      <c r="M17" s="2065" t="s">
        <v>16</v>
      </c>
      <c r="N17" s="2792" t="s">
        <v>4</v>
      </c>
      <c r="O17" s="2154" t="s">
        <v>16</v>
      </c>
      <c r="P17" s="2036" t="s">
        <v>16</v>
      </c>
      <c r="Q17" s="4454" t="s">
        <v>15</v>
      </c>
      <c r="R17" s="1977" t="s">
        <v>3</v>
      </c>
      <c r="S17" s="2105" t="s">
        <v>4</v>
      </c>
      <c r="T17" s="1974" t="s">
        <v>4</v>
      </c>
      <c r="U17" s="3283" t="s">
        <v>16</v>
      </c>
      <c r="V17" s="4578" t="s">
        <v>3</v>
      </c>
      <c r="W17" s="1976" t="s">
        <v>2</v>
      </c>
      <c r="X17" s="1976" t="s">
        <v>2</v>
      </c>
      <c r="Y17" s="4454" t="s">
        <v>15</v>
      </c>
      <c r="Z17" s="3411" t="s">
        <v>118</v>
      </c>
      <c r="AA17" s="2065" t="s">
        <v>16</v>
      </c>
      <c r="AB17" s="3283" t="s">
        <v>16</v>
      </c>
      <c r="AC17" s="2111" t="s">
        <v>4</v>
      </c>
      <c r="AD17" s="1981" t="s">
        <v>4</v>
      </c>
      <c r="AE17" s="1975" t="s">
        <v>16</v>
      </c>
      <c r="AF17" s="2026" t="s">
        <v>2</v>
      </c>
      <c r="AG17" s="3398">
        <v>11</v>
      </c>
      <c r="AH17" s="1597">
        <v>4</v>
      </c>
      <c r="AI17" s="1597">
        <v>5</v>
      </c>
      <c r="AJ17" s="1597">
        <v>10</v>
      </c>
      <c r="AK17" s="1847">
        <v>1</v>
      </c>
      <c r="AL17" s="1847">
        <v>0</v>
      </c>
      <c r="AM17" s="1847">
        <v>2</v>
      </c>
      <c r="AN17" s="3167">
        <v>19</v>
      </c>
    </row>
    <row r="18" spans="1:40" ht="16.5" customHeight="1">
      <c r="A18" s="4520" t="s">
        <v>523</v>
      </c>
      <c r="B18" s="2074" t="s">
        <v>2</v>
      </c>
      <c r="C18" s="3411" t="s">
        <v>118</v>
      </c>
      <c r="D18" s="3411" t="s">
        <v>118</v>
      </c>
      <c r="E18" s="3116" t="s">
        <v>3</v>
      </c>
      <c r="F18" s="1995" t="s">
        <v>16</v>
      </c>
      <c r="G18" s="1997" t="s">
        <v>16</v>
      </c>
      <c r="H18" s="1987" t="s">
        <v>2</v>
      </c>
      <c r="I18" s="1978" t="s">
        <v>3</v>
      </c>
      <c r="J18" s="1982" t="s">
        <v>17</v>
      </c>
      <c r="K18" s="1982" t="s">
        <v>16</v>
      </c>
      <c r="L18" s="4529" t="s">
        <v>15</v>
      </c>
      <c r="M18" s="3448" t="s">
        <v>804</v>
      </c>
      <c r="N18" s="1993" t="s">
        <v>4</v>
      </c>
      <c r="O18" s="2122" t="s">
        <v>16</v>
      </c>
      <c r="P18" s="1979" t="s">
        <v>16</v>
      </c>
      <c r="Q18" s="1987" t="s">
        <v>2</v>
      </c>
      <c r="R18" s="1978" t="s">
        <v>3</v>
      </c>
      <c r="S18" s="2123" t="s">
        <v>4</v>
      </c>
      <c r="T18" s="1988" t="s">
        <v>4</v>
      </c>
      <c r="U18" s="1997" t="s">
        <v>16</v>
      </c>
      <c r="V18" s="2118" t="s">
        <v>2</v>
      </c>
      <c r="W18" s="1987" t="s">
        <v>2</v>
      </c>
      <c r="X18" s="1987" t="s">
        <v>2</v>
      </c>
      <c r="Y18" s="1987" t="s">
        <v>2</v>
      </c>
      <c r="Z18" s="2136" t="s">
        <v>3</v>
      </c>
      <c r="AA18" s="1995" t="s">
        <v>16</v>
      </c>
      <c r="AB18" s="1997" t="s">
        <v>16</v>
      </c>
      <c r="AC18" s="2127" t="s">
        <v>4</v>
      </c>
      <c r="AD18" s="1989" t="s">
        <v>4</v>
      </c>
      <c r="AE18" s="1982" t="s">
        <v>16</v>
      </c>
      <c r="AF18" s="2032" t="s">
        <v>2</v>
      </c>
      <c r="AG18" s="1593">
        <v>11</v>
      </c>
      <c r="AH18" s="13">
        <v>4</v>
      </c>
      <c r="AI18" s="13">
        <v>5</v>
      </c>
      <c r="AJ18" s="13">
        <v>10</v>
      </c>
      <c r="AK18" s="49">
        <v>1</v>
      </c>
      <c r="AL18" s="49">
        <v>0</v>
      </c>
      <c r="AM18" s="49">
        <v>2</v>
      </c>
      <c r="AN18" s="14">
        <v>19</v>
      </c>
    </row>
    <row r="19" spans="1:40" ht="16.5" customHeight="1" thickBot="1">
      <c r="A19" s="4521" t="s">
        <v>521</v>
      </c>
      <c r="B19" s="2062" t="s">
        <v>2</v>
      </c>
      <c r="C19" s="2005" t="s">
        <v>3</v>
      </c>
      <c r="D19" s="2005" t="s">
        <v>3</v>
      </c>
      <c r="E19" s="4530" t="s">
        <v>15</v>
      </c>
      <c r="F19" s="3206" t="s">
        <v>16</v>
      </c>
      <c r="G19" s="2064" t="s">
        <v>16</v>
      </c>
      <c r="H19" s="3411" t="s">
        <v>1903</v>
      </c>
      <c r="I19" s="3411" t="s">
        <v>1903</v>
      </c>
      <c r="J19" s="4456" t="s">
        <v>15</v>
      </c>
      <c r="K19" s="2005" t="s">
        <v>3</v>
      </c>
      <c r="L19" s="2152" t="s">
        <v>16</v>
      </c>
      <c r="M19" s="3206" t="s">
        <v>16</v>
      </c>
      <c r="N19" s="4457" t="s">
        <v>4</v>
      </c>
      <c r="O19" s="2149" t="s">
        <v>16</v>
      </c>
      <c r="P19" s="2002" t="s">
        <v>16</v>
      </c>
      <c r="Q19" s="1999" t="s">
        <v>2</v>
      </c>
      <c r="R19" s="2005" t="s">
        <v>3</v>
      </c>
      <c r="S19" s="2150" t="s">
        <v>4</v>
      </c>
      <c r="T19" s="3329" t="s">
        <v>4</v>
      </c>
      <c r="U19" s="2064" t="s">
        <v>16</v>
      </c>
      <c r="V19" s="2146" t="s">
        <v>2</v>
      </c>
      <c r="W19" s="1999" t="s">
        <v>2</v>
      </c>
      <c r="X19" s="4456" t="s">
        <v>15</v>
      </c>
      <c r="Y19" s="1999" t="s">
        <v>2</v>
      </c>
      <c r="Z19" s="1999" t="s">
        <v>2</v>
      </c>
      <c r="AA19" s="3206" t="s">
        <v>16</v>
      </c>
      <c r="AB19" s="2064" t="s">
        <v>16</v>
      </c>
      <c r="AC19" s="2143" t="s">
        <v>4</v>
      </c>
      <c r="AD19" s="2004" t="s">
        <v>4</v>
      </c>
      <c r="AE19" s="2003" t="s">
        <v>16</v>
      </c>
      <c r="AF19" s="2035" t="s">
        <v>1921</v>
      </c>
      <c r="AG19" s="3378">
        <v>12</v>
      </c>
      <c r="AH19" s="558">
        <v>4</v>
      </c>
      <c r="AI19" s="558">
        <v>5</v>
      </c>
      <c r="AJ19" s="558">
        <v>10</v>
      </c>
      <c r="AK19" s="1853">
        <v>0</v>
      </c>
      <c r="AL19" s="1853">
        <v>0</v>
      </c>
      <c r="AM19" s="1853">
        <v>3</v>
      </c>
      <c r="AN19" s="559">
        <v>18</v>
      </c>
    </row>
    <row r="20" spans="1:40" ht="16.5" customHeight="1" thickBot="1">
      <c r="A20" s="4522" t="s">
        <v>526</v>
      </c>
      <c r="B20" s="2070" t="s">
        <v>2</v>
      </c>
      <c r="C20" s="3411" t="s">
        <v>118</v>
      </c>
      <c r="D20" s="3411" t="s">
        <v>118</v>
      </c>
      <c r="E20" s="2109" t="s">
        <v>16</v>
      </c>
      <c r="F20" s="2065" t="s">
        <v>16</v>
      </c>
      <c r="G20" s="2051" t="s">
        <v>3</v>
      </c>
      <c r="H20" s="1978" t="s">
        <v>3</v>
      </c>
      <c r="I20" s="2118" t="s">
        <v>2</v>
      </c>
      <c r="J20" s="2118" t="s">
        <v>2</v>
      </c>
      <c r="K20" s="1976" t="s">
        <v>2</v>
      </c>
      <c r="L20" s="2152" t="s">
        <v>16</v>
      </c>
      <c r="M20" s="2065" t="s">
        <v>16</v>
      </c>
      <c r="N20" s="2797" t="s">
        <v>804</v>
      </c>
      <c r="O20" s="2100" t="s">
        <v>2</v>
      </c>
      <c r="P20" s="3334" t="s">
        <v>3</v>
      </c>
      <c r="Q20" s="1977" t="s">
        <v>3</v>
      </c>
      <c r="R20" s="4454" t="s">
        <v>15</v>
      </c>
      <c r="S20" s="2101" t="s">
        <v>2</v>
      </c>
      <c r="T20" s="2065" t="s">
        <v>16</v>
      </c>
      <c r="U20" s="2792" t="s">
        <v>4</v>
      </c>
      <c r="V20" s="2154" t="s">
        <v>16</v>
      </c>
      <c r="W20" s="1976" t="s">
        <v>2</v>
      </c>
      <c r="X20" s="1982" t="s">
        <v>16</v>
      </c>
      <c r="Y20" s="1977" t="s">
        <v>3</v>
      </c>
      <c r="Z20" s="2105" t="s">
        <v>4</v>
      </c>
      <c r="AA20" s="1974" t="s">
        <v>4</v>
      </c>
      <c r="AB20" s="3283" t="s">
        <v>16</v>
      </c>
      <c r="AC20" s="4533" t="s">
        <v>15</v>
      </c>
      <c r="AD20" s="1976" t="s">
        <v>2</v>
      </c>
      <c r="AE20" s="1976" t="s">
        <v>2</v>
      </c>
      <c r="AF20" s="2026" t="s">
        <v>2</v>
      </c>
      <c r="AG20" s="1590">
        <v>13</v>
      </c>
      <c r="AH20" s="16">
        <v>4</v>
      </c>
      <c r="AI20" s="16">
        <v>5</v>
      </c>
      <c r="AJ20" s="16">
        <v>8</v>
      </c>
      <c r="AK20" s="1777">
        <v>1</v>
      </c>
      <c r="AL20" s="1777">
        <v>1</v>
      </c>
      <c r="AM20" s="1777">
        <v>2</v>
      </c>
      <c r="AN20" s="1591">
        <v>19</v>
      </c>
    </row>
    <row r="21" spans="1:40" ht="16.5" customHeight="1" thickBot="1">
      <c r="A21" s="4523" t="s">
        <v>41</v>
      </c>
      <c r="B21" s="2074" t="s">
        <v>2</v>
      </c>
      <c r="C21" s="1989" t="s">
        <v>4</v>
      </c>
      <c r="D21" s="1989" t="s">
        <v>4</v>
      </c>
      <c r="E21" s="2125" t="s">
        <v>16</v>
      </c>
      <c r="F21" s="1995" t="s">
        <v>16</v>
      </c>
      <c r="G21" s="2031" t="s">
        <v>3</v>
      </c>
      <c r="H21" s="2118" t="s">
        <v>2</v>
      </c>
      <c r="I21" s="2213" t="s">
        <v>15</v>
      </c>
      <c r="J21" s="4565" t="s">
        <v>1913</v>
      </c>
      <c r="K21" s="4565" t="s">
        <v>1913</v>
      </c>
      <c r="L21" s="2161" t="s">
        <v>3</v>
      </c>
      <c r="M21" s="1995" t="s">
        <v>16</v>
      </c>
      <c r="N21" s="1997" t="s">
        <v>16</v>
      </c>
      <c r="O21" s="2134" t="s">
        <v>3</v>
      </c>
      <c r="P21" s="1979" t="s">
        <v>62</v>
      </c>
      <c r="Q21" s="1982" t="s">
        <v>16</v>
      </c>
      <c r="R21" s="1982" t="s">
        <v>16</v>
      </c>
      <c r="S21" s="2119" t="s">
        <v>2</v>
      </c>
      <c r="T21" s="3448" t="s">
        <v>804</v>
      </c>
      <c r="U21" s="1993" t="s">
        <v>4</v>
      </c>
      <c r="V21" s="2122" t="s">
        <v>16</v>
      </c>
      <c r="W21" s="2213" t="s">
        <v>15</v>
      </c>
      <c r="X21" s="1987" t="s">
        <v>2</v>
      </c>
      <c r="Y21" s="1978" t="s">
        <v>3</v>
      </c>
      <c r="Z21" s="2123" t="s">
        <v>4</v>
      </c>
      <c r="AA21" s="1988" t="s">
        <v>4</v>
      </c>
      <c r="AB21" s="1997" t="s">
        <v>16</v>
      </c>
      <c r="AC21" s="3411" t="s">
        <v>118</v>
      </c>
      <c r="AD21" s="3411" t="s">
        <v>118</v>
      </c>
      <c r="AE21" s="1987" t="s">
        <v>2</v>
      </c>
      <c r="AF21" s="4455" t="s">
        <v>15</v>
      </c>
      <c r="AG21" s="1593">
        <v>12</v>
      </c>
      <c r="AH21" s="13">
        <v>4</v>
      </c>
      <c r="AI21" s="13">
        <v>5</v>
      </c>
      <c r="AJ21" s="13">
        <v>9</v>
      </c>
      <c r="AK21" s="49">
        <v>1</v>
      </c>
      <c r="AL21" s="49">
        <v>0</v>
      </c>
      <c r="AM21" s="49">
        <v>3</v>
      </c>
      <c r="AN21" s="14">
        <v>19</v>
      </c>
    </row>
    <row r="22" spans="1:40" ht="16.5" customHeight="1" thickBot="1">
      <c r="A22" s="4524" t="s">
        <v>43</v>
      </c>
      <c r="B22" s="3411" t="s">
        <v>1903</v>
      </c>
      <c r="C22" s="2004" t="s">
        <v>4</v>
      </c>
      <c r="D22" s="2004" t="s">
        <v>4</v>
      </c>
      <c r="E22" s="2152" t="s">
        <v>16</v>
      </c>
      <c r="F22" s="3206" t="s">
        <v>16</v>
      </c>
      <c r="G22" s="2775" t="s">
        <v>3</v>
      </c>
      <c r="H22" s="2146" t="s">
        <v>2</v>
      </c>
      <c r="I22" s="3411" t="s">
        <v>1903</v>
      </c>
      <c r="J22" s="2005" t="s">
        <v>3</v>
      </c>
      <c r="K22" s="4456" t="s">
        <v>15</v>
      </c>
      <c r="L22" s="2228" t="s">
        <v>1905</v>
      </c>
      <c r="M22" s="3206" t="s">
        <v>16</v>
      </c>
      <c r="N22" s="2064" t="s">
        <v>16</v>
      </c>
      <c r="O22" s="2188" t="s">
        <v>3</v>
      </c>
      <c r="P22" s="2002" t="s">
        <v>16</v>
      </c>
      <c r="Q22" s="3411" t="s">
        <v>1903</v>
      </c>
      <c r="R22" s="3411" t="s">
        <v>1903</v>
      </c>
      <c r="S22" s="2152" t="s">
        <v>16</v>
      </c>
      <c r="T22" s="3206" t="s">
        <v>16</v>
      </c>
      <c r="U22" s="4457" t="s">
        <v>4</v>
      </c>
      <c r="V22" s="2149" t="s">
        <v>16</v>
      </c>
      <c r="W22" s="1999" t="s">
        <v>2</v>
      </c>
      <c r="X22" s="1999" t="s">
        <v>2</v>
      </c>
      <c r="Y22" s="2005" t="s">
        <v>3</v>
      </c>
      <c r="Z22" s="2150" t="s">
        <v>4</v>
      </c>
      <c r="AA22" s="3329" t="s">
        <v>4</v>
      </c>
      <c r="AB22" s="2064" t="s">
        <v>16</v>
      </c>
      <c r="AC22" s="2146" t="s">
        <v>2</v>
      </c>
      <c r="AD22" s="4456" t="s">
        <v>15</v>
      </c>
      <c r="AE22" s="1999" t="s">
        <v>2</v>
      </c>
      <c r="AF22" s="4468" t="s">
        <v>15</v>
      </c>
      <c r="AG22" s="1594">
        <v>13</v>
      </c>
      <c r="AH22" s="20">
        <v>4</v>
      </c>
      <c r="AI22" s="20">
        <v>5</v>
      </c>
      <c r="AJ22" s="20">
        <v>9</v>
      </c>
      <c r="AK22" s="1778">
        <v>0</v>
      </c>
      <c r="AL22" s="1778">
        <v>0</v>
      </c>
      <c r="AM22" s="1778">
        <v>2</v>
      </c>
      <c r="AN22" s="1595">
        <v>18</v>
      </c>
    </row>
    <row r="23" spans="1:40" ht="16.5" customHeight="1">
      <c r="A23" s="4518" t="s">
        <v>1414</v>
      </c>
      <c r="B23" s="2070" t="s">
        <v>2</v>
      </c>
      <c r="C23" s="1976" t="s">
        <v>2</v>
      </c>
      <c r="D23" s="1976" t="s">
        <v>2</v>
      </c>
      <c r="E23" s="2101" t="s">
        <v>2</v>
      </c>
      <c r="F23" s="2065" t="s">
        <v>16</v>
      </c>
      <c r="G23" s="3283" t="s">
        <v>16</v>
      </c>
      <c r="H23" s="2100" t="s">
        <v>2</v>
      </c>
      <c r="I23" s="1976" t="s">
        <v>2</v>
      </c>
      <c r="J23" s="1976" t="s">
        <v>2</v>
      </c>
      <c r="K23" s="1976" t="s">
        <v>2</v>
      </c>
      <c r="L23" s="2109" t="s">
        <v>16</v>
      </c>
      <c r="M23" s="3482" t="s">
        <v>804</v>
      </c>
      <c r="N23" s="2797" t="s">
        <v>804</v>
      </c>
      <c r="O23" s="2100" t="s">
        <v>2</v>
      </c>
      <c r="P23" s="4507" t="s">
        <v>804</v>
      </c>
      <c r="Q23" s="1976" t="s">
        <v>2</v>
      </c>
      <c r="R23" s="1975" t="s">
        <v>16</v>
      </c>
      <c r="S23" s="2101" t="s">
        <v>2</v>
      </c>
      <c r="T23" s="2065" t="s">
        <v>16</v>
      </c>
      <c r="U23" s="3283" t="s">
        <v>16</v>
      </c>
      <c r="V23" s="2100" t="s">
        <v>2</v>
      </c>
      <c r="W23" s="1976" t="s">
        <v>2</v>
      </c>
      <c r="X23" s="1976" t="s">
        <v>2</v>
      </c>
      <c r="Y23" s="1976" t="s">
        <v>2</v>
      </c>
      <c r="Z23" s="2101" t="s">
        <v>2</v>
      </c>
      <c r="AA23" s="2065" t="s">
        <v>16</v>
      </c>
      <c r="AB23" s="3283" t="s">
        <v>16</v>
      </c>
      <c r="AC23" s="2100" t="s">
        <v>2</v>
      </c>
      <c r="AD23" s="1976" t="s">
        <v>2</v>
      </c>
      <c r="AE23" s="1976" t="s">
        <v>2</v>
      </c>
      <c r="AF23" s="2026" t="s">
        <v>2</v>
      </c>
      <c r="AG23" s="3398">
        <v>20</v>
      </c>
      <c r="AH23" s="1597">
        <v>0</v>
      </c>
      <c r="AI23" s="1597">
        <v>0</v>
      </c>
      <c r="AJ23" s="1597">
        <v>8</v>
      </c>
      <c r="AK23" s="1847">
        <v>3</v>
      </c>
      <c r="AL23" s="1847">
        <v>1</v>
      </c>
      <c r="AM23" s="1847">
        <v>0</v>
      </c>
      <c r="AN23" s="3167">
        <v>3</v>
      </c>
    </row>
    <row r="24" spans="1:40" ht="16.5" customHeight="1" thickBot="1">
      <c r="A24" s="4508" t="s">
        <v>729</v>
      </c>
      <c r="B24" s="2074" t="s">
        <v>2</v>
      </c>
      <c r="C24" s="1978" t="s">
        <v>3</v>
      </c>
      <c r="D24" s="1987" t="s">
        <v>2</v>
      </c>
      <c r="E24" s="4529" t="s">
        <v>15</v>
      </c>
      <c r="F24" s="1995" t="s">
        <v>16</v>
      </c>
      <c r="G24" s="1997" t="s">
        <v>16</v>
      </c>
      <c r="H24" s="3411" t="s">
        <v>118</v>
      </c>
      <c r="I24" s="1987" t="s">
        <v>2</v>
      </c>
      <c r="J24" s="2005" t="s">
        <v>3</v>
      </c>
      <c r="K24" s="1999" t="s">
        <v>2</v>
      </c>
      <c r="L24" s="2125" t="s">
        <v>16</v>
      </c>
      <c r="M24" s="3448" t="s">
        <v>804</v>
      </c>
      <c r="N24" s="2795" t="s">
        <v>804</v>
      </c>
      <c r="O24" s="2118" t="s">
        <v>2</v>
      </c>
      <c r="P24" s="1982" t="s">
        <v>16</v>
      </c>
      <c r="Q24" s="1978" t="s">
        <v>1918</v>
      </c>
      <c r="R24" s="1979" t="s">
        <v>16</v>
      </c>
      <c r="S24" s="2119" t="s">
        <v>2</v>
      </c>
      <c r="T24" s="1995" t="s">
        <v>16</v>
      </c>
      <c r="U24" s="1997" t="s">
        <v>16</v>
      </c>
      <c r="V24" s="4534" t="s">
        <v>15</v>
      </c>
      <c r="W24" s="1987" t="s">
        <v>2</v>
      </c>
      <c r="X24" s="1987" t="s">
        <v>2</v>
      </c>
      <c r="Y24" s="1987" t="s">
        <v>2</v>
      </c>
      <c r="Z24" s="2136" t="s">
        <v>3</v>
      </c>
      <c r="AA24" s="1995" t="s">
        <v>16</v>
      </c>
      <c r="AB24" s="1997" t="s">
        <v>16</v>
      </c>
      <c r="AC24" s="2118" t="s">
        <v>2</v>
      </c>
      <c r="AD24" s="1987" t="s">
        <v>2</v>
      </c>
      <c r="AE24" s="1987" t="s">
        <v>2</v>
      </c>
      <c r="AF24" s="2032" t="s">
        <v>2</v>
      </c>
      <c r="AG24" s="1593">
        <v>16</v>
      </c>
      <c r="AH24" s="13">
        <v>4</v>
      </c>
      <c r="AI24" s="13">
        <v>0</v>
      </c>
      <c r="AJ24" s="13">
        <v>9</v>
      </c>
      <c r="AK24" s="49">
        <v>2</v>
      </c>
      <c r="AL24" s="49">
        <v>0</v>
      </c>
      <c r="AM24" s="49">
        <v>2</v>
      </c>
      <c r="AN24" s="14">
        <v>10</v>
      </c>
    </row>
    <row r="25" spans="1:40" ht="16.5" customHeight="1" thickBot="1">
      <c r="A25" s="4508" t="s">
        <v>26</v>
      </c>
      <c r="B25" s="2074" t="s">
        <v>2</v>
      </c>
      <c r="C25" s="1987" t="s">
        <v>2</v>
      </c>
      <c r="D25" s="2213" t="s">
        <v>15</v>
      </c>
      <c r="E25" s="2119" t="s">
        <v>2</v>
      </c>
      <c r="F25" s="1995" t="s">
        <v>16</v>
      </c>
      <c r="G25" s="2795" t="s">
        <v>804</v>
      </c>
      <c r="H25" s="2129" t="s">
        <v>2</v>
      </c>
      <c r="I25" s="1997" t="s">
        <v>16</v>
      </c>
      <c r="J25" s="1987" t="s">
        <v>1905</v>
      </c>
      <c r="K25" s="2213" t="s">
        <v>15</v>
      </c>
      <c r="L25" s="2119" t="s">
        <v>2</v>
      </c>
      <c r="M25" s="1995" t="s">
        <v>16</v>
      </c>
      <c r="N25" s="1997" t="s">
        <v>16</v>
      </c>
      <c r="O25" s="3411" t="s">
        <v>1903</v>
      </c>
      <c r="P25" s="1979" t="s">
        <v>16</v>
      </c>
      <c r="Q25" s="1987" t="s">
        <v>2</v>
      </c>
      <c r="R25" s="1987" t="s">
        <v>2</v>
      </c>
      <c r="S25" s="2119" t="s">
        <v>2</v>
      </c>
      <c r="T25" s="1995" t="s">
        <v>16</v>
      </c>
      <c r="U25" s="1997" t="s">
        <v>16</v>
      </c>
      <c r="V25" s="2118" t="s">
        <v>2</v>
      </c>
      <c r="W25" s="1978" t="s">
        <v>3</v>
      </c>
      <c r="X25" s="1987" t="s">
        <v>2</v>
      </c>
      <c r="Y25" s="2119" t="s">
        <v>2</v>
      </c>
      <c r="Z25" s="2119" t="s">
        <v>2</v>
      </c>
      <c r="AA25" s="1995" t="s">
        <v>16</v>
      </c>
      <c r="AB25" s="2795" t="s">
        <v>704</v>
      </c>
      <c r="AC25" s="2118" t="s">
        <v>2</v>
      </c>
      <c r="AD25" s="3411" t="s">
        <v>1926</v>
      </c>
      <c r="AE25" s="2005" t="s">
        <v>3</v>
      </c>
      <c r="AF25" s="2032" t="s">
        <v>2</v>
      </c>
      <c r="AG25" s="1593">
        <v>16</v>
      </c>
      <c r="AH25" s="13">
        <v>4</v>
      </c>
      <c r="AI25" s="13">
        <v>0</v>
      </c>
      <c r="AJ25" s="13">
        <v>9</v>
      </c>
      <c r="AK25" s="49">
        <v>2</v>
      </c>
      <c r="AL25" s="49">
        <v>0</v>
      </c>
      <c r="AM25" s="49">
        <v>3</v>
      </c>
      <c r="AN25" s="14">
        <v>10</v>
      </c>
    </row>
    <row r="26" spans="1:40" ht="16.5" customHeight="1">
      <c r="A26" s="4508" t="s">
        <v>1685</v>
      </c>
      <c r="B26" s="2074" t="s">
        <v>2</v>
      </c>
      <c r="C26" s="1987" t="s">
        <v>2</v>
      </c>
      <c r="D26" s="1987" t="s">
        <v>2</v>
      </c>
      <c r="E26" s="2119" t="s">
        <v>2</v>
      </c>
      <c r="F26" s="1995" t="s">
        <v>16</v>
      </c>
      <c r="G26" s="1997" t="s">
        <v>16</v>
      </c>
      <c r="H26" s="2118" t="s">
        <v>2</v>
      </c>
      <c r="I26" s="1987" t="s">
        <v>2</v>
      </c>
      <c r="J26" s="1987" t="s">
        <v>2</v>
      </c>
      <c r="K26" s="1987" t="s">
        <v>2</v>
      </c>
      <c r="L26" s="2119" t="s">
        <v>2</v>
      </c>
      <c r="M26" s="1995" t="s">
        <v>16</v>
      </c>
      <c r="N26" s="1997" t="s">
        <v>16</v>
      </c>
      <c r="O26" s="2118" t="s">
        <v>2</v>
      </c>
      <c r="P26" s="3362" t="s">
        <v>804</v>
      </c>
      <c r="Q26" s="1987" t="s">
        <v>2</v>
      </c>
      <c r="R26" s="1987" t="s">
        <v>2</v>
      </c>
      <c r="S26" s="2125" t="s">
        <v>16</v>
      </c>
      <c r="T26" s="3448" t="s">
        <v>804</v>
      </c>
      <c r="U26" s="1997" t="s">
        <v>16</v>
      </c>
      <c r="V26" s="2118" t="s">
        <v>2</v>
      </c>
      <c r="W26" s="1982" t="s">
        <v>16</v>
      </c>
      <c r="X26" s="1987" t="s">
        <v>2</v>
      </c>
      <c r="Y26" s="1987" t="s">
        <v>2</v>
      </c>
      <c r="Z26" s="2119" t="s">
        <v>2</v>
      </c>
      <c r="AA26" s="1995" t="s">
        <v>16</v>
      </c>
      <c r="AB26" s="2795" t="s">
        <v>704</v>
      </c>
      <c r="AC26" s="2118" t="s">
        <v>2</v>
      </c>
      <c r="AD26" s="1987" t="s">
        <v>2</v>
      </c>
      <c r="AE26" s="1987" t="s">
        <v>2</v>
      </c>
      <c r="AF26" s="2032" t="s">
        <v>2</v>
      </c>
      <c r="AG26" s="1593">
        <v>20</v>
      </c>
      <c r="AH26" s="13">
        <v>0</v>
      </c>
      <c r="AI26" s="13">
        <v>0</v>
      </c>
      <c r="AJ26" s="13">
        <v>8</v>
      </c>
      <c r="AK26" s="49">
        <v>3</v>
      </c>
      <c r="AL26" s="49">
        <v>1</v>
      </c>
      <c r="AM26" s="49">
        <v>0</v>
      </c>
      <c r="AN26" s="14">
        <v>3</v>
      </c>
    </row>
    <row r="27" spans="1:40" ht="16.5" customHeight="1" thickBot="1">
      <c r="A27" s="4508" t="s">
        <v>428</v>
      </c>
      <c r="B27" s="1995" t="s">
        <v>16</v>
      </c>
      <c r="C27" s="1987" t="s">
        <v>2</v>
      </c>
      <c r="D27" s="1987" t="s">
        <v>2</v>
      </c>
      <c r="E27" s="2119" t="s">
        <v>2</v>
      </c>
      <c r="F27" s="1995" t="s">
        <v>16</v>
      </c>
      <c r="G27" s="1997" t="s">
        <v>16</v>
      </c>
      <c r="H27" s="2118" t="s">
        <v>2</v>
      </c>
      <c r="I27" s="1987" t="s">
        <v>2</v>
      </c>
      <c r="J27" s="1978" t="s">
        <v>3</v>
      </c>
      <c r="K27" s="1987" t="s">
        <v>2</v>
      </c>
      <c r="L27" s="4529" t="s">
        <v>15</v>
      </c>
      <c r="M27" s="1995" t="s">
        <v>16</v>
      </c>
      <c r="N27" s="1997" t="s">
        <v>16</v>
      </c>
      <c r="O27" s="2118" t="s">
        <v>2</v>
      </c>
      <c r="P27" s="3362" t="s">
        <v>804</v>
      </c>
      <c r="Q27" s="3411" t="s">
        <v>1903</v>
      </c>
      <c r="R27" s="3411" t="s">
        <v>1903</v>
      </c>
      <c r="S27" s="3411" t="s">
        <v>1903</v>
      </c>
      <c r="T27" s="1995" t="s">
        <v>16</v>
      </c>
      <c r="U27" s="1997" t="s">
        <v>16</v>
      </c>
      <c r="V27" s="2118" t="s">
        <v>2</v>
      </c>
      <c r="W27" s="2213" t="s">
        <v>15</v>
      </c>
      <c r="X27" s="1987" t="s">
        <v>2</v>
      </c>
      <c r="Y27" s="1978" t="s">
        <v>3</v>
      </c>
      <c r="Z27" s="2125" t="s">
        <v>16</v>
      </c>
      <c r="AA27" s="3448" t="s">
        <v>804</v>
      </c>
      <c r="AB27" s="2795" t="s">
        <v>804</v>
      </c>
      <c r="AC27" s="4534" t="s">
        <v>15</v>
      </c>
      <c r="AD27" s="1982" t="s">
        <v>16</v>
      </c>
      <c r="AE27" s="1987" t="s">
        <v>2</v>
      </c>
      <c r="AF27" s="1978" t="s">
        <v>3</v>
      </c>
      <c r="AG27" s="1593">
        <v>16</v>
      </c>
      <c r="AH27" s="13">
        <v>3</v>
      </c>
      <c r="AI27" s="13">
        <v>0</v>
      </c>
      <c r="AJ27" s="13">
        <v>9</v>
      </c>
      <c r="AK27" s="49">
        <v>3</v>
      </c>
      <c r="AL27" s="49">
        <v>1</v>
      </c>
      <c r="AM27" s="49">
        <v>3</v>
      </c>
      <c r="AN27" s="14">
        <v>9</v>
      </c>
    </row>
    <row r="28" spans="1:40" ht="16.5" customHeight="1" thickBot="1">
      <c r="A28" s="4508" t="s">
        <v>27</v>
      </c>
      <c r="B28" s="2074" t="s">
        <v>2</v>
      </c>
      <c r="C28" s="3411" t="s">
        <v>118</v>
      </c>
      <c r="D28" s="3411" t="s">
        <v>118</v>
      </c>
      <c r="E28" s="2119" t="s">
        <v>2</v>
      </c>
      <c r="F28" s="3246" t="s">
        <v>778</v>
      </c>
      <c r="G28" s="3246" t="s">
        <v>778</v>
      </c>
      <c r="H28" s="1978" t="s">
        <v>3</v>
      </c>
      <c r="I28" s="1977" t="s">
        <v>3</v>
      </c>
      <c r="J28" s="1987" t="s">
        <v>2</v>
      </c>
      <c r="K28" s="1995" t="s">
        <v>16</v>
      </c>
      <c r="L28" s="3411" t="s">
        <v>1377</v>
      </c>
      <c r="M28" s="1995" t="s">
        <v>16</v>
      </c>
      <c r="N28" s="1997" t="s">
        <v>16</v>
      </c>
      <c r="O28" s="4534" t="s">
        <v>15</v>
      </c>
      <c r="P28" s="1979" t="s">
        <v>16</v>
      </c>
      <c r="Q28" s="1987" t="s">
        <v>2</v>
      </c>
      <c r="R28" s="1987" t="s">
        <v>2</v>
      </c>
      <c r="S28" s="2119" t="s">
        <v>2</v>
      </c>
      <c r="T28" s="1995" t="s">
        <v>16</v>
      </c>
      <c r="U28" s="1997" t="s">
        <v>16</v>
      </c>
      <c r="V28" s="2134" t="s">
        <v>3</v>
      </c>
      <c r="W28" s="1987" t="s">
        <v>2</v>
      </c>
      <c r="X28" s="1987" t="s">
        <v>2</v>
      </c>
      <c r="Y28" s="1987" t="s">
        <v>2</v>
      </c>
      <c r="Z28" s="2125" t="s">
        <v>16</v>
      </c>
      <c r="AA28" s="2125" t="s">
        <v>16</v>
      </c>
      <c r="AB28" s="1997" t="s">
        <v>16</v>
      </c>
      <c r="AC28" s="2118" t="s">
        <v>2</v>
      </c>
      <c r="AD28" s="2118" t="s">
        <v>2</v>
      </c>
      <c r="AE28" s="2213" t="s">
        <v>15</v>
      </c>
      <c r="AF28" s="2032" t="s">
        <v>2</v>
      </c>
      <c r="AG28" s="1593">
        <v>17</v>
      </c>
      <c r="AH28" s="13">
        <v>3</v>
      </c>
      <c r="AI28" s="13">
        <v>0</v>
      </c>
      <c r="AJ28" s="13">
        <v>9</v>
      </c>
      <c r="AK28" s="49">
        <v>2</v>
      </c>
      <c r="AL28" s="49">
        <v>0</v>
      </c>
      <c r="AM28" s="49">
        <v>2</v>
      </c>
      <c r="AN28" s="14">
        <v>8</v>
      </c>
    </row>
    <row r="29" spans="1:40" ht="16.5" customHeight="1">
      <c r="A29" s="4508" t="s">
        <v>19</v>
      </c>
      <c r="B29" s="3411" t="s">
        <v>118</v>
      </c>
      <c r="C29" s="3411" t="s">
        <v>118</v>
      </c>
      <c r="D29" s="3411" t="s">
        <v>118</v>
      </c>
      <c r="E29" s="4567" t="s">
        <v>1914</v>
      </c>
      <c r="F29" s="4568" t="s">
        <v>16</v>
      </c>
      <c r="G29" s="4568" t="s">
        <v>16</v>
      </c>
      <c r="H29" s="4566" t="s">
        <v>2</v>
      </c>
      <c r="I29" s="4566" t="s">
        <v>2</v>
      </c>
      <c r="J29" s="1978" t="s">
        <v>3</v>
      </c>
      <c r="K29" s="3420" t="s">
        <v>2</v>
      </c>
      <c r="L29" s="2119" t="s">
        <v>2</v>
      </c>
      <c r="M29" s="1995" t="s">
        <v>16</v>
      </c>
      <c r="N29" s="1997" t="s">
        <v>16</v>
      </c>
      <c r="O29" s="2134" t="s">
        <v>3</v>
      </c>
      <c r="P29" s="1979" t="s">
        <v>16</v>
      </c>
      <c r="Q29" s="3411" t="s">
        <v>118</v>
      </c>
      <c r="R29" s="1987" t="s">
        <v>2</v>
      </c>
      <c r="S29" s="2119" t="s">
        <v>2</v>
      </c>
      <c r="T29" s="1995" t="s">
        <v>16</v>
      </c>
      <c r="U29" s="1997" t="s">
        <v>16</v>
      </c>
      <c r="V29" s="2118" t="s">
        <v>2</v>
      </c>
      <c r="W29" s="1982" t="s">
        <v>16</v>
      </c>
      <c r="X29" s="2213" t="s">
        <v>15</v>
      </c>
      <c r="Y29" s="1985" t="s">
        <v>2</v>
      </c>
      <c r="Z29" s="2119" t="s">
        <v>2</v>
      </c>
      <c r="AA29" s="3448" t="s">
        <v>704</v>
      </c>
      <c r="AB29" s="2795" t="s">
        <v>704</v>
      </c>
      <c r="AC29" s="3411" t="s">
        <v>1926</v>
      </c>
      <c r="AD29" s="2118" t="s">
        <v>2</v>
      </c>
      <c r="AE29" s="1978" t="s">
        <v>3</v>
      </c>
      <c r="AF29" s="2032" t="s">
        <v>2</v>
      </c>
      <c r="AG29" s="1593">
        <v>18</v>
      </c>
      <c r="AH29" s="13">
        <v>4</v>
      </c>
      <c r="AI29" s="13">
        <v>0</v>
      </c>
      <c r="AJ29" s="13">
        <v>9</v>
      </c>
      <c r="AK29" s="49">
        <v>0</v>
      </c>
      <c r="AL29" s="49">
        <v>0</v>
      </c>
      <c r="AM29" s="49">
        <v>3</v>
      </c>
      <c r="AN29" s="14">
        <v>8</v>
      </c>
    </row>
    <row r="30" spans="1:40" ht="16.5" customHeight="1">
      <c r="A30" s="4508" t="s">
        <v>692</v>
      </c>
      <c r="B30" s="1995" t="s">
        <v>16</v>
      </c>
      <c r="C30" s="1987" t="s">
        <v>2</v>
      </c>
      <c r="D30" s="1987" t="s">
        <v>2</v>
      </c>
      <c r="E30" s="2119" t="s">
        <v>2</v>
      </c>
      <c r="F30" s="1995" t="s">
        <v>16</v>
      </c>
      <c r="G30" s="1997" t="s">
        <v>16</v>
      </c>
      <c r="H30" s="2118" t="s">
        <v>2</v>
      </c>
      <c r="I30" s="1987" t="s">
        <v>2</v>
      </c>
      <c r="J30" s="1987" t="s">
        <v>2</v>
      </c>
      <c r="K30" s="1987" t="s">
        <v>2</v>
      </c>
      <c r="L30" s="2119" t="s">
        <v>2</v>
      </c>
      <c r="M30" s="1995" t="s">
        <v>16</v>
      </c>
      <c r="N30" s="1997" t="s">
        <v>16</v>
      </c>
      <c r="O30" s="2118" t="s">
        <v>2</v>
      </c>
      <c r="P30" s="1979" t="s">
        <v>16</v>
      </c>
      <c r="Q30" s="2213" t="s">
        <v>15</v>
      </c>
      <c r="R30" s="1987" t="s">
        <v>2</v>
      </c>
      <c r="S30" s="2119" t="s">
        <v>2</v>
      </c>
      <c r="T30" s="1995" t="s">
        <v>16</v>
      </c>
      <c r="U30" s="1997" t="s">
        <v>16</v>
      </c>
      <c r="V30" s="2118" t="s">
        <v>2</v>
      </c>
      <c r="W30" s="1987" t="s">
        <v>2</v>
      </c>
      <c r="X30" s="1987" t="s">
        <v>2</v>
      </c>
      <c r="Y30" s="1987" t="s">
        <v>2</v>
      </c>
      <c r="Z30" s="4529" t="s">
        <v>15</v>
      </c>
      <c r="AA30" s="1995" t="s">
        <v>16</v>
      </c>
      <c r="AB30" s="1997" t="s">
        <v>16</v>
      </c>
      <c r="AC30" s="2118" t="s">
        <v>2</v>
      </c>
      <c r="AD30" s="1987" t="s">
        <v>2</v>
      </c>
      <c r="AE30" s="1987" t="s">
        <v>2</v>
      </c>
      <c r="AF30" s="4455" t="s">
        <v>15</v>
      </c>
      <c r="AG30" s="1593">
        <v>21</v>
      </c>
      <c r="AH30" s="13">
        <v>0</v>
      </c>
      <c r="AI30" s="13">
        <v>0</v>
      </c>
      <c r="AJ30" s="13">
        <v>10</v>
      </c>
      <c r="AK30" s="49">
        <v>0</v>
      </c>
      <c r="AL30" s="49">
        <v>0</v>
      </c>
      <c r="AM30" s="49">
        <v>4</v>
      </c>
      <c r="AN30" s="14">
        <v>0</v>
      </c>
    </row>
    <row r="31" spans="1:40" ht="16.5" customHeight="1" thickBot="1">
      <c r="A31" s="4508" t="s">
        <v>25</v>
      </c>
      <c r="B31" s="4480" t="s">
        <v>15</v>
      </c>
      <c r="C31" s="2213" t="s">
        <v>15</v>
      </c>
      <c r="D31" s="1987" t="s">
        <v>2</v>
      </c>
      <c r="E31" s="2125" t="s">
        <v>16</v>
      </c>
      <c r="F31" s="1997" t="s">
        <v>16</v>
      </c>
      <c r="G31" s="1997" t="s">
        <v>16</v>
      </c>
      <c r="H31" s="4562" t="s">
        <v>1915</v>
      </c>
      <c r="I31" s="1982" t="s">
        <v>16</v>
      </c>
      <c r="J31" s="4571" t="s">
        <v>806</v>
      </c>
      <c r="K31" s="4571" t="s">
        <v>1916</v>
      </c>
      <c r="L31" s="2136" t="s">
        <v>3</v>
      </c>
      <c r="M31" s="1995" t="s">
        <v>16</v>
      </c>
      <c r="N31" s="1997" t="s">
        <v>16</v>
      </c>
      <c r="O31" s="3411" t="s">
        <v>118</v>
      </c>
      <c r="P31" s="1979" t="s">
        <v>16</v>
      </c>
      <c r="Q31" s="1987" t="s">
        <v>2</v>
      </c>
      <c r="R31" s="2213" t="s">
        <v>15</v>
      </c>
      <c r="S31" s="2136" t="s">
        <v>3</v>
      </c>
      <c r="T31" s="1995" t="s">
        <v>16</v>
      </c>
      <c r="U31" s="1997" t="s">
        <v>16</v>
      </c>
      <c r="V31" s="2118" t="s">
        <v>2</v>
      </c>
      <c r="W31" s="1987" t="s">
        <v>2</v>
      </c>
      <c r="X31" s="1978" t="s">
        <v>3</v>
      </c>
      <c r="Y31" s="1987" t="s">
        <v>2</v>
      </c>
      <c r="Z31" s="2119" t="s">
        <v>2</v>
      </c>
      <c r="AA31" s="1995" t="s">
        <v>16</v>
      </c>
      <c r="AB31" s="2795" t="s">
        <v>704</v>
      </c>
      <c r="AC31" s="1999" t="s">
        <v>2</v>
      </c>
      <c r="AD31" s="2213" t="s">
        <v>15</v>
      </c>
      <c r="AE31" s="1987" t="s">
        <v>2</v>
      </c>
      <c r="AF31" s="2031" t="s">
        <v>3</v>
      </c>
      <c r="AG31" s="1593">
        <v>16</v>
      </c>
      <c r="AH31" s="13">
        <v>4</v>
      </c>
      <c r="AI31" s="13">
        <v>0</v>
      </c>
      <c r="AJ31" s="13">
        <v>9</v>
      </c>
      <c r="AK31" s="49">
        <v>2</v>
      </c>
      <c r="AL31" s="49">
        <v>0</v>
      </c>
      <c r="AM31" s="49">
        <v>3</v>
      </c>
      <c r="AN31" s="14">
        <v>10</v>
      </c>
    </row>
    <row r="32" spans="1:40" ht="16.5" customHeight="1" thickBot="1">
      <c r="A32" s="4525" t="s">
        <v>177</v>
      </c>
      <c r="B32" s="2062" t="s">
        <v>2</v>
      </c>
      <c r="C32" s="1999" t="s">
        <v>2</v>
      </c>
      <c r="D32" s="1999" t="s">
        <v>2</v>
      </c>
      <c r="E32" s="4559" t="s">
        <v>16</v>
      </c>
      <c r="F32" s="4560" t="s">
        <v>804</v>
      </c>
      <c r="G32" s="4560" t="s">
        <v>804</v>
      </c>
      <c r="H32" s="4561" t="s">
        <v>2</v>
      </c>
      <c r="I32" s="4559" t="s">
        <v>16</v>
      </c>
      <c r="J32" s="4456" t="s">
        <v>15</v>
      </c>
      <c r="K32" s="4572" t="s">
        <v>2</v>
      </c>
      <c r="L32" s="1999" t="s">
        <v>2</v>
      </c>
      <c r="M32" s="2003" t="s">
        <v>16</v>
      </c>
      <c r="N32" s="2003" t="s">
        <v>16</v>
      </c>
      <c r="O32" s="1999" t="s">
        <v>2</v>
      </c>
      <c r="P32" s="2002" t="s">
        <v>16</v>
      </c>
      <c r="Q32" s="1999" t="s">
        <v>2</v>
      </c>
      <c r="R32" s="2003" t="s">
        <v>16</v>
      </c>
      <c r="S32" s="4456" t="s">
        <v>15</v>
      </c>
      <c r="T32" s="2003" t="s">
        <v>16</v>
      </c>
      <c r="U32" s="2795" t="s">
        <v>704</v>
      </c>
      <c r="V32" s="1999" t="s">
        <v>2</v>
      </c>
      <c r="W32" s="1999" t="s">
        <v>2</v>
      </c>
      <c r="X32" s="1999" t="s">
        <v>2</v>
      </c>
      <c r="Y32" s="1999" t="s">
        <v>2</v>
      </c>
      <c r="Z32" s="2119" t="s">
        <v>2</v>
      </c>
      <c r="AA32" s="1997" t="s">
        <v>16</v>
      </c>
      <c r="AB32" s="1995" t="s">
        <v>16</v>
      </c>
      <c r="AC32" s="1999" t="s">
        <v>2</v>
      </c>
      <c r="AD32" s="1999" t="s">
        <v>2</v>
      </c>
      <c r="AE32" s="1999" t="s">
        <v>2</v>
      </c>
      <c r="AF32" s="2035" t="s">
        <v>2</v>
      </c>
      <c r="AG32" s="1594">
        <v>20</v>
      </c>
      <c r="AH32" s="20">
        <v>0</v>
      </c>
      <c r="AI32" s="20">
        <v>0</v>
      </c>
      <c r="AJ32" s="20">
        <v>9</v>
      </c>
      <c r="AK32" s="1778">
        <v>2</v>
      </c>
      <c r="AL32" s="1778">
        <v>0</v>
      </c>
      <c r="AM32" s="1778">
        <v>2</v>
      </c>
      <c r="AN32" s="1595">
        <v>2</v>
      </c>
    </row>
  </sheetData>
  <mergeCells count="2">
    <mergeCell ref="AG2:AN2"/>
    <mergeCell ref="B1:AN1"/>
  </mergeCells>
  <phoneticPr fontId="3" type="noConversion"/>
  <conditionalFormatting sqref="B4:B5">
    <cfRule type="cellIs" dxfId="5828" priority="1005" operator="equal">
      <formula>"연"</formula>
    </cfRule>
  </conditionalFormatting>
  <conditionalFormatting sqref="B17">
    <cfRule type="cellIs" dxfId="5827" priority="949" operator="equal">
      <formula>"연"</formula>
    </cfRule>
  </conditionalFormatting>
  <conditionalFormatting sqref="B20:B22">
    <cfRule type="cellIs" dxfId="5826" priority="497" operator="equal">
      <formula>"연"</formula>
    </cfRule>
  </conditionalFormatting>
  <conditionalFormatting sqref="B22">
    <cfRule type="cellIs" dxfId="5825" priority="493" operator="equal">
      <formula>"연"</formula>
    </cfRule>
    <cfRule type="cellIs" dxfId="5824" priority="496" operator="equal">
      <formula>"연"</formula>
    </cfRule>
    <cfRule type="cellIs" dxfId="5823" priority="494" operator="equal">
      <formula>"연"</formula>
    </cfRule>
    <cfRule type="cellIs" dxfId="5822" priority="488" operator="equal">
      <formula>"연"</formula>
    </cfRule>
  </conditionalFormatting>
  <conditionalFormatting sqref="B25:B27">
    <cfRule type="cellIs" dxfId="5821" priority="864" operator="equal">
      <formula>"연"</formula>
    </cfRule>
  </conditionalFormatting>
  <conditionalFormatting sqref="B29:B31">
    <cfRule type="cellIs" dxfId="5820" priority="322" operator="equal">
      <formula>"연"</formula>
    </cfRule>
  </conditionalFormatting>
  <conditionalFormatting sqref="B4:C4">
    <cfRule type="cellIs" dxfId="5819" priority="885" operator="equal">
      <formula>"연"</formula>
    </cfRule>
  </conditionalFormatting>
  <conditionalFormatting sqref="B11:C11">
    <cfRule type="cellIs" dxfId="5818" priority="633" operator="equal">
      <formula>"연"</formula>
    </cfRule>
  </conditionalFormatting>
  <conditionalFormatting sqref="B19:C19">
    <cfRule type="cellIs" dxfId="5817" priority="1020" operator="equal">
      <formula>"연"</formula>
    </cfRule>
  </conditionalFormatting>
  <conditionalFormatting sqref="B19:D19">
    <cfRule type="cellIs" dxfId="5816" priority="971" operator="equal">
      <formula>"연"</formula>
    </cfRule>
  </conditionalFormatting>
  <conditionalFormatting sqref="B10:G10">
    <cfRule type="cellIs" dxfId="5815" priority="1000" operator="equal">
      <formula>"연"</formula>
    </cfRule>
  </conditionalFormatting>
  <conditionalFormatting sqref="B13:O13">
    <cfRule type="cellIs" dxfId="5814" priority="871" operator="equal">
      <formula>"연"</formula>
    </cfRule>
  </conditionalFormatting>
  <conditionalFormatting sqref="B16:O16">
    <cfRule type="cellIs" dxfId="5813" priority="1019" operator="equal">
      <formula>"연"</formula>
    </cfRule>
  </conditionalFormatting>
  <conditionalFormatting sqref="B16:R16 T16:V16 X16:AD16 AF16">
    <cfRule type="cellIs" dxfId="5812" priority="985" operator="equal">
      <formula>"연"</formula>
    </cfRule>
  </conditionalFormatting>
  <conditionalFormatting sqref="B27:V27">
    <cfRule type="cellIs" dxfId="5811" priority="829" operator="equal">
      <formula>"연"</formula>
    </cfRule>
  </conditionalFormatting>
  <conditionalFormatting sqref="B14:X14">
    <cfRule type="cellIs" dxfId="5810" priority="776" operator="equal">
      <formula>"연"</formula>
    </cfRule>
  </conditionalFormatting>
  <conditionalFormatting sqref="B17:X17">
    <cfRule type="cellIs" dxfId="5809" priority="957" operator="equal">
      <formula>"연"</formula>
    </cfRule>
  </conditionalFormatting>
  <conditionalFormatting sqref="B13:Y13">
    <cfRule type="cellIs" dxfId="5808" priority="554" operator="equal">
      <formula>"연"</formula>
    </cfRule>
  </conditionalFormatting>
  <conditionalFormatting sqref="B3:AF3">
    <cfRule type="containsText" dxfId="5807" priority="1023" operator="containsText" text="토">
      <formula>NOT(ISERROR(SEARCH("토",B3)))</formula>
    </cfRule>
    <cfRule type="cellIs" dxfId="5806" priority="1024" operator="equal">
      <formula>"일"</formula>
    </cfRule>
    <cfRule type="cellIs" dxfId="5805" priority="1016" operator="equal">
      <formula>"토"</formula>
    </cfRule>
  </conditionalFormatting>
  <conditionalFormatting sqref="B7:AF9">
    <cfRule type="cellIs" dxfId="5804" priority="872" operator="equal">
      <formula>"연"</formula>
    </cfRule>
  </conditionalFormatting>
  <conditionalFormatting sqref="B8:AF9">
    <cfRule type="cellIs" dxfId="5803" priority="874" operator="equal">
      <formula>"연"</formula>
    </cfRule>
  </conditionalFormatting>
  <conditionalFormatting sqref="B11:AF12">
    <cfRule type="cellIs" dxfId="5802" priority="1006" operator="equal">
      <formula>"연"</formula>
    </cfRule>
  </conditionalFormatting>
  <conditionalFormatting sqref="B15:AF15 B11:AF12 B4:B7 B10:C10 C5:U5 X5:Y5 Y14:AF14 B17:X17 B25:X25 B26:AF26 X27:AF27 B28:AF28 B22:AF24 B30:Y30 B31:AF32 C7:AF7 B25:B26 B27:V27 B18:AF18">
    <cfRule type="cellIs" dxfId="5801" priority="1021" operator="equal">
      <formula>"연"</formula>
    </cfRule>
  </conditionalFormatting>
  <conditionalFormatting sqref="B15:AF15">
    <cfRule type="cellIs" dxfId="5800" priority="1014" operator="equal">
      <formula>"연"</formula>
    </cfRule>
  </conditionalFormatting>
  <conditionalFormatting sqref="B18:AF18">
    <cfRule type="cellIs" dxfId="5799" priority="272" operator="equal">
      <formula>"연"</formula>
    </cfRule>
  </conditionalFormatting>
  <conditionalFormatting sqref="B20:AF21">
    <cfRule type="cellIs" dxfId="5798" priority="784" operator="equal">
      <formula>"연"</formula>
    </cfRule>
  </conditionalFormatting>
  <conditionalFormatting sqref="B23:AF26">
    <cfRule type="cellIs" dxfId="5797" priority="753" operator="equal">
      <formula>"연"</formula>
    </cfRule>
  </conditionalFormatting>
  <conditionalFormatting sqref="B28:AF32">
    <cfRule type="cellIs" dxfId="5796" priority="741" operator="equal">
      <formula>"연"</formula>
    </cfRule>
  </conditionalFormatting>
  <conditionalFormatting sqref="B29:AF29">
    <cfRule type="cellIs" dxfId="5795" priority="768" operator="equal">
      <formula>"연"</formula>
    </cfRule>
  </conditionalFormatting>
  <conditionalFormatting sqref="B32:AF32">
    <cfRule type="cellIs" dxfId="5794" priority="233" operator="equal">
      <formula>"연"</formula>
    </cfRule>
  </conditionalFormatting>
  <conditionalFormatting sqref="C4:C5">
    <cfRule type="cellIs" dxfId="5793" priority="431" operator="equal">
      <formula>"연"</formula>
    </cfRule>
  </conditionalFormatting>
  <conditionalFormatting sqref="C5">
    <cfRule type="cellIs" dxfId="5792" priority="422" operator="equal">
      <formula>"연"</formula>
    </cfRule>
    <cfRule type="cellIs" dxfId="5791" priority="427" operator="equal">
      <formula>"연"</formula>
    </cfRule>
    <cfRule type="cellIs" dxfId="5790" priority="428" operator="equal">
      <formula>"연"</formula>
    </cfRule>
    <cfRule type="cellIs" dxfId="5789" priority="430" operator="equal">
      <formula>"연"</formula>
    </cfRule>
  </conditionalFormatting>
  <conditionalFormatting sqref="C8:C9">
    <cfRule type="cellIs" dxfId="5788" priority="572" operator="equal">
      <formula>"연"</formula>
    </cfRule>
  </conditionalFormatting>
  <conditionalFormatting sqref="C9">
    <cfRule type="cellIs" dxfId="5787" priority="574" operator="equal">
      <formula>"연"</formula>
    </cfRule>
  </conditionalFormatting>
  <conditionalFormatting sqref="C24">
    <cfRule type="cellIs" dxfId="5786" priority="909" operator="equal">
      <formula>"연"</formula>
    </cfRule>
  </conditionalFormatting>
  <conditionalFormatting sqref="C30:C31">
    <cfRule type="cellIs" dxfId="5785" priority="880" operator="equal">
      <formula>"연"</formula>
    </cfRule>
  </conditionalFormatting>
  <conditionalFormatting sqref="C31 B32:AF32">
    <cfRule type="cellIs" dxfId="5784" priority="671" operator="equal">
      <formula>"연"</formula>
    </cfRule>
  </conditionalFormatting>
  <conditionalFormatting sqref="C31">
    <cfRule type="cellIs" dxfId="5783" priority="670" operator="equal">
      <formula>"연"</formula>
    </cfRule>
  </conditionalFormatting>
  <conditionalFormatting sqref="C28:D29">
    <cfRule type="cellIs" dxfId="5782" priority="480" operator="equal">
      <formula>"연"</formula>
    </cfRule>
  </conditionalFormatting>
  <conditionalFormatting sqref="C5:U5">
    <cfRule type="cellIs" dxfId="5781" priority="995" operator="equal">
      <formula>"연"</formula>
    </cfRule>
  </conditionalFormatting>
  <conditionalFormatting sqref="C6:AF6">
    <cfRule type="cellIs" dxfId="5780" priority="764" operator="equal">
      <formula>"연"</formula>
    </cfRule>
  </conditionalFormatting>
  <conditionalFormatting sqref="C6:AF7">
    <cfRule type="cellIs" dxfId="5779" priority="761" operator="equal">
      <formula>"연"</formula>
    </cfRule>
  </conditionalFormatting>
  <conditionalFormatting sqref="C20:AF20">
    <cfRule type="cellIs" dxfId="5778" priority="252" operator="equal">
      <formula>"연"</formula>
    </cfRule>
  </conditionalFormatting>
  <conditionalFormatting sqref="C22:AF22">
    <cfRule type="cellIs" dxfId="5777" priority="716" operator="equal">
      <formula>"연"</formula>
    </cfRule>
  </conditionalFormatting>
  <conditionalFormatting sqref="D10">
    <cfRule type="cellIs" dxfId="5776" priority="525" operator="equal">
      <formula>"연"</formula>
    </cfRule>
    <cfRule type="cellIs" dxfId="5775" priority="526" operator="equal">
      <formula>"연"</formula>
    </cfRule>
  </conditionalFormatting>
  <conditionalFormatting sqref="D13:D14">
    <cfRule type="cellIs" dxfId="5774" priority="561" operator="equal">
      <formula>"연"</formula>
    </cfRule>
  </conditionalFormatting>
  <conditionalFormatting sqref="D17">
    <cfRule type="cellIs" dxfId="5773" priority="575" operator="equal">
      <formula>"연"</formula>
    </cfRule>
  </conditionalFormatting>
  <conditionalFormatting sqref="D19">
    <cfRule type="cellIs" dxfId="5772" priority="528" operator="equal">
      <formula>"연"</formula>
    </cfRule>
  </conditionalFormatting>
  <conditionalFormatting sqref="D19:D20">
    <cfRule type="cellIs" dxfId="5771" priority="255" operator="equal">
      <formula>"연"</formula>
    </cfRule>
  </conditionalFormatting>
  <conditionalFormatting sqref="D4:P4 R4:AF4">
    <cfRule type="cellIs" dxfId="5770" priority="1017" operator="equal">
      <formula>"연"</formula>
    </cfRule>
  </conditionalFormatting>
  <conditionalFormatting sqref="D4:P4">
    <cfRule type="cellIs" dxfId="5769" priority="1003" operator="equal">
      <formula>"연"</formula>
    </cfRule>
  </conditionalFormatting>
  <conditionalFormatting sqref="D10:AF10">
    <cfRule type="cellIs" dxfId="5768" priority="700" operator="equal">
      <formula>"연"</formula>
    </cfRule>
  </conditionalFormatting>
  <conditionalFormatting sqref="D19:AF19">
    <cfRule type="cellIs" dxfId="5767" priority="772" operator="equal">
      <formula>"연"</formula>
    </cfRule>
  </conditionalFormatting>
  <conditionalFormatting sqref="E4:E6">
    <cfRule type="cellIs" dxfId="5766" priority="592" operator="equal">
      <formula>"연"</formula>
    </cfRule>
  </conditionalFormatting>
  <conditionalFormatting sqref="E11">
    <cfRule type="cellIs" dxfId="5765" priority="452" operator="equal">
      <formula>"연"</formula>
    </cfRule>
  </conditionalFormatting>
  <conditionalFormatting sqref="E24">
    <cfRule type="cellIs" dxfId="5764" priority="612" operator="equal">
      <formula>"연"</formula>
    </cfRule>
  </conditionalFormatting>
  <conditionalFormatting sqref="E32:H32 M32:O32 T32:V32 AA32:AC32">
    <cfRule type="cellIs" dxfId="5763" priority="672" operator="equal">
      <formula>"연"</formula>
    </cfRule>
  </conditionalFormatting>
  <conditionalFormatting sqref="E19:AF19">
    <cfRule type="cellIs" dxfId="5762" priority="769" operator="equal">
      <formula>"연"</formula>
    </cfRule>
  </conditionalFormatting>
  <conditionalFormatting sqref="F7">
    <cfRule type="cellIs" dxfId="5761" priority="547" operator="equal">
      <formula>"연"</formula>
    </cfRule>
    <cfRule type="cellIs" dxfId="5760" priority="546" operator="equal">
      <formula>"연"</formula>
    </cfRule>
  </conditionalFormatting>
  <conditionalFormatting sqref="F28">
    <cfRule type="cellIs" dxfId="5759" priority="416" operator="equal">
      <formula>"연"</formula>
    </cfRule>
  </conditionalFormatting>
  <conditionalFormatting sqref="F28:F29">
    <cfRule type="cellIs" dxfId="5758" priority="417" operator="equal">
      <formula>"연"</formula>
    </cfRule>
  </conditionalFormatting>
  <conditionalFormatting sqref="F28:H28">
    <cfRule type="cellIs" dxfId="5757" priority="408" operator="equal">
      <formula>"연"</formula>
    </cfRule>
  </conditionalFormatting>
  <conditionalFormatting sqref="G4:G5">
    <cfRule type="cellIs" dxfId="5756" priority="997" operator="equal">
      <formula>"연"</formula>
    </cfRule>
  </conditionalFormatting>
  <conditionalFormatting sqref="G25">
    <cfRule type="cellIs" dxfId="5755" priority="486" operator="equal">
      <formula>"연"</formula>
    </cfRule>
  </conditionalFormatting>
  <conditionalFormatting sqref="G28">
    <cfRule type="cellIs" dxfId="5754" priority="404" operator="equal">
      <formula>"연"</formula>
    </cfRule>
    <cfRule type="cellIs" dxfId="5753" priority="407" operator="equal">
      <formula>"연"</formula>
    </cfRule>
  </conditionalFormatting>
  <conditionalFormatting sqref="H5">
    <cfRule type="cellIs" dxfId="5752" priority="310" operator="equal">
      <formula>"연"</formula>
    </cfRule>
  </conditionalFormatting>
  <conditionalFormatting sqref="H15">
    <cfRule type="cellIs" dxfId="5751" priority="360" operator="equal">
      <formula>"연"</formula>
    </cfRule>
    <cfRule type="cellIs" dxfId="5750" priority="361" operator="equal">
      <formula>"연"</formula>
    </cfRule>
  </conditionalFormatting>
  <conditionalFormatting sqref="H24">
    <cfRule type="cellIs" dxfId="5749" priority="551" operator="equal">
      <formula>"연"</formula>
    </cfRule>
  </conditionalFormatting>
  <conditionalFormatting sqref="H31">
    <cfRule type="cellIs" dxfId="5748" priority="676" operator="equal">
      <formula>"연"</formula>
    </cfRule>
  </conditionalFormatting>
  <conditionalFormatting sqref="H10:I10">
    <cfRule type="cellIs" dxfId="5747" priority="142" operator="equal">
      <formula>"연"</formula>
    </cfRule>
  </conditionalFormatting>
  <conditionalFormatting sqref="H14:I14">
    <cfRule type="cellIs" dxfId="5746" priority="587" operator="equal">
      <formula>"연"</formula>
    </cfRule>
  </conditionalFormatting>
  <conditionalFormatting sqref="H19:I19">
    <cfRule type="cellIs" dxfId="5745" priority="529" operator="equal">
      <formula>"연"</formula>
    </cfRule>
    <cfRule type="cellIs" dxfId="5744" priority="534" operator="equal">
      <formula>"연"</formula>
    </cfRule>
  </conditionalFormatting>
  <conditionalFormatting sqref="I4:I5">
    <cfRule type="cellIs" dxfId="5743" priority="994" operator="equal">
      <formula>"연"</formula>
    </cfRule>
  </conditionalFormatting>
  <conditionalFormatting sqref="I10">
    <cfRule type="cellIs" dxfId="5742" priority="143" operator="equal">
      <formula>"연"</formula>
    </cfRule>
  </conditionalFormatting>
  <conditionalFormatting sqref="I21:I22">
    <cfRule type="cellIs" dxfId="5741" priority="522" operator="equal">
      <formula>"연"</formula>
    </cfRule>
  </conditionalFormatting>
  <conditionalFormatting sqref="I22">
    <cfRule type="cellIs" dxfId="5740" priority="516" operator="equal">
      <formula>"연"</formula>
    </cfRule>
    <cfRule type="cellIs" dxfId="5739" priority="521" operator="equal">
      <formula>"연"</formula>
    </cfRule>
    <cfRule type="cellIs" dxfId="5738" priority="524" operator="equal">
      <formula>"연"</formula>
    </cfRule>
  </conditionalFormatting>
  <conditionalFormatting sqref="I25">
    <cfRule type="cellIs" dxfId="5737" priority="478" operator="equal">
      <formula>"연"</formula>
    </cfRule>
  </conditionalFormatting>
  <conditionalFormatting sqref="I29:J29">
    <cfRule type="cellIs" dxfId="5736" priority="248" operator="equal">
      <formula>"연"</formula>
    </cfRule>
  </conditionalFormatting>
  <conditionalFormatting sqref="I10:U10 W10:AB10">
    <cfRule type="cellIs" dxfId="5735" priority="988" operator="equal">
      <formula>"연"</formula>
    </cfRule>
  </conditionalFormatting>
  <conditionalFormatting sqref="J17">
    <cfRule type="cellIs" dxfId="5734" priority="644" operator="equal">
      <formula>"연"</formula>
    </cfRule>
    <cfRule type="cellIs" dxfId="5733" priority="646" operator="equal">
      <formula>"연"</formula>
    </cfRule>
  </conditionalFormatting>
  <conditionalFormatting sqref="J24">
    <cfRule type="cellIs" dxfId="5732" priority="639" operator="equal">
      <formula>"연"</formula>
    </cfRule>
  </conditionalFormatting>
  <conditionalFormatting sqref="J32">
    <cfRule type="cellIs" dxfId="5731" priority="839" operator="equal">
      <formula>"연"</formula>
    </cfRule>
  </conditionalFormatting>
  <conditionalFormatting sqref="J7:K7">
    <cfRule type="cellIs" dxfId="5730" priority="617" operator="equal">
      <formula>"연"</formula>
    </cfRule>
  </conditionalFormatting>
  <conditionalFormatting sqref="J9:L9">
    <cfRule type="cellIs" dxfId="5729" priority="315" operator="equal">
      <formula>"연"</formula>
    </cfRule>
  </conditionalFormatting>
  <conditionalFormatting sqref="J21:L21">
    <cfRule type="cellIs" dxfId="5728" priority="350" operator="equal">
      <formula>"연"</formula>
    </cfRule>
  </conditionalFormatting>
  <conditionalFormatting sqref="K4:K5">
    <cfRule type="cellIs" dxfId="5727" priority="837" operator="equal">
      <formula>"연"</formula>
    </cfRule>
  </conditionalFormatting>
  <conditionalFormatting sqref="K19">
    <cfRule type="cellIs" dxfId="5726" priority="629" operator="equal">
      <formula>"연"</formula>
    </cfRule>
    <cfRule type="cellIs" dxfId="5725" priority="627" operator="equal">
      <formula>"연"</formula>
    </cfRule>
  </conditionalFormatting>
  <conditionalFormatting sqref="K24">
    <cfRule type="cellIs" dxfId="5724" priority="641" operator="equal">
      <formula>"연"</formula>
    </cfRule>
    <cfRule type="cellIs" dxfId="5723" priority="640" operator="equal">
      <formula>"연"</formula>
    </cfRule>
  </conditionalFormatting>
  <conditionalFormatting sqref="K28">
    <cfRule type="cellIs" dxfId="5722" priority="381" operator="equal">
      <formula>"연"</formula>
    </cfRule>
    <cfRule type="cellIs" dxfId="5721" priority="379" operator="equal">
      <formula>"연"</formula>
    </cfRule>
    <cfRule type="cellIs" dxfId="5720" priority="378" operator="equal">
      <formula>"연"</formula>
    </cfRule>
    <cfRule type="cellIs" dxfId="5719" priority="382" operator="equal">
      <formula>"연"</formula>
    </cfRule>
  </conditionalFormatting>
  <conditionalFormatting sqref="K28:L28">
    <cfRule type="cellIs" dxfId="5718" priority="372" operator="equal">
      <formula>"연"</formula>
    </cfRule>
    <cfRule type="cellIs" dxfId="5717" priority="362" operator="equal">
      <formula>"연"</formula>
    </cfRule>
  </conditionalFormatting>
  <conditionalFormatting sqref="L5">
    <cfRule type="cellIs" dxfId="5716" priority="448" operator="equal">
      <formula>"연"</formula>
    </cfRule>
    <cfRule type="cellIs" dxfId="5715" priority="442" operator="equal">
      <formula>"연"</formula>
    </cfRule>
    <cfRule type="cellIs" dxfId="5714" priority="451" operator="equal">
      <formula>"연"</formula>
    </cfRule>
    <cfRule type="cellIs" dxfId="5713" priority="447" operator="equal">
      <formula>"연"</formula>
    </cfRule>
    <cfRule type="cellIs" dxfId="5712" priority="450" operator="equal">
      <formula>"연"</formula>
    </cfRule>
  </conditionalFormatting>
  <conditionalFormatting sqref="L8">
    <cfRule type="cellIs" dxfId="5711" priority="221" operator="equal">
      <formula>"연"</formula>
    </cfRule>
  </conditionalFormatting>
  <conditionalFormatting sqref="L11">
    <cfRule type="cellIs" dxfId="5710" priority="832" operator="equal">
      <formula>"연"</formula>
    </cfRule>
  </conditionalFormatting>
  <conditionalFormatting sqref="L20">
    <cfRule type="cellIs" dxfId="5709" priority="249" operator="equal">
      <formula>"연"</formula>
    </cfRule>
  </conditionalFormatting>
  <conditionalFormatting sqref="L20:L21">
    <cfRule type="cellIs" dxfId="5708" priority="251" operator="equal">
      <formula>"연"</formula>
    </cfRule>
  </conditionalFormatting>
  <conditionalFormatting sqref="L23:L24 F23:H30 M23:O32 T23:V32 AA23:AC32 S25:S26 Z27:Z28 E31:H32">
    <cfRule type="cellIs" dxfId="5707" priority="1022" operator="equal">
      <formula>"연"</formula>
    </cfRule>
  </conditionalFormatting>
  <conditionalFormatting sqref="L28">
    <cfRule type="cellIs" dxfId="5706" priority="371" operator="equal">
      <formula>"연"</formula>
    </cfRule>
    <cfRule type="cellIs" dxfId="5705" priority="368" operator="equal">
      <formula>"연"</formula>
    </cfRule>
    <cfRule type="cellIs" dxfId="5704" priority="369" operator="equal">
      <formula>"연"</formula>
    </cfRule>
  </conditionalFormatting>
  <conditionalFormatting sqref="L31">
    <cfRule type="cellIs" dxfId="5703" priority="677" operator="equal">
      <formula>"연"</formula>
    </cfRule>
  </conditionalFormatting>
  <conditionalFormatting sqref="O5">
    <cfRule type="cellIs" dxfId="5702" priority="441" operator="equal">
      <formula>"연"</formula>
    </cfRule>
    <cfRule type="cellIs" dxfId="5701" priority="440" operator="equal">
      <formula>"연"</formula>
    </cfRule>
    <cfRule type="cellIs" dxfId="5700" priority="438" operator="equal">
      <formula>"연"</formula>
    </cfRule>
    <cfRule type="cellIs" dxfId="5699" priority="437" operator="equal">
      <formula>"연"</formula>
    </cfRule>
    <cfRule type="cellIs" dxfId="5698" priority="432" operator="equal">
      <formula>"연"</formula>
    </cfRule>
  </conditionalFormatting>
  <conditionalFormatting sqref="O12">
    <cfRule type="cellIs" dxfId="5697" priority="825" operator="equal">
      <formula>"연"</formula>
    </cfRule>
  </conditionalFormatting>
  <conditionalFormatting sqref="O14">
    <cfRule type="cellIs" dxfId="5696" priority="191" operator="equal">
      <formula>"연"</formula>
    </cfRule>
  </conditionalFormatting>
  <conditionalFormatting sqref="O14:O15">
    <cfRule type="cellIs" dxfId="5695" priority="203" operator="equal">
      <formula>"연"</formula>
    </cfRule>
    <cfRule type="cellIs" dxfId="5694" priority="204" operator="equal">
      <formula>"연"</formula>
    </cfRule>
  </conditionalFormatting>
  <conditionalFormatting sqref="O25">
    <cfRule type="cellIs" dxfId="5693" priority="211" operator="equal">
      <formula>"연"</formula>
    </cfRule>
    <cfRule type="cellIs" dxfId="5692" priority="220" operator="equal">
      <formula>"연"</formula>
    </cfRule>
    <cfRule type="cellIs" dxfId="5691" priority="219" operator="equal">
      <formula>"연"</formula>
    </cfRule>
    <cfRule type="cellIs" dxfId="5690" priority="217" operator="equal">
      <formula>"연"</formula>
    </cfRule>
    <cfRule type="cellIs" dxfId="5689" priority="216" operator="equal">
      <formula>"연"</formula>
    </cfRule>
  </conditionalFormatting>
  <conditionalFormatting sqref="O31">
    <cfRule type="cellIs" dxfId="5688" priority="181" operator="equal">
      <formula>"연"</formula>
    </cfRule>
    <cfRule type="cellIs" dxfId="5687" priority="186" operator="equal">
      <formula>"연"</formula>
    </cfRule>
    <cfRule type="cellIs" dxfId="5686" priority="187" operator="equal">
      <formula>"연"</formula>
    </cfRule>
    <cfRule type="cellIs" dxfId="5685" priority="190" operator="equal">
      <formula>"연"</formula>
    </cfRule>
    <cfRule type="cellIs" dxfId="5684" priority="189" operator="equal">
      <formula>"연"</formula>
    </cfRule>
  </conditionalFormatting>
  <conditionalFormatting sqref="P23:P32">
    <cfRule type="cellIs" dxfId="5683" priority="675" operator="equal">
      <formula>"연"</formula>
    </cfRule>
  </conditionalFormatting>
  <conditionalFormatting sqref="P16:AD16">
    <cfRule type="cellIs" dxfId="5682" priority="788" operator="equal">
      <formula>"연"</formula>
    </cfRule>
  </conditionalFormatting>
  <conditionalFormatting sqref="P13:AF13">
    <cfRule type="cellIs" dxfId="5681" priority="539" operator="equal">
      <formula>"연"</formula>
    </cfRule>
  </conditionalFormatting>
  <conditionalFormatting sqref="Q4">
    <cfRule type="cellIs" dxfId="5680" priority="823" operator="equal">
      <formula>"연"</formula>
    </cfRule>
    <cfRule type="cellIs" dxfId="5679" priority="821" operator="equal">
      <formula>"연"</formula>
    </cfRule>
  </conditionalFormatting>
  <conditionalFormatting sqref="Q14">
    <cfRule type="cellIs" dxfId="5678" priority="208" operator="equal">
      <formula>"연"</formula>
    </cfRule>
  </conditionalFormatting>
  <conditionalFormatting sqref="Q14:Q15">
    <cfRule type="cellIs" dxfId="5677" priority="206" operator="equal">
      <formula>"연"</formula>
    </cfRule>
  </conditionalFormatting>
  <conditionalFormatting sqref="Q15">
    <cfRule type="cellIs" dxfId="5676" priority="205" operator="equal">
      <formula>"연"</formula>
    </cfRule>
  </conditionalFormatting>
  <conditionalFormatting sqref="Q17">
    <cfRule type="cellIs" dxfId="5675" priority="819" operator="equal">
      <formula>"연"</formula>
    </cfRule>
  </conditionalFormatting>
  <conditionalFormatting sqref="Q22">
    <cfRule type="cellIs" dxfId="5674" priority="515" operator="equal">
      <formula>"연"</formula>
    </cfRule>
    <cfRule type="cellIs" dxfId="5673" priority="513" operator="equal">
      <formula>"연"</formula>
    </cfRule>
  </conditionalFormatting>
  <conditionalFormatting sqref="Q24">
    <cfRule type="cellIs" dxfId="5672" priority="611" operator="equal">
      <formula>"연"</formula>
    </cfRule>
  </conditionalFormatting>
  <conditionalFormatting sqref="Q27">
    <cfRule type="cellIs" dxfId="5671" priority="303" operator="equal">
      <formula>"연"</formula>
    </cfRule>
    <cfRule type="cellIs" dxfId="5670" priority="306" operator="equal">
      <formula>"연"</formula>
    </cfRule>
    <cfRule type="cellIs" dxfId="5669" priority="304" operator="equal">
      <formula>"연"</formula>
    </cfRule>
  </conditionalFormatting>
  <conditionalFormatting sqref="Q27:Q31">
    <cfRule type="cellIs" dxfId="5668" priority="307" operator="equal">
      <formula>"연"</formula>
    </cfRule>
  </conditionalFormatting>
  <conditionalFormatting sqref="Q22:R22">
    <cfRule type="cellIs" dxfId="5667" priority="498" operator="equal">
      <formula>"연"</formula>
    </cfRule>
    <cfRule type="cellIs" dxfId="5666" priority="506" operator="equal">
      <formula>"연"</formula>
    </cfRule>
  </conditionalFormatting>
  <conditionalFormatting sqref="Q27:R27">
    <cfRule type="cellIs" dxfId="5665" priority="297" operator="equal">
      <formula>"연"</formula>
    </cfRule>
  </conditionalFormatting>
  <conditionalFormatting sqref="R13:R14">
    <cfRule type="cellIs" dxfId="5664" priority="308" operator="equal">
      <formula>"연"</formula>
    </cfRule>
  </conditionalFormatting>
  <conditionalFormatting sqref="R22">
    <cfRule type="cellIs" dxfId="5663" priority="503" operator="equal">
      <formula>"연"</formula>
    </cfRule>
  </conditionalFormatting>
  <conditionalFormatting sqref="R22:R24">
    <cfRule type="cellIs" dxfId="5662" priority="504" operator="equal">
      <formula>"연"</formula>
    </cfRule>
  </conditionalFormatting>
  <conditionalFormatting sqref="R27">
    <cfRule type="cellIs" dxfId="5661" priority="293" operator="equal">
      <formula>"연"</formula>
    </cfRule>
    <cfRule type="cellIs" dxfId="5660" priority="294" operator="equal">
      <formula>"연"</formula>
    </cfRule>
    <cfRule type="cellIs" dxfId="5659" priority="296" operator="equal">
      <formula>"연"</formula>
    </cfRule>
  </conditionalFormatting>
  <conditionalFormatting sqref="R31:R32">
    <cfRule type="cellIs" dxfId="5658" priority="243" operator="equal">
      <formula>"연"</formula>
    </cfRule>
  </conditionalFormatting>
  <conditionalFormatting sqref="R8:S8">
    <cfRule type="cellIs" dxfId="5657" priority="174" operator="equal">
      <formula>"연"</formula>
    </cfRule>
  </conditionalFormatting>
  <conditionalFormatting sqref="R27:S27">
    <cfRule type="cellIs" dxfId="5656" priority="287" operator="equal">
      <formula>"연"</formula>
    </cfRule>
  </conditionalFormatting>
  <conditionalFormatting sqref="R4:AF4">
    <cfRule type="cellIs" dxfId="5655" priority="980" operator="equal">
      <formula>"연"</formula>
    </cfRule>
  </conditionalFormatting>
  <conditionalFormatting sqref="S14:S16">
    <cfRule type="cellIs" dxfId="5654" priority="130" operator="equal">
      <formula>"연"</formula>
    </cfRule>
  </conditionalFormatting>
  <conditionalFormatting sqref="S24:S25">
    <cfRule type="cellIs" dxfId="5653" priority="162" operator="equal">
      <formula>"연"</formula>
    </cfRule>
  </conditionalFormatting>
  <conditionalFormatting sqref="S27">
    <cfRule type="cellIs" dxfId="5652" priority="278" operator="equal">
      <formula>"연"</formula>
    </cfRule>
    <cfRule type="cellIs" dxfId="5651" priority="283" operator="equal">
      <formula>"연"</formula>
    </cfRule>
    <cfRule type="cellIs" dxfId="5650" priority="284" operator="equal">
      <formula>"연"</formula>
    </cfRule>
    <cfRule type="cellIs" dxfId="5649" priority="286" operator="equal">
      <formula>"연"</formula>
    </cfRule>
  </conditionalFormatting>
  <conditionalFormatting sqref="S31:S32">
    <cfRule type="cellIs" dxfId="5648" priority="680" operator="equal">
      <formula>"연"</formula>
    </cfRule>
  </conditionalFormatting>
  <conditionalFormatting sqref="S25:U26">
    <cfRule type="cellIs" dxfId="5647" priority="924" operator="equal">
      <formula>"연"</formula>
    </cfRule>
  </conditionalFormatting>
  <conditionalFormatting sqref="T10">
    <cfRule type="cellIs" dxfId="5646" priority="540" operator="equal">
      <formula>"연"</formula>
    </cfRule>
    <cfRule type="cellIs" dxfId="5645" priority="542" operator="equal">
      <formula>"연"</formula>
    </cfRule>
  </conditionalFormatting>
  <conditionalFormatting sqref="T13">
    <cfRule type="cellIs" dxfId="5644" priority="536" operator="equal">
      <formula>"연"</formula>
    </cfRule>
  </conditionalFormatting>
  <conditionalFormatting sqref="T13:T14">
    <cfRule type="cellIs" dxfId="5643" priority="535" operator="equal">
      <formula>"연"</formula>
    </cfRule>
  </conditionalFormatting>
  <conditionalFormatting sqref="T4:U4">
    <cfRule type="cellIs" dxfId="5642" priority="585" operator="equal">
      <formula>"연"</formula>
    </cfRule>
    <cfRule type="cellIs" dxfId="5641" priority="586" operator="equal">
      <formula>"연"</formula>
    </cfRule>
    <cfRule type="cellIs" dxfId="5640" priority="578" operator="equal">
      <formula>"연"</formula>
    </cfRule>
  </conditionalFormatting>
  <conditionalFormatting sqref="U13">
    <cfRule type="cellIs" dxfId="5639" priority="537" operator="equal">
      <formula>"연"</formula>
    </cfRule>
  </conditionalFormatting>
  <conditionalFormatting sqref="U16">
    <cfRule type="cellIs" dxfId="5638" priority="543" operator="equal">
      <formula>"연"</formula>
    </cfRule>
    <cfRule type="cellIs" dxfId="5637" priority="545" operator="equal">
      <formula>"연"</formula>
    </cfRule>
  </conditionalFormatting>
  <conditionalFormatting sqref="V9">
    <cfRule type="cellIs" dxfId="5636" priority="159" operator="equal">
      <formula>"연"</formula>
    </cfRule>
  </conditionalFormatting>
  <conditionalFormatting sqref="V9:V12">
    <cfRule type="cellIs" dxfId="5635" priority="147" operator="equal">
      <formula>"연"</formula>
    </cfRule>
  </conditionalFormatting>
  <conditionalFormatting sqref="V14">
    <cfRule type="cellIs" dxfId="5634" priority="466" operator="equal">
      <formula>"연"</formula>
    </cfRule>
  </conditionalFormatting>
  <conditionalFormatting sqref="V17">
    <cfRule type="cellIs" dxfId="5633" priority="167" operator="equal">
      <formula>"연"</formula>
    </cfRule>
  </conditionalFormatting>
  <conditionalFormatting sqref="V24">
    <cfRule type="cellIs" dxfId="5632" priority="789" operator="equal">
      <formula>"연"</formula>
    </cfRule>
  </conditionalFormatting>
  <conditionalFormatting sqref="V5:W5">
    <cfRule type="cellIs" dxfId="5631" priority="978" operator="equal">
      <formula>"연"</formula>
    </cfRule>
  </conditionalFormatting>
  <conditionalFormatting sqref="V5:Y5">
    <cfRule type="cellIs" dxfId="5630" priority="979" operator="equal">
      <formula>"연"</formula>
    </cfRule>
  </conditionalFormatting>
  <conditionalFormatting sqref="V11:AB11">
    <cfRule type="cellIs" dxfId="5629" priority="164" operator="equal">
      <formula>"연"</formula>
    </cfRule>
  </conditionalFormatting>
  <conditionalFormatting sqref="W16">
    <cfRule type="cellIs" dxfId="5628" priority="785" operator="equal">
      <formula>"연"</formula>
    </cfRule>
  </conditionalFormatting>
  <conditionalFormatting sqref="W21">
    <cfRule type="cellIs" dxfId="5627" priority="781" operator="equal">
      <formula>"연"</formula>
    </cfRule>
  </conditionalFormatting>
  <conditionalFormatting sqref="W25:W27">
    <cfRule type="cellIs" dxfId="5626" priority="124" operator="equal">
      <formula>"연"</formula>
    </cfRule>
  </conditionalFormatting>
  <conditionalFormatting sqref="W27">
    <cfRule type="cellIs" dxfId="5625" priority="780" operator="equal">
      <formula>"연"</formula>
    </cfRule>
  </conditionalFormatting>
  <conditionalFormatting sqref="W29">
    <cfRule type="cellIs" dxfId="5624" priority="120" operator="equal">
      <formula>"연"</formula>
    </cfRule>
  </conditionalFormatting>
  <conditionalFormatting sqref="X4">
    <cfRule type="cellIs" dxfId="5623" priority="94" operator="equal">
      <formula>"연"</formula>
    </cfRule>
    <cfRule type="cellIs" dxfId="5622" priority="93" operator="equal">
      <formula>"연"</formula>
    </cfRule>
  </conditionalFormatting>
  <conditionalFormatting sqref="X12">
    <cfRule type="cellIs" dxfId="5621" priority="95" operator="equal">
      <formula>"연"</formula>
    </cfRule>
  </conditionalFormatting>
  <conditionalFormatting sqref="X14">
    <cfRule type="cellIs" dxfId="5620" priority="773" operator="equal">
      <formula>"연"</formula>
    </cfRule>
  </conditionalFormatting>
  <conditionalFormatting sqref="X20">
    <cfRule type="cellIs" dxfId="5619" priority="209" operator="equal">
      <formula>"연"</formula>
    </cfRule>
  </conditionalFormatting>
  <conditionalFormatting sqref="X31">
    <cfRule type="cellIs" dxfId="5618" priority="92" operator="equal">
      <formula>"연"</formula>
    </cfRule>
  </conditionalFormatting>
  <conditionalFormatting sqref="X27:AF27">
    <cfRule type="cellIs" dxfId="5617" priority="2" operator="equal">
      <formula>"연"</formula>
    </cfRule>
  </conditionalFormatting>
  <conditionalFormatting sqref="Y7">
    <cfRule type="cellIs" dxfId="5616" priority="111" operator="equal">
      <formula>"연"</formula>
    </cfRule>
  </conditionalFormatting>
  <conditionalFormatting sqref="Y16">
    <cfRule type="cellIs" dxfId="5615" priority="146" operator="equal">
      <formula>"연"</formula>
    </cfRule>
    <cfRule type="cellIs" dxfId="5614" priority="144" operator="equal">
      <formula>"연"</formula>
    </cfRule>
  </conditionalFormatting>
  <conditionalFormatting sqref="Y25">
    <cfRule type="cellIs" dxfId="5613" priority="87" operator="equal">
      <formula>"연"</formula>
    </cfRule>
    <cfRule type="cellIs" dxfId="5612" priority="86" operator="equal">
      <formula>"연"</formula>
    </cfRule>
  </conditionalFormatting>
  <conditionalFormatting sqref="Y24:Z24">
    <cfRule type="cellIs" dxfId="5611" priority="901" operator="equal">
      <formula>"연"</formula>
    </cfRule>
  </conditionalFormatting>
  <conditionalFormatting sqref="Y17:AF17">
    <cfRule type="cellIs" dxfId="5610" priority="760" operator="equal">
      <formula>"연"</formula>
    </cfRule>
    <cfRule type="cellIs" dxfId="5609" priority="757" operator="equal">
      <formula>"연"</formula>
    </cfRule>
  </conditionalFormatting>
  <conditionalFormatting sqref="Y25:AF25">
    <cfRule type="cellIs" dxfId="5608" priority="756" operator="equal">
      <formula>"연"</formula>
    </cfRule>
  </conditionalFormatting>
  <conditionalFormatting sqref="Z13:Z15">
    <cfRule type="cellIs" dxfId="5607" priority="90" operator="equal">
      <formula>"연"</formula>
    </cfRule>
  </conditionalFormatting>
  <conditionalFormatting sqref="Z17">
    <cfRule type="cellIs" dxfId="5606" priority="160" operator="equal">
      <formula>"연"</formula>
    </cfRule>
    <cfRule type="cellIs" dxfId="5605" priority="163" operator="equal">
      <formula>"연"</formula>
    </cfRule>
  </conditionalFormatting>
  <conditionalFormatting sqref="Z27:AB28">
    <cfRule type="cellIs" dxfId="5604" priority="914" operator="equal">
      <formula>"연"</formula>
    </cfRule>
  </conditionalFormatting>
  <conditionalFormatting sqref="Z5:AF5">
    <cfRule type="cellIs" dxfId="5603" priority="22" operator="equal">
      <formula>"연"</formula>
    </cfRule>
    <cfRule type="cellIs" dxfId="5602" priority="752" operator="equal">
      <formula>"연"</formula>
    </cfRule>
  </conditionalFormatting>
  <conditionalFormatting sqref="Z30:AF30">
    <cfRule type="cellIs" dxfId="5601" priority="744" operator="equal">
      <formula>"연"</formula>
    </cfRule>
  </conditionalFormatting>
  <conditionalFormatting sqref="AA4">
    <cfRule type="cellIs" dxfId="5600" priority="977" operator="equal">
      <formula>"연"</formula>
    </cfRule>
  </conditionalFormatting>
  <conditionalFormatting sqref="AA14">
    <cfRule type="cellIs" dxfId="5599" priority="976" operator="equal">
      <formula>"연"</formula>
    </cfRule>
  </conditionalFormatting>
  <conditionalFormatting sqref="AA29">
    <cfRule type="cellIs" dxfId="5598" priority="106" operator="equal">
      <formula>"연"</formula>
    </cfRule>
    <cfRule type="cellIs" dxfId="5597" priority="105" operator="equal">
      <formula>"연"</formula>
    </cfRule>
    <cfRule type="cellIs" dxfId="5596" priority="96" operator="equal">
      <formula>"연"</formula>
    </cfRule>
  </conditionalFormatting>
  <conditionalFormatting sqref="AA13:AF13">
    <cfRule type="cellIs" dxfId="5595" priority="983" operator="equal">
      <formula>"연"</formula>
    </cfRule>
  </conditionalFormatting>
  <conditionalFormatting sqref="AB25:AB26">
    <cfRule type="cellIs" dxfId="5594" priority="78" operator="equal">
      <formula>"연"</formula>
    </cfRule>
  </conditionalFormatting>
  <conditionalFormatting sqref="AB28:AB29">
    <cfRule type="cellIs" dxfId="5593" priority="74" operator="equal">
      <formula>"연"</formula>
    </cfRule>
  </conditionalFormatting>
  <conditionalFormatting sqref="AB31:AC31">
    <cfRule type="cellIs" dxfId="5592" priority="82" operator="equal">
      <formula>"연"</formula>
    </cfRule>
  </conditionalFormatting>
  <conditionalFormatting sqref="AC8">
    <cfRule type="cellIs" dxfId="5591" priority="731" operator="equal">
      <formula>"연"</formula>
    </cfRule>
  </conditionalFormatting>
  <conditionalFormatting sqref="AC29">
    <cfRule type="cellIs" dxfId="5590" priority="42" operator="equal">
      <formula>"연"</formula>
    </cfRule>
  </conditionalFormatting>
  <conditionalFormatting sqref="AC31">
    <cfRule type="cellIs" dxfId="5589" priority="108" operator="equal">
      <formula>"연"</formula>
    </cfRule>
  </conditionalFormatting>
  <conditionalFormatting sqref="AC21:AD21">
    <cfRule type="cellIs" dxfId="5588" priority="325" operator="equal">
      <formula>"연"</formula>
    </cfRule>
  </conditionalFormatting>
  <conditionalFormatting sqref="AC31:AD31">
    <cfRule type="cellIs" dxfId="5587" priority="109" operator="equal">
      <formula>"연"</formula>
    </cfRule>
  </conditionalFormatting>
  <conditionalFormatting sqref="AC25:AE25">
    <cfRule type="cellIs" dxfId="5586" priority="20" operator="equal">
      <formula>"연"</formula>
    </cfRule>
  </conditionalFormatting>
  <conditionalFormatting sqref="AC10:AF10">
    <cfRule type="cellIs" dxfId="5585" priority="694" operator="equal">
      <formula>"연"</formula>
    </cfRule>
  </conditionalFormatting>
  <conditionalFormatting sqref="AD12">
    <cfRule type="cellIs" dxfId="5584" priority="720" operator="equal">
      <formula>"연"</formula>
    </cfRule>
  </conditionalFormatting>
  <conditionalFormatting sqref="AD14">
    <cfRule type="cellIs" dxfId="5583" priority="18" operator="equal">
      <formula>"연"</formula>
    </cfRule>
  </conditionalFormatting>
  <conditionalFormatting sqref="AD27:AD29">
    <cfRule type="cellIs" dxfId="5582" priority="12" operator="equal">
      <formula>"연"</formula>
    </cfRule>
  </conditionalFormatting>
  <conditionalFormatting sqref="AE11">
    <cfRule type="cellIs" dxfId="5581" priority="710" operator="equal">
      <formula>"연"</formula>
    </cfRule>
  </conditionalFormatting>
  <conditionalFormatting sqref="AE16">
    <cfRule type="cellIs" dxfId="5580" priority="705" operator="equal">
      <formula>"연"</formula>
    </cfRule>
  </conditionalFormatting>
  <conditionalFormatting sqref="AE25">
    <cfRule type="cellIs" dxfId="5579" priority="21" operator="equal">
      <formula>"연"</formula>
    </cfRule>
  </conditionalFormatting>
  <conditionalFormatting sqref="AE28">
    <cfRule type="cellIs" dxfId="5578" priority="701" operator="equal">
      <formula>"연"</formula>
    </cfRule>
  </conditionalFormatting>
  <conditionalFormatting sqref="AE16:AF16">
    <cfRule type="cellIs" dxfId="5577" priority="709" operator="equal">
      <formula>"연"</formula>
    </cfRule>
  </conditionalFormatting>
  <conditionalFormatting sqref="AF10">
    <cfRule type="cellIs" dxfId="5576" priority="3" operator="equal">
      <formula>"연"</formula>
    </cfRule>
    <cfRule type="cellIs" dxfId="5575" priority="4" operator="equal">
      <formula>"연"</formula>
    </cfRule>
  </conditionalFormatting>
  <conditionalFormatting sqref="AF14:AF15">
    <cfRule type="cellIs" dxfId="5574" priority="1" operator="equal">
      <formula>"연"</formula>
    </cfRule>
  </conditionalFormatting>
  <conditionalFormatting sqref="AF15">
    <cfRule type="cellIs" dxfId="5573" priority="126" operator="equal">
      <formula>"연"</formula>
    </cfRule>
    <cfRule type="cellIs" dxfId="5572" priority="125" operator="equal">
      <formula>"연"</formula>
    </cfRule>
  </conditionalFormatting>
  <conditionalFormatting sqref="AF21:AF22">
    <cfRule type="cellIs" dxfId="5571" priority="5" operator="equal">
      <formula>"연"</formula>
    </cfRule>
  </conditionalFormatting>
  <conditionalFormatting sqref="AF22">
    <cfRule type="cellIs" dxfId="5570" priority="11" operator="equal">
      <formula>"연"</formula>
    </cfRule>
  </conditionalFormatting>
  <conditionalFormatting sqref="AF30:AF31">
    <cfRule type="cellIs" dxfId="5569" priority="682" operator="equal">
      <formula>"연"</formula>
    </cfRule>
  </conditionalFormatting>
  <conditionalFormatting sqref="AK3">
    <cfRule type="cellIs" dxfId="5568" priority="654" operator="equal">
      <formula>"연"</formula>
    </cfRule>
    <cfRule type="cellIs" dxfId="5567" priority="656" operator="equal">
      <formula>"연"</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3">
    <tabColor theme="6" tint="-0.499984740745262"/>
  </sheetPr>
  <dimension ref="A1:AN13"/>
  <sheetViews>
    <sheetView workbookViewId="0">
      <selection activeCell="J6" sqref="J6"/>
    </sheetView>
  </sheetViews>
  <sheetFormatPr defaultRowHeight="16.5"/>
  <cols>
    <col min="1" max="1" width="9.75" customWidth="1"/>
    <col min="2" max="40" width="5.25" customWidth="1"/>
  </cols>
  <sheetData>
    <row r="1" spans="1:40" ht="17.25" thickBot="1">
      <c r="A1" s="4501"/>
      <c r="B1" s="6338" t="s">
        <v>1898</v>
      </c>
      <c r="C1" s="6336"/>
      <c r="D1" s="6336"/>
      <c r="E1" s="6336"/>
      <c r="F1" s="6336"/>
      <c r="G1" s="6336"/>
      <c r="H1" s="6336"/>
      <c r="I1" s="6336"/>
      <c r="J1" s="6336"/>
      <c r="K1" s="6336"/>
      <c r="L1" s="6336"/>
      <c r="M1" s="6336"/>
      <c r="N1" s="6336"/>
      <c r="O1" s="6336"/>
      <c r="P1" s="6336"/>
      <c r="Q1" s="6336"/>
      <c r="R1" s="6336"/>
      <c r="S1" s="6336"/>
      <c r="T1" s="6336"/>
      <c r="U1" s="6336"/>
      <c r="V1" s="6336"/>
      <c r="W1" s="6336"/>
      <c r="X1" s="6336"/>
      <c r="Y1" s="6336"/>
      <c r="Z1" s="6336"/>
      <c r="AA1" s="6336"/>
      <c r="AB1" s="6336"/>
      <c r="AC1" s="6336"/>
      <c r="AD1" s="6336"/>
      <c r="AE1" s="6336"/>
      <c r="AF1" s="6336"/>
      <c r="AG1" s="6339"/>
      <c r="AH1" s="6339"/>
      <c r="AI1" s="6339"/>
      <c r="AJ1" s="6339"/>
      <c r="AK1" s="6339"/>
      <c r="AL1" s="6339"/>
      <c r="AM1" s="6339"/>
      <c r="AN1" s="6340"/>
    </row>
    <row r="2" spans="1:40" ht="15.75" customHeight="1" thickBot="1">
      <c r="A2" s="4502" t="s">
        <v>0</v>
      </c>
      <c r="B2" s="4551">
        <v>1</v>
      </c>
      <c r="C2" s="4503">
        <v>2</v>
      </c>
      <c r="D2" s="4503">
        <v>3</v>
      </c>
      <c r="E2" s="4528">
        <v>4</v>
      </c>
      <c r="F2" s="4535">
        <v>5</v>
      </c>
      <c r="G2" s="4536">
        <v>6</v>
      </c>
      <c r="H2" s="4531">
        <v>7</v>
      </c>
      <c r="I2" s="4503">
        <v>8</v>
      </c>
      <c r="J2" s="4503">
        <v>9</v>
      </c>
      <c r="K2" s="4503">
        <v>10</v>
      </c>
      <c r="L2" s="4528">
        <v>11</v>
      </c>
      <c r="M2" s="4535">
        <v>12</v>
      </c>
      <c r="N2" s="4536">
        <v>13</v>
      </c>
      <c r="O2" s="4531">
        <v>14</v>
      </c>
      <c r="P2" s="4500">
        <v>15</v>
      </c>
      <c r="Q2" s="4503">
        <v>16</v>
      </c>
      <c r="R2" s="4503">
        <v>17</v>
      </c>
      <c r="S2" s="4528">
        <v>18</v>
      </c>
      <c r="T2" s="4535">
        <v>19</v>
      </c>
      <c r="U2" s="4536">
        <v>20</v>
      </c>
      <c r="V2" s="4531">
        <v>21</v>
      </c>
      <c r="W2" s="4503">
        <v>22</v>
      </c>
      <c r="X2" s="4503">
        <v>23</v>
      </c>
      <c r="Y2" s="4503">
        <v>24</v>
      </c>
      <c r="Z2" s="4528">
        <v>25</v>
      </c>
      <c r="AA2" s="4535">
        <v>26</v>
      </c>
      <c r="AB2" s="4536">
        <v>27</v>
      </c>
      <c r="AC2" s="4531">
        <v>28</v>
      </c>
      <c r="AD2" s="4503">
        <v>29</v>
      </c>
      <c r="AE2" s="4503">
        <v>30</v>
      </c>
      <c r="AF2" s="4504">
        <v>31</v>
      </c>
      <c r="AG2" s="6335" t="s">
        <v>1</v>
      </c>
      <c r="AH2" s="6336"/>
      <c r="AI2" s="6336"/>
      <c r="AJ2" s="6336"/>
      <c r="AK2" s="6336"/>
      <c r="AL2" s="6336"/>
      <c r="AM2" s="6336"/>
      <c r="AN2" s="6337"/>
    </row>
    <row r="3" spans="1:40" ht="15.75" customHeight="1">
      <c r="A3" s="4505" t="s">
        <v>7</v>
      </c>
      <c r="B3" s="4552" t="s">
        <v>14</v>
      </c>
      <c r="C3" s="2018" t="s">
        <v>8</v>
      </c>
      <c r="D3" s="2018" t="s">
        <v>9</v>
      </c>
      <c r="E3" s="2223" t="s">
        <v>10</v>
      </c>
      <c r="F3" s="4537" t="s">
        <v>11</v>
      </c>
      <c r="G3" s="4538" t="s">
        <v>12</v>
      </c>
      <c r="H3" s="3471" t="s">
        <v>13</v>
      </c>
      <c r="I3" s="2018" t="s">
        <v>14</v>
      </c>
      <c r="J3" s="2018" t="s">
        <v>8</v>
      </c>
      <c r="K3" s="2018" t="s">
        <v>9</v>
      </c>
      <c r="L3" s="2223" t="s">
        <v>10</v>
      </c>
      <c r="M3" s="4537" t="s">
        <v>11</v>
      </c>
      <c r="N3" s="4538" t="s">
        <v>12</v>
      </c>
      <c r="O3" s="3471" t="s">
        <v>13</v>
      </c>
      <c r="P3" s="2373" t="s">
        <v>14</v>
      </c>
      <c r="Q3" s="2018" t="s">
        <v>8</v>
      </c>
      <c r="R3" s="2018" t="s">
        <v>9</v>
      </c>
      <c r="S3" s="2223" t="s">
        <v>10</v>
      </c>
      <c r="T3" s="4537" t="s">
        <v>11</v>
      </c>
      <c r="U3" s="4538" t="s">
        <v>12</v>
      </c>
      <c r="V3" s="3471" t="s">
        <v>13</v>
      </c>
      <c r="W3" s="2018" t="s">
        <v>14</v>
      </c>
      <c r="X3" s="2018" t="s">
        <v>8</v>
      </c>
      <c r="Y3" s="2018" t="s">
        <v>9</v>
      </c>
      <c r="Z3" s="2223" t="s">
        <v>10</v>
      </c>
      <c r="AA3" s="4537" t="s">
        <v>11</v>
      </c>
      <c r="AB3" s="4538" t="s">
        <v>12</v>
      </c>
      <c r="AC3" s="3471" t="s">
        <v>13</v>
      </c>
      <c r="AD3" s="2018" t="s">
        <v>14</v>
      </c>
      <c r="AE3" s="2018" t="s">
        <v>8</v>
      </c>
      <c r="AF3" s="3285" t="s">
        <v>9</v>
      </c>
      <c r="AG3" s="4543" t="s">
        <v>2</v>
      </c>
      <c r="AH3" s="4544" t="s">
        <v>3</v>
      </c>
      <c r="AI3" s="4544" t="s">
        <v>4</v>
      </c>
      <c r="AJ3" s="4544" t="s">
        <v>5</v>
      </c>
      <c r="AK3" s="4545" t="s">
        <v>704</v>
      </c>
      <c r="AL3" s="4546" t="s">
        <v>1169</v>
      </c>
      <c r="AM3" s="4546" t="s">
        <v>15</v>
      </c>
      <c r="AN3" s="4547" t="s">
        <v>6</v>
      </c>
    </row>
    <row r="4" spans="1:40" ht="16.5" customHeight="1" thickBot="1">
      <c r="A4" s="4526" t="s">
        <v>36</v>
      </c>
      <c r="B4" s="1978" t="s">
        <v>3</v>
      </c>
      <c r="C4" s="1987" t="s">
        <v>2</v>
      </c>
      <c r="D4" s="1987" t="s">
        <v>2</v>
      </c>
      <c r="E4" s="4529" t="s">
        <v>15</v>
      </c>
      <c r="F4" s="1995" t="s">
        <v>16</v>
      </c>
      <c r="G4" s="1997" t="s">
        <v>16</v>
      </c>
      <c r="H4" s="2118" t="s">
        <v>2</v>
      </c>
      <c r="I4" s="1987" t="s">
        <v>2</v>
      </c>
      <c r="J4" s="1987" t="s">
        <v>2</v>
      </c>
      <c r="K4" s="2213" t="s">
        <v>15</v>
      </c>
      <c r="L4" s="2119" t="s">
        <v>2</v>
      </c>
      <c r="M4" s="1995" t="s">
        <v>16</v>
      </c>
      <c r="N4" s="1997" t="s">
        <v>16</v>
      </c>
      <c r="O4" s="2118" t="s">
        <v>2</v>
      </c>
      <c r="P4" s="1979" t="s">
        <v>16</v>
      </c>
      <c r="Q4" s="1987" t="s">
        <v>2</v>
      </c>
      <c r="R4" s="1987" t="s">
        <v>2</v>
      </c>
      <c r="S4" s="2136" t="s">
        <v>3</v>
      </c>
      <c r="T4" s="1995" t="s">
        <v>16</v>
      </c>
      <c r="U4" s="1997" t="s">
        <v>16</v>
      </c>
      <c r="V4" s="2127" t="s">
        <v>4</v>
      </c>
      <c r="W4" s="1989" t="s">
        <v>4</v>
      </c>
      <c r="X4" s="1982" t="s">
        <v>16</v>
      </c>
      <c r="Y4" s="1987" t="s">
        <v>2</v>
      </c>
      <c r="Z4" s="4529" t="s">
        <v>15</v>
      </c>
      <c r="AA4" s="2068" t="s">
        <v>3</v>
      </c>
      <c r="AB4" s="1997" t="s">
        <v>16</v>
      </c>
      <c r="AC4" s="2118" t="s">
        <v>2</v>
      </c>
      <c r="AD4" s="1978" t="s">
        <v>3</v>
      </c>
      <c r="AE4" s="1987" t="s">
        <v>2</v>
      </c>
      <c r="AF4" s="2032" t="s">
        <v>2</v>
      </c>
      <c r="AG4" s="1593">
        <v>16</v>
      </c>
      <c r="AH4" s="13">
        <v>4</v>
      </c>
      <c r="AI4" s="13">
        <v>2</v>
      </c>
      <c r="AJ4" s="13">
        <v>9</v>
      </c>
      <c r="AK4" s="49">
        <v>0</v>
      </c>
      <c r="AL4" s="49">
        <v>0</v>
      </c>
      <c r="AM4" s="49">
        <v>3</v>
      </c>
      <c r="AN4" s="14">
        <v>12</v>
      </c>
    </row>
    <row r="5" spans="1:40" ht="16.5" customHeight="1">
      <c r="A5" s="4511" t="s">
        <v>22</v>
      </c>
      <c r="B5" s="3411" t="s">
        <v>1903</v>
      </c>
      <c r="C5" s="4506" t="s">
        <v>15</v>
      </c>
      <c r="D5" s="2014" t="s">
        <v>3</v>
      </c>
      <c r="E5" s="2791" t="s">
        <v>4</v>
      </c>
      <c r="F5" s="3401" t="s">
        <v>4</v>
      </c>
      <c r="G5" s="3395" t="s">
        <v>16</v>
      </c>
      <c r="H5" s="3114" t="s">
        <v>2</v>
      </c>
      <c r="I5" s="2012" t="s">
        <v>2</v>
      </c>
      <c r="J5" s="2012" t="s">
        <v>2</v>
      </c>
      <c r="K5" s="2012" t="s">
        <v>2</v>
      </c>
      <c r="L5" s="3116" t="s">
        <v>3</v>
      </c>
      <c r="M5" s="2007" t="s">
        <v>16</v>
      </c>
      <c r="N5" s="3395" t="s">
        <v>16</v>
      </c>
      <c r="O5" s="4540" t="s">
        <v>4</v>
      </c>
      <c r="P5" s="3326" t="s">
        <v>4</v>
      </c>
      <c r="Q5" s="2009" t="s">
        <v>16</v>
      </c>
      <c r="R5" s="2012" t="s">
        <v>2</v>
      </c>
      <c r="S5" s="4541" t="s">
        <v>15</v>
      </c>
      <c r="T5" s="3402" t="s">
        <v>3</v>
      </c>
      <c r="U5" s="3395" t="s">
        <v>16</v>
      </c>
      <c r="V5" s="3114" t="s">
        <v>2</v>
      </c>
      <c r="W5" s="2014" t="s">
        <v>3</v>
      </c>
      <c r="X5" s="2008" t="s">
        <v>4</v>
      </c>
      <c r="Y5" s="2008" t="s">
        <v>4</v>
      </c>
      <c r="Z5" s="3099" t="s">
        <v>16</v>
      </c>
      <c r="AA5" s="2007" t="s">
        <v>16</v>
      </c>
      <c r="AB5" s="3480" t="s">
        <v>3</v>
      </c>
      <c r="AC5" s="4542" t="s">
        <v>15</v>
      </c>
      <c r="AD5" s="2012" t="s">
        <v>2</v>
      </c>
      <c r="AE5" s="2014" t="s">
        <v>3</v>
      </c>
      <c r="AF5" s="2389" t="s">
        <v>2</v>
      </c>
      <c r="AG5" s="1590">
        <v>12</v>
      </c>
      <c r="AH5" s="16">
        <v>6</v>
      </c>
      <c r="AI5" s="16">
        <v>6</v>
      </c>
      <c r="AJ5" s="16">
        <v>7</v>
      </c>
      <c r="AK5" s="1777">
        <v>0</v>
      </c>
      <c r="AL5" s="1777">
        <v>1</v>
      </c>
      <c r="AM5" s="1777">
        <v>3</v>
      </c>
      <c r="AN5" s="1591">
        <v>24</v>
      </c>
    </row>
    <row r="6" spans="1:40" ht="16.5" customHeight="1" thickBot="1">
      <c r="A6" s="4512" t="s">
        <v>1497</v>
      </c>
      <c r="B6" s="2213" t="s">
        <v>15</v>
      </c>
      <c r="C6" s="1987" t="s">
        <v>2</v>
      </c>
      <c r="D6" s="1978" t="s">
        <v>3</v>
      </c>
      <c r="E6" s="2123" t="s">
        <v>4</v>
      </c>
      <c r="F6" s="1988" t="s">
        <v>4</v>
      </c>
      <c r="G6" s="1997" t="s">
        <v>16</v>
      </c>
      <c r="H6" s="2118" t="s">
        <v>2</v>
      </c>
      <c r="I6" s="1987" t="s">
        <v>2</v>
      </c>
      <c r="J6" s="3411" t="s">
        <v>1903</v>
      </c>
      <c r="K6" s="2005" t="s">
        <v>1904</v>
      </c>
      <c r="L6" s="2119" t="s">
        <v>2</v>
      </c>
      <c r="M6" s="1995" t="s">
        <v>16</v>
      </c>
      <c r="N6" s="1997" t="s">
        <v>16</v>
      </c>
      <c r="O6" s="2127" t="s">
        <v>4</v>
      </c>
      <c r="P6" s="2056" t="s">
        <v>4</v>
      </c>
      <c r="Q6" s="1982" t="s">
        <v>16</v>
      </c>
      <c r="R6" s="1987" t="s">
        <v>2</v>
      </c>
      <c r="S6" s="2119" t="s">
        <v>2</v>
      </c>
      <c r="T6" s="2068" t="s">
        <v>3</v>
      </c>
      <c r="U6" s="1997" t="s">
        <v>16</v>
      </c>
      <c r="V6" s="2118" t="s">
        <v>2</v>
      </c>
      <c r="W6" s="1978" t="s">
        <v>3</v>
      </c>
      <c r="X6" s="1989" t="s">
        <v>4</v>
      </c>
      <c r="Y6" s="1989" t="s">
        <v>4</v>
      </c>
      <c r="Z6" s="2125" t="s">
        <v>16</v>
      </c>
      <c r="AA6" s="1995" t="s">
        <v>16</v>
      </c>
      <c r="AB6" s="2031" t="s">
        <v>3</v>
      </c>
      <c r="AC6" s="2118" t="s">
        <v>2</v>
      </c>
      <c r="AD6" s="1987" t="s">
        <v>2</v>
      </c>
      <c r="AE6" s="1978" t="s">
        <v>3</v>
      </c>
      <c r="AF6" s="2032" t="s">
        <v>2</v>
      </c>
      <c r="AG6" s="1593">
        <v>12</v>
      </c>
      <c r="AH6" s="13">
        <v>6</v>
      </c>
      <c r="AI6" s="13">
        <v>6</v>
      </c>
      <c r="AJ6" s="13">
        <v>7</v>
      </c>
      <c r="AK6" s="49">
        <v>0</v>
      </c>
      <c r="AL6" s="49">
        <v>1</v>
      </c>
      <c r="AM6" s="49">
        <v>2</v>
      </c>
      <c r="AN6" s="14">
        <v>24</v>
      </c>
    </row>
    <row r="7" spans="1:40" ht="16.5" customHeight="1" thickBot="1">
      <c r="A7" s="4514" t="s">
        <v>75</v>
      </c>
      <c r="B7" s="1976" t="s">
        <v>2</v>
      </c>
      <c r="C7" s="1977" t="s">
        <v>3</v>
      </c>
      <c r="D7" s="1976" t="s">
        <v>2</v>
      </c>
      <c r="E7" s="2101" t="s">
        <v>2</v>
      </c>
      <c r="F7" s="2065" t="s">
        <v>1906</v>
      </c>
      <c r="G7" s="3283" t="s">
        <v>16</v>
      </c>
      <c r="H7" s="2111" t="s">
        <v>4</v>
      </c>
      <c r="I7" s="1981" t="s">
        <v>4</v>
      </c>
      <c r="J7" s="1975" t="s">
        <v>16</v>
      </c>
      <c r="K7" s="1976" t="s">
        <v>2</v>
      </c>
      <c r="L7" s="4539" t="s">
        <v>15</v>
      </c>
      <c r="M7" s="3282" t="s">
        <v>3</v>
      </c>
      <c r="N7" s="3283" t="s">
        <v>16</v>
      </c>
      <c r="O7" s="2155" t="s">
        <v>3</v>
      </c>
      <c r="P7" s="2036" t="s">
        <v>16</v>
      </c>
      <c r="Q7" s="1981" t="s">
        <v>4</v>
      </c>
      <c r="R7" s="1981" t="s">
        <v>4</v>
      </c>
      <c r="S7" s="2109" t="s">
        <v>16</v>
      </c>
      <c r="T7" s="2065" t="s">
        <v>16</v>
      </c>
      <c r="U7" s="2051" t="s">
        <v>3</v>
      </c>
      <c r="V7" s="2100" t="s">
        <v>2</v>
      </c>
      <c r="W7" s="1975" t="s">
        <v>16</v>
      </c>
      <c r="X7" s="1977" t="s">
        <v>3</v>
      </c>
      <c r="Y7" s="1976" t="s">
        <v>2</v>
      </c>
      <c r="Z7" s="2101" t="s">
        <v>2</v>
      </c>
      <c r="AA7" s="2065" t="s">
        <v>16</v>
      </c>
      <c r="AB7" s="2797" t="s">
        <v>704</v>
      </c>
      <c r="AC7" s="2155" t="s">
        <v>3</v>
      </c>
      <c r="AD7" s="1975" t="s">
        <v>16</v>
      </c>
      <c r="AE7" s="4454" t="s">
        <v>15</v>
      </c>
      <c r="AF7" s="2026" t="s">
        <v>2</v>
      </c>
      <c r="AG7" s="3398">
        <v>10</v>
      </c>
      <c r="AH7" s="1597">
        <v>6</v>
      </c>
      <c r="AI7" s="1597">
        <v>4</v>
      </c>
      <c r="AJ7" s="1597">
        <v>10</v>
      </c>
      <c r="AK7" s="1847">
        <v>1</v>
      </c>
      <c r="AL7" s="1847">
        <v>0</v>
      </c>
      <c r="AM7" s="1847">
        <v>2</v>
      </c>
      <c r="AN7" s="3167">
        <v>21</v>
      </c>
    </row>
    <row r="8" spans="1:40" ht="16.5" customHeight="1" thickBot="1">
      <c r="A8" s="4515" t="s">
        <v>40</v>
      </c>
      <c r="B8" s="1974" t="s">
        <v>4</v>
      </c>
      <c r="C8" s="1975" t="s">
        <v>16</v>
      </c>
      <c r="D8" s="1976" t="s">
        <v>2</v>
      </c>
      <c r="E8" s="2101" t="s">
        <v>2</v>
      </c>
      <c r="F8" s="3282" t="s">
        <v>3</v>
      </c>
      <c r="G8" s="3283" t="s">
        <v>16</v>
      </c>
      <c r="H8" s="4533" t="s">
        <v>15</v>
      </c>
      <c r="I8" s="1977" t="s">
        <v>3</v>
      </c>
      <c r="J8" s="1981" t="s">
        <v>4</v>
      </c>
      <c r="K8" s="1981" t="s">
        <v>4</v>
      </c>
      <c r="L8" s="2109" t="s">
        <v>16</v>
      </c>
      <c r="M8" s="2065" t="s">
        <v>16</v>
      </c>
      <c r="N8" s="2051" t="s">
        <v>3</v>
      </c>
      <c r="O8" s="2100" t="s">
        <v>2</v>
      </c>
      <c r="P8" s="2036" t="s">
        <v>16</v>
      </c>
      <c r="Q8" s="1977" t="s">
        <v>3</v>
      </c>
      <c r="R8" s="1976" t="s">
        <v>2</v>
      </c>
      <c r="S8" s="2101" t="s">
        <v>2</v>
      </c>
      <c r="T8" s="2065" t="s">
        <v>16</v>
      </c>
      <c r="U8" s="3283" t="s">
        <v>16</v>
      </c>
      <c r="V8" s="2155" t="s">
        <v>3</v>
      </c>
      <c r="W8" s="1975" t="s">
        <v>16</v>
      </c>
      <c r="X8" s="4454" t="s">
        <v>15</v>
      </c>
      <c r="Y8" s="1976" t="s">
        <v>2</v>
      </c>
      <c r="Z8" s="2101" t="s">
        <v>2</v>
      </c>
      <c r="AA8" s="2065" t="s">
        <v>16</v>
      </c>
      <c r="AB8" s="2792" t="s">
        <v>4</v>
      </c>
      <c r="AC8" s="2154" t="s">
        <v>16</v>
      </c>
      <c r="AD8" s="1976" t="s">
        <v>2</v>
      </c>
      <c r="AE8" s="1976" t="s">
        <v>2</v>
      </c>
      <c r="AF8" s="2051" t="s">
        <v>3</v>
      </c>
      <c r="AG8" s="1590">
        <v>11</v>
      </c>
      <c r="AH8" s="16">
        <v>6</v>
      </c>
      <c r="AI8" s="16">
        <v>4</v>
      </c>
      <c r="AJ8" s="16">
        <v>10</v>
      </c>
      <c r="AK8" s="1777">
        <v>0</v>
      </c>
      <c r="AL8" s="1777">
        <v>0</v>
      </c>
      <c r="AM8" s="1777">
        <v>2</v>
      </c>
      <c r="AN8" s="1591">
        <v>20</v>
      </c>
    </row>
    <row r="9" spans="1:40" ht="16.5" customHeight="1" thickBot="1">
      <c r="A9" s="4519" t="s">
        <v>44</v>
      </c>
      <c r="B9" s="2065" t="s">
        <v>16</v>
      </c>
      <c r="C9" s="1977" t="s">
        <v>3</v>
      </c>
      <c r="D9" s="1976" t="s">
        <v>2</v>
      </c>
      <c r="E9" s="2101" t="s">
        <v>2</v>
      </c>
      <c r="F9" s="2065" t="s">
        <v>16</v>
      </c>
      <c r="G9" s="2797" t="s">
        <v>704</v>
      </c>
      <c r="H9" s="2155" t="s">
        <v>3</v>
      </c>
      <c r="I9" s="1975" t="s">
        <v>16</v>
      </c>
      <c r="J9" s="4456" t="s">
        <v>15</v>
      </c>
      <c r="K9" s="1976" t="s">
        <v>2</v>
      </c>
      <c r="L9" s="2101" t="s">
        <v>2</v>
      </c>
      <c r="M9" s="2065" t="s">
        <v>16</v>
      </c>
      <c r="N9" s="2792" t="s">
        <v>4</v>
      </c>
      <c r="O9" s="2154" t="s">
        <v>16</v>
      </c>
      <c r="P9" s="2036" t="s">
        <v>16</v>
      </c>
      <c r="Q9" s="4454" t="s">
        <v>15</v>
      </c>
      <c r="R9" s="1977" t="s">
        <v>3</v>
      </c>
      <c r="S9" s="2105" t="s">
        <v>4</v>
      </c>
      <c r="T9" s="1974" t="s">
        <v>4</v>
      </c>
      <c r="U9" s="3283" t="s">
        <v>16</v>
      </c>
      <c r="V9" s="2100" t="s">
        <v>2</v>
      </c>
      <c r="W9" s="1976" t="s">
        <v>2</v>
      </c>
      <c r="X9" s="1976" t="s">
        <v>2</v>
      </c>
      <c r="Y9" s="4454" t="s">
        <v>15</v>
      </c>
      <c r="Z9" s="2113" t="s">
        <v>3</v>
      </c>
      <c r="AA9" s="2065" t="s">
        <v>16</v>
      </c>
      <c r="AB9" s="3283" t="s">
        <v>16</v>
      </c>
      <c r="AC9" s="2111" t="s">
        <v>4</v>
      </c>
      <c r="AD9" s="1981" t="s">
        <v>4</v>
      </c>
      <c r="AE9" s="1975" t="s">
        <v>16</v>
      </c>
      <c r="AF9" s="2026" t="s">
        <v>2</v>
      </c>
      <c r="AG9" s="3398">
        <v>11</v>
      </c>
      <c r="AH9" s="1597">
        <v>4</v>
      </c>
      <c r="AI9" s="1597">
        <v>5</v>
      </c>
      <c r="AJ9" s="1597">
        <v>10</v>
      </c>
      <c r="AK9" s="1847">
        <v>1</v>
      </c>
      <c r="AL9" s="1847">
        <v>0</v>
      </c>
      <c r="AM9" s="1847">
        <v>2</v>
      </c>
      <c r="AN9" s="3167">
        <v>19</v>
      </c>
    </row>
    <row r="10" spans="1:40" ht="16.5" customHeight="1" thickBot="1">
      <c r="A10" s="4523" t="s">
        <v>41</v>
      </c>
      <c r="B10" s="2074" t="s">
        <v>2</v>
      </c>
      <c r="C10" s="1989" t="s">
        <v>4</v>
      </c>
      <c r="D10" s="1989" t="s">
        <v>4</v>
      </c>
      <c r="E10" s="2125" t="s">
        <v>16</v>
      </c>
      <c r="F10" s="1995" t="s">
        <v>16</v>
      </c>
      <c r="G10" s="2031" t="s">
        <v>3</v>
      </c>
      <c r="H10" s="2118" t="s">
        <v>2</v>
      </c>
      <c r="I10" s="2213" t="s">
        <v>15</v>
      </c>
      <c r="J10" s="1987" t="s">
        <v>2</v>
      </c>
      <c r="K10" s="1987" t="s">
        <v>1905</v>
      </c>
      <c r="L10" s="2161" t="s">
        <v>3</v>
      </c>
      <c r="M10" s="1995" t="s">
        <v>16</v>
      </c>
      <c r="N10" s="1997" t="s">
        <v>16</v>
      </c>
      <c r="O10" s="2134" t="s">
        <v>3</v>
      </c>
      <c r="P10" s="1979" t="s">
        <v>16</v>
      </c>
      <c r="Q10" s="1982" t="s">
        <v>16</v>
      </c>
      <c r="R10" s="1982" t="s">
        <v>16</v>
      </c>
      <c r="S10" s="2119" t="s">
        <v>2</v>
      </c>
      <c r="T10" s="3448" t="s">
        <v>704</v>
      </c>
      <c r="U10" s="1993" t="s">
        <v>4</v>
      </c>
      <c r="V10" s="2122" t="s">
        <v>16</v>
      </c>
      <c r="W10" s="2213" t="s">
        <v>15</v>
      </c>
      <c r="X10" s="1987" t="s">
        <v>2</v>
      </c>
      <c r="Y10" s="1978" t="s">
        <v>3</v>
      </c>
      <c r="Z10" s="2123" t="s">
        <v>4</v>
      </c>
      <c r="AA10" s="1988" t="s">
        <v>4</v>
      </c>
      <c r="AB10" s="1997" t="s">
        <v>16</v>
      </c>
      <c r="AC10" s="2118" t="s">
        <v>2</v>
      </c>
      <c r="AD10" s="1987" t="s">
        <v>2</v>
      </c>
      <c r="AE10" s="1987" t="s">
        <v>2</v>
      </c>
      <c r="AF10" s="4455" t="s">
        <v>15</v>
      </c>
      <c r="AG10" s="1593">
        <v>12</v>
      </c>
      <c r="AH10" s="13">
        <v>4</v>
      </c>
      <c r="AI10" s="13">
        <v>5</v>
      </c>
      <c r="AJ10" s="13">
        <v>9</v>
      </c>
      <c r="AK10" s="49">
        <v>1</v>
      </c>
      <c r="AL10" s="49">
        <v>0</v>
      </c>
      <c r="AM10" s="49">
        <v>3</v>
      </c>
      <c r="AN10" s="14">
        <v>19</v>
      </c>
    </row>
    <row r="11" spans="1:40" ht="16.5" customHeight="1" thickBot="1">
      <c r="A11" s="4508" t="s">
        <v>729</v>
      </c>
      <c r="B11" s="2074" t="s">
        <v>2</v>
      </c>
      <c r="C11" s="1978" t="s">
        <v>3</v>
      </c>
      <c r="D11" s="1987" t="s">
        <v>2</v>
      </c>
      <c r="E11" s="4529" t="s">
        <v>15</v>
      </c>
      <c r="F11" s="1995" t="s">
        <v>16</v>
      </c>
      <c r="G11" s="1997" t="s">
        <v>16</v>
      </c>
      <c r="H11" s="2134" t="s">
        <v>3</v>
      </c>
      <c r="I11" s="1987" t="s">
        <v>2</v>
      </c>
      <c r="J11" s="2005" t="s">
        <v>3</v>
      </c>
      <c r="K11" s="1999" t="s">
        <v>2</v>
      </c>
      <c r="L11" s="2125" t="s">
        <v>16</v>
      </c>
      <c r="M11" s="3448" t="s">
        <v>704</v>
      </c>
      <c r="N11" s="2795" t="s">
        <v>704</v>
      </c>
      <c r="O11" s="2118" t="s">
        <v>2</v>
      </c>
      <c r="P11" s="1982" t="s">
        <v>16</v>
      </c>
      <c r="Q11" s="1987" t="s">
        <v>2</v>
      </c>
      <c r="R11" s="1979" t="s">
        <v>16</v>
      </c>
      <c r="S11" s="2119" t="s">
        <v>2</v>
      </c>
      <c r="T11" s="1995" t="s">
        <v>16</v>
      </c>
      <c r="U11" s="1997" t="s">
        <v>16</v>
      </c>
      <c r="V11" s="4534" t="s">
        <v>15</v>
      </c>
      <c r="W11" s="1987" t="s">
        <v>2</v>
      </c>
      <c r="X11" s="1987" t="s">
        <v>2</v>
      </c>
      <c r="Y11" s="1987" t="s">
        <v>2</v>
      </c>
      <c r="Z11" s="2136" t="s">
        <v>3</v>
      </c>
      <c r="AA11" s="1995" t="s">
        <v>16</v>
      </c>
      <c r="AB11" s="1997" t="s">
        <v>16</v>
      </c>
      <c r="AC11" s="2118" t="s">
        <v>2</v>
      </c>
      <c r="AD11" s="1987" t="s">
        <v>2</v>
      </c>
      <c r="AE11" s="1987" t="s">
        <v>2</v>
      </c>
      <c r="AF11" s="2032" t="s">
        <v>2</v>
      </c>
      <c r="AG11" s="1593">
        <v>16</v>
      </c>
      <c r="AH11" s="13">
        <v>4</v>
      </c>
      <c r="AI11" s="13">
        <v>0</v>
      </c>
      <c r="AJ11" s="13">
        <v>9</v>
      </c>
      <c r="AK11" s="49">
        <v>2</v>
      </c>
      <c r="AL11" s="49">
        <v>0</v>
      </c>
      <c r="AM11" s="49">
        <v>2</v>
      </c>
      <c r="AN11" s="14">
        <v>10</v>
      </c>
    </row>
    <row r="12" spans="1:40" ht="16.5" customHeight="1">
      <c r="A12" s="4508" t="s">
        <v>428</v>
      </c>
      <c r="B12" s="1995" t="s">
        <v>16</v>
      </c>
      <c r="C12" s="1987" t="s">
        <v>2</v>
      </c>
      <c r="D12" s="1987" t="s">
        <v>2</v>
      </c>
      <c r="E12" s="2119" t="s">
        <v>2</v>
      </c>
      <c r="F12" s="1995" t="s">
        <v>16</v>
      </c>
      <c r="G12" s="1997" t="s">
        <v>16</v>
      </c>
      <c r="H12" s="2118" t="s">
        <v>2</v>
      </c>
      <c r="I12" s="1987" t="s">
        <v>2</v>
      </c>
      <c r="J12" s="1978" t="s">
        <v>3</v>
      </c>
      <c r="K12" s="1987" t="s">
        <v>2</v>
      </c>
      <c r="L12" s="4529" t="s">
        <v>15</v>
      </c>
      <c r="M12" s="1995" t="s">
        <v>16</v>
      </c>
      <c r="N12" s="1997" t="s">
        <v>16</v>
      </c>
      <c r="O12" s="2118" t="s">
        <v>2</v>
      </c>
      <c r="P12" s="3362" t="s">
        <v>704</v>
      </c>
      <c r="Q12" s="1987" t="s">
        <v>2</v>
      </c>
      <c r="R12" s="1978" t="s">
        <v>3</v>
      </c>
      <c r="S12" s="2119" t="s">
        <v>2</v>
      </c>
      <c r="T12" s="1995" t="s">
        <v>16</v>
      </c>
      <c r="U12" s="1997" t="s">
        <v>16</v>
      </c>
      <c r="V12" s="2118" t="s">
        <v>2</v>
      </c>
      <c r="W12" s="2213" t="s">
        <v>15</v>
      </c>
      <c r="X12" s="1987" t="s">
        <v>2</v>
      </c>
      <c r="Y12" s="1978" t="s">
        <v>3</v>
      </c>
      <c r="Z12" s="2125" t="s">
        <v>16</v>
      </c>
      <c r="AA12" s="3448" t="s">
        <v>704</v>
      </c>
      <c r="AB12" s="2795" t="s">
        <v>704</v>
      </c>
      <c r="AC12" s="4534" t="s">
        <v>15</v>
      </c>
      <c r="AD12" s="1982" t="s">
        <v>16</v>
      </c>
      <c r="AE12" s="1987" t="s">
        <v>2</v>
      </c>
      <c r="AF12" s="2032" t="s">
        <v>2</v>
      </c>
      <c r="AG12" s="1593">
        <v>16</v>
      </c>
      <c r="AH12" s="13">
        <v>3</v>
      </c>
      <c r="AI12" s="13">
        <v>0</v>
      </c>
      <c r="AJ12" s="13">
        <v>9</v>
      </c>
      <c r="AK12" s="49">
        <v>3</v>
      </c>
      <c r="AL12" s="49">
        <v>1</v>
      </c>
      <c r="AM12" s="49">
        <v>3</v>
      </c>
      <c r="AN12" s="14">
        <v>9</v>
      </c>
    </row>
    <row r="13" spans="1:40" ht="16.5" customHeight="1">
      <c r="A13" s="4508" t="s">
        <v>27</v>
      </c>
      <c r="B13" s="2074" t="s">
        <v>2</v>
      </c>
      <c r="C13" s="1987" t="s">
        <v>2</v>
      </c>
      <c r="D13" s="1978" t="s">
        <v>3</v>
      </c>
      <c r="E13" s="2119" t="s">
        <v>2</v>
      </c>
      <c r="F13" s="1995" t="s">
        <v>16</v>
      </c>
      <c r="G13" s="1997" t="s">
        <v>16</v>
      </c>
      <c r="H13" s="2118" t="s">
        <v>2</v>
      </c>
      <c r="I13" s="1987" t="s">
        <v>2</v>
      </c>
      <c r="J13" s="1987" t="s">
        <v>2</v>
      </c>
      <c r="K13" s="1987" t="s">
        <v>2</v>
      </c>
      <c r="L13" s="2119" t="s">
        <v>2</v>
      </c>
      <c r="M13" s="1995" t="s">
        <v>16</v>
      </c>
      <c r="N13" s="1997" t="s">
        <v>16</v>
      </c>
      <c r="O13" s="4534" t="s">
        <v>15</v>
      </c>
      <c r="P13" s="1979" t="s">
        <v>16</v>
      </c>
      <c r="Q13" s="1978" t="s">
        <v>3</v>
      </c>
      <c r="R13" s="1987" t="s">
        <v>2</v>
      </c>
      <c r="S13" s="2119" t="s">
        <v>2</v>
      </c>
      <c r="T13" s="1995" t="s">
        <v>16</v>
      </c>
      <c r="U13" s="1997" t="s">
        <v>16</v>
      </c>
      <c r="V13" s="2134" t="s">
        <v>3</v>
      </c>
      <c r="W13" s="1987" t="s">
        <v>2</v>
      </c>
      <c r="X13" s="1987" t="s">
        <v>2</v>
      </c>
      <c r="Y13" s="1987" t="s">
        <v>2</v>
      </c>
      <c r="Z13" s="2125" t="s">
        <v>16</v>
      </c>
      <c r="AA13" s="3448" t="s">
        <v>704</v>
      </c>
      <c r="AB13" s="2795" t="s">
        <v>704</v>
      </c>
      <c r="AC13" s="2118" t="s">
        <v>2</v>
      </c>
      <c r="AD13" s="1982" t="s">
        <v>16</v>
      </c>
      <c r="AE13" s="2213" t="s">
        <v>15</v>
      </c>
      <c r="AF13" s="2032" t="s">
        <v>2</v>
      </c>
      <c r="AG13" s="1593">
        <v>17</v>
      </c>
      <c r="AH13" s="13">
        <v>3</v>
      </c>
      <c r="AI13" s="13">
        <v>0</v>
      </c>
      <c r="AJ13" s="13">
        <v>9</v>
      </c>
      <c r="AK13" s="49">
        <v>2</v>
      </c>
      <c r="AL13" s="49">
        <v>0</v>
      </c>
      <c r="AM13" s="49">
        <v>2</v>
      </c>
      <c r="AN13" s="14">
        <v>8</v>
      </c>
    </row>
  </sheetData>
  <mergeCells count="2">
    <mergeCell ref="B1:AN1"/>
    <mergeCell ref="AG2:AN2"/>
  </mergeCells>
  <phoneticPr fontId="3" type="noConversion"/>
  <conditionalFormatting sqref="B3:AF3">
    <cfRule type="cellIs" dxfId="5566" priority="382" operator="equal">
      <formula>"토"</formula>
    </cfRule>
    <cfRule type="containsText" dxfId="5565" priority="389" operator="containsText" text="토">
      <formula>NOT(ISERROR(SEARCH("토",B3)))</formula>
    </cfRule>
    <cfRule type="cellIs" dxfId="5564" priority="390" operator="equal">
      <formula>"일"</formula>
    </cfRule>
  </conditionalFormatting>
  <conditionalFormatting sqref="B4:AF4 L10 K11">
    <cfRule type="cellIs" dxfId="5563" priority="365" operator="equal">
      <formula>"연"</formula>
    </cfRule>
    <cfRule type="cellIs" dxfId="5562" priority="366" operator="equal">
      <formula>"연"</formula>
    </cfRule>
  </conditionalFormatting>
  <conditionalFormatting sqref="B5:AF13 AK3">
    <cfRule type="cellIs" dxfId="5561" priority="387" operator="equal">
      <formula>"연"</formula>
    </cfRule>
  </conditionalFormatting>
  <conditionalFormatting sqref="AK3 B5:AF7 H8 R8 T8 X8 AA8 B9:AF9 B10 I10 W10 AF10 B11:AF13">
    <cfRule type="cellIs" dxfId="5560" priority="388" operator="equal">
      <formula>"연"</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4">
    <tabColor rgb="FFFF0000"/>
  </sheetPr>
  <dimension ref="A1:BA52"/>
  <sheetViews>
    <sheetView workbookViewId="0">
      <selection activeCell="S13" sqref="S13"/>
    </sheetView>
  </sheetViews>
  <sheetFormatPr defaultRowHeight="16.5"/>
  <cols>
    <col min="2" max="2" width="0.25" customWidth="1"/>
    <col min="3" max="5" width="3.5" hidden="1" customWidth="1"/>
    <col min="6" max="34" width="3.5" customWidth="1"/>
    <col min="35" max="35" width="3.625" customWidth="1"/>
    <col min="36" max="37" width="3.5" customWidth="1"/>
    <col min="38" max="38" width="3.625" customWidth="1"/>
    <col min="39" max="43" width="3.5" customWidth="1"/>
    <col min="44" max="48" width="3.25" customWidth="1"/>
    <col min="49" max="49" width="3.125" bestFit="1" customWidth="1"/>
    <col min="50" max="51" width="3.25" customWidth="1"/>
    <col min="52" max="52" width="4.5" customWidth="1"/>
    <col min="53" max="53" width="5.25" customWidth="1"/>
  </cols>
  <sheetData>
    <row r="1" spans="1:53" ht="6" customHeight="1" thickBot="1">
      <c r="A1" s="634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c r="AZ1" s="4585"/>
      <c r="BA1" s="4585"/>
    </row>
    <row r="2" spans="1:53" ht="17.25" thickBot="1">
      <c r="A2" s="4586"/>
      <c r="B2" s="6342" t="s">
        <v>1923</v>
      </c>
      <c r="C2" s="6343"/>
      <c r="D2" s="6343"/>
      <c r="E2" s="6343"/>
      <c r="F2" s="6344" t="s">
        <v>1924</v>
      </c>
      <c r="G2" s="6210"/>
      <c r="H2" s="6210"/>
      <c r="I2" s="6210"/>
      <c r="J2" s="6210"/>
      <c r="K2" s="6210"/>
      <c r="L2" s="6210"/>
      <c r="M2" s="6210"/>
      <c r="N2" s="6210"/>
      <c r="O2" s="6210"/>
      <c r="P2" s="6210"/>
      <c r="Q2" s="6210"/>
      <c r="R2" s="6210"/>
      <c r="S2" s="6210"/>
      <c r="T2" s="6210"/>
      <c r="U2" s="6210"/>
      <c r="V2" s="6210"/>
      <c r="W2" s="6210"/>
      <c r="X2" s="6210"/>
      <c r="Y2" s="6210"/>
      <c r="Z2" s="6210"/>
      <c r="AA2" s="6210"/>
      <c r="AB2" s="6210"/>
      <c r="AC2" s="6210"/>
      <c r="AD2" s="6210"/>
      <c r="AE2" s="6210"/>
      <c r="AF2" s="6210"/>
      <c r="AG2" s="6210"/>
      <c r="AH2" s="6210"/>
      <c r="AI2" s="6345"/>
      <c r="AJ2" s="6346" t="s">
        <v>1925</v>
      </c>
      <c r="AK2" s="6346"/>
      <c r="AL2" s="6346"/>
      <c r="AM2" s="6346"/>
      <c r="AN2" s="6346"/>
      <c r="AO2" s="6346"/>
      <c r="AP2" s="6346"/>
      <c r="AQ2" s="6347"/>
      <c r="AR2" s="6348" t="s">
        <v>1</v>
      </c>
      <c r="AS2" s="6321"/>
      <c r="AT2" s="6321"/>
      <c r="AU2" s="6321"/>
      <c r="AV2" s="6321"/>
      <c r="AW2" s="6321"/>
      <c r="AX2" s="6321"/>
      <c r="AY2" s="6321"/>
      <c r="AZ2" s="6321"/>
      <c r="BA2" s="6322"/>
    </row>
    <row r="3" spans="1:53">
      <c r="A3" s="4623" t="s">
        <v>228</v>
      </c>
      <c r="B3" s="4624">
        <v>28</v>
      </c>
      <c r="C3" s="2169">
        <v>29</v>
      </c>
      <c r="D3" s="2169">
        <v>30</v>
      </c>
      <c r="E3" s="4625">
        <v>31</v>
      </c>
      <c r="F3" s="4624">
        <v>1</v>
      </c>
      <c r="G3" s="4626">
        <v>2</v>
      </c>
      <c r="H3" s="4627">
        <v>3</v>
      </c>
      <c r="I3" s="4668">
        <v>4</v>
      </c>
      <c r="J3" s="2402">
        <v>5</v>
      </c>
      <c r="K3" s="2402">
        <v>6</v>
      </c>
      <c r="L3" s="2402">
        <v>7</v>
      </c>
      <c r="M3" s="2169">
        <v>8</v>
      </c>
      <c r="N3" s="2402">
        <v>9</v>
      </c>
      <c r="O3" s="4674">
        <v>10</v>
      </c>
      <c r="P3" s="4675">
        <v>11</v>
      </c>
      <c r="Q3" s="2402">
        <v>12</v>
      </c>
      <c r="R3" s="2402">
        <v>13</v>
      </c>
      <c r="S3" s="2402">
        <v>14</v>
      </c>
      <c r="T3" s="2402">
        <v>15</v>
      </c>
      <c r="U3" s="4626">
        <v>16</v>
      </c>
      <c r="V3" s="4627">
        <v>17</v>
      </c>
      <c r="W3" s="2402">
        <v>18</v>
      </c>
      <c r="X3" s="4665">
        <v>19</v>
      </c>
      <c r="Y3" s="4668">
        <v>20</v>
      </c>
      <c r="Z3" s="2402">
        <v>21</v>
      </c>
      <c r="AA3" s="2402">
        <v>22</v>
      </c>
      <c r="AB3" s="4626">
        <v>23</v>
      </c>
      <c r="AC3" s="4536">
        <v>24</v>
      </c>
      <c r="AD3" s="4675">
        <v>25</v>
      </c>
      <c r="AE3" s="2402">
        <v>26</v>
      </c>
      <c r="AF3" s="2402">
        <v>27</v>
      </c>
      <c r="AG3" s="4681">
        <v>28</v>
      </c>
      <c r="AH3" s="2168">
        <v>29</v>
      </c>
      <c r="AI3" s="4587">
        <v>30</v>
      </c>
      <c r="AJ3" s="4535">
        <v>1</v>
      </c>
      <c r="AK3" s="2169">
        <v>2</v>
      </c>
      <c r="AL3" s="2168">
        <v>3</v>
      </c>
      <c r="AM3" s="2169">
        <v>4</v>
      </c>
      <c r="AN3" s="2169">
        <v>5</v>
      </c>
      <c r="AO3" s="2169">
        <v>6</v>
      </c>
      <c r="AP3" s="4626">
        <v>7</v>
      </c>
      <c r="AQ3" s="4536">
        <v>8</v>
      </c>
      <c r="AR3" s="6349"/>
      <c r="AS3" s="6349"/>
      <c r="AT3" s="6349"/>
      <c r="AU3" s="6349"/>
      <c r="AV3" s="6349"/>
      <c r="AW3" s="6349"/>
      <c r="AX3" s="6349"/>
      <c r="AY3" s="6349"/>
      <c r="AZ3" s="6349"/>
      <c r="BA3" s="6350"/>
    </row>
    <row r="4" spans="1:53" ht="17.25" thickBot="1">
      <c r="A4" s="4505" t="s">
        <v>7</v>
      </c>
      <c r="B4" s="3199" t="s">
        <v>13</v>
      </c>
      <c r="C4" s="2018" t="s">
        <v>14</v>
      </c>
      <c r="D4" s="2018" t="s">
        <v>8</v>
      </c>
      <c r="E4" s="2223" t="s">
        <v>9</v>
      </c>
      <c r="F4" s="3206" t="s">
        <v>10</v>
      </c>
      <c r="G4" s="4628" t="s">
        <v>11</v>
      </c>
      <c r="H4" s="4629" t="s">
        <v>12</v>
      </c>
      <c r="I4" s="4669" t="s">
        <v>13</v>
      </c>
      <c r="J4" s="2076" t="s">
        <v>14</v>
      </c>
      <c r="K4" s="2076" t="s">
        <v>8</v>
      </c>
      <c r="L4" s="2076" t="s">
        <v>9</v>
      </c>
      <c r="M4" s="2003" t="s">
        <v>10</v>
      </c>
      <c r="N4" s="4671" t="s">
        <v>11</v>
      </c>
      <c r="O4" s="4673" t="s">
        <v>12</v>
      </c>
      <c r="P4" s="4676" t="s">
        <v>13</v>
      </c>
      <c r="Q4" s="2076" t="s">
        <v>14</v>
      </c>
      <c r="R4" s="2076" t="s">
        <v>8</v>
      </c>
      <c r="S4" s="2076" t="s">
        <v>9</v>
      </c>
      <c r="T4" s="2076" t="s">
        <v>10</v>
      </c>
      <c r="U4" s="4628" t="s">
        <v>11</v>
      </c>
      <c r="V4" s="4629" t="s">
        <v>12</v>
      </c>
      <c r="W4" s="2076" t="s">
        <v>10</v>
      </c>
      <c r="X4" s="2003" t="s">
        <v>14</v>
      </c>
      <c r="Y4" s="2003" t="s">
        <v>8</v>
      </c>
      <c r="Z4" s="2076" t="s">
        <v>9</v>
      </c>
      <c r="AA4" s="2076" t="s">
        <v>10</v>
      </c>
      <c r="AB4" s="4628" t="s">
        <v>11</v>
      </c>
      <c r="AC4" s="4630" t="s">
        <v>12</v>
      </c>
      <c r="AD4" s="4676" t="s">
        <v>13</v>
      </c>
      <c r="AE4" s="2076" t="s">
        <v>14</v>
      </c>
      <c r="AF4" s="2076" t="s">
        <v>8</v>
      </c>
      <c r="AG4" s="4682" t="s">
        <v>9</v>
      </c>
      <c r="AH4" s="2002" t="s">
        <v>10</v>
      </c>
      <c r="AI4" s="4588" t="s">
        <v>11</v>
      </c>
      <c r="AJ4" s="4537" t="s">
        <v>12</v>
      </c>
      <c r="AK4" s="2018" t="s">
        <v>13</v>
      </c>
      <c r="AL4" s="2373" t="s">
        <v>14</v>
      </c>
      <c r="AM4" s="2018" t="s">
        <v>8</v>
      </c>
      <c r="AN4" s="2018" t="s">
        <v>9</v>
      </c>
      <c r="AO4" s="2018" t="s">
        <v>10</v>
      </c>
      <c r="AP4" s="4631" t="s">
        <v>11</v>
      </c>
      <c r="AQ4" s="4538" t="s">
        <v>12</v>
      </c>
      <c r="AR4" s="222" t="s">
        <v>2</v>
      </c>
      <c r="AS4" s="215" t="s">
        <v>3</v>
      </c>
      <c r="AT4" s="215" t="s">
        <v>4</v>
      </c>
      <c r="AU4" s="215" t="s">
        <v>5</v>
      </c>
      <c r="AV4" s="3775" t="s">
        <v>775</v>
      </c>
      <c r="AW4" s="3775" t="s">
        <v>1169</v>
      </c>
      <c r="AX4" s="3775" t="s">
        <v>777</v>
      </c>
      <c r="AY4" s="215" t="s">
        <v>6</v>
      </c>
      <c r="AZ4" s="4589" t="s">
        <v>1830</v>
      </c>
      <c r="BA4" s="4590" t="s">
        <v>1831</v>
      </c>
    </row>
    <row r="5" spans="1:53" ht="17.25" thickBot="1">
      <c r="A5" s="4632" t="s">
        <v>490</v>
      </c>
      <c r="B5" s="2100" t="s">
        <v>2</v>
      </c>
      <c r="C5" s="1976" t="s">
        <v>2</v>
      </c>
      <c r="D5" s="1981" t="s">
        <v>4</v>
      </c>
      <c r="E5" s="2105" t="s">
        <v>4</v>
      </c>
      <c r="F5" s="2065" t="s">
        <v>17</v>
      </c>
      <c r="G5" s="4020" t="s">
        <v>704</v>
      </c>
      <c r="H5" s="2113" t="s">
        <v>3</v>
      </c>
      <c r="I5" s="2070" t="s">
        <v>2</v>
      </c>
      <c r="J5" s="439" t="s">
        <v>16</v>
      </c>
      <c r="K5" s="3283" t="s">
        <v>16</v>
      </c>
      <c r="L5" s="1976" t="s">
        <v>2</v>
      </c>
      <c r="M5" s="1977" t="s">
        <v>3</v>
      </c>
      <c r="N5" s="4022" t="s">
        <v>704</v>
      </c>
      <c r="O5" s="4022" t="s">
        <v>1936</v>
      </c>
      <c r="P5" s="1976" t="s">
        <v>2</v>
      </c>
      <c r="Q5" s="1977" t="s">
        <v>3</v>
      </c>
      <c r="R5" s="1981" t="s">
        <v>4</v>
      </c>
      <c r="S5" s="1981" t="s">
        <v>4</v>
      </c>
      <c r="T5" s="1975" t="s">
        <v>17</v>
      </c>
      <c r="U5" s="1975" t="s">
        <v>17</v>
      </c>
      <c r="V5" s="2109" t="s">
        <v>17</v>
      </c>
      <c r="W5" s="4677" t="s">
        <v>1935</v>
      </c>
      <c r="X5" s="4677" t="s">
        <v>1935</v>
      </c>
      <c r="Y5" s="1982" t="s">
        <v>17</v>
      </c>
      <c r="Z5" s="1976" t="s">
        <v>2</v>
      </c>
      <c r="AA5" s="1981" t="s">
        <v>4</v>
      </c>
      <c r="AB5" s="1981" t="s">
        <v>4</v>
      </c>
      <c r="AC5" s="3283" t="s">
        <v>17</v>
      </c>
      <c r="AD5" s="2100" t="s">
        <v>2</v>
      </c>
      <c r="AE5" s="1976" t="s">
        <v>2</v>
      </c>
      <c r="AF5" s="1976" t="s">
        <v>2</v>
      </c>
      <c r="AG5" s="2036" t="s">
        <v>17</v>
      </c>
      <c r="AH5" s="2036" t="s">
        <v>17</v>
      </c>
      <c r="AI5" s="4633" t="s">
        <v>17</v>
      </c>
      <c r="AJ5" s="2065" t="s">
        <v>17</v>
      </c>
      <c r="AK5" s="1976" t="s">
        <v>2</v>
      </c>
      <c r="AL5" s="3334" t="s">
        <v>3</v>
      </c>
      <c r="AM5" s="1976" t="s">
        <v>2</v>
      </c>
      <c r="AN5" s="1976" t="s">
        <v>2</v>
      </c>
      <c r="AO5" s="1976" t="s">
        <v>2</v>
      </c>
      <c r="AP5" s="1975" t="s">
        <v>17</v>
      </c>
      <c r="AQ5" s="3283" t="s">
        <v>17</v>
      </c>
      <c r="AR5" s="1734">
        <f t="shared" ref="AR5:AR33" si="0">COUNTIF(F5:AI5,$AR$4)</f>
        <v>9</v>
      </c>
      <c r="AS5" s="16">
        <f t="shared" ref="AS5:AS33" si="1">COUNTIF(F5:AI5,$AS$4)</f>
        <v>3</v>
      </c>
      <c r="AT5" s="16">
        <f t="shared" ref="AT5:AT37" si="2">COUNTIF(F5:AI5,$AT$4)</f>
        <v>4</v>
      </c>
      <c r="AU5" s="16">
        <f t="shared" ref="AU5:AU37" si="3">COUNTIF(F5:AI5,$AU$4)</f>
        <v>11</v>
      </c>
      <c r="AV5" s="1777">
        <f t="shared" ref="AV5:AV33" si="4">COUNTIF(F5:AI5,$AV$4)</f>
        <v>3</v>
      </c>
      <c r="AW5" s="1777">
        <f>IF(AG5="off",0,1)+IF(AH5="off",0,1)+IF(AI5="off",0,1)</f>
        <v>0</v>
      </c>
      <c r="AX5" s="1777">
        <v>3</v>
      </c>
      <c r="AY5" s="16">
        <f>(AS5*2)+(AT5*2)+AV5</f>
        <v>17</v>
      </c>
      <c r="AZ5" s="3780">
        <f>COUNTIF(G5:H5,"E")+COUNTIF(N5:O5,"E")+COUNTIF(U5:V5,"E")+COUNTIF(AB5:AC5,"E")+COUNTIF(AI5,"E")</f>
        <v>1</v>
      </c>
      <c r="BA5" s="4592">
        <f>COUNTIF(G5:H5,"D1")+COUNTIF(N5:O5,"D1")+COUNTIF(U5:V5,"D1")+COUNTIF(AB5:AC5,"D1")+COUNTIF(AI5,"D1")</f>
        <v>3</v>
      </c>
    </row>
    <row r="6" spans="1:53" ht="17.25" thickBot="1">
      <c r="A6" s="4634" t="s">
        <v>81</v>
      </c>
      <c r="B6" s="2118" t="s">
        <v>2</v>
      </c>
      <c r="C6" s="1978" t="s">
        <v>3</v>
      </c>
      <c r="D6" s="1987" t="s">
        <v>2</v>
      </c>
      <c r="E6" s="2119" t="s">
        <v>2</v>
      </c>
      <c r="F6" s="2074" t="s">
        <v>2</v>
      </c>
      <c r="G6" s="1982" t="s">
        <v>17</v>
      </c>
      <c r="H6" s="2125" t="s">
        <v>17</v>
      </c>
      <c r="I6" s="2074" t="s">
        <v>2</v>
      </c>
      <c r="J6" s="2213" t="s">
        <v>15</v>
      </c>
      <c r="K6" s="1978" t="s">
        <v>3</v>
      </c>
      <c r="L6" s="1982" t="s">
        <v>17</v>
      </c>
      <c r="M6" s="1987" t="s">
        <v>2</v>
      </c>
      <c r="N6" s="3197" t="s">
        <v>704</v>
      </c>
      <c r="O6" s="1997" t="s">
        <v>17</v>
      </c>
      <c r="P6" s="2134" t="s">
        <v>3</v>
      </c>
      <c r="Q6" s="1987" t="s">
        <v>2</v>
      </c>
      <c r="R6" s="1982" t="s">
        <v>17</v>
      </c>
      <c r="S6" s="1982" t="s">
        <v>17</v>
      </c>
      <c r="T6" s="2213" t="s">
        <v>15</v>
      </c>
      <c r="U6" s="3197" t="s">
        <v>704</v>
      </c>
      <c r="V6" s="2123" t="s">
        <v>4</v>
      </c>
      <c r="W6" s="1995" t="s">
        <v>17</v>
      </c>
      <c r="X6" s="1987" t="s">
        <v>2</v>
      </c>
      <c r="Y6" s="1987" t="s">
        <v>2</v>
      </c>
      <c r="Z6" s="1978" t="s">
        <v>3</v>
      </c>
      <c r="AA6" s="1987" t="s">
        <v>2</v>
      </c>
      <c r="AB6" s="1987" t="s">
        <v>2</v>
      </c>
      <c r="AC6" s="1997" t="s">
        <v>17</v>
      </c>
      <c r="AD6" s="2118" t="s">
        <v>2</v>
      </c>
      <c r="AE6" s="1977" t="s">
        <v>3</v>
      </c>
      <c r="AF6" s="1987" t="s">
        <v>2</v>
      </c>
      <c r="AG6" s="1979" t="s">
        <v>17</v>
      </c>
      <c r="AH6" s="3240" t="s">
        <v>3</v>
      </c>
      <c r="AI6" s="2137" t="s">
        <v>17</v>
      </c>
      <c r="AJ6" s="1995" t="s">
        <v>17</v>
      </c>
      <c r="AK6" s="1989" t="s">
        <v>4</v>
      </c>
      <c r="AL6" s="2056" t="s">
        <v>4</v>
      </c>
      <c r="AM6" s="1982" t="s">
        <v>17</v>
      </c>
      <c r="AN6" s="1987" t="s">
        <v>2</v>
      </c>
      <c r="AO6" s="1987" t="s">
        <v>2</v>
      </c>
      <c r="AP6" s="1978" t="s">
        <v>3</v>
      </c>
      <c r="AQ6" s="1997" t="s">
        <v>17</v>
      </c>
      <c r="AR6" s="12">
        <f t="shared" si="0"/>
        <v>12</v>
      </c>
      <c r="AS6" s="13">
        <f t="shared" si="1"/>
        <v>5</v>
      </c>
      <c r="AT6" s="13">
        <f t="shared" si="2"/>
        <v>1</v>
      </c>
      <c r="AU6" s="13">
        <f t="shared" si="3"/>
        <v>10</v>
      </c>
      <c r="AV6" s="49">
        <f t="shared" si="4"/>
        <v>2</v>
      </c>
      <c r="AW6" s="49">
        <f t="shared" ref="AW6:AW37" si="5">IF(AG6="off",0,1)+IF(AH6="off",0,1)+IF(AI6="off",0,1)</f>
        <v>1</v>
      </c>
      <c r="AX6" s="49">
        <v>2</v>
      </c>
      <c r="AY6" s="13">
        <f t="shared" ref="AY6:AY33" si="6">(AS6*2)+(AT6*2)+AV6</f>
        <v>14</v>
      </c>
      <c r="AZ6" s="219">
        <f t="shared" ref="AZ6:AZ37" si="7">COUNTIF(G6:H6,"E")+COUNTIF(N6:O6,"E")+COUNTIF(U6:V6,"E")+COUNTIF(AB6:AC6,"E")+COUNTIF(AI6,"E")</f>
        <v>0</v>
      </c>
      <c r="BA6" s="4594">
        <f t="shared" ref="BA6:BA37" si="8">COUNTIF(G6:H6,"D1")+COUNTIF(N6:O6,"D1")+COUNTIF(U6:V6,"D1")+COUNTIF(AB6:AC6,"D1")+COUNTIF(AI6,"D1")</f>
        <v>2</v>
      </c>
    </row>
    <row r="7" spans="1:53">
      <c r="A7" s="4635" t="s">
        <v>1799</v>
      </c>
      <c r="B7" s="2118" t="s">
        <v>2</v>
      </c>
      <c r="C7" s="1978" t="s">
        <v>3</v>
      </c>
      <c r="D7" s="1989" t="s">
        <v>4</v>
      </c>
      <c r="E7" s="2123" t="s">
        <v>4</v>
      </c>
      <c r="F7" s="1995" t="s">
        <v>17</v>
      </c>
      <c r="G7" s="1982" t="s">
        <v>17</v>
      </c>
      <c r="H7" s="4393" t="s">
        <v>704</v>
      </c>
      <c r="I7" s="1987" t="s">
        <v>2</v>
      </c>
      <c r="J7" s="1987" t="s">
        <v>2</v>
      </c>
      <c r="K7" s="1978" t="s">
        <v>3</v>
      </c>
      <c r="L7" s="3322" t="s">
        <v>15</v>
      </c>
      <c r="M7" s="1987" t="s">
        <v>2</v>
      </c>
      <c r="N7" s="1982" t="s">
        <v>17</v>
      </c>
      <c r="O7" s="1997" t="s">
        <v>17</v>
      </c>
      <c r="P7" s="2127" t="s">
        <v>4</v>
      </c>
      <c r="Q7" s="2127" t="s">
        <v>4</v>
      </c>
      <c r="R7" s="1982" t="s">
        <v>17</v>
      </c>
      <c r="S7" s="1976" t="s">
        <v>2</v>
      </c>
      <c r="T7" s="1976" t="s">
        <v>2</v>
      </c>
      <c r="U7" s="1982" t="s">
        <v>17</v>
      </c>
      <c r="V7" s="2123" t="s">
        <v>4</v>
      </c>
      <c r="W7" s="1995" t="s">
        <v>17</v>
      </c>
      <c r="X7" s="1987" t="s">
        <v>2</v>
      </c>
      <c r="Y7" s="1987" t="s">
        <v>2</v>
      </c>
      <c r="Z7" s="1978" t="s">
        <v>3</v>
      </c>
      <c r="AA7" s="1989" t="s">
        <v>4</v>
      </c>
      <c r="AB7" s="1989" t="s">
        <v>4</v>
      </c>
      <c r="AC7" s="1997" t="s">
        <v>17</v>
      </c>
      <c r="AD7" s="4534" t="s">
        <v>15</v>
      </c>
      <c r="AE7" s="1987" t="s">
        <v>2</v>
      </c>
      <c r="AF7" s="1987" t="s">
        <v>2</v>
      </c>
      <c r="AG7" s="1979" t="s">
        <v>17</v>
      </c>
      <c r="AH7" s="3240" t="s">
        <v>3</v>
      </c>
      <c r="AI7" s="2137" t="s">
        <v>17</v>
      </c>
      <c r="AJ7" s="1995" t="s">
        <v>17</v>
      </c>
      <c r="AK7" s="1989" t="s">
        <v>4</v>
      </c>
      <c r="AL7" s="2056" t="s">
        <v>4</v>
      </c>
      <c r="AM7" s="1982" t="s">
        <v>17</v>
      </c>
      <c r="AN7" s="1987" t="s">
        <v>2</v>
      </c>
      <c r="AO7" s="1987" t="s">
        <v>2</v>
      </c>
      <c r="AP7" s="1978" t="s">
        <v>3</v>
      </c>
      <c r="AQ7" s="1997" t="s">
        <v>17</v>
      </c>
      <c r="AR7" s="12">
        <f t="shared" si="0"/>
        <v>11</v>
      </c>
      <c r="AS7" s="13">
        <f t="shared" si="1"/>
        <v>3</v>
      </c>
      <c r="AT7" s="13">
        <f t="shared" si="2"/>
        <v>5</v>
      </c>
      <c r="AU7" s="13">
        <f t="shared" si="3"/>
        <v>10</v>
      </c>
      <c r="AV7" s="49">
        <f t="shared" si="4"/>
        <v>1</v>
      </c>
      <c r="AW7" s="49">
        <f t="shared" si="5"/>
        <v>1</v>
      </c>
      <c r="AX7" s="49">
        <v>3</v>
      </c>
      <c r="AY7" s="13">
        <f t="shared" si="6"/>
        <v>17</v>
      </c>
      <c r="AZ7" s="219">
        <f t="shared" si="7"/>
        <v>0</v>
      </c>
      <c r="BA7" s="4594">
        <f t="shared" si="8"/>
        <v>1</v>
      </c>
    </row>
    <row r="8" spans="1:53" ht="17.25" thickBot="1">
      <c r="A8" s="4636" t="s">
        <v>646</v>
      </c>
      <c r="B8" s="2146" t="s">
        <v>2</v>
      </c>
      <c r="C8" s="2005" t="s">
        <v>3</v>
      </c>
      <c r="D8" s="2004" t="s">
        <v>4</v>
      </c>
      <c r="E8" s="2150" t="s">
        <v>4</v>
      </c>
      <c r="F8" s="3206" t="s">
        <v>17</v>
      </c>
      <c r="G8" s="2003" t="s">
        <v>17</v>
      </c>
      <c r="H8" s="2161" t="s">
        <v>3</v>
      </c>
      <c r="I8" s="2062" t="s">
        <v>2</v>
      </c>
      <c r="J8" s="1999" t="s">
        <v>2</v>
      </c>
      <c r="K8" s="1999" t="s">
        <v>2</v>
      </c>
      <c r="L8" s="1999" t="s">
        <v>2</v>
      </c>
      <c r="M8" s="2005" t="s">
        <v>3</v>
      </c>
      <c r="N8" s="2003" t="s">
        <v>17</v>
      </c>
      <c r="O8" s="2064" t="s">
        <v>17</v>
      </c>
      <c r="P8" s="2188" t="s">
        <v>3</v>
      </c>
      <c r="Q8" s="2003" t="s">
        <v>17</v>
      </c>
      <c r="R8" s="4456" t="s">
        <v>15</v>
      </c>
      <c r="S8" s="1999" t="s">
        <v>2</v>
      </c>
      <c r="T8" s="4456" t="s">
        <v>15</v>
      </c>
      <c r="U8" s="2003" t="s">
        <v>17</v>
      </c>
      <c r="V8" s="2150" t="s">
        <v>4</v>
      </c>
      <c r="W8" s="3206" t="s">
        <v>17</v>
      </c>
      <c r="X8" s="1999" t="s">
        <v>2</v>
      </c>
      <c r="Y8" s="1999" t="s">
        <v>2</v>
      </c>
      <c r="Z8" s="2005" t="s">
        <v>3</v>
      </c>
      <c r="AA8" s="2004" t="s">
        <v>4</v>
      </c>
      <c r="AB8" s="2004" t="s">
        <v>4</v>
      </c>
      <c r="AC8" s="2064" t="s">
        <v>17</v>
      </c>
      <c r="AD8" s="2146" t="s">
        <v>2</v>
      </c>
      <c r="AE8" s="1999" t="s">
        <v>2</v>
      </c>
      <c r="AF8" s="1999" t="s">
        <v>2</v>
      </c>
      <c r="AG8" s="2002" t="s">
        <v>17</v>
      </c>
      <c r="AH8" s="3240" t="s">
        <v>3</v>
      </c>
      <c r="AI8" s="3245" t="s">
        <v>4</v>
      </c>
      <c r="AJ8" s="3206" t="s">
        <v>17</v>
      </c>
      <c r="AK8" s="2004" t="s">
        <v>4</v>
      </c>
      <c r="AL8" s="3245" t="s">
        <v>4</v>
      </c>
      <c r="AM8" s="2003" t="s">
        <v>17</v>
      </c>
      <c r="AN8" s="1999" t="s">
        <v>2</v>
      </c>
      <c r="AO8" s="1999" t="s">
        <v>2</v>
      </c>
      <c r="AP8" s="2005" t="s">
        <v>3</v>
      </c>
      <c r="AQ8" s="2064" t="s">
        <v>17</v>
      </c>
      <c r="AR8" s="1735">
        <f t="shared" si="0"/>
        <v>12</v>
      </c>
      <c r="AS8" s="20">
        <f t="shared" si="1"/>
        <v>5</v>
      </c>
      <c r="AT8" s="20">
        <f t="shared" si="2"/>
        <v>4</v>
      </c>
      <c r="AU8" s="20">
        <f t="shared" si="3"/>
        <v>9</v>
      </c>
      <c r="AV8" s="1778">
        <f t="shared" si="4"/>
        <v>0</v>
      </c>
      <c r="AW8" s="1778">
        <f t="shared" si="5"/>
        <v>2</v>
      </c>
      <c r="AX8" s="1778">
        <v>2</v>
      </c>
      <c r="AY8" s="20">
        <f t="shared" si="6"/>
        <v>18</v>
      </c>
      <c r="AZ8" s="223">
        <f t="shared" si="7"/>
        <v>1</v>
      </c>
      <c r="BA8" s="4596">
        <f t="shared" si="8"/>
        <v>0</v>
      </c>
    </row>
    <row r="9" spans="1:53">
      <c r="A9" s="4638" t="s">
        <v>22</v>
      </c>
      <c r="B9" s="4542" t="s">
        <v>15</v>
      </c>
      <c r="C9" s="2012" t="s">
        <v>2</v>
      </c>
      <c r="D9" s="2014" t="s">
        <v>3</v>
      </c>
      <c r="E9" s="3108" t="s">
        <v>2</v>
      </c>
      <c r="F9" s="2070" t="s">
        <v>2</v>
      </c>
      <c r="G9" s="1975" t="s">
        <v>17</v>
      </c>
      <c r="H9" s="2109" t="s">
        <v>17</v>
      </c>
      <c r="I9" s="1975" t="s">
        <v>16</v>
      </c>
      <c r="J9" s="1975" t="s">
        <v>17</v>
      </c>
      <c r="K9" s="1976" t="s">
        <v>2</v>
      </c>
      <c r="L9" s="1976" t="s">
        <v>2</v>
      </c>
      <c r="M9" s="1976" t="s">
        <v>2</v>
      </c>
      <c r="N9" s="1975" t="s">
        <v>17</v>
      </c>
      <c r="O9" s="2792" t="s">
        <v>4</v>
      </c>
      <c r="P9" s="2154" t="s">
        <v>17</v>
      </c>
      <c r="Q9" s="1976" t="s">
        <v>2</v>
      </c>
      <c r="R9" s="1976" t="s">
        <v>2</v>
      </c>
      <c r="S9" s="1977" t="s">
        <v>3</v>
      </c>
      <c r="T9" s="1981" t="s">
        <v>4</v>
      </c>
      <c r="U9" s="1981" t="s">
        <v>4</v>
      </c>
      <c r="V9" s="2109" t="s">
        <v>17</v>
      </c>
      <c r="W9" s="2155" t="s">
        <v>3</v>
      </c>
      <c r="X9" s="1976" t="s">
        <v>2</v>
      </c>
      <c r="Y9" s="1976" t="s">
        <v>2</v>
      </c>
      <c r="Z9" s="1976" t="s">
        <v>2</v>
      </c>
      <c r="AA9" s="1977" t="s">
        <v>3</v>
      </c>
      <c r="AB9" s="1975" t="s">
        <v>17</v>
      </c>
      <c r="AC9" s="3283" t="s">
        <v>17</v>
      </c>
      <c r="AD9" s="2111" t="s">
        <v>4</v>
      </c>
      <c r="AE9" s="1981" t="s">
        <v>4</v>
      </c>
      <c r="AF9" s="1975" t="s">
        <v>17</v>
      </c>
      <c r="AG9" s="2036" t="s">
        <v>17</v>
      </c>
      <c r="AH9" s="2036" t="s">
        <v>17</v>
      </c>
      <c r="AI9" s="4639" t="s">
        <v>3</v>
      </c>
      <c r="AJ9" s="3402" t="s">
        <v>3</v>
      </c>
      <c r="AK9" s="4506" t="s">
        <v>15</v>
      </c>
      <c r="AL9" s="3330" t="s">
        <v>3</v>
      </c>
      <c r="AM9" s="2008" t="s">
        <v>4</v>
      </c>
      <c r="AN9" s="2008" t="s">
        <v>4</v>
      </c>
      <c r="AO9" s="2009" t="s">
        <v>17</v>
      </c>
      <c r="AP9" s="2009" t="s">
        <v>17</v>
      </c>
      <c r="AQ9" s="3480" t="s">
        <v>3</v>
      </c>
      <c r="AR9" s="1734">
        <f t="shared" si="0"/>
        <v>9</v>
      </c>
      <c r="AS9" s="16">
        <f t="shared" si="1"/>
        <v>4</v>
      </c>
      <c r="AT9" s="16">
        <f t="shared" si="2"/>
        <v>5</v>
      </c>
      <c r="AU9" s="16">
        <f t="shared" si="3"/>
        <v>12</v>
      </c>
      <c r="AV9" s="1777">
        <f t="shared" si="4"/>
        <v>0</v>
      </c>
      <c r="AW9" s="1777">
        <f t="shared" si="5"/>
        <v>1</v>
      </c>
      <c r="AX9" s="1777">
        <v>1</v>
      </c>
      <c r="AY9" s="16">
        <f t="shared" si="6"/>
        <v>18</v>
      </c>
      <c r="AZ9" s="3780">
        <f t="shared" si="7"/>
        <v>1</v>
      </c>
      <c r="BA9" s="4592">
        <f t="shared" si="8"/>
        <v>0</v>
      </c>
    </row>
    <row r="10" spans="1:53" ht="17.25" thickBot="1">
      <c r="A10" s="4640" t="s">
        <v>1497</v>
      </c>
      <c r="B10" s="2118" t="s">
        <v>2</v>
      </c>
      <c r="C10" s="1987" t="s">
        <v>2</v>
      </c>
      <c r="D10" s="1978" t="s">
        <v>3</v>
      </c>
      <c r="E10" s="2119" t="s">
        <v>2</v>
      </c>
      <c r="F10" s="2074" t="s">
        <v>2</v>
      </c>
      <c r="G10" s="1982" t="s">
        <v>17</v>
      </c>
      <c r="H10" s="2125" t="s">
        <v>17</v>
      </c>
      <c r="I10" s="2068" t="s">
        <v>3</v>
      </c>
      <c r="J10" s="1987" t="s">
        <v>2</v>
      </c>
      <c r="K10" s="1987" t="s">
        <v>2</v>
      </c>
      <c r="L10" s="2213" t="s">
        <v>15</v>
      </c>
      <c r="M10" s="1982" t="s">
        <v>17</v>
      </c>
      <c r="N10" s="1982" t="s">
        <v>17</v>
      </c>
      <c r="O10" s="1993" t="s">
        <v>4</v>
      </c>
      <c r="P10" s="2122" t="s">
        <v>17</v>
      </c>
      <c r="Q10" s="1987" t="s">
        <v>2</v>
      </c>
      <c r="R10" s="1987" t="s">
        <v>2</v>
      </c>
      <c r="S10" s="1978" t="s">
        <v>3</v>
      </c>
      <c r="T10" s="1989" t="s">
        <v>4</v>
      </c>
      <c r="U10" s="1989" t="s">
        <v>4</v>
      </c>
      <c r="V10" s="2125" t="s">
        <v>17</v>
      </c>
      <c r="W10" s="2068" t="s">
        <v>3</v>
      </c>
      <c r="X10" s="1987" t="s">
        <v>2</v>
      </c>
      <c r="Y10" s="1987" t="s">
        <v>2</v>
      </c>
      <c r="Z10" s="1999" t="s">
        <v>2</v>
      </c>
      <c r="AA10" s="4667" t="s">
        <v>3</v>
      </c>
      <c r="AB10" s="1982" t="s">
        <v>17</v>
      </c>
      <c r="AC10" s="1997" t="s">
        <v>17</v>
      </c>
      <c r="AD10" s="2127" t="s">
        <v>4</v>
      </c>
      <c r="AE10" s="1989" t="s">
        <v>4</v>
      </c>
      <c r="AF10" s="1982" t="s">
        <v>17</v>
      </c>
      <c r="AG10" s="1979" t="s">
        <v>17</v>
      </c>
      <c r="AH10" s="1979" t="s">
        <v>17</v>
      </c>
      <c r="AI10" s="3601" t="s">
        <v>3</v>
      </c>
      <c r="AJ10" s="2068" t="s">
        <v>3</v>
      </c>
      <c r="AK10" s="1987" t="s">
        <v>2</v>
      </c>
      <c r="AL10" s="1979" t="s">
        <v>17</v>
      </c>
      <c r="AM10" s="1989" t="s">
        <v>4</v>
      </c>
      <c r="AN10" s="1989" t="s">
        <v>4</v>
      </c>
      <c r="AO10" s="1982" t="s">
        <v>17</v>
      </c>
      <c r="AP10" s="1982" t="s">
        <v>17</v>
      </c>
      <c r="AQ10" s="2031" t="s">
        <v>3</v>
      </c>
      <c r="AR10" s="12">
        <f t="shared" si="0"/>
        <v>9</v>
      </c>
      <c r="AS10" s="13">
        <f t="shared" si="1"/>
        <v>5</v>
      </c>
      <c r="AT10" s="13">
        <f t="shared" si="2"/>
        <v>5</v>
      </c>
      <c r="AU10" s="13">
        <f t="shared" si="3"/>
        <v>11</v>
      </c>
      <c r="AV10" s="49">
        <f t="shared" si="4"/>
        <v>0</v>
      </c>
      <c r="AW10" s="49">
        <f t="shared" si="5"/>
        <v>1</v>
      </c>
      <c r="AX10" s="49">
        <v>2</v>
      </c>
      <c r="AY10" s="13">
        <f t="shared" si="6"/>
        <v>20</v>
      </c>
      <c r="AZ10" s="219">
        <f t="shared" si="7"/>
        <v>1</v>
      </c>
      <c r="BA10" s="4594">
        <f t="shared" si="8"/>
        <v>0</v>
      </c>
    </row>
    <row r="11" spans="1:53" ht="17.25" thickBot="1">
      <c r="A11" s="4641" t="s">
        <v>82</v>
      </c>
      <c r="B11" s="2146" t="s">
        <v>2</v>
      </c>
      <c r="C11" s="2003" t="s">
        <v>17</v>
      </c>
      <c r="D11" s="2005" t="s">
        <v>3</v>
      </c>
      <c r="E11" s="2119" t="s">
        <v>2</v>
      </c>
      <c r="F11" s="2062" t="s">
        <v>2</v>
      </c>
      <c r="G11" s="2003" t="s">
        <v>17</v>
      </c>
      <c r="H11" s="2136" t="s">
        <v>3</v>
      </c>
      <c r="I11" s="3368" t="s">
        <v>3</v>
      </c>
      <c r="J11" s="2003" t="s">
        <v>17</v>
      </c>
      <c r="K11" s="4672" t="s">
        <v>1929</v>
      </c>
      <c r="L11" s="1999" t="s">
        <v>2</v>
      </c>
      <c r="M11" s="1999" t="s">
        <v>2</v>
      </c>
      <c r="N11" s="2003" t="s">
        <v>17</v>
      </c>
      <c r="O11" s="4457" t="s">
        <v>4</v>
      </c>
      <c r="P11" s="2149" t="s">
        <v>17</v>
      </c>
      <c r="Q11" s="1999" t="s">
        <v>2</v>
      </c>
      <c r="R11" s="4456" t="s">
        <v>15</v>
      </c>
      <c r="S11" s="2005" t="s">
        <v>3</v>
      </c>
      <c r="T11" s="2004" t="s">
        <v>4</v>
      </c>
      <c r="U11" s="2004" t="s">
        <v>4</v>
      </c>
      <c r="V11" s="2152" t="s">
        <v>17</v>
      </c>
      <c r="W11" s="3368" t="s">
        <v>3</v>
      </c>
      <c r="X11" s="4456" t="s">
        <v>15</v>
      </c>
      <c r="Y11" s="1999" t="s">
        <v>2</v>
      </c>
      <c r="Z11" s="1999" t="s">
        <v>2</v>
      </c>
      <c r="AA11" s="2005" t="s">
        <v>3</v>
      </c>
      <c r="AB11" s="2003" t="s">
        <v>17</v>
      </c>
      <c r="AC11" s="2064" t="s">
        <v>17</v>
      </c>
      <c r="AD11" s="2143" t="s">
        <v>4</v>
      </c>
      <c r="AE11" s="2004" t="s">
        <v>4</v>
      </c>
      <c r="AF11" s="2003" t="s">
        <v>17</v>
      </c>
      <c r="AG11" s="2002" t="s">
        <v>17</v>
      </c>
      <c r="AH11" s="2002" t="s">
        <v>17</v>
      </c>
      <c r="AI11" s="4642" t="s">
        <v>3</v>
      </c>
      <c r="AJ11" s="4643" t="s">
        <v>3</v>
      </c>
      <c r="AK11" s="2021" t="s">
        <v>2</v>
      </c>
      <c r="AL11" s="2373" t="s">
        <v>17</v>
      </c>
      <c r="AM11" s="2022" t="s">
        <v>4</v>
      </c>
      <c r="AN11" s="2022" t="s">
        <v>4</v>
      </c>
      <c r="AO11" s="2018" t="s">
        <v>17</v>
      </c>
      <c r="AP11" s="2018" t="s">
        <v>17</v>
      </c>
      <c r="AQ11" s="2374" t="s">
        <v>3</v>
      </c>
      <c r="AR11" s="1735">
        <f t="shared" si="0"/>
        <v>8</v>
      </c>
      <c r="AS11" s="20">
        <f t="shared" si="1"/>
        <v>6</v>
      </c>
      <c r="AT11" s="20">
        <f t="shared" si="2"/>
        <v>5</v>
      </c>
      <c r="AU11" s="20">
        <f t="shared" si="3"/>
        <v>10</v>
      </c>
      <c r="AV11" s="1778">
        <f t="shared" si="4"/>
        <v>0</v>
      </c>
      <c r="AW11" s="1778">
        <f t="shared" si="5"/>
        <v>1</v>
      </c>
      <c r="AX11" s="1778">
        <v>2</v>
      </c>
      <c r="AY11" s="20">
        <f t="shared" si="6"/>
        <v>22</v>
      </c>
      <c r="AZ11" s="223">
        <f t="shared" si="7"/>
        <v>2</v>
      </c>
      <c r="BA11" s="4596">
        <f t="shared" si="8"/>
        <v>0</v>
      </c>
    </row>
    <row r="12" spans="1:53" ht="17.25" thickBot="1">
      <c r="A12" s="4644" t="s">
        <v>75</v>
      </c>
      <c r="B12" s="2155" t="s">
        <v>3</v>
      </c>
      <c r="C12" s="1975" t="s">
        <v>17</v>
      </c>
      <c r="D12" s="4454" t="s">
        <v>15</v>
      </c>
      <c r="E12" s="2101" t="s">
        <v>2</v>
      </c>
      <c r="F12" s="2070" t="s">
        <v>2</v>
      </c>
      <c r="G12" s="1975" t="s">
        <v>17</v>
      </c>
      <c r="H12" s="2105" t="s">
        <v>4</v>
      </c>
      <c r="I12" s="2065" t="s">
        <v>17</v>
      </c>
      <c r="J12" s="1976" t="s">
        <v>2</v>
      </c>
      <c r="K12" s="4454" t="s">
        <v>104</v>
      </c>
      <c r="L12" s="1981" t="s">
        <v>4</v>
      </c>
      <c r="M12" s="1981" t="s">
        <v>4</v>
      </c>
      <c r="N12" s="1981" t="s">
        <v>4</v>
      </c>
      <c r="O12" s="3283" t="s">
        <v>17</v>
      </c>
      <c r="P12" s="2100" t="s">
        <v>2</v>
      </c>
      <c r="Q12" s="1976" t="s">
        <v>2</v>
      </c>
      <c r="R12" s="1976" t="s">
        <v>2</v>
      </c>
      <c r="S12" s="1975" t="s">
        <v>17</v>
      </c>
      <c r="T12" s="1977" t="s">
        <v>3</v>
      </c>
      <c r="U12" s="1976" t="s">
        <v>2</v>
      </c>
      <c r="V12" s="2109" t="s">
        <v>17</v>
      </c>
      <c r="W12" s="1974" t="s">
        <v>4</v>
      </c>
      <c r="X12" s="1981" t="s">
        <v>4</v>
      </c>
      <c r="Y12" s="1975" t="s">
        <v>17</v>
      </c>
      <c r="Z12" s="1976" t="s">
        <v>2</v>
      </c>
      <c r="AA12" s="4454" t="s">
        <v>15</v>
      </c>
      <c r="AB12" s="1977" t="s">
        <v>1933</v>
      </c>
      <c r="AC12" s="3283" t="s">
        <v>17</v>
      </c>
      <c r="AD12" s="2100" t="s">
        <v>2</v>
      </c>
      <c r="AE12" s="1977" t="s">
        <v>3</v>
      </c>
      <c r="AF12" s="1981" t="s">
        <v>4</v>
      </c>
      <c r="AG12" s="2036" t="s">
        <v>17</v>
      </c>
      <c r="AH12" s="2036" t="s">
        <v>17</v>
      </c>
      <c r="AI12" s="4633" t="s">
        <v>17</v>
      </c>
      <c r="AJ12" s="2065" t="s">
        <v>17</v>
      </c>
      <c r="AK12" s="1976" t="s">
        <v>2</v>
      </c>
      <c r="AL12" s="2036" t="s">
        <v>17</v>
      </c>
      <c r="AM12" s="1977" t="s">
        <v>3</v>
      </c>
      <c r="AN12" s="1976" t="s">
        <v>2</v>
      </c>
      <c r="AO12" s="1976" t="s">
        <v>2</v>
      </c>
      <c r="AP12" s="1975" t="s">
        <v>17</v>
      </c>
      <c r="AQ12" s="3283" t="s">
        <v>17</v>
      </c>
      <c r="AR12" s="1734">
        <f t="shared" si="0"/>
        <v>10</v>
      </c>
      <c r="AS12" s="16">
        <f t="shared" si="1"/>
        <v>3</v>
      </c>
      <c r="AT12" s="16">
        <f t="shared" si="2"/>
        <v>7</v>
      </c>
      <c r="AU12" s="16">
        <f t="shared" si="3"/>
        <v>10</v>
      </c>
      <c r="AV12" s="1777">
        <f t="shared" si="4"/>
        <v>0</v>
      </c>
      <c r="AW12" s="1777">
        <f t="shared" si="5"/>
        <v>0</v>
      </c>
      <c r="AX12" s="1777">
        <v>2</v>
      </c>
      <c r="AY12" s="16">
        <f t="shared" si="6"/>
        <v>20</v>
      </c>
      <c r="AZ12" s="3780">
        <f t="shared" si="7"/>
        <v>1</v>
      </c>
      <c r="BA12" s="4592">
        <f t="shared" si="8"/>
        <v>0</v>
      </c>
    </row>
    <row r="13" spans="1:53">
      <c r="A13" s="4645" t="s">
        <v>1709</v>
      </c>
      <c r="B13" s="2134" t="s">
        <v>3</v>
      </c>
      <c r="C13" s="2213" t="s">
        <v>15</v>
      </c>
      <c r="D13" s="1982" t="s">
        <v>17</v>
      </c>
      <c r="E13" s="2125" t="s">
        <v>17</v>
      </c>
      <c r="F13" s="2074" t="s">
        <v>2</v>
      </c>
      <c r="G13" s="3197" t="s">
        <v>704</v>
      </c>
      <c r="H13" s="2123" t="s">
        <v>4</v>
      </c>
      <c r="I13" s="1995" t="s">
        <v>17</v>
      </c>
      <c r="J13" s="2213" t="s">
        <v>15</v>
      </c>
      <c r="K13" s="1987" t="s">
        <v>2</v>
      </c>
      <c r="L13" s="1978" t="s">
        <v>3</v>
      </c>
      <c r="M13" s="1989" t="s">
        <v>4</v>
      </c>
      <c r="N13" s="1989" t="s">
        <v>4</v>
      </c>
      <c r="O13" s="1997" t="s">
        <v>17</v>
      </c>
      <c r="P13" s="1978" t="s">
        <v>3</v>
      </c>
      <c r="Q13" s="1987" t="s">
        <v>2</v>
      </c>
      <c r="R13" s="1987" t="s">
        <v>2</v>
      </c>
      <c r="S13" s="4672" t="s">
        <v>1929</v>
      </c>
      <c r="T13" s="4672" t="s">
        <v>1930</v>
      </c>
      <c r="U13" s="1982" t="s">
        <v>17</v>
      </c>
      <c r="V13" s="2125" t="s">
        <v>17</v>
      </c>
      <c r="W13" s="2065" t="s">
        <v>17</v>
      </c>
      <c r="X13" s="1976" t="s">
        <v>2</v>
      </c>
      <c r="Y13" s="4454" t="s">
        <v>1067</v>
      </c>
      <c r="Z13" s="1987" t="s">
        <v>2</v>
      </c>
      <c r="AA13" s="1987" t="s">
        <v>2</v>
      </c>
      <c r="AB13" s="1978" t="s">
        <v>3</v>
      </c>
      <c r="AC13" s="1997" t="s">
        <v>17</v>
      </c>
      <c r="AD13" s="4534" t="s">
        <v>15</v>
      </c>
      <c r="AE13" s="1978" t="s">
        <v>3</v>
      </c>
      <c r="AF13" s="1989" t="s">
        <v>4</v>
      </c>
      <c r="AG13" s="2056" t="s">
        <v>4</v>
      </c>
      <c r="AH13" s="1979" t="s">
        <v>17</v>
      </c>
      <c r="AI13" s="2137" t="s">
        <v>17</v>
      </c>
      <c r="AJ13" s="1995" t="s">
        <v>17</v>
      </c>
      <c r="AK13" s="2213" t="s">
        <v>15</v>
      </c>
      <c r="AL13" s="1979" t="s">
        <v>17</v>
      </c>
      <c r="AM13" s="1978" t="s">
        <v>3</v>
      </c>
      <c r="AN13" s="1987" t="s">
        <v>2</v>
      </c>
      <c r="AO13" s="1987" t="s">
        <v>2</v>
      </c>
      <c r="AP13" s="1982" t="s">
        <v>17</v>
      </c>
      <c r="AQ13" s="1997" t="s">
        <v>17</v>
      </c>
      <c r="AR13" s="12">
        <f t="shared" si="0"/>
        <v>9</v>
      </c>
      <c r="AS13" s="13">
        <f t="shared" si="1"/>
        <v>5</v>
      </c>
      <c r="AT13" s="13">
        <f t="shared" si="2"/>
        <v>5</v>
      </c>
      <c r="AU13" s="13">
        <f t="shared" si="3"/>
        <v>8</v>
      </c>
      <c r="AV13" s="49">
        <f t="shared" si="4"/>
        <v>1</v>
      </c>
      <c r="AW13" s="49">
        <f t="shared" si="5"/>
        <v>1</v>
      </c>
      <c r="AX13" s="49">
        <v>2</v>
      </c>
      <c r="AY13" s="13">
        <f t="shared" si="6"/>
        <v>21</v>
      </c>
      <c r="AZ13" s="219">
        <f t="shared" si="7"/>
        <v>1</v>
      </c>
      <c r="BA13" s="4594">
        <f t="shared" si="8"/>
        <v>1</v>
      </c>
    </row>
    <row r="14" spans="1:53" ht="17.25" thickBot="1">
      <c r="A14" s="3737" t="s">
        <v>46</v>
      </c>
      <c r="B14" s="2188" t="s">
        <v>3</v>
      </c>
      <c r="C14" s="1999" t="s">
        <v>2</v>
      </c>
      <c r="D14" s="1999" t="s">
        <v>2</v>
      </c>
      <c r="E14" s="2228" t="s">
        <v>2</v>
      </c>
      <c r="F14" s="3206" t="s">
        <v>17</v>
      </c>
      <c r="G14" s="2003" t="s">
        <v>17</v>
      </c>
      <c r="H14" s="2150" t="s">
        <v>4</v>
      </c>
      <c r="I14" s="3206" t="s">
        <v>17</v>
      </c>
      <c r="J14" s="1999" t="s">
        <v>2</v>
      </c>
      <c r="K14" s="1999" t="s">
        <v>2</v>
      </c>
      <c r="L14" s="2005" t="s">
        <v>3</v>
      </c>
      <c r="M14" s="2004" t="s">
        <v>4</v>
      </c>
      <c r="N14" s="2004" t="s">
        <v>4</v>
      </c>
      <c r="O14" s="2064" t="s">
        <v>17</v>
      </c>
      <c r="P14" s="4532" t="s">
        <v>15</v>
      </c>
      <c r="Q14" s="1999" t="s">
        <v>2</v>
      </c>
      <c r="R14" s="2005" t="s">
        <v>3</v>
      </c>
      <c r="S14" s="1999" t="s">
        <v>2</v>
      </c>
      <c r="T14" s="4672" t="s">
        <v>1694</v>
      </c>
      <c r="U14" s="2003" t="s">
        <v>17</v>
      </c>
      <c r="V14" s="2152" t="s">
        <v>17</v>
      </c>
      <c r="W14" s="3329" t="s">
        <v>4</v>
      </c>
      <c r="X14" s="2004" t="s">
        <v>4</v>
      </c>
      <c r="Y14" s="2003" t="s">
        <v>17</v>
      </c>
      <c r="Z14" s="1999" t="s">
        <v>2</v>
      </c>
      <c r="AA14" s="1999" t="s">
        <v>2</v>
      </c>
      <c r="AB14" s="2005" t="s">
        <v>3</v>
      </c>
      <c r="AC14" s="2064" t="s">
        <v>17</v>
      </c>
      <c r="AD14" s="2146" t="s">
        <v>2</v>
      </c>
      <c r="AE14" s="2005" t="s">
        <v>3</v>
      </c>
      <c r="AF14" s="2004" t="s">
        <v>4</v>
      </c>
      <c r="AG14" s="3245" t="s">
        <v>4</v>
      </c>
      <c r="AH14" s="2002" t="s">
        <v>17</v>
      </c>
      <c r="AI14" s="4637" t="s">
        <v>17</v>
      </c>
      <c r="AJ14" s="3206" t="s">
        <v>17</v>
      </c>
      <c r="AK14" s="1999" t="s">
        <v>2</v>
      </c>
      <c r="AL14" s="2002" t="s">
        <v>17</v>
      </c>
      <c r="AM14" s="2005" t="s">
        <v>3</v>
      </c>
      <c r="AN14" s="1999" t="s">
        <v>2</v>
      </c>
      <c r="AO14" s="2003" t="s">
        <v>17</v>
      </c>
      <c r="AP14" s="2003" t="s">
        <v>17</v>
      </c>
      <c r="AQ14" s="3369" t="s">
        <v>704</v>
      </c>
      <c r="AR14" s="1735">
        <f t="shared" si="0"/>
        <v>8</v>
      </c>
      <c r="AS14" s="20">
        <f t="shared" si="1"/>
        <v>4</v>
      </c>
      <c r="AT14" s="20">
        <f t="shared" si="2"/>
        <v>7</v>
      </c>
      <c r="AU14" s="20">
        <f t="shared" si="3"/>
        <v>10</v>
      </c>
      <c r="AV14" s="1778">
        <f t="shared" si="4"/>
        <v>0</v>
      </c>
      <c r="AW14" s="1778">
        <f t="shared" si="5"/>
        <v>1</v>
      </c>
      <c r="AX14" s="1778">
        <v>1</v>
      </c>
      <c r="AY14" s="20">
        <f t="shared" si="6"/>
        <v>22</v>
      </c>
      <c r="AZ14" s="223">
        <f t="shared" si="7"/>
        <v>1</v>
      </c>
      <c r="BA14" s="4596">
        <f t="shared" si="8"/>
        <v>0</v>
      </c>
    </row>
    <row r="15" spans="1:53" ht="16.5" customHeight="1" thickBot="1">
      <c r="A15" s="4646" t="s">
        <v>40</v>
      </c>
      <c r="B15" s="2154" t="s">
        <v>17</v>
      </c>
      <c r="C15" s="1976" t="s">
        <v>2</v>
      </c>
      <c r="D15" s="1976" t="s">
        <v>2</v>
      </c>
      <c r="E15" s="2113" t="s">
        <v>3</v>
      </c>
      <c r="F15" s="1974" t="s">
        <v>4</v>
      </c>
      <c r="G15" s="1981" t="s">
        <v>4</v>
      </c>
      <c r="H15" s="2109" t="s">
        <v>17</v>
      </c>
      <c r="I15" s="4480" t="s">
        <v>15</v>
      </c>
      <c r="J15" s="4647" t="s">
        <v>2</v>
      </c>
      <c r="K15" s="4647" t="s">
        <v>2</v>
      </c>
      <c r="L15" s="4647" t="s">
        <v>2</v>
      </c>
      <c r="M15" s="4666" t="s">
        <v>3</v>
      </c>
      <c r="N15" s="4648" t="s">
        <v>17</v>
      </c>
      <c r="O15" s="4649" t="s">
        <v>17</v>
      </c>
      <c r="P15" s="2111" t="s">
        <v>4</v>
      </c>
      <c r="Q15" s="1981" t="s">
        <v>4</v>
      </c>
      <c r="R15" s="1975" t="s">
        <v>17</v>
      </c>
      <c r="S15" s="1976" t="s">
        <v>2</v>
      </c>
      <c r="T15" s="1976" t="s">
        <v>1937</v>
      </c>
      <c r="U15" s="1977" t="s">
        <v>3</v>
      </c>
      <c r="V15" s="2109" t="s">
        <v>17</v>
      </c>
      <c r="W15" s="2070" t="s">
        <v>2</v>
      </c>
      <c r="X15" s="1977" t="s">
        <v>3</v>
      </c>
      <c r="Y15" s="1981" t="s">
        <v>4</v>
      </c>
      <c r="Z15" s="1981" t="s">
        <v>4</v>
      </c>
      <c r="AA15" s="1975" t="s">
        <v>17</v>
      </c>
      <c r="AB15" s="1975" t="s">
        <v>17</v>
      </c>
      <c r="AC15" s="2051" t="s">
        <v>3</v>
      </c>
      <c r="AD15" s="2100" t="s">
        <v>2</v>
      </c>
      <c r="AE15" s="1976" t="s">
        <v>2</v>
      </c>
      <c r="AF15" s="1977" t="s">
        <v>3</v>
      </c>
      <c r="AG15" s="4650" t="s">
        <v>4</v>
      </c>
      <c r="AH15" s="2036" t="s">
        <v>17</v>
      </c>
      <c r="AI15" s="4633" t="s">
        <v>17</v>
      </c>
      <c r="AJ15" s="2007" t="s">
        <v>17</v>
      </c>
      <c r="AK15" s="2014" t="s">
        <v>3</v>
      </c>
      <c r="AL15" s="2010" t="s">
        <v>17</v>
      </c>
      <c r="AM15" s="2009" t="s">
        <v>17</v>
      </c>
      <c r="AN15" s="2009" t="s">
        <v>17</v>
      </c>
      <c r="AO15" s="2012" t="s">
        <v>2</v>
      </c>
      <c r="AP15" s="3394" t="s">
        <v>704</v>
      </c>
      <c r="AQ15" s="2016" t="s">
        <v>4</v>
      </c>
      <c r="AR15" s="1734">
        <f t="shared" si="0"/>
        <v>9</v>
      </c>
      <c r="AS15" s="16">
        <f t="shared" si="1"/>
        <v>5</v>
      </c>
      <c r="AT15" s="16">
        <f t="shared" si="2"/>
        <v>7</v>
      </c>
      <c r="AU15" s="16">
        <f t="shared" si="3"/>
        <v>9</v>
      </c>
      <c r="AV15" s="1777">
        <f t="shared" si="4"/>
        <v>0</v>
      </c>
      <c r="AW15" s="1777">
        <f t="shared" si="5"/>
        <v>1</v>
      </c>
      <c r="AX15" s="1777">
        <v>1</v>
      </c>
      <c r="AY15" s="16">
        <f t="shared" si="6"/>
        <v>24</v>
      </c>
      <c r="AZ15" s="3780">
        <f>COUNTIF(G15:H15,"E")+COUNTIF(N15:O15,"E")+COUNTIF(U15:V15,"E")+COUNTIF(AB15:AC15,"E")+COUNTIF(AI15,"E")</f>
        <v>2</v>
      </c>
      <c r="BA15" s="4592">
        <f t="shared" si="8"/>
        <v>0</v>
      </c>
    </row>
    <row r="16" spans="1:53" ht="16.5" customHeight="1" thickBot="1">
      <c r="A16" s="4651" t="s">
        <v>130</v>
      </c>
      <c r="B16" s="2122" t="s">
        <v>17</v>
      </c>
      <c r="C16" s="1987" t="s">
        <v>2</v>
      </c>
      <c r="D16" s="1987" t="s">
        <v>2</v>
      </c>
      <c r="E16" s="2136" t="s">
        <v>3</v>
      </c>
      <c r="F16" s="1988" t="s">
        <v>4</v>
      </c>
      <c r="G16" s="1981" t="s">
        <v>4</v>
      </c>
      <c r="H16" s="2125" t="s">
        <v>17</v>
      </c>
      <c r="I16" s="4480" t="s">
        <v>15</v>
      </c>
      <c r="J16" s="1987" t="s">
        <v>2</v>
      </c>
      <c r="K16" s="1989" t="s">
        <v>4</v>
      </c>
      <c r="L16" s="1982" t="s">
        <v>17</v>
      </c>
      <c r="M16" s="4672" t="s">
        <v>1929</v>
      </c>
      <c r="N16" s="1982" t="s">
        <v>17</v>
      </c>
      <c r="O16" s="2795" t="s">
        <v>704</v>
      </c>
      <c r="P16" s="1999" t="s">
        <v>2</v>
      </c>
      <c r="Q16" s="1999" t="s">
        <v>2</v>
      </c>
      <c r="R16" s="1982" t="s">
        <v>17</v>
      </c>
      <c r="S16" s="1987" t="s">
        <v>2</v>
      </c>
      <c r="T16" s="1987" t="s">
        <v>2</v>
      </c>
      <c r="U16" s="1978" t="s">
        <v>3</v>
      </c>
      <c r="V16" s="2125" t="s">
        <v>17</v>
      </c>
      <c r="W16" s="2074" t="s">
        <v>2</v>
      </c>
      <c r="X16" s="1977" t="s">
        <v>3</v>
      </c>
      <c r="Y16" s="1989" t="s">
        <v>4</v>
      </c>
      <c r="Z16" s="1989" t="s">
        <v>4</v>
      </c>
      <c r="AA16" s="1982" t="s">
        <v>17</v>
      </c>
      <c r="AB16" s="1982" t="s">
        <v>17</v>
      </c>
      <c r="AC16" s="2031" t="s">
        <v>3</v>
      </c>
      <c r="AD16" s="2118" t="s">
        <v>2</v>
      </c>
      <c r="AE16" s="1987" t="s">
        <v>2</v>
      </c>
      <c r="AF16" s="1978" t="s">
        <v>3</v>
      </c>
      <c r="AG16" s="1979" t="s">
        <v>17</v>
      </c>
      <c r="AH16" s="1979" t="s">
        <v>17</v>
      </c>
      <c r="AI16" s="2137" t="s">
        <v>17</v>
      </c>
      <c r="AJ16" s="1995" t="s">
        <v>17</v>
      </c>
      <c r="AK16" s="1978" t="s">
        <v>3</v>
      </c>
      <c r="AL16" s="1979" t="s">
        <v>17</v>
      </c>
      <c r="AM16" s="1987" t="s">
        <v>2</v>
      </c>
      <c r="AN16" s="1987" t="s">
        <v>2</v>
      </c>
      <c r="AO16" s="1982" t="s">
        <v>17</v>
      </c>
      <c r="AP16" s="1982" t="s">
        <v>17</v>
      </c>
      <c r="AQ16" s="1993" t="s">
        <v>4</v>
      </c>
      <c r="AR16" s="12">
        <f t="shared" si="0"/>
        <v>9</v>
      </c>
      <c r="AS16" s="13">
        <f t="shared" si="1"/>
        <v>4</v>
      </c>
      <c r="AT16" s="13">
        <f t="shared" si="2"/>
        <v>5</v>
      </c>
      <c r="AU16" s="13">
        <f t="shared" si="3"/>
        <v>10</v>
      </c>
      <c r="AV16" s="49">
        <f t="shared" si="4"/>
        <v>1</v>
      </c>
      <c r="AW16" s="49">
        <f t="shared" si="5"/>
        <v>0</v>
      </c>
      <c r="AX16" s="49">
        <v>2</v>
      </c>
      <c r="AY16" s="13">
        <f t="shared" si="6"/>
        <v>19</v>
      </c>
      <c r="AZ16" s="219">
        <f t="shared" si="7"/>
        <v>2</v>
      </c>
      <c r="BA16" s="4594">
        <f t="shared" si="8"/>
        <v>1</v>
      </c>
    </row>
    <row r="17" spans="1:53" ht="16.5" customHeight="1" thickBot="1">
      <c r="A17" s="4652" t="s">
        <v>85</v>
      </c>
      <c r="B17" s="2149" t="s">
        <v>17</v>
      </c>
      <c r="C17" s="1999" t="s">
        <v>2</v>
      </c>
      <c r="D17" s="4456" t="s">
        <v>15</v>
      </c>
      <c r="E17" s="2161" t="s">
        <v>3</v>
      </c>
      <c r="F17" s="3329" t="s">
        <v>4</v>
      </c>
      <c r="G17" s="2004" t="s">
        <v>4</v>
      </c>
      <c r="H17" s="2152" t="s">
        <v>17</v>
      </c>
      <c r="I17" s="2062" t="s">
        <v>2</v>
      </c>
      <c r="J17" s="4653" t="s">
        <v>2</v>
      </c>
      <c r="K17" s="4654" t="s">
        <v>3</v>
      </c>
      <c r="L17" s="4672" t="s">
        <v>1929</v>
      </c>
      <c r="M17" s="4653" t="s">
        <v>2</v>
      </c>
      <c r="N17" s="4458" t="s">
        <v>17</v>
      </c>
      <c r="O17" s="4655" t="s">
        <v>17</v>
      </c>
      <c r="P17" s="2143" t="s">
        <v>4</v>
      </c>
      <c r="Q17" s="2004" t="s">
        <v>4</v>
      </c>
      <c r="R17" s="2003" t="s">
        <v>17</v>
      </c>
      <c r="S17" s="4672" t="s">
        <v>1694</v>
      </c>
      <c r="T17" s="4672" t="s">
        <v>1694</v>
      </c>
      <c r="U17" s="2005" t="s">
        <v>3</v>
      </c>
      <c r="V17" s="2152" t="s">
        <v>17</v>
      </c>
      <c r="W17" s="2062" t="s">
        <v>2</v>
      </c>
      <c r="X17" s="2005" t="s">
        <v>3</v>
      </c>
      <c r="Y17" s="2004" t="s">
        <v>4</v>
      </c>
      <c r="Z17" s="2004" t="s">
        <v>4</v>
      </c>
      <c r="AA17" s="2003" t="s">
        <v>17</v>
      </c>
      <c r="AB17" s="2003" t="s">
        <v>17</v>
      </c>
      <c r="AC17" s="2775" t="s">
        <v>3</v>
      </c>
      <c r="AD17" s="2146" t="s">
        <v>2</v>
      </c>
      <c r="AE17" s="2003" t="s">
        <v>17</v>
      </c>
      <c r="AF17" s="2005" t="s">
        <v>3</v>
      </c>
      <c r="AG17" s="2002" t="s">
        <v>17</v>
      </c>
      <c r="AH17" s="2002" t="s">
        <v>17</v>
      </c>
      <c r="AI17" s="4637" t="s">
        <v>17</v>
      </c>
      <c r="AJ17" s="4459" t="s">
        <v>704</v>
      </c>
      <c r="AK17" s="2019" t="s">
        <v>3</v>
      </c>
      <c r="AL17" s="2373" t="s">
        <v>17</v>
      </c>
      <c r="AM17" s="2018" t="s">
        <v>17</v>
      </c>
      <c r="AN17" s="2021" t="s">
        <v>2</v>
      </c>
      <c r="AO17" s="2021" t="s">
        <v>2</v>
      </c>
      <c r="AP17" s="2018" t="s">
        <v>17</v>
      </c>
      <c r="AQ17" s="3481" t="s">
        <v>4</v>
      </c>
      <c r="AR17" s="1735">
        <f t="shared" si="0"/>
        <v>5</v>
      </c>
      <c r="AS17" s="20">
        <f t="shared" si="1"/>
        <v>5</v>
      </c>
      <c r="AT17" s="20">
        <f t="shared" si="2"/>
        <v>6</v>
      </c>
      <c r="AU17" s="20">
        <f t="shared" si="3"/>
        <v>11</v>
      </c>
      <c r="AV17" s="1778">
        <f t="shared" si="4"/>
        <v>0</v>
      </c>
      <c r="AW17" s="1778">
        <f t="shared" si="5"/>
        <v>0</v>
      </c>
      <c r="AX17" s="1778">
        <v>1</v>
      </c>
      <c r="AY17" s="20">
        <f t="shared" si="6"/>
        <v>22</v>
      </c>
      <c r="AZ17" s="223">
        <f t="shared" si="7"/>
        <v>2</v>
      </c>
      <c r="BA17" s="4596">
        <f t="shared" si="8"/>
        <v>0</v>
      </c>
    </row>
    <row r="18" spans="1:53" ht="17.25" thickBot="1">
      <c r="A18" s="4656" t="s">
        <v>90</v>
      </c>
      <c r="B18" s="2111" t="s">
        <v>4</v>
      </c>
      <c r="C18" s="1981" t="s">
        <v>4</v>
      </c>
      <c r="D18" s="1975" t="s">
        <v>17</v>
      </c>
      <c r="E18" s="2101" t="s">
        <v>2</v>
      </c>
      <c r="F18" s="4481" t="s">
        <v>15</v>
      </c>
      <c r="G18" s="1977" t="s">
        <v>3</v>
      </c>
      <c r="H18" s="2109" t="s">
        <v>17</v>
      </c>
      <c r="I18" s="3282" t="s">
        <v>3</v>
      </c>
      <c r="J18" s="1977" t="s">
        <v>3</v>
      </c>
      <c r="K18" s="1975" t="s">
        <v>17</v>
      </c>
      <c r="L18" s="4653" t="s">
        <v>2</v>
      </c>
      <c r="M18" s="1976" t="s">
        <v>2</v>
      </c>
      <c r="N18" s="1975" t="s">
        <v>17</v>
      </c>
      <c r="O18" s="2051" t="s">
        <v>3</v>
      </c>
      <c r="P18" s="2100" t="s">
        <v>2</v>
      </c>
      <c r="Q18" s="4454" t="s">
        <v>15</v>
      </c>
      <c r="R18" s="1977" t="s">
        <v>3</v>
      </c>
      <c r="S18" s="4454" t="s">
        <v>15</v>
      </c>
      <c r="T18" s="1976" t="s">
        <v>2</v>
      </c>
      <c r="U18" s="1975" t="s">
        <v>17</v>
      </c>
      <c r="V18" s="2109" t="s">
        <v>17</v>
      </c>
      <c r="W18" s="4481" t="s">
        <v>15</v>
      </c>
      <c r="X18" s="1976" t="s">
        <v>2</v>
      </c>
      <c r="Y18" s="1975" t="s">
        <v>17</v>
      </c>
      <c r="Z18" s="1975" t="s">
        <v>17</v>
      </c>
      <c r="AA18" s="1976" t="s">
        <v>2</v>
      </c>
      <c r="AB18" s="3195" t="s">
        <v>704</v>
      </c>
      <c r="AC18" s="2792" t="s">
        <v>4</v>
      </c>
      <c r="AD18" s="2154" t="s">
        <v>17</v>
      </c>
      <c r="AE18" s="1976" t="s">
        <v>2</v>
      </c>
      <c r="AF18" s="1976" t="s">
        <v>2</v>
      </c>
      <c r="AG18" s="3334" t="s">
        <v>3</v>
      </c>
      <c r="AH18" s="2036" t="s">
        <v>17</v>
      </c>
      <c r="AI18" s="4633" t="s">
        <v>17</v>
      </c>
      <c r="AJ18" s="2065" t="s">
        <v>17</v>
      </c>
      <c r="AK18" s="1976" t="s">
        <v>2</v>
      </c>
      <c r="AL18" s="2036" t="s">
        <v>17</v>
      </c>
      <c r="AM18" s="1976" t="s">
        <v>2</v>
      </c>
      <c r="AN18" s="1976" t="s">
        <v>2</v>
      </c>
      <c r="AO18" s="1977" t="s">
        <v>3</v>
      </c>
      <c r="AP18" s="1975" t="s">
        <v>17</v>
      </c>
      <c r="AQ18" s="3283" t="s">
        <v>17</v>
      </c>
      <c r="AR18" s="1734">
        <f t="shared" si="0"/>
        <v>12</v>
      </c>
      <c r="AS18" s="16">
        <f t="shared" si="1"/>
        <v>6</v>
      </c>
      <c r="AT18" s="16">
        <f t="shared" si="2"/>
        <v>1</v>
      </c>
      <c r="AU18" s="16">
        <f t="shared" si="3"/>
        <v>10</v>
      </c>
      <c r="AV18" s="1777">
        <f t="shared" si="4"/>
        <v>1</v>
      </c>
      <c r="AW18" s="1777">
        <f t="shared" si="5"/>
        <v>1</v>
      </c>
      <c r="AX18" s="1777">
        <v>2</v>
      </c>
      <c r="AY18" s="16">
        <f t="shared" si="6"/>
        <v>15</v>
      </c>
      <c r="AZ18" s="3780">
        <f t="shared" si="7"/>
        <v>2</v>
      </c>
      <c r="BA18" s="4592">
        <f t="shared" si="8"/>
        <v>1</v>
      </c>
    </row>
    <row r="19" spans="1:53" ht="17.25" thickBot="1">
      <c r="A19" s="4657" t="s">
        <v>523</v>
      </c>
      <c r="B19" s="2127" t="s">
        <v>4</v>
      </c>
      <c r="C19" s="1989" t="s">
        <v>4</v>
      </c>
      <c r="D19" s="1982" t="s">
        <v>17</v>
      </c>
      <c r="E19" s="2119" t="s">
        <v>2</v>
      </c>
      <c r="F19" s="4480" t="s">
        <v>15</v>
      </c>
      <c r="G19" s="1978" t="s">
        <v>3</v>
      </c>
      <c r="H19" s="2125" t="s">
        <v>17</v>
      </c>
      <c r="I19" s="2074" t="s">
        <v>2</v>
      </c>
      <c r="J19" s="1978" t="s">
        <v>3</v>
      </c>
      <c r="K19" s="1989" t="s">
        <v>4</v>
      </c>
      <c r="L19" s="4653" t="s">
        <v>2</v>
      </c>
      <c r="M19" s="1982" t="s">
        <v>17</v>
      </c>
      <c r="N19" s="1982" t="s">
        <v>17</v>
      </c>
      <c r="O19" s="2031" t="s">
        <v>3</v>
      </c>
      <c r="P19" s="2118" t="s">
        <v>2</v>
      </c>
      <c r="Q19" s="1987" t="s">
        <v>2</v>
      </c>
      <c r="R19" s="1978" t="s">
        <v>3</v>
      </c>
      <c r="S19" s="1987" t="s">
        <v>2</v>
      </c>
      <c r="T19" s="1987" t="s">
        <v>2</v>
      </c>
      <c r="U19" s="1982" t="s">
        <v>17</v>
      </c>
      <c r="V19" s="2125" t="s">
        <v>17</v>
      </c>
      <c r="W19" s="4480" t="s">
        <v>15</v>
      </c>
      <c r="X19" s="1987" t="s">
        <v>2</v>
      </c>
      <c r="Y19" s="1987" t="s">
        <v>2</v>
      </c>
      <c r="Z19" s="1987" t="s">
        <v>2</v>
      </c>
      <c r="AA19" s="1982" t="s">
        <v>17</v>
      </c>
      <c r="AB19" s="1982" t="s">
        <v>17</v>
      </c>
      <c r="AC19" s="1993" t="s">
        <v>4</v>
      </c>
      <c r="AD19" s="2122" t="s">
        <v>17</v>
      </c>
      <c r="AE19" s="1987" t="s">
        <v>2</v>
      </c>
      <c r="AF19" s="2213" t="s">
        <v>15</v>
      </c>
      <c r="AG19" s="3240" t="s">
        <v>3</v>
      </c>
      <c r="AH19" s="1979" t="s">
        <v>17</v>
      </c>
      <c r="AI19" s="2137" t="s">
        <v>17</v>
      </c>
      <c r="AJ19" s="1995" t="s">
        <v>17</v>
      </c>
      <c r="AK19" s="1987" t="s">
        <v>2</v>
      </c>
      <c r="AL19" s="1979" t="s">
        <v>17</v>
      </c>
      <c r="AM19" s="1987" t="s">
        <v>2</v>
      </c>
      <c r="AN19" s="1987" t="s">
        <v>2</v>
      </c>
      <c r="AO19" s="1978" t="s">
        <v>3</v>
      </c>
      <c r="AP19" s="1982" t="s">
        <v>17</v>
      </c>
      <c r="AQ19" s="1997" t="s">
        <v>17</v>
      </c>
      <c r="AR19" s="12">
        <f t="shared" si="0"/>
        <v>13</v>
      </c>
      <c r="AS19" s="13">
        <f t="shared" si="1"/>
        <v>5</v>
      </c>
      <c r="AT19" s="13">
        <f t="shared" si="2"/>
        <v>2</v>
      </c>
      <c r="AU19" s="13">
        <f t="shared" si="3"/>
        <v>10</v>
      </c>
      <c r="AV19" s="49">
        <f t="shared" si="4"/>
        <v>0</v>
      </c>
      <c r="AW19" s="49">
        <f t="shared" si="5"/>
        <v>1</v>
      </c>
      <c r="AX19" s="49">
        <v>3</v>
      </c>
      <c r="AY19" s="13">
        <f t="shared" si="6"/>
        <v>14</v>
      </c>
      <c r="AZ19" s="219">
        <f t="shared" si="7"/>
        <v>2</v>
      </c>
      <c r="BA19" s="4594">
        <f t="shared" si="8"/>
        <v>0</v>
      </c>
    </row>
    <row r="20" spans="1:53" ht="17.25" thickBot="1">
      <c r="A20" s="4658" t="s">
        <v>521</v>
      </c>
      <c r="B20" s="2143" t="s">
        <v>4</v>
      </c>
      <c r="C20" s="2004" t="s">
        <v>4</v>
      </c>
      <c r="D20" s="2003" t="s">
        <v>17</v>
      </c>
      <c r="E20" s="2228" t="s">
        <v>2</v>
      </c>
      <c r="F20" s="2062" t="s">
        <v>2</v>
      </c>
      <c r="G20" s="2005" t="s">
        <v>3</v>
      </c>
      <c r="H20" s="2152" t="s">
        <v>17</v>
      </c>
      <c r="I20" s="2062" t="s">
        <v>2</v>
      </c>
      <c r="J20" s="2005" t="s">
        <v>3</v>
      </c>
      <c r="K20" s="2004" t="s">
        <v>4</v>
      </c>
      <c r="L20" s="4653" t="s">
        <v>2</v>
      </c>
      <c r="M20" s="2003" t="s">
        <v>17</v>
      </c>
      <c r="N20" s="2003" t="s">
        <v>17</v>
      </c>
      <c r="O20" s="2775" t="s">
        <v>3</v>
      </c>
      <c r="P20" s="4362" t="s">
        <v>1934</v>
      </c>
      <c r="Q20" s="1982" t="s">
        <v>17</v>
      </c>
      <c r="R20" s="4362" t="s">
        <v>1934</v>
      </c>
      <c r="S20" s="4456" t="s">
        <v>15</v>
      </c>
      <c r="T20" s="1978" t="s">
        <v>3</v>
      </c>
      <c r="U20" s="2003" t="s">
        <v>17</v>
      </c>
      <c r="V20" s="4477" t="s">
        <v>704</v>
      </c>
      <c r="W20" s="2062" t="s">
        <v>2</v>
      </c>
      <c r="X20" s="2003" t="s">
        <v>17</v>
      </c>
      <c r="Y20" s="4672" t="s">
        <v>1929</v>
      </c>
      <c r="Z20" s="1987" t="s">
        <v>2</v>
      </c>
      <c r="AA20" s="1999" t="s">
        <v>2</v>
      </c>
      <c r="AB20" s="2003" t="s">
        <v>17</v>
      </c>
      <c r="AC20" s="4457" t="s">
        <v>4</v>
      </c>
      <c r="AD20" s="2149" t="s">
        <v>17</v>
      </c>
      <c r="AE20" s="1999" t="s">
        <v>2</v>
      </c>
      <c r="AF20" s="4456" t="s">
        <v>15</v>
      </c>
      <c r="AG20" s="3309" t="s">
        <v>3</v>
      </c>
      <c r="AH20" s="2002" t="s">
        <v>17</v>
      </c>
      <c r="AI20" s="4637" t="s">
        <v>17</v>
      </c>
      <c r="AJ20" s="3206" t="s">
        <v>17</v>
      </c>
      <c r="AK20" s="2003" t="s">
        <v>17</v>
      </c>
      <c r="AL20" s="3309" t="s">
        <v>3</v>
      </c>
      <c r="AM20" s="1999" t="s">
        <v>2</v>
      </c>
      <c r="AN20" s="1999" t="s">
        <v>2</v>
      </c>
      <c r="AO20" s="2005" t="s">
        <v>3</v>
      </c>
      <c r="AP20" s="2003" t="s">
        <v>17</v>
      </c>
      <c r="AQ20" s="2064" t="s">
        <v>17</v>
      </c>
      <c r="AR20" s="1735">
        <f t="shared" si="0"/>
        <v>9</v>
      </c>
      <c r="AS20" s="20">
        <f t="shared" si="1"/>
        <v>5</v>
      </c>
      <c r="AT20" s="20">
        <f t="shared" si="2"/>
        <v>2</v>
      </c>
      <c r="AU20" s="20">
        <f t="shared" si="3"/>
        <v>10</v>
      </c>
      <c r="AV20" s="1778">
        <f t="shared" si="4"/>
        <v>1</v>
      </c>
      <c r="AW20" s="1778">
        <f t="shared" si="5"/>
        <v>1</v>
      </c>
      <c r="AX20" s="1778">
        <v>2</v>
      </c>
      <c r="AY20" s="20">
        <f t="shared" si="6"/>
        <v>15</v>
      </c>
      <c r="AZ20" s="223">
        <f t="shared" si="7"/>
        <v>2</v>
      </c>
      <c r="BA20" s="4596">
        <f t="shared" si="8"/>
        <v>1</v>
      </c>
    </row>
    <row r="21" spans="1:53" ht="17.25" thickBot="1">
      <c r="A21" s="4659" t="s">
        <v>526</v>
      </c>
      <c r="B21" s="4533" t="s">
        <v>15</v>
      </c>
      <c r="C21" s="1976" t="s">
        <v>2</v>
      </c>
      <c r="D21" s="1976" t="s">
        <v>2</v>
      </c>
      <c r="E21" s="2101" t="s">
        <v>2</v>
      </c>
      <c r="F21" s="3282" t="s">
        <v>3</v>
      </c>
      <c r="G21" s="1975" t="s">
        <v>17</v>
      </c>
      <c r="H21" s="2109" t="s">
        <v>17</v>
      </c>
      <c r="I21" s="1974" t="s">
        <v>4</v>
      </c>
      <c r="J21" s="1981" t="s">
        <v>4</v>
      </c>
      <c r="K21" s="1975" t="s">
        <v>17</v>
      </c>
      <c r="L21" s="4653" t="s">
        <v>2</v>
      </c>
      <c r="M21" s="4454" t="s">
        <v>15</v>
      </c>
      <c r="N21" s="1977" t="s">
        <v>3</v>
      </c>
      <c r="O21" s="3283" t="s">
        <v>17</v>
      </c>
      <c r="P21" s="4362" t="s">
        <v>1934</v>
      </c>
      <c r="Q21" s="4362" t="s">
        <v>1934</v>
      </c>
      <c r="R21" s="4362" t="s">
        <v>1934</v>
      </c>
      <c r="S21" s="442" t="s">
        <v>2</v>
      </c>
      <c r="T21" s="1975" t="s">
        <v>17</v>
      </c>
      <c r="U21" s="1975" t="s">
        <v>17</v>
      </c>
      <c r="V21" s="2113" t="s">
        <v>3</v>
      </c>
      <c r="W21" s="1981" t="s">
        <v>4</v>
      </c>
      <c r="X21" s="1981" t="s">
        <v>4</v>
      </c>
      <c r="Y21" s="1982" t="s">
        <v>17</v>
      </c>
      <c r="Z21" s="4454" t="s">
        <v>121</v>
      </c>
      <c r="AA21" s="4454" t="s">
        <v>15</v>
      </c>
      <c r="AB21" s="1975" t="s">
        <v>17</v>
      </c>
      <c r="AC21" s="3283" t="s">
        <v>17</v>
      </c>
      <c r="AD21" s="2100" t="s">
        <v>2</v>
      </c>
      <c r="AE21" s="4454" t="s">
        <v>15</v>
      </c>
      <c r="AF21" s="1975" t="s">
        <v>17</v>
      </c>
      <c r="AG21" s="2036" t="s">
        <v>17</v>
      </c>
      <c r="AH21" s="4650" t="s">
        <v>4</v>
      </c>
      <c r="AI21" s="4660" t="s">
        <v>4</v>
      </c>
      <c r="AJ21" s="3401" t="s">
        <v>4</v>
      </c>
      <c r="AK21" s="2009" t="s">
        <v>17</v>
      </c>
      <c r="AL21" s="2010" t="s">
        <v>17</v>
      </c>
      <c r="AM21" s="2012" t="s">
        <v>2</v>
      </c>
      <c r="AN21" s="2014" t="s">
        <v>3</v>
      </c>
      <c r="AO21" s="2008" t="s">
        <v>4</v>
      </c>
      <c r="AP21" s="2008" t="s">
        <v>4</v>
      </c>
      <c r="AQ21" s="3395" t="s">
        <v>17</v>
      </c>
      <c r="AR21" s="1734">
        <f t="shared" si="0"/>
        <v>6</v>
      </c>
      <c r="AS21" s="16">
        <f t="shared" si="1"/>
        <v>4</v>
      </c>
      <c r="AT21" s="16">
        <f t="shared" si="2"/>
        <v>6</v>
      </c>
      <c r="AU21" s="16">
        <f t="shared" si="3"/>
        <v>11</v>
      </c>
      <c r="AV21" s="1777">
        <f t="shared" si="4"/>
        <v>0</v>
      </c>
      <c r="AW21" s="1777">
        <f t="shared" si="5"/>
        <v>2</v>
      </c>
      <c r="AX21" s="1777">
        <v>3</v>
      </c>
      <c r="AY21" s="16">
        <f t="shared" si="6"/>
        <v>20</v>
      </c>
      <c r="AZ21" s="3780">
        <f t="shared" si="7"/>
        <v>2</v>
      </c>
      <c r="BA21" s="4592">
        <f t="shared" si="8"/>
        <v>0</v>
      </c>
    </row>
    <row r="22" spans="1:53" ht="17.25" thickBot="1">
      <c r="A22" s="4661" t="s">
        <v>87</v>
      </c>
      <c r="B22" s="2118" t="s">
        <v>2</v>
      </c>
      <c r="C22" s="1987" t="s">
        <v>2</v>
      </c>
      <c r="D22" s="1987" t="s">
        <v>2</v>
      </c>
      <c r="E22" s="4529" t="s">
        <v>15</v>
      </c>
      <c r="F22" s="2068" t="s">
        <v>3</v>
      </c>
      <c r="G22" s="1982" t="s">
        <v>17</v>
      </c>
      <c r="H22" s="2125" t="s">
        <v>17</v>
      </c>
      <c r="I22" s="1988" t="s">
        <v>4</v>
      </c>
      <c r="J22" s="1989" t="s">
        <v>4</v>
      </c>
      <c r="K22" s="1982" t="s">
        <v>17</v>
      </c>
      <c r="L22" s="2005" t="s">
        <v>3</v>
      </c>
      <c r="M22" s="1987" t="s">
        <v>2</v>
      </c>
      <c r="N22" s="1978" t="s">
        <v>3</v>
      </c>
      <c r="O22" s="1997" t="s">
        <v>17</v>
      </c>
      <c r="P22" s="4534" t="s">
        <v>1931</v>
      </c>
      <c r="Q22" s="1978" t="s">
        <v>3</v>
      </c>
      <c r="R22" s="1989" t="s">
        <v>4</v>
      </c>
      <c r="S22" s="1989" t="s">
        <v>4</v>
      </c>
      <c r="T22" s="1982" t="s">
        <v>17</v>
      </c>
      <c r="U22" s="1975" t="s">
        <v>16</v>
      </c>
      <c r="V22" s="2136" t="s">
        <v>3</v>
      </c>
      <c r="W22" s="4672" t="s">
        <v>1929</v>
      </c>
      <c r="X22" s="2213" t="s">
        <v>15</v>
      </c>
      <c r="Y22" s="1978" t="s">
        <v>3</v>
      </c>
      <c r="Z22" s="1987" t="s">
        <v>2</v>
      </c>
      <c r="AA22" s="1987" t="s">
        <v>2</v>
      </c>
      <c r="AB22" s="1982" t="s">
        <v>17</v>
      </c>
      <c r="AC22" s="1997" t="s">
        <v>17</v>
      </c>
      <c r="AD22" s="2134" t="s">
        <v>3</v>
      </c>
      <c r="AE22" s="2213" t="s">
        <v>15</v>
      </c>
      <c r="AF22" s="1975" t="s">
        <v>16</v>
      </c>
      <c r="AG22" s="1979" t="s">
        <v>17</v>
      </c>
      <c r="AH22" s="2056" t="s">
        <v>4</v>
      </c>
      <c r="AI22" s="4662" t="s">
        <v>4</v>
      </c>
      <c r="AJ22" s="1988" t="s">
        <v>4</v>
      </c>
      <c r="AK22" s="1982" t="s">
        <v>17</v>
      </c>
      <c r="AL22" s="1979" t="s">
        <v>17</v>
      </c>
      <c r="AM22" s="1987" t="s">
        <v>2</v>
      </c>
      <c r="AN22" s="1978" t="s">
        <v>3</v>
      </c>
      <c r="AO22" s="1989" t="s">
        <v>4</v>
      </c>
      <c r="AP22" s="1989" t="s">
        <v>4</v>
      </c>
      <c r="AQ22" s="1997" t="s">
        <v>17</v>
      </c>
      <c r="AR22" s="12">
        <f t="shared" si="0"/>
        <v>5</v>
      </c>
      <c r="AS22" s="13">
        <f t="shared" si="1"/>
        <v>7</v>
      </c>
      <c r="AT22" s="13">
        <f t="shared" si="2"/>
        <v>6</v>
      </c>
      <c r="AU22" s="13">
        <f t="shared" si="3"/>
        <v>10</v>
      </c>
      <c r="AV22" s="49">
        <f t="shared" si="4"/>
        <v>0</v>
      </c>
      <c r="AW22" s="49">
        <f t="shared" si="5"/>
        <v>2</v>
      </c>
      <c r="AX22" s="49">
        <v>3</v>
      </c>
      <c r="AY22" s="13">
        <f t="shared" si="6"/>
        <v>26</v>
      </c>
      <c r="AZ22" s="219">
        <f t="shared" si="7"/>
        <v>2</v>
      </c>
      <c r="BA22" s="4594">
        <f t="shared" si="8"/>
        <v>0</v>
      </c>
    </row>
    <row r="23" spans="1:53" ht="17.25" thickBot="1">
      <c r="A23" s="4663" t="s">
        <v>89</v>
      </c>
      <c r="B23" s="2146" t="s">
        <v>2</v>
      </c>
      <c r="C23" s="4456" t="s">
        <v>15</v>
      </c>
      <c r="D23" s="1999" t="s">
        <v>2</v>
      </c>
      <c r="E23" s="4454" t="s">
        <v>15</v>
      </c>
      <c r="F23" s="3368" t="s">
        <v>3</v>
      </c>
      <c r="G23" s="2003" t="s">
        <v>17</v>
      </c>
      <c r="H23" s="2152" t="s">
        <v>17</v>
      </c>
      <c r="I23" s="3329" t="s">
        <v>4</v>
      </c>
      <c r="J23" s="2004" t="s">
        <v>4</v>
      </c>
      <c r="K23" s="2003" t="s">
        <v>17</v>
      </c>
      <c r="L23" s="4653" t="s">
        <v>2</v>
      </c>
      <c r="M23" s="1999" t="s">
        <v>2</v>
      </c>
      <c r="N23" s="2005" t="s">
        <v>3</v>
      </c>
      <c r="O23" s="2064" t="s">
        <v>17</v>
      </c>
      <c r="P23" s="2146" t="s">
        <v>2</v>
      </c>
      <c r="Q23" s="2005" t="s">
        <v>3</v>
      </c>
      <c r="R23" s="2004" t="s">
        <v>4</v>
      </c>
      <c r="S23" s="2004" t="s">
        <v>4</v>
      </c>
      <c r="T23" s="2003" t="s">
        <v>17</v>
      </c>
      <c r="U23" s="2003" t="s">
        <v>17</v>
      </c>
      <c r="V23" s="2161" t="s">
        <v>3</v>
      </c>
      <c r="W23" s="2062" t="s">
        <v>2</v>
      </c>
      <c r="X23" s="2003" t="s">
        <v>17</v>
      </c>
      <c r="Y23" s="2005" t="s">
        <v>3</v>
      </c>
      <c r="Z23" s="2213" t="s">
        <v>15</v>
      </c>
      <c r="AA23" s="1999" t="s">
        <v>2</v>
      </c>
      <c r="AB23" s="2003" t="s">
        <v>17</v>
      </c>
      <c r="AC23" s="3369" t="s">
        <v>704</v>
      </c>
      <c r="AD23" s="2188" t="s">
        <v>3</v>
      </c>
      <c r="AE23" s="2003" t="s">
        <v>17</v>
      </c>
      <c r="AF23" s="4672" t="s">
        <v>1929</v>
      </c>
      <c r="AG23" s="2002" t="s">
        <v>17</v>
      </c>
      <c r="AH23" s="4664" t="s">
        <v>4</v>
      </c>
      <c r="AI23" s="4637" t="s">
        <v>17</v>
      </c>
      <c r="AJ23" s="2017" t="s">
        <v>4</v>
      </c>
      <c r="AK23" s="2018" t="s">
        <v>17</v>
      </c>
      <c r="AL23" s="2373" t="s">
        <v>17</v>
      </c>
      <c r="AM23" s="2021" t="s">
        <v>2</v>
      </c>
      <c r="AN23" s="2019" t="s">
        <v>3</v>
      </c>
      <c r="AO23" s="2022" t="s">
        <v>4</v>
      </c>
      <c r="AP23" s="2022" t="s">
        <v>4</v>
      </c>
      <c r="AQ23" s="3285" t="s">
        <v>17</v>
      </c>
      <c r="AR23" s="1735">
        <f t="shared" si="0"/>
        <v>6</v>
      </c>
      <c r="AS23" s="20">
        <f t="shared" si="1"/>
        <v>6</v>
      </c>
      <c r="AT23" s="20">
        <f>COUNTIF(F23:AI23,$AT$4)</f>
        <v>5</v>
      </c>
      <c r="AU23" s="20">
        <f t="shared" si="3"/>
        <v>11</v>
      </c>
      <c r="AV23" s="1778">
        <f t="shared" si="4"/>
        <v>1</v>
      </c>
      <c r="AW23" s="1778">
        <f t="shared" si="5"/>
        <v>1</v>
      </c>
      <c r="AX23" s="1778">
        <v>1</v>
      </c>
      <c r="AY23" s="20">
        <f t="shared" si="6"/>
        <v>23</v>
      </c>
      <c r="AZ23" s="223">
        <f t="shared" si="7"/>
        <v>2</v>
      </c>
      <c r="BA23" s="4596">
        <f t="shared" si="8"/>
        <v>1</v>
      </c>
    </row>
    <row r="24" spans="1:53" ht="17.25" thickBot="1">
      <c r="A24" s="4601" t="s">
        <v>1414</v>
      </c>
      <c r="B24" s="457" t="s">
        <v>2</v>
      </c>
      <c r="C24" s="457" t="s">
        <v>2</v>
      </c>
      <c r="D24" s="457" t="s">
        <v>2</v>
      </c>
      <c r="E24" s="4598" t="s">
        <v>2</v>
      </c>
      <c r="F24" s="2318" t="s">
        <v>2</v>
      </c>
      <c r="G24" s="459" t="s">
        <v>16</v>
      </c>
      <c r="H24" s="4374" t="s">
        <v>16</v>
      </c>
      <c r="I24" s="2318" t="s">
        <v>2</v>
      </c>
      <c r="J24" s="457" t="s">
        <v>2</v>
      </c>
      <c r="K24" s="457" t="s">
        <v>2</v>
      </c>
      <c r="L24" s="4653" t="s">
        <v>2</v>
      </c>
      <c r="M24" s="457" t="s">
        <v>2</v>
      </c>
      <c r="N24" s="459" t="s">
        <v>16</v>
      </c>
      <c r="O24" s="2321" t="s">
        <v>16</v>
      </c>
      <c r="P24" s="4358" t="s">
        <v>2</v>
      </c>
      <c r="Q24" s="457" t="s">
        <v>2</v>
      </c>
      <c r="R24" s="457" t="s">
        <v>2</v>
      </c>
      <c r="S24" s="457" t="s">
        <v>2</v>
      </c>
      <c r="T24" s="459" t="s">
        <v>16</v>
      </c>
      <c r="U24" s="26" t="s">
        <v>704</v>
      </c>
      <c r="V24" s="4602" t="s">
        <v>704</v>
      </c>
      <c r="W24" s="2318" t="s">
        <v>2</v>
      </c>
      <c r="X24" s="459" t="s">
        <v>16</v>
      </c>
      <c r="Y24" s="457" t="s">
        <v>2</v>
      </c>
      <c r="Z24" s="457" t="s">
        <v>2</v>
      </c>
      <c r="AA24" s="457" t="s">
        <v>2</v>
      </c>
      <c r="AB24" s="459" t="s">
        <v>16</v>
      </c>
      <c r="AC24" s="2321" t="s">
        <v>16</v>
      </c>
      <c r="AD24" s="4358" t="s">
        <v>2</v>
      </c>
      <c r="AE24" s="457" t="s">
        <v>2</v>
      </c>
      <c r="AF24" s="457" t="s">
        <v>2</v>
      </c>
      <c r="AG24" s="1248" t="s">
        <v>16</v>
      </c>
      <c r="AH24" s="4603" t="s">
        <v>704</v>
      </c>
      <c r="AI24" s="4591" t="s">
        <v>16</v>
      </c>
      <c r="AJ24" s="1851" t="s">
        <v>16</v>
      </c>
      <c r="AK24" s="457" t="s">
        <v>2</v>
      </c>
      <c r="AL24" s="1248" t="s">
        <v>16</v>
      </c>
      <c r="AM24" s="457" t="s">
        <v>2</v>
      </c>
      <c r="AN24" s="457" t="s">
        <v>2</v>
      </c>
      <c r="AO24" s="457" t="s">
        <v>2</v>
      </c>
      <c r="AP24" s="459" t="s">
        <v>16</v>
      </c>
      <c r="AQ24" s="2321" t="s">
        <v>16</v>
      </c>
      <c r="AR24" s="1734">
        <f t="shared" si="0"/>
        <v>17</v>
      </c>
      <c r="AS24" s="16">
        <f t="shared" si="1"/>
        <v>0</v>
      </c>
      <c r="AT24" s="16">
        <f t="shared" si="2"/>
        <v>0</v>
      </c>
      <c r="AU24" s="16">
        <f t="shared" si="3"/>
        <v>10</v>
      </c>
      <c r="AV24" s="1777">
        <f t="shared" si="4"/>
        <v>3</v>
      </c>
      <c r="AW24" s="1777">
        <f t="shared" si="5"/>
        <v>1</v>
      </c>
      <c r="AX24" s="1777">
        <v>0</v>
      </c>
      <c r="AY24" s="16">
        <f t="shared" si="6"/>
        <v>3</v>
      </c>
      <c r="AZ24" s="3780">
        <f t="shared" si="7"/>
        <v>0</v>
      </c>
      <c r="BA24" s="4592">
        <f t="shared" si="8"/>
        <v>2</v>
      </c>
    </row>
    <row r="25" spans="1:53" ht="17.25" thickBot="1">
      <c r="A25" s="4604" t="s">
        <v>729</v>
      </c>
      <c r="B25" s="442" t="s">
        <v>2</v>
      </c>
      <c r="C25" s="442" t="s">
        <v>2</v>
      </c>
      <c r="D25" s="442" t="s">
        <v>2</v>
      </c>
      <c r="E25" s="1241" t="s">
        <v>2</v>
      </c>
      <c r="F25" s="4023" t="s">
        <v>56</v>
      </c>
      <c r="G25" s="439" t="s">
        <v>16</v>
      </c>
      <c r="H25" s="4376" t="s">
        <v>16</v>
      </c>
      <c r="I25" s="443" t="s">
        <v>2</v>
      </c>
      <c r="J25" s="1852" t="s">
        <v>3</v>
      </c>
      <c r="K25" s="442" t="s">
        <v>2</v>
      </c>
      <c r="L25" s="4653" t="s">
        <v>2</v>
      </c>
      <c r="M25" s="442" t="s">
        <v>2</v>
      </c>
      <c r="N25" s="439" t="s">
        <v>16</v>
      </c>
      <c r="O25" s="2311" t="s">
        <v>16</v>
      </c>
      <c r="P25" s="4362" t="s">
        <v>2</v>
      </c>
      <c r="Q25" s="442" t="s">
        <v>2</v>
      </c>
      <c r="R25" s="1852" t="s">
        <v>3</v>
      </c>
      <c r="S25" s="457" t="s">
        <v>2</v>
      </c>
      <c r="T25" s="439" t="s">
        <v>16</v>
      </c>
      <c r="U25" s="4020" t="s">
        <v>704</v>
      </c>
      <c r="V25" s="4393" t="s">
        <v>704</v>
      </c>
      <c r="W25" s="439" t="s">
        <v>16</v>
      </c>
      <c r="X25" s="443" t="s">
        <v>2</v>
      </c>
      <c r="Y25" s="4456" t="s">
        <v>1067</v>
      </c>
      <c r="Z25" s="442" t="s">
        <v>2</v>
      </c>
      <c r="AA25" s="457" t="s">
        <v>2</v>
      </c>
      <c r="AB25" s="439" t="s">
        <v>16</v>
      </c>
      <c r="AC25" s="2311" t="s">
        <v>16</v>
      </c>
      <c r="AD25" s="4362" t="s">
        <v>2</v>
      </c>
      <c r="AE25" s="442" t="s">
        <v>2</v>
      </c>
      <c r="AF25" s="2005" t="s">
        <v>3</v>
      </c>
      <c r="AG25" s="4250" t="s">
        <v>704</v>
      </c>
      <c r="AH25" s="2456" t="s">
        <v>16</v>
      </c>
      <c r="AI25" s="4593" t="s">
        <v>16</v>
      </c>
      <c r="AJ25" s="446" t="s">
        <v>16</v>
      </c>
      <c r="AK25" s="442" t="s">
        <v>2</v>
      </c>
      <c r="AL25" s="2456" t="s">
        <v>16</v>
      </c>
      <c r="AM25" s="442" t="s">
        <v>2</v>
      </c>
      <c r="AN25" s="1852" t="s">
        <v>3</v>
      </c>
      <c r="AO25" s="442" t="s">
        <v>2</v>
      </c>
      <c r="AP25" s="439" t="s">
        <v>16</v>
      </c>
      <c r="AQ25" s="2311" t="s">
        <v>16</v>
      </c>
      <c r="AR25" s="12">
        <f t="shared" si="0"/>
        <v>13</v>
      </c>
      <c r="AS25" s="13">
        <f t="shared" si="1"/>
        <v>4</v>
      </c>
      <c r="AT25" s="13">
        <f t="shared" si="2"/>
        <v>0</v>
      </c>
      <c r="AU25" s="13">
        <f t="shared" si="3"/>
        <v>10</v>
      </c>
      <c r="AV25" s="49">
        <f t="shared" si="4"/>
        <v>3</v>
      </c>
      <c r="AW25" s="49">
        <f t="shared" si="5"/>
        <v>1</v>
      </c>
      <c r="AX25" s="49">
        <v>3</v>
      </c>
      <c r="AY25" s="13">
        <f>(AS25*2)+(AT25*2)+AV25</f>
        <v>11</v>
      </c>
      <c r="AZ25" s="219">
        <f t="shared" si="7"/>
        <v>0</v>
      </c>
      <c r="BA25" s="4594">
        <f t="shared" si="8"/>
        <v>2</v>
      </c>
    </row>
    <row r="26" spans="1:53" ht="17.25" thickBot="1">
      <c r="A26" s="4605" t="s">
        <v>97</v>
      </c>
      <c r="B26" s="442" t="s">
        <v>2</v>
      </c>
      <c r="C26" s="1852" t="s">
        <v>3</v>
      </c>
      <c r="D26" s="442" t="s">
        <v>2</v>
      </c>
      <c r="E26" s="1241" t="s">
        <v>2</v>
      </c>
      <c r="F26" s="443" t="s">
        <v>2</v>
      </c>
      <c r="G26" s="439" t="s">
        <v>16</v>
      </c>
      <c r="H26" s="4376" t="s">
        <v>16</v>
      </c>
      <c r="I26" s="443" t="s">
        <v>2</v>
      </c>
      <c r="J26" s="442" t="s">
        <v>2</v>
      </c>
      <c r="K26" s="442" t="s">
        <v>2</v>
      </c>
      <c r="L26" s="4653" t="s">
        <v>2</v>
      </c>
      <c r="M26" s="442" t="s">
        <v>2</v>
      </c>
      <c r="N26" s="439" t="s">
        <v>16</v>
      </c>
      <c r="O26" s="2311" t="s">
        <v>16</v>
      </c>
      <c r="P26" s="4595" t="s">
        <v>56</v>
      </c>
      <c r="Q26" s="442" t="s">
        <v>2</v>
      </c>
      <c r="R26" s="442" t="s">
        <v>2</v>
      </c>
      <c r="S26" s="4679" t="s">
        <v>1938</v>
      </c>
      <c r="T26" s="1852" t="s">
        <v>3</v>
      </c>
      <c r="U26" s="439" t="s">
        <v>16</v>
      </c>
      <c r="V26" s="4376" t="s">
        <v>16</v>
      </c>
      <c r="W26" s="442" t="s">
        <v>2</v>
      </c>
      <c r="X26" s="11" t="s">
        <v>56</v>
      </c>
      <c r="Y26" s="442" t="s">
        <v>2</v>
      </c>
      <c r="Z26" s="442" t="s">
        <v>2</v>
      </c>
      <c r="AA26" s="439" t="s">
        <v>16</v>
      </c>
      <c r="AB26" s="4020" t="s">
        <v>704</v>
      </c>
      <c r="AC26" s="4022" t="s">
        <v>704</v>
      </c>
      <c r="AD26" s="4362" t="s">
        <v>2</v>
      </c>
      <c r="AE26" s="439" t="s">
        <v>16</v>
      </c>
      <c r="AF26" s="442" t="s">
        <v>2</v>
      </c>
      <c r="AG26" s="4250" t="s">
        <v>704</v>
      </c>
      <c r="AH26" s="2456" t="s">
        <v>16</v>
      </c>
      <c r="AI26" s="4593" t="s">
        <v>16</v>
      </c>
      <c r="AJ26" s="446" t="s">
        <v>16</v>
      </c>
      <c r="AK26" s="442" t="s">
        <v>2</v>
      </c>
      <c r="AL26" s="2456" t="s">
        <v>16</v>
      </c>
      <c r="AM26" s="442" t="s">
        <v>2</v>
      </c>
      <c r="AN26" s="442" t="s">
        <v>2</v>
      </c>
      <c r="AO26" s="442" t="s">
        <v>2</v>
      </c>
      <c r="AP26" s="439" t="s">
        <v>16</v>
      </c>
      <c r="AQ26" s="2311" t="s">
        <v>16</v>
      </c>
      <c r="AR26" s="12">
        <f t="shared" si="0"/>
        <v>15</v>
      </c>
      <c r="AS26" s="13">
        <f t="shared" si="1"/>
        <v>1</v>
      </c>
      <c r="AT26" s="13">
        <f t="shared" si="2"/>
        <v>0</v>
      </c>
      <c r="AU26" s="13">
        <f t="shared" si="3"/>
        <v>10</v>
      </c>
      <c r="AV26" s="49">
        <f t="shared" si="4"/>
        <v>3</v>
      </c>
      <c r="AW26" s="49">
        <f t="shared" si="5"/>
        <v>1</v>
      </c>
      <c r="AX26" s="49">
        <v>2</v>
      </c>
      <c r="AY26" s="13">
        <f t="shared" si="6"/>
        <v>5</v>
      </c>
      <c r="AZ26" s="219">
        <f t="shared" si="7"/>
        <v>0</v>
      </c>
      <c r="BA26" s="4594">
        <f t="shared" si="8"/>
        <v>2</v>
      </c>
    </row>
    <row r="27" spans="1:53" ht="17.25" thickBot="1">
      <c r="A27" s="4604" t="s">
        <v>1685</v>
      </c>
      <c r="B27" s="442" t="s">
        <v>2</v>
      </c>
      <c r="C27" s="442" t="s">
        <v>2</v>
      </c>
      <c r="D27" s="442" t="s">
        <v>2</v>
      </c>
      <c r="E27" s="1241" t="s">
        <v>2</v>
      </c>
      <c r="F27" s="443" t="s">
        <v>2</v>
      </c>
      <c r="G27" s="439" t="s">
        <v>16</v>
      </c>
      <c r="H27" s="4376" t="s">
        <v>16</v>
      </c>
      <c r="I27" s="443" t="s">
        <v>2</v>
      </c>
      <c r="J27" s="442" t="s">
        <v>2</v>
      </c>
      <c r="K27" s="442" t="s">
        <v>2</v>
      </c>
      <c r="L27" s="4653" t="s">
        <v>2</v>
      </c>
      <c r="M27" s="442" t="s">
        <v>2</v>
      </c>
      <c r="N27" s="439" t="s">
        <v>16</v>
      </c>
      <c r="O27" s="2311" t="s">
        <v>16</v>
      </c>
      <c r="P27" s="4362" t="s">
        <v>2</v>
      </c>
      <c r="Q27" s="442" t="s">
        <v>2</v>
      </c>
      <c r="R27" s="442" t="s">
        <v>2</v>
      </c>
      <c r="S27" s="442" t="s">
        <v>2</v>
      </c>
      <c r="T27" s="442" t="s">
        <v>2</v>
      </c>
      <c r="U27" s="439" t="s">
        <v>16</v>
      </c>
      <c r="V27" s="4376" t="s">
        <v>16</v>
      </c>
      <c r="W27" s="443" t="s">
        <v>2</v>
      </c>
      <c r="X27" s="442" t="s">
        <v>2</v>
      </c>
      <c r="Y27" s="442" t="s">
        <v>2</v>
      </c>
      <c r="Z27" s="442" t="s">
        <v>2</v>
      </c>
      <c r="AA27" s="442" t="s">
        <v>2</v>
      </c>
      <c r="AB27" s="439" t="s">
        <v>16</v>
      </c>
      <c r="AC27" s="2311" t="s">
        <v>16</v>
      </c>
      <c r="AD27" s="4362" t="s">
        <v>2</v>
      </c>
      <c r="AE27" s="442" t="s">
        <v>2</v>
      </c>
      <c r="AF27" s="442" t="s">
        <v>2</v>
      </c>
      <c r="AG27" s="2456" t="s">
        <v>16</v>
      </c>
      <c r="AH27" s="2456" t="s">
        <v>16</v>
      </c>
      <c r="AI27" s="4606" t="s">
        <v>704</v>
      </c>
      <c r="AJ27" s="2508" t="s">
        <v>704</v>
      </c>
      <c r="AK27" s="442" t="s">
        <v>2</v>
      </c>
      <c r="AL27" s="4250" t="s">
        <v>704</v>
      </c>
      <c r="AM27" s="439" t="s">
        <v>16</v>
      </c>
      <c r="AN27" s="442" t="s">
        <v>2</v>
      </c>
      <c r="AO27" s="442" t="s">
        <v>2</v>
      </c>
      <c r="AP27" s="439" t="s">
        <v>16</v>
      </c>
      <c r="AQ27" s="2311" t="s">
        <v>16</v>
      </c>
      <c r="AR27" s="12">
        <f t="shared" si="0"/>
        <v>19</v>
      </c>
      <c r="AS27" s="13">
        <f t="shared" si="1"/>
        <v>0</v>
      </c>
      <c r="AT27" s="13">
        <f t="shared" si="2"/>
        <v>0</v>
      </c>
      <c r="AU27" s="13">
        <f t="shared" si="3"/>
        <v>10</v>
      </c>
      <c r="AV27" s="49">
        <f t="shared" si="4"/>
        <v>1</v>
      </c>
      <c r="AW27" s="49">
        <f t="shared" si="5"/>
        <v>1</v>
      </c>
      <c r="AX27" s="49">
        <v>0</v>
      </c>
      <c r="AY27" s="13">
        <f t="shared" si="6"/>
        <v>1</v>
      </c>
      <c r="AZ27" s="219">
        <f t="shared" si="7"/>
        <v>0</v>
      </c>
      <c r="BA27" s="4594">
        <f t="shared" si="8"/>
        <v>1</v>
      </c>
    </row>
    <row r="28" spans="1:53" ht="17.25" thickBot="1">
      <c r="A28" s="4605" t="s">
        <v>428</v>
      </c>
      <c r="B28" s="11" t="s">
        <v>56</v>
      </c>
      <c r="C28" s="439" t="s">
        <v>16</v>
      </c>
      <c r="D28" s="442" t="s">
        <v>2</v>
      </c>
      <c r="E28" s="1241" t="s">
        <v>2</v>
      </c>
      <c r="F28" s="2312" t="s">
        <v>3</v>
      </c>
      <c r="G28" s="439" t="s">
        <v>16</v>
      </c>
      <c r="H28" s="4376" t="s">
        <v>16</v>
      </c>
      <c r="I28" s="442" t="s">
        <v>2</v>
      </c>
      <c r="J28" s="442" t="s">
        <v>2</v>
      </c>
      <c r="K28" s="4667" t="s">
        <v>3</v>
      </c>
      <c r="L28" s="4653" t="s">
        <v>2</v>
      </c>
      <c r="M28" s="442" t="s">
        <v>2</v>
      </c>
      <c r="N28" s="439" t="s">
        <v>16</v>
      </c>
      <c r="O28" s="2311" t="s">
        <v>16</v>
      </c>
      <c r="P28" s="4362" t="s">
        <v>2</v>
      </c>
      <c r="Q28" s="1852" t="s">
        <v>3</v>
      </c>
      <c r="R28" s="11" t="s">
        <v>56</v>
      </c>
      <c r="S28" s="442" t="s">
        <v>2</v>
      </c>
      <c r="T28" s="442" t="s">
        <v>2</v>
      </c>
      <c r="U28" s="439" t="s">
        <v>16</v>
      </c>
      <c r="V28" s="4376" t="s">
        <v>16</v>
      </c>
      <c r="W28" s="443" t="s">
        <v>2</v>
      </c>
      <c r="X28" s="442" t="s">
        <v>2</v>
      </c>
      <c r="Y28" s="442" t="s">
        <v>2</v>
      </c>
      <c r="Z28" s="442" t="s">
        <v>2</v>
      </c>
      <c r="AA28" s="442" t="s">
        <v>2</v>
      </c>
      <c r="AB28" s="439" t="s">
        <v>16</v>
      </c>
      <c r="AC28" s="2311" t="s">
        <v>16</v>
      </c>
      <c r="AD28" s="4375" t="s">
        <v>3</v>
      </c>
      <c r="AE28" s="442" t="s">
        <v>2</v>
      </c>
      <c r="AF28" s="11" t="s">
        <v>56</v>
      </c>
      <c r="AG28" s="2456" t="s">
        <v>16</v>
      </c>
      <c r="AH28" s="2456" t="s">
        <v>16</v>
      </c>
      <c r="AI28" s="4606" t="s">
        <v>704</v>
      </c>
      <c r="AJ28" s="2508" t="s">
        <v>704</v>
      </c>
      <c r="AK28" s="442" t="s">
        <v>2</v>
      </c>
      <c r="AL28" s="2456" t="s">
        <v>16</v>
      </c>
      <c r="AM28" s="439" t="s">
        <v>16</v>
      </c>
      <c r="AN28" s="442" t="s">
        <v>2</v>
      </c>
      <c r="AO28" s="1852" t="s">
        <v>3</v>
      </c>
      <c r="AP28" s="439" t="s">
        <v>16</v>
      </c>
      <c r="AQ28" s="2311" t="s">
        <v>16</v>
      </c>
      <c r="AR28" s="12">
        <f t="shared" si="0"/>
        <v>15</v>
      </c>
      <c r="AS28" s="13">
        <f t="shared" si="1"/>
        <v>4</v>
      </c>
      <c r="AT28" s="13">
        <f t="shared" si="2"/>
        <v>0</v>
      </c>
      <c r="AU28" s="13">
        <f t="shared" si="3"/>
        <v>10</v>
      </c>
      <c r="AV28" s="49">
        <f t="shared" si="4"/>
        <v>1</v>
      </c>
      <c r="AW28" s="49">
        <f t="shared" si="5"/>
        <v>1</v>
      </c>
      <c r="AX28" s="49">
        <v>3</v>
      </c>
      <c r="AY28" s="13">
        <f t="shared" si="6"/>
        <v>9</v>
      </c>
      <c r="AZ28" s="219">
        <f t="shared" si="7"/>
        <v>0</v>
      </c>
      <c r="BA28" s="4594">
        <f t="shared" si="8"/>
        <v>1</v>
      </c>
    </row>
    <row r="29" spans="1:53" ht="17.25" thickBot="1">
      <c r="A29" s="4605" t="s">
        <v>99</v>
      </c>
      <c r="B29" s="442" t="s">
        <v>2</v>
      </c>
      <c r="C29" s="439" t="s">
        <v>16</v>
      </c>
      <c r="D29" s="11" t="s">
        <v>56</v>
      </c>
      <c r="E29" s="1241" t="s">
        <v>2</v>
      </c>
      <c r="F29" s="443" t="s">
        <v>2</v>
      </c>
      <c r="G29" s="439" t="s">
        <v>16</v>
      </c>
      <c r="H29" s="4376" t="s">
        <v>16</v>
      </c>
      <c r="I29" s="4667" t="s">
        <v>3</v>
      </c>
      <c r="J29" s="442" t="s">
        <v>2</v>
      </c>
      <c r="K29" s="442" t="s">
        <v>1932</v>
      </c>
      <c r="L29" s="4653" t="s">
        <v>2</v>
      </c>
      <c r="M29" s="442" t="s">
        <v>2</v>
      </c>
      <c r="N29" s="439" t="s">
        <v>16</v>
      </c>
      <c r="O29" s="2311" t="s">
        <v>16</v>
      </c>
      <c r="P29" s="4362" t="s">
        <v>1934</v>
      </c>
      <c r="Q29" s="4362" t="s">
        <v>1934</v>
      </c>
      <c r="R29" s="4362" t="s">
        <v>1934</v>
      </c>
      <c r="S29" s="11" t="s">
        <v>54</v>
      </c>
      <c r="T29" s="442" t="s">
        <v>2</v>
      </c>
      <c r="U29" s="439" t="s">
        <v>16</v>
      </c>
      <c r="V29" s="4376" t="s">
        <v>16</v>
      </c>
      <c r="W29" s="443" t="s">
        <v>2</v>
      </c>
      <c r="X29" s="442" t="s">
        <v>2</v>
      </c>
      <c r="Y29" s="442" t="s">
        <v>2</v>
      </c>
      <c r="Z29" s="442" t="s">
        <v>2</v>
      </c>
      <c r="AA29" s="4375" t="s">
        <v>3</v>
      </c>
      <c r="AB29" s="439" t="s">
        <v>16</v>
      </c>
      <c r="AC29" s="4022" t="s">
        <v>704</v>
      </c>
      <c r="AD29" s="442" t="s">
        <v>2</v>
      </c>
      <c r="AE29" s="439" t="s">
        <v>16</v>
      </c>
      <c r="AF29" s="442" t="s">
        <v>2</v>
      </c>
      <c r="AG29" s="2456" t="s">
        <v>16</v>
      </c>
      <c r="AH29" s="4606" t="s">
        <v>704</v>
      </c>
      <c r="AI29" s="4593" t="s">
        <v>16</v>
      </c>
      <c r="AJ29" s="446" t="s">
        <v>16</v>
      </c>
      <c r="AK29" s="442" t="s">
        <v>2</v>
      </c>
      <c r="AL29" s="2456" t="s">
        <v>16</v>
      </c>
      <c r="AM29" s="442" t="s">
        <v>2</v>
      </c>
      <c r="AN29" s="442" t="s">
        <v>2</v>
      </c>
      <c r="AO29" s="442" t="s">
        <v>2</v>
      </c>
      <c r="AP29" s="439" t="s">
        <v>16</v>
      </c>
      <c r="AQ29" s="2311" t="s">
        <v>16</v>
      </c>
      <c r="AR29" s="12">
        <f t="shared" si="0"/>
        <v>11</v>
      </c>
      <c r="AS29" s="13">
        <f t="shared" si="1"/>
        <v>3</v>
      </c>
      <c r="AT29" s="13">
        <f t="shared" si="2"/>
        <v>0</v>
      </c>
      <c r="AU29" s="13">
        <f t="shared" si="3"/>
        <v>10</v>
      </c>
      <c r="AV29" s="49">
        <f t="shared" si="4"/>
        <v>2</v>
      </c>
      <c r="AW29" s="49">
        <f t="shared" si="5"/>
        <v>1</v>
      </c>
      <c r="AX29" s="49">
        <v>2</v>
      </c>
      <c r="AY29" s="13">
        <f t="shared" si="6"/>
        <v>8</v>
      </c>
      <c r="AZ29" s="219">
        <f t="shared" si="7"/>
        <v>0</v>
      </c>
      <c r="BA29" s="4594">
        <f t="shared" si="8"/>
        <v>1</v>
      </c>
    </row>
    <row r="30" spans="1:53" ht="17.25" thickBot="1">
      <c r="A30" s="4605" t="s">
        <v>94</v>
      </c>
      <c r="B30" s="442" t="s">
        <v>2</v>
      </c>
      <c r="C30" s="442" t="s">
        <v>2</v>
      </c>
      <c r="D30" s="1852" t="s">
        <v>3</v>
      </c>
      <c r="E30" s="1241" t="s">
        <v>2</v>
      </c>
      <c r="F30" s="4672" t="s">
        <v>1929</v>
      </c>
      <c r="G30" s="439" t="s">
        <v>16</v>
      </c>
      <c r="H30" s="4393" t="s">
        <v>704</v>
      </c>
      <c r="I30" s="443" t="s">
        <v>2</v>
      </c>
      <c r="J30" s="439" t="s">
        <v>16</v>
      </c>
      <c r="K30" s="441" t="s">
        <v>2</v>
      </c>
      <c r="L30" s="4653" t="s">
        <v>2</v>
      </c>
      <c r="M30" s="1852" t="s">
        <v>3</v>
      </c>
      <c r="N30" s="439" t="s">
        <v>16</v>
      </c>
      <c r="O30" s="4022" t="s">
        <v>704</v>
      </c>
      <c r="P30" s="4362" t="s">
        <v>2</v>
      </c>
      <c r="Q30" s="442" t="s">
        <v>2</v>
      </c>
      <c r="R30" s="442" t="s">
        <v>2</v>
      </c>
      <c r="S30" s="4672" t="s">
        <v>1930</v>
      </c>
      <c r="T30" s="4376" t="s">
        <v>16</v>
      </c>
      <c r="U30" s="442" t="s">
        <v>2</v>
      </c>
      <c r="V30" s="4376" t="s">
        <v>16</v>
      </c>
      <c r="W30" s="1852" t="s">
        <v>3</v>
      </c>
      <c r="X30" s="442" t="s">
        <v>2</v>
      </c>
      <c r="Y30" s="1982" t="s">
        <v>16</v>
      </c>
      <c r="Z30" s="442" t="s">
        <v>2</v>
      </c>
      <c r="AA30" s="442" t="s">
        <v>2</v>
      </c>
      <c r="AB30" s="2051" t="s">
        <v>3</v>
      </c>
      <c r="AC30" s="2311" t="s">
        <v>16</v>
      </c>
      <c r="AD30" s="4595" t="s">
        <v>288</v>
      </c>
      <c r="AE30" s="1852" t="s">
        <v>3</v>
      </c>
      <c r="AF30" s="442" t="s">
        <v>2</v>
      </c>
      <c r="AG30" s="2456" t="s">
        <v>16</v>
      </c>
      <c r="AH30" s="4250" t="s">
        <v>704</v>
      </c>
      <c r="AI30" s="4593" t="s">
        <v>16</v>
      </c>
      <c r="AJ30" s="446" t="s">
        <v>16</v>
      </c>
      <c r="AK30" s="1852" t="s">
        <v>3</v>
      </c>
      <c r="AL30" s="4250" t="s">
        <v>704</v>
      </c>
      <c r="AM30" s="442" t="s">
        <v>2</v>
      </c>
      <c r="AN30" s="442" t="s">
        <v>2</v>
      </c>
      <c r="AO30" s="442" t="s">
        <v>2</v>
      </c>
      <c r="AP30" s="439" t="s">
        <v>16</v>
      </c>
      <c r="AQ30" s="2311" t="s">
        <v>16</v>
      </c>
      <c r="AR30" s="12">
        <f t="shared" si="0"/>
        <v>11</v>
      </c>
      <c r="AS30" s="13">
        <f t="shared" si="1"/>
        <v>4</v>
      </c>
      <c r="AT30" s="13">
        <f t="shared" si="2"/>
        <v>0</v>
      </c>
      <c r="AU30" s="13">
        <f t="shared" si="3"/>
        <v>9</v>
      </c>
      <c r="AV30" s="49">
        <f t="shared" si="4"/>
        <v>3</v>
      </c>
      <c r="AW30" s="49">
        <f t="shared" si="5"/>
        <v>1</v>
      </c>
      <c r="AX30" s="49">
        <v>3</v>
      </c>
      <c r="AY30" s="13">
        <f t="shared" si="6"/>
        <v>11</v>
      </c>
      <c r="AZ30" s="219">
        <f t="shared" si="7"/>
        <v>1</v>
      </c>
      <c r="BA30" s="4594">
        <f t="shared" si="8"/>
        <v>2</v>
      </c>
    </row>
    <row r="31" spans="1:53">
      <c r="A31" s="4607" t="s">
        <v>524</v>
      </c>
      <c r="B31" s="442" t="s">
        <v>2</v>
      </c>
      <c r="C31" s="442" t="s">
        <v>2</v>
      </c>
      <c r="D31" s="442" t="s">
        <v>2</v>
      </c>
      <c r="E31" s="4600" t="s">
        <v>56</v>
      </c>
      <c r="F31" s="443" t="s">
        <v>2</v>
      </c>
      <c r="G31" s="439" t="s">
        <v>16</v>
      </c>
      <c r="H31" s="4376" t="s">
        <v>16</v>
      </c>
      <c r="I31" s="443" t="s">
        <v>2</v>
      </c>
      <c r="J31" s="442" t="s">
        <v>2</v>
      </c>
      <c r="K31" s="442" t="s">
        <v>2</v>
      </c>
      <c r="L31" s="11" t="s">
        <v>15</v>
      </c>
      <c r="M31" s="439" t="s">
        <v>16</v>
      </c>
      <c r="N31" s="4020" t="s">
        <v>704</v>
      </c>
      <c r="O31" s="4022" t="s">
        <v>704</v>
      </c>
      <c r="P31" s="4362" t="s">
        <v>2</v>
      </c>
      <c r="Q31" s="439" t="s">
        <v>16</v>
      </c>
      <c r="R31" s="442" t="s">
        <v>2</v>
      </c>
      <c r="S31" s="442" t="s">
        <v>2</v>
      </c>
      <c r="T31" s="442" t="s">
        <v>2</v>
      </c>
      <c r="U31" s="439" t="s">
        <v>16</v>
      </c>
      <c r="V31" s="4376" t="s">
        <v>16</v>
      </c>
      <c r="W31" s="4023" t="s">
        <v>56</v>
      </c>
      <c r="X31" s="442" t="s">
        <v>2</v>
      </c>
      <c r="Y31" s="442" t="s">
        <v>2</v>
      </c>
      <c r="Z31" s="442" t="s">
        <v>2</v>
      </c>
      <c r="AA31" s="442" t="s">
        <v>2</v>
      </c>
      <c r="AB31" s="439" t="s">
        <v>16</v>
      </c>
      <c r="AC31" s="2311" t="s">
        <v>16</v>
      </c>
      <c r="AD31" s="4362" t="s">
        <v>2</v>
      </c>
      <c r="AE31" s="442" t="s">
        <v>2</v>
      </c>
      <c r="AF31" s="442" t="s">
        <v>2</v>
      </c>
      <c r="AG31" s="2456" t="s">
        <v>16</v>
      </c>
      <c r="AH31" s="4250" t="s">
        <v>704</v>
      </c>
      <c r="AI31" s="4593" t="s">
        <v>16</v>
      </c>
      <c r="AJ31" s="446" t="s">
        <v>16</v>
      </c>
      <c r="AK31" s="442" t="s">
        <v>2</v>
      </c>
      <c r="AL31" s="2456" t="s">
        <v>16</v>
      </c>
      <c r="AM31" s="442" t="s">
        <v>2</v>
      </c>
      <c r="AN31" s="442" t="s">
        <v>2</v>
      </c>
      <c r="AO31" s="442" t="s">
        <v>2</v>
      </c>
      <c r="AP31" s="439" t="s">
        <v>16</v>
      </c>
      <c r="AQ31" s="2311" t="s">
        <v>16</v>
      </c>
      <c r="AR31" s="12">
        <f t="shared" si="0"/>
        <v>17</v>
      </c>
      <c r="AS31" s="13">
        <f t="shared" si="1"/>
        <v>0</v>
      </c>
      <c r="AT31" s="13">
        <f t="shared" si="2"/>
        <v>0</v>
      </c>
      <c r="AU31" s="13">
        <f t="shared" si="3"/>
        <v>10</v>
      </c>
      <c r="AV31" s="49">
        <f t="shared" si="4"/>
        <v>3</v>
      </c>
      <c r="AW31" s="49">
        <f t="shared" si="5"/>
        <v>1</v>
      </c>
      <c r="AX31" s="49">
        <v>2</v>
      </c>
      <c r="AY31" s="13">
        <f t="shared" si="6"/>
        <v>3</v>
      </c>
      <c r="AZ31" s="219">
        <f t="shared" si="7"/>
        <v>0</v>
      </c>
      <c r="BA31" s="4594">
        <f t="shared" si="8"/>
        <v>2</v>
      </c>
    </row>
    <row r="32" spans="1:53" ht="17.25" thickBot="1">
      <c r="A32" s="4604" t="s">
        <v>95</v>
      </c>
      <c r="B32" s="1852" t="s">
        <v>3</v>
      </c>
      <c r="C32" s="11" t="s">
        <v>56</v>
      </c>
      <c r="D32" s="442" t="s">
        <v>2</v>
      </c>
      <c r="E32" s="4389" t="s">
        <v>3</v>
      </c>
      <c r="F32" s="443" t="s">
        <v>2</v>
      </c>
      <c r="G32" s="439" t="s">
        <v>16</v>
      </c>
      <c r="H32" s="4376" t="s">
        <v>16</v>
      </c>
      <c r="I32" s="443" t="s">
        <v>2</v>
      </c>
      <c r="J32" s="11" t="s">
        <v>56</v>
      </c>
      <c r="K32" s="442" t="s">
        <v>2</v>
      </c>
      <c r="L32" s="4653" t="s">
        <v>2</v>
      </c>
      <c r="M32" s="4362" t="s">
        <v>2</v>
      </c>
      <c r="N32" s="439" t="s">
        <v>16</v>
      </c>
      <c r="O32" s="439" t="s">
        <v>16</v>
      </c>
      <c r="P32" s="442" t="s">
        <v>2</v>
      </c>
      <c r="Q32" s="442" t="s">
        <v>2</v>
      </c>
      <c r="R32" s="442" t="s">
        <v>2</v>
      </c>
      <c r="S32" s="4672" t="s">
        <v>1930</v>
      </c>
      <c r="T32" s="4678" t="s">
        <v>3</v>
      </c>
      <c r="U32" s="442" t="s">
        <v>2</v>
      </c>
      <c r="V32" s="4376" t="s">
        <v>16</v>
      </c>
      <c r="W32" s="443" t="s">
        <v>2</v>
      </c>
      <c r="X32" s="1852" t="s">
        <v>3</v>
      </c>
      <c r="Y32" s="11" t="s">
        <v>56</v>
      </c>
      <c r="Z32" s="442" t="s">
        <v>2</v>
      </c>
      <c r="AA32" s="442" t="s">
        <v>2</v>
      </c>
      <c r="AB32" s="439" t="s">
        <v>16</v>
      </c>
      <c r="AC32" s="2311" t="s">
        <v>16</v>
      </c>
      <c r="AD32" s="4362" t="s">
        <v>2</v>
      </c>
      <c r="AE32" s="442" t="s">
        <v>2</v>
      </c>
      <c r="AF32" s="442" t="s">
        <v>2</v>
      </c>
      <c r="AG32" s="4250" t="s">
        <v>704</v>
      </c>
      <c r="AH32" s="2456" t="s">
        <v>16</v>
      </c>
      <c r="AI32" s="4593" t="s">
        <v>16</v>
      </c>
      <c r="AJ32" s="446" t="s">
        <v>16</v>
      </c>
      <c r="AK32" s="11" t="s">
        <v>56</v>
      </c>
      <c r="AL32" s="2456" t="s">
        <v>16</v>
      </c>
      <c r="AM32" s="1852" t="s">
        <v>3</v>
      </c>
      <c r="AN32" s="442" t="s">
        <v>2</v>
      </c>
      <c r="AO32" s="442" t="s">
        <v>2</v>
      </c>
      <c r="AP32" s="439" t="s">
        <v>16</v>
      </c>
      <c r="AQ32" s="2311" t="s">
        <v>16</v>
      </c>
      <c r="AR32" s="12">
        <f t="shared" si="0"/>
        <v>17</v>
      </c>
      <c r="AS32" s="13">
        <f t="shared" si="1"/>
        <v>2</v>
      </c>
      <c r="AT32" s="13">
        <f t="shared" si="2"/>
        <v>0</v>
      </c>
      <c r="AU32" s="13">
        <f t="shared" si="3"/>
        <v>9</v>
      </c>
      <c r="AV32" s="49">
        <f t="shared" si="4"/>
        <v>1</v>
      </c>
      <c r="AW32" s="49">
        <f t="shared" si="5"/>
        <v>1</v>
      </c>
      <c r="AX32" s="49">
        <v>2</v>
      </c>
      <c r="AY32" s="13">
        <f t="shared" si="6"/>
        <v>5</v>
      </c>
      <c r="AZ32" s="219">
        <f t="shared" si="7"/>
        <v>0</v>
      </c>
      <c r="BA32" s="4594">
        <f t="shared" si="8"/>
        <v>0</v>
      </c>
    </row>
    <row r="33" spans="1:53" ht="17.25" thickBot="1">
      <c r="A33" s="4604" t="s">
        <v>177</v>
      </c>
      <c r="B33" s="453" t="s">
        <v>2</v>
      </c>
      <c r="C33" s="453" t="s">
        <v>2</v>
      </c>
      <c r="D33" s="453" t="s">
        <v>2</v>
      </c>
      <c r="E33" s="4599" t="s">
        <v>2</v>
      </c>
      <c r="F33" s="2315" t="s">
        <v>16</v>
      </c>
      <c r="G33" s="4040" t="s">
        <v>704</v>
      </c>
      <c r="H33" s="4387" t="s">
        <v>704</v>
      </c>
      <c r="I33" s="449" t="s">
        <v>2</v>
      </c>
      <c r="J33" s="451" t="s">
        <v>16</v>
      </c>
      <c r="K33" s="453" t="s">
        <v>2</v>
      </c>
      <c r="L33" s="4653" t="s">
        <v>2</v>
      </c>
      <c r="M33" s="4026" t="s">
        <v>56</v>
      </c>
      <c r="N33" s="451" t="s">
        <v>16</v>
      </c>
      <c r="O33" s="2317" t="s">
        <v>16</v>
      </c>
      <c r="P33" s="4380" t="s">
        <v>2</v>
      </c>
      <c r="Q33" s="453" t="s">
        <v>2</v>
      </c>
      <c r="R33" s="453" t="s">
        <v>2</v>
      </c>
      <c r="S33" s="453" t="s">
        <v>2</v>
      </c>
      <c r="T33" s="4672" t="s">
        <v>1694</v>
      </c>
      <c r="U33" s="451" t="s">
        <v>16</v>
      </c>
      <c r="V33" s="4378" t="s">
        <v>16</v>
      </c>
      <c r="W33" s="449" t="s">
        <v>2</v>
      </c>
      <c r="X33" s="453" t="s">
        <v>2</v>
      </c>
      <c r="Y33" s="453" t="s">
        <v>2</v>
      </c>
      <c r="Z33" s="453" t="s">
        <v>2</v>
      </c>
      <c r="AA33" s="453" t="s">
        <v>2</v>
      </c>
      <c r="AB33" s="451" t="s">
        <v>16</v>
      </c>
      <c r="AC33" s="2317" t="s">
        <v>16</v>
      </c>
      <c r="AD33" s="4380" t="s">
        <v>2</v>
      </c>
      <c r="AE33" s="4026" t="s">
        <v>56</v>
      </c>
      <c r="AF33" s="453" t="s">
        <v>2</v>
      </c>
      <c r="AG33" s="33" t="s">
        <v>16</v>
      </c>
      <c r="AH33" s="33" t="s">
        <v>16</v>
      </c>
      <c r="AI33" s="4608" t="s">
        <v>704</v>
      </c>
      <c r="AJ33" s="2315" t="s">
        <v>16</v>
      </c>
      <c r="AK33" s="453" t="s">
        <v>2</v>
      </c>
      <c r="AL33" s="33" t="s">
        <v>16</v>
      </c>
      <c r="AM33" s="453" t="s">
        <v>2</v>
      </c>
      <c r="AN33" s="453" t="s">
        <v>2</v>
      </c>
      <c r="AO33" s="453" t="s">
        <v>2</v>
      </c>
      <c r="AP33" s="451" t="s">
        <v>16</v>
      </c>
      <c r="AQ33" s="2317" t="s">
        <v>16</v>
      </c>
      <c r="AR33" s="632">
        <f t="shared" si="0"/>
        <v>16</v>
      </c>
      <c r="AS33" s="558">
        <f t="shared" si="1"/>
        <v>0</v>
      </c>
      <c r="AT33" s="558">
        <f t="shared" si="2"/>
        <v>0</v>
      </c>
      <c r="AU33" s="558">
        <f t="shared" si="3"/>
        <v>10</v>
      </c>
      <c r="AV33" s="1853">
        <f t="shared" si="4"/>
        <v>3</v>
      </c>
      <c r="AW33" s="1853">
        <f t="shared" si="5"/>
        <v>1</v>
      </c>
      <c r="AX33" s="1853">
        <v>2</v>
      </c>
      <c r="AY33" s="558">
        <f t="shared" si="6"/>
        <v>3</v>
      </c>
      <c r="AZ33" s="3787">
        <f t="shared" si="7"/>
        <v>0</v>
      </c>
      <c r="BA33" s="4609">
        <f t="shared" si="8"/>
        <v>3</v>
      </c>
    </row>
    <row r="34" spans="1:53" ht="19.5" customHeight="1" thickBot="1">
      <c r="A34" s="4610" t="s">
        <v>527</v>
      </c>
      <c r="B34" s="439" t="s">
        <v>1708</v>
      </c>
      <c r="C34" s="1737" t="s">
        <v>1047</v>
      </c>
      <c r="D34" s="439" t="s">
        <v>16</v>
      </c>
      <c r="E34" s="4376" t="s">
        <v>16</v>
      </c>
      <c r="F34" s="1426" t="s">
        <v>1047</v>
      </c>
      <c r="G34" s="459" t="s">
        <v>1708</v>
      </c>
      <c r="H34" s="4374" t="s">
        <v>16</v>
      </c>
      <c r="I34" s="1426" t="s">
        <v>1047</v>
      </c>
      <c r="J34" s="431" t="s">
        <v>1047</v>
      </c>
      <c r="K34" s="459" t="s">
        <v>1708</v>
      </c>
      <c r="L34" s="4653" t="s">
        <v>2</v>
      </c>
      <c r="M34" s="459" t="s">
        <v>16</v>
      </c>
      <c r="N34" s="459" t="s">
        <v>16</v>
      </c>
      <c r="O34" s="4111" t="s">
        <v>1047</v>
      </c>
      <c r="P34" s="4597" t="s">
        <v>16</v>
      </c>
      <c r="Q34" s="459" t="s">
        <v>16</v>
      </c>
      <c r="R34" s="459" t="s">
        <v>16</v>
      </c>
      <c r="S34" s="459" t="s">
        <v>1708</v>
      </c>
      <c r="T34" s="431" t="s">
        <v>1047</v>
      </c>
      <c r="U34" s="459" t="s">
        <v>1708</v>
      </c>
      <c r="V34" s="4398" t="s">
        <v>1047</v>
      </c>
      <c r="W34" s="1851" t="s">
        <v>16</v>
      </c>
      <c r="X34" s="459" t="s">
        <v>16</v>
      </c>
      <c r="Y34" s="431" t="s">
        <v>1047</v>
      </c>
      <c r="Z34" s="431" t="s">
        <v>1047</v>
      </c>
      <c r="AA34" s="431" t="s">
        <v>1047</v>
      </c>
      <c r="AB34" s="459" t="s">
        <v>1708</v>
      </c>
      <c r="AC34" s="4111" t="s">
        <v>1047</v>
      </c>
      <c r="AD34" s="4116" t="s">
        <v>1047</v>
      </c>
      <c r="AE34" s="459" t="s">
        <v>1708</v>
      </c>
      <c r="AF34" s="457" t="s">
        <v>1545</v>
      </c>
      <c r="AG34" s="1248" t="s">
        <v>16</v>
      </c>
      <c r="AH34" s="1248" t="s">
        <v>1708</v>
      </c>
      <c r="AI34" s="4611" t="s">
        <v>1047</v>
      </c>
      <c r="AR34" s="1590">
        <f>COUNTIF(F34:AI34,$AR$38)</f>
        <v>12</v>
      </c>
      <c r="AS34" s="16">
        <f>COUNTIF(F34:AI34,$AS$38)</f>
        <v>7</v>
      </c>
      <c r="AT34" s="16">
        <f t="shared" si="2"/>
        <v>0</v>
      </c>
      <c r="AU34" s="16">
        <f t="shared" si="3"/>
        <v>9</v>
      </c>
      <c r="AV34" s="1777">
        <v>0</v>
      </c>
      <c r="AW34" s="1777">
        <f t="shared" si="5"/>
        <v>2</v>
      </c>
      <c r="AX34" s="1777">
        <v>0</v>
      </c>
      <c r="AY34" s="16">
        <f>(AR34*1)+(AS34*2)</f>
        <v>26</v>
      </c>
      <c r="AZ34" s="3780">
        <f t="shared" si="7"/>
        <v>0</v>
      </c>
      <c r="BA34" s="4592">
        <f t="shared" si="8"/>
        <v>4</v>
      </c>
    </row>
    <row r="35" spans="1:53" ht="19.5" customHeight="1" thickBot="1">
      <c r="A35" s="4610" t="s">
        <v>732</v>
      </c>
      <c r="B35" s="439" t="s">
        <v>16</v>
      </c>
      <c r="C35" s="439" t="s">
        <v>16</v>
      </c>
      <c r="D35" s="439" t="s">
        <v>1708</v>
      </c>
      <c r="E35" s="4376" t="s">
        <v>1708</v>
      </c>
      <c r="F35" s="446" t="s">
        <v>1708</v>
      </c>
      <c r="G35" s="1737" t="s">
        <v>1047</v>
      </c>
      <c r="H35" s="4376" t="s">
        <v>1708</v>
      </c>
      <c r="I35" s="446" t="s">
        <v>16</v>
      </c>
      <c r="J35" s="439" t="s">
        <v>16</v>
      </c>
      <c r="K35" s="1737" t="s">
        <v>1047</v>
      </c>
      <c r="L35" s="4653" t="s">
        <v>2</v>
      </c>
      <c r="M35" s="439" t="s">
        <v>1708</v>
      </c>
      <c r="N35" s="439" t="s">
        <v>16</v>
      </c>
      <c r="O35" s="2311" t="s">
        <v>16</v>
      </c>
      <c r="P35" s="4612" t="s">
        <v>1753</v>
      </c>
      <c r="Q35" s="439" t="s">
        <v>1708</v>
      </c>
      <c r="R35" s="1737" t="s">
        <v>1047</v>
      </c>
      <c r="S35" s="1737" t="s">
        <v>1047</v>
      </c>
      <c r="T35" s="439" t="s">
        <v>1708</v>
      </c>
      <c r="U35" s="439" t="s">
        <v>16</v>
      </c>
      <c r="V35" s="4137" t="s">
        <v>1047</v>
      </c>
      <c r="W35" s="4131" t="s">
        <v>1047</v>
      </c>
      <c r="X35" s="439" t="s">
        <v>1708</v>
      </c>
      <c r="Y35" s="439" t="s">
        <v>16</v>
      </c>
      <c r="Z35" s="1737" t="s">
        <v>1047</v>
      </c>
      <c r="AA35" s="439" t="s">
        <v>1708</v>
      </c>
      <c r="AB35" s="1737" t="s">
        <v>1047</v>
      </c>
      <c r="AC35" s="4128" t="s">
        <v>1047</v>
      </c>
      <c r="AD35" s="4127" t="s">
        <v>16</v>
      </c>
      <c r="AE35" s="439" t="s">
        <v>16</v>
      </c>
      <c r="AF35" s="1737" t="s">
        <v>1047</v>
      </c>
      <c r="AG35" s="2456" t="s">
        <v>1708</v>
      </c>
      <c r="AH35" s="4613" t="s">
        <v>1047</v>
      </c>
      <c r="AI35" s="4614" t="s">
        <v>1708</v>
      </c>
      <c r="AR35" s="1593">
        <f t="shared" ref="AR35:AR37" si="9">COUNTIF(F35:AI35,$AR$38)</f>
        <v>11</v>
      </c>
      <c r="AS35" s="13">
        <f t="shared" ref="AS35:AS37" si="10">COUNTIF(F35:AI35,$AS$38)</f>
        <v>9</v>
      </c>
      <c r="AT35" s="13">
        <f t="shared" si="2"/>
        <v>0</v>
      </c>
      <c r="AU35" s="13">
        <f t="shared" si="3"/>
        <v>8</v>
      </c>
      <c r="AV35" s="49">
        <v>0</v>
      </c>
      <c r="AW35" s="49">
        <f t="shared" si="5"/>
        <v>3</v>
      </c>
      <c r="AX35" s="49">
        <v>0</v>
      </c>
      <c r="AY35" s="13">
        <f t="shared" ref="AY35:AY37" si="11">(AR35*1)+(AS35*2)</f>
        <v>29</v>
      </c>
      <c r="AZ35" s="219">
        <f t="shared" si="7"/>
        <v>0</v>
      </c>
      <c r="BA35" s="4594">
        <f t="shared" si="8"/>
        <v>4</v>
      </c>
    </row>
    <row r="36" spans="1:53" ht="17.25" thickBot="1">
      <c r="A36" s="4615" t="s">
        <v>1547</v>
      </c>
      <c r="B36" s="1737" t="s">
        <v>1047</v>
      </c>
      <c r="C36" s="439" t="s">
        <v>1708</v>
      </c>
      <c r="D36" s="439" t="s">
        <v>1708</v>
      </c>
      <c r="E36" s="4137" t="s">
        <v>1047</v>
      </c>
      <c r="F36" s="446" t="s">
        <v>16</v>
      </c>
      <c r="G36" s="439" t="s">
        <v>16</v>
      </c>
      <c r="H36" s="4137" t="s">
        <v>1047</v>
      </c>
      <c r="I36" s="4131" t="s">
        <v>1047</v>
      </c>
      <c r="J36" s="439" t="s">
        <v>1708</v>
      </c>
      <c r="K36" s="442" t="s">
        <v>1545</v>
      </c>
      <c r="L36" s="4653" t="s">
        <v>2</v>
      </c>
      <c r="M36" s="1737" t="s">
        <v>1047</v>
      </c>
      <c r="N36" s="1737" t="s">
        <v>1047</v>
      </c>
      <c r="O36" s="2311" t="s">
        <v>1708</v>
      </c>
      <c r="P36" s="4404" t="s">
        <v>1047</v>
      </c>
      <c r="Q36" s="1737" t="s">
        <v>1047</v>
      </c>
      <c r="R36" s="439" t="s">
        <v>1708</v>
      </c>
      <c r="S36" s="439" t="s">
        <v>16</v>
      </c>
      <c r="T36" s="439" t="s">
        <v>16</v>
      </c>
      <c r="U36" s="1737" t="s">
        <v>1047</v>
      </c>
      <c r="V36" s="4376" t="s">
        <v>1708</v>
      </c>
      <c r="W36" s="4131" t="s">
        <v>1047</v>
      </c>
      <c r="X36" s="1737" t="s">
        <v>1047</v>
      </c>
      <c r="Y36" s="439" t="s">
        <v>1708</v>
      </c>
      <c r="Z36" s="439" t="s">
        <v>16</v>
      </c>
      <c r="AA36" s="439" t="s">
        <v>16</v>
      </c>
      <c r="AB36" s="439" t="s">
        <v>16</v>
      </c>
      <c r="AC36" s="2311" t="s">
        <v>1708</v>
      </c>
      <c r="AD36" s="4404" t="s">
        <v>1047</v>
      </c>
      <c r="AE36" s="1737" t="s">
        <v>1047</v>
      </c>
      <c r="AF36" s="439" t="s">
        <v>1708</v>
      </c>
      <c r="AG36" s="4613" t="s">
        <v>1047</v>
      </c>
      <c r="AH36" s="2456" t="s">
        <v>16</v>
      </c>
      <c r="AI36" s="4614" t="s">
        <v>16</v>
      </c>
      <c r="AR36" s="1593">
        <f t="shared" si="9"/>
        <v>12</v>
      </c>
      <c r="AS36" s="13">
        <f t="shared" si="10"/>
        <v>7</v>
      </c>
      <c r="AT36" s="13">
        <f t="shared" si="2"/>
        <v>0</v>
      </c>
      <c r="AU36" s="13">
        <f t="shared" si="3"/>
        <v>9</v>
      </c>
      <c r="AV36" s="49">
        <v>0</v>
      </c>
      <c r="AW36" s="49">
        <f t="shared" si="5"/>
        <v>1</v>
      </c>
      <c r="AX36" s="49">
        <v>0</v>
      </c>
      <c r="AY36" s="13">
        <f t="shared" si="11"/>
        <v>26</v>
      </c>
      <c r="AZ36" s="219">
        <f t="shared" si="7"/>
        <v>0</v>
      </c>
      <c r="BA36" s="4594">
        <f t="shared" si="8"/>
        <v>3</v>
      </c>
    </row>
    <row r="37" spans="1:53" ht="20.25" customHeight="1" thickBot="1">
      <c r="A37" s="4616" t="s">
        <v>1776</v>
      </c>
      <c r="B37" s="439" t="s">
        <v>1708</v>
      </c>
      <c r="C37" s="439" t="s">
        <v>1708</v>
      </c>
      <c r="D37" s="1737" t="s">
        <v>1047</v>
      </c>
      <c r="E37" s="4376" t="s">
        <v>1708</v>
      </c>
      <c r="F37" s="4617" t="s">
        <v>1047</v>
      </c>
      <c r="G37" s="451" t="s">
        <v>16</v>
      </c>
      <c r="H37" s="4378" t="s">
        <v>16</v>
      </c>
      <c r="I37" s="2315" t="s">
        <v>1708</v>
      </c>
      <c r="J37" s="4140" t="s">
        <v>1047</v>
      </c>
      <c r="K37" s="451" t="s">
        <v>16</v>
      </c>
      <c r="L37" s="4653" t="s">
        <v>2</v>
      </c>
      <c r="M37" s="4140" t="s">
        <v>1047</v>
      </c>
      <c r="N37" s="451" t="s">
        <v>1708</v>
      </c>
      <c r="O37" s="2317" t="s">
        <v>16</v>
      </c>
      <c r="P37" s="4368" t="s">
        <v>1708</v>
      </c>
      <c r="Q37" s="4140" t="s">
        <v>1047</v>
      </c>
      <c r="R37" s="4370" t="s">
        <v>1545</v>
      </c>
      <c r="S37" s="4140" t="s">
        <v>1047</v>
      </c>
      <c r="T37" s="4140" t="s">
        <v>1047</v>
      </c>
      <c r="U37" s="451" t="s">
        <v>16</v>
      </c>
      <c r="V37" s="4378" t="s">
        <v>16</v>
      </c>
      <c r="W37" s="2315" t="s">
        <v>1708</v>
      </c>
      <c r="X37" s="4140" t="s">
        <v>1047</v>
      </c>
      <c r="Y37" s="4140" t="s">
        <v>1047</v>
      </c>
      <c r="Z37" s="451" t="s">
        <v>1708</v>
      </c>
      <c r="AA37" s="4140" t="s">
        <v>1047</v>
      </c>
      <c r="AB37" s="451" t="s">
        <v>16</v>
      </c>
      <c r="AC37" s="2317" t="s">
        <v>16</v>
      </c>
      <c r="AD37" s="4368" t="s">
        <v>1708</v>
      </c>
      <c r="AE37" s="4140" t="s">
        <v>1047</v>
      </c>
      <c r="AF37" s="4140" t="s">
        <v>1047</v>
      </c>
      <c r="AG37" s="33" t="s">
        <v>16</v>
      </c>
      <c r="AH37" s="33" t="s">
        <v>16</v>
      </c>
      <c r="AI37" s="4618" t="s">
        <v>16</v>
      </c>
      <c r="AJ37" s="4619"/>
      <c r="AK37" s="4619"/>
      <c r="AL37" s="4619"/>
      <c r="AM37" s="4619"/>
      <c r="AN37" s="4619"/>
      <c r="AO37" s="4619"/>
      <c r="AP37" s="4619"/>
      <c r="AQ37" s="4619"/>
      <c r="AR37" s="1594">
        <f t="shared" si="9"/>
        <v>11</v>
      </c>
      <c r="AS37" s="20">
        <f t="shared" si="10"/>
        <v>6</v>
      </c>
      <c r="AT37" s="20">
        <f t="shared" si="2"/>
        <v>0</v>
      </c>
      <c r="AU37" s="20">
        <f t="shared" si="3"/>
        <v>11</v>
      </c>
      <c r="AV37" s="1778">
        <v>0</v>
      </c>
      <c r="AW37" s="1778">
        <f t="shared" si="5"/>
        <v>0</v>
      </c>
      <c r="AX37" s="1778">
        <v>0</v>
      </c>
      <c r="AY37" s="20">
        <f t="shared" si="11"/>
        <v>23</v>
      </c>
      <c r="AZ37" s="223">
        <f t="shared" si="7"/>
        <v>0</v>
      </c>
      <c r="BA37" s="4596">
        <f t="shared" si="8"/>
        <v>0</v>
      </c>
    </row>
    <row r="38" spans="1:53" ht="17.25" thickBot="1">
      <c r="A38" s="3237" t="s">
        <v>2</v>
      </c>
      <c r="B38" s="4409">
        <v>3</v>
      </c>
      <c r="C38" s="4409">
        <v>3</v>
      </c>
      <c r="D38" s="4409">
        <v>3</v>
      </c>
      <c r="E38" s="4409">
        <v>3</v>
      </c>
      <c r="F38" s="4620">
        <v>3</v>
      </c>
      <c r="G38" s="4620">
        <v>0</v>
      </c>
      <c r="H38" s="4620">
        <v>0</v>
      </c>
      <c r="I38" s="4620">
        <v>3</v>
      </c>
      <c r="J38" s="4620">
        <v>3</v>
      </c>
      <c r="K38" s="4620">
        <v>3</v>
      </c>
      <c r="L38" s="4653" t="s">
        <v>2</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0</v>
      </c>
      <c r="AH38" s="4620">
        <v>0</v>
      </c>
      <c r="AI38" s="4621">
        <v>0</v>
      </c>
      <c r="AJ38" s="4409">
        <v>0</v>
      </c>
      <c r="AK38" s="4409">
        <v>3</v>
      </c>
      <c r="AL38" s="4409">
        <v>0</v>
      </c>
      <c r="AM38" s="4409">
        <v>0</v>
      </c>
      <c r="AN38" s="4409">
        <v>0</v>
      </c>
      <c r="AO38" s="4409">
        <v>0</v>
      </c>
      <c r="AP38" s="4409">
        <v>0</v>
      </c>
      <c r="AQ38" s="4409">
        <v>0</v>
      </c>
      <c r="AR38" s="3449" t="s">
        <v>704</v>
      </c>
      <c r="AS38" s="1597" t="s">
        <v>798</v>
      </c>
      <c r="AT38" s="1597"/>
      <c r="AU38" s="1597"/>
      <c r="AV38" s="1847"/>
      <c r="AW38" s="1847"/>
      <c r="AX38" s="1847"/>
      <c r="AY38" s="2498"/>
    </row>
    <row r="39" spans="1:53" ht="17.25" thickBot="1">
      <c r="A39" s="2499" t="s">
        <v>3</v>
      </c>
      <c r="B39" s="4413">
        <f t="shared" ref="B39:E39" si="12">COUNTIF(B5:B33,"e")</f>
        <v>4</v>
      </c>
      <c r="C39" s="4413">
        <f t="shared" si="12"/>
        <v>4</v>
      </c>
      <c r="D39" s="4413">
        <f t="shared" si="12"/>
        <v>4</v>
      </c>
      <c r="E39" s="4413">
        <f t="shared" si="12"/>
        <v>4</v>
      </c>
      <c r="F39" s="4413">
        <f>COUNTIF(F5:F33,"e")</f>
        <v>4</v>
      </c>
      <c r="G39" s="4413">
        <f t="shared" ref="G39:AQ39" si="13">COUNTIF(G5:G33,"e")</f>
        <v>3</v>
      </c>
      <c r="H39" s="4413">
        <f t="shared" si="13"/>
        <v>3</v>
      </c>
      <c r="I39" s="4413">
        <f t="shared" si="13"/>
        <v>4</v>
      </c>
      <c r="J39" s="4413">
        <f t="shared" si="13"/>
        <v>4</v>
      </c>
      <c r="K39" s="4413">
        <f t="shared" si="13"/>
        <v>4</v>
      </c>
      <c r="L39" s="4653" t="s">
        <v>2</v>
      </c>
      <c r="M39" s="4413">
        <f t="shared" si="13"/>
        <v>4</v>
      </c>
      <c r="N39" s="4413">
        <f t="shared" si="13"/>
        <v>3</v>
      </c>
      <c r="O39" s="4413">
        <f t="shared" si="13"/>
        <v>3</v>
      </c>
      <c r="P39" s="4413">
        <f t="shared" si="13"/>
        <v>3</v>
      </c>
      <c r="Q39" s="4413">
        <f t="shared" si="13"/>
        <v>4</v>
      </c>
      <c r="R39" s="4413">
        <f t="shared" si="13"/>
        <v>4</v>
      </c>
      <c r="S39" s="4413">
        <f t="shared" si="13"/>
        <v>4</v>
      </c>
      <c r="T39" s="4413">
        <f t="shared" si="13"/>
        <v>4</v>
      </c>
      <c r="U39" s="4413">
        <f t="shared" si="13"/>
        <v>3</v>
      </c>
      <c r="V39" s="4413">
        <f t="shared" si="13"/>
        <v>3</v>
      </c>
      <c r="W39" s="4413">
        <f t="shared" si="13"/>
        <v>4</v>
      </c>
      <c r="X39" s="4413">
        <f t="shared" si="13"/>
        <v>4</v>
      </c>
      <c r="Y39" s="4413">
        <f t="shared" si="13"/>
        <v>4</v>
      </c>
      <c r="Z39" s="4413">
        <f t="shared" si="13"/>
        <v>4</v>
      </c>
      <c r="AA39" s="4413">
        <f t="shared" si="13"/>
        <v>4</v>
      </c>
      <c r="AB39" s="4413">
        <f t="shared" si="13"/>
        <v>4</v>
      </c>
      <c r="AC39" s="4413">
        <f t="shared" si="13"/>
        <v>3</v>
      </c>
      <c r="AD39" s="4413">
        <f t="shared" si="13"/>
        <v>3</v>
      </c>
      <c r="AE39" s="4413">
        <f t="shared" si="13"/>
        <v>5</v>
      </c>
      <c r="AF39" s="4413">
        <f t="shared" si="13"/>
        <v>4</v>
      </c>
      <c r="AG39" s="4413">
        <f t="shared" si="13"/>
        <v>3</v>
      </c>
      <c r="AH39" s="4413">
        <f t="shared" si="13"/>
        <v>3</v>
      </c>
      <c r="AI39" s="4414">
        <f t="shared" si="13"/>
        <v>3</v>
      </c>
      <c r="AJ39" s="4414">
        <f t="shared" si="13"/>
        <v>3</v>
      </c>
      <c r="AK39" s="4414">
        <f t="shared" si="13"/>
        <v>4</v>
      </c>
      <c r="AL39" s="4414">
        <f t="shared" si="13"/>
        <v>3</v>
      </c>
      <c r="AM39" s="4414">
        <f t="shared" si="13"/>
        <v>4</v>
      </c>
      <c r="AN39" s="4414">
        <f t="shared" si="13"/>
        <v>4</v>
      </c>
      <c r="AO39" s="4414">
        <f t="shared" si="13"/>
        <v>4</v>
      </c>
      <c r="AP39" s="4414">
        <f t="shared" si="13"/>
        <v>3</v>
      </c>
      <c r="AQ39" s="4414">
        <f t="shared" si="13"/>
        <v>3</v>
      </c>
      <c r="AY39" s="2498"/>
    </row>
    <row r="40" spans="1:53" ht="17.25" thickBot="1">
      <c r="A40" s="2499" t="s">
        <v>402</v>
      </c>
      <c r="B40" s="3810">
        <f t="shared" ref="B40:AQ40" si="14">COUNTIF(B10,"E")+COUNTIF(B8,"E")+COUNTIF(B22,"E")+COUNTIF(B6,"E")+COUNTIF(B16,"E")+COUNTIF(B12,"E")+COUNTIF(B18,"E")+COUNTIF(B15,"E")+COUNTIF(B9,"E")+COUNTIF(B28,"E")+COUNTIF(B25,"E")+COUNTIF(B13,"E")</f>
        <v>2</v>
      </c>
      <c r="C40" s="3810">
        <f t="shared" si="14"/>
        <v>2</v>
      </c>
      <c r="D40" s="3810">
        <f t="shared" si="14"/>
        <v>2</v>
      </c>
      <c r="E40" s="3810">
        <f t="shared" si="14"/>
        <v>2</v>
      </c>
      <c r="F40" s="3810">
        <f t="shared" si="14"/>
        <v>2</v>
      </c>
      <c r="G40" s="3810">
        <f t="shared" si="14"/>
        <v>1</v>
      </c>
      <c r="H40" s="3810">
        <f t="shared" si="14"/>
        <v>1</v>
      </c>
      <c r="I40" s="3810">
        <f t="shared" si="14"/>
        <v>2</v>
      </c>
      <c r="J40" s="3810">
        <f t="shared" si="14"/>
        <v>2</v>
      </c>
      <c r="K40" s="3810">
        <f t="shared" si="14"/>
        <v>2</v>
      </c>
      <c r="L40" s="4653" t="s">
        <v>2</v>
      </c>
      <c r="M40" s="3810">
        <f t="shared" si="14"/>
        <v>2</v>
      </c>
      <c r="N40" s="3810">
        <f t="shared" si="14"/>
        <v>1</v>
      </c>
      <c r="O40" s="3810">
        <f t="shared" si="14"/>
        <v>1</v>
      </c>
      <c r="P40" s="3810">
        <f t="shared" si="14"/>
        <v>3</v>
      </c>
      <c r="Q40" s="3810">
        <f t="shared" si="14"/>
        <v>2</v>
      </c>
      <c r="R40" s="3810">
        <f t="shared" si="14"/>
        <v>2</v>
      </c>
      <c r="S40" s="3810">
        <f t="shared" si="14"/>
        <v>2</v>
      </c>
      <c r="T40" s="3810">
        <f t="shared" si="14"/>
        <v>1</v>
      </c>
      <c r="U40" s="3810">
        <f t="shared" si="14"/>
        <v>2</v>
      </c>
      <c r="V40" s="3810">
        <f t="shared" si="14"/>
        <v>1</v>
      </c>
      <c r="W40" s="3810">
        <f t="shared" si="14"/>
        <v>2</v>
      </c>
      <c r="X40" s="3810">
        <f t="shared" si="14"/>
        <v>2</v>
      </c>
      <c r="Y40" s="3810">
        <f t="shared" si="14"/>
        <v>3</v>
      </c>
      <c r="Z40" s="3810">
        <f t="shared" si="14"/>
        <v>2</v>
      </c>
      <c r="AA40" s="3810">
        <f t="shared" si="14"/>
        <v>2</v>
      </c>
      <c r="AB40" s="3810">
        <f t="shared" si="14"/>
        <v>2</v>
      </c>
      <c r="AC40" s="3810">
        <f t="shared" si="14"/>
        <v>2</v>
      </c>
      <c r="AD40" s="3810">
        <f t="shared" si="14"/>
        <v>2</v>
      </c>
      <c r="AE40" s="3810">
        <f t="shared" si="14"/>
        <v>3</v>
      </c>
      <c r="AF40" s="3810">
        <f t="shared" si="14"/>
        <v>3</v>
      </c>
      <c r="AG40" s="3810">
        <f t="shared" si="14"/>
        <v>1</v>
      </c>
      <c r="AH40" s="3810">
        <f t="shared" si="14"/>
        <v>2</v>
      </c>
      <c r="AI40" s="3811">
        <f t="shared" si="14"/>
        <v>2</v>
      </c>
      <c r="AJ40" s="3811">
        <f t="shared" si="14"/>
        <v>2</v>
      </c>
      <c r="AK40" s="3811">
        <f t="shared" si="14"/>
        <v>2</v>
      </c>
      <c r="AL40" s="3811">
        <f t="shared" si="14"/>
        <v>1</v>
      </c>
      <c r="AM40" s="3811">
        <f t="shared" si="14"/>
        <v>2</v>
      </c>
      <c r="AN40" s="3811">
        <f t="shared" si="14"/>
        <v>2</v>
      </c>
      <c r="AO40" s="3811">
        <f t="shared" si="14"/>
        <v>2</v>
      </c>
      <c r="AP40" s="3811">
        <f t="shared" si="14"/>
        <v>2</v>
      </c>
      <c r="AQ40" s="3811">
        <f t="shared" si="14"/>
        <v>2</v>
      </c>
      <c r="AY40" s="2498"/>
    </row>
    <row r="41" spans="1:53" ht="17.25" thickBot="1">
      <c r="A41" s="2499" t="s">
        <v>1837</v>
      </c>
      <c r="B41" s="3810">
        <f t="shared" ref="B41:AQ41" si="15">COUNTIF(B8,"E")+COUNTIF(B11,"E")+COUNTIF(B14,"E")+COUNTIF(B17,"E")+COUNTIF(B23,"E")+COUNTIF(B20,"E")</f>
        <v>1</v>
      </c>
      <c r="C41" s="3810">
        <f t="shared" si="15"/>
        <v>1</v>
      </c>
      <c r="D41" s="3810">
        <f t="shared" si="15"/>
        <v>1</v>
      </c>
      <c r="E41" s="3810">
        <f t="shared" si="15"/>
        <v>1</v>
      </c>
      <c r="F41" s="3810">
        <f t="shared" si="15"/>
        <v>1</v>
      </c>
      <c r="G41" s="3810">
        <f t="shared" si="15"/>
        <v>1</v>
      </c>
      <c r="H41" s="3810">
        <f t="shared" si="15"/>
        <v>2</v>
      </c>
      <c r="I41" s="3810">
        <f t="shared" si="15"/>
        <v>1</v>
      </c>
      <c r="J41" s="3810">
        <f t="shared" si="15"/>
        <v>1</v>
      </c>
      <c r="K41" s="3810">
        <f t="shared" si="15"/>
        <v>1</v>
      </c>
      <c r="L41" s="4653" t="s">
        <v>2</v>
      </c>
      <c r="M41" s="3810">
        <f t="shared" si="15"/>
        <v>1</v>
      </c>
      <c r="N41" s="3810">
        <f t="shared" si="15"/>
        <v>1</v>
      </c>
      <c r="O41" s="3810">
        <f t="shared" si="15"/>
        <v>1</v>
      </c>
      <c r="P41" s="3810">
        <f t="shared" si="15"/>
        <v>1</v>
      </c>
      <c r="Q41" s="3810">
        <f t="shared" si="15"/>
        <v>1</v>
      </c>
      <c r="R41" s="3810">
        <f t="shared" si="15"/>
        <v>1</v>
      </c>
      <c r="S41" s="3810">
        <f t="shared" si="15"/>
        <v>1</v>
      </c>
      <c r="T41" s="3810">
        <f t="shared" si="15"/>
        <v>1</v>
      </c>
      <c r="U41" s="3810">
        <f t="shared" si="15"/>
        <v>1</v>
      </c>
      <c r="V41" s="3810">
        <f t="shared" si="15"/>
        <v>1</v>
      </c>
      <c r="W41" s="3810">
        <f t="shared" si="15"/>
        <v>1</v>
      </c>
      <c r="X41" s="3810">
        <f t="shared" si="15"/>
        <v>1</v>
      </c>
      <c r="Y41" s="3810">
        <f t="shared" si="15"/>
        <v>1</v>
      </c>
      <c r="Z41" s="3810">
        <f t="shared" si="15"/>
        <v>1</v>
      </c>
      <c r="AA41" s="3810">
        <f t="shared" si="15"/>
        <v>1</v>
      </c>
      <c r="AB41" s="3810">
        <f t="shared" si="15"/>
        <v>1</v>
      </c>
      <c r="AC41" s="3810">
        <f t="shared" si="15"/>
        <v>1</v>
      </c>
      <c r="AD41" s="3810">
        <f t="shared" si="15"/>
        <v>1</v>
      </c>
      <c r="AE41" s="3810">
        <f t="shared" si="15"/>
        <v>1</v>
      </c>
      <c r="AF41" s="3810">
        <f t="shared" si="15"/>
        <v>1</v>
      </c>
      <c r="AG41" s="3810">
        <f t="shared" si="15"/>
        <v>1</v>
      </c>
      <c r="AH41" s="3810">
        <f t="shared" si="15"/>
        <v>1</v>
      </c>
      <c r="AI41" s="3811">
        <f t="shared" si="15"/>
        <v>1</v>
      </c>
      <c r="AJ41" s="3811">
        <f t="shared" si="15"/>
        <v>1</v>
      </c>
      <c r="AK41" s="3811">
        <f t="shared" si="15"/>
        <v>1</v>
      </c>
      <c r="AL41" s="3811">
        <f t="shared" si="15"/>
        <v>1</v>
      </c>
      <c r="AM41" s="3811">
        <f t="shared" si="15"/>
        <v>1</v>
      </c>
      <c r="AN41" s="3811">
        <f t="shared" si="15"/>
        <v>1</v>
      </c>
      <c r="AO41" s="3811">
        <f t="shared" si="15"/>
        <v>1</v>
      </c>
      <c r="AP41" s="3811">
        <f t="shared" si="15"/>
        <v>1</v>
      </c>
      <c r="AQ41" s="3811">
        <f t="shared" si="15"/>
        <v>1</v>
      </c>
      <c r="AY41" s="2498"/>
    </row>
    <row r="42" spans="1:53" ht="17.25" thickBot="1">
      <c r="A42" s="2499" t="s">
        <v>1838</v>
      </c>
      <c r="B42" s="3810">
        <f>COUNTIF(B5,"E")+COUNTIF(B13,"E")+COUNTIF(B16,"E")+COUNTIF(B26,"E")+COUNTIF(B30,"E")+COUNTIF(B21,"E")+COUNTIF(B32,"E")</f>
        <v>2</v>
      </c>
      <c r="C42" s="3810">
        <f>COUNTIF(C5,"E")+COUNTIF(C13,"E")+COUNTIF(C16,"E")+COUNTIF(C26,"E")+COUNTIF(C30,"E")+COUNTIF(C21,"E")+COUNTIF(C32,"E")</f>
        <v>1</v>
      </c>
      <c r="D42" s="3810">
        <f>COUNTIF(D5,"E")+COUNTIF(D13,"E")+COUNTIF(D16,"E")+COUNTIF(D26,"E")+COUNTIF(D30,"E")+COUNTIF(D21,"E")+COUNTIF(D32,"E")</f>
        <v>1</v>
      </c>
      <c r="E42" s="3810">
        <f>COUNTIF(E5,"E")+COUNTIF(E13,"E")+COUNTIF(E16,"E")+COUNTIF(E26,"E")+COUNTIF(E30,"E")+COUNTIF(E21,"E")+COUNTIF(E32,"E")</f>
        <v>2</v>
      </c>
      <c r="F42" s="3810">
        <f t="shared" ref="F42:AI42" si="16">COUNTIF(F5,"E")+COUNTIF(F13,"E")+COUNTIF(F16,"E")+COUNTIF(F26,"E")+COUNTIF(F30,"E")+COUNTIF(F21,"E")+COUNTIF(F32,"E")+COUNTIF(F5,"D1")+COUNTIF(F13,"D1")+COUNTIF(F16,"D1")+COUNTIF(F26,"D1")+COUNTIF(F30,"D1")+COUNTIF(F21,"D1")+COUNTIF(F32,"D1")</f>
        <v>1</v>
      </c>
      <c r="G42" s="3810">
        <f t="shared" si="16"/>
        <v>2</v>
      </c>
      <c r="H42" s="3810">
        <f t="shared" si="16"/>
        <v>2</v>
      </c>
      <c r="I42" s="3810">
        <f t="shared" si="16"/>
        <v>0</v>
      </c>
      <c r="J42" s="3810">
        <f t="shared" si="16"/>
        <v>0</v>
      </c>
      <c r="K42" s="3810">
        <f t="shared" si="16"/>
        <v>0</v>
      </c>
      <c r="L42" s="4653" t="s">
        <v>2</v>
      </c>
      <c r="M42" s="3810">
        <f t="shared" si="16"/>
        <v>2</v>
      </c>
      <c r="N42" s="3810">
        <f t="shared" si="16"/>
        <v>2</v>
      </c>
      <c r="O42" s="3810">
        <f t="shared" si="16"/>
        <v>3</v>
      </c>
      <c r="P42" s="3810">
        <f t="shared" si="16"/>
        <v>1</v>
      </c>
      <c r="Q42" s="3810">
        <f t="shared" si="16"/>
        <v>1</v>
      </c>
      <c r="R42" s="3810">
        <f t="shared" si="16"/>
        <v>0</v>
      </c>
      <c r="S42" s="3810">
        <f t="shared" si="16"/>
        <v>0</v>
      </c>
      <c r="T42" s="3810">
        <f t="shared" si="16"/>
        <v>2</v>
      </c>
      <c r="U42" s="3810">
        <f t="shared" si="16"/>
        <v>1</v>
      </c>
      <c r="V42" s="3810">
        <f t="shared" si="16"/>
        <v>1</v>
      </c>
      <c r="W42" s="3810">
        <f t="shared" si="16"/>
        <v>1</v>
      </c>
      <c r="X42" s="3810">
        <f t="shared" si="16"/>
        <v>2</v>
      </c>
      <c r="Y42" s="3810">
        <f t="shared" si="16"/>
        <v>1</v>
      </c>
      <c r="Z42" s="3810">
        <f t="shared" si="16"/>
        <v>1</v>
      </c>
      <c r="AA42" s="3810">
        <f t="shared" si="16"/>
        <v>0</v>
      </c>
      <c r="AB42" s="3810">
        <f t="shared" si="16"/>
        <v>3</v>
      </c>
      <c r="AC42" s="3810">
        <f t="shared" si="16"/>
        <v>2</v>
      </c>
      <c r="AD42" s="3810">
        <f t="shared" si="16"/>
        <v>0</v>
      </c>
      <c r="AE42" s="3810">
        <f t="shared" si="16"/>
        <v>2</v>
      </c>
      <c r="AF42" s="3810">
        <f t="shared" si="16"/>
        <v>1</v>
      </c>
      <c r="AG42" s="3810">
        <f t="shared" si="16"/>
        <v>2</v>
      </c>
      <c r="AH42" s="3810">
        <f t="shared" si="16"/>
        <v>1</v>
      </c>
      <c r="AI42" s="3811">
        <f t="shared" si="16"/>
        <v>0</v>
      </c>
      <c r="AJ42" s="3811">
        <f t="shared" ref="AJ42:AQ42" si="17">COUNTIF(AJ5,"E")+COUNTIF(AJ13,"E")+COUNTIF(AJ16,"E")+COUNTIF(AJ26,"E")+COUNTIF(AJ30,"E")+COUNTIF(AJ21,"E")+COUNTIF(AJ32,"E")</f>
        <v>0</v>
      </c>
      <c r="AK42" s="3811">
        <f t="shared" si="17"/>
        <v>2</v>
      </c>
      <c r="AL42" s="3811">
        <f t="shared" si="17"/>
        <v>1</v>
      </c>
      <c r="AM42" s="3811">
        <f t="shared" si="17"/>
        <v>2</v>
      </c>
      <c r="AN42" s="3811">
        <f t="shared" si="17"/>
        <v>1</v>
      </c>
      <c r="AO42" s="3811">
        <f t="shared" si="17"/>
        <v>0</v>
      </c>
      <c r="AP42" s="3811">
        <f t="shared" si="17"/>
        <v>0</v>
      </c>
      <c r="AQ42" s="3811">
        <f t="shared" si="17"/>
        <v>0</v>
      </c>
      <c r="AY42" s="2507"/>
    </row>
    <row r="43" spans="1:53" ht="17.25" thickBot="1">
      <c r="A43" s="443" t="s">
        <v>2</v>
      </c>
      <c r="B43" s="4416">
        <f t="shared" ref="B43:D43" si="18">COUNTIF(B5:B23,"D")</f>
        <v>10</v>
      </c>
      <c r="C43" s="4416">
        <f t="shared" si="18"/>
        <v>11</v>
      </c>
      <c r="D43" s="4416">
        <f t="shared" si="18"/>
        <v>9</v>
      </c>
      <c r="E43" s="4416">
        <f>COUNTIF(E5:E23,"D")</f>
        <v>12</v>
      </c>
      <c r="F43" s="4416">
        <f t="shared" ref="F43:AQ43" si="19">COUNTIF(F5:F23,"D")</f>
        <v>9</v>
      </c>
      <c r="G43" s="4416">
        <f t="shared" si="19"/>
        <v>0</v>
      </c>
      <c r="H43" s="4416">
        <f t="shared" si="19"/>
        <v>0</v>
      </c>
      <c r="I43" s="4416">
        <f t="shared" si="19"/>
        <v>9</v>
      </c>
      <c r="J43" s="4416">
        <f t="shared" si="19"/>
        <v>10</v>
      </c>
      <c r="K43" s="4416">
        <f t="shared" si="19"/>
        <v>7</v>
      </c>
      <c r="L43" s="4653" t="s">
        <v>2</v>
      </c>
      <c r="M43" s="4416">
        <f t="shared" si="19"/>
        <v>9</v>
      </c>
      <c r="N43" s="4416">
        <f t="shared" si="19"/>
        <v>0</v>
      </c>
      <c r="O43" s="4416">
        <f t="shared" si="19"/>
        <v>0</v>
      </c>
      <c r="P43" s="4416">
        <f t="shared" si="19"/>
        <v>7</v>
      </c>
      <c r="Q43" s="4416">
        <f t="shared" si="19"/>
        <v>10</v>
      </c>
      <c r="R43" s="4416">
        <f t="shared" si="19"/>
        <v>6</v>
      </c>
      <c r="S43" s="4416">
        <f t="shared" si="19"/>
        <v>9</v>
      </c>
      <c r="T43" s="4416">
        <f t="shared" si="19"/>
        <v>7</v>
      </c>
      <c r="U43" s="4416">
        <f t="shared" si="19"/>
        <v>1</v>
      </c>
      <c r="V43" s="4416">
        <f t="shared" si="19"/>
        <v>0</v>
      </c>
      <c r="W43" s="4416">
        <f t="shared" si="19"/>
        <v>8</v>
      </c>
      <c r="X43" s="4416">
        <f t="shared" si="19"/>
        <v>11</v>
      </c>
      <c r="Y43" s="4416">
        <f t="shared" si="19"/>
        <v>7</v>
      </c>
      <c r="Z43" s="4416">
        <f t="shared" si="19"/>
        <v>11</v>
      </c>
      <c r="AA43" s="4416">
        <f t="shared" si="19"/>
        <v>9</v>
      </c>
      <c r="AB43" s="4416">
        <f t="shared" si="19"/>
        <v>1</v>
      </c>
      <c r="AC43" s="4416">
        <f t="shared" si="19"/>
        <v>0</v>
      </c>
      <c r="AD43" s="4416">
        <f t="shared" si="19"/>
        <v>11</v>
      </c>
      <c r="AE43" s="4416">
        <f t="shared" si="19"/>
        <v>10</v>
      </c>
      <c r="AF43" s="4416">
        <f t="shared" si="19"/>
        <v>7</v>
      </c>
      <c r="AG43" s="4416">
        <f t="shared" si="19"/>
        <v>0</v>
      </c>
      <c r="AH43" s="4416">
        <f t="shared" si="19"/>
        <v>0</v>
      </c>
      <c r="AI43" s="4417">
        <f t="shared" si="19"/>
        <v>0</v>
      </c>
      <c r="AJ43" s="4417">
        <f t="shared" si="19"/>
        <v>0</v>
      </c>
      <c r="AK43" s="4417">
        <f t="shared" si="19"/>
        <v>9</v>
      </c>
      <c r="AL43" s="4417">
        <f t="shared" si="19"/>
        <v>0</v>
      </c>
      <c r="AM43" s="4417">
        <f t="shared" si="19"/>
        <v>8</v>
      </c>
      <c r="AN43" s="4417">
        <f t="shared" si="19"/>
        <v>12</v>
      </c>
      <c r="AO43" s="4417">
        <f t="shared" si="19"/>
        <v>8</v>
      </c>
      <c r="AP43" s="4417">
        <f t="shared" si="19"/>
        <v>0</v>
      </c>
      <c r="AQ43" s="4417">
        <f t="shared" si="19"/>
        <v>0</v>
      </c>
      <c r="AY43" s="2507"/>
    </row>
    <row r="44" spans="1:53" ht="17.25" thickBot="1">
      <c r="A44" s="2503" t="s">
        <v>403</v>
      </c>
      <c r="B44" s="3810">
        <f t="shared" ref="B44:AQ44" si="20">COUNTIF(B5:B23,"E")+COUNTIF(B24:B33,"D")+COUNTIF(B24:B33,"E")</f>
        <v>13</v>
      </c>
      <c r="C44" s="3810">
        <f t="shared" si="20"/>
        <v>11</v>
      </c>
      <c r="D44" s="3810">
        <f t="shared" si="20"/>
        <v>13</v>
      </c>
      <c r="E44" s="3810">
        <f t="shared" si="20"/>
        <v>13</v>
      </c>
      <c r="F44" s="3810">
        <f t="shared" si="20"/>
        <v>11</v>
      </c>
      <c r="G44" s="3810">
        <f t="shared" si="20"/>
        <v>3</v>
      </c>
      <c r="H44" s="3810">
        <f t="shared" si="20"/>
        <v>3</v>
      </c>
      <c r="I44" s="3810">
        <f t="shared" si="20"/>
        <v>13</v>
      </c>
      <c r="J44" s="3810">
        <f t="shared" si="20"/>
        <v>11</v>
      </c>
      <c r="K44" s="3810">
        <f t="shared" si="20"/>
        <v>12</v>
      </c>
      <c r="L44" s="4653" t="s">
        <v>2</v>
      </c>
      <c r="M44" s="3810">
        <f t="shared" si="20"/>
        <v>12</v>
      </c>
      <c r="N44" s="3810">
        <f t="shared" si="20"/>
        <v>3</v>
      </c>
      <c r="O44" s="3810">
        <f t="shared" si="20"/>
        <v>3</v>
      </c>
      <c r="P44" s="3810">
        <f t="shared" si="20"/>
        <v>12</v>
      </c>
      <c r="Q44" s="3810">
        <f t="shared" si="20"/>
        <v>11</v>
      </c>
      <c r="R44" s="3810">
        <f t="shared" si="20"/>
        <v>12</v>
      </c>
      <c r="S44" s="3810">
        <f t="shared" si="20"/>
        <v>10</v>
      </c>
      <c r="T44" s="3810">
        <f t="shared" si="20"/>
        <v>8</v>
      </c>
      <c r="U44" s="3810">
        <f t="shared" si="20"/>
        <v>5</v>
      </c>
      <c r="V44" s="3810">
        <f t="shared" si="20"/>
        <v>3</v>
      </c>
      <c r="W44" s="3810">
        <f t="shared" si="20"/>
        <v>12</v>
      </c>
      <c r="X44" s="3810">
        <f t="shared" si="20"/>
        <v>12</v>
      </c>
      <c r="Y44" s="3810">
        <f t="shared" si="20"/>
        <v>12</v>
      </c>
      <c r="Z44" s="3810">
        <f t="shared" si="20"/>
        <v>14</v>
      </c>
      <c r="AA44" s="3810">
        <f t="shared" si="20"/>
        <v>12</v>
      </c>
      <c r="AB44" s="3810">
        <f t="shared" si="20"/>
        <v>4</v>
      </c>
      <c r="AC44" s="3810">
        <f t="shared" si="20"/>
        <v>3</v>
      </c>
      <c r="AD44" s="3810">
        <f t="shared" si="20"/>
        <v>11</v>
      </c>
      <c r="AE44" s="3810">
        <f t="shared" si="20"/>
        <v>12</v>
      </c>
      <c r="AF44" s="3810">
        <f t="shared" si="20"/>
        <v>13</v>
      </c>
      <c r="AG44" s="3810">
        <f t="shared" si="20"/>
        <v>3</v>
      </c>
      <c r="AH44" s="3810">
        <f t="shared" si="20"/>
        <v>3</v>
      </c>
      <c r="AI44" s="3811">
        <f t="shared" si="20"/>
        <v>3</v>
      </c>
      <c r="AJ44" s="3811">
        <f t="shared" si="20"/>
        <v>3</v>
      </c>
      <c r="AK44" s="3811">
        <f t="shared" si="20"/>
        <v>13</v>
      </c>
      <c r="AL44" s="3811">
        <f t="shared" si="20"/>
        <v>3</v>
      </c>
      <c r="AM44" s="3811">
        <f t="shared" si="20"/>
        <v>11</v>
      </c>
      <c r="AN44" s="3811">
        <f t="shared" si="20"/>
        <v>13</v>
      </c>
      <c r="AO44" s="3811">
        <f t="shared" si="20"/>
        <v>13</v>
      </c>
      <c r="AP44" s="3811">
        <f t="shared" si="20"/>
        <v>3</v>
      </c>
      <c r="AQ44" s="3811">
        <f t="shared" si="20"/>
        <v>3</v>
      </c>
      <c r="AY44" s="2507"/>
    </row>
    <row r="45" spans="1:53" ht="17.25" thickBot="1">
      <c r="A45" s="2508" t="s">
        <v>704</v>
      </c>
      <c r="B45" s="4413">
        <f t="shared" ref="B45:AQ45" si="21">COUNTIF(B5:B33,"d1")</f>
        <v>0</v>
      </c>
      <c r="C45" s="4413">
        <f t="shared" si="21"/>
        <v>0</v>
      </c>
      <c r="D45" s="4413">
        <f t="shared" si="21"/>
        <v>0</v>
      </c>
      <c r="E45" s="4413">
        <f t="shared" si="21"/>
        <v>0</v>
      </c>
      <c r="F45" s="4413">
        <f t="shared" si="21"/>
        <v>0</v>
      </c>
      <c r="G45" s="4413">
        <f t="shared" si="21"/>
        <v>3</v>
      </c>
      <c r="H45" s="4413">
        <f t="shared" si="21"/>
        <v>3</v>
      </c>
      <c r="I45" s="4413">
        <f t="shared" si="21"/>
        <v>0</v>
      </c>
      <c r="J45" s="4413">
        <f t="shared" si="21"/>
        <v>0</v>
      </c>
      <c r="K45" s="4413">
        <f t="shared" si="21"/>
        <v>0</v>
      </c>
      <c r="L45" s="4653" t="s">
        <v>2</v>
      </c>
      <c r="M45" s="4413">
        <f t="shared" si="21"/>
        <v>0</v>
      </c>
      <c r="N45" s="4413">
        <f t="shared" si="21"/>
        <v>3</v>
      </c>
      <c r="O45" s="4413">
        <f t="shared" si="21"/>
        <v>4</v>
      </c>
      <c r="P45" s="4413">
        <f t="shared" si="21"/>
        <v>0</v>
      </c>
      <c r="Q45" s="4413">
        <f t="shared" si="21"/>
        <v>0</v>
      </c>
      <c r="R45" s="4413">
        <f t="shared" si="21"/>
        <v>0</v>
      </c>
      <c r="S45" s="4413">
        <f t="shared" si="21"/>
        <v>0</v>
      </c>
      <c r="T45" s="4413">
        <f t="shared" si="21"/>
        <v>0</v>
      </c>
      <c r="U45" s="4413">
        <f t="shared" si="21"/>
        <v>3</v>
      </c>
      <c r="V45" s="4413">
        <f t="shared" si="21"/>
        <v>3</v>
      </c>
      <c r="W45" s="4413">
        <f t="shared" si="21"/>
        <v>0</v>
      </c>
      <c r="X45" s="4413">
        <f t="shared" si="21"/>
        <v>0</v>
      </c>
      <c r="Y45" s="4413">
        <f t="shared" si="21"/>
        <v>0</v>
      </c>
      <c r="Z45" s="4413">
        <f t="shared" si="21"/>
        <v>0</v>
      </c>
      <c r="AA45" s="4413">
        <f t="shared" si="21"/>
        <v>0</v>
      </c>
      <c r="AB45" s="4413">
        <f t="shared" si="21"/>
        <v>2</v>
      </c>
      <c r="AC45" s="4413">
        <f t="shared" si="21"/>
        <v>3</v>
      </c>
      <c r="AD45" s="4413">
        <f t="shared" si="21"/>
        <v>0</v>
      </c>
      <c r="AE45" s="4413">
        <f t="shared" si="21"/>
        <v>0</v>
      </c>
      <c r="AF45" s="4413">
        <f t="shared" si="21"/>
        <v>0</v>
      </c>
      <c r="AG45" s="4413">
        <f t="shared" si="21"/>
        <v>3</v>
      </c>
      <c r="AH45" s="4413">
        <f t="shared" si="21"/>
        <v>4</v>
      </c>
      <c r="AI45" s="4414">
        <f t="shared" si="21"/>
        <v>3</v>
      </c>
      <c r="AJ45" s="4414">
        <f t="shared" si="21"/>
        <v>3</v>
      </c>
      <c r="AK45" s="4414">
        <f t="shared" si="21"/>
        <v>0</v>
      </c>
      <c r="AL45" s="4414">
        <f t="shared" si="21"/>
        <v>2</v>
      </c>
      <c r="AM45" s="4414">
        <f t="shared" si="21"/>
        <v>0</v>
      </c>
      <c r="AN45" s="4414">
        <f t="shared" si="21"/>
        <v>0</v>
      </c>
      <c r="AO45" s="4414">
        <f t="shared" si="21"/>
        <v>0</v>
      </c>
      <c r="AP45" s="4414">
        <f t="shared" si="21"/>
        <v>1</v>
      </c>
      <c r="AQ45" s="4414">
        <f t="shared" si="21"/>
        <v>1</v>
      </c>
      <c r="AY45" s="2507"/>
    </row>
    <row r="46" spans="1:53" ht="17.25" thickBot="1">
      <c r="A46" s="2509" t="s">
        <v>658</v>
      </c>
      <c r="B46" s="4418">
        <f t="shared" ref="B46:AQ46" si="22">COUNTIF(B10,"n")+COUNTIF(B8,"n")+COUNTIF(B28,"n")+COUNTIF(B25,"n")+COUNTIF(B22,"n")+COUNTIF(B6,"n")+COUNTIF(B16,"n")+COUNTIF(B12,"n")+COUNTIF(B18,"n")+COUNTIF(B15,"n")+COUNTIF(B9,"n")+COUNTIF(B13,"n")</f>
        <v>1</v>
      </c>
      <c r="C46" s="4418">
        <f t="shared" si="22"/>
        <v>1</v>
      </c>
      <c r="D46" s="4418">
        <f t="shared" si="22"/>
        <v>1</v>
      </c>
      <c r="E46" s="4418">
        <f t="shared" si="22"/>
        <v>1</v>
      </c>
      <c r="F46" s="4418">
        <f t="shared" si="22"/>
        <v>2</v>
      </c>
      <c r="G46" s="4418">
        <f t="shared" si="22"/>
        <v>2</v>
      </c>
      <c r="H46" s="4418">
        <f t="shared" si="22"/>
        <v>2</v>
      </c>
      <c r="I46" s="4418">
        <f t="shared" si="22"/>
        <v>1</v>
      </c>
      <c r="J46" s="4418">
        <f t="shared" si="22"/>
        <v>1</v>
      </c>
      <c r="K46" s="4418">
        <f t="shared" si="22"/>
        <v>1</v>
      </c>
      <c r="L46" s="4653" t="s">
        <v>2</v>
      </c>
      <c r="M46" s="4418">
        <f t="shared" si="22"/>
        <v>2</v>
      </c>
      <c r="N46" s="4418">
        <f t="shared" si="22"/>
        <v>2</v>
      </c>
      <c r="O46" s="4418">
        <f t="shared" si="22"/>
        <v>2</v>
      </c>
      <c r="P46" s="4418">
        <f t="shared" si="22"/>
        <v>1</v>
      </c>
      <c r="Q46" s="4418">
        <f t="shared" si="22"/>
        <v>1</v>
      </c>
      <c r="R46" s="4418">
        <f t="shared" si="22"/>
        <v>1</v>
      </c>
      <c r="S46" s="4418">
        <f t="shared" si="22"/>
        <v>1</v>
      </c>
      <c r="T46" s="4418">
        <f t="shared" si="22"/>
        <v>2</v>
      </c>
      <c r="U46" s="4418">
        <f t="shared" si="22"/>
        <v>2</v>
      </c>
      <c r="V46" s="4418">
        <f t="shared" si="22"/>
        <v>2</v>
      </c>
      <c r="W46" s="4418">
        <f t="shared" si="22"/>
        <v>1</v>
      </c>
      <c r="X46" s="4418">
        <f t="shared" si="22"/>
        <v>1</v>
      </c>
      <c r="Y46" s="4418">
        <f t="shared" si="22"/>
        <v>2</v>
      </c>
      <c r="Z46" s="4418">
        <f t="shared" si="22"/>
        <v>2</v>
      </c>
      <c r="AA46" s="4418">
        <f t="shared" si="22"/>
        <v>1</v>
      </c>
      <c r="AB46" s="4418">
        <f t="shared" si="22"/>
        <v>1</v>
      </c>
      <c r="AC46" s="4418">
        <f t="shared" si="22"/>
        <v>1</v>
      </c>
      <c r="AD46" s="4418">
        <f t="shared" si="22"/>
        <v>2</v>
      </c>
      <c r="AE46" s="4418">
        <f t="shared" si="22"/>
        <v>2</v>
      </c>
      <c r="AF46" s="4418">
        <f t="shared" si="22"/>
        <v>2</v>
      </c>
      <c r="AG46" s="4418">
        <f t="shared" si="22"/>
        <v>2</v>
      </c>
      <c r="AH46" s="4418">
        <f t="shared" si="22"/>
        <v>1</v>
      </c>
      <c r="AI46" s="4419">
        <f t="shared" si="22"/>
        <v>2</v>
      </c>
      <c r="AJ46" s="4419">
        <f t="shared" si="22"/>
        <v>1</v>
      </c>
      <c r="AK46" s="4419">
        <f t="shared" si="22"/>
        <v>2</v>
      </c>
      <c r="AL46" s="4419">
        <f t="shared" si="22"/>
        <v>2</v>
      </c>
      <c r="AM46" s="4419">
        <f t="shared" si="22"/>
        <v>2</v>
      </c>
      <c r="AN46" s="4419">
        <f t="shared" si="22"/>
        <v>2</v>
      </c>
      <c r="AO46" s="4419">
        <f t="shared" si="22"/>
        <v>1</v>
      </c>
      <c r="AP46" s="4419">
        <f t="shared" si="22"/>
        <v>1</v>
      </c>
      <c r="AQ46" s="4419">
        <f t="shared" si="22"/>
        <v>2</v>
      </c>
      <c r="AY46" s="2507"/>
    </row>
    <row r="47" spans="1:53" ht="17.25" thickBot="1">
      <c r="A47" s="2509" t="s">
        <v>1551</v>
      </c>
      <c r="B47" s="4418">
        <f t="shared" ref="B47:AQ47" si="23">COUNTIF(B5:B7,"D")+COUNTIF(B9:B10,"D")+COUNTIF(B12:B13,"D")+COUNTIF(B15:B16,"D")+COUNTIF(B18:B19,"D")+COUNTIF(B21:B22,"D")+COUNTIF(B5:B7,"E")+COUNTIF(B9:B10,"E")+COUNTIF(B12:B13,"E")+COUNTIF(B15:B16,"E")+COUNTIF(B18:B19,"E")+COUNTIF(B21:B22,"E")</f>
        <v>9</v>
      </c>
      <c r="C47" s="4418">
        <f t="shared" si="23"/>
        <v>10</v>
      </c>
      <c r="D47" s="4418">
        <f t="shared" si="23"/>
        <v>8</v>
      </c>
      <c r="E47" s="4418">
        <f t="shared" si="23"/>
        <v>10</v>
      </c>
      <c r="F47" s="4418">
        <f t="shared" si="23"/>
        <v>9</v>
      </c>
      <c r="G47" s="4418">
        <f t="shared" si="23"/>
        <v>2</v>
      </c>
      <c r="H47" s="4418">
        <f t="shared" si="23"/>
        <v>1</v>
      </c>
      <c r="I47" s="4418">
        <f t="shared" si="23"/>
        <v>8</v>
      </c>
      <c r="J47" s="4418">
        <f t="shared" si="23"/>
        <v>9</v>
      </c>
      <c r="K47" s="4418">
        <f t="shared" si="23"/>
        <v>7</v>
      </c>
      <c r="L47" s="4653" t="s">
        <v>2</v>
      </c>
      <c r="M47" s="4418">
        <f t="shared" si="23"/>
        <v>8</v>
      </c>
      <c r="N47" s="4418">
        <f t="shared" si="23"/>
        <v>2</v>
      </c>
      <c r="O47" s="4418">
        <f t="shared" si="23"/>
        <v>2</v>
      </c>
      <c r="P47" s="4418">
        <f t="shared" si="23"/>
        <v>7</v>
      </c>
      <c r="Q47" s="4418">
        <f t="shared" si="23"/>
        <v>10</v>
      </c>
      <c r="R47" s="4418">
        <f t="shared" si="23"/>
        <v>6</v>
      </c>
      <c r="S47" s="4418">
        <f t="shared" si="23"/>
        <v>8</v>
      </c>
      <c r="T47" s="4418">
        <f t="shared" si="23"/>
        <v>7</v>
      </c>
      <c r="U47" s="4418">
        <f t="shared" si="23"/>
        <v>3</v>
      </c>
      <c r="V47" s="4418">
        <f t="shared" si="23"/>
        <v>2</v>
      </c>
      <c r="W47" s="4418">
        <f t="shared" si="23"/>
        <v>7</v>
      </c>
      <c r="X47" s="4418">
        <f t="shared" si="23"/>
        <v>11</v>
      </c>
      <c r="Y47" s="4418">
        <f t="shared" si="23"/>
        <v>7</v>
      </c>
      <c r="Z47" s="4418">
        <f t="shared" si="23"/>
        <v>10</v>
      </c>
      <c r="AA47" s="4418">
        <f t="shared" si="23"/>
        <v>8</v>
      </c>
      <c r="AB47" s="4418">
        <f t="shared" si="23"/>
        <v>3</v>
      </c>
      <c r="AC47" s="4418">
        <f t="shared" si="23"/>
        <v>2</v>
      </c>
      <c r="AD47" s="4418">
        <f t="shared" si="23"/>
        <v>9</v>
      </c>
      <c r="AE47" s="4418">
        <f t="shared" si="23"/>
        <v>11</v>
      </c>
      <c r="AF47" s="4418">
        <f t="shared" si="23"/>
        <v>7</v>
      </c>
      <c r="AG47" s="4418">
        <f t="shared" si="23"/>
        <v>2</v>
      </c>
      <c r="AH47" s="4418">
        <f t="shared" si="23"/>
        <v>2</v>
      </c>
      <c r="AI47" s="4419">
        <f t="shared" si="23"/>
        <v>2</v>
      </c>
      <c r="AJ47" s="4419">
        <f t="shared" si="23"/>
        <v>2</v>
      </c>
      <c r="AK47" s="4419">
        <f t="shared" si="23"/>
        <v>9</v>
      </c>
      <c r="AL47" s="4419">
        <f t="shared" si="23"/>
        <v>2</v>
      </c>
      <c r="AM47" s="4419">
        <f t="shared" si="23"/>
        <v>8</v>
      </c>
      <c r="AN47" s="4419">
        <f t="shared" si="23"/>
        <v>10</v>
      </c>
      <c r="AO47" s="4419">
        <f t="shared" si="23"/>
        <v>8</v>
      </c>
      <c r="AP47" s="4419">
        <f t="shared" si="23"/>
        <v>2</v>
      </c>
      <c r="AQ47" s="4419">
        <f t="shared" si="23"/>
        <v>2</v>
      </c>
      <c r="AY47" s="2190"/>
    </row>
    <row r="48" spans="1:53" ht="17.25" thickBot="1">
      <c r="A48" s="2509" t="s">
        <v>1552</v>
      </c>
      <c r="B48" s="4418">
        <f t="shared" ref="B48:AQ48" si="24">COUNTIF(B8,"E")+COUNTIF(B8,"d")+COUNTIF(B14,"E")+COUNTIF(B14,"d")+COUNTIF(B17,"E")+COUNTIF(B17,"d")+COUNTIF(B11,"E")+COUNTIF(B11,"d")+COUNTIF(B23,"E")+COUNTIF(B23,"d")+COUNTIF(B20,"E")+COUNTIF(B20,"d")</f>
        <v>4</v>
      </c>
      <c r="C48" s="4418">
        <f t="shared" si="24"/>
        <v>4</v>
      </c>
      <c r="D48" s="4418">
        <f t="shared" si="24"/>
        <v>4</v>
      </c>
      <c r="E48" s="4418">
        <f t="shared" si="24"/>
        <v>5</v>
      </c>
      <c r="F48" s="4418">
        <f t="shared" si="24"/>
        <v>3</v>
      </c>
      <c r="G48" s="4418">
        <f t="shared" si="24"/>
        <v>1</v>
      </c>
      <c r="H48" s="4418">
        <f t="shared" si="24"/>
        <v>2</v>
      </c>
      <c r="I48" s="4418">
        <f t="shared" si="24"/>
        <v>4</v>
      </c>
      <c r="J48" s="4418">
        <f t="shared" si="24"/>
        <v>4</v>
      </c>
      <c r="K48" s="4418">
        <f t="shared" si="24"/>
        <v>3</v>
      </c>
      <c r="L48" s="4653" t="s">
        <v>2</v>
      </c>
      <c r="M48" s="4418">
        <f t="shared" si="24"/>
        <v>4</v>
      </c>
      <c r="N48" s="4418">
        <f t="shared" si="24"/>
        <v>1</v>
      </c>
      <c r="O48" s="4418">
        <f t="shared" si="24"/>
        <v>1</v>
      </c>
      <c r="P48" s="4418">
        <f t="shared" si="24"/>
        <v>3</v>
      </c>
      <c r="Q48" s="4418">
        <f t="shared" si="24"/>
        <v>3</v>
      </c>
      <c r="R48" s="4418">
        <f t="shared" si="24"/>
        <v>3</v>
      </c>
      <c r="S48" s="4418">
        <f t="shared" si="24"/>
        <v>4</v>
      </c>
      <c r="T48" s="4418">
        <f t="shared" si="24"/>
        <v>2</v>
      </c>
      <c r="U48" s="4418">
        <f t="shared" si="24"/>
        <v>1</v>
      </c>
      <c r="V48" s="4418">
        <f t="shared" si="24"/>
        <v>1</v>
      </c>
      <c r="W48" s="4418">
        <f t="shared" si="24"/>
        <v>4</v>
      </c>
      <c r="X48" s="4418">
        <f t="shared" si="24"/>
        <v>3</v>
      </c>
      <c r="Y48" s="4418">
        <f t="shared" si="24"/>
        <v>3</v>
      </c>
      <c r="Z48" s="4418">
        <f t="shared" si="24"/>
        <v>5</v>
      </c>
      <c r="AA48" s="4418">
        <f t="shared" si="24"/>
        <v>4</v>
      </c>
      <c r="AB48" s="4418">
        <f t="shared" si="24"/>
        <v>1</v>
      </c>
      <c r="AC48" s="4418">
        <f t="shared" si="24"/>
        <v>1</v>
      </c>
      <c r="AD48" s="4418">
        <f t="shared" si="24"/>
        <v>4</v>
      </c>
      <c r="AE48" s="4418">
        <f t="shared" si="24"/>
        <v>3</v>
      </c>
      <c r="AF48" s="4418">
        <f t="shared" si="24"/>
        <v>3</v>
      </c>
      <c r="AG48" s="4418">
        <f t="shared" si="24"/>
        <v>1</v>
      </c>
      <c r="AH48" s="4418">
        <f t="shared" si="24"/>
        <v>1</v>
      </c>
      <c r="AI48" s="4419">
        <f t="shared" si="24"/>
        <v>1</v>
      </c>
      <c r="AJ48" s="4419">
        <f t="shared" si="24"/>
        <v>1</v>
      </c>
      <c r="AK48" s="4419">
        <f t="shared" si="24"/>
        <v>3</v>
      </c>
      <c r="AL48" s="4419">
        <f t="shared" si="24"/>
        <v>1</v>
      </c>
      <c r="AM48" s="4419">
        <f t="shared" si="24"/>
        <v>3</v>
      </c>
      <c r="AN48" s="4419">
        <f t="shared" si="24"/>
        <v>5</v>
      </c>
      <c r="AO48" s="4419">
        <f t="shared" si="24"/>
        <v>3</v>
      </c>
      <c r="AP48" s="4419">
        <f t="shared" si="24"/>
        <v>1</v>
      </c>
      <c r="AQ48" s="4419">
        <f t="shared" si="24"/>
        <v>1</v>
      </c>
    </row>
    <row r="49" spans="1:43" ht="17.25" thickBot="1">
      <c r="A49" s="2509" t="s">
        <v>1553</v>
      </c>
      <c r="B49" s="4418">
        <f t="shared" ref="B49:AQ49" si="25">COUNTIF(B9:B10,"E")+COUNTIF(B9:B10,"d")+COUNTIF(B6,"E")+COUNTIF(B6,"D")+COUNTIF(B12:B13,"E")+COUNTIF(B12:B13,"d")+COUNTIF(B15:B16,"E")+COUNTIF(B15:B16,"d")+COUNTIF(B18,"E")+COUNTIF(B18,"d")+COUNTIF(B22,"E")+COUNTIF(B22,"D")+COUNTIF(B22,"D1")+COUNTIF(B18,"D1")+COUNTIF(B15:B16,"D1")+COUNTIF(B12:B13,"D1")+COUNTIF(B9:B10,"D1")+COUNTIF(B6,"D1")</f>
        <v>6</v>
      </c>
      <c r="C49" s="4418">
        <f t="shared" si="25"/>
        <v>7</v>
      </c>
      <c r="D49" s="4418">
        <f t="shared" si="25"/>
        <v>7</v>
      </c>
      <c r="E49" s="4418">
        <f t="shared" si="25"/>
        <v>8</v>
      </c>
      <c r="F49" s="4418">
        <f t="shared" si="25"/>
        <v>7</v>
      </c>
      <c r="G49" s="4418">
        <f t="shared" si="25"/>
        <v>2</v>
      </c>
      <c r="H49" s="4418">
        <f t="shared" si="25"/>
        <v>0</v>
      </c>
      <c r="I49" s="4418">
        <f t="shared" si="25"/>
        <v>5</v>
      </c>
      <c r="J49" s="4418">
        <f t="shared" si="25"/>
        <v>7</v>
      </c>
      <c r="K49" s="4418">
        <f t="shared" si="25"/>
        <v>6</v>
      </c>
      <c r="L49" s="4653" t="s">
        <v>2</v>
      </c>
      <c r="M49" s="4418">
        <f t="shared" si="25"/>
        <v>5</v>
      </c>
      <c r="N49" s="4418">
        <f t="shared" si="25"/>
        <v>2</v>
      </c>
      <c r="O49" s="4418">
        <f t="shared" si="25"/>
        <v>2</v>
      </c>
      <c r="P49" s="4418">
        <f t="shared" si="25"/>
        <v>5</v>
      </c>
      <c r="Q49" s="4418">
        <f t="shared" si="25"/>
        <v>8</v>
      </c>
      <c r="R49" s="4418">
        <f t="shared" si="25"/>
        <v>5</v>
      </c>
      <c r="S49" s="4418">
        <f t="shared" si="25"/>
        <v>5</v>
      </c>
      <c r="T49" s="4418">
        <f t="shared" si="25"/>
        <v>5</v>
      </c>
      <c r="U49" s="4418">
        <f t="shared" si="25"/>
        <v>4</v>
      </c>
      <c r="V49" s="4418">
        <f t="shared" si="25"/>
        <v>1</v>
      </c>
      <c r="W49" s="4418">
        <f t="shared" si="25"/>
        <v>5</v>
      </c>
      <c r="X49" s="4418">
        <f t="shared" si="25"/>
        <v>8</v>
      </c>
      <c r="Y49" s="4418">
        <f t="shared" si="25"/>
        <v>5</v>
      </c>
      <c r="Z49" s="4418">
        <f t="shared" si="25"/>
        <v>6</v>
      </c>
      <c r="AA49" s="4418">
        <f t="shared" si="25"/>
        <v>7</v>
      </c>
      <c r="AB49" s="4418">
        <f t="shared" si="25"/>
        <v>4</v>
      </c>
      <c r="AC49" s="4418">
        <f t="shared" si="25"/>
        <v>2</v>
      </c>
      <c r="AD49" s="4418">
        <f t="shared" si="25"/>
        <v>6</v>
      </c>
      <c r="AE49" s="4418">
        <f t="shared" si="25"/>
        <v>7</v>
      </c>
      <c r="AF49" s="4418">
        <f t="shared" si="25"/>
        <v>4</v>
      </c>
      <c r="AG49" s="4418">
        <f t="shared" si="25"/>
        <v>1</v>
      </c>
      <c r="AH49" s="4418">
        <f t="shared" si="25"/>
        <v>1</v>
      </c>
      <c r="AI49" s="4419">
        <f t="shared" si="25"/>
        <v>2</v>
      </c>
      <c r="AJ49" s="4419">
        <f t="shared" si="25"/>
        <v>2</v>
      </c>
      <c r="AK49" s="4419">
        <f t="shared" si="25"/>
        <v>7</v>
      </c>
      <c r="AL49" s="4419">
        <f t="shared" si="25"/>
        <v>1</v>
      </c>
      <c r="AM49" s="4419">
        <f t="shared" si="25"/>
        <v>5</v>
      </c>
      <c r="AN49" s="4419">
        <f t="shared" si="25"/>
        <v>6</v>
      </c>
      <c r="AO49" s="4419">
        <f t="shared" si="25"/>
        <v>5</v>
      </c>
      <c r="AP49" s="4419">
        <f t="shared" si="25"/>
        <v>2</v>
      </c>
      <c r="AQ49" s="4419">
        <f t="shared" si="25"/>
        <v>2</v>
      </c>
    </row>
    <row r="50" spans="1:43" ht="17.25" thickBot="1">
      <c r="A50" s="2504" t="s">
        <v>784</v>
      </c>
      <c r="B50" s="3810">
        <f t="shared" ref="B50:AQ50" si="26">B47+B48</f>
        <v>13</v>
      </c>
      <c r="C50" s="3810">
        <f t="shared" si="26"/>
        <v>14</v>
      </c>
      <c r="D50" s="3810">
        <f t="shared" si="26"/>
        <v>12</v>
      </c>
      <c r="E50" s="3810">
        <f t="shared" si="26"/>
        <v>15</v>
      </c>
      <c r="F50" s="3810">
        <f t="shared" si="26"/>
        <v>12</v>
      </c>
      <c r="G50" s="3810">
        <f t="shared" si="26"/>
        <v>3</v>
      </c>
      <c r="H50" s="3810">
        <f t="shared" si="26"/>
        <v>3</v>
      </c>
      <c r="I50" s="3810">
        <f t="shared" si="26"/>
        <v>12</v>
      </c>
      <c r="J50" s="3810">
        <f t="shared" si="26"/>
        <v>13</v>
      </c>
      <c r="K50" s="3810">
        <f t="shared" si="26"/>
        <v>10</v>
      </c>
      <c r="L50" s="4653" t="s">
        <v>2</v>
      </c>
      <c r="M50" s="3810">
        <f t="shared" si="26"/>
        <v>12</v>
      </c>
      <c r="N50" s="3810">
        <f t="shared" si="26"/>
        <v>3</v>
      </c>
      <c r="O50" s="3810">
        <f t="shared" si="26"/>
        <v>3</v>
      </c>
      <c r="P50" s="3810">
        <f t="shared" si="26"/>
        <v>10</v>
      </c>
      <c r="Q50" s="3810">
        <f t="shared" si="26"/>
        <v>13</v>
      </c>
      <c r="R50" s="3810">
        <f t="shared" si="26"/>
        <v>9</v>
      </c>
      <c r="S50" s="3810">
        <f t="shared" si="26"/>
        <v>12</v>
      </c>
      <c r="T50" s="3810">
        <f t="shared" si="26"/>
        <v>9</v>
      </c>
      <c r="U50" s="3810">
        <f t="shared" si="26"/>
        <v>4</v>
      </c>
      <c r="V50" s="3810">
        <f t="shared" si="26"/>
        <v>3</v>
      </c>
      <c r="W50" s="3810">
        <f t="shared" si="26"/>
        <v>11</v>
      </c>
      <c r="X50" s="3810">
        <f t="shared" si="26"/>
        <v>14</v>
      </c>
      <c r="Y50" s="3810">
        <f t="shared" si="26"/>
        <v>10</v>
      </c>
      <c r="Z50" s="3810">
        <f t="shared" si="26"/>
        <v>15</v>
      </c>
      <c r="AA50" s="3810">
        <f t="shared" si="26"/>
        <v>12</v>
      </c>
      <c r="AB50" s="3810">
        <f t="shared" si="26"/>
        <v>4</v>
      </c>
      <c r="AC50" s="3810">
        <f t="shared" si="26"/>
        <v>3</v>
      </c>
      <c r="AD50" s="3810">
        <f t="shared" si="26"/>
        <v>13</v>
      </c>
      <c r="AE50" s="3810">
        <f t="shared" si="26"/>
        <v>14</v>
      </c>
      <c r="AF50" s="3810">
        <f t="shared" si="26"/>
        <v>10</v>
      </c>
      <c r="AG50" s="3810">
        <f t="shared" si="26"/>
        <v>3</v>
      </c>
      <c r="AH50" s="3810">
        <f t="shared" si="26"/>
        <v>3</v>
      </c>
      <c r="AI50" s="3811">
        <f t="shared" si="26"/>
        <v>3</v>
      </c>
      <c r="AJ50" s="3811">
        <f t="shared" si="26"/>
        <v>3</v>
      </c>
      <c r="AK50" s="3811">
        <f t="shared" si="26"/>
        <v>12</v>
      </c>
      <c r="AL50" s="3811">
        <f t="shared" si="26"/>
        <v>3</v>
      </c>
      <c r="AM50" s="3811">
        <f t="shared" si="26"/>
        <v>11</v>
      </c>
      <c r="AN50" s="3811">
        <f t="shared" si="26"/>
        <v>15</v>
      </c>
      <c r="AO50" s="3811">
        <f t="shared" si="26"/>
        <v>11</v>
      </c>
      <c r="AP50" s="3811">
        <f t="shared" si="26"/>
        <v>3</v>
      </c>
      <c r="AQ50" s="3811">
        <f t="shared" si="26"/>
        <v>3</v>
      </c>
    </row>
    <row r="51" spans="1:43" ht="17.25" thickBot="1">
      <c r="A51" s="437" t="s">
        <v>4</v>
      </c>
      <c r="B51" s="3810">
        <f t="shared" ref="B51:AQ51" si="27">COUNTIF(B5:B23,"n")</f>
        <v>3</v>
      </c>
      <c r="C51" s="3810">
        <f t="shared" si="27"/>
        <v>3</v>
      </c>
      <c r="D51" s="3810">
        <f t="shared" si="27"/>
        <v>3</v>
      </c>
      <c r="E51" s="3810">
        <f t="shared" si="27"/>
        <v>3</v>
      </c>
      <c r="F51" s="3810">
        <f t="shared" si="27"/>
        <v>3</v>
      </c>
      <c r="G51" s="3810">
        <f t="shared" si="27"/>
        <v>3</v>
      </c>
      <c r="H51" s="3810">
        <f t="shared" si="27"/>
        <v>3</v>
      </c>
      <c r="I51" s="3810">
        <f t="shared" si="27"/>
        <v>3</v>
      </c>
      <c r="J51" s="3810">
        <f t="shared" si="27"/>
        <v>3</v>
      </c>
      <c r="K51" s="3810">
        <f t="shared" si="27"/>
        <v>3</v>
      </c>
      <c r="L51" s="4653" t="s">
        <v>2</v>
      </c>
      <c r="M51" s="3810">
        <f t="shared" si="27"/>
        <v>3</v>
      </c>
      <c r="N51" s="3810">
        <f t="shared" si="27"/>
        <v>3</v>
      </c>
      <c r="O51" s="3810">
        <f t="shared" si="27"/>
        <v>3</v>
      </c>
      <c r="P51" s="3810">
        <f t="shared" si="27"/>
        <v>3</v>
      </c>
      <c r="Q51" s="3810">
        <f t="shared" si="27"/>
        <v>3</v>
      </c>
      <c r="R51" s="3810">
        <f t="shared" si="27"/>
        <v>3</v>
      </c>
      <c r="S51" s="3810">
        <f t="shared" si="27"/>
        <v>3</v>
      </c>
      <c r="T51" s="3810">
        <f t="shared" si="27"/>
        <v>3</v>
      </c>
      <c r="U51" s="3810">
        <f t="shared" si="27"/>
        <v>3</v>
      </c>
      <c r="V51" s="3810">
        <f t="shared" si="27"/>
        <v>3</v>
      </c>
      <c r="W51" s="3810">
        <f t="shared" si="27"/>
        <v>3</v>
      </c>
      <c r="X51" s="3810">
        <f t="shared" si="27"/>
        <v>3</v>
      </c>
      <c r="Y51" s="3810">
        <f t="shared" si="27"/>
        <v>3</v>
      </c>
      <c r="Z51" s="3810">
        <f t="shared" si="27"/>
        <v>3</v>
      </c>
      <c r="AA51" s="3810">
        <f t="shared" si="27"/>
        <v>3</v>
      </c>
      <c r="AB51" s="3810">
        <f t="shared" si="27"/>
        <v>3</v>
      </c>
      <c r="AC51" s="3810">
        <f t="shared" si="27"/>
        <v>3</v>
      </c>
      <c r="AD51" s="3810">
        <f t="shared" si="27"/>
        <v>3</v>
      </c>
      <c r="AE51" s="3810">
        <f t="shared" si="27"/>
        <v>3</v>
      </c>
      <c r="AF51" s="3810">
        <f t="shared" si="27"/>
        <v>3</v>
      </c>
      <c r="AG51" s="3810">
        <f t="shared" si="27"/>
        <v>3</v>
      </c>
      <c r="AH51" s="3810">
        <f t="shared" si="27"/>
        <v>3</v>
      </c>
      <c r="AI51" s="3811">
        <f t="shared" si="27"/>
        <v>3</v>
      </c>
      <c r="AJ51" s="3811">
        <f t="shared" si="27"/>
        <v>3</v>
      </c>
      <c r="AK51" s="3811">
        <f t="shared" si="27"/>
        <v>3</v>
      </c>
      <c r="AL51" s="3811">
        <f t="shared" si="27"/>
        <v>3</v>
      </c>
      <c r="AM51" s="3811">
        <f t="shared" si="27"/>
        <v>3</v>
      </c>
      <c r="AN51" s="3811">
        <f t="shared" si="27"/>
        <v>3</v>
      </c>
      <c r="AO51" s="3811">
        <f t="shared" si="27"/>
        <v>3</v>
      </c>
      <c r="AP51" s="3811">
        <f t="shared" si="27"/>
        <v>3</v>
      </c>
      <c r="AQ51" s="3811">
        <f t="shared" si="27"/>
        <v>3</v>
      </c>
    </row>
    <row r="52" spans="1:43" ht="17.25" thickBot="1">
      <c r="A52" s="4622" t="s">
        <v>1841</v>
      </c>
      <c r="B52" s="4424">
        <f t="shared" ref="B52:AQ52" si="28">COUNTIF(B8,"N")+COUNTIF(B11,"N")+COUNTIF(B14,"N")+COUNTIF(B17,"N")+COUNTIF(B20,"N")+COUNTIF(B23,"N")</f>
        <v>1</v>
      </c>
      <c r="C52" s="4424">
        <f t="shared" si="28"/>
        <v>1</v>
      </c>
      <c r="D52" s="4424">
        <f t="shared" si="28"/>
        <v>1</v>
      </c>
      <c r="E52" s="4424">
        <f t="shared" si="28"/>
        <v>1</v>
      </c>
      <c r="F52" s="4424">
        <f t="shared" si="28"/>
        <v>1</v>
      </c>
      <c r="G52" s="4424">
        <f t="shared" si="28"/>
        <v>1</v>
      </c>
      <c r="H52" s="4424">
        <f t="shared" si="28"/>
        <v>1</v>
      </c>
      <c r="I52" s="4424">
        <f t="shared" si="28"/>
        <v>1</v>
      </c>
      <c r="J52" s="4424">
        <f t="shared" si="28"/>
        <v>1</v>
      </c>
      <c r="K52" s="4424">
        <f t="shared" si="28"/>
        <v>1</v>
      </c>
      <c r="L52" s="4653" t="s">
        <v>2</v>
      </c>
      <c r="M52" s="4424">
        <f t="shared" si="28"/>
        <v>1</v>
      </c>
      <c r="N52" s="4424">
        <f t="shared" si="28"/>
        <v>1</v>
      </c>
      <c r="O52" s="4424">
        <f t="shared" si="28"/>
        <v>1</v>
      </c>
      <c r="P52" s="4424">
        <f t="shared" si="28"/>
        <v>1</v>
      </c>
      <c r="Q52" s="4424">
        <f t="shared" si="28"/>
        <v>1</v>
      </c>
      <c r="R52" s="4424">
        <f t="shared" si="28"/>
        <v>1</v>
      </c>
      <c r="S52" s="4424">
        <f t="shared" si="28"/>
        <v>1</v>
      </c>
      <c r="T52" s="4424">
        <f t="shared" si="28"/>
        <v>1</v>
      </c>
      <c r="U52" s="4424">
        <f t="shared" si="28"/>
        <v>1</v>
      </c>
      <c r="V52" s="4424">
        <f t="shared" si="28"/>
        <v>1</v>
      </c>
      <c r="W52" s="4424">
        <f t="shared" si="28"/>
        <v>1</v>
      </c>
      <c r="X52" s="4424">
        <f t="shared" si="28"/>
        <v>1</v>
      </c>
      <c r="Y52" s="4424">
        <f t="shared" si="28"/>
        <v>1</v>
      </c>
      <c r="Z52" s="4424">
        <f t="shared" si="28"/>
        <v>1</v>
      </c>
      <c r="AA52" s="4424">
        <f t="shared" si="28"/>
        <v>1</v>
      </c>
      <c r="AB52" s="4424">
        <f t="shared" si="28"/>
        <v>1</v>
      </c>
      <c r="AC52" s="4424">
        <f t="shared" si="28"/>
        <v>1</v>
      </c>
      <c r="AD52" s="4424">
        <f t="shared" si="28"/>
        <v>1</v>
      </c>
      <c r="AE52" s="4424">
        <f t="shared" si="28"/>
        <v>1</v>
      </c>
      <c r="AF52" s="4424">
        <f t="shared" si="28"/>
        <v>1</v>
      </c>
      <c r="AG52" s="4424">
        <f t="shared" si="28"/>
        <v>1</v>
      </c>
      <c r="AH52" s="4424">
        <f t="shared" si="28"/>
        <v>1</v>
      </c>
      <c r="AI52" s="4425">
        <f t="shared" si="28"/>
        <v>1</v>
      </c>
      <c r="AJ52" s="4425">
        <f t="shared" si="28"/>
        <v>1</v>
      </c>
      <c r="AK52" s="4425">
        <f t="shared" si="28"/>
        <v>1</v>
      </c>
      <c r="AL52" s="4425">
        <f t="shared" si="28"/>
        <v>1</v>
      </c>
      <c r="AM52" s="4425">
        <f t="shared" si="28"/>
        <v>1</v>
      </c>
      <c r="AN52" s="4425">
        <f t="shared" si="28"/>
        <v>1</v>
      </c>
      <c r="AO52" s="4425">
        <f t="shared" si="28"/>
        <v>1</v>
      </c>
      <c r="AP52" s="4425">
        <f t="shared" si="28"/>
        <v>1</v>
      </c>
      <c r="AQ52" s="4425">
        <f t="shared" si="28"/>
        <v>1</v>
      </c>
    </row>
  </sheetData>
  <mergeCells count="5">
    <mergeCell ref="A1:AX1"/>
    <mergeCell ref="B2:E2"/>
    <mergeCell ref="F2:AI2"/>
    <mergeCell ref="AJ2:AQ2"/>
    <mergeCell ref="AR2:BA3"/>
  </mergeCells>
  <phoneticPr fontId="3" type="noConversion"/>
  <conditionalFormatting sqref="B21">
    <cfRule type="cellIs" dxfId="5559" priority="890" operator="equal">
      <formula>"연"</formula>
    </cfRule>
  </conditionalFormatting>
  <conditionalFormatting sqref="B24:B35">
    <cfRule type="cellIs" dxfId="5558" priority="885" operator="equal">
      <formula>"연"</formula>
    </cfRule>
  </conditionalFormatting>
  <conditionalFormatting sqref="B34:B35">
    <cfRule type="cellIs" dxfId="5557" priority="884" operator="equal">
      <formula>"연"</formula>
    </cfRule>
  </conditionalFormatting>
  <conditionalFormatting sqref="B32:C32">
    <cfRule type="cellIs" dxfId="5556" priority="883" operator="equal">
      <formula>"연"</formula>
    </cfRule>
  </conditionalFormatting>
  <conditionalFormatting sqref="B35:C35">
    <cfRule type="cellIs" dxfId="5555" priority="882" operator="equal">
      <formula>"연"</formula>
    </cfRule>
  </conditionalFormatting>
  <conditionalFormatting sqref="B36:C37 B12:E16 B10:AC11 AJ5:AQ6 AH5:AI7 B5:E9 AG5:AG11 AP6:AP7 AJ7:AO7 AQ7 AE7:AF11 F8:Q8 AH8:AQ8 AH8:AH11">
    <cfRule type="cellIs" dxfId="5554" priority="881" operator="equal">
      <formula>"연"</formula>
    </cfRule>
  </conditionalFormatting>
  <conditionalFormatting sqref="B37:C37">
    <cfRule type="cellIs" dxfId="5553" priority="880" operator="equal">
      <formula>"연"</formula>
    </cfRule>
  </conditionalFormatting>
  <conditionalFormatting sqref="B16:E21">
    <cfRule type="cellIs" dxfId="5552" priority="865" operator="equal">
      <formula>"연"</formula>
    </cfRule>
  </conditionalFormatting>
  <conditionalFormatting sqref="B17:E33">
    <cfRule type="cellIs" dxfId="5551" priority="864" operator="equal">
      <formula>"연"</formula>
    </cfRule>
  </conditionalFormatting>
  <conditionalFormatting sqref="B23:E33">
    <cfRule type="cellIs" dxfId="5550" priority="861" operator="equal">
      <formula>"연"</formula>
    </cfRule>
  </conditionalFormatting>
  <conditionalFormatting sqref="B20:O20 AA20:AC20">
    <cfRule type="cellIs" dxfId="5549" priority="818" operator="equal">
      <formula>"연"</formula>
    </cfRule>
  </conditionalFormatting>
  <conditionalFormatting sqref="B4:AI4">
    <cfRule type="containsText" dxfId="5548" priority="877" operator="containsText" text="토">
      <formula>NOT(ISERROR(SEARCH("토",B4)))</formula>
    </cfRule>
  </conditionalFormatting>
  <conditionalFormatting sqref="B12:AI12 AK5:AK6 B5:E10 AE5:AG11 D6:I6 AJ6:AQ6 AH6:AI11 AH7:AQ8 F8:X8 AJ8:AQ12 F10:V10 W10:W11 B12:E14 I5:I7 AL10:AL23 AJ13:AJ14 F7:R7 S7:AC8 F9:AC9">
    <cfRule type="cellIs" dxfId="5547" priority="891" operator="equal">
      <formula>"연"</formula>
    </cfRule>
  </conditionalFormatting>
  <conditionalFormatting sqref="B4:AQ4">
    <cfRule type="cellIs" dxfId="5546" priority="429" operator="equal">
      <formula>"토"</formula>
    </cfRule>
    <cfRule type="cellIs" dxfId="5545" priority="859" operator="equal">
      <formula>"일"</formula>
    </cfRule>
  </conditionalFormatting>
  <conditionalFormatting sqref="C23">
    <cfRule type="cellIs" dxfId="5544" priority="856" operator="equal">
      <formula>"연"</formula>
    </cfRule>
  </conditionalFormatting>
  <conditionalFormatting sqref="C26">
    <cfRule type="cellIs" dxfId="5543" priority="855" operator="equal">
      <formula>"연"</formula>
    </cfRule>
  </conditionalFormatting>
  <conditionalFormatting sqref="C28:C29">
    <cfRule type="cellIs" dxfId="5542" priority="854" operator="equal">
      <formula>"연"</formula>
    </cfRule>
  </conditionalFormatting>
  <conditionalFormatting sqref="C34:C35">
    <cfRule type="cellIs" dxfId="5541" priority="853" operator="equal">
      <formula>"연"</formula>
    </cfRule>
  </conditionalFormatting>
  <conditionalFormatting sqref="C35:D36">
    <cfRule type="cellIs" dxfId="5540" priority="852" operator="equal">
      <formula>"연"</formula>
    </cfRule>
  </conditionalFormatting>
  <conditionalFormatting sqref="D17">
    <cfRule type="cellIs" dxfId="5539" priority="851" operator="equal">
      <formula>"연"</formula>
    </cfRule>
  </conditionalFormatting>
  <conditionalFormatting sqref="D29:D30">
    <cfRule type="cellIs" dxfId="5538" priority="850" operator="equal">
      <formula>"연"</formula>
    </cfRule>
  </conditionalFormatting>
  <conditionalFormatting sqref="D34">
    <cfRule type="cellIs" dxfId="5537" priority="849" operator="equal">
      <formula>"연"</formula>
    </cfRule>
    <cfRule type="cellIs" dxfId="5536" priority="848" operator="equal">
      <formula>"연"</formula>
    </cfRule>
  </conditionalFormatting>
  <conditionalFormatting sqref="D34:E34">
    <cfRule type="cellIs" dxfId="5535" priority="847" operator="equal">
      <formula>"연"</formula>
    </cfRule>
  </conditionalFormatting>
  <conditionalFormatting sqref="D35:E37">
    <cfRule type="cellIs" dxfId="5534" priority="846" operator="equal">
      <formula>"연"</formula>
    </cfRule>
  </conditionalFormatting>
  <conditionalFormatting sqref="E22:E23">
    <cfRule type="cellIs" dxfId="5533" priority="356" operator="equal">
      <formula>"연"</formula>
    </cfRule>
  </conditionalFormatting>
  <conditionalFormatting sqref="E23">
    <cfRule type="cellIs" dxfId="5532" priority="355" operator="equal">
      <formula>"연"</formula>
    </cfRule>
  </conditionalFormatting>
  <conditionalFormatting sqref="E31">
    <cfRule type="cellIs" dxfId="5531" priority="840" operator="equal">
      <formula>"연"</formula>
    </cfRule>
  </conditionalFormatting>
  <conditionalFormatting sqref="E34:E35">
    <cfRule type="cellIs" dxfId="5530" priority="839" operator="equal">
      <formula>"연"</formula>
    </cfRule>
  </conditionalFormatting>
  <conditionalFormatting sqref="E37">
    <cfRule type="cellIs" dxfId="5529" priority="838" operator="equal">
      <formula>"연"</formula>
    </cfRule>
  </conditionalFormatting>
  <conditionalFormatting sqref="E34:F34">
    <cfRule type="cellIs" dxfId="5528" priority="837" operator="equal">
      <formula>"연"</formula>
    </cfRule>
  </conditionalFormatting>
  <conditionalFormatting sqref="E32:J32">
    <cfRule type="cellIs" dxfId="5527" priority="836" operator="equal">
      <formula>"연"</formula>
    </cfRule>
  </conditionalFormatting>
  <conditionalFormatting sqref="F18:F19">
    <cfRule type="cellIs" dxfId="5526" priority="833" operator="equal">
      <formula>"연"</formula>
    </cfRule>
  </conditionalFormatting>
  <conditionalFormatting sqref="F35:F36">
    <cfRule type="cellIs" dxfId="5525" priority="829" operator="equal">
      <formula>"연"</formula>
    </cfRule>
  </conditionalFormatting>
  <conditionalFormatting sqref="F35:F37">
    <cfRule type="cellIs" dxfId="5524" priority="827" operator="equal">
      <formula>"연"</formula>
    </cfRule>
  </conditionalFormatting>
  <conditionalFormatting sqref="F30:G30">
    <cfRule type="cellIs" dxfId="5523" priority="330" operator="equal">
      <formula>"연"</formula>
    </cfRule>
  </conditionalFormatting>
  <conditionalFormatting sqref="F36:G36">
    <cfRule type="cellIs" dxfId="5522" priority="826" operator="equal">
      <formula>"연"</formula>
    </cfRule>
  </conditionalFormatting>
  <conditionalFormatting sqref="F30:H30">
    <cfRule type="cellIs" dxfId="5521" priority="331" operator="equal">
      <formula>"연"</formula>
    </cfRule>
  </conditionalFormatting>
  <conditionalFormatting sqref="F32:J32">
    <cfRule type="cellIs" dxfId="5520" priority="824" operator="equal">
      <formula>"연"</formula>
    </cfRule>
  </conditionalFormatting>
  <conditionalFormatting sqref="F16:K16">
    <cfRule type="cellIs" dxfId="5519" priority="377" operator="equal">
      <formula>"연"</formula>
    </cfRule>
  </conditionalFormatting>
  <conditionalFormatting sqref="F29:K29">
    <cfRule type="cellIs" dxfId="5518" priority="283" operator="equal">
      <formula>"연"</formula>
    </cfRule>
  </conditionalFormatting>
  <conditionalFormatting sqref="F30:L31">
    <cfRule type="cellIs" dxfId="5517" priority="822" operator="equal">
      <formula>"연"</formula>
    </cfRule>
  </conditionalFormatting>
  <conditionalFormatting sqref="F31:L31">
    <cfRule type="cellIs" dxfId="5516" priority="218" operator="equal">
      <formula>"연"</formula>
    </cfRule>
  </conditionalFormatting>
  <conditionalFormatting sqref="F33:L33">
    <cfRule type="cellIs" dxfId="5515" priority="821" operator="equal">
      <formula>"연"</formula>
    </cfRule>
  </conditionalFormatting>
  <conditionalFormatting sqref="F21:M21">
    <cfRule type="cellIs" dxfId="5514" priority="819" operator="equal">
      <formula>"연"</formula>
    </cfRule>
    <cfRule type="cellIs" dxfId="5513" priority="820" operator="equal">
      <formula>"연"</formula>
    </cfRule>
  </conditionalFormatting>
  <conditionalFormatting sqref="F20:O20">
    <cfRule type="cellIs" dxfId="5512" priority="817" operator="equal">
      <formula>"연"</formula>
    </cfRule>
  </conditionalFormatting>
  <conditionalFormatting sqref="F18:P18">
    <cfRule type="cellIs" dxfId="5511" priority="814" operator="equal">
      <formula>"연"</formula>
    </cfRule>
  </conditionalFormatting>
  <conditionalFormatting sqref="F28:Q28">
    <cfRule type="cellIs" dxfId="5510" priority="285" operator="equal">
      <formula>"연"</formula>
    </cfRule>
    <cfRule type="cellIs" dxfId="5509" priority="811" operator="equal">
      <formula>"연"</formula>
    </cfRule>
  </conditionalFormatting>
  <conditionalFormatting sqref="F20:R20">
    <cfRule type="cellIs" dxfId="5508" priority="812" operator="equal">
      <formula>"연"</formula>
    </cfRule>
  </conditionalFormatting>
  <conditionalFormatting sqref="F25:R25">
    <cfRule type="cellIs" dxfId="5507" priority="807" operator="equal">
      <formula>"연"</formula>
    </cfRule>
  </conditionalFormatting>
  <conditionalFormatting sqref="F24:S24 Y24:AC24 AE24:AF25 G25:S25 AG25:AI26 K32:Q32 AF21:AH23 G30:L30 AA25:AC25 N33:AC33 N21:AC21 AE29:AH29 F27:Z27 AG15:AH17 AE18:AH18 S28:AC28 AG28:AH28 P31:V31 X31:AC31 Z32:AC32 F33 I33:L33">
    <cfRule type="cellIs" dxfId="5506" priority="456" operator="equal">
      <formula>"연"</formula>
    </cfRule>
  </conditionalFormatting>
  <conditionalFormatting sqref="F17:T17">
    <cfRule type="cellIs" dxfId="5505" priority="231" operator="equal">
      <formula>"연"</formula>
    </cfRule>
  </conditionalFormatting>
  <conditionalFormatting sqref="F19:V19">
    <cfRule type="cellIs" dxfId="5504" priority="803" operator="equal">
      <formula>"연"</formula>
    </cfRule>
  </conditionalFormatting>
  <conditionalFormatting sqref="F26:W26">
    <cfRule type="cellIs" dxfId="5503" priority="801" operator="equal">
      <formula>"연"</formula>
    </cfRule>
  </conditionalFormatting>
  <conditionalFormatting sqref="F14:AC14">
    <cfRule type="cellIs" dxfId="5502" priority="794" operator="equal">
      <formula>"연"</formula>
    </cfRule>
  </conditionalFormatting>
  <conditionalFormatting sqref="F14:AC15">
    <cfRule type="cellIs" dxfId="5501" priority="792" operator="equal">
      <formula>"연"</formula>
    </cfRule>
  </conditionalFormatting>
  <conditionalFormatting sqref="F18:AC18">
    <cfRule type="cellIs" dxfId="5500" priority="681" operator="equal">
      <formula>"연"</formula>
    </cfRule>
  </conditionalFormatting>
  <conditionalFormatting sqref="F22:AC23">
    <cfRule type="cellIs" dxfId="5499" priority="374" operator="equal">
      <formula>"연"</formula>
    </cfRule>
  </conditionalFormatting>
  <conditionalFormatting sqref="F23:AC23">
    <cfRule type="cellIs" dxfId="5498" priority="618" operator="equal">
      <formula>"연"</formula>
    </cfRule>
  </conditionalFormatting>
  <conditionalFormatting sqref="F27:AC27">
    <cfRule type="cellIs" dxfId="5497" priority="23" operator="equal">
      <formula>"연"</formula>
    </cfRule>
  </conditionalFormatting>
  <conditionalFormatting sqref="F29:AC29">
    <cfRule type="cellIs" dxfId="5496" priority="788" operator="equal">
      <formula>"연"</formula>
    </cfRule>
  </conditionalFormatting>
  <conditionalFormatting sqref="F5:AF6 AD7:AD12 E11 AJ12:AQ13">
    <cfRule type="cellIs" dxfId="5495" priority="843" operator="equal">
      <formula>"연"</formula>
    </cfRule>
  </conditionalFormatting>
  <conditionalFormatting sqref="G5 F7:AC7 S8:AC8 R8:R11 F9:AC9 AI9:AQ11 F12:AC12 F25 F13:AD13">
    <cfRule type="cellIs" dxfId="5494" priority="832" operator="equal">
      <formula>"연"</formula>
    </cfRule>
  </conditionalFormatting>
  <conditionalFormatting sqref="G16">
    <cfRule type="cellIs" dxfId="5493" priority="103" operator="equal">
      <formula>"연"</formula>
    </cfRule>
  </conditionalFormatting>
  <conditionalFormatting sqref="G34:G36">
    <cfRule type="cellIs" dxfId="5492" priority="785" operator="equal">
      <formula>"연"</formula>
    </cfRule>
  </conditionalFormatting>
  <conditionalFormatting sqref="G36:G37">
    <cfRule type="cellIs" dxfId="5491" priority="784" operator="equal">
      <formula>"연"</formula>
    </cfRule>
  </conditionalFormatting>
  <conditionalFormatting sqref="G37">
    <cfRule type="cellIs" dxfId="5490" priority="783" operator="equal">
      <formula>"연"</formula>
    </cfRule>
  </conditionalFormatting>
  <conditionalFormatting sqref="G33:H33">
    <cfRule type="cellIs" dxfId="5489" priority="780" operator="equal">
      <formula>"연"</formula>
    </cfRule>
  </conditionalFormatting>
  <conditionalFormatting sqref="G33:H34">
    <cfRule type="cellIs" dxfId="5488" priority="779" operator="equal">
      <formula>"연"</formula>
    </cfRule>
  </conditionalFormatting>
  <conditionalFormatting sqref="G37:I37">
    <cfRule type="cellIs" dxfId="5487" priority="774" operator="equal">
      <formula>"연"</formula>
    </cfRule>
  </conditionalFormatting>
  <conditionalFormatting sqref="G19:AC19">
    <cfRule type="cellIs" dxfId="5486" priority="620" operator="equal">
      <formula>"연"</formula>
    </cfRule>
  </conditionalFormatting>
  <conditionalFormatting sqref="H7">
    <cfRule type="cellIs" dxfId="5485" priority="290" operator="equal">
      <formula>"연"</formula>
    </cfRule>
    <cfRule type="cellIs" dxfId="5484" priority="289" operator="equal">
      <formula>"연"</formula>
    </cfRule>
    <cfRule type="cellIs" dxfId="5483" priority="291" operator="equal">
      <formula>"연"</formula>
    </cfRule>
  </conditionalFormatting>
  <conditionalFormatting sqref="H11">
    <cfRule type="cellIs" dxfId="5482" priority="293" operator="equal">
      <formula>"연"</formula>
    </cfRule>
    <cfRule type="cellIs" dxfId="5481" priority="292" operator="equal">
      <formula>"연"</formula>
    </cfRule>
  </conditionalFormatting>
  <conditionalFormatting sqref="H34:H35">
    <cfRule type="cellIs" dxfId="5480" priority="775" operator="equal">
      <formula>"연"</formula>
    </cfRule>
    <cfRule type="cellIs" dxfId="5479" priority="776" operator="equal">
      <formula>"연"</formula>
    </cfRule>
  </conditionalFormatting>
  <conditionalFormatting sqref="H36:L37">
    <cfRule type="cellIs" dxfId="5478" priority="741" operator="equal">
      <formula>"연"</formula>
    </cfRule>
  </conditionalFormatting>
  <conditionalFormatting sqref="I15">
    <cfRule type="cellIs" dxfId="5477" priority="365" operator="equal">
      <formula>"연"</formula>
    </cfRule>
  </conditionalFormatting>
  <conditionalFormatting sqref="I15:I16">
    <cfRule type="cellIs" dxfId="5476" priority="366" operator="equal">
      <formula>"연"</formula>
    </cfRule>
  </conditionalFormatting>
  <conditionalFormatting sqref="I18">
    <cfRule type="cellIs" dxfId="5475" priority="325" operator="equal">
      <formula>"연"</formula>
    </cfRule>
    <cfRule type="cellIs" dxfId="5474" priority="324" operator="equal">
      <formula>"연"</formula>
    </cfRule>
  </conditionalFormatting>
  <conditionalFormatting sqref="I28">
    <cfRule type="cellIs" dxfId="5473" priority="768" operator="equal">
      <formula>"연"</formula>
    </cfRule>
    <cfRule type="cellIs" dxfId="5472" priority="284" operator="equal">
      <formula>"연"</formula>
    </cfRule>
  </conditionalFormatting>
  <conditionalFormatting sqref="I35">
    <cfRule type="cellIs" dxfId="5471" priority="766" operator="equal">
      <formula>"연"</formula>
    </cfRule>
    <cfRule type="cellIs" dxfId="5470" priority="765" operator="equal">
      <formula>"연"</formula>
    </cfRule>
  </conditionalFormatting>
  <conditionalFormatting sqref="I34:J34">
    <cfRule type="cellIs" dxfId="5469" priority="764" operator="equal">
      <formula>"연"</formula>
    </cfRule>
  </conditionalFormatting>
  <conditionalFormatting sqref="I35:J35">
    <cfRule type="cellIs" dxfId="5468" priority="763" operator="equal">
      <formula>"연"</formula>
    </cfRule>
  </conditionalFormatting>
  <conditionalFormatting sqref="J6 T6 AD7 E11 AK13">
    <cfRule type="cellIs" dxfId="5467" priority="842" operator="equal">
      <formula>"연"</formula>
    </cfRule>
  </conditionalFormatting>
  <conditionalFormatting sqref="J25">
    <cfRule type="cellIs" dxfId="5466" priority="757" operator="equal">
      <formula>"연"</formula>
    </cfRule>
  </conditionalFormatting>
  <conditionalFormatting sqref="J30">
    <cfRule type="cellIs" dxfId="5465" priority="756" operator="equal">
      <formula>"연"</formula>
    </cfRule>
  </conditionalFormatting>
  <conditionalFormatting sqref="J32:J33">
    <cfRule type="cellIs" dxfId="5464" priority="755" operator="equal">
      <formula>"연"</formula>
    </cfRule>
  </conditionalFormatting>
  <conditionalFormatting sqref="J35">
    <cfRule type="cellIs" dxfId="5463" priority="754" operator="equal">
      <formula>"연"</formula>
    </cfRule>
    <cfRule type="cellIs" dxfId="5462" priority="753" operator="equal">
      <formula>"연"</formula>
    </cfRule>
  </conditionalFormatting>
  <conditionalFormatting sqref="J36:L36">
    <cfRule type="cellIs" dxfId="5461" priority="751" operator="equal">
      <formula>"연"</formula>
    </cfRule>
  </conditionalFormatting>
  <conditionalFormatting sqref="K11">
    <cfRule type="cellIs" dxfId="5460" priority="286" operator="equal">
      <formula>"연"</formula>
    </cfRule>
  </conditionalFormatting>
  <conditionalFormatting sqref="K11:K12">
    <cfRule type="cellIs" dxfId="5459" priority="287" operator="equal">
      <formula>"연"</formula>
    </cfRule>
  </conditionalFormatting>
  <conditionalFormatting sqref="K28">
    <cfRule type="cellIs" dxfId="5458" priority="280" operator="equal">
      <formula>"연"</formula>
    </cfRule>
  </conditionalFormatting>
  <conditionalFormatting sqref="K28:K29">
    <cfRule type="cellIs" dxfId="5457" priority="746" operator="equal">
      <formula>"연"</formula>
    </cfRule>
  </conditionalFormatting>
  <conditionalFormatting sqref="K34">
    <cfRule type="cellIs" dxfId="5456" priority="745" operator="equal">
      <formula>"연"</formula>
    </cfRule>
  </conditionalFormatting>
  <conditionalFormatting sqref="K34:L35">
    <cfRule type="cellIs" dxfId="5455" priority="743" operator="equal">
      <formula>"연"</formula>
    </cfRule>
  </conditionalFormatting>
  <conditionalFormatting sqref="K37:L37">
    <cfRule type="cellIs" dxfId="5454" priority="742" operator="equal">
      <formula>"연"</formula>
    </cfRule>
  </conditionalFormatting>
  <conditionalFormatting sqref="K32:O32">
    <cfRule type="cellIs" dxfId="5453" priority="740" operator="equal">
      <formula>"연"</formula>
    </cfRule>
  </conditionalFormatting>
  <conditionalFormatting sqref="K29:AC29">
    <cfRule type="cellIs" dxfId="5452" priority="739" operator="equal">
      <formula>"연"</formula>
    </cfRule>
  </conditionalFormatting>
  <conditionalFormatting sqref="L7 L15">
    <cfRule type="cellIs" dxfId="5451" priority="736" operator="equal">
      <formula>"연"</formula>
    </cfRule>
  </conditionalFormatting>
  <conditionalFormatting sqref="L17">
    <cfRule type="cellIs" dxfId="5450" priority="227" operator="equal">
      <formula>"연"</formula>
    </cfRule>
    <cfRule type="cellIs" dxfId="5449" priority="230" operator="equal">
      <formula>"연"</formula>
    </cfRule>
    <cfRule type="cellIs" dxfId="5448" priority="228" operator="equal">
      <formula>"연"</formula>
    </cfRule>
  </conditionalFormatting>
  <conditionalFormatting sqref="L18:L52 F17:T17 AE15:AF17">
    <cfRule type="cellIs" dxfId="5447" priority="806" operator="equal">
      <formula>"연"</formula>
    </cfRule>
  </conditionalFormatting>
  <conditionalFormatting sqref="L18:L52 AE16:AF17">
    <cfRule type="cellIs" dxfId="5446" priority="502" operator="equal">
      <formula>"연"</formula>
    </cfRule>
  </conditionalFormatting>
  <conditionalFormatting sqref="L22">
    <cfRule type="cellIs" dxfId="5445" priority="215" operator="equal">
      <formula>"연"</formula>
    </cfRule>
    <cfRule type="cellIs" dxfId="5444" priority="216" operator="equal">
      <formula>"연"</formula>
    </cfRule>
  </conditionalFormatting>
  <conditionalFormatting sqref="L31">
    <cfRule type="cellIs" dxfId="5443" priority="219" operator="equal">
      <formula>"연"</formula>
    </cfRule>
    <cfRule type="cellIs" dxfId="5442" priority="735" operator="equal">
      <formula>"연"</formula>
    </cfRule>
    <cfRule type="cellIs" dxfId="5441" priority="217" operator="equal">
      <formula>"연"</formula>
    </cfRule>
  </conditionalFormatting>
  <conditionalFormatting sqref="L16:N16 F16:J16 P16:AC16">
    <cfRule type="cellIs" dxfId="5440" priority="791" operator="equal">
      <formula>"연"</formula>
    </cfRule>
  </conditionalFormatting>
  <conditionalFormatting sqref="L16:N16">
    <cfRule type="cellIs" dxfId="5439" priority="790" operator="equal">
      <formula>"연"</formula>
    </cfRule>
  </conditionalFormatting>
  <conditionalFormatting sqref="M16">
    <cfRule type="cellIs" dxfId="5438" priority="295" operator="equal">
      <formula>"연"</formula>
    </cfRule>
    <cfRule type="cellIs" dxfId="5437" priority="378" operator="equal">
      <formula>"연"</formula>
    </cfRule>
    <cfRule type="cellIs" dxfId="5436" priority="298" operator="equal">
      <formula>"연"</formula>
    </cfRule>
    <cfRule type="cellIs" dxfId="5435" priority="220" operator="equal">
      <formula>"연"</formula>
    </cfRule>
    <cfRule type="cellIs" dxfId="5434" priority="226" operator="equal">
      <formula>"연"</formula>
    </cfRule>
    <cfRule type="cellIs" dxfId="5433" priority="224" operator="equal">
      <formula>"연"</formula>
    </cfRule>
    <cfRule type="cellIs" dxfId="5432" priority="223" operator="equal">
      <formula>"연"</formula>
    </cfRule>
    <cfRule type="cellIs" dxfId="5431" priority="221" operator="equal">
      <formula>"연"</formula>
    </cfRule>
  </conditionalFormatting>
  <conditionalFormatting sqref="M30:M32">
    <cfRule type="cellIs" dxfId="5430" priority="247" operator="equal">
      <formula>"연"</formula>
    </cfRule>
    <cfRule type="cellIs" dxfId="5429" priority="248" operator="equal">
      <formula>"연"</formula>
    </cfRule>
  </conditionalFormatting>
  <conditionalFormatting sqref="M33">
    <cfRule type="cellIs" dxfId="5428" priority="728" operator="equal">
      <formula>"연"</formula>
    </cfRule>
  </conditionalFormatting>
  <conditionalFormatting sqref="M33:M35">
    <cfRule type="cellIs" dxfId="5427" priority="727" operator="equal">
      <formula>"연"</formula>
    </cfRule>
  </conditionalFormatting>
  <conditionalFormatting sqref="M34:M37">
    <cfRule type="cellIs" dxfId="5426" priority="725" operator="equal">
      <formula>"연"</formula>
    </cfRule>
  </conditionalFormatting>
  <conditionalFormatting sqref="M34:N34">
    <cfRule type="cellIs" dxfId="5425" priority="724" operator="equal">
      <formula>"연"</formula>
    </cfRule>
  </conditionalFormatting>
  <conditionalFormatting sqref="M32:R32">
    <cfRule type="cellIs" dxfId="5424" priority="369" operator="equal">
      <formula>"연"</formula>
    </cfRule>
  </conditionalFormatting>
  <conditionalFormatting sqref="M21:AC21">
    <cfRule type="cellIs" dxfId="5423" priority="562" operator="equal">
      <formula>"연"</formula>
    </cfRule>
  </conditionalFormatting>
  <conditionalFormatting sqref="M33:AC33">
    <cfRule type="cellIs" dxfId="5422" priority="721" operator="equal">
      <formula>"연"</formula>
    </cfRule>
  </conditionalFormatting>
  <conditionalFormatting sqref="N34">
    <cfRule type="cellIs" dxfId="5421" priority="720" operator="equal">
      <formula>"연"</formula>
    </cfRule>
  </conditionalFormatting>
  <conditionalFormatting sqref="N34:N35">
    <cfRule type="cellIs" dxfId="5420" priority="719" operator="equal">
      <formula>"연"</formula>
    </cfRule>
  </conditionalFormatting>
  <conditionalFormatting sqref="N35:N36">
    <cfRule type="cellIs" dxfId="5419" priority="717" operator="equal">
      <formula>"연"</formula>
    </cfRule>
  </conditionalFormatting>
  <conditionalFormatting sqref="N5:O5">
    <cfRule type="cellIs" dxfId="5418" priority="252" operator="equal">
      <formula>"연"</formula>
    </cfRule>
    <cfRule type="cellIs" dxfId="5417" priority="250" operator="equal">
      <formula>"연"</formula>
    </cfRule>
  </conditionalFormatting>
  <conditionalFormatting sqref="N31:O31">
    <cfRule type="cellIs" dxfId="5416" priority="716" operator="equal">
      <formula>"연"</formula>
    </cfRule>
  </conditionalFormatting>
  <conditionalFormatting sqref="N32:O32">
    <cfRule type="cellIs" dxfId="5415" priority="241" operator="equal">
      <formula>"연"</formula>
    </cfRule>
    <cfRule type="cellIs" dxfId="5414" priority="242" operator="equal">
      <formula>"연"</formula>
    </cfRule>
  </conditionalFormatting>
  <conditionalFormatting sqref="N35:O35">
    <cfRule type="cellIs" dxfId="5413" priority="706" operator="equal">
      <formula>"연"</formula>
    </cfRule>
  </conditionalFormatting>
  <conditionalFormatting sqref="N37:P37">
    <cfRule type="cellIs" dxfId="5412" priority="712" operator="equal">
      <formula>"연"</formula>
    </cfRule>
    <cfRule type="cellIs" dxfId="5411" priority="711" operator="equal">
      <formula>"연"</formula>
    </cfRule>
  </conditionalFormatting>
  <conditionalFormatting sqref="N30:Y30">
    <cfRule type="cellIs" dxfId="5410" priority="255" operator="equal">
      <formula>"연"</formula>
    </cfRule>
  </conditionalFormatting>
  <conditionalFormatting sqref="N31:AC31">
    <cfRule type="cellIs" dxfId="5409" priority="617" operator="equal">
      <formula>"연"</formula>
    </cfRule>
  </conditionalFormatting>
  <conditionalFormatting sqref="N30:AE30">
    <cfRule type="cellIs" dxfId="5408" priority="520" operator="equal">
      <formula>"연"</formula>
    </cfRule>
  </conditionalFormatting>
  <conditionalFormatting sqref="O30">
    <cfRule type="cellIs" dxfId="5407" priority="253" operator="equal">
      <formula>"연"</formula>
    </cfRule>
  </conditionalFormatting>
  <conditionalFormatting sqref="O34:O36">
    <cfRule type="cellIs" dxfId="5406" priority="705" operator="equal">
      <formula>"연"</formula>
    </cfRule>
  </conditionalFormatting>
  <conditionalFormatting sqref="O36:O37">
    <cfRule type="cellIs" dxfId="5405" priority="703" operator="equal">
      <formula>"연"</formula>
    </cfRule>
  </conditionalFormatting>
  <conditionalFormatting sqref="O16:Q16">
    <cfRule type="cellIs" dxfId="5404" priority="206" operator="equal">
      <formula>"연"</formula>
    </cfRule>
  </conditionalFormatting>
  <conditionalFormatting sqref="O16:AC16">
    <cfRule type="cellIs" dxfId="5403" priority="272" operator="equal">
      <formula>"연"</formula>
    </cfRule>
  </conditionalFormatting>
  <conditionalFormatting sqref="P14">
    <cfRule type="cellIs" dxfId="5402" priority="701" operator="equal">
      <formula>"연"</formula>
    </cfRule>
  </conditionalFormatting>
  <conditionalFormatting sqref="P21:P22">
    <cfRule type="cellIs" dxfId="5401" priority="169" operator="equal">
      <formula>"연"</formula>
    </cfRule>
  </conditionalFormatting>
  <conditionalFormatting sqref="P25:P26">
    <cfRule type="cellIs" dxfId="5400" priority="698" operator="equal">
      <formula>"연"</formula>
    </cfRule>
  </conditionalFormatting>
  <conditionalFormatting sqref="P36">
    <cfRule type="cellIs" dxfId="5399" priority="697" operator="equal">
      <formula>"연"</formula>
    </cfRule>
  </conditionalFormatting>
  <conditionalFormatting sqref="P7:Q7">
    <cfRule type="cellIs" dxfId="5398" priority="208" operator="equal">
      <formula>"연"</formula>
    </cfRule>
    <cfRule type="cellIs" dxfId="5397" priority="207" operator="equal">
      <formula>"연"</formula>
    </cfRule>
  </conditionalFormatting>
  <conditionalFormatting sqref="P16:Q16">
    <cfRule type="cellIs" dxfId="5396" priority="205" operator="equal">
      <formula>"연"</formula>
    </cfRule>
  </conditionalFormatting>
  <conditionalFormatting sqref="P21:Q21">
    <cfRule type="cellIs" dxfId="5395" priority="170" operator="equal">
      <formula>"연"</formula>
    </cfRule>
    <cfRule type="cellIs" dxfId="5394" priority="171" operator="equal">
      <formula>"연"</formula>
    </cfRule>
    <cfRule type="cellIs" dxfId="5393" priority="173" operator="equal">
      <formula>"연"</formula>
    </cfRule>
    <cfRule type="cellIs" dxfId="5392" priority="174" operator="equal">
      <formula>"연"</formula>
    </cfRule>
  </conditionalFormatting>
  <conditionalFormatting sqref="P35:Q35">
    <cfRule type="cellIs" dxfId="5391" priority="695" operator="equal">
      <formula>"연"</formula>
    </cfRule>
  </conditionalFormatting>
  <conditionalFormatting sqref="P20:R20">
    <cfRule type="cellIs" dxfId="5390" priority="199" operator="equal">
      <formula>"연"</formula>
    </cfRule>
    <cfRule type="cellIs" dxfId="5389" priority="187" operator="equal">
      <formula>"연"</formula>
    </cfRule>
    <cfRule type="cellIs" dxfId="5388" priority="696" operator="equal">
      <formula>"연"</formula>
    </cfRule>
  </conditionalFormatting>
  <conditionalFormatting sqref="P29:R29">
    <cfRule type="cellIs" dxfId="5387" priority="183" operator="equal">
      <formula>"연"</formula>
    </cfRule>
    <cfRule type="cellIs" dxfId="5386" priority="184" operator="equal">
      <formula>"연"</formula>
    </cfRule>
    <cfRule type="cellIs" dxfId="5385" priority="185" operator="equal">
      <formula>"연"</formula>
    </cfRule>
    <cfRule type="cellIs" dxfId="5384" priority="186" operator="equal">
      <formula>"연"</formula>
    </cfRule>
  </conditionalFormatting>
  <conditionalFormatting sqref="P20:S20">
    <cfRule type="cellIs" dxfId="5383" priority="200" operator="equal">
      <formula>"연"</formula>
    </cfRule>
  </conditionalFormatting>
  <conditionalFormatting sqref="P29:S29">
    <cfRule type="cellIs" dxfId="5382" priority="155" operator="equal">
      <formula>"연"</formula>
    </cfRule>
  </conditionalFormatting>
  <conditionalFormatting sqref="P34:S34">
    <cfRule type="cellIs" dxfId="5381" priority="693" operator="equal">
      <formula>"연"</formula>
    </cfRule>
  </conditionalFormatting>
  <conditionalFormatting sqref="P34:T34">
    <cfRule type="cellIs" dxfId="5380" priority="653" operator="equal">
      <formula>"연"</formula>
    </cfRule>
  </conditionalFormatting>
  <conditionalFormatting sqref="Q20">
    <cfRule type="cellIs" dxfId="5379" priority="156" operator="equal">
      <formula>"연"</formula>
    </cfRule>
  </conditionalFormatting>
  <conditionalFormatting sqref="Q20:Q21">
    <cfRule type="cellIs" dxfId="5378" priority="157" operator="equal">
      <formula>"연"</formula>
    </cfRule>
  </conditionalFormatting>
  <conditionalFormatting sqref="Q28:Q29">
    <cfRule type="cellIs" dxfId="5377" priority="689" operator="equal">
      <formula>"연"</formula>
    </cfRule>
  </conditionalFormatting>
  <conditionalFormatting sqref="Q29:Q30">
    <cfRule type="cellIs" dxfId="5376" priority="214" operator="equal">
      <formula>"연"</formula>
    </cfRule>
  </conditionalFormatting>
  <conditionalFormatting sqref="Q35">
    <cfRule type="cellIs" dxfId="5375" priority="687" operator="equal">
      <formula>"연"</formula>
    </cfRule>
  </conditionalFormatting>
  <conditionalFormatting sqref="Q36:Q37">
    <cfRule type="cellIs" dxfId="5374" priority="686" operator="equal">
      <formula>"연"</formula>
    </cfRule>
  </conditionalFormatting>
  <conditionalFormatting sqref="Q5:U5">
    <cfRule type="cellIs" dxfId="5373" priority="175" operator="equal">
      <formula>"연"</formula>
    </cfRule>
  </conditionalFormatting>
  <conditionalFormatting sqref="Q20:Y20">
    <cfRule type="cellIs" dxfId="5372" priority="683" operator="equal">
      <formula>"연"</formula>
    </cfRule>
  </conditionalFormatting>
  <conditionalFormatting sqref="Q18:AC18">
    <cfRule type="cellIs" dxfId="5371" priority="682" operator="equal">
      <formula>"연"</formula>
    </cfRule>
  </conditionalFormatting>
  <conditionalFormatting sqref="R14">
    <cfRule type="cellIs" dxfId="5370" priority="203" operator="equal">
      <formula>"연"</formula>
    </cfRule>
    <cfRule type="cellIs" dxfId="5369" priority="204" operator="equal">
      <formula>"연"</formula>
    </cfRule>
  </conditionalFormatting>
  <conditionalFormatting sqref="R21">
    <cfRule type="cellIs" dxfId="5368" priority="146" operator="equal">
      <formula>"연"</formula>
    </cfRule>
    <cfRule type="cellIs" dxfId="5367" priority="142" operator="equal">
      <formula>"연"</formula>
    </cfRule>
    <cfRule type="cellIs" dxfId="5366" priority="143" operator="equal">
      <formula>"연"</formula>
    </cfRule>
    <cfRule type="cellIs" dxfId="5365" priority="145" operator="equal">
      <formula>"연"</formula>
    </cfRule>
  </conditionalFormatting>
  <conditionalFormatting sqref="R28">
    <cfRule type="cellIs" dxfId="5364" priority="677" operator="equal">
      <formula>"연"</formula>
    </cfRule>
  </conditionalFormatting>
  <conditionalFormatting sqref="R35:R37">
    <cfRule type="cellIs" dxfId="5363" priority="675" operator="equal">
      <formula>"연"</formula>
    </cfRule>
  </conditionalFormatting>
  <conditionalFormatting sqref="R21:S21">
    <cfRule type="cellIs" dxfId="5362" priority="138" operator="equal">
      <formula>"연"</formula>
    </cfRule>
  </conditionalFormatting>
  <conditionalFormatting sqref="R25:S25">
    <cfRule type="cellIs" dxfId="5361" priority="674" operator="equal">
      <formula>"연"</formula>
    </cfRule>
  </conditionalFormatting>
  <conditionalFormatting sqref="R32:S32">
    <cfRule type="cellIs" dxfId="5360" priority="125" operator="equal">
      <formula>"연"</formula>
    </cfRule>
    <cfRule type="cellIs" dxfId="5359" priority="126" operator="equal">
      <formula>"연"</formula>
    </cfRule>
    <cfRule type="cellIs" dxfId="5358" priority="129" operator="equal">
      <formula>"연"</formula>
    </cfRule>
  </conditionalFormatting>
  <conditionalFormatting sqref="R36:S36">
    <cfRule type="cellIs" dxfId="5357" priority="673" operator="equal">
      <formula>"연"</formula>
    </cfRule>
  </conditionalFormatting>
  <conditionalFormatting sqref="R5:U5">
    <cfRule type="cellIs" dxfId="5356" priority="181" operator="equal">
      <formula>"연"</formula>
    </cfRule>
  </conditionalFormatting>
  <conditionalFormatting sqref="R20:AC20">
    <cfRule type="cellIs" dxfId="5355" priority="587" operator="equal">
      <formula>"연"</formula>
    </cfRule>
  </conditionalFormatting>
  <conditionalFormatting sqref="R28:AC28">
    <cfRule type="cellIs" dxfId="5354" priority="671" operator="equal">
      <formula>"연"</formula>
    </cfRule>
  </conditionalFormatting>
  <conditionalFormatting sqref="S7 Y8 G5 R8 M9 W9 AK9 AA12">
    <cfRule type="cellIs" dxfId="5353" priority="831" operator="equal">
      <formula>"연"</formula>
    </cfRule>
  </conditionalFormatting>
  <conditionalFormatting sqref="S7">
    <cfRule type="cellIs" dxfId="5352" priority="119" operator="equal">
      <formula>"연"</formula>
    </cfRule>
  </conditionalFormatting>
  <conditionalFormatting sqref="S18">
    <cfRule type="cellIs" dxfId="5351" priority="118" operator="equal">
      <formula>"연"</formula>
    </cfRule>
  </conditionalFormatting>
  <conditionalFormatting sqref="S25">
    <cfRule type="cellIs" dxfId="5350" priority="666" operator="equal">
      <formula>"연"</formula>
    </cfRule>
    <cfRule type="cellIs" dxfId="5349" priority="667" operator="equal">
      <formula>"연"</formula>
    </cfRule>
  </conditionalFormatting>
  <conditionalFormatting sqref="S29">
    <cfRule type="cellIs" dxfId="5348" priority="154" operator="equal">
      <formula>"연"</formula>
    </cfRule>
  </conditionalFormatting>
  <conditionalFormatting sqref="S29:S30">
    <cfRule type="cellIs" dxfId="5347" priority="151" operator="equal">
      <formula>"연"</formula>
    </cfRule>
  </conditionalFormatting>
  <conditionalFormatting sqref="S30">
    <cfRule type="cellIs" dxfId="5346" priority="150" operator="equal">
      <formula>"연"</formula>
    </cfRule>
  </conditionalFormatting>
  <conditionalFormatting sqref="S32">
    <cfRule type="cellIs" dxfId="5345" priority="121" operator="equal">
      <formula>"연"</formula>
    </cfRule>
    <cfRule type="cellIs" dxfId="5344" priority="120" operator="equal">
      <formula>"연"</formula>
    </cfRule>
    <cfRule type="cellIs" dxfId="5343" priority="130" operator="equal">
      <formula>"연"</formula>
    </cfRule>
    <cfRule type="cellIs" dxfId="5342" priority="124" operator="equal">
      <formula>"연"</formula>
    </cfRule>
    <cfRule type="cellIs" dxfId="5341" priority="123" operator="equal">
      <formula>"연"</formula>
    </cfRule>
  </conditionalFormatting>
  <conditionalFormatting sqref="S35:S36">
    <cfRule type="cellIs" dxfId="5340" priority="664" operator="equal">
      <formula>"연"</formula>
    </cfRule>
  </conditionalFormatting>
  <conditionalFormatting sqref="S13:T13">
    <cfRule type="cellIs" dxfId="5339" priority="300" operator="equal">
      <formula>"연"</formula>
    </cfRule>
    <cfRule type="cellIs" dxfId="5338" priority="299" operator="equal">
      <formula>"연"</formula>
    </cfRule>
  </conditionalFormatting>
  <conditionalFormatting sqref="S17:T17">
    <cfRule type="cellIs" dxfId="5337" priority="158" operator="equal">
      <formula>"연"</formula>
    </cfRule>
    <cfRule type="cellIs" dxfId="5336" priority="162" operator="equal">
      <formula>"연"</formula>
    </cfRule>
    <cfRule type="cellIs" dxfId="5335" priority="159" operator="equal">
      <formula>"연"</formula>
    </cfRule>
    <cfRule type="cellIs" dxfId="5334" priority="161" operator="equal">
      <formula>"연"</formula>
    </cfRule>
  </conditionalFormatting>
  <conditionalFormatting sqref="S30:T30">
    <cfRule type="cellIs" dxfId="5333" priority="136" operator="equal">
      <formula>"연"</formula>
    </cfRule>
  </conditionalFormatting>
  <conditionalFormatting sqref="S36:T36">
    <cfRule type="cellIs" dxfId="5332" priority="663" operator="equal">
      <formula>"연"</formula>
    </cfRule>
  </conditionalFormatting>
  <conditionalFormatting sqref="S37:T37">
    <cfRule type="cellIs" dxfId="5331" priority="662" operator="equal">
      <formula>"연"</formula>
    </cfRule>
  </conditionalFormatting>
  <conditionalFormatting sqref="S30:U30">
    <cfRule type="cellIs" dxfId="5330" priority="137" operator="equal">
      <formula>"연"</formula>
    </cfRule>
  </conditionalFormatting>
  <conditionalFormatting sqref="S32:X32">
    <cfRule type="cellIs" dxfId="5329" priority="723" operator="equal">
      <formula>"연"</formula>
    </cfRule>
  </conditionalFormatting>
  <conditionalFormatting sqref="S32:AC32">
    <cfRule type="cellIs" dxfId="5328" priority="722" operator="equal">
      <formula>"연"</formula>
    </cfRule>
  </conditionalFormatting>
  <conditionalFormatting sqref="T8">
    <cfRule type="cellIs" dxfId="5327" priority="164" operator="equal">
      <formula>"연"</formula>
    </cfRule>
    <cfRule type="cellIs" dxfId="5326" priority="163" operator="equal">
      <formula>"연"</formula>
    </cfRule>
  </conditionalFormatting>
  <conditionalFormatting sqref="T14">
    <cfRule type="cellIs" dxfId="5325" priority="191" operator="equal">
      <formula>"연"</formula>
    </cfRule>
    <cfRule type="cellIs" dxfId="5324" priority="192" operator="equal">
      <formula>"연"</formula>
    </cfRule>
    <cfRule type="cellIs" dxfId="5323" priority="201" operator="equal">
      <formula>"연"</formula>
    </cfRule>
    <cfRule type="cellIs" dxfId="5322" priority="202" operator="equal">
      <formula>"연"</formula>
    </cfRule>
    <cfRule type="cellIs" dxfId="5321" priority="189" operator="equal">
      <formula>"연"</formula>
    </cfRule>
    <cfRule type="cellIs" dxfId="5320" priority="188" operator="equal">
      <formula>"연"</formula>
    </cfRule>
  </conditionalFormatting>
  <conditionalFormatting sqref="T20">
    <cfRule type="cellIs" dxfId="5319" priority="194" operator="equal">
      <formula>"연"</formula>
    </cfRule>
    <cfRule type="cellIs" dxfId="5318" priority="193" operator="equal">
      <formula>"연"</formula>
    </cfRule>
  </conditionalFormatting>
  <conditionalFormatting sqref="T33">
    <cfRule type="cellIs" dxfId="5317" priority="211" operator="equal">
      <formula>"연"</formula>
    </cfRule>
  </conditionalFormatting>
  <conditionalFormatting sqref="T35">
    <cfRule type="cellIs" dxfId="5316" priority="652" operator="equal">
      <formula>"연"</formula>
    </cfRule>
  </conditionalFormatting>
  <conditionalFormatting sqref="T35:T36">
    <cfRule type="cellIs" dxfId="5315" priority="651" operator="equal">
      <formula>"연"</formula>
    </cfRule>
  </conditionalFormatting>
  <conditionalFormatting sqref="T36">
    <cfRule type="cellIs" dxfId="5314" priority="650" operator="equal">
      <formula>"연"</formula>
    </cfRule>
  </conditionalFormatting>
  <conditionalFormatting sqref="T24:W25">
    <cfRule type="cellIs" dxfId="5313" priority="649" operator="equal">
      <formula>"연"</formula>
    </cfRule>
  </conditionalFormatting>
  <conditionalFormatting sqref="T24:X25">
    <cfRule type="cellIs" dxfId="5312" priority="648" operator="equal">
      <formula>"연"</formula>
    </cfRule>
    <cfRule type="cellIs" dxfId="5311" priority="647" operator="equal">
      <formula>"연"</formula>
    </cfRule>
  </conditionalFormatting>
  <conditionalFormatting sqref="T17:AC17">
    <cfRule type="cellIs" dxfId="5310" priority="646" operator="equal">
      <formula>"연"</formula>
    </cfRule>
    <cfRule type="cellIs" dxfId="5309" priority="645" operator="equal">
      <formula>"연"</formula>
    </cfRule>
  </conditionalFormatting>
  <conditionalFormatting sqref="U22">
    <cfRule type="cellIs" dxfId="5308" priority="116" operator="equal">
      <formula>"연"</formula>
    </cfRule>
    <cfRule type="cellIs" dxfId="5307" priority="278" operator="equal">
      <formula>"연"</formula>
    </cfRule>
    <cfRule type="cellIs" dxfId="5306" priority="279" operator="equal">
      <formula>"연"</formula>
    </cfRule>
    <cfRule type="cellIs" dxfId="5305" priority="117" operator="equal">
      <formula>"연"</formula>
    </cfRule>
  </conditionalFormatting>
  <conditionalFormatting sqref="U32">
    <cfRule type="cellIs" dxfId="5304" priority="134" operator="equal">
      <formula>"연"</formula>
    </cfRule>
    <cfRule type="cellIs" dxfId="5303" priority="135" operator="equal">
      <formula>"연"</formula>
    </cfRule>
  </conditionalFormatting>
  <conditionalFormatting sqref="U34:U35">
    <cfRule type="cellIs" dxfId="5302" priority="644" operator="equal">
      <formula>"연"</formula>
    </cfRule>
    <cfRule type="cellIs" dxfId="5301" priority="643" operator="equal">
      <formula>"연"</formula>
    </cfRule>
  </conditionalFormatting>
  <conditionalFormatting sqref="U35">
    <cfRule type="cellIs" dxfId="5300" priority="642" operator="equal">
      <formula>"연"</formula>
    </cfRule>
  </conditionalFormatting>
  <conditionalFormatting sqref="U36:U37">
    <cfRule type="cellIs" dxfId="5299" priority="639" operator="equal">
      <formula>"연"</formula>
    </cfRule>
  </conditionalFormatting>
  <conditionalFormatting sqref="U37">
    <cfRule type="cellIs" dxfId="5298" priority="640" operator="equal">
      <formula>"연"</formula>
    </cfRule>
  </conditionalFormatting>
  <conditionalFormatting sqref="U37:W37">
    <cfRule type="cellIs" dxfId="5297" priority="638" operator="equal">
      <formula>"연"</formula>
    </cfRule>
  </conditionalFormatting>
  <conditionalFormatting sqref="V34:V37">
    <cfRule type="cellIs" dxfId="5296" priority="633" operator="equal">
      <formula>"연"</formula>
    </cfRule>
  </conditionalFormatting>
  <conditionalFormatting sqref="V36">
    <cfRule type="cellIs" dxfId="5295" priority="634" operator="equal">
      <formula>"연"</formula>
    </cfRule>
  </conditionalFormatting>
  <conditionalFormatting sqref="V37">
    <cfRule type="cellIs" dxfId="5294" priority="632" operator="equal">
      <formula>"연"</formula>
    </cfRule>
  </conditionalFormatting>
  <conditionalFormatting sqref="W18">
    <cfRule type="cellIs" dxfId="5293" priority="319" operator="equal">
      <formula>"연"</formula>
    </cfRule>
    <cfRule type="cellIs" dxfId="5292" priority="321" operator="equal">
      <formula>"연"</formula>
    </cfRule>
  </conditionalFormatting>
  <conditionalFormatting sqref="W22">
    <cfRule type="cellIs" dxfId="5291" priority="105" operator="equal">
      <formula>"연"</formula>
    </cfRule>
    <cfRule type="cellIs" dxfId="5290" priority="107" operator="equal">
      <formula>"연"</formula>
    </cfRule>
    <cfRule type="cellIs" dxfId="5289" priority="108" operator="equal">
      <formula>"연"</formula>
    </cfRule>
    <cfRule type="cellIs" dxfId="5288" priority="109" operator="equal">
      <formula>"연"</formula>
    </cfRule>
    <cfRule type="cellIs" dxfId="5287" priority="110" operator="equal">
      <formula>"연"</formula>
    </cfRule>
    <cfRule type="cellIs" dxfId="5286" priority="113" operator="equal">
      <formula>"연"</formula>
    </cfRule>
    <cfRule type="cellIs" dxfId="5285" priority="114" operator="equal">
      <formula>"연"</formula>
    </cfRule>
    <cfRule type="cellIs" dxfId="5284" priority="115" operator="equal">
      <formula>"연"</formula>
    </cfRule>
    <cfRule type="cellIs" dxfId="5283" priority="104" operator="equal">
      <formula>"연"</formula>
    </cfRule>
  </conditionalFormatting>
  <conditionalFormatting sqref="W26">
    <cfRule type="cellIs" dxfId="5282" priority="51" operator="equal">
      <formula>"연"</formula>
    </cfRule>
    <cfRule type="cellIs" dxfId="5281" priority="52" operator="equal">
      <formula>"연"</formula>
    </cfRule>
    <cfRule type="cellIs" dxfId="5280" priority="53" operator="equal">
      <formula>"연"</formula>
    </cfRule>
    <cfRule type="cellIs" dxfId="5279" priority="43" operator="equal">
      <formula>"연"</formula>
    </cfRule>
    <cfRule type="cellIs" dxfId="5278" priority="44" operator="equal">
      <formula>"연"</formula>
    </cfRule>
  </conditionalFormatting>
  <conditionalFormatting sqref="W30">
    <cfRule type="cellIs" dxfId="5277" priority="45" operator="equal">
      <formula>"연"</formula>
    </cfRule>
    <cfRule type="cellIs" dxfId="5276" priority="47" operator="equal">
      <formula>"연"</formula>
    </cfRule>
    <cfRule type="cellIs" dxfId="5275" priority="55" operator="equal">
      <formula>"연"</formula>
    </cfRule>
    <cfRule type="cellIs" dxfId="5274" priority="49" operator="equal">
      <formula>"연"</formula>
    </cfRule>
    <cfRule type="cellIs" dxfId="5273" priority="54" operator="equal">
      <formula>"연"</formula>
    </cfRule>
    <cfRule type="cellIs" dxfId="5272" priority="46" operator="equal">
      <formula>"연"</formula>
    </cfRule>
  </conditionalFormatting>
  <conditionalFormatting sqref="W31">
    <cfRule type="cellIs" dxfId="5271" priority="627" operator="equal">
      <formula>"연"</formula>
    </cfRule>
  </conditionalFormatting>
  <conditionalFormatting sqref="W34">
    <cfRule type="cellIs" dxfId="5270" priority="625" operator="equal">
      <formula>"연"</formula>
    </cfRule>
  </conditionalFormatting>
  <conditionalFormatting sqref="W34:W37">
    <cfRule type="cellIs" dxfId="5269" priority="623" operator="equal">
      <formula>"연"</formula>
    </cfRule>
  </conditionalFormatting>
  <conditionalFormatting sqref="W34:X34">
    <cfRule type="cellIs" dxfId="5268" priority="611" operator="equal">
      <formula>"연"</formula>
    </cfRule>
  </conditionalFormatting>
  <conditionalFormatting sqref="W21:Z21">
    <cfRule type="cellIs" dxfId="5267" priority="20" operator="equal">
      <formula>"연"</formula>
    </cfRule>
    <cfRule type="cellIs" dxfId="5266" priority="21" operator="equal">
      <formula>"연"</formula>
    </cfRule>
  </conditionalFormatting>
  <conditionalFormatting sqref="W19:AC19">
    <cfRule type="cellIs" dxfId="5265" priority="619" operator="equal">
      <formula>"연"</formula>
    </cfRule>
  </conditionalFormatting>
  <conditionalFormatting sqref="X22">
    <cfRule type="cellIs" dxfId="5264" priority="614" operator="equal">
      <formula>"연"</formula>
    </cfRule>
  </conditionalFormatting>
  <conditionalFormatting sqref="X34:X35">
    <cfRule type="cellIs" dxfId="5263" priority="610" operator="equal">
      <formula>"연"</formula>
    </cfRule>
  </conditionalFormatting>
  <conditionalFormatting sqref="X35">
    <cfRule type="cellIs" dxfId="5262" priority="609" operator="equal">
      <formula>"연"</formula>
    </cfRule>
  </conditionalFormatting>
  <conditionalFormatting sqref="X36:X37">
    <cfRule type="cellIs" dxfId="5261" priority="608" operator="equal">
      <formula>"연"</formula>
    </cfRule>
  </conditionalFormatting>
  <conditionalFormatting sqref="X25:Z26">
    <cfRule type="cellIs" dxfId="5260" priority="271" operator="equal">
      <formula>"연"</formula>
    </cfRule>
    <cfRule type="cellIs" dxfId="5259" priority="269" operator="equal">
      <formula>"연"</formula>
    </cfRule>
  </conditionalFormatting>
  <conditionalFormatting sqref="Y8">
    <cfRule type="cellIs" dxfId="5258" priority="33" operator="equal">
      <formula>"연"</formula>
    </cfRule>
  </conditionalFormatting>
  <conditionalFormatting sqref="Y20">
    <cfRule type="cellIs" dxfId="5257" priority="94" operator="equal">
      <formula>"연"</formula>
    </cfRule>
    <cfRule type="cellIs" dxfId="5256" priority="90" operator="equal">
      <formula>"연"</formula>
    </cfRule>
    <cfRule type="cellIs" dxfId="5255" priority="89" operator="equal">
      <formula>"연"</formula>
    </cfRule>
    <cfRule type="cellIs" dxfId="5254" priority="87" operator="equal">
      <formula>"연"</formula>
    </cfRule>
    <cfRule type="cellIs" dxfId="5253" priority="92" operator="equal">
      <formula>"연"</formula>
    </cfRule>
    <cfRule type="cellIs" dxfId="5252" priority="98" operator="equal">
      <formula>"연"</formula>
    </cfRule>
    <cfRule type="cellIs" dxfId="5251" priority="86" operator="equal">
      <formula>"연"</formula>
    </cfRule>
    <cfRule type="cellIs" dxfId="5250" priority="97" operator="equal">
      <formula>"연"</formula>
    </cfRule>
  </conditionalFormatting>
  <conditionalFormatting sqref="Y25">
    <cfRule type="cellIs" dxfId="5249" priority="599" operator="equal">
      <formula>"연"</formula>
    </cfRule>
    <cfRule type="cellIs" dxfId="5248" priority="34" operator="equal">
      <formula>"연"</formula>
    </cfRule>
    <cfRule type="cellIs" dxfId="5247" priority="35" operator="equal">
      <formula>"연"</formula>
    </cfRule>
    <cfRule type="cellIs" dxfId="5246" priority="36" operator="equal">
      <formula>"연"</formula>
    </cfRule>
  </conditionalFormatting>
  <conditionalFormatting sqref="Y30">
    <cfRule type="cellIs" dxfId="5245" priority="38" operator="equal">
      <formula>"연"</formula>
    </cfRule>
  </conditionalFormatting>
  <conditionalFormatting sqref="Y32">
    <cfRule type="cellIs" dxfId="5244" priority="597" operator="equal">
      <formula>"연"</formula>
    </cfRule>
    <cfRule type="cellIs" dxfId="5243" priority="598" operator="equal">
      <formula>"연"</formula>
    </cfRule>
  </conditionalFormatting>
  <conditionalFormatting sqref="Y35:Y36">
    <cfRule type="cellIs" dxfId="5242" priority="594" operator="equal">
      <formula>"연"</formula>
    </cfRule>
  </conditionalFormatting>
  <conditionalFormatting sqref="Y20:Z20">
    <cfRule type="cellIs" dxfId="5241" priority="100" operator="equal">
      <formula>"연"</formula>
    </cfRule>
    <cfRule type="cellIs" dxfId="5240" priority="99" operator="equal">
      <formula>"연"</formula>
    </cfRule>
  </conditionalFormatting>
  <conditionalFormatting sqref="Y30:Z30">
    <cfRule type="cellIs" dxfId="5239" priority="9" operator="equal">
      <formula>"연"</formula>
    </cfRule>
  </conditionalFormatting>
  <conditionalFormatting sqref="Y34:Z37">
    <cfRule type="cellIs" dxfId="5238" priority="580" operator="equal">
      <formula>"연"</formula>
    </cfRule>
  </conditionalFormatting>
  <conditionalFormatting sqref="Z23">
    <cfRule type="cellIs" dxfId="5237" priority="339" operator="equal">
      <formula>"연"</formula>
    </cfRule>
    <cfRule type="cellIs" dxfId="5236" priority="338" operator="equal">
      <formula>"연"</formula>
    </cfRule>
  </conditionalFormatting>
  <conditionalFormatting sqref="Z26">
    <cfRule type="cellIs" dxfId="5235" priority="585" operator="equal">
      <formula>"연"</formula>
    </cfRule>
    <cfRule type="cellIs" dxfId="5234" priority="50" operator="equal">
      <formula>"연"</formula>
    </cfRule>
  </conditionalFormatting>
  <conditionalFormatting sqref="Z30">
    <cfRule type="cellIs" dxfId="5233" priority="584" operator="equal">
      <formula>"연"</formula>
    </cfRule>
  </conditionalFormatting>
  <conditionalFormatting sqref="Z36:Z37">
    <cfRule type="cellIs" dxfId="5232" priority="581" operator="equal">
      <formula>"연"</formula>
    </cfRule>
  </conditionalFormatting>
  <conditionalFormatting sqref="Z21:AA21">
    <cfRule type="cellIs" dxfId="5231" priority="4" operator="equal">
      <formula>"연"</formula>
    </cfRule>
    <cfRule type="cellIs" dxfId="5230" priority="5" operator="equal">
      <formula>"연"</formula>
    </cfRule>
  </conditionalFormatting>
  <conditionalFormatting sqref="Z36:AA36">
    <cfRule type="cellIs" dxfId="5229" priority="579" operator="equal">
      <formula>"연"</formula>
    </cfRule>
  </conditionalFormatting>
  <conditionalFormatting sqref="Z20:AG20">
    <cfRule type="cellIs" dxfId="5228" priority="516" operator="equal">
      <formula>"연"</formula>
    </cfRule>
  </conditionalFormatting>
  <conditionalFormatting sqref="AA10">
    <cfRule type="cellIs" dxfId="5227" priority="239" operator="equal">
      <formula>"연"</formula>
    </cfRule>
    <cfRule type="cellIs" dxfId="5226" priority="238" operator="equal">
      <formula>"연"</formula>
    </cfRule>
    <cfRule type="cellIs" dxfId="5225" priority="235" operator="equal">
      <formula>"연"</formula>
    </cfRule>
  </conditionalFormatting>
  <conditionalFormatting sqref="AA21">
    <cfRule type="cellIs" dxfId="5224" priority="3" operator="equal">
      <formula>"연"</formula>
    </cfRule>
  </conditionalFormatting>
  <conditionalFormatting sqref="AA25">
    <cfRule type="cellIs" dxfId="5223" priority="232" operator="equal">
      <formula>"연"</formula>
    </cfRule>
    <cfRule type="cellIs" dxfId="5222" priority="571" operator="equal">
      <formula>"연"</formula>
    </cfRule>
    <cfRule type="cellIs" dxfId="5221" priority="569" operator="equal">
      <formula>"연"</formula>
    </cfRule>
    <cfRule type="cellIs" dxfId="5220" priority="570" operator="equal">
      <formula>"연"</formula>
    </cfRule>
    <cfRule type="cellIs" dxfId="5219" priority="233" operator="equal">
      <formula>"연"</formula>
    </cfRule>
  </conditionalFormatting>
  <conditionalFormatting sqref="AA29">
    <cfRule type="cellIs" dxfId="5218" priority="12" operator="equal">
      <formula>"연"</formula>
    </cfRule>
    <cfRule type="cellIs" dxfId="5217" priority="15" operator="equal">
      <formula>"연"</formula>
    </cfRule>
    <cfRule type="cellIs" dxfId="5216" priority="18" operator="equal">
      <formula>"연"</formula>
    </cfRule>
  </conditionalFormatting>
  <conditionalFormatting sqref="AA34:AA37">
    <cfRule type="cellIs" dxfId="5215" priority="565" operator="equal">
      <formula>"연"</formula>
    </cfRule>
  </conditionalFormatting>
  <conditionalFormatting sqref="AA35">
    <cfRule type="cellIs" dxfId="5214" priority="567" operator="equal">
      <formula>"연"</formula>
    </cfRule>
  </conditionalFormatting>
  <conditionalFormatting sqref="AA26:AC27 AE26:AE28">
    <cfRule type="cellIs" dxfId="5213" priority="560" operator="equal">
      <formula>"연"</formula>
    </cfRule>
  </conditionalFormatting>
  <conditionalFormatting sqref="AA26:AC27">
    <cfRule type="cellIs" dxfId="5212" priority="558" operator="equal">
      <formula>"연"</formula>
    </cfRule>
  </conditionalFormatting>
  <conditionalFormatting sqref="AA27:AC27">
    <cfRule type="cellIs" dxfId="5211" priority="22" operator="equal">
      <formula>"연"</formula>
    </cfRule>
  </conditionalFormatting>
  <conditionalFormatting sqref="AA30:AC30">
    <cfRule type="cellIs" dxfId="5210" priority="30" operator="equal">
      <formula>"연"</formula>
    </cfRule>
  </conditionalFormatting>
  <conditionalFormatting sqref="AA36:AC36">
    <cfRule type="cellIs" dxfId="5209" priority="557" operator="equal">
      <formula>"연"</formula>
    </cfRule>
  </conditionalFormatting>
  <conditionalFormatting sqref="AB30">
    <cfRule type="cellIs" dxfId="5208" priority="2" operator="equal">
      <formula>"연"</formula>
    </cfRule>
    <cfRule type="cellIs" dxfId="5207" priority="27" operator="equal">
      <formula>"연"</formula>
    </cfRule>
  </conditionalFormatting>
  <conditionalFormatting sqref="AB34">
    <cfRule type="cellIs" dxfId="5206" priority="556" operator="equal">
      <formula>"연"</formula>
    </cfRule>
  </conditionalFormatting>
  <conditionalFormatting sqref="AB36:AB37">
    <cfRule type="cellIs" dxfId="5205" priority="555" operator="equal">
      <formula>"연"</formula>
    </cfRule>
  </conditionalFormatting>
  <conditionalFormatting sqref="AB37">
    <cfRule type="cellIs" dxfId="5204" priority="554" operator="equal">
      <formula>"연"</formula>
    </cfRule>
  </conditionalFormatting>
  <conditionalFormatting sqref="AB24:AC33">
    <cfRule type="cellIs" dxfId="5203" priority="553" operator="equal">
      <formula>"연"</formula>
    </cfRule>
  </conditionalFormatting>
  <conditionalFormatting sqref="AB34:AC36">
    <cfRule type="cellIs" dxfId="5202" priority="551" operator="equal">
      <formula>"연"</formula>
    </cfRule>
  </conditionalFormatting>
  <conditionalFormatting sqref="AB37:AD37">
    <cfRule type="cellIs" dxfId="5201" priority="549" operator="equal">
      <formula>"연"</formula>
    </cfRule>
  </conditionalFormatting>
  <conditionalFormatting sqref="AC29">
    <cfRule type="cellIs" dxfId="5200" priority="81" operator="equal">
      <formula>"연"</formula>
    </cfRule>
    <cfRule type="cellIs" dxfId="5199" priority="79" operator="equal">
      <formula>"연"</formula>
    </cfRule>
  </conditionalFormatting>
  <conditionalFormatting sqref="AC37:AD37">
    <cfRule type="cellIs" dxfId="5198" priority="548" operator="equal">
      <formula>"연"</formula>
    </cfRule>
  </conditionalFormatting>
  <conditionalFormatting sqref="AC29:AE29">
    <cfRule type="cellIs" dxfId="5197" priority="11" operator="equal">
      <formula>"연"</formula>
    </cfRule>
    <cfRule type="cellIs" dxfId="5196" priority="10" operator="equal">
      <formula>"연"</formula>
    </cfRule>
  </conditionalFormatting>
  <conditionalFormatting sqref="AD5:AD13 J6:AC6 E11 AK13:AQ13">
    <cfRule type="cellIs" dxfId="5195" priority="844" operator="equal">
      <formula>"연"</formula>
    </cfRule>
  </conditionalFormatting>
  <conditionalFormatting sqref="AD13:AD14">
    <cfRule type="cellIs" dxfId="5194" priority="536" operator="equal">
      <formula>"연"</formula>
    </cfRule>
  </conditionalFormatting>
  <conditionalFormatting sqref="AD14:AD25">
    <cfRule type="cellIs" dxfId="5193" priority="535" operator="equal">
      <formula>"연"</formula>
    </cfRule>
  </conditionalFormatting>
  <conditionalFormatting sqref="AD16:AD21">
    <cfRule type="cellIs" dxfId="5192" priority="532" operator="equal">
      <formula>"연"</formula>
    </cfRule>
  </conditionalFormatting>
  <conditionalFormatting sqref="AD23:AD29">
    <cfRule type="cellIs" dxfId="5191" priority="530" operator="equal">
      <formula>"연"</formula>
    </cfRule>
  </conditionalFormatting>
  <conditionalFormatting sqref="AD26:AD27">
    <cfRule type="cellIs" dxfId="5190" priority="529" operator="equal">
      <formula>"연"</formula>
    </cfRule>
  </conditionalFormatting>
  <conditionalFormatting sqref="AD28:AD29">
    <cfRule type="cellIs" dxfId="5189" priority="16" operator="equal">
      <formula>"연"</formula>
    </cfRule>
    <cfRule type="cellIs" dxfId="5188" priority="543" operator="equal">
      <formula>"연"</formula>
    </cfRule>
  </conditionalFormatting>
  <conditionalFormatting sqref="AD30:AD33">
    <cfRule type="cellIs" dxfId="5187" priority="526" operator="equal">
      <formula>"연"</formula>
    </cfRule>
  </conditionalFormatting>
  <conditionalFormatting sqref="AD31:AD33">
    <cfRule type="cellIs" dxfId="5186" priority="525" operator="equal">
      <formula>"연"</formula>
    </cfRule>
  </conditionalFormatting>
  <conditionalFormatting sqref="AD35">
    <cfRule type="cellIs" dxfId="5185" priority="524" operator="equal">
      <formula>"연"</formula>
    </cfRule>
  </conditionalFormatting>
  <conditionalFormatting sqref="AD35:AD36">
    <cfRule type="cellIs" dxfId="5184" priority="522" operator="equal">
      <formula>"연"</formula>
    </cfRule>
  </conditionalFormatting>
  <conditionalFormatting sqref="AD26:AE28">
    <cfRule type="cellIs" dxfId="5183" priority="521" operator="equal">
      <formula>"연"</formula>
    </cfRule>
  </conditionalFormatting>
  <conditionalFormatting sqref="AD35:AE35">
    <cfRule type="cellIs" dxfId="5182" priority="519" operator="equal">
      <formula>"연"</formula>
    </cfRule>
  </conditionalFormatting>
  <conditionalFormatting sqref="AD34:AF34">
    <cfRule type="cellIs" dxfId="5181" priority="517" operator="equal">
      <formula>"연"</formula>
    </cfRule>
  </conditionalFormatting>
  <conditionalFormatting sqref="AD30:AG31">
    <cfRule type="cellIs" dxfId="5180" priority="515" operator="equal">
      <formula>"연"</formula>
    </cfRule>
  </conditionalFormatting>
  <conditionalFormatting sqref="AE6">
    <cfRule type="cellIs" dxfId="5179" priority="1" operator="equal">
      <formula>"연"</formula>
    </cfRule>
  </conditionalFormatting>
  <conditionalFormatting sqref="AE21">
    <cfRule type="cellIs" dxfId="5178" priority="512" operator="equal">
      <formula>"연"</formula>
    </cfRule>
  </conditionalFormatting>
  <conditionalFormatting sqref="AE21:AE23">
    <cfRule type="cellIs" dxfId="5177" priority="510" operator="equal">
      <formula>"연"</formula>
    </cfRule>
  </conditionalFormatting>
  <conditionalFormatting sqref="AE33">
    <cfRule type="cellIs" dxfId="5176" priority="508" operator="equal">
      <formula>"연"</formula>
    </cfRule>
  </conditionalFormatting>
  <conditionalFormatting sqref="AE33:AE35">
    <cfRule type="cellIs" dxfId="5175" priority="507" operator="equal">
      <formula>"연"</formula>
    </cfRule>
  </conditionalFormatting>
  <conditionalFormatting sqref="AE22:AF23">
    <cfRule type="cellIs" dxfId="5174" priority="267" operator="equal">
      <formula>"연"</formula>
    </cfRule>
  </conditionalFormatting>
  <conditionalFormatting sqref="AE32:AF32">
    <cfRule type="cellIs" dxfId="5173" priority="500" operator="equal">
      <formula>"연"</formula>
    </cfRule>
  </conditionalFormatting>
  <conditionalFormatting sqref="AE35:AF37">
    <cfRule type="cellIs" dxfId="5172" priority="487" operator="equal">
      <formula>"연"</formula>
    </cfRule>
  </conditionalFormatting>
  <conditionalFormatting sqref="AE19:AH20">
    <cfRule type="cellIs" dxfId="5171" priority="499" operator="equal">
      <formula>"연"</formula>
    </cfRule>
  </conditionalFormatting>
  <conditionalFormatting sqref="AE21:AH21">
    <cfRule type="cellIs" dxfId="5170" priority="513" operator="equal">
      <formula>"연"</formula>
    </cfRule>
  </conditionalFormatting>
  <conditionalFormatting sqref="AE30:AH31">
    <cfRule type="cellIs" dxfId="5169" priority="498" operator="equal">
      <formula>"연"</formula>
    </cfRule>
  </conditionalFormatting>
  <conditionalFormatting sqref="AE12:AI14 AH5:AQ5 X10:AC10 B11:AC11 F5:AC5 F13:AC13">
    <cfRule type="cellIs" dxfId="5168" priority="887" operator="equal">
      <formula>"연"</formula>
    </cfRule>
  </conditionalFormatting>
  <conditionalFormatting sqref="AE12:AI14">
    <cfRule type="cellIs" dxfId="5167" priority="886" operator="equal">
      <formula>"연"</formula>
    </cfRule>
  </conditionalFormatting>
  <conditionalFormatting sqref="AE18:AI18">
    <cfRule type="cellIs" dxfId="5166" priority="459" operator="equal">
      <formula>"연"</formula>
    </cfRule>
  </conditionalFormatting>
  <conditionalFormatting sqref="AE19:AI19">
    <cfRule type="cellIs" dxfId="5165" priority="501" operator="equal">
      <formula>"연"</formula>
    </cfRule>
  </conditionalFormatting>
  <conditionalFormatting sqref="AE32:AI32">
    <cfRule type="cellIs" dxfId="5164" priority="495" operator="equal">
      <formula>"연"</formula>
    </cfRule>
  </conditionalFormatting>
  <conditionalFormatting sqref="AE33:AI33">
    <cfRule type="cellIs" dxfId="5163" priority="494" operator="equal">
      <formula>"연"</formula>
    </cfRule>
  </conditionalFormatting>
  <conditionalFormatting sqref="AE29:AJ29">
    <cfRule type="cellIs" dxfId="5162" priority="70" operator="equal">
      <formula>"연"</formula>
    </cfRule>
  </conditionalFormatting>
  <conditionalFormatting sqref="AF19:AF20">
    <cfRule type="cellIs" dxfId="5161" priority="346" operator="equal">
      <formula>"연"</formula>
    </cfRule>
  </conditionalFormatting>
  <conditionalFormatting sqref="AF20">
    <cfRule type="cellIs" dxfId="5160" priority="344" operator="equal">
      <formula>"연"</formula>
    </cfRule>
    <cfRule type="cellIs" dxfId="5159" priority="345" operator="equal">
      <formula>"연"</formula>
    </cfRule>
  </conditionalFormatting>
  <conditionalFormatting sqref="AF22">
    <cfRule type="cellIs" dxfId="5158" priority="259" operator="equal">
      <formula>"연"</formula>
    </cfRule>
    <cfRule type="cellIs" dxfId="5157" priority="258" operator="equal">
      <formula>"연"</formula>
    </cfRule>
    <cfRule type="cellIs" dxfId="5156" priority="42" operator="equal">
      <formula>"연"</formula>
    </cfRule>
    <cfRule type="cellIs" dxfId="5155" priority="263" operator="equal">
      <formula>"연"</formula>
    </cfRule>
    <cfRule type="cellIs" dxfId="5154" priority="264" operator="equal">
      <formula>"연"</formula>
    </cfRule>
    <cfRule type="cellIs" dxfId="5153" priority="262" operator="equal">
      <formula>"연"</formula>
    </cfRule>
    <cfRule type="cellIs" dxfId="5152" priority="261" operator="equal">
      <formula>"연"</formula>
    </cfRule>
  </conditionalFormatting>
  <conditionalFormatting sqref="AF22:AF23">
    <cfRule type="cellIs" dxfId="5151" priority="268" operator="equal">
      <formula>"연"</formula>
    </cfRule>
  </conditionalFormatting>
  <conditionalFormatting sqref="AF23">
    <cfRule type="cellIs" dxfId="5150" priority="341" operator="equal">
      <formula>"연"</formula>
    </cfRule>
    <cfRule type="cellIs" dxfId="5149" priority="342" operator="equal">
      <formula>"연"</formula>
    </cfRule>
    <cfRule type="cellIs" dxfId="5148" priority="276" operator="equal">
      <formula>"연"</formula>
    </cfRule>
    <cfRule type="cellIs" dxfId="5147" priority="277" operator="equal">
      <formula>"연"</formula>
    </cfRule>
  </conditionalFormatting>
  <conditionalFormatting sqref="AF25:AF26">
    <cfRule type="cellIs" dxfId="5146" priority="102" operator="equal">
      <formula>"연"</formula>
    </cfRule>
    <cfRule type="cellIs" dxfId="5145" priority="101" operator="equal">
      <formula>"연"</formula>
    </cfRule>
  </conditionalFormatting>
  <conditionalFormatting sqref="AF28">
    <cfRule type="cellIs" dxfId="5144" priority="489" operator="equal">
      <formula>"연"</formula>
    </cfRule>
  </conditionalFormatting>
  <conditionalFormatting sqref="AF36">
    <cfRule type="cellIs" dxfId="5143" priority="486" operator="equal">
      <formula>"연"</formula>
    </cfRule>
  </conditionalFormatting>
  <conditionalFormatting sqref="AF23:AH23">
    <cfRule type="cellIs" dxfId="5142" priority="492" operator="equal">
      <formula>"연"</formula>
    </cfRule>
  </conditionalFormatting>
  <conditionalFormatting sqref="AF28:AH28">
    <cfRule type="cellIs" dxfId="5141" priority="485" operator="equal">
      <formula>"연"</formula>
    </cfRule>
  </conditionalFormatting>
  <conditionalFormatting sqref="AF33:AI33">
    <cfRule type="cellIs" dxfId="5140" priority="484" operator="equal">
      <formula>"연"</formula>
    </cfRule>
  </conditionalFormatting>
  <conditionalFormatting sqref="AG15">
    <cfRule type="cellIs" dxfId="5139" priority="481" operator="equal">
      <formula>"연"</formula>
    </cfRule>
  </conditionalFormatting>
  <conditionalFormatting sqref="AG22:AG32">
    <cfRule type="cellIs" dxfId="5138" priority="479" operator="equal">
      <formula>"연"</formula>
    </cfRule>
  </conditionalFormatting>
  <conditionalFormatting sqref="AG34:AG35">
    <cfRule type="cellIs" dxfId="5137" priority="476" operator="equal">
      <formula>"연"</formula>
    </cfRule>
  </conditionalFormatting>
  <conditionalFormatting sqref="AG34:AG37">
    <cfRule type="cellIs" dxfId="5136" priority="472" operator="equal">
      <formula>"연"</formula>
    </cfRule>
  </conditionalFormatting>
  <conditionalFormatting sqref="AG37">
    <cfRule type="cellIs" dxfId="5135" priority="473" operator="equal">
      <formula>"연"</formula>
    </cfRule>
  </conditionalFormatting>
  <conditionalFormatting sqref="AG15:AH17">
    <cfRule type="cellIs" dxfId="5134" priority="471" operator="equal">
      <formula>"연"</formula>
    </cfRule>
  </conditionalFormatting>
  <conditionalFormatting sqref="AG24:AH24">
    <cfRule type="cellIs" dxfId="5133" priority="470" operator="equal">
      <formula>"연"</formula>
    </cfRule>
  </conditionalFormatting>
  <conditionalFormatting sqref="AG37:AH37">
    <cfRule type="cellIs" dxfId="5132" priority="469" operator="equal">
      <formula>"연"</formula>
    </cfRule>
  </conditionalFormatting>
  <conditionalFormatting sqref="AH18:AH34 AF27:AQ27">
    <cfRule type="cellIs" dxfId="5131" priority="466" operator="equal">
      <formula>"연"</formula>
    </cfRule>
  </conditionalFormatting>
  <conditionalFormatting sqref="AH23">
    <cfRule type="cellIs" dxfId="5130" priority="352" operator="equal">
      <formula>"연"</formula>
    </cfRule>
    <cfRule type="cellIs" dxfId="5129" priority="353" operator="equal">
      <formula>"연"</formula>
    </cfRule>
  </conditionalFormatting>
  <conditionalFormatting sqref="AH29">
    <cfRule type="cellIs" dxfId="5128" priority="32" operator="equal">
      <formula>"연"</formula>
    </cfRule>
    <cfRule type="cellIs" dxfId="5127" priority="31" operator="equal">
      <formula>"연"</formula>
    </cfRule>
  </conditionalFormatting>
  <conditionalFormatting sqref="AH34:AH36">
    <cfRule type="cellIs" dxfId="5126" priority="464" operator="equal">
      <formula>"연"</formula>
    </cfRule>
  </conditionalFormatting>
  <conditionalFormatting sqref="AH32:AI32 N24:P25 G24:I27 AH25:AI27 U26:W30 N27:P31 I28:I30 U32:W33 F33 I33 G28:H28 G29:I29 F26:X26 G31:I32">
    <cfRule type="cellIs" dxfId="5125" priority="713" operator="equal">
      <formula>"연"</formula>
    </cfRule>
  </conditionalFormatting>
  <conditionalFormatting sqref="AH36:AI36">
    <cfRule type="cellIs" dxfId="5124" priority="458" operator="equal">
      <formula>"연"</formula>
    </cfRule>
  </conditionalFormatting>
  <conditionalFormatting sqref="AH36:AI37">
    <cfRule type="cellIs" dxfId="5123" priority="442" operator="equal">
      <formula>"연"</formula>
    </cfRule>
  </conditionalFormatting>
  <conditionalFormatting sqref="AH37:AI37">
    <cfRule type="cellIs" dxfId="5122" priority="441" operator="equal">
      <formula>"연"</formula>
    </cfRule>
  </conditionalFormatting>
  <conditionalFormatting sqref="AI15:AI22">
    <cfRule type="cellIs" dxfId="5121" priority="453" operator="equal">
      <formula>"연"</formula>
    </cfRule>
  </conditionalFormatting>
  <conditionalFormatting sqref="AI16:AI24 AE24:AF25 F24:S24 Y24:AC24 S25 AH25:AI26">
    <cfRule type="cellIs" dxfId="5120" priority="449" operator="equal">
      <formula>"연"</formula>
    </cfRule>
  </conditionalFormatting>
  <conditionalFormatting sqref="AI23">
    <cfRule type="cellIs" dxfId="5119" priority="350" operator="equal">
      <formula>"연"</formula>
    </cfRule>
  </conditionalFormatting>
  <conditionalFormatting sqref="AI23:AI24">
    <cfRule type="cellIs" dxfId="5118" priority="351" operator="equal">
      <formula>"연"</formula>
    </cfRule>
  </conditionalFormatting>
  <conditionalFormatting sqref="AI27:AI31">
    <cfRule type="cellIs" dxfId="5117" priority="84" operator="equal">
      <formula>"연"</formula>
    </cfRule>
    <cfRule type="cellIs" dxfId="5116" priority="85" operator="equal">
      <formula>"연"</formula>
    </cfRule>
  </conditionalFormatting>
  <conditionalFormatting sqref="AI34:AI36">
    <cfRule type="cellIs" dxfId="5115" priority="443" operator="equal">
      <formula>"연"</formula>
    </cfRule>
  </conditionalFormatting>
  <conditionalFormatting sqref="AI35">
    <cfRule type="cellIs" dxfId="5114" priority="444" operator="equal">
      <formula>"연"</formula>
    </cfRule>
  </conditionalFormatting>
  <conditionalFormatting sqref="AI37">
    <cfRule type="cellIs" dxfId="5113" priority="440" operator="equal">
      <formula>"연"</formula>
    </cfRule>
  </conditionalFormatting>
  <conditionalFormatting sqref="AI27:AJ27">
    <cfRule type="cellIs" dxfId="5112" priority="77" operator="equal">
      <formula>"연"</formula>
    </cfRule>
    <cfRule type="cellIs" dxfId="5111" priority="78" operator="equal">
      <formula>"연"</formula>
    </cfRule>
  </conditionalFormatting>
  <conditionalFormatting sqref="AI30:AK31 AJ24:AK27 AP24:AQ29 AK28:AK29 AO30:AQ31 AH32:AK32 AP32:AQ33 AJ33:AK33">
    <cfRule type="cellIs" dxfId="5110" priority="381" operator="equal">
      <formula>"연"</formula>
    </cfRule>
  </conditionalFormatting>
  <conditionalFormatting sqref="AJ20 AM20:AQ20">
    <cfRule type="cellIs" dxfId="5109" priority="437" operator="equal">
      <formula>"연"</formula>
    </cfRule>
  </conditionalFormatting>
  <conditionalFormatting sqref="AJ20">
    <cfRule type="cellIs" dxfId="5108" priority="436" operator="equal">
      <formula>"연"</formula>
    </cfRule>
  </conditionalFormatting>
  <conditionalFormatting sqref="AJ27">
    <cfRule type="cellIs" dxfId="5107" priority="74" operator="equal">
      <formula>"연"</formula>
    </cfRule>
    <cfRule type="cellIs" dxfId="5106" priority="76" operator="equal">
      <formula>"연"</formula>
    </cfRule>
  </conditionalFormatting>
  <conditionalFormatting sqref="AJ27:AJ29 AJ23:AQ26">
    <cfRule type="cellIs" dxfId="5105" priority="416" operator="equal">
      <formula>"연"</formula>
    </cfRule>
  </conditionalFormatting>
  <conditionalFormatting sqref="AJ29">
    <cfRule type="cellIs" dxfId="5104" priority="72" operator="equal">
      <formula>"연"</formula>
    </cfRule>
  </conditionalFormatting>
  <conditionalFormatting sqref="AJ16:AK20">
    <cfRule type="cellIs" dxfId="5103" priority="431" operator="equal">
      <formula>"연"</formula>
    </cfRule>
  </conditionalFormatting>
  <conditionalFormatting sqref="AJ4:AQ4">
    <cfRule type="containsText" dxfId="5102" priority="428" operator="containsText" text="토">
      <formula>NOT(ISERROR(SEARCH("토",AJ4)))</formula>
    </cfRule>
  </conditionalFormatting>
  <conditionalFormatting sqref="AJ14:AQ14">
    <cfRule type="cellIs" dxfId="5101" priority="421" operator="equal">
      <formula>"연"</formula>
    </cfRule>
  </conditionalFormatting>
  <conditionalFormatting sqref="AJ14:AQ16">
    <cfRule type="cellIs" dxfId="5100" priority="420" operator="equal">
      <formula>"연"</formula>
    </cfRule>
  </conditionalFormatting>
  <conditionalFormatting sqref="AJ17:AQ19">
    <cfRule type="cellIs" dxfId="5099" priority="387" operator="equal">
      <formula>"연"</formula>
    </cfRule>
  </conditionalFormatting>
  <conditionalFormatting sqref="AJ21:AQ21">
    <cfRule type="cellIs" dxfId="5098" priority="419" operator="equal">
      <formula>"연"</formula>
    </cfRule>
  </conditionalFormatting>
  <conditionalFormatting sqref="AJ21:AQ26 AF27:AJ27">
    <cfRule type="cellIs" dxfId="5097" priority="418" operator="equal">
      <formula>"연"</formula>
    </cfRule>
  </conditionalFormatting>
  <conditionalFormatting sqref="AJ27:AQ27">
    <cfRule type="cellIs" dxfId="5096" priority="415" operator="equal">
      <formula>"연"</formula>
    </cfRule>
  </conditionalFormatting>
  <conditionalFormatting sqref="AJ28:AQ29 AJ32 AL32:AQ32">
    <cfRule type="cellIs" dxfId="5095" priority="423" operator="equal">
      <formula>"연"</formula>
    </cfRule>
  </conditionalFormatting>
  <conditionalFormatting sqref="AJ28:AQ33">
    <cfRule type="cellIs" dxfId="5094" priority="412" operator="equal">
      <formula>"연"</formula>
    </cfRule>
  </conditionalFormatting>
  <conditionalFormatting sqref="AJ30:AQ31">
    <cfRule type="cellIs" dxfId="5093" priority="413" operator="equal">
      <formula>"연"</formula>
    </cfRule>
  </conditionalFormatting>
  <conditionalFormatting sqref="AJ33:AQ37">
    <cfRule type="cellIs" dxfId="5092" priority="411" operator="equal">
      <formula>"연"</formula>
    </cfRule>
  </conditionalFormatting>
  <conditionalFormatting sqref="AJ36:AQ36">
    <cfRule type="cellIs" dxfId="5091" priority="410" operator="equal">
      <formula>"연"</formula>
    </cfRule>
  </conditionalFormatting>
  <conditionalFormatting sqref="AK32">
    <cfRule type="cellIs" dxfId="5090" priority="403" operator="equal">
      <formula>"연"</formula>
    </cfRule>
  </conditionalFormatting>
  <conditionalFormatting sqref="AK20:AQ20">
    <cfRule type="cellIs" dxfId="5089" priority="398" operator="equal">
      <formula>"연"</formula>
    </cfRule>
  </conditionalFormatting>
  <conditionalFormatting sqref="AM17">
    <cfRule type="cellIs" dxfId="5088" priority="393" operator="equal">
      <formula>"연"</formula>
    </cfRule>
  </conditionalFormatting>
  <conditionalFormatting sqref="AM27">
    <cfRule type="cellIs" dxfId="5087" priority="69" operator="equal">
      <formula>"연"</formula>
    </cfRule>
  </conditionalFormatting>
  <conditionalFormatting sqref="AM27:AM29">
    <cfRule type="cellIs" dxfId="5086" priority="67" operator="equal">
      <formula>"연"</formula>
    </cfRule>
  </conditionalFormatting>
  <conditionalFormatting sqref="AM29">
    <cfRule type="cellIs" dxfId="5085" priority="66" operator="equal">
      <formula>"연"</formula>
    </cfRule>
    <cfRule type="cellIs" dxfId="5084" priority="65" operator="equal">
      <formula>"연"</formula>
    </cfRule>
  </conditionalFormatting>
  <conditionalFormatting sqref="AM16:AQ17">
    <cfRule type="cellIs" dxfId="5083" priority="389" operator="equal">
      <formula>"연"</formula>
    </cfRule>
  </conditionalFormatting>
  <conditionalFormatting sqref="AM18:AQ20">
    <cfRule type="cellIs" dxfId="5082" priority="386" operator="equal">
      <formula>"연"</formula>
    </cfRule>
  </conditionalFormatting>
  <conditionalFormatting sqref="AN25">
    <cfRule type="cellIs" dxfId="5081" priority="385" operator="equal">
      <formula>"연"</formula>
    </cfRule>
  </conditionalFormatting>
  <conditionalFormatting sqref="AO28">
    <cfRule type="cellIs" dxfId="5080" priority="384" operator="equal">
      <formula>"연"</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5">
    <tabColor rgb="FF0070C0"/>
  </sheetPr>
  <dimension ref="A1:CC52"/>
  <sheetViews>
    <sheetView topLeftCell="A2" workbookViewId="0">
      <selection activeCell="BF3" sqref="BF1:BF1048576"/>
    </sheetView>
  </sheetViews>
  <sheetFormatPr defaultRowHeight="16.5"/>
  <cols>
    <col min="1" max="1" width="7.125" customWidth="1"/>
    <col min="2" max="35" width="0.75" customWidth="1"/>
    <col min="36" max="66" width="3.625" customWidth="1"/>
    <col min="67" max="71" width="3.75" customWidth="1"/>
    <col min="72" max="81" width="4" customWidth="1"/>
  </cols>
  <sheetData>
    <row r="1" spans="1:81" ht="3" hidden="1" customHeight="1" thickBot="1">
      <c r="A1" s="6351"/>
      <c r="B1" s="6351"/>
      <c r="C1" s="6351"/>
      <c r="D1" s="6351"/>
      <c r="E1" s="6351"/>
      <c r="F1" s="6351"/>
      <c r="G1" s="6351"/>
      <c r="H1" s="6351"/>
      <c r="I1" s="6351"/>
      <c r="J1" s="6351"/>
      <c r="K1" s="6351"/>
      <c r="L1" s="6351"/>
      <c r="M1" s="6351"/>
      <c r="N1" s="6351"/>
      <c r="O1" s="6351"/>
      <c r="P1" s="6351"/>
      <c r="Q1" s="6351"/>
      <c r="R1" s="6351"/>
      <c r="S1" s="6351"/>
      <c r="T1" s="6351"/>
      <c r="U1" s="6351"/>
      <c r="V1" s="6351"/>
      <c r="W1" s="6351"/>
      <c r="X1" s="6351"/>
      <c r="Y1" s="6351"/>
      <c r="Z1" s="6351"/>
      <c r="AA1" s="6351"/>
      <c r="AB1" s="6351"/>
      <c r="AC1" s="6351"/>
      <c r="AD1" s="6351"/>
      <c r="AE1" s="6351"/>
      <c r="AF1" s="6351"/>
      <c r="AG1" s="6351"/>
      <c r="AH1" s="6351"/>
      <c r="AI1" s="6351"/>
      <c r="AJ1" s="6351"/>
      <c r="AK1" s="6351"/>
      <c r="AL1" s="6351"/>
      <c r="AM1" s="6351"/>
      <c r="AN1" s="6351"/>
      <c r="AO1" s="6351"/>
      <c r="AP1" s="6351"/>
      <c r="AQ1" s="6351"/>
      <c r="AR1" s="6351"/>
      <c r="AS1" s="6351"/>
      <c r="AT1" s="6351"/>
      <c r="AU1" s="6351"/>
      <c r="AV1" s="6351"/>
      <c r="AW1" s="6351"/>
      <c r="AX1" s="6351"/>
      <c r="AY1" s="6351"/>
      <c r="AZ1" s="6351"/>
      <c r="BA1" s="6351"/>
      <c r="BB1" s="6351"/>
      <c r="BC1" s="6351"/>
      <c r="BD1" s="6351"/>
      <c r="BE1" s="6351"/>
      <c r="BF1" s="6351"/>
      <c r="BG1" s="6351"/>
      <c r="BH1" s="6351"/>
      <c r="BI1" s="6351"/>
      <c r="BJ1" s="6351"/>
      <c r="BK1" s="6351"/>
      <c r="BL1" s="6351"/>
      <c r="BM1" s="6351"/>
      <c r="BN1" s="6351"/>
      <c r="BO1" s="6351"/>
      <c r="BP1" s="6351"/>
      <c r="BQ1" s="6351"/>
      <c r="BR1" s="6351"/>
      <c r="BS1" s="6351"/>
      <c r="BT1" s="6351"/>
      <c r="BU1" s="6351"/>
      <c r="BV1" s="6351"/>
      <c r="BW1" s="6351"/>
      <c r="BX1" s="6351"/>
      <c r="BY1" s="6351"/>
      <c r="BZ1" s="6351"/>
      <c r="CA1" s="4585"/>
      <c r="CB1" s="4585"/>
      <c r="CC1" s="4585"/>
    </row>
    <row r="2" spans="1:81" ht="15" customHeight="1" thickBot="1">
      <c r="A2" s="4586"/>
      <c r="B2" s="6342" t="s">
        <v>1939</v>
      </c>
      <c r="C2" s="6343"/>
      <c r="D2" s="6343"/>
      <c r="E2" s="6343"/>
      <c r="F2" s="6352" t="s">
        <v>1924</v>
      </c>
      <c r="G2" s="6353"/>
      <c r="H2" s="6353"/>
      <c r="I2" s="6353"/>
      <c r="J2" s="6353"/>
      <c r="K2" s="6353"/>
      <c r="L2" s="6353"/>
      <c r="M2" s="6353"/>
      <c r="N2" s="6353"/>
      <c r="O2" s="6353"/>
      <c r="P2" s="6353"/>
      <c r="Q2" s="6353"/>
      <c r="R2" s="6353"/>
      <c r="S2" s="6353"/>
      <c r="T2" s="6353"/>
      <c r="U2" s="6353"/>
      <c r="V2" s="6353"/>
      <c r="W2" s="6353"/>
      <c r="X2" s="6353"/>
      <c r="Y2" s="6353"/>
      <c r="Z2" s="6353"/>
      <c r="AA2" s="6353"/>
      <c r="AB2" s="6353"/>
      <c r="AC2" s="6353"/>
      <c r="AD2" s="6353"/>
      <c r="AE2" s="6353"/>
      <c r="AF2" s="6353"/>
      <c r="AG2" s="6353"/>
      <c r="AH2" s="6353"/>
      <c r="AI2" s="6354"/>
      <c r="AJ2" s="6355" t="s">
        <v>1974</v>
      </c>
      <c r="AK2" s="6356"/>
      <c r="AL2" s="6356"/>
      <c r="AM2" s="6356"/>
      <c r="AN2" s="6356"/>
      <c r="AO2" s="6356"/>
      <c r="AP2" s="6356"/>
      <c r="AQ2" s="6356"/>
      <c r="AR2" s="6356"/>
      <c r="AS2" s="6356"/>
      <c r="AT2" s="6356"/>
      <c r="AU2" s="6356"/>
      <c r="AV2" s="6356"/>
      <c r="AW2" s="6356"/>
      <c r="AX2" s="6356"/>
      <c r="AY2" s="6356"/>
      <c r="AZ2" s="6356"/>
      <c r="BA2" s="6356"/>
      <c r="BB2" s="6356"/>
      <c r="BC2" s="6356"/>
      <c r="BD2" s="6356"/>
      <c r="BE2" s="6356"/>
      <c r="BF2" s="6356"/>
      <c r="BG2" s="6356"/>
      <c r="BH2" s="6356"/>
      <c r="BI2" s="6356"/>
      <c r="BJ2" s="6356"/>
      <c r="BK2" s="6356"/>
      <c r="BL2" s="6356"/>
      <c r="BM2" s="6356"/>
      <c r="BN2" s="6356"/>
      <c r="BO2" s="6357" t="s">
        <v>1940</v>
      </c>
      <c r="BP2" s="6343"/>
      <c r="BQ2" s="6343"/>
      <c r="BR2" s="6343"/>
      <c r="BS2" s="6343"/>
      <c r="BT2" s="6321" t="s">
        <v>909</v>
      </c>
      <c r="BU2" s="6321"/>
      <c r="BV2" s="6321"/>
      <c r="BW2" s="6321"/>
      <c r="BX2" s="6321"/>
      <c r="BY2" s="6321"/>
      <c r="BZ2" s="6321"/>
      <c r="CA2" s="6321"/>
      <c r="CB2" s="6321"/>
      <c r="CC2" s="6322"/>
    </row>
    <row r="3" spans="1:81" ht="15" customHeight="1">
      <c r="A3" s="4623" t="s">
        <v>1943</v>
      </c>
      <c r="B3" s="4683">
        <v>28</v>
      </c>
      <c r="C3" s="4684">
        <v>29</v>
      </c>
      <c r="D3" s="4684">
        <v>30</v>
      </c>
      <c r="E3" s="4685">
        <v>31</v>
      </c>
      <c r="F3" s="4683">
        <v>1</v>
      </c>
      <c r="G3" s="4686">
        <v>2</v>
      </c>
      <c r="H3" s="4687">
        <v>3</v>
      </c>
      <c r="I3" s="4683">
        <v>4</v>
      </c>
      <c r="J3" s="4684">
        <v>5</v>
      </c>
      <c r="K3" s="4684">
        <v>6</v>
      </c>
      <c r="L3" s="4684">
        <v>7</v>
      </c>
      <c r="M3" s="4684">
        <v>8</v>
      </c>
      <c r="N3" s="4686">
        <v>9</v>
      </c>
      <c r="O3" s="4688">
        <v>10</v>
      </c>
      <c r="P3" s="4689">
        <v>11</v>
      </c>
      <c r="Q3" s="4684">
        <v>12</v>
      </c>
      <c r="R3" s="4684">
        <v>13</v>
      </c>
      <c r="S3" s="4684">
        <v>14</v>
      </c>
      <c r="T3" s="4684">
        <v>15</v>
      </c>
      <c r="U3" s="4686">
        <v>16</v>
      </c>
      <c r="V3" s="4687">
        <v>17</v>
      </c>
      <c r="W3" s="4683">
        <v>18</v>
      </c>
      <c r="X3" s="4684">
        <v>19</v>
      </c>
      <c r="Y3" s="4684">
        <v>20</v>
      </c>
      <c r="Z3" s="4684">
        <v>21</v>
      </c>
      <c r="AA3" s="4684">
        <v>22</v>
      </c>
      <c r="AB3" s="4686">
        <v>23</v>
      </c>
      <c r="AC3" s="4688">
        <v>24</v>
      </c>
      <c r="AD3" s="4683">
        <v>25</v>
      </c>
      <c r="AE3" s="4684">
        <v>26</v>
      </c>
      <c r="AF3" s="4684">
        <v>27</v>
      </c>
      <c r="AG3" s="4680">
        <v>28</v>
      </c>
      <c r="AH3" s="4680">
        <v>29</v>
      </c>
      <c r="AI3" s="4587">
        <v>30</v>
      </c>
      <c r="AJ3" s="4762">
        <v>1</v>
      </c>
      <c r="AK3" s="4763">
        <v>2</v>
      </c>
      <c r="AL3" s="2168">
        <v>3</v>
      </c>
      <c r="AM3" s="2402">
        <v>4</v>
      </c>
      <c r="AN3" s="2402">
        <v>5</v>
      </c>
      <c r="AO3" s="2402">
        <v>6</v>
      </c>
      <c r="AP3" s="4794">
        <v>7</v>
      </c>
      <c r="AQ3" s="4536">
        <v>8</v>
      </c>
      <c r="AR3" s="4795">
        <v>9</v>
      </c>
      <c r="AS3" s="4797">
        <v>10</v>
      </c>
      <c r="AT3" s="2169">
        <v>11</v>
      </c>
      <c r="AU3" s="2169">
        <v>12</v>
      </c>
      <c r="AV3" s="2402">
        <v>13</v>
      </c>
      <c r="AW3" s="4677">
        <v>14</v>
      </c>
      <c r="AX3" s="4627">
        <v>15</v>
      </c>
      <c r="AY3" s="4668">
        <v>16</v>
      </c>
      <c r="AZ3" s="2402">
        <v>17</v>
      </c>
      <c r="BA3" s="2402">
        <v>18</v>
      </c>
      <c r="BB3" s="2402">
        <v>19</v>
      </c>
      <c r="BC3" s="2402">
        <v>20</v>
      </c>
      <c r="BD3" s="4626">
        <v>21</v>
      </c>
      <c r="BE3" s="4536">
        <v>22</v>
      </c>
      <c r="BF3" s="4668">
        <v>23</v>
      </c>
      <c r="BG3" s="4799">
        <v>24</v>
      </c>
      <c r="BH3" s="4670">
        <v>25</v>
      </c>
      <c r="BI3" s="2169">
        <v>26</v>
      </c>
      <c r="BJ3" s="2169">
        <v>27</v>
      </c>
      <c r="BK3" s="4626">
        <v>28</v>
      </c>
      <c r="BL3" s="4536">
        <v>29</v>
      </c>
      <c r="BM3" s="4624">
        <v>30</v>
      </c>
      <c r="BN3" s="4764">
        <v>31</v>
      </c>
      <c r="BO3" s="4531">
        <v>1</v>
      </c>
      <c r="BP3" s="4503">
        <v>2</v>
      </c>
      <c r="BQ3" s="4503">
        <v>3</v>
      </c>
      <c r="BR3" s="4765">
        <v>4</v>
      </c>
      <c r="BS3" s="4766">
        <v>5</v>
      </c>
      <c r="BT3" s="6349"/>
      <c r="BU3" s="6349"/>
      <c r="BV3" s="6349"/>
      <c r="BW3" s="6349"/>
      <c r="BX3" s="6349"/>
      <c r="BY3" s="6349"/>
      <c r="BZ3" s="6349"/>
      <c r="CA3" s="6349"/>
      <c r="CB3" s="6349"/>
      <c r="CC3" s="6350"/>
    </row>
    <row r="4" spans="1:81" ht="10.5" customHeight="1" thickBot="1">
      <c r="A4" s="4505" t="s">
        <v>1944</v>
      </c>
      <c r="B4" s="3785" t="s">
        <v>13</v>
      </c>
      <c r="C4" s="2469" t="s">
        <v>14</v>
      </c>
      <c r="D4" s="2469" t="s">
        <v>8</v>
      </c>
      <c r="E4" s="4690" t="s">
        <v>9</v>
      </c>
      <c r="F4" s="2315" t="s">
        <v>10</v>
      </c>
      <c r="G4" s="4691" t="s">
        <v>11</v>
      </c>
      <c r="H4" s="4692" t="s">
        <v>12</v>
      </c>
      <c r="I4" s="2315" t="s">
        <v>13</v>
      </c>
      <c r="J4" s="451" t="s">
        <v>14</v>
      </c>
      <c r="K4" s="451" t="s">
        <v>8</v>
      </c>
      <c r="L4" s="451" t="s">
        <v>9</v>
      </c>
      <c r="M4" s="451" t="s">
        <v>10</v>
      </c>
      <c r="N4" s="4691" t="s">
        <v>11</v>
      </c>
      <c r="O4" s="4693" t="s">
        <v>12</v>
      </c>
      <c r="P4" s="4368" t="s">
        <v>13</v>
      </c>
      <c r="Q4" s="451" t="s">
        <v>14</v>
      </c>
      <c r="R4" s="451" t="s">
        <v>8</v>
      </c>
      <c r="S4" s="451" t="s">
        <v>9</v>
      </c>
      <c r="T4" s="451" t="s">
        <v>10</v>
      </c>
      <c r="U4" s="4691" t="s">
        <v>11</v>
      </c>
      <c r="V4" s="4692" t="s">
        <v>12</v>
      </c>
      <c r="W4" s="2315" t="s">
        <v>13</v>
      </c>
      <c r="X4" s="451" t="s">
        <v>14</v>
      </c>
      <c r="Y4" s="451" t="s">
        <v>8</v>
      </c>
      <c r="Z4" s="451" t="s">
        <v>9</v>
      </c>
      <c r="AA4" s="451" t="s">
        <v>10</v>
      </c>
      <c r="AB4" s="4691" t="s">
        <v>11</v>
      </c>
      <c r="AC4" s="4693" t="s">
        <v>12</v>
      </c>
      <c r="AD4" s="2315" t="s">
        <v>13</v>
      </c>
      <c r="AE4" s="451" t="s">
        <v>14</v>
      </c>
      <c r="AF4" s="451" t="s">
        <v>8</v>
      </c>
      <c r="AG4" s="2417" t="s">
        <v>9</v>
      </c>
      <c r="AH4" s="2417" t="s">
        <v>10</v>
      </c>
      <c r="AI4" s="4588" t="s">
        <v>11</v>
      </c>
      <c r="AJ4" s="4767" t="s">
        <v>12</v>
      </c>
      <c r="AK4" s="2034" t="s">
        <v>13</v>
      </c>
      <c r="AL4" s="2002" t="s">
        <v>14</v>
      </c>
      <c r="AM4" s="2076" t="s">
        <v>8</v>
      </c>
      <c r="AN4" s="2076" t="s">
        <v>9</v>
      </c>
      <c r="AO4" s="2076" t="s">
        <v>10</v>
      </c>
      <c r="AP4" s="4793" t="s">
        <v>11</v>
      </c>
      <c r="AQ4" s="4630" t="s">
        <v>12</v>
      </c>
      <c r="AR4" s="4796" t="s">
        <v>13</v>
      </c>
      <c r="AS4" s="4798" t="s">
        <v>14</v>
      </c>
      <c r="AT4" s="2003" t="s">
        <v>8</v>
      </c>
      <c r="AU4" s="2003" t="s">
        <v>9</v>
      </c>
      <c r="AV4" s="2076" t="s">
        <v>10</v>
      </c>
      <c r="AW4" s="4800" t="s">
        <v>11</v>
      </c>
      <c r="AX4" s="4629" t="s">
        <v>12</v>
      </c>
      <c r="AY4" s="4669" t="s">
        <v>13</v>
      </c>
      <c r="AZ4" s="2076" t="s">
        <v>14</v>
      </c>
      <c r="BA4" s="2076" t="s">
        <v>8</v>
      </c>
      <c r="BB4" s="2076" t="s">
        <v>9</v>
      </c>
      <c r="BC4" s="2076" t="s">
        <v>10</v>
      </c>
      <c r="BD4" s="4628" t="s">
        <v>11</v>
      </c>
      <c r="BE4" s="4630" t="s">
        <v>12</v>
      </c>
      <c r="BF4" s="4669" t="s">
        <v>13</v>
      </c>
      <c r="BG4" s="4800" t="s">
        <v>14</v>
      </c>
      <c r="BH4" s="4671" t="s">
        <v>8</v>
      </c>
      <c r="BI4" s="2003" t="s">
        <v>9</v>
      </c>
      <c r="BJ4" s="2003" t="s">
        <v>10</v>
      </c>
      <c r="BK4" s="4628" t="s">
        <v>11</v>
      </c>
      <c r="BL4" s="4630" t="s">
        <v>12</v>
      </c>
      <c r="BM4" s="3206" t="s">
        <v>13</v>
      </c>
      <c r="BN4" s="2064" t="s">
        <v>14</v>
      </c>
      <c r="BO4" s="3471" t="s">
        <v>8</v>
      </c>
      <c r="BP4" s="2018" t="s">
        <v>9</v>
      </c>
      <c r="BQ4" s="2018" t="s">
        <v>10</v>
      </c>
      <c r="BR4" s="4631" t="s">
        <v>11</v>
      </c>
      <c r="BS4" s="4769" t="s">
        <v>12</v>
      </c>
      <c r="BT4" s="222" t="s">
        <v>2</v>
      </c>
      <c r="BU4" s="215" t="s">
        <v>3</v>
      </c>
      <c r="BV4" s="215" t="s">
        <v>4</v>
      </c>
      <c r="BW4" s="215" t="s">
        <v>5</v>
      </c>
      <c r="BX4" s="3775" t="s">
        <v>911</v>
      </c>
      <c r="BY4" s="3775" t="s">
        <v>1169</v>
      </c>
      <c r="BZ4" s="3775" t="s">
        <v>973</v>
      </c>
      <c r="CA4" s="215" t="s">
        <v>6</v>
      </c>
      <c r="CB4" s="4589" t="s">
        <v>1830</v>
      </c>
      <c r="CC4" s="4590" t="s">
        <v>1831</v>
      </c>
    </row>
    <row r="5" spans="1:81" ht="17.25" customHeight="1">
      <c r="A5" s="4632" t="s">
        <v>1945</v>
      </c>
      <c r="B5" s="4358" t="s">
        <v>2</v>
      </c>
      <c r="C5" s="457" t="s">
        <v>2</v>
      </c>
      <c r="D5" s="2320" t="s">
        <v>4</v>
      </c>
      <c r="E5" s="4359" t="s">
        <v>4</v>
      </c>
      <c r="F5" s="1851" t="s">
        <v>174</v>
      </c>
      <c r="G5" s="459" t="s">
        <v>174</v>
      </c>
      <c r="H5" s="4388" t="s">
        <v>3</v>
      </c>
      <c r="I5" s="2318" t="s">
        <v>2</v>
      </c>
      <c r="J5" s="457" t="s">
        <v>2</v>
      </c>
      <c r="K5" s="218" t="s">
        <v>120</v>
      </c>
      <c r="L5" s="457" t="s">
        <v>2</v>
      </c>
      <c r="M5" s="2319" t="s">
        <v>3</v>
      </c>
      <c r="N5" s="459" t="s">
        <v>174</v>
      </c>
      <c r="O5" s="2321" t="s">
        <v>174</v>
      </c>
      <c r="P5" s="4373" t="s">
        <v>3</v>
      </c>
      <c r="Q5" s="218" t="s">
        <v>120</v>
      </c>
      <c r="R5" s="457" t="s">
        <v>2</v>
      </c>
      <c r="S5" s="457" t="s">
        <v>2</v>
      </c>
      <c r="T5" s="457" t="s">
        <v>2</v>
      </c>
      <c r="U5" s="459" t="s">
        <v>174</v>
      </c>
      <c r="V5" s="4374" t="s">
        <v>174</v>
      </c>
      <c r="W5" s="1851" t="s">
        <v>174</v>
      </c>
      <c r="X5" s="457" t="s">
        <v>2</v>
      </c>
      <c r="Y5" s="218" t="s">
        <v>120</v>
      </c>
      <c r="Z5" s="457" t="s">
        <v>2</v>
      </c>
      <c r="AA5" s="2320" t="s">
        <v>4</v>
      </c>
      <c r="AB5" s="2320" t="s">
        <v>4</v>
      </c>
      <c r="AC5" s="2321" t="s">
        <v>174</v>
      </c>
      <c r="AD5" s="4358" t="s">
        <v>2</v>
      </c>
      <c r="AE5" s="457" t="s">
        <v>2</v>
      </c>
      <c r="AF5" s="457" t="s">
        <v>2</v>
      </c>
      <c r="AG5" s="1248" t="s">
        <v>174</v>
      </c>
      <c r="AH5" s="1248" t="s">
        <v>174</v>
      </c>
      <c r="AI5" s="4591" t="s">
        <v>174</v>
      </c>
      <c r="AJ5" s="2065" t="s">
        <v>174</v>
      </c>
      <c r="AK5" s="2025" t="s">
        <v>174</v>
      </c>
      <c r="AL5" s="2036" t="s">
        <v>174</v>
      </c>
      <c r="AM5" s="1976" t="s">
        <v>2</v>
      </c>
      <c r="AN5" s="4454" t="s">
        <v>120</v>
      </c>
      <c r="AO5" s="1976" t="s">
        <v>2</v>
      </c>
      <c r="AP5" s="1975" t="s">
        <v>174</v>
      </c>
      <c r="AQ5" s="3283" t="s">
        <v>174</v>
      </c>
      <c r="AR5" s="2107" t="s">
        <v>174</v>
      </c>
      <c r="AS5" s="1976" t="s">
        <v>2</v>
      </c>
      <c r="AT5" s="1976" t="s">
        <v>2</v>
      </c>
      <c r="AU5" s="1977" t="s">
        <v>3</v>
      </c>
      <c r="AV5" s="2134" t="s">
        <v>3</v>
      </c>
      <c r="AW5" s="1975" t="s">
        <v>174</v>
      </c>
      <c r="AX5" s="3283" t="s">
        <v>174</v>
      </c>
      <c r="AY5" s="2070" t="s">
        <v>2</v>
      </c>
      <c r="AZ5" s="4454" t="s">
        <v>120</v>
      </c>
      <c r="BA5" s="1977" t="s">
        <v>3</v>
      </c>
      <c r="BB5" s="2423" t="s">
        <v>3</v>
      </c>
      <c r="BC5" s="1975" t="s">
        <v>174</v>
      </c>
      <c r="BD5" s="1975" t="s">
        <v>174</v>
      </c>
      <c r="BE5" s="2795" t="s">
        <v>804</v>
      </c>
      <c r="BF5" s="2070" t="s">
        <v>2</v>
      </c>
      <c r="BG5" s="3411" t="s">
        <v>799</v>
      </c>
      <c r="BH5" s="1976" t="s">
        <v>2</v>
      </c>
      <c r="BI5" s="1981" t="s">
        <v>4</v>
      </c>
      <c r="BJ5" s="1981" t="s">
        <v>4</v>
      </c>
      <c r="BK5" s="1975" t="s">
        <v>174</v>
      </c>
      <c r="BL5" s="3283" t="s">
        <v>174</v>
      </c>
      <c r="BM5" s="2070" t="s">
        <v>2</v>
      </c>
      <c r="BN5" s="2026" t="s">
        <v>2</v>
      </c>
      <c r="BO5" s="2100" t="s">
        <v>2</v>
      </c>
      <c r="BP5" s="1976" t="s">
        <v>2</v>
      </c>
      <c r="BQ5" s="1977" t="s">
        <v>3</v>
      </c>
      <c r="BR5" s="1975" t="s">
        <v>174</v>
      </c>
      <c r="BS5" s="2109" t="s">
        <v>174</v>
      </c>
      <c r="BT5" s="1590">
        <f>COUNTIF(AJ5:BN5,$BT$4)</f>
        <v>11</v>
      </c>
      <c r="BU5" s="16">
        <f>COUNTIF(AJ5:BN5,$BU$4)</f>
        <v>4</v>
      </c>
      <c r="BV5" s="16">
        <f>COUNTIF(AJ5:BN5,$BV$4)</f>
        <v>2</v>
      </c>
      <c r="BW5" s="16">
        <f>COUNTIF(AJ5:BN5,$BW$4)</f>
        <v>12</v>
      </c>
      <c r="BX5" s="1777">
        <f>COUNTIF(AJ5:BN5,$BX$4)</f>
        <v>1</v>
      </c>
      <c r="BY5" s="1777">
        <f t="shared" ref="BY5:BY37" si="0">IF(AK5="off",0,1)+IF(AL5="off",0,1)+IF(AR5="off",0,1)</f>
        <v>0</v>
      </c>
      <c r="BZ5" s="1777">
        <v>2</v>
      </c>
      <c r="CA5" s="16">
        <f>(BU5*2)+(BV5*2)+BX5</f>
        <v>13</v>
      </c>
      <c r="CB5" s="3780">
        <f t="shared" ref="CB5:CB37" si="1">COUNTIF(G5:H5,"E")+COUNTIF(N5:O5,"E")+COUNTIF(U5:V5,"E")+COUNTIF(AB5:AC5,"E")+COUNTIF(AI5,"E")</f>
        <v>1</v>
      </c>
      <c r="CC5" s="4592">
        <f t="shared" ref="CC5:CC37" si="2">COUNTIF(G5:H5,"D1")+COUNTIF(N5:O5,"D1")+COUNTIF(U5:V5,"D1")+COUNTIF(AB5:AC5,"D1")+COUNTIF(AI5,"D1")</f>
        <v>0</v>
      </c>
    </row>
    <row r="6" spans="1:81" ht="17.25" customHeight="1" thickBot="1">
      <c r="A6" s="4634" t="s">
        <v>1946</v>
      </c>
      <c r="B6" s="4362" t="s">
        <v>2</v>
      </c>
      <c r="C6" s="1852" t="s">
        <v>3</v>
      </c>
      <c r="D6" s="442" t="s">
        <v>2</v>
      </c>
      <c r="E6" s="1241" t="s">
        <v>2</v>
      </c>
      <c r="F6" s="443" t="s">
        <v>2</v>
      </c>
      <c r="G6" s="439" t="s">
        <v>174</v>
      </c>
      <c r="H6" s="4376" t="s">
        <v>174</v>
      </c>
      <c r="I6" s="443" t="s">
        <v>2</v>
      </c>
      <c r="J6" s="11" t="s">
        <v>120</v>
      </c>
      <c r="K6" s="1852" t="s">
        <v>3</v>
      </c>
      <c r="L6" s="439" t="s">
        <v>174</v>
      </c>
      <c r="M6" s="442" t="s">
        <v>2</v>
      </c>
      <c r="N6" s="4020" t="s">
        <v>804</v>
      </c>
      <c r="O6" s="2311" t="s">
        <v>174</v>
      </c>
      <c r="P6" s="4375" t="s">
        <v>3</v>
      </c>
      <c r="Q6" s="442" t="s">
        <v>2</v>
      </c>
      <c r="R6" s="439" t="s">
        <v>174</v>
      </c>
      <c r="S6" s="439" t="s">
        <v>174</v>
      </c>
      <c r="T6" s="11" t="s">
        <v>120</v>
      </c>
      <c r="U6" s="4020" t="s">
        <v>804</v>
      </c>
      <c r="V6" s="4363" t="s">
        <v>4</v>
      </c>
      <c r="W6" s="446" t="s">
        <v>174</v>
      </c>
      <c r="X6" s="442" t="s">
        <v>2</v>
      </c>
      <c r="Y6" s="442" t="s">
        <v>2</v>
      </c>
      <c r="Z6" s="1852" t="s">
        <v>3</v>
      </c>
      <c r="AA6" s="442" t="s">
        <v>2</v>
      </c>
      <c r="AB6" s="442" t="s">
        <v>2</v>
      </c>
      <c r="AC6" s="2311" t="s">
        <v>174</v>
      </c>
      <c r="AD6" s="4362" t="s">
        <v>2</v>
      </c>
      <c r="AE6" s="1852" t="s">
        <v>3</v>
      </c>
      <c r="AF6" s="442" t="s">
        <v>2</v>
      </c>
      <c r="AG6" s="2456" t="s">
        <v>174</v>
      </c>
      <c r="AH6" s="2460" t="s">
        <v>3</v>
      </c>
      <c r="AI6" s="4593" t="s">
        <v>174</v>
      </c>
      <c r="AJ6" s="1995" t="s">
        <v>174</v>
      </c>
      <c r="AK6" s="3241" t="s">
        <v>4</v>
      </c>
      <c r="AL6" s="2056" t="s">
        <v>4</v>
      </c>
      <c r="AM6" s="1982" t="s">
        <v>174</v>
      </c>
      <c r="AN6" s="1987" t="s">
        <v>2</v>
      </c>
      <c r="AO6" s="1987" t="s">
        <v>2</v>
      </c>
      <c r="AP6" s="1978" t="s">
        <v>3</v>
      </c>
      <c r="AQ6" s="1997" t="s">
        <v>174</v>
      </c>
      <c r="AR6" s="2131" t="s">
        <v>174</v>
      </c>
      <c r="AS6" s="1987" t="s">
        <v>2</v>
      </c>
      <c r="AT6" s="1987" t="s">
        <v>2</v>
      </c>
      <c r="AU6" s="1987" t="s">
        <v>2</v>
      </c>
      <c r="AV6" s="1987" t="s">
        <v>2</v>
      </c>
      <c r="AW6" s="1982" t="s">
        <v>174</v>
      </c>
      <c r="AX6" s="1997" t="s">
        <v>174</v>
      </c>
      <c r="AY6" s="1988" t="s">
        <v>4</v>
      </c>
      <c r="AZ6" s="1989" t="s">
        <v>4</v>
      </c>
      <c r="BA6" s="1982" t="s">
        <v>174</v>
      </c>
      <c r="BB6" s="3411" t="s">
        <v>799</v>
      </c>
      <c r="BC6" s="1978" t="s">
        <v>3</v>
      </c>
      <c r="BD6" s="1997" t="s">
        <v>17</v>
      </c>
      <c r="BE6" s="1997" t="s">
        <v>174</v>
      </c>
      <c r="BF6" s="3411" t="s">
        <v>799</v>
      </c>
      <c r="BG6" s="2213" t="s">
        <v>120</v>
      </c>
      <c r="BH6" s="1987" t="s">
        <v>2</v>
      </c>
      <c r="BI6" s="1978" t="s">
        <v>3</v>
      </c>
      <c r="BJ6" s="4456" t="s">
        <v>285</v>
      </c>
      <c r="BK6" s="4770" t="s">
        <v>1047</v>
      </c>
      <c r="BL6" s="1997" t="s">
        <v>174</v>
      </c>
      <c r="BM6" s="2068" t="s">
        <v>3</v>
      </c>
      <c r="BN6" s="2032" t="s">
        <v>2</v>
      </c>
      <c r="BO6" s="3114" t="s">
        <v>2</v>
      </c>
      <c r="BP6" s="2012" t="s">
        <v>2</v>
      </c>
      <c r="BQ6" s="2012" t="s">
        <v>2</v>
      </c>
      <c r="BR6" s="2009" t="s">
        <v>174</v>
      </c>
      <c r="BS6" s="3099" t="s">
        <v>174</v>
      </c>
      <c r="BT6" s="1593">
        <f t="shared" ref="BT6:BT31" si="3">COUNTIF(AJ6:BN6,$BT$4)</f>
        <v>9</v>
      </c>
      <c r="BU6" s="13">
        <f t="shared" ref="BU6:BU31" si="4">COUNTIF(AJ6:BN6,$BU$4)</f>
        <v>5</v>
      </c>
      <c r="BV6" s="13">
        <f t="shared" ref="BV6:BV37" si="5">COUNTIF(AJ6:BN6,$BV$4)</f>
        <v>4</v>
      </c>
      <c r="BW6" s="13">
        <f t="shared" ref="BW6:BW37" si="6">COUNTIF(AJ6:BN6,$BW$4)</f>
        <v>10</v>
      </c>
      <c r="BX6" s="49">
        <f t="shared" ref="BX6:BX23" si="7">COUNTIF(AJ6:BN6,$BX$4)</f>
        <v>1</v>
      </c>
      <c r="BY6" s="49">
        <f t="shared" si="0"/>
        <v>2</v>
      </c>
      <c r="BZ6" s="49">
        <v>2</v>
      </c>
      <c r="CA6" s="13">
        <f t="shared" ref="CA6:CA31" si="8">(BU6*2)+(BV6*2)+BX6</f>
        <v>19</v>
      </c>
      <c r="CB6" s="219">
        <f t="shared" si="1"/>
        <v>0</v>
      </c>
      <c r="CC6" s="4594">
        <f t="shared" si="2"/>
        <v>2</v>
      </c>
    </row>
    <row r="7" spans="1:81" ht="17.25" customHeight="1" thickBot="1">
      <c r="A7" s="4635" t="s">
        <v>1947</v>
      </c>
      <c r="B7" s="4362" t="s">
        <v>2</v>
      </c>
      <c r="C7" s="1852" t="s">
        <v>3</v>
      </c>
      <c r="D7" s="438" t="s">
        <v>4</v>
      </c>
      <c r="E7" s="4363" t="s">
        <v>4</v>
      </c>
      <c r="F7" s="446" t="s">
        <v>174</v>
      </c>
      <c r="G7" s="439" t="s">
        <v>174</v>
      </c>
      <c r="H7" s="4389" t="s">
        <v>3</v>
      </c>
      <c r="I7" s="4023" t="s">
        <v>120</v>
      </c>
      <c r="J7" s="442" t="s">
        <v>2</v>
      </c>
      <c r="K7" s="1852" t="s">
        <v>3</v>
      </c>
      <c r="L7" s="442" t="s">
        <v>2</v>
      </c>
      <c r="M7" s="442" t="s">
        <v>2</v>
      </c>
      <c r="N7" s="439" t="s">
        <v>174</v>
      </c>
      <c r="O7" s="2311" t="s">
        <v>174</v>
      </c>
      <c r="P7" s="4362" t="s">
        <v>2</v>
      </c>
      <c r="Q7" s="442" t="s">
        <v>2</v>
      </c>
      <c r="R7" s="442" t="s">
        <v>2</v>
      </c>
      <c r="S7" s="11" t="s">
        <v>120</v>
      </c>
      <c r="T7" s="439" t="s">
        <v>174</v>
      </c>
      <c r="U7" s="439" t="s">
        <v>174</v>
      </c>
      <c r="V7" s="4363" t="s">
        <v>4</v>
      </c>
      <c r="W7" s="446" t="s">
        <v>174</v>
      </c>
      <c r="X7" s="442" t="s">
        <v>2</v>
      </c>
      <c r="Y7" s="442" t="s">
        <v>2</v>
      </c>
      <c r="Z7" s="1852" t="s">
        <v>3</v>
      </c>
      <c r="AA7" s="438" t="s">
        <v>4</v>
      </c>
      <c r="AB7" s="438" t="s">
        <v>4</v>
      </c>
      <c r="AC7" s="2311" t="s">
        <v>174</v>
      </c>
      <c r="AD7" s="4595" t="s">
        <v>120</v>
      </c>
      <c r="AE7" s="442" t="s">
        <v>2</v>
      </c>
      <c r="AF7" s="442" t="s">
        <v>2</v>
      </c>
      <c r="AG7" s="2456" t="s">
        <v>174</v>
      </c>
      <c r="AH7" s="2460" t="s">
        <v>3</v>
      </c>
      <c r="AI7" s="4593" t="s">
        <v>174</v>
      </c>
      <c r="AJ7" s="1995" t="s">
        <v>174</v>
      </c>
      <c r="AK7" s="3241" t="s">
        <v>4</v>
      </c>
      <c r="AL7" s="2056" t="s">
        <v>4</v>
      </c>
      <c r="AM7" s="1982" t="s">
        <v>174</v>
      </c>
      <c r="AN7" s="1987" t="s">
        <v>2</v>
      </c>
      <c r="AO7" s="2213" t="s">
        <v>120</v>
      </c>
      <c r="AP7" s="1978" t="s">
        <v>3</v>
      </c>
      <c r="AQ7" s="1997" t="s">
        <v>174</v>
      </c>
      <c r="AR7" s="2131" t="s">
        <v>174</v>
      </c>
      <c r="AS7" s="4456" t="s">
        <v>15</v>
      </c>
      <c r="AT7" s="1987" t="s">
        <v>2</v>
      </c>
      <c r="AU7" s="1978" t="s">
        <v>3</v>
      </c>
      <c r="AV7" s="1987" t="s">
        <v>2</v>
      </c>
      <c r="AW7" s="1982" t="s">
        <v>174</v>
      </c>
      <c r="AX7" s="1997" t="s">
        <v>174</v>
      </c>
      <c r="AY7" s="1988" t="s">
        <v>4</v>
      </c>
      <c r="AZ7" s="1989" t="s">
        <v>4</v>
      </c>
      <c r="BA7" s="1982" t="s">
        <v>174</v>
      </c>
      <c r="BB7" s="1987" t="s">
        <v>2</v>
      </c>
      <c r="BC7" s="1978" t="s">
        <v>3</v>
      </c>
      <c r="BD7" s="4770" t="s">
        <v>1047</v>
      </c>
      <c r="BE7" s="1997" t="s">
        <v>174</v>
      </c>
      <c r="BF7" s="4480" t="s">
        <v>120</v>
      </c>
      <c r="BG7" s="1978" t="s">
        <v>3</v>
      </c>
      <c r="BH7" s="1987" t="s">
        <v>2</v>
      </c>
      <c r="BI7" s="1989" t="s">
        <v>4</v>
      </c>
      <c r="BJ7" s="1989" t="s">
        <v>4</v>
      </c>
      <c r="BK7" s="1982" t="s">
        <v>174</v>
      </c>
      <c r="BL7" s="1997" t="s">
        <v>174</v>
      </c>
      <c r="BM7" s="2068" t="s">
        <v>3</v>
      </c>
      <c r="BN7" s="2032" t="s">
        <v>2</v>
      </c>
      <c r="BO7" s="2118" t="s">
        <v>2</v>
      </c>
      <c r="BP7" s="1987" t="s">
        <v>2</v>
      </c>
      <c r="BQ7" s="1978" t="s">
        <v>3</v>
      </c>
      <c r="BR7" s="1982" t="s">
        <v>174</v>
      </c>
      <c r="BS7" s="2125" t="s">
        <v>174</v>
      </c>
      <c r="BT7" s="1593">
        <f t="shared" si="3"/>
        <v>9</v>
      </c>
      <c r="BU7" s="13">
        <f t="shared" si="4"/>
        <v>5</v>
      </c>
      <c r="BV7" s="13">
        <f t="shared" si="5"/>
        <v>6</v>
      </c>
      <c r="BW7" s="13">
        <f t="shared" si="6"/>
        <v>10</v>
      </c>
      <c r="BX7" s="49">
        <f t="shared" si="7"/>
        <v>1</v>
      </c>
      <c r="BY7" s="49">
        <f t="shared" si="0"/>
        <v>2</v>
      </c>
      <c r="BZ7" s="49">
        <v>2</v>
      </c>
      <c r="CA7" s="13">
        <f t="shared" si="8"/>
        <v>23</v>
      </c>
      <c r="CB7" s="219">
        <f t="shared" si="1"/>
        <v>1</v>
      </c>
      <c r="CC7" s="4594">
        <f t="shared" si="2"/>
        <v>0</v>
      </c>
    </row>
    <row r="8" spans="1:81" ht="17.25" customHeight="1" thickBot="1">
      <c r="A8" s="4636" t="s">
        <v>1948</v>
      </c>
      <c r="B8" s="4380" t="s">
        <v>2</v>
      </c>
      <c r="C8" s="2316" t="s">
        <v>3</v>
      </c>
      <c r="D8" s="452" t="s">
        <v>4</v>
      </c>
      <c r="E8" s="4369" t="s">
        <v>4</v>
      </c>
      <c r="F8" s="2315" t="s">
        <v>174</v>
      </c>
      <c r="G8" s="451" t="s">
        <v>174</v>
      </c>
      <c r="H8" s="4390" t="s">
        <v>3</v>
      </c>
      <c r="I8" s="449" t="s">
        <v>2</v>
      </c>
      <c r="J8" s="453" t="s">
        <v>2</v>
      </c>
      <c r="K8" s="453" t="s">
        <v>2</v>
      </c>
      <c r="L8" s="453" t="s">
        <v>2</v>
      </c>
      <c r="M8" s="2316" t="s">
        <v>3</v>
      </c>
      <c r="N8" s="451" t="s">
        <v>174</v>
      </c>
      <c r="O8" s="2317" t="s">
        <v>174</v>
      </c>
      <c r="P8" s="4377" t="s">
        <v>3</v>
      </c>
      <c r="Q8" s="451" t="s">
        <v>174</v>
      </c>
      <c r="R8" s="4026" t="s">
        <v>120</v>
      </c>
      <c r="S8" s="453" t="s">
        <v>2</v>
      </c>
      <c r="T8" s="453" t="s">
        <v>2</v>
      </c>
      <c r="U8" s="451" t="s">
        <v>174</v>
      </c>
      <c r="V8" s="4369" t="s">
        <v>4</v>
      </c>
      <c r="W8" s="2315" t="s">
        <v>174</v>
      </c>
      <c r="X8" s="453" t="s">
        <v>2</v>
      </c>
      <c r="Y8" s="4026" t="s">
        <v>120</v>
      </c>
      <c r="Z8" s="2316" t="s">
        <v>3</v>
      </c>
      <c r="AA8" s="452" t="s">
        <v>4</v>
      </c>
      <c r="AB8" s="452" t="s">
        <v>4</v>
      </c>
      <c r="AC8" s="2317" t="s">
        <v>174</v>
      </c>
      <c r="AD8" s="4380" t="s">
        <v>2</v>
      </c>
      <c r="AE8" s="453" t="s">
        <v>2</v>
      </c>
      <c r="AF8" s="453" t="s">
        <v>2</v>
      </c>
      <c r="AG8" s="33" t="s">
        <v>174</v>
      </c>
      <c r="AH8" s="4697" t="s">
        <v>3</v>
      </c>
      <c r="AI8" s="4698" t="s">
        <v>4</v>
      </c>
      <c r="AJ8" s="3206" t="s">
        <v>174</v>
      </c>
      <c r="AK8" s="4771" t="s">
        <v>4</v>
      </c>
      <c r="AL8" s="3245" t="s">
        <v>4</v>
      </c>
      <c r="AM8" s="2003" t="s">
        <v>174</v>
      </c>
      <c r="AN8" s="1999" t="s">
        <v>2</v>
      </c>
      <c r="AO8" s="1999" t="s">
        <v>2</v>
      </c>
      <c r="AP8" s="2005" t="s">
        <v>3</v>
      </c>
      <c r="AQ8" s="2064" t="s">
        <v>174</v>
      </c>
      <c r="AR8" s="4768" t="s">
        <v>174</v>
      </c>
      <c r="AS8" s="1999" t="s">
        <v>1976</v>
      </c>
      <c r="AT8" s="4456" t="s">
        <v>120</v>
      </c>
      <c r="AU8" s="2005" t="s">
        <v>3</v>
      </c>
      <c r="AV8" s="1999" t="s">
        <v>2</v>
      </c>
      <c r="AW8" s="2003" t="s">
        <v>174</v>
      </c>
      <c r="AX8" s="2064" t="s">
        <v>174</v>
      </c>
      <c r="AY8" s="3329" t="s">
        <v>4</v>
      </c>
      <c r="AZ8" s="2004" t="s">
        <v>4</v>
      </c>
      <c r="BA8" s="2003" t="s">
        <v>174</v>
      </c>
      <c r="BB8" s="3411" t="s">
        <v>346</v>
      </c>
      <c r="BC8" s="2005" t="s">
        <v>3</v>
      </c>
      <c r="BD8" s="4772" t="s">
        <v>1047</v>
      </c>
      <c r="BE8" s="2064" t="s">
        <v>174</v>
      </c>
      <c r="BF8" s="2062" t="s">
        <v>2</v>
      </c>
      <c r="BG8" s="2005" t="s">
        <v>3</v>
      </c>
      <c r="BH8" s="1999" t="s">
        <v>2</v>
      </c>
      <c r="BI8" s="2004" t="s">
        <v>4</v>
      </c>
      <c r="BJ8" s="2004" t="s">
        <v>1983</v>
      </c>
      <c r="BK8" s="2003" t="s">
        <v>174</v>
      </c>
      <c r="BL8" s="2064" t="s">
        <v>174</v>
      </c>
      <c r="BM8" s="3368" t="s">
        <v>1984</v>
      </c>
      <c r="BN8" s="4468" t="s">
        <v>1985</v>
      </c>
      <c r="BO8" s="4773" t="s">
        <v>2</v>
      </c>
      <c r="BP8" s="4653" t="s">
        <v>2</v>
      </c>
      <c r="BQ8" s="4654" t="s">
        <v>3</v>
      </c>
      <c r="BR8" s="4458" t="s">
        <v>174</v>
      </c>
      <c r="BS8" s="4774" t="s">
        <v>174</v>
      </c>
      <c r="BT8" s="1594">
        <f t="shared" si="3"/>
        <v>8</v>
      </c>
      <c r="BU8" s="20">
        <f t="shared" si="4"/>
        <v>5</v>
      </c>
      <c r="BV8" s="20">
        <f t="shared" si="5"/>
        <v>6</v>
      </c>
      <c r="BW8" s="20">
        <f t="shared" si="6"/>
        <v>10</v>
      </c>
      <c r="BX8" s="1778">
        <f t="shared" si="7"/>
        <v>1</v>
      </c>
      <c r="BY8" s="1778">
        <f t="shared" si="0"/>
        <v>2</v>
      </c>
      <c r="BZ8" s="1778">
        <v>2</v>
      </c>
      <c r="CA8" s="20">
        <f t="shared" si="8"/>
        <v>23</v>
      </c>
      <c r="CB8" s="223">
        <f t="shared" si="1"/>
        <v>1</v>
      </c>
      <c r="CC8" s="4596">
        <f t="shared" si="2"/>
        <v>0</v>
      </c>
    </row>
    <row r="9" spans="1:81" ht="17.25" customHeight="1">
      <c r="A9" s="4787" t="s">
        <v>1949</v>
      </c>
      <c r="B9" s="4702" t="s">
        <v>120</v>
      </c>
      <c r="C9" s="4695" t="s">
        <v>2</v>
      </c>
      <c r="D9" s="4703" t="s">
        <v>3</v>
      </c>
      <c r="E9" s="4704" t="s">
        <v>2</v>
      </c>
      <c r="F9" s="2318" t="s">
        <v>2</v>
      </c>
      <c r="G9" s="459" t="s">
        <v>174</v>
      </c>
      <c r="H9" s="4374" t="s">
        <v>174</v>
      </c>
      <c r="I9" s="4016" t="s">
        <v>3</v>
      </c>
      <c r="J9" s="459" t="s">
        <v>174</v>
      </c>
      <c r="K9" s="459" t="s">
        <v>174</v>
      </c>
      <c r="L9" s="457" t="s">
        <v>2</v>
      </c>
      <c r="M9" s="457" t="s">
        <v>2</v>
      </c>
      <c r="N9" s="459" t="s">
        <v>174</v>
      </c>
      <c r="O9" s="4018" t="s">
        <v>4</v>
      </c>
      <c r="P9" s="4597" t="s">
        <v>174</v>
      </c>
      <c r="Q9" s="457" t="s">
        <v>2</v>
      </c>
      <c r="R9" s="457" t="s">
        <v>2</v>
      </c>
      <c r="S9" s="2319" t="s">
        <v>3</v>
      </c>
      <c r="T9" s="2320" t="s">
        <v>4</v>
      </c>
      <c r="U9" s="2320" t="s">
        <v>4</v>
      </c>
      <c r="V9" s="4374" t="s">
        <v>174</v>
      </c>
      <c r="W9" s="4705" t="s">
        <v>120</v>
      </c>
      <c r="X9" s="457" t="s">
        <v>2</v>
      </c>
      <c r="Y9" s="457" t="s">
        <v>2</v>
      </c>
      <c r="Z9" s="457" t="s">
        <v>2</v>
      </c>
      <c r="AA9" s="2319" t="s">
        <v>3</v>
      </c>
      <c r="AB9" s="459" t="s">
        <v>174</v>
      </c>
      <c r="AC9" s="2321" t="s">
        <v>174</v>
      </c>
      <c r="AD9" s="4382" t="s">
        <v>4</v>
      </c>
      <c r="AE9" s="2320" t="s">
        <v>4</v>
      </c>
      <c r="AF9" s="459" t="s">
        <v>174</v>
      </c>
      <c r="AG9" s="1248" t="s">
        <v>174</v>
      </c>
      <c r="AH9" s="1248" t="s">
        <v>174</v>
      </c>
      <c r="AI9" s="4706" t="s">
        <v>3</v>
      </c>
      <c r="AJ9" s="3402" t="s">
        <v>3</v>
      </c>
      <c r="AK9" s="2025" t="s">
        <v>174</v>
      </c>
      <c r="AL9" s="2036" t="s">
        <v>174</v>
      </c>
      <c r="AM9" s="1981" t="s">
        <v>4</v>
      </c>
      <c r="AN9" s="1981" t="s">
        <v>4</v>
      </c>
      <c r="AO9" s="1975" t="s">
        <v>174</v>
      </c>
      <c r="AP9" s="1975" t="s">
        <v>174</v>
      </c>
      <c r="AQ9" s="2051" t="s">
        <v>3</v>
      </c>
      <c r="AR9" s="2107" t="s">
        <v>174</v>
      </c>
      <c r="AS9" s="4454" t="s">
        <v>120</v>
      </c>
      <c r="AT9" s="1976" t="s">
        <v>2</v>
      </c>
      <c r="AU9" s="1976" t="s">
        <v>2</v>
      </c>
      <c r="AV9" s="1975" t="s">
        <v>174</v>
      </c>
      <c r="AW9" s="1975" t="s">
        <v>17</v>
      </c>
      <c r="AX9" s="2792" t="s">
        <v>4</v>
      </c>
      <c r="AY9" s="4775" t="s">
        <v>174</v>
      </c>
      <c r="AZ9" s="2423" t="s">
        <v>3</v>
      </c>
      <c r="BA9" s="1976" t="s">
        <v>2</v>
      </c>
      <c r="BB9" s="1976" t="s">
        <v>2</v>
      </c>
      <c r="BC9" s="1980" t="s">
        <v>120</v>
      </c>
      <c r="BD9" s="2423" t="s">
        <v>3</v>
      </c>
      <c r="BE9" s="3336" t="s">
        <v>174</v>
      </c>
      <c r="BF9" s="2070" t="s">
        <v>2</v>
      </c>
      <c r="BG9" s="1977" t="s">
        <v>3</v>
      </c>
      <c r="BH9" s="1976" t="s">
        <v>2</v>
      </c>
      <c r="BI9" s="4802" t="s">
        <v>346</v>
      </c>
      <c r="BJ9" s="3283" t="s">
        <v>17</v>
      </c>
      <c r="BK9" s="1981" t="s">
        <v>4</v>
      </c>
      <c r="BL9" s="3283" t="s">
        <v>174</v>
      </c>
      <c r="BM9" s="1974" t="s">
        <v>4</v>
      </c>
      <c r="BN9" s="2792" t="s">
        <v>4</v>
      </c>
      <c r="BO9" s="2154" t="s">
        <v>174</v>
      </c>
      <c r="BP9" s="1976" t="s">
        <v>2</v>
      </c>
      <c r="BQ9" s="1976" t="s">
        <v>2</v>
      </c>
      <c r="BR9" s="4770" t="s">
        <v>1047</v>
      </c>
      <c r="BS9" s="2109" t="s">
        <v>174</v>
      </c>
      <c r="BT9" s="3398">
        <f t="shared" si="3"/>
        <v>8</v>
      </c>
      <c r="BU9" s="1597">
        <f t="shared" si="4"/>
        <v>5</v>
      </c>
      <c r="BV9" s="1597">
        <f t="shared" si="5"/>
        <v>6</v>
      </c>
      <c r="BW9" s="1597">
        <f t="shared" si="6"/>
        <v>11</v>
      </c>
      <c r="BX9" s="1847">
        <f t="shared" si="7"/>
        <v>0</v>
      </c>
      <c r="BY9" s="1847">
        <f t="shared" si="0"/>
        <v>0</v>
      </c>
      <c r="BZ9" s="1847">
        <v>3</v>
      </c>
      <c r="CA9" s="1597">
        <f t="shared" si="8"/>
        <v>22</v>
      </c>
      <c r="CB9" s="4708">
        <f t="shared" si="1"/>
        <v>1</v>
      </c>
      <c r="CC9" s="4709">
        <f t="shared" si="2"/>
        <v>0</v>
      </c>
    </row>
    <row r="10" spans="1:81" ht="17.25" customHeight="1">
      <c r="A10" s="4788" t="s">
        <v>1950</v>
      </c>
      <c r="B10" s="4362" t="s">
        <v>2</v>
      </c>
      <c r="C10" s="442" t="s">
        <v>2</v>
      </c>
      <c r="D10" s="1852" t="s">
        <v>3</v>
      </c>
      <c r="E10" s="1241" t="s">
        <v>2</v>
      </c>
      <c r="F10" s="443" t="s">
        <v>2</v>
      </c>
      <c r="G10" s="439" t="s">
        <v>174</v>
      </c>
      <c r="H10" s="4376" t="s">
        <v>174</v>
      </c>
      <c r="I10" s="2312" t="s">
        <v>3</v>
      </c>
      <c r="J10" s="442" t="s">
        <v>2</v>
      </c>
      <c r="K10" s="442" t="s">
        <v>2</v>
      </c>
      <c r="L10" s="11" t="s">
        <v>120</v>
      </c>
      <c r="M10" s="439" t="s">
        <v>174</v>
      </c>
      <c r="N10" s="439" t="s">
        <v>174</v>
      </c>
      <c r="O10" s="2313" t="s">
        <v>4</v>
      </c>
      <c r="P10" s="4127" t="s">
        <v>174</v>
      </c>
      <c r="Q10" s="442" t="s">
        <v>2</v>
      </c>
      <c r="R10" s="442" t="s">
        <v>2</v>
      </c>
      <c r="S10" s="1852" t="s">
        <v>3</v>
      </c>
      <c r="T10" s="438" t="s">
        <v>4</v>
      </c>
      <c r="U10" s="438" t="s">
        <v>4</v>
      </c>
      <c r="V10" s="4376" t="s">
        <v>174</v>
      </c>
      <c r="W10" s="2312" t="s">
        <v>3</v>
      </c>
      <c r="X10" s="442" t="s">
        <v>2</v>
      </c>
      <c r="Y10" s="442" t="s">
        <v>2</v>
      </c>
      <c r="Z10" s="11" t="s">
        <v>120</v>
      </c>
      <c r="AA10" s="1852" t="s">
        <v>3</v>
      </c>
      <c r="AB10" s="439" t="s">
        <v>174</v>
      </c>
      <c r="AC10" s="2311" t="s">
        <v>174</v>
      </c>
      <c r="AD10" s="4383" t="s">
        <v>4</v>
      </c>
      <c r="AE10" s="438" t="s">
        <v>4</v>
      </c>
      <c r="AF10" s="439" t="s">
        <v>174</v>
      </c>
      <c r="AG10" s="2456" t="s">
        <v>174</v>
      </c>
      <c r="AH10" s="2456" t="s">
        <v>174</v>
      </c>
      <c r="AI10" s="4710" t="s">
        <v>3</v>
      </c>
      <c r="AJ10" s="2068" t="s">
        <v>3</v>
      </c>
      <c r="AK10" s="1986" t="s">
        <v>174</v>
      </c>
      <c r="AL10" s="1979" t="s">
        <v>174</v>
      </c>
      <c r="AM10" s="1989" t="s">
        <v>4</v>
      </c>
      <c r="AN10" s="1989" t="s">
        <v>4</v>
      </c>
      <c r="AO10" s="1982" t="s">
        <v>174</v>
      </c>
      <c r="AP10" s="1982" t="s">
        <v>174</v>
      </c>
      <c r="AQ10" s="2031" t="s">
        <v>3</v>
      </c>
      <c r="AR10" s="2131" t="s">
        <v>174</v>
      </c>
      <c r="AS10" s="1989" t="s">
        <v>4</v>
      </c>
      <c r="AT10" s="2022" t="s">
        <v>4</v>
      </c>
      <c r="AU10" s="1982" t="s">
        <v>174</v>
      </c>
      <c r="AV10" s="1982" t="s">
        <v>174</v>
      </c>
      <c r="AW10" s="1989" t="s">
        <v>4</v>
      </c>
      <c r="AX10" s="1993" t="s">
        <v>4</v>
      </c>
      <c r="AY10" s="3244" t="s">
        <v>174</v>
      </c>
      <c r="AZ10" s="2378" t="s">
        <v>3</v>
      </c>
      <c r="BA10" s="1987" t="s">
        <v>2</v>
      </c>
      <c r="BB10" s="1987" t="s">
        <v>2</v>
      </c>
      <c r="BC10" s="1987" t="s">
        <v>2</v>
      </c>
      <c r="BD10" s="2378" t="s">
        <v>3</v>
      </c>
      <c r="BE10" s="3365" t="s">
        <v>174</v>
      </c>
      <c r="BF10" s="2074" t="s">
        <v>2</v>
      </c>
      <c r="BG10" s="1987" t="s">
        <v>2</v>
      </c>
      <c r="BH10" s="1985" t="s">
        <v>120</v>
      </c>
      <c r="BI10" s="1978" t="s">
        <v>3</v>
      </c>
      <c r="BJ10" s="1982" t="s">
        <v>17</v>
      </c>
      <c r="BK10" s="4770" t="s">
        <v>1047</v>
      </c>
      <c r="BL10" s="1997" t="s">
        <v>174</v>
      </c>
      <c r="BM10" s="2388" t="s">
        <v>2</v>
      </c>
      <c r="BN10" s="2389" t="s">
        <v>2</v>
      </c>
      <c r="BO10" s="2134" t="s">
        <v>3</v>
      </c>
      <c r="BP10" s="1982" t="s">
        <v>174</v>
      </c>
      <c r="BQ10" s="1987" t="s">
        <v>2</v>
      </c>
      <c r="BR10" s="4770" t="s">
        <v>1047</v>
      </c>
      <c r="BS10" s="2125" t="s">
        <v>174</v>
      </c>
      <c r="BT10" s="1593">
        <f t="shared" si="3"/>
        <v>8</v>
      </c>
      <c r="BU10" s="13">
        <f t="shared" si="4"/>
        <v>5</v>
      </c>
      <c r="BV10" s="13">
        <f t="shared" si="5"/>
        <v>6</v>
      </c>
      <c r="BW10" s="13">
        <f t="shared" si="6"/>
        <v>11</v>
      </c>
      <c r="BX10" s="49">
        <f t="shared" si="7"/>
        <v>1</v>
      </c>
      <c r="BY10" s="49">
        <f t="shared" si="0"/>
        <v>0</v>
      </c>
      <c r="BZ10" s="49">
        <v>2</v>
      </c>
      <c r="CA10" s="13">
        <f t="shared" si="8"/>
        <v>23</v>
      </c>
      <c r="CB10" s="219">
        <f t="shared" si="1"/>
        <v>1</v>
      </c>
      <c r="CC10" s="4594">
        <f t="shared" si="2"/>
        <v>0</v>
      </c>
    </row>
    <row r="11" spans="1:81" ht="17.25" customHeight="1" thickBot="1">
      <c r="A11" s="4789" t="s">
        <v>1951</v>
      </c>
      <c r="B11" s="4380" t="s">
        <v>2</v>
      </c>
      <c r="C11" s="451" t="s">
        <v>174</v>
      </c>
      <c r="D11" s="2316" t="s">
        <v>3</v>
      </c>
      <c r="E11" s="4711" t="s">
        <v>120</v>
      </c>
      <c r="F11" s="449" t="s">
        <v>2</v>
      </c>
      <c r="G11" s="451" t="s">
        <v>174</v>
      </c>
      <c r="H11" s="4387" t="s">
        <v>804</v>
      </c>
      <c r="I11" s="4024" t="s">
        <v>3</v>
      </c>
      <c r="J11" s="451" t="s">
        <v>174</v>
      </c>
      <c r="K11" s="453" t="s">
        <v>2</v>
      </c>
      <c r="L11" s="453" t="s">
        <v>2</v>
      </c>
      <c r="M11" s="453" t="s">
        <v>2</v>
      </c>
      <c r="N11" s="451" t="s">
        <v>174</v>
      </c>
      <c r="O11" s="2322" t="s">
        <v>4</v>
      </c>
      <c r="P11" s="4368" t="s">
        <v>174</v>
      </c>
      <c r="Q11" s="453" t="s">
        <v>2</v>
      </c>
      <c r="R11" s="4026" t="s">
        <v>120</v>
      </c>
      <c r="S11" s="2316" t="s">
        <v>3</v>
      </c>
      <c r="T11" s="452" t="s">
        <v>4</v>
      </c>
      <c r="U11" s="452" t="s">
        <v>4</v>
      </c>
      <c r="V11" s="4378" t="s">
        <v>174</v>
      </c>
      <c r="W11" s="4024" t="s">
        <v>3</v>
      </c>
      <c r="X11" s="4026" t="s">
        <v>120</v>
      </c>
      <c r="Y11" s="453" t="s">
        <v>2</v>
      </c>
      <c r="Z11" s="453" t="s">
        <v>2</v>
      </c>
      <c r="AA11" s="2316" t="s">
        <v>3</v>
      </c>
      <c r="AB11" s="451" t="s">
        <v>174</v>
      </c>
      <c r="AC11" s="2317" t="s">
        <v>174</v>
      </c>
      <c r="AD11" s="4385" t="s">
        <v>4</v>
      </c>
      <c r="AE11" s="452" t="s">
        <v>4</v>
      </c>
      <c r="AF11" s="451" t="s">
        <v>174</v>
      </c>
      <c r="AG11" s="33" t="s">
        <v>174</v>
      </c>
      <c r="AH11" s="4250" t="s">
        <v>804</v>
      </c>
      <c r="AI11" s="4712" t="s">
        <v>3</v>
      </c>
      <c r="AJ11" s="4643" t="s">
        <v>3</v>
      </c>
      <c r="AK11" s="2034" t="s">
        <v>174</v>
      </c>
      <c r="AL11" s="2002" t="s">
        <v>174</v>
      </c>
      <c r="AM11" s="2004" t="s">
        <v>4</v>
      </c>
      <c r="AN11" s="2004" t="s">
        <v>4</v>
      </c>
      <c r="AO11" s="2003" t="s">
        <v>174</v>
      </c>
      <c r="AP11" s="2003" t="s">
        <v>174</v>
      </c>
      <c r="AQ11" s="2775" t="s">
        <v>3</v>
      </c>
      <c r="AR11" s="4778" t="s">
        <v>4</v>
      </c>
      <c r="AS11" s="2003" t="s">
        <v>174</v>
      </c>
      <c r="AT11" s="4494" t="s">
        <v>118</v>
      </c>
      <c r="AU11" s="1999" t="s">
        <v>1976</v>
      </c>
      <c r="AV11" s="2003" t="s">
        <v>174</v>
      </c>
      <c r="AW11" s="2004" t="s">
        <v>4</v>
      </c>
      <c r="AX11" s="4457" t="s">
        <v>4</v>
      </c>
      <c r="AY11" s="3284" t="s">
        <v>174</v>
      </c>
      <c r="AZ11" s="3338" t="s">
        <v>3</v>
      </c>
      <c r="BA11" s="4456" t="s">
        <v>120</v>
      </c>
      <c r="BB11" s="1999" t="s">
        <v>2</v>
      </c>
      <c r="BC11" s="1999" t="s">
        <v>2</v>
      </c>
      <c r="BD11" s="3338" t="s">
        <v>3</v>
      </c>
      <c r="BE11" s="4430" t="s">
        <v>174</v>
      </c>
      <c r="BF11" s="2074" t="s">
        <v>2</v>
      </c>
      <c r="BG11" s="4456" t="s">
        <v>271</v>
      </c>
      <c r="BH11" s="1999" t="s">
        <v>2</v>
      </c>
      <c r="BI11" s="2005" t="s">
        <v>3</v>
      </c>
      <c r="BJ11" s="1999" t="s">
        <v>1979</v>
      </c>
      <c r="BK11" s="2003" t="s">
        <v>174</v>
      </c>
      <c r="BL11" s="2064" t="s">
        <v>174</v>
      </c>
      <c r="BM11" s="3329" t="s">
        <v>4</v>
      </c>
      <c r="BN11" s="4457" t="s">
        <v>4</v>
      </c>
      <c r="BO11" s="2149" t="s">
        <v>174</v>
      </c>
      <c r="BP11" s="1999" t="s">
        <v>2</v>
      </c>
      <c r="BQ11" s="1999" t="s">
        <v>2</v>
      </c>
      <c r="BR11" s="4770" t="s">
        <v>1047</v>
      </c>
      <c r="BS11" s="2152" t="s">
        <v>174</v>
      </c>
      <c r="BT11" s="3378">
        <f t="shared" si="3"/>
        <v>8</v>
      </c>
      <c r="BU11" s="558">
        <f t="shared" si="4"/>
        <v>5</v>
      </c>
      <c r="BV11" s="558">
        <f t="shared" si="5"/>
        <v>7</v>
      </c>
      <c r="BW11" s="558">
        <f t="shared" si="6"/>
        <v>10</v>
      </c>
      <c r="BX11" s="1853">
        <f t="shared" si="7"/>
        <v>0</v>
      </c>
      <c r="BY11" s="1853">
        <f t="shared" si="0"/>
        <v>1</v>
      </c>
      <c r="BZ11" s="1853">
        <v>3</v>
      </c>
      <c r="CA11" s="558">
        <f t="shared" si="8"/>
        <v>24</v>
      </c>
      <c r="CB11" s="3787">
        <f t="shared" si="1"/>
        <v>1</v>
      </c>
      <c r="CC11" s="4609">
        <f t="shared" si="2"/>
        <v>1</v>
      </c>
    </row>
    <row r="12" spans="1:81" ht="17.25" customHeight="1">
      <c r="A12" s="4656" t="s">
        <v>1952</v>
      </c>
      <c r="B12" s="4373" t="s">
        <v>3</v>
      </c>
      <c r="C12" s="459" t="s">
        <v>174</v>
      </c>
      <c r="D12" s="218" t="s">
        <v>120</v>
      </c>
      <c r="E12" s="4598" t="s">
        <v>2</v>
      </c>
      <c r="F12" s="2318" t="s">
        <v>2</v>
      </c>
      <c r="G12" s="459" t="s">
        <v>174</v>
      </c>
      <c r="H12" s="4359" t="s">
        <v>4</v>
      </c>
      <c r="I12" s="1851" t="s">
        <v>174</v>
      </c>
      <c r="J12" s="457" t="s">
        <v>2</v>
      </c>
      <c r="K12" s="218" t="s">
        <v>120</v>
      </c>
      <c r="L12" s="2320" t="s">
        <v>4</v>
      </c>
      <c r="M12" s="2320" t="s">
        <v>4</v>
      </c>
      <c r="N12" s="2320" t="s">
        <v>4</v>
      </c>
      <c r="O12" s="2321" t="s">
        <v>174</v>
      </c>
      <c r="P12" s="4358" t="s">
        <v>2</v>
      </c>
      <c r="Q12" s="457" t="s">
        <v>2</v>
      </c>
      <c r="R12" s="457" t="s">
        <v>2</v>
      </c>
      <c r="S12" s="457" t="s">
        <v>2</v>
      </c>
      <c r="T12" s="2319" t="s">
        <v>3</v>
      </c>
      <c r="U12" s="459" t="s">
        <v>174</v>
      </c>
      <c r="V12" s="4374" t="s">
        <v>174</v>
      </c>
      <c r="W12" s="4248" t="s">
        <v>4</v>
      </c>
      <c r="X12" s="2320" t="s">
        <v>4</v>
      </c>
      <c r="Y12" s="459" t="s">
        <v>174</v>
      </c>
      <c r="Z12" s="457" t="s">
        <v>2</v>
      </c>
      <c r="AA12" s="218" t="s">
        <v>120</v>
      </c>
      <c r="AB12" s="2319" t="s">
        <v>3</v>
      </c>
      <c r="AC12" s="2321" t="s">
        <v>174</v>
      </c>
      <c r="AD12" s="4358" t="s">
        <v>2</v>
      </c>
      <c r="AE12" s="2319" t="s">
        <v>3</v>
      </c>
      <c r="AF12" s="2320" t="s">
        <v>4</v>
      </c>
      <c r="AG12" s="1248" t="s">
        <v>174</v>
      </c>
      <c r="AH12" s="1248" t="s">
        <v>174</v>
      </c>
      <c r="AI12" s="4591" t="s">
        <v>174</v>
      </c>
      <c r="AJ12" s="2065" t="s">
        <v>174</v>
      </c>
      <c r="AK12" s="2025" t="s">
        <v>174</v>
      </c>
      <c r="AL12" s="3334" t="s">
        <v>3</v>
      </c>
      <c r="AM12" s="1976" t="s">
        <v>2</v>
      </c>
      <c r="AN12" s="1975" t="s">
        <v>174</v>
      </c>
      <c r="AO12" s="1981" t="s">
        <v>4</v>
      </c>
      <c r="AP12" s="1981" t="s">
        <v>4</v>
      </c>
      <c r="AQ12" s="3283" t="s">
        <v>174</v>
      </c>
      <c r="AR12" s="2107" t="s">
        <v>174</v>
      </c>
      <c r="AS12" s="1976" t="s">
        <v>2</v>
      </c>
      <c r="AT12" s="1977" t="s">
        <v>3</v>
      </c>
      <c r="AU12" s="3510" t="s">
        <v>1977</v>
      </c>
      <c r="AV12" s="1976" t="s">
        <v>2</v>
      </c>
      <c r="AW12" s="1981" t="s">
        <v>4</v>
      </c>
      <c r="AX12" s="3283" t="s">
        <v>174</v>
      </c>
      <c r="AY12" s="2070" t="s">
        <v>2</v>
      </c>
      <c r="AZ12" s="4454" t="s">
        <v>15</v>
      </c>
      <c r="BA12" s="1981" t="s">
        <v>4</v>
      </c>
      <c r="BB12" s="1981" t="s">
        <v>4</v>
      </c>
      <c r="BC12" s="1975" t="s">
        <v>174</v>
      </c>
      <c r="BD12" s="1975" t="s">
        <v>174</v>
      </c>
      <c r="BE12" s="2051" t="s">
        <v>3</v>
      </c>
      <c r="BF12" s="1975" t="s">
        <v>174</v>
      </c>
      <c r="BG12" s="1975" t="s">
        <v>174</v>
      </c>
      <c r="BH12" s="1977" t="s">
        <v>3</v>
      </c>
      <c r="BI12" s="4714" t="s">
        <v>1934</v>
      </c>
      <c r="BJ12" s="4715" t="s">
        <v>1934</v>
      </c>
      <c r="BK12" s="1975" t="s">
        <v>17</v>
      </c>
      <c r="BL12" s="2792" t="s">
        <v>4</v>
      </c>
      <c r="BM12" s="2065" t="s">
        <v>174</v>
      </c>
      <c r="BN12" s="2051" t="s">
        <v>3</v>
      </c>
      <c r="BO12" s="2100" t="s">
        <v>2</v>
      </c>
      <c r="BP12" s="1976" t="s">
        <v>2</v>
      </c>
      <c r="BQ12" s="1976" t="s">
        <v>2</v>
      </c>
      <c r="BR12" s="1977" t="s">
        <v>3</v>
      </c>
      <c r="BS12" s="2109" t="s">
        <v>174</v>
      </c>
      <c r="BT12" s="1590">
        <f t="shared" si="3"/>
        <v>5</v>
      </c>
      <c r="BU12" s="16">
        <f t="shared" si="4"/>
        <v>5</v>
      </c>
      <c r="BV12" s="16">
        <f t="shared" si="5"/>
        <v>6</v>
      </c>
      <c r="BW12" s="16">
        <f t="shared" si="6"/>
        <v>12</v>
      </c>
      <c r="BX12" s="1777">
        <f t="shared" si="7"/>
        <v>0</v>
      </c>
      <c r="BY12" s="1777">
        <f t="shared" si="0"/>
        <v>1</v>
      </c>
      <c r="BZ12" s="1777">
        <v>2</v>
      </c>
      <c r="CA12" s="16">
        <f t="shared" si="8"/>
        <v>22</v>
      </c>
      <c r="CB12" s="3780">
        <f t="shared" si="1"/>
        <v>1</v>
      </c>
      <c r="CC12" s="4592">
        <f t="shared" si="2"/>
        <v>0</v>
      </c>
    </row>
    <row r="13" spans="1:81" ht="17.25" customHeight="1">
      <c r="A13" s="4657" t="s">
        <v>1953</v>
      </c>
      <c r="B13" s="4375" t="s">
        <v>3</v>
      </c>
      <c r="C13" s="11" t="s">
        <v>120</v>
      </c>
      <c r="D13" s="439" t="s">
        <v>174</v>
      </c>
      <c r="E13" s="4376" t="s">
        <v>174</v>
      </c>
      <c r="F13" s="443" t="s">
        <v>2</v>
      </c>
      <c r="G13" s="4020" t="s">
        <v>804</v>
      </c>
      <c r="H13" s="4363" t="s">
        <v>4</v>
      </c>
      <c r="I13" s="446" t="s">
        <v>174</v>
      </c>
      <c r="J13" s="11" t="s">
        <v>120</v>
      </c>
      <c r="K13" s="442" t="s">
        <v>2</v>
      </c>
      <c r="L13" s="1852" t="s">
        <v>3</v>
      </c>
      <c r="M13" s="438" t="s">
        <v>4</v>
      </c>
      <c r="N13" s="438" t="s">
        <v>4</v>
      </c>
      <c r="O13" s="2311" t="s">
        <v>174</v>
      </c>
      <c r="P13" s="4362" t="s">
        <v>2</v>
      </c>
      <c r="Q13" s="442" t="s">
        <v>2</v>
      </c>
      <c r="R13" s="442" t="s">
        <v>2</v>
      </c>
      <c r="S13" s="442" t="s">
        <v>2</v>
      </c>
      <c r="T13" s="1852" t="s">
        <v>3</v>
      </c>
      <c r="U13" s="439" t="s">
        <v>174</v>
      </c>
      <c r="V13" s="4376" t="s">
        <v>174</v>
      </c>
      <c r="W13" s="437" t="s">
        <v>4</v>
      </c>
      <c r="X13" s="438" t="s">
        <v>4</v>
      </c>
      <c r="Y13" s="439" t="s">
        <v>174</v>
      </c>
      <c r="Z13" s="442" t="s">
        <v>2</v>
      </c>
      <c r="AA13" s="442" t="s">
        <v>2</v>
      </c>
      <c r="AB13" s="1852" t="s">
        <v>3</v>
      </c>
      <c r="AC13" s="2311" t="s">
        <v>174</v>
      </c>
      <c r="AD13" s="2457" t="s">
        <v>566</v>
      </c>
      <c r="AE13" s="2457" t="s">
        <v>566</v>
      </c>
      <c r="AF13" s="438" t="s">
        <v>4</v>
      </c>
      <c r="AG13" s="2461" t="s">
        <v>4</v>
      </c>
      <c r="AH13" s="2456" t="s">
        <v>174</v>
      </c>
      <c r="AI13" s="4593" t="s">
        <v>174</v>
      </c>
      <c r="AJ13" s="1995" t="s">
        <v>174</v>
      </c>
      <c r="AK13" s="1986" t="s">
        <v>174</v>
      </c>
      <c r="AL13" s="3240" t="s">
        <v>3</v>
      </c>
      <c r="AM13" s="1987" t="s">
        <v>2</v>
      </c>
      <c r="AN13" s="1982" t="s">
        <v>174</v>
      </c>
      <c r="AO13" s="1989" t="s">
        <v>4</v>
      </c>
      <c r="AP13" s="1989" t="s">
        <v>4</v>
      </c>
      <c r="AQ13" s="1997" t="s">
        <v>174</v>
      </c>
      <c r="AR13" s="2131" t="s">
        <v>174</v>
      </c>
      <c r="AS13" s="1987" t="s">
        <v>2</v>
      </c>
      <c r="AT13" s="1987" t="s">
        <v>2</v>
      </c>
      <c r="AU13" s="2213" t="s">
        <v>120</v>
      </c>
      <c r="AV13" s="2213" t="s">
        <v>121</v>
      </c>
      <c r="AW13" s="1982" t="s">
        <v>174</v>
      </c>
      <c r="AX13" s="1997" t="s">
        <v>174</v>
      </c>
      <c r="AY13" s="2074" t="s">
        <v>2</v>
      </c>
      <c r="AZ13" s="1987" t="s">
        <v>2</v>
      </c>
      <c r="BA13" s="1989" t="s">
        <v>4</v>
      </c>
      <c r="BB13" s="1989" t="s">
        <v>4</v>
      </c>
      <c r="BC13" s="1982" t="s">
        <v>174</v>
      </c>
      <c r="BD13" s="1982" t="s">
        <v>174</v>
      </c>
      <c r="BE13" s="2031" t="s">
        <v>3</v>
      </c>
      <c r="BF13" s="2074" t="s">
        <v>2</v>
      </c>
      <c r="BG13" s="1982" t="s">
        <v>174</v>
      </c>
      <c r="BH13" s="1978" t="s">
        <v>3</v>
      </c>
      <c r="BI13" s="1987" t="s">
        <v>2</v>
      </c>
      <c r="BJ13" s="1982" t="s">
        <v>174</v>
      </c>
      <c r="BK13" s="1989" t="s">
        <v>4</v>
      </c>
      <c r="BL13" s="1993" t="s">
        <v>4</v>
      </c>
      <c r="BM13" s="1995" t="s">
        <v>174</v>
      </c>
      <c r="BN13" s="2031" t="s">
        <v>3</v>
      </c>
      <c r="BO13" s="2118" t="s">
        <v>2</v>
      </c>
      <c r="BP13" s="1987" t="s">
        <v>2</v>
      </c>
      <c r="BQ13" s="1987" t="s">
        <v>2</v>
      </c>
      <c r="BR13" s="1978" t="s">
        <v>3</v>
      </c>
      <c r="BS13" s="2125" t="s">
        <v>174</v>
      </c>
      <c r="BT13" s="1593">
        <f t="shared" si="3"/>
        <v>8</v>
      </c>
      <c r="BU13" s="13">
        <f t="shared" si="4"/>
        <v>5</v>
      </c>
      <c r="BV13" s="13">
        <f t="shared" si="5"/>
        <v>6</v>
      </c>
      <c r="BW13" s="13">
        <f t="shared" si="6"/>
        <v>12</v>
      </c>
      <c r="BX13" s="49">
        <f t="shared" si="7"/>
        <v>0</v>
      </c>
      <c r="BY13" s="49">
        <f t="shared" si="0"/>
        <v>1</v>
      </c>
      <c r="BZ13" s="49">
        <v>2</v>
      </c>
      <c r="CA13" s="13">
        <f t="shared" si="8"/>
        <v>22</v>
      </c>
      <c r="CB13" s="219">
        <f t="shared" si="1"/>
        <v>1</v>
      </c>
      <c r="CC13" s="4594">
        <f t="shared" si="2"/>
        <v>1</v>
      </c>
    </row>
    <row r="14" spans="1:81" ht="17.25" customHeight="1" thickBot="1">
      <c r="A14" s="4658" t="s">
        <v>1954</v>
      </c>
      <c r="B14" s="4377" t="s">
        <v>3</v>
      </c>
      <c r="C14" s="453" t="s">
        <v>2</v>
      </c>
      <c r="D14" s="453" t="s">
        <v>2</v>
      </c>
      <c r="E14" s="4599" t="s">
        <v>2</v>
      </c>
      <c r="F14" s="2315" t="s">
        <v>174</v>
      </c>
      <c r="G14" s="451" t="s">
        <v>174</v>
      </c>
      <c r="H14" s="4369" t="s">
        <v>4</v>
      </c>
      <c r="I14" s="2315" t="s">
        <v>174</v>
      </c>
      <c r="J14" s="453" t="s">
        <v>2</v>
      </c>
      <c r="K14" s="453" t="s">
        <v>2</v>
      </c>
      <c r="L14" s="2316" t="s">
        <v>3</v>
      </c>
      <c r="M14" s="452" t="s">
        <v>4</v>
      </c>
      <c r="N14" s="452" t="s">
        <v>4</v>
      </c>
      <c r="O14" s="2317" t="s">
        <v>174</v>
      </c>
      <c r="P14" s="4716" t="s">
        <v>120</v>
      </c>
      <c r="Q14" s="453" t="s">
        <v>2</v>
      </c>
      <c r="R14" s="453" t="s">
        <v>2</v>
      </c>
      <c r="S14" s="453" t="s">
        <v>2</v>
      </c>
      <c r="T14" s="2316" t="s">
        <v>3</v>
      </c>
      <c r="U14" s="451" t="s">
        <v>174</v>
      </c>
      <c r="V14" s="4378" t="s">
        <v>174</v>
      </c>
      <c r="W14" s="4717" t="s">
        <v>4</v>
      </c>
      <c r="X14" s="452" t="s">
        <v>4</v>
      </c>
      <c r="Y14" s="451" t="s">
        <v>174</v>
      </c>
      <c r="Z14" s="453" t="s">
        <v>2</v>
      </c>
      <c r="AA14" s="453" t="s">
        <v>2</v>
      </c>
      <c r="AB14" s="2316" t="s">
        <v>3</v>
      </c>
      <c r="AC14" s="2317" t="s">
        <v>174</v>
      </c>
      <c r="AD14" s="4380" t="s">
        <v>2</v>
      </c>
      <c r="AE14" s="2316" t="s">
        <v>3</v>
      </c>
      <c r="AF14" s="452" t="s">
        <v>4</v>
      </c>
      <c r="AG14" s="2463" t="s">
        <v>4</v>
      </c>
      <c r="AH14" s="33" t="s">
        <v>174</v>
      </c>
      <c r="AI14" s="4718" t="s">
        <v>174</v>
      </c>
      <c r="AJ14" s="3206" t="s">
        <v>174</v>
      </c>
      <c r="AK14" s="2034" t="s">
        <v>174</v>
      </c>
      <c r="AL14" s="3309" t="s">
        <v>3</v>
      </c>
      <c r="AM14" s="4456" t="s">
        <v>120</v>
      </c>
      <c r="AN14" s="2003" t="s">
        <v>174</v>
      </c>
      <c r="AO14" s="2004" t="s">
        <v>4</v>
      </c>
      <c r="AP14" s="2004" t="s">
        <v>4</v>
      </c>
      <c r="AQ14" s="2004" t="s">
        <v>4</v>
      </c>
      <c r="AR14" s="4768" t="s">
        <v>174</v>
      </c>
      <c r="AS14" s="1999" t="s">
        <v>2</v>
      </c>
      <c r="AT14" s="1999" t="s">
        <v>2</v>
      </c>
      <c r="AU14" s="4456" t="s">
        <v>120</v>
      </c>
      <c r="AV14" s="2005" t="s">
        <v>3</v>
      </c>
      <c r="AW14" s="2003" t="s">
        <v>174</v>
      </c>
      <c r="AX14" s="2064" t="s">
        <v>174</v>
      </c>
      <c r="AY14" s="4483" t="s">
        <v>120</v>
      </c>
      <c r="AZ14" s="1999" t="s">
        <v>2</v>
      </c>
      <c r="BA14" s="2004" t="s">
        <v>4</v>
      </c>
      <c r="BB14" s="2004" t="s">
        <v>4</v>
      </c>
      <c r="BC14" s="2003" t="s">
        <v>174</v>
      </c>
      <c r="BD14" s="2003" t="s">
        <v>174</v>
      </c>
      <c r="BE14" s="2775" t="s">
        <v>3</v>
      </c>
      <c r="BF14" s="2062" t="s">
        <v>2</v>
      </c>
      <c r="BG14" s="2003" t="s">
        <v>174</v>
      </c>
      <c r="BH14" s="2005" t="s">
        <v>3</v>
      </c>
      <c r="BI14" s="1999" t="s">
        <v>2</v>
      </c>
      <c r="BJ14" s="2003" t="s">
        <v>174</v>
      </c>
      <c r="BK14" s="3411" t="s">
        <v>799</v>
      </c>
      <c r="BL14" s="2003" t="s">
        <v>174</v>
      </c>
      <c r="BM14" s="4776" t="s">
        <v>174</v>
      </c>
      <c r="BN14" s="2775" t="s">
        <v>3</v>
      </c>
      <c r="BO14" s="4773" t="s">
        <v>2</v>
      </c>
      <c r="BP14" s="4653" t="s">
        <v>2</v>
      </c>
      <c r="BQ14" s="4653" t="s">
        <v>2</v>
      </c>
      <c r="BR14" s="4654" t="s">
        <v>3</v>
      </c>
      <c r="BS14" s="4774" t="s">
        <v>174</v>
      </c>
      <c r="BT14" s="1594">
        <f t="shared" si="3"/>
        <v>8</v>
      </c>
      <c r="BU14" s="20">
        <f t="shared" si="4"/>
        <v>5</v>
      </c>
      <c r="BV14" s="20">
        <f t="shared" si="5"/>
        <v>5</v>
      </c>
      <c r="BW14" s="20">
        <f t="shared" si="6"/>
        <v>12</v>
      </c>
      <c r="BX14" s="1778">
        <f t="shared" si="7"/>
        <v>0</v>
      </c>
      <c r="BY14" s="1778">
        <f t="shared" si="0"/>
        <v>1</v>
      </c>
      <c r="BZ14" s="1778">
        <v>2</v>
      </c>
      <c r="CA14" s="20">
        <f t="shared" si="8"/>
        <v>20</v>
      </c>
      <c r="CB14" s="223">
        <f t="shared" si="1"/>
        <v>1</v>
      </c>
      <c r="CC14" s="4596">
        <f t="shared" si="2"/>
        <v>0</v>
      </c>
    </row>
    <row r="15" spans="1:81" ht="17.25" customHeight="1" thickBot="1">
      <c r="A15" s="4790" t="s">
        <v>1955</v>
      </c>
      <c r="B15" s="4597" t="s">
        <v>174</v>
      </c>
      <c r="C15" s="457" t="s">
        <v>2</v>
      </c>
      <c r="D15" s="457" t="s">
        <v>2</v>
      </c>
      <c r="E15" s="4388" t="s">
        <v>3</v>
      </c>
      <c r="F15" s="4248" t="s">
        <v>4</v>
      </c>
      <c r="G15" s="2320" t="s">
        <v>4</v>
      </c>
      <c r="H15" s="4374" t="s">
        <v>174</v>
      </c>
      <c r="I15" s="2318" t="s">
        <v>2</v>
      </c>
      <c r="J15" s="4719" t="s">
        <v>2</v>
      </c>
      <c r="K15" s="4719" t="s">
        <v>2</v>
      </c>
      <c r="L15" s="1776" t="s">
        <v>120</v>
      </c>
      <c r="M15" s="4720" t="s">
        <v>3</v>
      </c>
      <c r="N15" s="2310" t="s">
        <v>174</v>
      </c>
      <c r="O15" s="4721" t="s">
        <v>174</v>
      </c>
      <c r="P15" s="4382" t="s">
        <v>4</v>
      </c>
      <c r="Q15" s="2320" t="s">
        <v>4</v>
      </c>
      <c r="R15" s="459" t="s">
        <v>174</v>
      </c>
      <c r="S15" s="457" t="s">
        <v>2</v>
      </c>
      <c r="T15" s="457" t="s">
        <v>2</v>
      </c>
      <c r="U15" s="2319" t="s">
        <v>3</v>
      </c>
      <c r="V15" s="4374" t="s">
        <v>174</v>
      </c>
      <c r="W15" s="2318" t="s">
        <v>2</v>
      </c>
      <c r="X15" s="2319" t="s">
        <v>3</v>
      </c>
      <c r="Y15" s="2320" t="s">
        <v>4</v>
      </c>
      <c r="Z15" s="2320" t="s">
        <v>4</v>
      </c>
      <c r="AA15" s="459" t="s">
        <v>174</v>
      </c>
      <c r="AB15" s="459" t="s">
        <v>174</v>
      </c>
      <c r="AC15" s="4017" t="s">
        <v>3</v>
      </c>
      <c r="AD15" s="4358" t="s">
        <v>2</v>
      </c>
      <c r="AE15" s="457" t="s">
        <v>2</v>
      </c>
      <c r="AF15" s="2319" t="s">
        <v>3</v>
      </c>
      <c r="AG15" s="4722" t="s">
        <v>4</v>
      </c>
      <c r="AH15" s="1248" t="s">
        <v>174</v>
      </c>
      <c r="AI15" s="4591" t="s">
        <v>174</v>
      </c>
      <c r="AJ15" s="2007" t="s">
        <v>174</v>
      </c>
      <c r="AK15" s="4777" t="s">
        <v>3</v>
      </c>
      <c r="AL15" s="2036" t="s">
        <v>174</v>
      </c>
      <c r="AM15" s="1977" t="s">
        <v>3</v>
      </c>
      <c r="AN15" s="4454" t="s">
        <v>120</v>
      </c>
      <c r="AO15" s="1975" t="s">
        <v>174</v>
      </c>
      <c r="AP15" s="1975" t="s">
        <v>174</v>
      </c>
      <c r="AQ15" s="2792" t="s">
        <v>4</v>
      </c>
      <c r="AR15" s="3486" t="s">
        <v>4</v>
      </c>
      <c r="AS15" s="1975" t="s">
        <v>174</v>
      </c>
      <c r="AT15" s="1980" t="s">
        <v>2</v>
      </c>
      <c r="AU15" s="1976" t="s">
        <v>2</v>
      </c>
      <c r="AV15" s="1977" t="s">
        <v>3</v>
      </c>
      <c r="AW15" s="1977" t="s">
        <v>3</v>
      </c>
      <c r="AX15" s="1975" t="s">
        <v>174</v>
      </c>
      <c r="AY15" s="3510" t="s">
        <v>1977</v>
      </c>
      <c r="AZ15" s="1976" t="s">
        <v>2</v>
      </c>
      <c r="BA15" s="1976" t="s">
        <v>2</v>
      </c>
      <c r="BB15" s="1975" t="s">
        <v>174</v>
      </c>
      <c r="BC15" s="1981" t="s">
        <v>4</v>
      </c>
      <c r="BD15" s="1981" t="s">
        <v>4</v>
      </c>
      <c r="BE15" s="3283" t="s">
        <v>174</v>
      </c>
      <c r="BF15" s="2213" t="s">
        <v>120</v>
      </c>
      <c r="BG15" s="1976" t="s">
        <v>2</v>
      </c>
      <c r="BH15" s="1976" t="s">
        <v>2</v>
      </c>
      <c r="BI15" s="4714" t="s">
        <v>1934</v>
      </c>
      <c r="BJ15" s="4715" t="s">
        <v>1934</v>
      </c>
      <c r="BK15" s="1975" t="s">
        <v>174</v>
      </c>
      <c r="BL15" s="3283" t="s">
        <v>174</v>
      </c>
      <c r="BM15" s="2070" t="s">
        <v>2</v>
      </c>
      <c r="BN15" s="2026" t="s">
        <v>2</v>
      </c>
      <c r="BO15" s="2111" t="s">
        <v>4</v>
      </c>
      <c r="BP15" s="1981" t="s">
        <v>4</v>
      </c>
      <c r="BQ15" s="1975" t="s">
        <v>174</v>
      </c>
      <c r="BR15" s="1975" t="s">
        <v>174</v>
      </c>
      <c r="BS15" s="2113" t="s">
        <v>3</v>
      </c>
      <c r="BT15" s="3398">
        <f t="shared" si="3"/>
        <v>10</v>
      </c>
      <c r="BU15" s="1597">
        <f t="shared" si="4"/>
        <v>4</v>
      </c>
      <c r="BV15" s="1597">
        <f t="shared" si="5"/>
        <v>4</v>
      </c>
      <c r="BW15" s="1597">
        <f t="shared" si="6"/>
        <v>10</v>
      </c>
      <c r="BX15" s="1847">
        <f t="shared" si="7"/>
        <v>0</v>
      </c>
      <c r="BY15" s="1847">
        <f t="shared" si="0"/>
        <v>2</v>
      </c>
      <c r="BZ15" s="1847">
        <v>3</v>
      </c>
      <c r="CA15" s="1597">
        <f t="shared" si="8"/>
        <v>16</v>
      </c>
      <c r="CB15" s="4708">
        <f t="shared" si="1"/>
        <v>2</v>
      </c>
      <c r="CC15" s="4709">
        <f t="shared" si="2"/>
        <v>0</v>
      </c>
    </row>
    <row r="16" spans="1:81" ht="17.25" customHeight="1" thickBot="1">
      <c r="A16" s="4791" t="s">
        <v>1956</v>
      </c>
      <c r="B16" s="4127" t="s">
        <v>174</v>
      </c>
      <c r="C16" s="442" t="s">
        <v>2</v>
      </c>
      <c r="D16" s="442" t="s">
        <v>2</v>
      </c>
      <c r="E16" s="4389" t="s">
        <v>3</v>
      </c>
      <c r="F16" s="437" t="s">
        <v>4</v>
      </c>
      <c r="G16" s="438" t="s">
        <v>4</v>
      </c>
      <c r="H16" s="4376" t="s">
        <v>174</v>
      </c>
      <c r="I16" s="4023" t="s">
        <v>120</v>
      </c>
      <c r="J16" s="442" t="s">
        <v>2</v>
      </c>
      <c r="K16" s="438" t="s">
        <v>4</v>
      </c>
      <c r="L16" s="439" t="s">
        <v>174</v>
      </c>
      <c r="M16" s="11" t="s">
        <v>120</v>
      </c>
      <c r="N16" s="439" t="s">
        <v>174</v>
      </c>
      <c r="O16" s="4022" t="s">
        <v>804</v>
      </c>
      <c r="P16" s="4383" t="s">
        <v>4</v>
      </c>
      <c r="Q16" s="438" t="s">
        <v>4</v>
      </c>
      <c r="R16" s="439" t="s">
        <v>174</v>
      </c>
      <c r="S16" s="442" t="s">
        <v>2</v>
      </c>
      <c r="T16" s="442" t="s">
        <v>2</v>
      </c>
      <c r="U16" s="1852" t="s">
        <v>3</v>
      </c>
      <c r="V16" s="4376" t="s">
        <v>174</v>
      </c>
      <c r="W16" s="443" t="s">
        <v>2</v>
      </c>
      <c r="X16" s="1852" t="s">
        <v>3</v>
      </c>
      <c r="Y16" s="438" t="s">
        <v>4</v>
      </c>
      <c r="Z16" s="438" t="s">
        <v>4</v>
      </c>
      <c r="AA16" s="439" t="s">
        <v>174</v>
      </c>
      <c r="AB16" s="439" t="s">
        <v>174</v>
      </c>
      <c r="AC16" s="2314" t="s">
        <v>3</v>
      </c>
      <c r="AD16" s="4362" t="s">
        <v>2</v>
      </c>
      <c r="AE16" s="442" t="s">
        <v>2</v>
      </c>
      <c r="AF16" s="1852" t="s">
        <v>3</v>
      </c>
      <c r="AG16" s="2456" t="s">
        <v>174</v>
      </c>
      <c r="AH16" s="2456" t="s">
        <v>174</v>
      </c>
      <c r="AI16" s="4593" t="s">
        <v>174</v>
      </c>
      <c r="AJ16" s="1995" t="s">
        <v>174</v>
      </c>
      <c r="AK16" s="3239" t="s">
        <v>3</v>
      </c>
      <c r="AL16" s="1979" t="s">
        <v>174</v>
      </c>
      <c r="AM16" s="2213" t="s">
        <v>120</v>
      </c>
      <c r="AN16" s="1987" t="s">
        <v>2</v>
      </c>
      <c r="AO16" s="1982" t="s">
        <v>174</v>
      </c>
      <c r="AP16" s="1982" t="s">
        <v>174</v>
      </c>
      <c r="AQ16" s="1993" t="s">
        <v>4</v>
      </c>
      <c r="AR16" s="3469" t="s">
        <v>4</v>
      </c>
      <c r="AS16" s="1982" t="s">
        <v>174</v>
      </c>
      <c r="AT16" s="1978" t="s">
        <v>3</v>
      </c>
      <c r="AU16" s="1999" t="s">
        <v>2</v>
      </c>
      <c r="AV16" s="2001" t="s">
        <v>2</v>
      </c>
      <c r="AW16" s="1982" t="s">
        <v>174</v>
      </c>
      <c r="AX16" s="1978" t="s">
        <v>3</v>
      </c>
      <c r="AY16" s="2074" t="s">
        <v>2</v>
      </c>
      <c r="AZ16" s="1976" t="s">
        <v>2</v>
      </c>
      <c r="BA16" s="1978" t="s">
        <v>3</v>
      </c>
      <c r="BB16" s="1982" t="s">
        <v>174</v>
      </c>
      <c r="BC16" s="1989" t="s">
        <v>4</v>
      </c>
      <c r="BD16" s="1989" t="s">
        <v>4</v>
      </c>
      <c r="BE16" s="1997" t="s">
        <v>174</v>
      </c>
      <c r="BF16" s="2074" t="s">
        <v>120</v>
      </c>
      <c r="BG16" s="1987" t="s">
        <v>2</v>
      </c>
      <c r="BH16" s="1987" t="s">
        <v>2</v>
      </c>
      <c r="BI16" s="4454" t="s">
        <v>120</v>
      </c>
      <c r="BJ16" s="2180" t="s">
        <v>3</v>
      </c>
      <c r="BK16" s="1982" t="s">
        <v>174</v>
      </c>
      <c r="BL16" s="1997" t="s">
        <v>174</v>
      </c>
      <c r="BM16" s="2032" t="s">
        <v>2</v>
      </c>
      <c r="BN16" s="2032" t="s">
        <v>2</v>
      </c>
      <c r="BO16" s="2127" t="s">
        <v>4</v>
      </c>
      <c r="BP16" s="1989" t="s">
        <v>4</v>
      </c>
      <c r="BQ16" s="1982" t="s">
        <v>174</v>
      </c>
      <c r="BR16" s="1982" t="s">
        <v>174</v>
      </c>
      <c r="BS16" s="2136" t="s">
        <v>3</v>
      </c>
      <c r="BT16" s="1593">
        <f t="shared" si="3"/>
        <v>12</v>
      </c>
      <c r="BU16" s="13">
        <f t="shared" si="4"/>
        <v>5</v>
      </c>
      <c r="BV16" s="13">
        <f t="shared" si="5"/>
        <v>4</v>
      </c>
      <c r="BW16" s="13">
        <f t="shared" si="6"/>
        <v>10</v>
      </c>
      <c r="BX16" s="49">
        <f t="shared" si="7"/>
        <v>0</v>
      </c>
      <c r="BY16" s="49">
        <f t="shared" si="0"/>
        <v>2</v>
      </c>
      <c r="BZ16" s="49">
        <v>2</v>
      </c>
      <c r="CA16" s="13">
        <f t="shared" si="8"/>
        <v>18</v>
      </c>
      <c r="CB16" s="219">
        <f t="shared" si="1"/>
        <v>2</v>
      </c>
      <c r="CC16" s="4594">
        <f t="shared" si="2"/>
        <v>1</v>
      </c>
    </row>
    <row r="17" spans="1:81" ht="17.25" customHeight="1" thickBot="1">
      <c r="A17" s="4792" t="s">
        <v>1957</v>
      </c>
      <c r="B17" s="4368" t="s">
        <v>174</v>
      </c>
      <c r="C17" s="453" t="s">
        <v>2</v>
      </c>
      <c r="D17" s="4026" t="s">
        <v>120</v>
      </c>
      <c r="E17" s="4390" t="s">
        <v>3</v>
      </c>
      <c r="F17" s="4366" t="s">
        <v>4</v>
      </c>
      <c r="G17" s="452" t="s">
        <v>4</v>
      </c>
      <c r="H17" s="4378" t="s">
        <v>174</v>
      </c>
      <c r="I17" s="449" t="s">
        <v>2</v>
      </c>
      <c r="J17" s="4699" t="s">
        <v>2</v>
      </c>
      <c r="K17" s="4700" t="s">
        <v>3</v>
      </c>
      <c r="L17" s="4699" t="s">
        <v>2</v>
      </c>
      <c r="M17" s="4699" t="s">
        <v>2</v>
      </c>
      <c r="N17" s="4701" t="s">
        <v>174</v>
      </c>
      <c r="O17" s="4724" t="s">
        <v>174</v>
      </c>
      <c r="P17" s="4385" t="s">
        <v>4</v>
      </c>
      <c r="Q17" s="452" t="s">
        <v>4</v>
      </c>
      <c r="R17" s="451" t="s">
        <v>174</v>
      </c>
      <c r="S17" s="453" t="s">
        <v>2</v>
      </c>
      <c r="T17" s="4026" t="s">
        <v>120</v>
      </c>
      <c r="U17" s="2316" t="s">
        <v>3</v>
      </c>
      <c r="V17" s="4378" t="s">
        <v>174</v>
      </c>
      <c r="W17" s="449" t="s">
        <v>2</v>
      </c>
      <c r="X17" s="2316" t="s">
        <v>3</v>
      </c>
      <c r="Y17" s="452" t="s">
        <v>4</v>
      </c>
      <c r="Z17" s="452" t="s">
        <v>4</v>
      </c>
      <c r="AA17" s="451" t="s">
        <v>174</v>
      </c>
      <c r="AB17" s="451" t="s">
        <v>174</v>
      </c>
      <c r="AC17" s="4379" t="s">
        <v>3</v>
      </c>
      <c r="AD17" s="4380" t="s">
        <v>2</v>
      </c>
      <c r="AE17" s="451" t="s">
        <v>174</v>
      </c>
      <c r="AF17" s="2316" t="s">
        <v>3</v>
      </c>
      <c r="AG17" s="33" t="s">
        <v>174</v>
      </c>
      <c r="AH17" s="33" t="s">
        <v>174</v>
      </c>
      <c r="AI17" s="4718" t="s">
        <v>174</v>
      </c>
      <c r="AJ17" s="4459" t="s">
        <v>804</v>
      </c>
      <c r="AK17" s="2025" t="s">
        <v>174</v>
      </c>
      <c r="AL17" s="2002" t="s">
        <v>174</v>
      </c>
      <c r="AM17" s="1982" t="s">
        <v>174</v>
      </c>
      <c r="AN17" s="1982" t="s">
        <v>174</v>
      </c>
      <c r="AO17" s="1982" t="s">
        <v>174</v>
      </c>
      <c r="AP17" s="1982" t="s">
        <v>174</v>
      </c>
      <c r="AQ17" s="1982" t="s">
        <v>174</v>
      </c>
      <c r="AR17" s="1982" t="s">
        <v>174</v>
      </c>
      <c r="AS17" s="2003" t="s">
        <v>174</v>
      </c>
      <c r="AT17" s="2005" t="s">
        <v>3</v>
      </c>
      <c r="AU17" s="1987" t="s">
        <v>2</v>
      </c>
      <c r="AV17" s="1999" t="s">
        <v>2</v>
      </c>
      <c r="AW17" s="2003" t="s">
        <v>174</v>
      </c>
      <c r="AX17" s="2005" t="s">
        <v>3</v>
      </c>
      <c r="AY17" s="2062" t="s">
        <v>2</v>
      </c>
      <c r="AZ17" s="1999" t="s">
        <v>2</v>
      </c>
      <c r="BA17" s="2005" t="s">
        <v>3</v>
      </c>
      <c r="BB17" s="2003" t="s">
        <v>174</v>
      </c>
      <c r="BC17" s="2004" t="s">
        <v>4</v>
      </c>
      <c r="BD17" s="2004" t="s">
        <v>4</v>
      </c>
      <c r="BE17" s="2064" t="s">
        <v>174</v>
      </c>
      <c r="BF17" s="2062" t="s">
        <v>2</v>
      </c>
      <c r="BG17" s="1975" t="s">
        <v>17</v>
      </c>
      <c r="BH17" s="4456" t="s">
        <v>120</v>
      </c>
      <c r="BI17" s="1987" t="s">
        <v>2</v>
      </c>
      <c r="BJ17" s="2005" t="s">
        <v>3</v>
      </c>
      <c r="BK17" s="4457" t="s">
        <v>4</v>
      </c>
      <c r="BL17" s="4457" t="s">
        <v>4</v>
      </c>
      <c r="BM17" s="1997" t="s">
        <v>174</v>
      </c>
      <c r="BN17" s="2035" t="s">
        <v>2</v>
      </c>
      <c r="BO17" s="2143" t="s">
        <v>4</v>
      </c>
      <c r="BP17" s="2004" t="s">
        <v>4</v>
      </c>
      <c r="BQ17" s="2003" t="s">
        <v>174</v>
      </c>
      <c r="BR17" s="2003" t="s">
        <v>174</v>
      </c>
      <c r="BS17" s="2161" t="s">
        <v>3</v>
      </c>
      <c r="BT17" s="3378">
        <f t="shared" si="3"/>
        <v>8</v>
      </c>
      <c r="BU17" s="558">
        <f t="shared" si="4"/>
        <v>4</v>
      </c>
      <c r="BV17" s="558">
        <f t="shared" si="5"/>
        <v>4</v>
      </c>
      <c r="BW17" s="558">
        <f t="shared" si="6"/>
        <v>14</v>
      </c>
      <c r="BX17" s="1853">
        <f t="shared" si="7"/>
        <v>1</v>
      </c>
      <c r="BY17" s="1853">
        <f>IF(AK20="off",0,1)+IF(AL17="off",0,1)+IF(AR17="off",0,1)</f>
        <v>1</v>
      </c>
      <c r="BZ17" s="1853">
        <v>2</v>
      </c>
      <c r="CA17" s="558">
        <f t="shared" si="8"/>
        <v>17</v>
      </c>
      <c r="CB17" s="3787">
        <f t="shared" si="1"/>
        <v>2</v>
      </c>
      <c r="CC17" s="4609">
        <f t="shared" si="2"/>
        <v>0</v>
      </c>
    </row>
    <row r="18" spans="1:81" ht="17.25" customHeight="1">
      <c r="A18" s="4514" t="s">
        <v>1958</v>
      </c>
      <c r="B18" s="4382" t="s">
        <v>4</v>
      </c>
      <c r="C18" s="2320" t="s">
        <v>4</v>
      </c>
      <c r="D18" s="459" t="s">
        <v>174</v>
      </c>
      <c r="E18" s="4598" t="s">
        <v>2</v>
      </c>
      <c r="F18" s="4705" t="s">
        <v>120</v>
      </c>
      <c r="G18" s="2319" t="s">
        <v>3</v>
      </c>
      <c r="H18" s="4374" t="s">
        <v>174</v>
      </c>
      <c r="I18" s="2318" t="s">
        <v>2</v>
      </c>
      <c r="J18" s="2319" t="s">
        <v>3</v>
      </c>
      <c r="K18" s="459" t="s">
        <v>174</v>
      </c>
      <c r="L18" s="457" t="s">
        <v>2</v>
      </c>
      <c r="M18" s="457" t="s">
        <v>2</v>
      </c>
      <c r="N18" s="459" t="s">
        <v>174</v>
      </c>
      <c r="O18" s="4017" t="s">
        <v>3</v>
      </c>
      <c r="P18" s="4358" t="s">
        <v>2</v>
      </c>
      <c r="Q18" s="218" t="s">
        <v>120</v>
      </c>
      <c r="R18" s="2319" t="s">
        <v>3</v>
      </c>
      <c r="S18" s="457" t="s">
        <v>2</v>
      </c>
      <c r="T18" s="457" t="s">
        <v>2</v>
      </c>
      <c r="U18" s="459" t="s">
        <v>174</v>
      </c>
      <c r="V18" s="4374" t="s">
        <v>174</v>
      </c>
      <c r="W18" s="4016" t="s">
        <v>3</v>
      </c>
      <c r="X18" s="457" t="s">
        <v>2</v>
      </c>
      <c r="Y18" s="459" t="s">
        <v>174</v>
      </c>
      <c r="Z18" s="459" t="s">
        <v>174</v>
      </c>
      <c r="AA18" s="457" t="s">
        <v>2</v>
      </c>
      <c r="AB18" s="26" t="s">
        <v>804</v>
      </c>
      <c r="AC18" s="4018" t="s">
        <v>4</v>
      </c>
      <c r="AD18" s="4597" t="s">
        <v>174</v>
      </c>
      <c r="AE18" s="457" t="s">
        <v>2</v>
      </c>
      <c r="AF18" s="457" t="s">
        <v>2</v>
      </c>
      <c r="AG18" s="4713" t="s">
        <v>3</v>
      </c>
      <c r="AH18" s="1248" t="s">
        <v>174</v>
      </c>
      <c r="AI18" s="4591" t="s">
        <v>174</v>
      </c>
      <c r="AJ18" s="2065" t="s">
        <v>174</v>
      </c>
      <c r="AK18" s="2025" t="s">
        <v>174</v>
      </c>
      <c r="AL18" s="2036" t="s">
        <v>174</v>
      </c>
      <c r="AM18" s="1991" t="s">
        <v>3</v>
      </c>
      <c r="AN18" s="1976" t="s">
        <v>2</v>
      </c>
      <c r="AO18" s="1977" t="s">
        <v>3</v>
      </c>
      <c r="AP18" s="4779" t="s">
        <v>1047</v>
      </c>
      <c r="AQ18" s="3283" t="s">
        <v>174</v>
      </c>
      <c r="AR18" s="3487" t="s">
        <v>3</v>
      </c>
      <c r="AS18" s="1976" t="s">
        <v>2</v>
      </c>
      <c r="AT18" s="2112" t="s">
        <v>1975</v>
      </c>
      <c r="AU18" s="1975" t="s">
        <v>174</v>
      </c>
      <c r="AV18" s="1976" t="s">
        <v>2</v>
      </c>
      <c r="AW18" s="1977" t="s">
        <v>3</v>
      </c>
      <c r="AX18" s="3283" t="s">
        <v>174</v>
      </c>
      <c r="AY18" s="4481" t="s">
        <v>120</v>
      </c>
      <c r="AZ18" s="4454" t="s">
        <v>120</v>
      </c>
      <c r="BA18" s="1976" t="s">
        <v>2</v>
      </c>
      <c r="BB18" s="1976" t="s">
        <v>2</v>
      </c>
      <c r="BC18" s="1975" t="s">
        <v>174</v>
      </c>
      <c r="BD18" s="1975" t="s">
        <v>174</v>
      </c>
      <c r="BE18" s="2792" t="s">
        <v>4</v>
      </c>
      <c r="BF18" s="1974" t="s">
        <v>4</v>
      </c>
      <c r="BG18" s="1975" t="s">
        <v>174</v>
      </c>
      <c r="BH18" s="1976" t="s">
        <v>2</v>
      </c>
      <c r="BI18" s="4714" t="s">
        <v>1934</v>
      </c>
      <c r="BJ18" s="4715" t="s">
        <v>1934</v>
      </c>
      <c r="BK18" s="1977" t="s">
        <v>3</v>
      </c>
      <c r="BL18" s="3283" t="s">
        <v>174</v>
      </c>
      <c r="BM18" s="1974" t="s">
        <v>4</v>
      </c>
      <c r="BN18" s="2792" t="s">
        <v>4</v>
      </c>
      <c r="BO18" s="2154" t="s">
        <v>174</v>
      </c>
      <c r="BP18" s="1976" t="s">
        <v>2</v>
      </c>
      <c r="BQ18" s="1981" t="s">
        <v>4</v>
      </c>
      <c r="BR18" s="1981" t="s">
        <v>4</v>
      </c>
      <c r="BS18" s="2109" t="s">
        <v>174</v>
      </c>
      <c r="BT18" s="1590">
        <f t="shared" si="3"/>
        <v>8</v>
      </c>
      <c r="BU18" s="16">
        <f t="shared" si="4"/>
        <v>5</v>
      </c>
      <c r="BV18" s="16">
        <f t="shared" si="5"/>
        <v>4</v>
      </c>
      <c r="BW18" s="16">
        <f t="shared" si="6"/>
        <v>10</v>
      </c>
      <c r="BX18" s="1777">
        <f t="shared" si="7"/>
        <v>1</v>
      </c>
      <c r="BY18" s="1777">
        <f t="shared" si="0"/>
        <v>1</v>
      </c>
      <c r="BZ18" s="1777">
        <v>2</v>
      </c>
      <c r="CA18" s="16">
        <f t="shared" si="8"/>
        <v>19</v>
      </c>
      <c r="CB18" s="3780">
        <f t="shared" si="1"/>
        <v>2</v>
      </c>
      <c r="CC18" s="4592">
        <f t="shared" si="2"/>
        <v>1</v>
      </c>
    </row>
    <row r="19" spans="1:81" ht="17.25" customHeight="1" thickBot="1">
      <c r="A19" s="4509" t="s">
        <v>1959</v>
      </c>
      <c r="B19" s="4383" t="s">
        <v>4</v>
      </c>
      <c r="C19" s="438" t="s">
        <v>4</v>
      </c>
      <c r="D19" s="439" t="s">
        <v>174</v>
      </c>
      <c r="E19" s="1241" t="s">
        <v>2</v>
      </c>
      <c r="F19" s="4023" t="s">
        <v>120</v>
      </c>
      <c r="G19" s="1852" t="s">
        <v>3</v>
      </c>
      <c r="H19" s="4376" t="s">
        <v>174</v>
      </c>
      <c r="I19" s="443" t="s">
        <v>2</v>
      </c>
      <c r="J19" s="1852" t="s">
        <v>3</v>
      </c>
      <c r="K19" s="438" t="s">
        <v>4</v>
      </c>
      <c r="L19" s="438" t="s">
        <v>4</v>
      </c>
      <c r="M19" s="439" t="s">
        <v>174</v>
      </c>
      <c r="N19" s="439" t="s">
        <v>174</v>
      </c>
      <c r="O19" s="2314" t="s">
        <v>3</v>
      </c>
      <c r="P19" s="4362" t="s">
        <v>2</v>
      </c>
      <c r="Q19" s="442" t="s">
        <v>2</v>
      </c>
      <c r="R19" s="1852" t="s">
        <v>3</v>
      </c>
      <c r="S19" s="442" t="s">
        <v>2</v>
      </c>
      <c r="T19" s="442" t="s">
        <v>2</v>
      </c>
      <c r="U19" s="439" t="s">
        <v>174</v>
      </c>
      <c r="V19" s="4376" t="s">
        <v>174</v>
      </c>
      <c r="W19" s="4023" t="s">
        <v>120</v>
      </c>
      <c r="X19" s="442" t="s">
        <v>2</v>
      </c>
      <c r="Y19" s="442" t="s">
        <v>2</v>
      </c>
      <c r="Z19" s="442" t="s">
        <v>2</v>
      </c>
      <c r="AA19" s="439" t="s">
        <v>174</v>
      </c>
      <c r="AB19" s="439" t="s">
        <v>174</v>
      </c>
      <c r="AC19" s="2313" t="s">
        <v>4</v>
      </c>
      <c r="AD19" s="4127" t="s">
        <v>174</v>
      </c>
      <c r="AE19" s="442" t="s">
        <v>2</v>
      </c>
      <c r="AF19" s="11" t="s">
        <v>120</v>
      </c>
      <c r="AG19" s="2460" t="s">
        <v>3</v>
      </c>
      <c r="AH19" s="2456" t="s">
        <v>174</v>
      </c>
      <c r="AI19" s="4593" t="s">
        <v>174</v>
      </c>
      <c r="AJ19" s="1995" t="s">
        <v>174</v>
      </c>
      <c r="AK19" s="1986" t="s">
        <v>174</v>
      </c>
      <c r="AL19" s="1979" t="s">
        <v>174</v>
      </c>
      <c r="AM19" s="1987" t="s">
        <v>2</v>
      </c>
      <c r="AN19" s="1987" t="s">
        <v>2</v>
      </c>
      <c r="AO19" s="1978" t="s">
        <v>3</v>
      </c>
      <c r="AP19" s="1982" t="s">
        <v>174</v>
      </c>
      <c r="AQ19" s="1997" t="s">
        <v>174</v>
      </c>
      <c r="AR19" s="3470" t="s">
        <v>3</v>
      </c>
      <c r="AS19" s="1989" t="s">
        <v>4</v>
      </c>
      <c r="AT19" s="1989" t="s">
        <v>4</v>
      </c>
      <c r="AU19" s="1982" t="s">
        <v>174</v>
      </c>
      <c r="AV19" s="2213" t="s">
        <v>120</v>
      </c>
      <c r="AW19" s="1982" t="s">
        <v>174</v>
      </c>
      <c r="AX19" s="1978" t="s">
        <v>3</v>
      </c>
      <c r="AY19" s="2074" t="s">
        <v>2</v>
      </c>
      <c r="AZ19" s="1987" t="s">
        <v>2</v>
      </c>
      <c r="BA19" s="1987" t="s">
        <v>2</v>
      </c>
      <c r="BB19" s="3411" t="s">
        <v>118</v>
      </c>
      <c r="BC19" s="3411" t="s">
        <v>118</v>
      </c>
      <c r="BD19" s="1982" t="s">
        <v>174</v>
      </c>
      <c r="BE19" s="1993" t="s">
        <v>4</v>
      </c>
      <c r="BF19" s="1988" t="s">
        <v>4</v>
      </c>
      <c r="BG19" s="1982" t="s">
        <v>174</v>
      </c>
      <c r="BH19" s="1987" t="s">
        <v>2</v>
      </c>
      <c r="BI19" s="4714" t="s">
        <v>1934</v>
      </c>
      <c r="BJ19" s="4715" t="s">
        <v>1934</v>
      </c>
      <c r="BK19" s="1978" t="s">
        <v>3</v>
      </c>
      <c r="BL19" s="1997" t="s">
        <v>174</v>
      </c>
      <c r="BM19" s="2213" t="s">
        <v>120</v>
      </c>
      <c r="BN19" s="2032" t="s">
        <v>2</v>
      </c>
      <c r="BO19" s="2134" t="s">
        <v>3</v>
      </c>
      <c r="BP19" s="1982" t="s">
        <v>174</v>
      </c>
      <c r="BQ19" s="1989" t="s">
        <v>4</v>
      </c>
      <c r="BR19" s="1989" t="s">
        <v>4</v>
      </c>
      <c r="BS19" s="2125" t="s">
        <v>174</v>
      </c>
      <c r="BT19" s="1593">
        <f t="shared" si="3"/>
        <v>9</v>
      </c>
      <c r="BU19" s="13">
        <f t="shared" si="4"/>
        <v>4</v>
      </c>
      <c r="BV19" s="13">
        <f t="shared" si="5"/>
        <v>4</v>
      </c>
      <c r="BW19" s="13">
        <f t="shared" si="6"/>
        <v>10</v>
      </c>
      <c r="BX19" s="49">
        <f t="shared" si="7"/>
        <v>0</v>
      </c>
      <c r="BY19" s="49">
        <f t="shared" si="0"/>
        <v>1</v>
      </c>
      <c r="BZ19" s="49">
        <v>2</v>
      </c>
      <c r="CA19" s="13">
        <f t="shared" si="8"/>
        <v>16</v>
      </c>
      <c r="CB19" s="219">
        <f t="shared" si="1"/>
        <v>2</v>
      </c>
      <c r="CC19" s="4594">
        <f t="shared" si="2"/>
        <v>0</v>
      </c>
    </row>
    <row r="20" spans="1:81" ht="17.25" customHeight="1" thickBot="1">
      <c r="A20" s="4510" t="s">
        <v>1960</v>
      </c>
      <c r="B20" s="4385" t="s">
        <v>4</v>
      </c>
      <c r="C20" s="452" t="s">
        <v>4</v>
      </c>
      <c r="D20" s="451" t="s">
        <v>174</v>
      </c>
      <c r="E20" s="4599" t="s">
        <v>2</v>
      </c>
      <c r="F20" s="449" t="s">
        <v>2</v>
      </c>
      <c r="G20" s="2316" t="s">
        <v>3</v>
      </c>
      <c r="H20" s="4378" t="s">
        <v>174</v>
      </c>
      <c r="I20" s="449" t="s">
        <v>2</v>
      </c>
      <c r="J20" s="2316" t="s">
        <v>3</v>
      </c>
      <c r="K20" s="452" t="s">
        <v>4</v>
      </c>
      <c r="L20" s="452" t="s">
        <v>4</v>
      </c>
      <c r="M20" s="451" t="s">
        <v>174</v>
      </c>
      <c r="N20" s="451" t="s">
        <v>174</v>
      </c>
      <c r="O20" s="4379" t="s">
        <v>3</v>
      </c>
      <c r="P20" s="4380" t="s">
        <v>2</v>
      </c>
      <c r="Q20" s="451" t="s">
        <v>174</v>
      </c>
      <c r="R20" s="2316" t="s">
        <v>3</v>
      </c>
      <c r="S20" s="4026" t="s">
        <v>120</v>
      </c>
      <c r="T20" s="453" t="s">
        <v>2</v>
      </c>
      <c r="U20" s="451" t="s">
        <v>174</v>
      </c>
      <c r="V20" s="4387" t="s">
        <v>804</v>
      </c>
      <c r="W20" s="449" t="s">
        <v>2</v>
      </c>
      <c r="X20" s="451" t="s">
        <v>174</v>
      </c>
      <c r="Y20" s="453" t="s">
        <v>2</v>
      </c>
      <c r="Z20" s="4026" t="s">
        <v>120</v>
      </c>
      <c r="AA20" s="453" t="s">
        <v>2</v>
      </c>
      <c r="AB20" s="451" t="s">
        <v>174</v>
      </c>
      <c r="AC20" s="2322" t="s">
        <v>4</v>
      </c>
      <c r="AD20" s="4368" t="s">
        <v>174</v>
      </c>
      <c r="AE20" s="453" t="s">
        <v>2</v>
      </c>
      <c r="AF20" s="453" t="s">
        <v>2</v>
      </c>
      <c r="AG20" s="4697" t="s">
        <v>3</v>
      </c>
      <c r="AH20" s="33" t="s">
        <v>174</v>
      </c>
      <c r="AI20" s="4718" t="s">
        <v>174</v>
      </c>
      <c r="AJ20" s="3206" t="s">
        <v>174</v>
      </c>
      <c r="AK20" s="3363" t="s">
        <v>3</v>
      </c>
      <c r="AL20" s="2002" t="s">
        <v>174</v>
      </c>
      <c r="AM20" s="2005" t="s">
        <v>3</v>
      </c>
      <c r="AN20" s="1999" t="s">
        <v>2</v>
      </c>
      <c r="AO20" s="2005" t="s">
        <v>3</v>
      </c>
      <c r="AP20" s="2003" t="s">
        <v>174</v>
      </c>
      <c r="AQ20" s="2064" t="s">
        <v>174</v>
      </c>
      <c r="AR20" s="4780" t="s">
        <v>3</v>
      </c>
      <c r="AS20" s="2004" t="s">
        <v>4</v>
      </c>
      <c r="AT20" s="2004" t="s">
        <v>4</v>
      </c>
      <c r="AU20" s="2003" t="s">
        <v>174</v>
      </c>
      <c r="AV20" s="1999" t="s">
        <v>2</v>
      </c>
      <c r="AW20" s="2005" t="s">
        <v>3</v>
      </c>
      <c r="AX20" s="2064" t="s">
        <v>174</v>
      </c>
      <c r="AY20" s="2062" t="s">
        <v>2</v>
      </c>
      <c r="AZ20" s="1999" t="s">
        <v>2</v>
      </c>
      <c r="BA20" s="4454" t="s">
        <v>120</v>
      </c>
      <c r="BB20" s="2005" t="s">
        <v>1986</v>
      </c>
      <c r="BC20" s="3411" t="s">
        <v>799</v>
      </c>
      <c r="BD20" s="2003" t="s">
        <v>174</v>
      </c>
      <c r="BE20" s="4457" t="s">
        <v>4</v>
      </c>
      <c r="BF20" s="3329" t="s">
        <v>4</v>
      </c>
      <c r="BG20" s="2003" t="s">
        <v>174</v>
      </c>
      <c r="BH20" s="1999" t="s">
        <v>2</v>
      </c>
      <c r="BI20" s="4456" t="s">
        <v>120</v>
      </c>
      <c r="BJ20" s="1999" t="s">
        <v>2</v>
      </c>
      <c r="BK20" s="2005" t="s">
        <v>3</v>
      </c>
      <c r="BL20" s="2064" t="s">
        <v>174</v>
      </c>
      <c r="BM20" s="2062" t="s">
        <v>2</v>
      </c>
      <c r="BN20" s="2035" t="s">
        <v>2</v>
      </c>
      <c r="BO20" s="2188" t="s">
        <v>3</v>
      </c>
      <c r="BP20" s="2003" t="s">
        <v>174</v>
      </c>
      <c r="BQ20" s="2004" t="s">
        <v>4</v>
      </c>
      <c r="BR20" s="2004" t="s">
        <v>4</v>
      </c>
      <c r="BS20" s="2152" t="s">
        <v>174</v>
      </c>
      <c r="BT20" s="1594">
        <f>COUNTIF(AJ20:BN20,$BT$4)</f>
        <v>10</v>
      </c>
      <c r="BU20" s="20">
        <f>COUNTIF(AJ20:BN20,$BU$4)</f>
        <v>7</v>
      </c>
      <c r="BV20" s="20">
        <f>COUNTIF(AJ20:BN20,$BV$4)</f>
        <v>4</v>
      </c>
      <c r="BW20" s="20">
        <f>COUNTIF(AJ20:BN20,$BW$4)</f>
        <v>9</v>
      </c>
      <c r="BX20" s="1778">
        <f>COUNTIF(AJ20:BN20,$BX$4)</f>
        <v>0</v>
      </c>
      <c r="BY20" s="49">
        <f t="shared" si="0"/>
        <v>2</v>
      </c>
      <c r="BZ20" s="1778">
        <v>2</v>
      </c>
      <c r="CA20" s="20">
        <f t="shared" si="8"/>
        <v>22</v>
      </c>
      <c r="CB20" s="223">
        <f t="shared" si="1"/>
        <v>2</v>
      </c>
      <c r="CC20" s="4596">
        <f t="shared" si="2"/>
        <v>1</v>
      </c>
    </row>
    <row r="21" spans="1:81" ht="17.25" customHeight="1">
      <c r="A21" s="4515" t="s">
        <v>1961</v>
      </c>
      <c r="B21" s="4725" t="s">
        <v>120</v>
      </c>
      <c r="C21" s="457" t="s">
        <v>2</v>
      </c>
      <c r="D21" s="457" t="s">
        <v>2</v>
      </c>
      <c r="E21" s="4598" t="s">
        <v>2</v>
      </c>
      <c r="F21" s="4016" t="s">
        <v>3</v>
      </c>
      <c r="G21" s="459" t="s">
        <v>174</v>
      </c>
      <c r="H21" s="4374" t="s">
        <v>174</v>
      </c>
      <c r="I21" s="4248" t="s">
        <v>4</v>
      </c>
      <c r="J21" s="2320" t="s">
        <v>4</v>
      </c>
      <c r="K21" s="459" t="s">
        <v>174</v>
      </c>
      <c r="L21" s="457" t="s">
        <v>2</v>
      </c>
      <c r="M21" s="218" t="s">
        <v>120</v>
      </c>
      <c r="N21" s="2319" t="s">
        <v>3</v>
      </c>
      <c r="O21" s="2321" t="s">
        <v>174</v>
      </c>
      <c r="P21" s="4358" t="s">
        <v>2</v>
      </c>
      <c r="Q21" s="2319" t="s">
        <v>3</v>
      </c>
      <c r="R21" s="2320" t="s">
        <v>4</v>
      </c>
      <c r="S21" s="2320" t="s">
        <v>4</v>
      </c>
      <c r="T21" s="459" t="s">
        <v>174</v>
      </c>
      <c r="U21" s="459" t="s">
        <v>174</v>
      </c>
      <c r="V21" s="4388" t="s">
        <v>3</v>
      </c>
      <c r="W21" s="2318" t="s">
        <v>2</v>
      </c>
      <c r="X21" s="457" t="s">
        <v>2</v>
      </c>
      <c r="Y21" s="2319" t="s">
        <v>3</v>
      </c>
      <c r="Z21" s="457" t="s">
        <v>2</v>
      </c>
      <c r="AA21" s="218" t="s">
        <v>120</v>
      </c>
      <c r="AB21" s="459" t="s">
        <v>174</v>
      </c>
      <c r="AC21" s="2321" t="s">
        <v>174</v>
      </c>
      <c r="AD21" s="4726" t="s">
        <v>1941</v>
      </c>
      <c r="AE21" s="218" t="s">
        <v>120</v>
      </c>
      <c r="AF21" s="459" t="s">
        <v>174</v>
      </c>
      <c r="AG21" s="1248" t="s">
        <v>174</v>
      </c>
      <c r="AH21" s="4722" t="s">
        <v>4</v>
      </c>
      <c r="AI21" s="4727" t="s">
        <v>4</v>
      </c>
      <c r="AJ21" s="3401" t="s">
        <v>4</v>
      </c>
      <c r="AK21" s="2025" t="s">
        <v>174</v>
      </c>
      <c r="AL21" s="2036" t="s">
        <v>174</v>
      </c>
      <c r="AM21" s="1975" t="s">
        <v>174</v>
      </c>
      <c r="AN21" s="1977" t="s">
        <v>3</v>
      </c>
      <c r="AO21" s="1976" t="s">
        <v>2</v>
      </c>
      <c r="AP21" s="4779" t="s">
        <v>1047</v>
      </c>
      <c r="AQ21" s="3283" t="s">
        <v>174</v>
      </c>
      <c r="AR21" s="2107" t="s">
        <v>174</v>
      </c>
      <c r="AS21" s="1977" t="s">
        <v>3</v>
      </c>
      <c r="AT21" s="1976" t="s">
        <v>2</v>
      </c>
      <c r="AU21" s="1981" t="s">
        <v>4</v>
      </c>
      <c r="AV21" s="1981" t="s">
        <v>4</v>
      </c>
      <c r="AW21" s="1975" t="s">
        <v>174</v>
      </c>
      <c r="AX21" s="3283" t="s">
        <v>174</v>
      </c>
      <c r="AY21" s="3282" t="s">
        <v>3</v>
      </c>
      <c r="AZ21" s="3273" t="s">
        <v>1980</v>
      </c>
      <c r="BA21" s="1976" t="s">
        <v>2</v>
      </c>
      <c r="BB21" s="4454" t="s">
        <v>120</v>
      </c>
      <c r="BC21" s="1976" t="s">
        <v>2</v>
      </c>
      <c r="BD21" s="1975" t="s">
        <v>174</v>
      </c>
      <c r="BE21" s="3283" t="s">
        <v>174</v>
      </c>
      <c r="BF21" s="3282" t="s">
        <v>3</v>
      </c>
      <c r="BG21" s="1981" t="s">
        <v>4</v>
      </c>
      <c r="BH21" s="1981" t="s">
        <v>4</v>
      </c>
      <c r="BI21" s="1975" t="s">
        <v>174</v>
      </c>
      <c r="BJ21" s="3411" t="s">
        <v>799</v>
      </c>
      <c r="BK21" s="1975" t="s">
        <v>174</v>
      </c>
      <c r="BL21" s="2051" t="s">
        <v>3</v>
      </c>
      <c r="BM21" s="2070" t="s">
        <v>2</v>
      </c>
      <c r="BN21" s="2026" t="s">
        <v>2</v>
      </c>
      <c r="BO21" s="2100" t="s">
        <v>2</v>
      </c>
      <c r="BP21" s="1977" t="s">
        <v>3</v>
      </c>
      <c r="BQ21" s="1975" t="s">
        <v>174</v>
      </c>
      <c r="BR21" s="1975" t="s">
        <v>174</v>
      </c>
      <c r="BS21" s="2105" t="s">
        <v>4</v>
      </c>
      <c r="BT21" s="1590">
        <f t="shared" si="3"/>
        <v>7</v>
      </c>
      <c r="BU21" s="16">
        <f t="shared" si="4"/>
        <v>5</v>
      </c>
      <c r="BV21" s="16">
        <f t="shared" si="5"/>
        <v>5</v>
      </c>
      <c r="BW21" s="16">
        <f t="shared" si="6"/>
        <v>11</v>
      </c>
      <c r="BX21" s="1777">
        <f t="shared" si="7"/>
        <v>1</v>
      </c>
      <c r="BY21" s="1777">
        <f t="shared" si="0"/>
        <v>0</v>
      </c>
      <c r="BZ21" s="1777">
        <v>2</v>
      </c>
      <c r="CA21" s="16">
        <f t="shared" si="8"/>
        <v>21</v>
      </c>
      <c r="CB21" s="3780">
        <f t="shared" si="1"/>
        <v>2</v>
      </c>
      <c r="CC21" s="4592">
        <f t="shared" si="2"/>
        <v>0</v>
      </c>
    </row>
    <row r="22" spans="1:81" ht="17.25" customHeight="1" thickBot="1">
      <c r="A22" s="4516" t="s">
        <v>1962</v>
      </c>
      <c r="B22" s="4362" t="s">
        <v>2</v>
      </c>
      <c r="C22" s="442" t="s">
        <v>2</v>
      </c>
      <c r="D22" s="442" t="s">
        <v>2</v>
      </c>
      <c r="E22" s="4600" t="s">
        <v>120</v>
      </c>
      <c r="F22" s="2312" t="s">
        <v>3</v>
      </c>
      <c r="G22" s="439" t="s">
        <v>174</v>
      </c>
      <c r="H22" s="4376" t="s">
        <v>174</v>
      </c>
      <c r="I22" s="437" t="s">
        <v>4</v>
      </c>
      <c r="J22" s="438" t="s">
        <v>4</v>
      </c>
      <c r="K22" s="439" t="s">
        <v>174</v>
      </c>
      <c r="L22" s="1852" t="s">
        <v>3</v>
      </c>
      <c r="M22" s="442" t="s">
        <v>2</v>
      </c>
      <c r="N22" s="1852" t="s">
        <v>3</v>
      </c>
      <c r="O22" s="2311" t="s">
        <v>174</v>
      </c>
      <c r="P22" s="4595" t="s">
        <v>120</v>
      </c>
      <c r="Q22" s="1852" t="s">
        <v>3</v>
      </c>
      <c r="R22" s="438" t="s">
        <v>4</v>
      </c>
      <c r="S22" s="438" t="s">
        <v>4</v>
      </c>
      <c r="T22" s="439" t="s">
        <v>174</v>
      </c>
      <c r="U22" s="439" t="s">
        <v>174</v>
      </c>
      <c r="V22" s="4389" t="s">
        <v>3</v>
      </c>
      <c r="W22" s="443" t="s">
        <v>2</v>
      </c>
      <c r="X22" s="11" t="s">
        <v>120</v>
      </c>
      <c r="Y22" s="1852" t="s">
        <v>3</v>
      </c>
      <c r="Z22" s="442" t="s">
        <v>2</v>
      </c>
      <c r="AA22" s="442" t="s">
        <v>2</v>
      </c>
      <c r="AB22" s="439" t="s">
        <v>174</v>
      </c>
      <c r="AC22" s="2311" t="s">
        <v>174</v>
      </c>
      <c r="AD22" s="4375" t="s">
        <v>3</v>
      </c>
      <c r="AE22" s="11" t="s">
        <v>120</v>
      </c>
      <c r="AF22" s="439" t="s">
        <v>174</v>
      </c>
      <c r="AG22" s="2456" t="s">
        <v>174</v>
      </c>
      <c r="AH22" s="2461" t="s">
        <v>4</v>
      </c>
      <c r="AI22" s="4728" t="s">
        <v>4</v>
      </c>
      <c r="AJ22" s="1988" t="s">
        <v>4</v>
      </c>
      <c r="AK22" s="1986" t="s">
        <v>174</v>
      </c>
      <c r="AL22" s="1979" t="s">
        <v>174</v>
      </c>
      <c r="AM22" s="1987" t="s">
        <v>2</v>
      </c>
      <c r="AN22" s="1978" t="s">
        <v>3</v>
      </c>
      <c r="AO22" s="2213" t="s">
        <v>120</v>
      </c>
      <c r="AP22" s="1982" t="s">
        <v>174</v>
      </c>
      <c r="AQ22" s="1997" t="s">
        <v>174</v>
      </c>
      <c r="AR22" s="2131" t="s">
        <v>174</v>
      </c>
      <c r="AS22" s="1978" t="s">
        <v>3</v>
      </c>
      <c r="AT22" s="1987" t="s">
        <v>2</v>
      </c>
      <c r="AU22" s="1989" t="s">
        <v>4</v>
      </c>
      <c r="AV22" s="1989" t="s">
        <v>4</v>
      </c>
      <c r="AW22" s="1982" t="s">
        <v>174</v>
      </c>
      <c r="AX22" s="1997" t="s">
        <v>174</v>
      </c>
      <c r="AY22" s="2068" t="s">
        <v>3</v>
      </c>
      <c r="AZ22" s="1987" t="s">
        <v>2</v>
      </c>
      <c r="BA22" s="2213" t="s">
        <v>120</v>
      </c>
      <c r="BB22" s="1987" t="s">
        <v>2</v>
      </c>
      <c r="BC22" s="3411" t="s">
        <v>799</v>
      </c>
      <c r="BD22" s="1982" t="s">
        <v>174</v>
      </c>
      <c r="BE22" s="1997" t="s">
        <v>174</v>
      </c>
      <c r="BF22" s="2068" t="s">
        <v>3</v>
      </c>
      <c r="BG22" s="1989" t="s">
        <v>4</v>
      </c>
      <c r="BH22" s="1989" t="s">
        <v>4</v>
      </c>
      <c r="BI22" s="1982" t="s">
        <v>174</v>
      </c>
      <c r="BJ22" s="1999" t="s">
        <v>2</v>
      </c>
      <c r="BK22" s="1982" t="s">
        <v>174</v>
      </c>
      <c r="BL22" s="2031" t="s">
        <v>3</v>
      </c>
      <c r="BM22" s="2388" t="s">
        <v>2</v>
      </c>
      <c r="BN22" s="2389" t="s">
        <v>2</v>
      </c>
      <c r="BO22" s="3114" t="s">
        <v>2</v>
      </c>
      <c r="BP22" s="1978" t="s">
        <v>3</v>
      </c>
      <c r="BQ22" s="2009" t="s">
        <v>174</v>
      </c>
      <c r="BR22" s="2009" t="s">
        <v>174</v>
      </c>
      <c r="BS22" s="2791" t="s">
        <v>4</v>
      </c>
      <c r="BT22" s="1593">
        <f t="shared" si="3"/>
        <v>9</v>
      </c>
      <c r="BU22" s="13">
        <f t="shared" si="4"/>
        <v>5</v>
      </c>
      <c r="BV22" s="13">
        <f t="shared" si="5"/>
        <v>5</v>
      </c>
      <c r="BW22" s="13">
        <f t="shared" si="6"/>
        <v>11</v>
      </c>
      <c r="BX22" s="49">
        <f t="shared" si="7"/>
        <v>0</v>
      </c>
      <c r="BY22" s="49">
        <f t="shared" si="0"/>
        <v>0</v>
      </c>
      <c r="BZ22" s="49">
        <v>2</v>
      </c>
      <c r="CA22" s="13">
        <f t="shared" si="8"/>
        <v>20</v>
      </c>
      <c r="CB22" s="219">
        <f t="shared" si="1"/>
        <v>2</v>
      </c>
      <c r="CC22" s="4594">
        <f t="shared" si="2"/>
        <v>0</v>
      </c>
    </row>
    <row r="23" spans="1:81" ht="17.25" customHeight="1" thickBot="1">
      <c r="A23" s="4517" t="s">
        <v>1963</v>
      </c>
      <c r="B23" s="4380" t="s">
        <v>2</v>
      </c>
      <c r="C23" s="4026" t="s">
        <v>120</v>
      </c>
      <c r="D23" s="453" t="s">
        <v>2</v>
      </c>
      <c r="E23" s="4599" t="s">
        <v>2</v>
      </c>
      <c r="F23" s="4024" t="s">
        <v>3</v>
      </c>
      <c r="G23" s="451" t="s">
        <v>174</v>
      </c>
      <c r="H23" s="4378" t="s">
        <v>174</v>
      </c>
      <c r="I23" s="4366" t="s">
        <v>4</v>
      </c>
      <c r="J23" s="452" t="s">
        <v>4</v>
      </c>
      <c r="K23" s="451" t="s">
        <v>174</v>
      </c>
      <c r="L23" s="453" t="s">
        <v>2</v>
      </c>
      <c r="M23" s="453" t="s">
        <v>2</v>
      </c>
      <c r="N23" s="2316" t="s">
        <v>3</v>
      </c>
      <c r="O23" s="2317" t="s">
        <v>174</v>
      </c>
      <c r="P23" s="4380" t="s">
        <v>2</v>
      </c>
      <c r="Q23" s="2316" t="s">
        <v>3</v>
      </c>
      <c r="R23" s="452" t="s">
        <v>4</v>
      </c>
      <c r="S23" s="452" t="s">
        <v>4</v>
      </c>
      <c r="T23" s="451" t="s">
        <v>174</v>
      </c>
      <c r="U23" s="451" t="s">
        <v>174</v>
      </c>
      <c r="V23" s="4390" t="s">
        <v>3</v>
      </c>
      <c r="W23" s="449" t="s">
        <v>2</v>
      </c>
      <c r="X23" s="451" t="s">
        <v>174</v>
      </c>
      <c r="Y23" s="2316" t="s">
        <v>3</v>
      </c>
      <c r="Z23" s="453" t="s">
        <v>2</v>
      </c>
      <c r="AA23" s="453" t="s">
        <v>2</v>
      </c>
      <c r="AB23" s="451" t="s">
        <v>174</v>
      </c>
      <c r="AC23" s="4025" t="s">
        <v>804</v>
      </c>
      <c r="AD23" s="4377" t="s">
        <v>3</v>
      </c>
      <c r="AE23" s="451" t="s">
        <v>174</v>
      </c>
      <c r="AF23" s="4026" t="s">
        <v>120</v>
      </c>
      <c r="AG23" s="33" t="s">
        <v>174</v>
      </c>
      <c r="AH23" s="4698" t="s">
        <v>4</v>
      </c>
      <c r="AI23" s="33" t="s">
        <v>174</v>
      </c>
      <c r="AJ23" s="2017" t="s">
        <v>4</v>
      </c>
      <c r="AK23" s="2034" t="s">
        <v>174</v>
      </c>
      <c r="AL23" s="2002" t="s">
        <v>174</v>
      </c>
      <c r="AM23" s="2003" t="s">
        <v>174</v>
      </c>
      <c r="AN23" s="2005" t="s">
        <v>3</v>
      </c>
      <c r="AO23" s="1999" t="s">
        <v>2</v>
      </c>
      <c r="AP23" s="4772" t="s">
        <v>1047</v>
      </c>
      <c r="AQ23" s="2064" t="s">
        <v>174</v>
      </c>
      <c r="AR23" s="4768" t="s">
        <v>174</v>
      </c>
      <c r="AS23" s="2005" t="s">
        <v>3</v>
      </c>
      <c r="AT23" s="1999" t="s">
        <v>2</v>
      </c>
      <c r="AU23" s="2004" t="s">
        <v>4</v>
      </c>
      <c r="AV23" s="2004" t="s">
        <v>4</v>
      </c>
      <c r="AW23" s="2003" t="s">
        <v>174</v>
      </c>
      <c r="AX23" s="2064" t="s">
        <v>174</v>
      </c>
      <c r="AY23" s="3368" t="s">
        <v>3</v>
      </c>
      <c r="AZ23" s="1999" t="s">
        <v>2</v>
      </c>
      <c r="BA23" s="3411" t="s">
        <v>799</v>
      </c>
      <c r="BB23" s="1978" t="s">
        <v>3</v>
      </c>
      <c r="BC23" s="4456" t="s">
        <v>120</v>
      </c>
      <c r="BD23" s="2003" t="s">
        <v>174</v>
      </c>
      <c r="BE23" s="2064" t="s">
        <v>174</v>
      </c>
      <c r="BF23" s="3368" t="s">
        <v>3</v>
      </c>
      <c r="BG23" s="2004" t="s">
        <v>4</v>
      </c>
      <c r="BH23" s="2004" t="s">
        <v>4</v>
      </c>
      <c r="BI23" s="2003" t="s">
        <v>174</v>
      </c>
      <c r="BJ23" s="3411" t="s">
        <v>799</v>
      </c>
      <c r="BK23" s="2003" t="s">
        <v>174</v>
      </c>
      <c r="BL23" s="2775" t="s">
        <v>3</v>
      </c>
      <c r="BM23" s="2369" t="s">
        <v>2</v>
      </c>
      <c r="BN23" s="2213" t="s">
        <v>120</v>
      </c>
      <c r="BO23" s="2217" t="s">
        <v>2</v>
      </c>
      <c r="BP23" s="2019" t="s">
        <v>3</v>
      </c>
      <c r="BQ23" s="2018" t="s">
        <v>174</v>
      </c>
      <c r="BR23" s="2018" t="s">
        <v>174</v>
      </c>
      <c r="BS23" s="2221" t="s">
        <v>4</v>
      </c>
      <c r="BT23" s="1594">
        <f t="shared" si="3"/>
        <v>6</v>
      </c>
      <c r="BU23" s="20">
        <f t="shared" si="4"/>
        <v>6</v>
      </c>
      <c r="BV23" s="20">
        <f t="shared" si="5"/>
        <v>5</v>
      </c>
      <c r="BW23" s="20">
        <f t="shared" si="6"/>
        <v>11</v>
      </c>
      <c r="BX23" s="1778">
        <f t="shared" si="7"/>
        <v>1</v>
      </c>
      <c r="BY23" s="1778">
        <f t="shared" si="0"/>
        <v>0</v>
      </c>
      <c r="BZ23" s="1778">
        <v>2</v>
      </c>
      <c r="CA23" s="20">
        <f t="shared" si="8"/>
        <v>23</v>
      </c>
      <c r="CB23" s="223">
        <f t="shared" si="1"/>
        <v>2</v>
      </c>
      <c r="CC23" s="4596">
        <f t="shared" si="2"/>
        <v>1</v>
      </c>
    </row>
    <row r="24" spans="1:81" ht="17.25" customHeight="1">
      <c r="A24" s="3324" t="s">
        <v>1964</v>
      </c>
      <c r="B24" s="4358" t="s">
        <v>2</v>
      </c>
      <c r="C24" s="457" t="s">
        <v>2</v>
      </c>
      <c r="D24" s="457" t="s">
        <v>2</v>
      </c>
      <c r="E24" s="4598" t="s">
        <v>2</v>
      </c>
      <c r="F24" s="2318" t="s">
        <v>2</v>
      </c>
      <c r="G24" s="459" t="s">
        <v>174</v>
      </c>
      <c r="H24" s="4374" t="s">
        <v>174</v>
      </c>
      <c r="I24" s="2318" t="s">
        <v>2</v>
      </c>
      <c r="J24" s="457" t="s">
        <v>2</v>
      </c>
      <c r="K24" s="457" t="s">
        <v>2</v>
      </c>
      <c r="L24" s="457" t="s">
        <v>2</v>
      </c>
      <c r="M24" s="457" t="s">
        <v>2</v>
      </c>
      <c r="N24" s="459" t="s">
        <v>174</v>
      </c>
      <c r="O24" s="2321" t="s">
        <v>174</v>
      </c>
      <c r="P24" s="4358" t="s">
        <v>2</v>
      </c>
      <c r="Q24" s="457" t="s">
        <v>2</v>
      </c>
      <c r="R24" s="457" t="s">
        <v>2</v>
      </c>
      <c r="S24" s="457" t="s">
        <v>2</v>
      </c>
      <c r="T24" s="459" t="s">
        <v>174</v>
      </c>
      <c r="U24" s="26" t="s">
        <v>804</v>
      </c>
      <c r="V24" s="4602" t="s">
        <v>804</v>
      </c>
      <c r="W24" s="2318" t="s">
        <v>2</v>
      </c>
      <c r="X24" s="459" t="s">
        <v>174</v>
      </c>
      <c r="Y24" s="457" t="s">
        <v>2</v>
      </c>
      <c r="Z24" s="457" t="s">
        <v>2</v>
      </c>
      <c r="AA24" s="457" t="s">
        <v>2</v>
      </c>
      <c r="AB24" s="459" t="s">
        <v>174</v>
      </c>
      <c r="AC24" s="2321" t="s">
        <v>174</v>
      </c>
      <c r="AD24" s="4358" t="s">
        <v>2</v>
      </c>
      <c r="AE24" s="457" t="s">
        <v>2</v>
      </c>
      <c r="AF24" s="457" t="s">
        <v>2</v>
      </c>
      <c r="AG24" s="1248" t="s">
        <v>174</v>
      </c>
      <c r="AH24" s="4603" t="s">
        <v>804</v>
      </c>
      <c r="AI24" s="4591" t="s">
        <v>174</v>
      </c>
      <c r="AJ24" s="4781" t="s">
        <v>174</v>
      </c>
      <c r="AK24" s="4782" t="s">
        <v>804</v>
      </c>
      <c r="AL24" s="2036" t="s">
        <v>174</v>
      </c>
      <c r="AM24" s="1976" t="s">
        <v>2</v>
      </c>
      <c r="AN24" s="1976" t="s">
        <v>2</v>
      </c>
      <c r="AO24" s="1976" t="s">
        <v>2</v>
      </c>
      <c r="AP24" s="1975" t="s">
        <v>174</v>
      </c>
      <c r="AQ24" s="3283" t="s">
        <v>174</v>
      </c>
      <c r="AR24" s="2025" t="s">
        <v>174</v>
      </c>
      <c r="AS24" s="1976" t="s">
        <v>2</v>
      </c>
      <c r="AT24" s="1976" t="s">
        <v>2</v>
      </c>
      <c r="AU24" s="1976" t="s">
        <v>2</v>
      </c>
      <c r="AV24" s="1976" t="s">
        <v>2</v>
      </c>
      <c r="AW24" s="1975" t="s">
        <v>174</v>
      </c>
      <c r="AX24" s="3283" t="s">
        <v>174</v>
      </c>
      <c r="AY24" s="2100" t="s">
        <v>2</v>
      </c>
      <c r="AZ24" s="1976" t="s">
        <v>2</v>
      </c>
      <c r="BA24" s="1976" t="s">
        <v>2</v>
      </c>
      <c r="BB24" s="1976" t="s">
        <v>2</v>
      </c>
      <c r="BC24" s="1976" t="s">
        <v>2</v>
      </c>
      <c r="BD24" s="1975" t="s">
        <v>174</v>
      </c>
      <c r="BE24" s="3283" t="s">
        <v>174</v>
      </c>
      <c r="BF24" s="2070" t="s">
        <v>2</v>
      </c>
      <c r="BG24" s="1976" t="s">
        <v>2</v>
      </c>
      <c r="BH24" s="1976" t="s">
        <v>2</v>
      </c>
      <c r="BI24" s="4714" t="s">
        <v>1934</v>
      </c>
      <c r="BJ24" s="4715" t="s">
        <v>1934</v>
      </c>
      <c r="BK24" s="1975" t="s">
        <v>174</v>
      </c>
      <c r="BL24" s="3283" t="s">
        <v>174</v>
      </c>
      <c r="BM24" s="2070" t="s">
        <v>2</v>
      </c>
      <c r="BN24" s="2026" t="s">
        <v>2</v>
      </c>
      <c r="BO24" s="2100" t="s">
        <v>2</v>
      </c>
      <c r="BP24" s="1976" t="s">
        <v>2</v>
      </c>
      <c r="BQ24" s="1976" t="s">
        <v>2</v>
      </c>
      <c r="BR24" s="1975" t="s">
        <v>174</v>
      </c>
      <c r="BS24" s="3283" t="s">
        <v>174</v>
      </c>
      <c r="BT24" s="3398">
        <f t="shared" si="3"/>
        <v>17</v>
      </c>
      <c r="BU24" s="1597">
        <f t="shared" si="4"/>
        <v>0</v>
      </c>
      <c r="BV24" s="1597">
        <f t="shared" si="5"/>
        <v>0</v>
      </c>
      <c r="BW24" s="1597">
        <f>COUNTIF(AJ24:BN24,$BW$4)</f>
        <v>11</v>
      </c>
      <c r="BX24" s="1847">
        <f>COUNTIF(AJ2,$BX$4)+COUNTIF(AM24:AQ24,$BX$4)+COUNTIF(AS24:BN24,$BX$4)</f>
        <v>0</v>
      </c>
      <c r="BY24" s="1847">
        <f t="shared" si="0"/>
        <v>1</v>
      </c>
      <c r="BZ24" s="1847">
        <v>0</v>
      </c>
      <c r="CA24" s="1597">
        <f t="shared" si="8"/>
        <v>0</v>
      </c>
      <c r="CB24" s="4708">
        <f t="shared" si="1"/>
        <v>0</v>
      </c>
      <c r="CC24" s="4709">
        <f t="shared" si="2"/>
        <v>2</v>
      </c>
    </row>
    <row r="25" spans="1:81" ht="17.25" customHeight="1">
      <c r="A25" s="4786" t="s">
        <v>1965</v>
      </c>
      <c r="B25" s="4362" t="s">
        <v>2</v>
      </c>
      <c r="C25" s="442" t="s">
        <v>2</v>
      </c>
      <c r="D25" s="442" t="s">
        <v>2</v>
      </c>
      <c r="E25" s="1241" t="s">
        <v>2</v>
      </c>
      <c r="F25" s="4023" t="s">
        <v>120</v>
      </c>
      <c r="G25" s="439" t="s">
        <v>174</v>
      </c>
      <c r="H25" s="4376" t="s">
        <v>174</v>
      </c>
      <c r="I25" s="443" t="s">
        <v>2</v>
      </c>
      <c r="J25" s="1852" t="s">
        <v>3</v>
      </c>
      <c r="K25" s="442" t="s">
        <v>2</v>
      </c>
      <c r="L25" s="442" t="s">
        <v>2</v>
      </c>
      <c r="M25" s="442" t="s">
        <v>2</v>
      </c>
      <c r="N25" s="439" t="s">
        <v>174</v>
      </c>
      <c r="O25" s="2311" t="s">
        <v>174</v>
      </c>
      <c r="P25" s="4362" t="s">
        <v>2</v>
      </c>
      <c r="Q25" s="442" t="s">
        <v>2</v>
      </c>
      <c r="R25" s="1852" t="s">
        <v>3</v>
      </c>
      <c r="S25" s="11" t="s">
        <v>120</v>
      </c>
      <c r="T25" s="439" t="s">
        <v>174</v>
      </c>
      <c r="U25" s="4020" t="s">
        <v>804</v>
      </c>
      <c r="V25" s="4393" t="s">
        <v>804</v>
      </c>
      <c r="W25" s="443" t="s">
        <v>2</v>
      </c>
      <c r="X25" s="439" t="s">
        <v>174</v>
      </c>
      <c r="Y25" s="1852" t="s">
        <v>3</v>
      </c>
      <c r="Z25" s="442" t="s">
        <v>2</v>
      </c>
      <c r="AA25" s="11" t="s">
        <v>120</v>
      </c>
      <c r="AB25" s="439" t="s">
        <v>174</v>
      </c>
      <c r="AC25" s="2311" t="s">
        <v>174</v>
      </c>
      <c r="AD25" s="4362" t="s">
        <v>2</v>
      </c>
      <c r="AE25" s="442" t="s">
        <v>2</v>
      </c>
      <c r="AF25" s="442" t="s">
        <v>2</v>
      </c>
      <c r="AG25" s="2456" t="s">
        <v>174</v>
      </c>
      <c r="AH25" s="2456" t="s">
        <v>174</v>
      </c>
      <c r="AI25" s="4606" t="s">
        <v>804</v>
      </c>
      <c r="AJ25" s="4783" t="s">
        <v>804</v>
      </c>
      <c r="AK25" s="1986" t="s">
        <v>174</v>
      </c>
      <c r="AL25" s="3362" t="s">
        <v>804</v>
      </c>
      <c r="AM25" s="1982" t="s">
        <v>174</v>
      </c>
      <c r="AN25" s="1987" t="s">
        <v>2</v>
      </c>
      <c r="AO25" s="1987" t="s">
        <v>2</v>
      </c>
      <c r="AP25" s="1982" t="s">
        <v>174</v>
      </c>
      <c r="AQ25" s="1997" t="s">
        <v>174</v>
      </c>
      <c r="AR25" s="1986" t="s">
        <v>174</v>
      </c>
      <c r="AS25" s="1987" t="s">
        <v>2</v>
      </c>
      <c r="AT25" s="1987" t="s">
        <v>2</v>
      </c>
      <c r="AU25" s="1987" t="s">
        <v>2</v>
      </c>
      <c r="AV25" s="1987" t="s">
        <v>2</v>
      </c>
      <c r="AW25" s="1982" t="s">
        <v>174</v>
      </c>
      <c r="AX25" s="1997" t="s">
        <v>174</v>
      </c>
      <c r="AY25" s="2118" t="s">
        <v>2</v>
      </c>
      <c r="AZ25" s="1987" t="s">
        <v>2</v>
      </c>
      <c r="BA25" s="1987" t="s">
        <v>2</v>
      </c>
      <c r="BB25" s="1987" t="s">
        <v>2</v>
      </c>
      <c r="BC25" s="1987" t="s">
        <v>2</v>
      </c>
      <c r="BD25" s="1982" t="s">
        <v>174</v>
      </c>
      <c r="BE25" s="1997" t="s">
        <v>174</v>
      </c>
      <c r="BF25" s="2074" t="s">
        <v>2</v>
      </c>
      <c r="BG25" s="1987" t="s">
        <v>2</v>
      </c>
      <c r="BH25" s="1987" t="s">
        <v>2</v>
      </c>
      <c r="BI25" s="1987" t="s">
        <v>2</v>
      </c>
      <c r="BJ25" s="1987" t="s">
        <v>2</v>
      </c>
      <c r="BK25" s="1982" t="s">
        <v>174</v>
      </c>
      <c r="BL25" s="1997" t="s">
        <v>174</v>
      </c>
      <c r="BM25" s="2074" t="s">
        <v>2</v>
      </c>
      <c r="BN25" s="2032" t="s">
        <v>2</v>
      </c>
      <c r="BO25" s="2118" t="s">
        <v>2</v>
      </c>
      <c r="BP25" s="1987" t="s">
        <v>2</v>
      </c>
      <c r="BQ25" s="1987" t="s">
        <v>2</v>
      </c>
      <c r="BR25" s="1982" t="s">
        <v>174</v>
      </c>
      <c r="BS25" s="1997" t="s">
        <v>174</v>
      </c>
      <c r="BT25" s="1593">
        <f t="shared" si="3"/>
        <v>18</v>
      </c>
      <c r="BU25" s="13">
        <f t="shared" si="4"/>
        <v>0</v>
      </c>
      <c r="BV25" s="13">
        <f t="shared" si="5"/>
        <v>0</v>
      </c>
      <c r="BW25" s="13">
        <f t="shared" si="6"/>
        <v>11</v>
      </c>
      <c r="BX25" s="49">
        <f t="shared" ref="BX25:BX33" si="9">COUNTIF(AJ3,$BX$4)+COUNTIF(AM25:AQ25,$BX$4)+COUNTIF(AS25:BN25,$BX$4)</f>
        <v>0</v>
      </c>
      <c r="BY25" s="49">
        <f t="shared" si="0"/>
        <v>1</v>
      </c>
      <c r="BZ25" s="49">
        <v>0</v>
      </c>
      <c r="CA25" s="13">
        <f t="shared" si="8"/>
        <v>0</v>
      </c>
      <c r="CB25" s="219">
        <f t="shared" si="1"/>
        <v>0</v>
      </c>
      <c r="CC25" s="4594">
        <f t="shared" si="2"/>
        <v>3</v>
      </c>
    </row>
    <row r="26" spans="1:81" ht="17.25" customHeight="1">
      <c r="A26" s="3341" t="s">
        <v>1966</v>
      </c>
      <c r="B26" s="4362" t="s">
        <v>2</v>
      </c>
      <c r="C26" s="1852" t="s">
        <v>3</v>
      </c>
      <c r="D26" s="442" t="s">
        <v>2</v>
      </c>
      <c r="E26" s="1241" t="s">
        <v>2</v>
      </c>
      <c r="F26" s="443" t="s">
        <v>2</v>
      </c>
      <c r="G26" s="439" t="s">
        <v>174</v>
      </c>
      <c r="H26" s="4376" t="s">
        <v>174</v>
      </c>
      <c r="I26" s="443" t="s">
        <v>2</v>
      </c>
      <c r="J26" s="442" t="s">
        <v>2</v>
      </c>
      <c r="K26" s="442" t="s">
        <v>2</v>
      </c>
      <c r="L26" s="1852" t="s">
        <v>3</v>
      </c>
      <c r="M26" s="442" t="s">
        <v>2</v>
      </c>
      <c r="N26" s="439" t="s">
        <v>174</v>
      </c>
      <c r="O26" s="2311" t="s">
        <v>174</v>
      </c>
      <c r="P26" s="4595" t="s">
        <v>120</v>
      </c>
      <c r="Q26" s="442" t="s">
        <v>2</v>
      </c>
      <c r="R26" s="442" t="s">
        <v>2</v>
      </c>
      <c r="S26" s="442" t="s">
        <v>2</v>
      </c>
      <c r="T26" s="1852" t="s">
        <v>3</v>
      </c>
      <c r="U26" s="439" t="s">
        <v>174</v>
      </c>
      <c r="V26" s="4376" t="s">
        <v>174</v>
      </c>
      <c r="W26" s="443" t="s">
        <v>2</v>
      </c>
      <c r="X26" s="11" t="s">
        <v>120</v>
      </c>
      <c r="Y26" s="442" t="s">
        <v>2</v>
      </c>
      <c r="Z26" s="1852" t="s">
        <v>3</v>
      </c>
      <c r="AA26" s="439" t="s">
        <v>174</v>
      </c>
      <c r="AB26" s="4020" t="s">
        <v>804</v>
      </c>
      <c r="AC26" s="4022" t="s">
        <v>804</v>
      </c>
      <c r="AD26" s="4362" t="s">
        <v>2</v>
      </c>
      <c r="AE26" s="442" t="s">
        <v>2</v>
      </c>
      <c r="AF26" s="1852" t="s">
        <v>3</v>
      </c>
      <c r="AG26" s="4250" t="s">
        <v>804</v>
      </c>
      <c r="AH26" s="2456" t="s">
        <v>174</v>
      </c>
      <c r="AI26" s="4593" t="s">
        <v>174</v>
      </c>
      <c r="AJ26" s="4485" t="s">
        <v>174</v>
      </c>
      <c r="AK26" s="3361" t="s">
        <v>804</v>
      </c>
      <c r="AL26" s="1979" t="s">
        <v>174</v>
      </c>
      <c r="AM26" s="1987" t="s">
        <v>2</v>
      </c>
      <c r="AN26" s="1978" t="s">
        <v>3</v>
      </c>
      <c r="AO26" s="2213" t="s">
        <v>120</v>
      </c>
      <c r="AP26" s="1982" t="s">
        <v>174</v>
      </c>
      <c r="AQ26" s="1997" t="s">
        <v>174</v>
      </c>
      <c r="AR26" s="1986" t="s">
        <v>174</v>
      </c>
      <c r="AS26" s="1978" t="s">
        <v>3</v>
      </c>
      <c r="AT26" s="1987" t="s">
        <v>2</v>
      </c>
      <c r="AU26" s="2213" t="s">
        <v>15</v>
      </c>
      <c r="AV26" s="1982" t="s">
        <v>174</v>
      </c>
      <c r="AW26" s="1982" t="s">
        <v>174</v>
      </c>
      <c r="AX26" s="2795" t="s">
        <v>804</v>
      </c>
      <c r="AY26" s="2134" t="s">
        <v>3</v>
      </c>
      <c r="AZ26" s="1987" t="s">
        <v>2</v>
      </c>
      <c r="BA26" s="1987" t="s">
        <v>2</v>
      </c>
      <c r="BB26" s="1987" t="s">
        <v>2</v>
      </c>
      <c r="BC26" s="2213" t="s">
        <v>120</v>
      </c>
      <c r="BD26" s="1982" t="s">
        <v>174</v>
      </c>
      <c r="BE26" s="1997" t="s">
        <v>174</v>
      </c>
      <c r="BF26" s="2074" t="s">
        <v>2</v>
      </c>
      <c r="BG26" s="1978" t="s">
        <v>3</v>
      </c>
      <c r="BH26" s="1987" t="s">
        <v>2</v>
      </c>
      <c r="BI26" s="1987" t="s">
        <v>2</v>
      </c>
      <c r="BJ26" s="1987" t="s">
        <v>2</v>
      </c>
      <c r="BK26" s="1982" t="s">
        <v>174</v>
      </c>
      <c r="BL26" s="1997" t="s">
        <v>174</v>
      </c>
      <c r="BM26" s="2074" t="s">
        <v>2</v>
      </c>
      <c r="BN26" s="2032" t="s">
        <v>2</v>
      </c>
      <c r="BO26" s="2118" t="s">
        <v>2</v>
      </c>
      <c r="BP26" s="1987" t="s">
        <v>2</v>
      </c>
      <c r="BQ26" s="1982" t="s">
        <v>174</v>
      </c>
      <c r="BR26" s="1982" t="s">
        <v>174</v>
      </c>
      <c r="BS26" s="2795" t="s">
        <v>804</v>
      </c>
      <c r="BT26" s="1593">
        <f t="shared" si="3"/>
        <v>14</v>
      </c>
      <c r="BU26" s="13">
        <f t="shared" si="4"/>
        <v>4</v>
      </c>
      <c r="BV26" s="13">
        <f t="shared" si="5"/>
        <v>0</v>
      </c>
      <c r="BW26" s="13">
        <f t="shared" si="6"/>
        <v>11</v>
      </c>
      <c r="BX26" s="49">
        <f t="shared" si="9"/>
        <v>1</v>
      </c>
      <c r="BY26" s="49">
        <f t="shared" si="0"/>
        <v>1</v>
      </c>
      <c r="BZ26" s="49">
        <v>2</v>
      </c>
      <c r="CA26" s="13">
        <f t="shared" si="8"/>
        <v>9</v>
      </c>
      <c r="CB26" s="219">
        <f t="shared" si="1"/>
        <v>0</v>
      </c>
      <c r="CC26" s="4594">
        <f t="shared" si="2"/>
        <v>2</v>
      </c>
    </row>
    <row r="27" spans="1:81" ht="17.25" customHeight="1">
      <c r="A27" s="4730" t="s">
        <v>1967</v>
      </c>
      <c r="B27" s="4362" t="s">
        <v>2</v>
      </c>
      <c r="C27" s="442" t="s">
        <v>2</v>
      </c>
      <c r="D27" s="442" t="s">
        <v>2</v>
      </c>
      <c r="E27" s="1241" t="s">
        <v>2</v>
      </c>
      <c r="F27" s="443" t="s">
        <v>2</v>
      </c>
      <c r="G27" s="439" t="s">
        <v>174</v>
      </c>
      <c r="H27" s="4376" t="s">
        <v>174</v>
      </c>
      <c r="I27" s="443" t="s">
        <v>2</v>
      </c>
      <c r="J27" s="442" t="s">
        <v>2</v>
      </c>
      <c r="K27" s="442" t="s">
        <v>2</v>
      </c>
      <c r="L27" s="442" t="s">
        <v>2</v>
      </c>
      <c r="M27" s="442" t="s">
        <v>2</v>
      </c>
      <c r="N27" s="439" t="s">
        <v>174</v>
      </c>
      <c r="O27" s="2311" t="s">
        <v>174</v>
      </c>
      <c r="P27" s="4362" t="s">
        <v>2</v>
      </c>
      <c r="Q27" s="442" t="s">
        <v>2</v>
      </c>
      <c r="R27" s="442" t="s">
        <v>2</v>
      </c>
      <c r="S27" s="442" t="s">
        <v>2</v>
      </c>
      <c r="T27" s="442" t="s">
        <v>2</v>
      </c>
      <c r="U27" s="439" t="s">
        <v>174</v>
      </c>
      <c r="V27" s="4376" t="s">
        <v>174</v>
      </c>
      <c r="W27" s="443" t="s">
        <v>2</v>
      </c>
      <c r="X27" s="442" t="s">
        <v>2</v>
      </c>
      <c r="Y27" s="442" t="s">
        <v>2</v>
      </c>
      <c r="Z27" s="442" t="s">
        <v>2</v>
      </c>
      <c r="AA27" s="439" t="s">
        <v>174</v>
      </c>
      <c r="AB27" s="4020" t="s">
        <v>804</v>
      </c>
      <c r="AC27" s="4022" t="s">
        <v>804</v>
      </c>
      <c r="AD27" s="4362" t="s">
        <v>2</v>
      </c>
      <c r="AE27" s="439" t="s">
        <v>174</v>
      </c>
      <c r="AF27" s="442" t="s">
        <v>2</v>
      </c>
      <c r="AG27" s="4250" t="s">
        <v>804</v>
      </c>
      <c r="AH27" s="2456" t="s">
        <v>174</v>
      </c>
      <c r="AI27" s="4593" t="s">
        <v>174</v>
      </c>
      <c r="AJ27" s="4485" t="s">
        <v>174</v>
      </c>
      <c r="AK27" s="3361" t="s">
        <v>804</v>
      </c>
      <c r="AL27" s="1979" t="s">
        <v>174</v>
      </c>
      <c r="AM27" s="1987" t="s">
        <v>2</v>
      </c>
      <c r="AN27" s="1987" t="s">
        <v>2</v>
      </c>
      <c r="AO27" s="1987" t="s">
        <v>2</v>
      </c>
      <c r="AP27" s="1982" t="s">
        <v>174</v>
      </c>
      <c r="AQ27" s="1997" t="s">
        <v>174</v>
      </c>
      <c r="AR27" s="1986" t="s">
        <v>174</v>
      </c>
      <c r="AS27" s="1987" t="s">
        <v>2</v>
      </c>
      <c r="AT27" s="1978" t="s">
        <v>3</v>
      </c>
      <c r="AU27" s="3217" t="s">
        <v>1978</v>
      </c>
      <c r="AV27" s="1982" t="s">
        <v>174</v>
      </c>
      <c r="AW27" s="1982" t="s">
        <v>174</v>
      </c>
      <c r="AX27" s="1982" t="s">
        <v>17</v>
      </c>
      <c r="AY27" s="4801" t="s">
        <v>1981</v>
      </c>
      <c r="AZ27" s="2134" t="s">
        <v>3</v>
      </c>
      <c r="BA27" s="3217" t="s">
        <v>1982</v>
      </c>
      <c r="BB27" s="1987" t="s">
        <v>2</v>
      </c>
      <c r="BC27" s="1987" t="s">
        <v>2</v>
      </c>
      <c r="BD27" s="1982" t="s">
        <v>174</v>
      </c>
      <c r="BE27" s="1997" t="s">
        <v>174</v>
      </c>
      <c r="BF27" s="2074" t="s">
        <v>2</v>
      </c>
      <c r="BG27" s="1987" t="s">
        <v>2</v>
      </c>
      <c r="BH27" s="1987" t="s">
        <v>2</v>
      </c>
      <c r="BI27" s="1978" t="s">
        <v>3</v>
      </c>
      <c r="BJ27" s="1987" t="s">
        <v>2</v>
      </c>
      <c r="BK27" s="1982" t="s">
        <v>174</v>
      </c>
      <c r="BL27" s="1997" t="s">
        <v>174</v>
      </c>
      <c r="BM27" s="2059" t="s">
        <v>3</v>
      </c>
      <c r="BN27" s="2032" t="s">
        <v>2</v>
      </c>
      <c r="BO27" s="2118" t="s">
        <v>2</v>
      </c>
      <c r="BP27" s="1987" t="s">
        <v>2</v>
      </c>
      <c r="BQ27" s="1982" t="s">
        <v>174</v>
      </c>
      <c r="BR27" s="1982" t="s">
        <v>174</v>
      </c>
      <c r="BS27" s="2795" t="s">
        <v>804</v>
      </c>
      <c r="BT27" s="1593">
        <f t="shared" si="3"/>
        <v>11</v>
      </c>
      <c r="BU27" s="13">
        <f t="shared" si="4"/>
        <v>4</v>
      </c>
      <c r="BV27" s="13">
        <f t="shared" si="5"/>
        <v>0</v>
      </c>
      <c r="BW27" s="13">
        <f t="shared" si="6"/>
        <v>12</v>
      </c>
      <c r="BX27" s="49">
        <f t="shared" si="9"/>
        <v>0</v>
      </c>
      <c r="BY27" s="49">
        <f t="shared" si="0"/>
        <v>1</v>
      </c>
      <c r="BZ27" s="49">
        <v>2</v>
      </c>
      <c r="CA27" s="13">
        <f t="shared" si="8"/>
        <v>8</v>
      </c>
      <c r="CB27" s="219">
        <f t="shared" si="1"/>
        <v>0</v>
      </c>
      <c r="CC27" s="4594">
        <f t="shared" si="2"/>
        <v>2</v>
      </c>
    </row>
    <row r="28" spans="1:81" ht="17.25" customHeight="1">
      <c r="A28" s="3340" t="s">
        <v>1968</v>
      </c>
      <c r="B28" s="4595" t="s">
        <v>120</v>
      </c>
      <c r="C28" s="439" t="s">
        <v>174</v>
      </c>
      <c r="D28" s="442" t="s">
        <v>2</v>
      </c>
      <c r="E28" s="1241" t="s">
        <v>2</v>
      </c>
      <c r="F28" s="2312" t="s">
        <v>3</v>
      </c>
      <c r="G28" s="439" t="s">
        <v>174</v>
      </c>
      <c r="H28" s="4376" t="s">
        <v>174</v>
      </c>
      <c r="I28" s="4023" t="s">
        <v>120</v>
      </c>
      <c r="J28" s="442" t="s">
        <v>2</v>
      </c>
      <c r="K28" s="1852" t="s">
        <v>3</v>
      </c>
      <c r="L28" s="442" t="s">
        <v>2</v>
      </c>
      <c r="M28" s="442" t="s">
        <v>2</v>
      </c>
      <c r="N28" s="439" t="s">
        <v>174</v>
      </c>
      <c r="O28" s="2311" t="s">
        <v>174</v>
      </c>
      <c r="P28" s="4362" t="s">
        <v>2</v>
      </c>
      <c r="Q28" s="1852" t="s">
        <v>3</v>
      </c>
      <c r="R28" s="11" t="s">
        <v>120</v>
      </c>
      <c r="S28" s="442" t="s">
        <v>2</v>
      </c>
      <c r="T28" s="442" t="s">
        <v>2</v>
      </c>
      <c r="U28" s="439" t="s">
        <v>174</v>
      </c>
      <c r="V28" s="4376" t="s">
        <v>174</v>
      </c>
      <c r="W28" s="443" t="s">
        <v>2</v>
      </c>
      <c r="X28" s="442" t="s">
        <v>2</v>
      </c>
      <c r="Y28" s="442" t="s">
        <v>2</v>
      </c>
      <c r="Z28" s="442" t="s">
        <v>2</v>
      </c>
      <c r="AA28" s="442" t="s">
        <v>2</v>
      </c>
      <c r="AB28" s="439" t="s">
        <v>174</v>
      </c>
      <c r="AC28" s="2311" t="s">
        <v>174</v>
      </c>
      <c r="AD28" s="4375" t="s">
        <v>3</v>
      </c>
      <c r="AE28" s="442" t="s">
        <v>2</v>
      </c>
      <c r="AF28" s="11" t="s">
        <v>120</v>
      </c>
      <c r="AG28" s="2456" t="s">
        <v>174</v>
      </c>
      <c r="AH28" s="2456" t="s">
        <v>174</v>
      </c>
      <c r="AI28" s="4606" t="s">
        <v>804</v>
      </c>
      <c r="AJ28" s="4783" t="s">
        <v>804</v>
      </c>
      <c r="AK28" s="1986" t="s">
        <v>174</v>
      </c>
      <c r="AL28" s="1979" t="s">
        <v>174</v>
      </c>
      <c r="AM28" s="1982" t="s">
        <v>174</v>
      </c>
      <c r="AN28" s="1987" t="s">
        <v>2</v>
      </c>
      <c r="AO28" s="1978" t="s">
        <v>3</v>
      </c>
      <c r="AP28" s="1982" t="s">
        <v>174</v>
      </c>
      <c r="AQ28" s="1997" t="s">
        <v>174</v>
      </c>
      <c r="AR28" s="3361" t="s">
        <v>804</v>
      </c>
      <c r="AS28" s="3411" t="s">
        <v>902</v>
      </c>
      <c r="AT28" s="1987" t="s">
        <v>2</v>
      </c>
      <c r="AU28" s="1978" t="s">
        <v>3</v>
      </c>
      <c r="AV28" s="1987" t="s">
        <v>2</v>
      </c>
      <c r="AW28" s="1982" t="s">
        <v>174</v>
      </c>
      <c r="AX28" s="1997" t="s">
        <v>174</v>
      </c>
      <c r="AY28" s="2118" t="s">
        <v>2</v>
      </c>
      <c r="AZ28" s="1987" t="s">
        <v>2</v>
      </c>
      <c r="BA28" s="1987" t="s">
        <v>2</v>
      </c>
      <c r="BB28" s="2134" t="s">
        <v>3</v>
      </c>
      <c r="BC28" s="1982" t="s">
        <v>174</v>
      </c>
      <c r="BD28" s="1982" t="s">
        <v>174</v>
      </c>
      <c r="BE28" s="2795" t="s">
        <v>804</v>
      </c>
      <c r="BF28" s="2068" t="s">
        <v>3</v>
      </c>
      <c r="BG28" s="1987" t="s">
        <v>2</v>
      </c>
      <c r="BH28" s="1987" t="s">
        <v>2</v>
      </c>
      <c r="BI28" s="1987" t="s">
        <v>2</v>
      </c>
      <c r="BJ28" s="2213" t="s">
        <v>120</v>
      </c>
      <c r="BK28" s="1982" t="s">
        <v>174</v>
      </c>
      <c r="BL28" s="1997" t="s">
        <v>174</v>
      </c>
      <c r="BM28" s="2074" t="s">
        <v>2</v>
      </c>
      <c r="BN28" s="4455" t="s">
        <v>120</v>
      </c>
      <c r="BO28" s="2118" t="s">
        <v>2</v>
      </c>
      <c r="BP28" s="1987" t="s">
        <v>2</v>
      </c>
      <c r="BQ28" s="1987" t="s">
        <v>2</v>
      </c>
      <c r="BR28" s="1982" t="s">
        <v>174</v>
      </c>
      <c r="BS28" s="1997" t="s">
        <v>174</v>
      </c>
      <c r="BT28" s="1593">
        <f t="shared" si="3"/>
        <v>12</v>
      </c>
      <c r="BU28" s="13">
        <f t="shared" si="4"/>
        <v>4</v>
      </c>
      <c r="BV28" s="13">
        <f t="shared" si="5"/>
        <v>0</v>
      </c>
      <c r="BW28" s="13">
        <f t="shared" si="6"/>
        <v>11</v>
      </c>
      <c r="BX28" s="49">
        <f t="shared" si="9"/>
        <v>1</v>
      </c>
      <c r="BY28" s="49">
        <f t="shared" si="0"/>
        <v>1</v>
      </c>
      <c r="BZ28" s="49">
        <v>2</v>
      </c>
      <c r="CA28" s="13">
        <f t="shared" si="8"/>
        <v>9</v>
      </c>
      <c r="CB28" s="219">
        <f t="shared" si="1"/>
        <v>0</v>
      </c>
      <c r="CC28" s="4594">
        <f t="shared" si="2"/>
        <v>1</v>
      </c>
    </row>
    <row r="29" spans="1:81" ht="17.25" customHeight="1">
      <c r="A29" s="4730" t="s">
        <v>1969</v>
      </c>
      <c r="B29" s="4694" t="s">
        <v>2</v>
      </c>
      <c r="C29" s="4115" t="s">
        <v>174</v>
      </c>
      <c r="D29" s="4731" t="s">
        <v>120</v>
      </c>
      <c r="E29" s="4704" t="s">
        <v>2</v>
      </c>
      <c r="F29" s="4729" t="s">
        <v>2</v>
      </c>
      <c r="G29" s="4115" t="s">
        <v>174</v>
      </c>
      <c r="H29" s="4696" t="s">
        <v>174</v>
      </c>
      <c r="I29" s="4707" t="s">
        <v>3</v>
      </c>
      <c r="J29" s="4695" t="s">
        <v>2</v>
      </c>
      <c r="K29" s="4731" t="s">
        <v>120</v>
      </c>
      <c r="L29" s="4695" t="s">
        <v>2</v>
      </c>
      <c r="M29" s="4695" t="s">
        <v>2</v>
      </c>
      <c r="N29" s="4115" t="s">
        <v>174</v>
      </c>
      <c r="O29" s="4122" t="s">
        <v>174</v>
      </c>
      <c r="P29" s="4694" t="s">
        <v>2</v>
      </c>
      <c r="Q29" s="4731" t="s">
        <v>120</v>
      </c>
      <c r="R29" s="4695" t="s">
        <v>2</v>
      </c>
      <c r="S29" s="4703" t="s">
        <v>3</v>
      </c>
      <c r="T29" s="4695" t="s">
        <v>2</v>
      </c>
      <c r="U29" s="4115" t="s">
        <v>174</v>
      </c>
      <c r="V29" s="4696" t="s">
        <v>174</v>
      </c>
      <c r="W29" s="4729" t="s">
        <v>2</v>
      </c>
      <c r="X29" s="4695" t="s">
        <v>2</v>
      </c>
      <c r="Y29" s="4695" t="s">
        <v>2</v>
      </c>
      <c r="Z29" s="4695" t="s">
        <v>2</v>
      </c>
      <c r="AA29" s="4703" t="s">
        <v>3</v>
      </c>
      <c r="AB29" s="4115" t="s">
        <v>174</v>
      </c>
      <c r="AC29" s="4122" t="s">
        <v>174</v>
      </c>
      <c r="AD29" s="4362" t="s">
        <v>2</v>
      </c>
      <c r="AE29" s="439" t="s">
        <v>174</v>
      </c>
      <c r="AF29" s="442" t="s">
        <v>2</v>
      </c>
      <c r="AG29" s="2456" t="s">
        <v>174</v>
      </c>
      <c r="AH29" s="4250" t="s">
        <v>804</v>
      </c>
      <c r="AI29" s="4593" t="s">
        <v>174</v>
      </c>
      <c r="AJ29" s="4485" t="s">
        <v>174</v>
      </c>
      <c r="AK29" s="1986" t="s">
        <v>174</v>
      </c>
      <c r="AL29" s="1979" t="s">
        <v>174</v>
      </c>
      <c r="AM29" s="1987" t="s">
        <v>2</v>
      </c>
      <c r="AN29" s="4534" t="s">
        <v>120</v>
      </c>
      <c r="AO29" s="1987" t="s">
        <v>2</v>
      </c>
      <c r="AP29" s="1982" t="s">
        <v>174</v>
      </c>
      <c r="AQ29" s="1997" t="s">
        <v>174</v>
      </c>
      <c r="AR29" s="3361" t="s">
        <v>804</v>
      </c>
      <c r="AS29" s="3411" t="s">
        <v>902</v>
      </c>
      <c r="AT29" s="1987" t="s">
        <v>2</v>
      </c>
      <c r="AU29" s="1987" t="s">
        <v>2</v>
      </c>
      <c r="AV29" s="1987" t="s">
        <v>2</v>
      </c>
      <c r="AW29" s="1982" t="s">
        <v>174</v>
      </c>
      <c r="AX29" s="1982" t="s">
        <v>174</v>
      </c>
      <c r="AY29" s="3411" t="s">
        <v>1987</v>
      </c>
      <c r="AZ29" s="3114" t="s">
        <v>2</v>
      </c>
      <c r="BA29" s="4801" t="s">
        <v>1981</v>
      </c>
      <c r="BB29" s="2012" t="s">
        <v>2</v>
      </c>
      <c r="BC29" s="2012" t="s">
        <v>2</v>
      </c>
      <c r="BD29" s="2009" t="s">
        <v>174</v>
      </c>
      <c r="BE29" s="2009" t="s">
        <v>174</v>
      </c>
      <c r="BF29" s="2074" t="s">
        <v>2</v>
      </c>
      <c r="BG29" s="1987" t="s">
        <v>2</v>
      </c>
      <c r="BH29" s="1987" t="s">
        <v>2</v>
      </c>
      <c r="BI29" s="2213" t="s">
        <v>120</v>
      </c>
      <c r="BJ29" s="1978" t="s">
        <v>3</v>
      </c>
      <c r="BK29" s="1982" t="s">
        <v>174</v>
      </c>
      <c r="BL29" s="1997" t="s">
        <v>174</v>
      </c>
      <c r="BM29" s="3411" t="s">
        <v>799</v>
      </c>
      <c r="BN29" s="2031" t="s">
        <v>3</v>
      </c>
      <c r="BO29" s="3114" t="s">
        <v>2</v>
      </c>
      <c r="BP29" s="2012" t="s">
        <v>2</v>
      </c>
      <c r="BQ29" s="2012" t="s">
        <v>2</v>
      </c>
      <c r="BR29" s="2009" t="s">
        <v>174</v>
      </c>
      <c r="BS29" s="3395" t="s">
        <v>174</v>
      </c>
      <c r="BT29" s="1593">
        <f>COUNTIF(AJ29:BN29,$BT$4)</f>
        <v>13</v>
      </c>
      <c r="BU29" s="13">
        <f>COUNTIF(AJ29:BN29,$BU$4)</f>
        <v>2</v>
      </c>
      <c r="BV29" s="13">
        <f>COUNTIF(AJ29:BN29,$BV$4)</f>
        <v>0</v>
      </c>
      <c r="BW29" s="13">
        <f>COUNTIF(AJ29:BN29,$BW$4)</f>
        <v>11</v>
      </c>
      <c r="BX29" s="49">
        <f t="shared" si="9"/>
        <v>0</v>
      </c>
      <c r="BY29" s="49">
        <f>IF(AK29="off",0,1)+IF(AL29="off",0,1)+IF(AR29="off",0,1)</f>
        <v>1</v>
      </c>
      <c r="BZ29" s="49">
        <v>2</v>
      </c>
      <c r="CA29" s="13">
        <f>(BU29*2)+(BV29*2)+BX29</f>
        <v>4</v>
      </c>
      <c r="CB29" s="219">
        <f>COUNTIF(G29:H29,"E")+COUNTIF(N29:O29,"E")+COUNTIF(U29:V29,"E")+COUNTIF(AB29:AC29,"E")+COUNTIF(AI29,"E")</f>
        <v>0</v>
      </c>
      <c r="CC29" s="4594">
        <f>COUNTIF(G29:H29,"D1")+COUNTIF(N29:O29,"D1")+COUNTIF(U29:V29,"D1")+COUNTIF(AB29:AC29,"D1")+COUNTIF(AI29,"D1")</f>
        <v>0</v>
      </c>
    </row>
    <row r="30" spans="1:81" ht="17.25" customHeight="1">
      <c r="A30" s="3340" t="s">
        <v>1970</v>
      </c>
      <c r="B30" s="4362" t="s">
        <v>2</v>
      </c>
      <c r="C30" s="442" t="s">
        <v>2</v>
      </c>
      <c r="D30" s="1852" t="s">
        <v>3</v>
      </c>
      <c r="E30" s="1241" t="s">
        <v>2</v>
      </c>
      <c r="F30" s="446" t="s">
        <v>174</v>
      </c>
      <c r="G30" s="4020" t="s">
        <v>804</v>
      </c>
      <c r="H30" s="4393" t="s">
        <v>804</v>
      </c>
      <c r="I30" s="443" t="s">
        <v>2</v>
      </c>
      <c r="J30" s="439" t="s">
        <v>174</v>
      </c>
      <c r="K30" s="442" t="s">
        <v>2</v>
      </c>
      <c r="L30" s="442" t="s">
        <v>2</v>
      </c>
      <c r="M30" s="1852" t="s">
        <v>3</v>
      </c>
      <c r="N30" s="439" t="s">
        <v>174</v>
      </c>
      <c r="O30" s="2311" t="s">
        <v>174</v>
      </c>
      <c r="P30" s="4362" t="s">
        <v>2</v>
      </c>
      <c r="Q30" s="442" t="s">
        <v>2</v>
      </c>
      <c r="R30" s="442" t="s">
        <v>2</v>
      </c>
      <c r="S30" s="442" t="s">
        <v>2</v>
      </c>
      <c r="T30" s="11" t="s">
        <v>120</v>
      </c>
      <c r="U30" s="439" t="s">
        <v>174</v>
      </c>
      <c r="V30" s="4376" t="s">
        <v>174</v>
      </c>
      <c r="W30" s="2312" t="s">
        <v>3</v>
      </c>
      <c r="X30" s="442" t="s">
        <v>2</v>
      </c>
      <c r="Y30" s="442" t="s">
        <v>2</v>
      </c>
      <c r="Z30" s="11" t="s">
        <v>120</v>
      </c>
      <c r="AA30" s="442" t="s">
        <v>2</v>
      </c>
      <c r="AB30" s="439" t="s">
        <v>174</v>
      </c>
      <c r="AC30" s="2311" t="s">
        <v>174</v>
      </c>
      <c r="AD30" s="4732" t="s">
        <v>3</v>
      </c>
      <c r="AE30" s="4703" t="s">
        <v>3</v>
      </c>
      <c r="AF30" s="4695" t="s">
        <v>2</v>
      </c>
      <c r="AG30" s="4249" t="s">
        <v>174</v>
      </c>
      <c r="AH30" s="4733" t="s">
        <v>804</v>
      </c>
      <c r="AI30" s="4734" t="s">
        <v>174</v>
      </c>
      <c r="AJ30" s="4485" t="s">
        <v>174</v>
      </c>
      <c r="AK30" s="1986" t="s">
        <v>174</v>
      </c>
      <c r="AL30" s="1979" t="s">
        <v>174</v>
      </c>
      <c r="AM30" s="1987" t="s">
        <v>2</v>
      </c>
      <c r="AN30" s="1987" t="s">
        <v>2</v>
      </c>
      <c r="AO30" s="1982" t="s">
        <v>174</v>
      </c>
      <c r="AP30" s="1982" t="s">
        <v>174</v>
      </c>
      <c r="AQ30" s="2795" t="s">
        <v>804</v>
      </c>
      <c r="AR30" s="1986" t="s">
        <v>174</v>
      </c>
      <c r="AS30" s="1987" t="s">
        <v>120</v>
      </c>
      <c r="AT30" s="1987" t="s">
        <v>2</v>
      </c>
      <c r="AU30" s="1987" t="s">
        <v>2</v>
      </c>
      <c r="AV30" s="1982" t="s">
        <v>17</v>
      </c>
      <c r="AW30" s="1982" t="s">
        <v>174</v>
      </c>
      <c r="AX30" s="2795" t="s">
        <v>704</v>
      </c>
      <c r="AY30" s="4534" t="s">
        <v>120</v>
      </c>
      <c r="AZ30" s="1987" t="s">
        <v>2</v>
      </c>
      <c r="BA30" s="2134" t="s">
        <v>3</v>
      </c>
      <c r="BB30" s="1987" t="s">
        <v>2</v>
      </c>
      <c r="BC30" s="2009" t="s">
        <v>17</v>
      </c>
      <c r="BD30" s="3197" t="s">
        <v>704</v>
      </c>
      <c r="BE30" s="1997" t="s">
        <v>174</v>
      </c>
      <c r="BF30" s="2213" t="s">
        <v>120</v>
      </c>
      <c r="BG30" s="1987" t="s">
        <v>2</v>
      </c>
      <c r="BH30" s="1987" t="s">
        <v>2</v>
      </c>
      <c r="BI30" s="1987" t="s">
        <v>2</v>
      </c>
      <c r="BJ30" s="1987" t="s">
        <v>2</v>
      </c>
      <c r="BK30" s="1997" t="s">
        <v>17</v>
      </c>
      <c r="BL30" s="1997" t="s">
        <v>174</v>
      </c>
      <c r="BM30" s="2074" t="s">
        <v>2</v>
      </c>
      <c r="BN30" s="2032" t="s">
        <v>2</v>
      </c>
      <c r="BO30" s="2118" t="s">
        <v>2</v>
      </c>
      <c r="BP30" s="1987" t="s">
        <v>2</v>
      </c>
      <c r="BQ30" s="1987" t="s">
        <v>2</v>
      </c>
      <c r="BR30" s="1982" t="s">
        <v>174</v>
      </c>
      <c r="BS30" s="1997" t="s">
        <v>174</v>
      </c>
      <c r="BT30" s="1593">
        <f t="shared" si="3"/>
        <v>15</v>
      </c>
      <c r="BU30" s="13">
        <f t="shared" si="4"/>
        <v>1</v>
      </c>
      <c r="BV30" s="13">
        <f t="shared" si="5"/>
        <v>0</v>
      </c>
      <c r="BW30" s="13">
        <f t="shared" si="6"/>
        <v>12</v>
      </c>
      <c r="BX30" s="49">
        <f t="shared" si="9"/>
        <v>3</v>
      </c>
      <c r="BY30" s="49">
        <f t="shared" si="0"/>
        <v>0</v>
      </c>
      <c r="BZ30" s="49">
        <v>2</v>
      </c>
      <c r="CA30" s="13">
        <f t="shared" si="8"/>
        <v>5</v>
      </c>
      <c r="CB30" s="219">
        <f t="shared" si="1"/>
        <v>0</v>
      </c>
      <c r="CC30" s="4594">
        <f t="shared" si="2"/>
        <v>2</v>
      </c>
    </row>
    <row r="31" spans="1:81" ht="17.25" customHeight="1" thickBot="1">
      <c r="A31" s="3341" t="s">
        <v>1971</v>
      </c>
      <c r="B31" s="4362" t="s">
        <v>2</v>
      </c>
      <c r="C31" s="442" t="s">
        <v>2</v>
      </c>
      <c r="D31" s="442" t="s">
        <v>2</v>
      </c>
      <c r="E31" s="4600" t="s">
        <v>120</v>
      </c>
      <c r="F31" s="443" t="s">
        <v>2</v>
      </c>
      <c r="G31" s="439" t="s">
        <v>174</v>
      </c>
      <c r="H31" s="4376" t="s">
        <v>174</v>
      </c>
      <c r="I31" s="443" t="s">
        <v>2</v>
      </c>
      <c r="J31" s="442" t="s">
        <v>2</v>
      </c>
      <c r="K31" s="442" t="s">
        <v>2</v>
      </c>
      <c r="L31" s="11" t="s">
        <v>120</v>
      </c>
      <c r="M31" s="439" t="s">
        <v>174</v>
      </c>
      <c r="N31" s="4020" t="s">
        <v>804</v>
      </c>
      <c r="O31" s="4022" t="s">
        <v>804</v>
      </c>
      <c r="P31" s="4362" t="s">
        <v>2</v>
      </c>
      <c r="Q31" s="439" t="s">
        <v>174</v>
      </c>
      <c r="R31" s="442" t="s">
        <v>2</v>
      </c>
      <c r="S31" s="442" t="s">
        <v>2</v>
      </c>
      <c r="T31" s="442" t="s">
        <v>2</v>
      </c>
      <c r="U31" s="439" t="s">
        <v>174</v>
      </c>
      <c r="V31" s="4376" t="s">
        <v>174</v>
      </c>
      <c r="W31" s="4023" t="s">
        <v>120</v>
      </c>
      <c r="X31" s="442" t="s">
        <v>2</v>
      </c>
      <c r="Y31" s="442" t="s">
        <v>2</v>
      </c>
      <c r="Z31" s="442" t="s">
        <v>2</v>
      </c>
      <c r="AA31" s="442" t="s">
        <v>2</v>
      </c>
      <c r="AB31" s="439" t="s">
        <v>174</v>
      </c>
      <c r="AC31" s="2311" t="s">
        <v>174</v>
      </c>
      <c r="AD31" s="4362" t="s">
        <v>2</v>
      </c>
      <c r="AE31" s="442" t="s">
        <v>2</v>
      </c>
      <c r="AF31" s="442" t="s">
        <v>2</v>
      </c>
      <c r="AG31" s="2456" t="s">
        <v>174</v>
      </c>
      <c r="AH31" s="4250" t="s">
        <v>804</v>
      </c>
      <c r="AI31" s="4593" t="s">
        <v>174</v>
      </c>
      <c r="AJ31" s="4485" t="s">
        <v>174</v>
      </c>
      <c r="AK31" s="1986" t="s">
        <v>174</v>
      </c>
      <c r="AL31" s="3362" t="s">
        <v>804</v>
      </c>
      <c r="AM31" s="1987" t="s">
        <v>2</v>
      </c>
      <c r="AN31" s="1987" t="s">
        <v>2</v>
      </c>
      <c r="AO31" s="1982" t="s">
        <v>174</v>
      </c>
      <c r="AP31" s="1982" t="s">
        <v>174</v>
      </c>
      <c r="AQ31" s="2795" t="s">
        <v>804</v>
      </c>
      <c r="AR31" s="1986" t="s">
        <v>174</v>
      </c>
      <c r="AS31" s="1987" t="s">
        <v>2</v>
      </c>
      <c r="AT31" s="1982" t="s">
        <v>17</v>
      </c>
      <c r="AU31" s="1987" t="s">
        <v>2</v>
      </c>
      <c r="AV31" s="1987" t="s">
        <v>2</v>
      </c>
      <c r="AW31" s="1982" t="s">
        <v>174</v>
      </c>
      <c r="AX31" s="1997" t="s">
        <v>174</v>
      </c>
      <c r="AY31" s="2118" t="s">
        <v>2</v>
      </c>
      <c r="AZ31" s="1987" t="s">
        <v>2</v>
      </c>
      <c r="BA31" s="1987" t="s">
        <v>2</v>
      </c>
      <c r="BB31" s="1987" t="s">
        <v>2</v>
      </c>
      <c r="BC31" s="1987" t="s">
        <v>2</v>
      </c>
      <c r="BD31" s="1982" t="s">
        <v>174</v>
      </c>
      <c r="BE31" s="1997" t="s">
        <v>174</v>
      </c>
      <c r="BF31" s="2074" t="s">
        <v>2</v>
      </c>
      <c r="BG31" s="2213" t="s">
        <v>120</v>
      </c>
      <c r="BH31" s="4456" t="s">
        <v>15</v>
      </c>
      <c r="BI31" s="1987" t="s">
        <v>2</v>
      </c>
      <c r="BJ31" s="1987" t="s">
        <v>2</v>
      </c>
      <c r="BK31" s="3197" t="s">
        <v>804</v>
      </c>
      <c r="BL31" s="1997" t="s">
        <v>174</v>
      </c>
      <c r="BM31" s="2074" t="s">
        <v>2</v>
      </c>
      <c r="BN31" s="2032" t="s">
        <v>2</v>
      </c>
      <c r="BO31" s="2118" t="s">
        <v>2</v>
      </c>
      <c r="BP31" s="1987" t="s">
        <v>2</v>
      </c>
      <c r="BQ31" s="1987" t="s">
        <v>2</v>
      </c>
      <c r="BR31" s="1982" t="s">
        <v>174</v>
      </c>
      <c r="BS31" s="1997" t="s">
        <v>174</v>
      </c>
      <c r="BT31" s="1593">
        <f t="shared" si="3"/>
        <v>17</v>
      </c>
      <c r="BU31" s="13">
        <f t="shared" si="4"/>
        <v>0</v>
      </c>
      <c r="BV31" s="13">
        <f t="shared" si="5"/>
        <v>0</v>
      </c>
      <c r="BW31" s="13">
        <f t="shared" si="6"/>
        <v>11</v>
      </c>
      <c r="BX31" s="49">
        <f t="shared" si="9"/>
        <v>2</v>
      </c>
      <c r="BY31" s="49">
        <f t="shared" si="0"/>
        <v>1</v>
      </c>
      <c r="BZ31" s="49">
        <v>2</v>
      </c>
      <c r="CA31" s="13">
        <f t="shared" si="8"/>
        <v>2</v>
      </c>
      <c r="CB31" s="219">
        <f t="shared" si="1"/>
        <v>0</v>
      </c>
      <c r="CC31" s="4594">
        <f t="shared" si="2"/>
        <v>2</v>
      </c>
    </row>
    <row r="32" spans="1:81" ht="17.25" customHeight="1">
      <c r="A32" s="3341" t="s">
        <v>1972</v>
      </c>
      <c r="B32" s="4375" t="s">
        <v>3</v>
      </c>
      <c r="C32" s="11" t="s">
        <v>120</v>
      </c>
      <c r="D32" s="442" t="s">
        <v>2</v>
      </c>
      <c r="E32" s="4389" t="s">
        <v>3</v>
      </c>
      <c r="F32" s="443" t="s">
        <v>2</v>
      </c>
      <c r="G32" s="439" t="s">
        <v>174</v>
      </c>
      <c r="H32" s="4376" t="s">
        <v>174</v>
      </c>
      <c r="I32" s="443" t="s">
        <v>2</v>
      </c>
      <c r="J32" s="11" t="s">
        <v>120</v>
      </c>
      <c r="K32" s="442" t="s">
        <v>2</v>
      </c>
      <c r="L32" s="442" t="s">
        <v>2</v>
      </c>
      <c r="M32" s="439" t="s">
        <v>174</v>
      </c>
      <c r="N32" s="4020" t="s">
        <v>804</v>
      </c>
      <c r="O32" s="4022" t="s">
        <v>804</v>
      </c>
      <c r="P32" s="4375" t="s">
        <v>3</v>
      </c>
      <c r="Q32" s="442" t="s">
        <v>2</v>
      </c>
      <c r="R32" s="439" t="s">
        <v>174</v>
      </c>
      <c r="S32" s="442" t="s">
        <v>2</v>
      </c>
      <c r="T32" s="442" t="s">
        <v>2</v>
      </c>
      <c r="U32" s="439" t="s">
        <v>174</v>
      </c>
      <c r="V32" s="4376" t="s">
        <v>174</v>
      </c>
      <c r="W32" s="443" t="s">
        <v>2</v>
      </c>
      <c r="X32" s="1852" t="s">
        <v>3</v>
      </c>
      <c r="Y32" s="11" t="s">
        <v>120</v>
      </c>
      <c r="Z32" s="442" t="s">
        <v>2</v>
      </c>
      <c r="AA32" s="442" t="s">
        <v>2</v>
      </c>
      <c r="AB32" s="439" t="s">
        <v>174</v>
      </c>
      <c r="AC32" s="2311" t="s">
        <v>174</v>
      </c>
      <c r="AD32" s="443" t="s">
        <v>2</v>
      </c>
      <c r="AE32" s="442" t="s">
        <v>2</v>
      </c>
      <c r="AF32" s="442" t="s">
        <v>2</v>
      </c>
      <c r="AG32" s="4250" t="s">
        <v>804</v>
      </c>
      <c r="AH32" s="2456" t="s">
        <v>174</v>
      </c>
      <c r="AI32" s="4614" t="s">
        <v>174</v>
      </c>
      <c r="AJ32" s="4485" t="s">
        <v>174</v>
      </c>
      <c r="AK32" s="1986" t="s">
        <v>174</v>
      </c>
      <c r="AL32" s="3362" t="s">
        <v>804</v>
      </c>
      <c r="AM32" s="1978" t="s">
        <v>3</v>
      </c>
      <c r="AN32" s="1987" t="s">
        <v>2</v>
      </c>
      <c r="AO32" s="1987" t="s">
        <v>2</v>
      </c>
      <c r="AP32" s="1982" t="s">
        <v>174</v>
      </c>
      <c r="AQ32" s="1997" t="s">
        <v>174</v>
      </c>
      <c r="AR32" s="1986" t="s">
        <v>174</v>
      </c>
      <c r="AS32" s="2213" t="s">
        <v>120</v>
      </c>
      <c r="AT32" s="1982" t="s">
        <v>174</v>
      </c>
      <c r="AU32" s="1987" t="s">
        <v>2</v>
      </c>
      <c r="AV32" s="1987" t="s">
        <v>2</v>
      </c>
      <c r="AW32" s="3197" t="s">
        <v>804</v>
      </c>
      <c r="AX32" s="1997" t="s">
        <v>174</v>
      </c>
      <c r="AY32" s="2118" t="s">
        <v>2</v>
      </c>
      <c r="AZ32" s="1987" t="s">
        <v>2</v>
      </c>
      <c r="BA32" s="1987" t="s">
        <v>2</v>
      </c>
      <c r="BB32" s="1985" t="s">
        <v>2</v>
      </c>
      <c r="BC32" s="2134" t="s">
        <v>3</v>
      </c>
      <c r="BD32" s="1982" t="s">
        <v>174</v>
      </c>
      <c r="BE32" s="1997" t="s">
        <v>174</v>
      </c>
      <c r="BF32" s="1982" t="s">
        <v>174</v>
      </c>
      <c r="BG32" s="1987" t="s">
        <v>2</v>
      </c>
      <c r="BH32" s="1978" t="s">
        <v>3</v>
      </c>
      <c r="BI32" s="4714" t="s">
        <v>1934</v>
      </c>
      <c r="BJ32" s="4715" t="s">
        <v>1934</v>
      </c>
      <c r="BK32" s="1982" t="s">
        <v>174</v>
      </c>
      <c r="BL32" s="2795" t="s">
        <v>804</v>
      </c>
      <c r="BM32" s="4480" t="s">
        <v>120</v>
      </c>
      <c r="BN32" s="2032" t="s">
        <v>2</v>
      </c>
      <c r="BO32" s="2118" t="s">
        <v>2</v>
      </c>
      <c r="BP32" s="1987" t="s">
        <v>2</v>
      </c>
      <c r="BQ32" s="1987" t="s">
        <v>2</v>
      </c>
      <c r="BR32" s="1982" t="s">
        <v>174</v>
      </c>
      <c r="BS32" s="1997" t="s">
        <v>174</v>
      </c>
      <c r="BT32" s="1593">
        <f>COUNTIF(AJ32:BN32,$BT$4)</f>
        <v>12</v>
      </c>
      <c r="BU32" s="13">
        <f>COUNTIF(AJ32:BN32,$BU$4)</f>
        <v>3</v>
      </c>
      <c r="BV32" s="13">
        <f>COUNTIF(AJ32:BN32,$BV$4)</f>
        <v>0</v>
      </c>
      <c r="BW32" s="13">
        <f>COUNTIF(AJ32:BN32,$BW$4)</f>
        <v>11</v>
      </c>
      <c r="BX32" s="49">
        <f t="shared" si="9"/>
        <v>2</v>
      </c>
      <c r="BY32" s="49">
        <f>IF(AK32="off",0,1)+IF(AL32="off",0,1)+IF(AR32="off",0,1)</f>
        <v>1</v>
      </c>
      <c r="BZ32" s="49">
        <v>2</v>
      </c>
      <c r="CA32" s="13">
        <f>(BU32*2)+(BV32*2)+BX32</f>
        <v>8</v>
      </c>
      <c r="CB32" s="219">
        <f>COUNTIF(G32:H32,"E")+COUNTIF(N32:O32,"E")+COUNTIF(U32:V32,"E")+COUNTIF(AB32:AC32,"E")+COUNTIF(AI32,"E")</f>
        <v>0</v>
      </c>
      <c r="CC32" s="4594">
        <f>COUNTIF(G32:H32,"D1")+COUNTIF(N32:O32,"D1")+COUNTIF(U32:V32,"D1")+COUNTIF(AB32:AC32,"D1")+COUNTIF(AI32,"D1")</f>
        <v>2</v>
      </c>
    </row>
    <row r="33" spans="1:81" ht="16.5" customHeight="1" thickBot="1">
      <c r="A33" s="3342" t="s">
        <v>1973</v>
      </c>
      <c r="B33" s="4380" t="s">
        <v>2</v>
      </c>
      <c r="C33" s="453" t="s">
        <v>2</v>
      </c>
      <c r="D33" s="453" t="s">
        <v>2</v>
      </c>
      <c r="E33" s="4599" t="s">
        <v>2</v>
      </c>
      <c r="F33" s="2315" t="s">
        <v>174</v>
      </c>
      <c r="G33" s="4040" t="s">
        <v>804</v>
      </c>
      <c r="H33" s="4387" t="s">
        <v>804</v>
      </c>
      <c r="I33" s="449" t="s">
        <v>2</v>
      </c>
      <c r="J33" s="451" t="s">
        <v>174</v>
      </c>
      <c r="K33" s="453" t="s">
        <v>2</v>
      </c>
      <c r="L33" s="453" t="s">
        <v>2</v>
      </c>
      <c r="M33" s="4026" t="s">
        <v>120</v>
      </c>
      <c r="N33" s="451" t="s">
        <v>174</v>
      </c>
      <c r="O33" s="2317" t="s">
        <v>174</v>
      </c>
      <c r="P33" s="4380" t="s">
        <v>2</v>
      </c>
      <c r="Q33" s="453" t="s">
        <v>2</v>
      </c>
      <c r="R33" s="453" t="s">
        <v>2</v>
      </c>
      <c r="S33" s="453" t="s">
        <v>2</v>
      </c>
      <c r="T33" s="453" t="s">
        <v>2</v>
      </c>
      <c r="U33" s="451" t="s">
        <v>174</v>
      </c>
      <c r="V33" s="4378" t="s">
        <v>174</v>
      </c>
      <c r="W33" s="449" t="s">
        <v>2</v>
      </c>
      <c r="X33" s="453" t="s">
        <v>2</v>
      </c>
      <c r="Y33" s="453" t="s">
        <v>2</v>
      </c>
      <c r="Z33" s="453" t="s">
        <v>2</v>
      </c>
      <c r="AA33" s="453" t="s">
        <v>2</v>
      </c>
      <c r="AB33" s="451" t="s">
        <v>174</v>
      </c>
      <c r="AC33" s="2317" t="s">
        <v>174</v>
      </c>
      <c r="AD33" s="4735" t="s">
        <v>1941</v>
      </c>
      <c r="AE33" s="4026" t="s">
        <v>120</v>
      </c>
      <c r="AF33" s="453" t="s">
        <v>2</v>
      </c>
      <c r="AG33" s="33" t="s">
        <v>174</v>
      </c>
      <c r="AH33" s="33" t="s">
        <v>174</v>
      </c>
      <c r="AI33" s="4736" t="s">
        <v>804</v>
      </c>
      <c r="AJ33" s="4784" t="s">
        <v>174</v>
      </c>
      <c r="AK33" s="2034" t="s">
        <v>174</v>
      </c>
      <c r="AL33" s="2002" t="s">
        <v>174</v>
      </c>
      <c r="AM33" s="1999" t="s">
        <v>2</v>
      </c>
      <c r="AN33" s="1999" t="s">
        <v>2</v>
      </c>
      <c r="AO33" s="1999" t="s">
        <v>2</v>
      </c>
      <c r="AP33" s="2003" t="s">
        <v>174</v>
      </c>
      <c r="AQ33" s="2064" t="s">
        <v>174</v>
      </c>
      <c r="AR33" s="4785" t="s">
        <v>804</v>
      </c>
      <c r="AS33" s="1999" t="s">
        <v>2</v>
      </c>
      <c r="AT33" s="2213" t="s">
        <v>15</v>
      </c>
      <c r="AU33" s="1999" t="s">
        <v>2</v>
      </c>
      <c r="AV33" s="1999" t="s">
        <v>2</v>
      </c>
      <c r="AW33" s="3246" t="s">
        <v>804</v>
      </c>
      <c r="AX33" s="2064" t="s">
        <v>174</v>
      </c>
      <c r="AY33" s="2146" t="s">
        <v>2</v>
      </c>
      <c r="AZ33" s="1999" t="s">
        <v>2</v>
      </c>
      <c r="BA33" s="1999" t="s">
        <v>2</v>
      </c>
      <c r="BB33" s="1999" t="s">
        <v>2</v>
      </c>
      <c r="BC33" s="4456" t="s">
        <v>120</v>
      </c>
      <c r="BD33" s="2003" t="s">
        <v>174</v>
      </c>
      <c r="BE33" s="2064" t="s">
        <v>174</v>
      </c>
      <c r="BF33" s="2062" t="s">
        <v>2</v>
      </c>
      <c r="BG33" s="1997" t="s">
        <v>17</v>
      </c>
      <c r="BH33" s="1999" t="s">
        <v>2</v>
      </c>
      <c r="BI33" s="1999" t="s">
        <v>2</v>
      </c>
      <c r="BJ33" s="2003" t="s">
        <v>174</v>
      </c>
      <c r="BK33" s="2003" t="s">
        <v>174</v>
      </c>
      <c r="BL33" s="3369" t="s">
        <v>804</v>
      </c>
      <c r="BM33" s="2062" t="s">
        <v>2</v>
      </c>
      <c r="BN33" s="2035" t="s">
        <v>2</v>
      </c>
      <c r="BO33" s="2062" t="s">
        <v>2</v>
      </c>
      <c r="BP33" s="1999" t="s">
        <v>2</v>
      </c>
      <c r="BQ33" s="1999" t="s">
        <v>2</v>
      </c>
      <c r="BR33" s="2003" t="s">
        <v>174</v>
      </c>
      <c r="BS33" s="2064" t="s">
        <v>174</v>
      </c>
      <c r="BT33" s="1593">
        <f>COUNTIF(AJ33:BN33,$BT$4)</f>
        <v>17</v>
      </c>
      <c r="BU33" s="13">
        <f>COUNTIF(AJ33:BN33,$BU$4)</f>
        <v>0</v>
      </c>
      <c r="BV33" s="13">
        <f>COUNTIF(AJ33:BN33,$BV$4)</f>
        <v>0</v>
      </c>
      <c r="BW33" s="13">
        <f>COUNTIF(AJ33:BN33,$BW$4)</f>
        <v>11</v>
      </c>
      <c r="BX33" s="49">
        <f t="shared" si="9"/>
        <v>2</v>
      </c>
      <c r="BY33" s="49">
        <f>IF(AK33="off",0,1)+IF(AL33="off",0,1)+IF(AR33="off",0,1)</f>
        <v>1</v>
      </c>
      <c r="BZ33" s="49">
        <v>2</v>
      </c>
      <c r="CA33" s="13">
        <f>(BU33*2)+(BV33*2)+BX33</f>
        <v>2</v>
      </c>
      <c r="CB33" s="219">
        <f>COUNTIF(G33:H33,"E")+COUNTIF(N33:O33,"E")+COUNTIF(U33:V33,"E")+COUNTIF(AB33:AC33,"E")+COUNTIF(AI33,"E")</f>
        <v>0</v>
      </c>
      <c r="CC33" s="4594">
        <f>COUNTIF(G33:H33,"D1")+COUNTIF(N33:O33,"D1")+COUNTIF(U33:V33,"D1")+COUNTIF(AB33:AC33,"D1")+COUNTIF(AI33,"D1")</f>
        <v>3</v>
      </c>
    </row>
    <row r="34" spans="1:81" ht="17.25" customHeight="1">
      <c r="A34" s="4737" t="s">
        <v>984</v>
      </c>
      <c r="B34" s="4115" t="s">
        <v>1708</v>
      </c>
      <c r="C34" s="4119" t="s">
        <v>1047</v>
      </c>
      <c r="D34" s="4115" t="s">
        <v>174</v>
      </c>
      <c r="E34" s="4696" t="s">
        <v>174</v>
      </c>
      <c r="F34" s="4738" t="s">
        <v>1047</v>
      </c>
      <c r="G34" s="4115" t="s">
        <v>1708</v>
      </c>
      <c r="H34" s="4696" t="s">
        <v>174</v>
      </c>
      <c r="I34" s="4738" t="s">
        <v>1047</v>
      </c>
      <c r="J34" s="4119" t="s">
        <v>1047</v>
      </c>
      <c r="K34" s="4115" t="s">
        <v>1708</v>
      </c>
      <c r="L34" s="4119" t="s">
        <v>1047</v>
      </c>
      <c r="M34" s="4115" t="s">
        <v>174</v>
      </c>
      <c r="N34" s="4115" t="s">
        <v>174</v>
      </c>
      <c r="O34" s="4120" t="s">
        <v>1047</v>
      </c>
      <c r="P34" s="4739" t="s">
        <v>174</v>
      </c>
      <c r="Q34" s="4115" t="s">
        <v>174</v>
      </c>
      <c r="R34" s="4115" t="s">
        <v>174</v>
      </c>
      <c r="S34" s="4115" t="s">
        <v>1708</v>
      </c>
      <c r="T34" s="4119" t="s">
        <v>1047</v>
      </c>
      <c r="U34" s="4115" t="s">
        <v>1708</v>
      </c>
      <c r="V34" s="4740" t="s">
        <v>1047</v>
      </c>
      <c r="W34" s="4723" t="s">
        <v>174</v>
      </c>
      <c r="X34" s="4115" t="s">
        <v>174</v>
      </c>
      <c r="Y34" s="4119" t="s">
        <v>1047</v>
      </c>
      <c r="Z34" s="4119" t="s">
        <v>1047</v>
      </c>
      <c r="AA34" s="4119" t="s">
        <v>1047</v>
      </c>
      <c r="AB34" s="4115" t="s">
        <v>1708</v>
      </c>
      <c r="AC34" s="4120" t="s">
        <v>1047</v>
      </c>
      <c r="AD34" s="1426" t="s">
        <v>1047</v>
      </c>
      <c r="AE34" s="459" t="s">
        <v>1708</v>
      </c>
      <c r="AF34" s="457" t="s">
        <v>1545</v>
      </c>
      <c r="AG34" s="1248" t="s">
        <v>174</v>
      </c>
      <c r="AH34" s="1248" t="s">
        <v>1708</v>
      </c>
      <c r="AI34" s="4611" t="s">
        <v>1047</v>
      </c>
      <c r="AJ34" s="4741" t="s">
        <v>804</v>
      </c>
      <c r="AK34" s="4742" t="s">
        <v>1543</v>
      </c>
      <c r="AL34" s="1248" t="s">
        <v>174</v>
      </c>
      <c r="AM34" s="459" t="s">
        <v>174</v>
      </c>
      <c r="AN34" s="1734" t="s">
        <v>804</v>
      </c>
      <c r="AO34" s="16" t="s">
        <v>1543</v>
      </c>
      <c r="AP34" s="1734" t="s">
        <v>804</v>
      </c>
      <c r="AQ34" s="2321" t="s">
        <v>174</v>
      </c>
      <c r="AR34" s="4742" t="s">
        <v>1543</v>
      </c>
      <c r="AS34" s="1734" t="s">
        <v>804</v>
      </c>
      <c r="AT34" s="459" t="s">
        <v>174</v>
      </c>
      <c r="AU34" s="459" t="s">
        <v>174</v>
      </c>
      <c r="AV34" s="459" t="s">
        <v>174</v>
      </c>
      <c r="AW34" s="16" t="s">
        <v>1543</v>
      </c>
      <c r="AX34" s="4743" t="s">
        <v>804</v>
      </c>
      <c r="AY34" s="1590" t="s">
        <v>1543</v>
      </c>
      <c r="AZ34" s="1734" t="s">
        <v>804</v>
      </c>
      <c r="BA34" s="16" t="s">
        <v>1543</v>
      </c>
      <c r="BB34" s="459" t="s">
        <v>174</v>
      </c>
      <c r="BC34" s="459" t="s">
        <v>174</v>
      </c>
      <c r="BD34" s="16" t="s">
        <v>1543</v>
      </c>
      <c r="BE34" s="4743" t="s">
        <v>804</v>
      </c>
      <c r="BF34" s="1590" t="s">
        <v>1543</v>
      </c>
      <c r="BG34" s="1734" t="s">
        <v>804</v>
      </c>
      <c r="BH34" s="1734" t="s">
        <v>804</v>
      </c>
      <c r="BI34" s="459" t="s">
        <v>174</v>
      </c>
      <c r="BJ34" s="1734" t="s">
        <v>804</v>
      </c>
      <c r="BK34" s="16" t="s">
        <v>1543</v>
      </c>
      <c r="BL34" s="4743" t="s">
        <v>804</v>
      </c>
      <c r="BM34" s="4597" t="s">
        <v>174</v>
      </c>
      <c r="BN34" s="2321" t="s">
        <v>1545</v>
      </c>
      <c r="BT34" s="1593">
        <f>COUNTIF(AJ34:BN34,$BT$38)</f>
        <v>11</v>
      </c>
      <c r="BU34" s="13">
        <f>COUNTIF(AK34:BO34,$BT$39)</f>
        <v>0</v>
      </c>
      <c r="BV34" s="13">
        <f t="shared" si="5"/>
        <v>0</v>
      </c>
      <c r="BW34" s="13">
        <f t="shared" si="6"/>
        <v>10</v>
      </c>
      <c r="BX34" s="49">
        <v>0</v>
      </c>
      <c r="BY34" s="49">
        <f t="shared" si="0"/>
        <v>2</v>
      </c>
      <c r="BZ34" s="49">
        <v>0</v>
      </c>
      <c r="CA34" s="13">
        <f>(BT34*1)+(BU34*2)</f>
        <v>11</v>
      </c>
      <c r="CB34" s="219">
        <f t="shared" si="1"/>
        <v>0</v>
      </c>
      <c r="CC34" s="4594">
        <f t="shared" si="2"/>
        <v>4</v>
      </c>
    </row>
    <row r="35" spans="1:81" ht="17.25" customHeight="1">
      <c r="A35" s="4610" t="s">
        <v>985</v>
      </c>
      <c r="B35" s="439" t="s">
        <v>174</v>
      </c>
      <c r="C35" s="439" t="s">
        <v>174</v>
      </c>
      <c r="D35" s="439" t="s">
        <v>1708</v>
      </c>
      <c r="E35" s="4376" t="s">
        <v>1708</v>
      </c>
      <c r="F35" s="446" t="s">
        <v>1708</v>
      </c>
      <c r="G35" s="1737" t="s">
        <v>1047</v>
      </c>
      <c r="H35" s="4376" t="s">
        <v>1708</v>
      </c>
      <c r="I35" s="446" t="s">
        <v>174</v>
      </c>
      <c r="J35" s="439" t="s">
        <v>174</v>
      </c>
      <c r="K35" s="1737" t="s">
        <v>1047</v>
      </c>
      <c r="L35" s="1737" t="s">
        <v>1047</v>
      </c>
      <c r="M35" s="439" t="s">
        <v>1708</v>
      </c>
      <c r="N35" s="439" t="s">
        <v>174</v>
      </c>
      <c r="O35" s="2311" t="s">
        <v>174</v>
      </c>
      <c r="P35" s="4612" t="s">
        <v>1753</v>
      </c>
      <c r="Q35" s="439" t="s">
        <v>1708</v>
      </c>
      <c r="R35" s="1737" t="s">
        <v>1047</v>
      </c>
      <c r="S35" s="1737" t="s">
        <v>1047</v>
      </c>
      <c r="T35" s="439" t="s">
        <v>1708</v>
      </c>
      <c r="U35" s="439" t="s">
        <v>174</v>
      </c>
      <c r="V35" s="4137" t="s">
        <v>1047</v>
      </c>
      <c r="W35" s="4131" t="s">
        <v>1047</v>
      </c>
      <c r="X35" s="439" t="s">
        <v>1708</v>
      </c>
      <c r="Y35" s="439" t="s">
        <v>174</v>
      </c>
      <c r="Z35" s="1737" t="s">
        <v>1047</v>
      </c>
      <c r="AA35" s="439" t="s">
        <v>1708</v>
      </c>
      <c r="AB35" s="1737" t="s">
        <v>1047</v>
      </c>
      <c r="AC35" s="4128" t="s">
        <v>1047</v>
      </c>
      <c r="AD35" s="446" t="s">
        <v>174</v>
      </c>
      <c r="AE35" s="439" t="s">
        <v>174</v>
      </c>
      <c r="AF35" s="1737" t="s">
        <v>1047</v>
      </c>
      <c r="AG35" s="2456" t="s">
        <v>1708</v>
      </c>
      <c r="AH35" s="4613" t="s">
        <v>1047</v>
      </c>
      <c r="AI35" s="4614" t="s">
        <v>1708</v>
      </c>
      <c r="AJ35" s="4744" t="s">
        <v>1543</v>
      </c>
      <c r="AK35" s="4745" t="s">
        <v>804</v>
      </c>
      <c r="AL35" s="3356" t="s">
        <v>1543</v>
      </c>
      <c r="AM35" s="439" t="s">
        <v>174</v>
      </c>
      <c r="AN35" s="439" t="s">
        <v>174</v>
      </c>
      <c r="AO35" s="3449" t="s">
        <v>804</v>
      </c>
      <c r="AP35" s="1597" t="s">
        <v>1543</v>
      </c>
      <c r="AQ35" s="4746" t="s">
        <v>804</v>
      </c>
      <c r="AR35" s="446" t="s">
        <v>174</v>
      </c>
      <c r="AS35" s="439" t="s">
        <v>174</v>
      </c>
      <c r="AT35" s="3449" t="s">
        <v>804</v>
      </c>
      <c r="AU35" s="1597" t="s">
        <v>1543</v>
      </c>
      <c r="AV35" s="3449" t="s">
        <v>804</v>
      </c>
      <c r="AW35" s="3449" t="s">
        <v>804</v>
      </c>
      <c r="AX35" s="3167" t="s">
        <v>1543</v>
      </c>
      <c r="AY35" s="446" t="s">
        <v>174</v>
      </c>
      <c r="AZ35" s="439" t="s">
        <v>174</v>
      </c>
      <c r="BA35" s="439" t="s">
        <v>174</v>
      </c>
      <c r="BB35" s="3449" t="s">
        <v>804</v>
      </c>
      <c r="BC35" s="1597" t="s">
        <v>1543</v>
      </c>
      <c r="BD35" s="3449" t="s">
        <v>804</v>
      </c>
      <c r="BE35" s="3167" t="s">
        <v>1543</v>
      </c>
      <c r="BF35" s="446" t="s">
        <v>174</v>
      </c>
      <c r="BG35" s="439" t="s">
        <v>174</v>
      </c>
      <c r="BH35" s="439" t="s">
        <v>174</v>
      </c>
      <c r="BI35" s="4714" t="s">
        <v>1934</v>
      </c>
      <c r="BJ35" s="4715" t="s">
        <v>1934</v>
      </c>
      <c r="BK35" s="3449" t="s">
        <v>804</v>
      </c>
      <c r="BL35" s="3167" t="s">
        <v>1543</v>
      </c>
      <c r="BM35" s="3449" t="s">
        <v>804</v>
      </c>
      <c r="BN35" s="3167" t="s">
        <v>1543</v>
      </c>
      <c r="BT35" s="1593">
        <f t="shared" ref="BT35:BT37" si="10">COUNTIF(AJ35:BN35,$BT$38)</f>
        <v>10</v>
      </c>
      <c r="BU35" s="13">
        <f t="shared" ref="BU35:BU37" si="11">COUNTIF(AK35:BO35,$BT$39)</f>
        <v>0</v>
      </c>
      <c r="BV35" s="13">
        <f t="shared" si="5"/>
        <v>0</v>
      </c>
      <c r="BW35" s="13">
        <f t="shared" si="6"/>
        <v>10</v>
      </c>
      <c r="BX35" s="49">
        <v>0</v>
      </c>
      <c r="BY35" s="49">
        <f t="shared" si="0"/>
        <v>2</v>
      </c>
      <c r="BZ35" s="49">
        <v>0</v>
      </c>
      <c r="CA35" s="13">
        <f t="shared" ref="CA35:CA37" si="12">(BT35*1)+(BU35*2)</f>
        <v>10</v>
      </c>
      <c r="CB35" s="219">
        <f t="shared" si="1"/>
        <v>0</v>
      </c>
      <c r="CC35" s="4594">
        <f t="shared" si="2"/>
        <v>4</v>
      </c>
    </row>
    <row r="36" spans="1:81" ht="17.25" customHeight="1">
      <c r="A36" s="4615" t="s">
        <v>1547</v>
      </c>
      <c r="B36" s="1737" t="s">
        <v>1047</v>
      </c>
      <c r="C36" s="439" t="s">
        <v>1708</v>
      </c>
      <c r="D36" s="439" t="s">
        <v>1708</v>
      </c>
      <c r="E36" s="4137" t="s">
        <v>1047</v>
      </c>
      <c r="F36" s="446" t="s">
        <v>174</v>
      </c>
      <c r="G36" s="439" t="s">
        <v>174</v>
      </c>
      <c r="H36" s="4137" t="s">
        <v>1047</v>
      </c>
      <c r="I36" s="4131" t="s">
        <v>1047</v>
      </c>
      <c r="J36" s="439" t="s">
        <v>1708</v>
      </c>
      <c r="K36" s="442" t="s">
        <v>1545</v>
      </c>
      <c r="L36" s="439" t="s">
        <v>174</v>
      </c>
      <c r="M36" s="1737" t="s">
        <v>1047</v>
      </c>
      <c r="N36" s="1737" t="s">
        <v>1047</v>
      </c>
      <c r="O36" s="2311" t="s">
        <v>1708</v>
      </c>
      <c r="P36" s="4404" t="s">
        <v>1047</v>
      </c>
      <c r="Q36" s="1737" t="s">
        <v>1047</v>
      </c>
      <c r="R36" s="439" t="s">
        <v>1708</v>
      </c>
      <c r="S36" s="439" t="s">
        <v>174</v>
      </c>
      <c r="T36" s="439" t="s">
        <v>174</v>
      </c>
      <c r="U36" s="1737" t="s">
        <v>1047</v>
      </c>
      <c r="V36" s="4376" t="s">
        <v>1708</v>
      </c>
      <c r="W36" s="4131" t="s">
        <v>1047</v>
      </c>
      <c r="X36" s="1737" t="s">
        <v>1047</v>
      </c>
      <c r="Y36" s="439" t="s">
        <v>1708</v>
      </c>
      <c r="Z36" s="439" t="s">
        <v>174</v>
      </c>
      <c r="AA36" s="439" t="s">
        <v>174</v>
      </c>
      <c r="AB36" s="439" t="s">
        <v>174</v>
      </c>
      <c r="AC36" s="2311" t="s">
        <v>1708</v>
      </c>
      <c r="AD36" s="4131" t="s">
        <v>1047</v>
      </c>
      <c r="AE36" s="1737" t="s">
        <v>1047</v>
      </c>
      <c r="AF36" s="439" t="s">
        <v>1708</v>
      </c>
      <c r="AG36" s="4613" t="s">
        <v>1047</v>
      </c>
      <c r="AH36" s="2456" t="s">
        <v>174</v>
      </c>
      <c r="AI36" s="4614" t="s">
        <v>174</v>
      </c>
      <c r="AJ36" s="4376" t="s">
        <v>174</v>
      </c>
      <c r="AK36" s="446" t="s">
        <v>174</v>
      </c>
      <c r="AL36" s="439" t="s">
        <v>174</v>
      </c>
      <c r="AM36" s="3449" t="s">
        <v>804</v>
      </c>
      <c r="AN36" s="1597" t="s">
        <v>1543</v>
      </c>
      <c r="AO36" s="439" t="s">
        <v>174</v>
      </c>
      <c r="AP36" s="3449" t="s">
        <v>804</v>
      </c>
      <c r="AQ36" s="3167" t="s">
        <v>1543</v>
      </c>
      <c r="AR36" s="4745" t="s">
        <v>804</v>
      </c>
      <c r="AS36" s="1597" t="s">
        <v>1543</v>
      </c>
      <c r="AT36" s="3449" t="s">
        <v>804</v>
      </c>
      <c r="AU36" s="3449" t="s">
        <v>804</v>
      </c>
      <c r="AV36" s="439" t="s">
        <v>174</v>
      </c>
      <c r="AW36" s="439" t="s">
        <v>174</v>
      </c>
      <c r="AX36" s="2311" t="s">
        <v>174</v>
      </c>
      <c r="AY36" s="3398" t="s">
        <v>804</v>
      </c>
      <c r="AZ36" s="3449" t="s">
        <v>804</v>
      </c>
      <c r="BA36" s="3449" t="s">
        <v>804</v>
      </c>
      <c r="BB36" s="1597" t="s">
        <v>1543</v>
      </c>
      <c r="BC36" s="439" t="s">
        <v>1545</v>
      </c>
      <c r="BD36" s="439" t="s">
        <v>174</v>
      </c>
      <c r="BE36" s="2311" t="s">
        <v>174</v>
      </c>
      <c r="BF36" s="3398" t="s">
        <v>804</v>
      </c>
      <c r="BG36" s="3449" t="s">
        <v>804</v>
      </c>
      <c r="BH36" s="1597" t="s">
        <v>1543</v>
      </c>
      <c r="BI36" s="3449" t="s">
        <v>804</v>
      </c>
      <c r="BJ36" s="3449" t="s">
        <v>804</v>
      </c>
      <c r="BK36" s="439" t="s">
        <v>174</v>
      </c>
      <c r="BL36" s="2311" t="s">
        <v>174</v>
      </c>
      <c r="BM36" s="3449" t="s">
        <v>804</v>
      </c>
      <c r="BN36" s="4746" t="s">
        <v>804</v>
      </c>
      <c r="BT36" s="1593">
        <f t="shared" si="10"/>
        <v>14</v>
      </c>
      <c r="BU36" s="13">
        <f t="shared" si="11"/>
        <v>0</v>
      </c>
      <c r="BV36" s="13">
        <f t="shared" si="5"/>
        <v>0</v>
      </c>
      <c r="BW36" s="13">
        <f>COUNTIF(AJ36:BN36,$BW$4)</f>
        <v>11</v>
      </c>
      <c r="BX36" s="49">
        <v>0</v>
      </c>
      <c r="BY36" s="49">
        <f t="shared" si="0"/>
        <v>1</v>
      </c>
      <c r="BZ36" s="49">
        <v>0</v>
      </c>
      <c r="CA36" s="13">
        <f t="shared" si="12"/>
        <v>14</v>
      </c>
      <c r="CB36" s="219">
        <f t="shared" si="1"/>
        <v>0</v>
      </c>
      <c r="CC36" s="4594">
        <f t="shared" si="2"/>
        <v>3</v>
      </c>
    </row>
    <row r="37" spans="1:81" ht="17.25" customHeight="1" thickBot="1">
      <c r="A37" s="4616" t="s">
        <v>1776</v>
      </c>
      <c r="B37" s="439" t="s">
        <v>1708</v>
      </c>
      <c r="C37" s="439" t="s">
        <v>1708</v>
      </c>
      <c r="D37" s="1737" t="s">
        <v>1047</v>
      </c>
      <c r="E37" s="4376" t="s">
        <v>1708</v>
      </c>
      <c r="F37" s="4617" t="s">
        <v>1047</v>
      </c>
      <c r="G37" s="451" t="s">
        <v>174</v>
      </c>
      <c r="H37" s="4378" t="s">
        <v>174</v>
      </c>
      <c r="I37" s="2315" t="s">
        <v>1708</v>
      </c>
      <c r="J37" s="4140" t="s">
        <v>1047</v>
      </c>
      <c r="K37" s="451" t="s">
        <v>174</v>
      </c>
      <c r="L37" s="451" t="s">
        <v>1708</v>
      </c>
      <c r="M37" s="4140" t="s">
        <v>1047</v>
      </c>
      <c r="N37" s="451" t="s">
        <v>1708</v>
      </c>
      <c r="O37" s="2317" t="s">
        <v>174</v>
      </c>
      <c r="P37" s="4368" t="s">
        <v>1708</v>
      </c>
      <c r="Q37" s="4140" t="s">
        <v>1047</v>
      </c>
      <c r="R37" s="4370" t="s">
        <v>1545</v>
      </c>
      <c r="S37" s="4140" t="s">
        <v>1047</v>
      </c>
      <c r="T37" s="4140" t="s">
        <v>1047</v>
      </c>
      <c r="U37" s="451" t="s">
        <v>174</v>
      </c>
      <c r="V37" s="4378" t="s">
        <v>174</v>
      </c>
      <c r="W37" s="2315" t="s">
        <v>1708</v>
      </c>
      <c r="X37" s="4140" t="s">
        <v>1047</v>
      </c>
      <c r="Y37" s="4140" t="s">
        <v>1047</v>
      </c>
      <c r="Z37" s="451" t="s">
        <v>1708</v>
      </c>
      <c r="AA37" s="4140" t="s">
        <v>1047</v>
      </c>
      <c r="AB37" s="451" t="s">
        <v>174</v>
      </c>
      <c r="AC37" s="2317" t="s">
        <v>174</v>
      </c>
      <c r="AD37" s="2315" t="s">
        <v>1708</v>
      </c>
      <c r="AE37" s="4140" t="s">
        <v>1047</v>
      </c>
      <c r="AF37" s="4140" t="s">
        <v>1047</v>
      </c>
      <c r="AG37" s="33" t="s">
        <v>174</v>
      </c>
      <c r="AH37" s="33" t="s">
        <v>174</v>
      </c>
      <c r="AI37" s="4618" t="s">
        <v>174</v>
      </c>
      <c r="AJ37" s="4378" t="s">
        <v>174</v>
      </c>
      <c r="AK37" s="2315" t="s">
        <v>174</v>
      </c>
      <c r="AL37" s="4747" t="s">
        <v>804</v>
      </c>
      <c r="AM37" s="4748" t="s">
        <v>1543</v>
      </c>
      <c r="AN37" s="4749" t="s">
        <v>804</v>
      </c>
      <c r="AO37" s="4749" t="s">
        <v>804</v>
      </c>
      <c r="AP37" s="451" t="s">
        <v>174</v>
      </c>
      <c r="AQ37" s="2317" t="s">
        <v>174</v>
      </c>
      <c r="AR37" s="2315" t="s">
        <v>174</v>
      </c>
      <c r="AS37" s="4749" t="s">
        <v>804</v>
      </c>
      <c r="AT37" s="4748" t="s">
        <v>1543</v>
      </c>
      <c r="AU37" s="4749" t="s">
        <v>804</v>
      </c>
      <c r="AV37" s="4748" t="s">
        <v>1543</v>
      </c>
      <c r="AW37" s="451" t="s">
        <v>174</v>
      </c>
      <c r="AX37" s="2317" t="s">
        <v>174</v>
      </c>
      <c r="AY37" s="4750" t="s">
        <v>804</v>
      </c>
      <c r="AZ37" s="4748" t="s">
        <v>1543</v>
      </c>
      <c r="BA37" s="4749" t="s">
        <v>804</v>
      </c>
      <c r="BB37" s="4749" t="s">
        <v>804</v>
      </c>
      <c r="BC37" s="4749" t="s">
        <v>804</v>
      </c>
      <c r="BD37" s="451" t="s">
        <v>174</v>
      </c>
      <c r="BE37" s="2317" t="s">
        <v>174</v>
      </c>
      <c r="BF37" s="4750" t="s">
        <v>804</v>
      </c>
      <c r="BG37" s="4748" t="s">
        <v>1543</v>
      </c>
      <c r="BH37" s="4749" t="s">
        <v>804</v>
      </c>
      <c r="BI37" s="4748" t="s">
        <v>1543</v>
      </c>
      <c r="BJ37" s="4749" t="s">
        <v>804</v>
      </c>
      <c r="BK37" s="451" t="s">
        <v>174</v>
      </c>
      <c r="BL37" s="2317" t="s">
        <v>174</v>
      </c>
      <c r="BM37" s="4749" t="s">
        <v>1543</v>
      </c>
      <c r="BN37" s="4751" t="s">
        <v>804</v>
      </c>
      <c r="BT37" s="1593">
        <f t="shared" si="10"/>
        <v>13</v>
      </c>
      <c r="BU37" s="20">
        <f t="shared" si="11"/>
        <v>0</v>
      </c>
      <c r="BV37" s="20">
        <f t="shared" si="5"/>
        <v>0</v>
      </c>
      <c r="BW37" s="20">
        <f t="shared" si="6"/>
        <v>11</v>
      </c>
      <c r="BX37" s="1778">
        <v>0</v>
      </c>
      <c r="BY37" s="1778">
        <f t="shared" si="0"/>
        <v>1</v>
      </c>
      <c r="BZ37" s="1778">
        <v>0</v>
      </c>
      <c r="CA37" s="13">
        <f t="shared" si="12"/>
        <v>13</v>
      </c>
      <c r="CB37" s="223">
        <f t="shared" si="1"/>
        <v>0</v>
      </c>
      <c r="CC37" s="4596">
        <f t="shared" si="2"/>
        <v>0</v>
      </c>
    </row>
    <row r="38" spans="1:81" ht="17.25" customHeight="1">
      <c r="A38" s="3237" t="s">
        <v>2</v>
      </c>
      <c r="B38" s="4409" t="e">
        <v>#NAME?</v>
      </c>
      <c r="C38" s="4409" t="e">
        <v>#NAME?</v>
      </c>
      <c r="D38" s="4409" t="e">
        <v>#NAME?</v>
      </c>
      <c r="E38" s="4409" t="e">
        <v>#NAME?</v>
      </c>
      <c r="F38" s="4620">
        <v>3</v>
      </c>
      <c r="G38" s="4620">
        <v>0</v>
      </c>
      <c r="H38" s="4620">
        <v>0</v>
      </c>
      <c r="I38" s="4620">
        <v>3</v>
      </c>
      <c r="J38" s="4620">
        <v>3</v>
      </c>
      <c r="K38" s="4620">
        <v>3</v>
      </c>
      <c r="L38" s="4620">
        <v>3</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0</v>
      </c>
      <c r="AH38" s="4620">
        <v>0</v>
      </c>
      <c r="AI38" s="4752">
        <v>0</v>
      </c>
      <c r="AJ38" s="4753">
        <v>0</v>
      </c>
      <c r="AK38" s="4620">
        <v>0</v>
      </c>
      <c r="AL38" s="4620">
        <v>0</v>
      </c>
      <c r="AM38" s="4620">
        <v>3</v>
      </c>
      <c r="AN38" s="4620">
        <v>3</v>
      </c>
      <c r="AO38" s="4620">
        <v>3</v>
      </c>
      <c r="AP38" s="4620">
        <v>0</v>
      </c>
      <c r="AQ38" s="4620">
        <v>0</v>
      </c>
      <c r="AR38" s="4620">
        <v>0</v>
      </c>
      <c r="AS38" s="4620">
        <v>3</v>
      </c>
      <c r="AT38" s="4620">
        <v>3</v>
      </c>
      <c r="AU38" s="4620">
        <v>3</v>
      </c>
      <c r="AV38" s="4620">
        <v>3</v>
      </c>
      <c r="AW38" s="4620">
        <v>0</v>
      </c>
      <c r="AX38" s="4620">
        <v>0</v>
      </c>
      <c r="AY38" s="4620">
        <v>3</v>
      </c>
      <c r="AZ38" s="4620">
        <v>3</v>
      </c>
      <c r="BA38" s="4620">
        <v>3</v>
      </c>
      <c r="BB38" s="4620">
        <v>3</v>
      </c>
      <c r="BC38" s="4620">
        <v>3</v>
      </c>
      <c r="BD38" s="4620">
        <v>0</v>
      </c>
      <c r="BE38" s="4620">
        <v>0</v>
      </c>
      <c r="BF38" s="4620">
        <v>3</v>
      </c>
      <c r="BG38" s="4620">
        <v>3</v>
      </c>
      <c r="BH38" s="4620">
        <v>3</v>
      </c>
      <c r="BI38" s="4620">
        <v>3</v>
      </c>
      <c r="BJ38" s="4620">
        <v>3</v>
      </c>
      <c r="BK38" s="4620">
        <v>0</v>
      </c>
      <c r="BL38" s="4620">
        <v>0</v>
      </c>
      <c r="BM38" s="4620">
        <v>3</v>
      </c>
      <c r="BN38" s="4620">
        <v>3</v>
      </c>
      <c r="BO38" s="4754">
        <v>0</v>
      </c>
      <c r="BP38" s="4754">
        <v>0</v>
      </c>
      <c r="BQ38" s="4754">
        <v>0</v>
      </c>
      <c r="BR38" s="4754">
        <v>0</v>
      </c>
      <c r="BS38" s="4755">
        <v>0</v>
      </c>
      <c r="BT38" s="3449" t="s">
        <v>804</v>
      </c>
      <c r="BU38" s="1597" t="s">
        <v>1543</v>
      </c>
      <c r="BV38" s="1597"/>
      <c r="BW38" s="1597"/>
      <c r="BX38" s="1847"/>
      <c r="BY38" s="1847"/>
      <c r="BZ38" s="1847"/>
      <c r="CA38" s="2498"/>
    </row>
    <row r="39" spans="1:81" ht="17.25" customHeight="1">
      <c r="A39" s="2499" t="s">
        <v>3</v>
      </c>
      <c r="B39" s="4413">
        <f t="shared" ref="B39:BM39" si="13">COUNTIF(B5:B33,"e")</f>
        <v>4</v>
      </c>
      <c r="C39" s="4413">
        <f t="shared" si="13"/>
        <v>4</v>
      </c>
      <c r="D39" s="4413">
        <f t="shared" si="13"/>
        <v>4</v>
      </c>
      <c r="E39" s="4413">
        <f t="shared" si="13"/>
        <v>4</v>
      </c>
      <c r="F39" s="4413">
        <f t="shared" si="13"/>
        <v>4</v>
      </c>
      <c r="G39" s="4413">
        <f t="shared" si="13"/>
        <v>3</v>
      </c>
      <c r="H39" s="4413">
        <f t="shared" si="13"/>
        <v>3</v>
      </c>
      <c r="I39" s="4413">
        <f t="shared" si="13"/>
        <v>4</v>
      </c>
      <c r="J39" s="4413">
        <f t="shared" si="13"/>
        <v>4</v>
      </c>
      <c r="K39" s="4413">
        <f t="shared" si="13"/>
        <v>4</v>
      </c>
      <c r="L39" s="4413">
        <f t="shared" si="13"/>
        <v>4</v>
      </c>
      <c r="M39" s="4413">
        <f t="shared" si="13"/>
        <v>4</v>
      </c>
      <c r="N39" s="4413">
        <f t="shared" si="13"/>
        <v>3</v>
      </c>
      <c r="O39" s="4413">
        <f t="shared" si="13"/>
        <v>3</v>
      </c>
      <c r="P39" s="4413">
        <f t="shared" si="13"/>
        <v>4</v>
      </c>
      <c r="Q39" s="4413">
        <f t="shared" si="13"/>
        <v>4</v>
      </c>
      <c r="R39" s="4413">
        <f t="shared" si="13"/>
        <v>4</v>
      </c>
      <c r="S39" s="4413">
        <f t="shared" si="13"/>
        <v>4</v>
      </c>
      <c r="T39" s="4413">
        <f t="shared" si="13"/>
        <v>4</v>
      </c>
      <c r="U39" s="4413">
        <f t="shared" si="13"/>
        <v>3</v>
      </c>
      <c r="V39" s="4413">
        <f t="shared" si="13"/>
        <v>3</v>
      </c>
      <c r="W39" s="4413">
        <f t="shared" si="13"/>
        <v>4</v>
      </c>
      <c r="X39" s="4413">
        <f t="shared" si="13"/>
        <v>4</v>
      </c>
      <c r="Y39" s="4413">
        <f t="shared" si="13"/>
        <v>4</v>
      </c>
      <c r="Z39" s="4413">
        <f t="shared" si="13"/>
        <v>4</v>
      </c>
      <c r="AA39" s="4413">
        <f t="shared" si="13"/>
        <v>4</v>
      </c>
      <c r="AB39" s="4413">
        <f t="shared" si="13"/>
        <v>3</v>
      </c>
      <c r="AC39" s="4413">
        <f t="shared" si="13"/>
        <v>3</v>
      </c>
      <c r="AD39" s="4413">
        <f t="shared" si="13"/>
        <v>4</v>
      </c>
      <c r="AE39" s="4413">
        <f t="shared" si="13"/>
        <v>4</v>
      </c>
      <c r="AF39" s="4413">
        <f t="shared" si="13"/>
        <v>4</v>
      </c>
      <c r="AG39" s="4413">
        <f t="shared" si="13"/>
        <v>3</v>
      </c>
      <c r="AH39" s="4413">
        <f t="shared" si="13"/>
        <v>3</v>
      </c>
      <c r="AI39" s="4756">
        <f t="shared" si="13"/>
        <v>3</v>
      </c>
      <c r="AJ39" s="4030">
        <f t="shared" si="13"/>
        <v>3</v>
      </c>
      <c r="AK39" s="4413">
        <f t="shared" si="13"/>
        <v>3</v>
      </c>
      <c r="AL39" s="4413">
        <f t="shared" si="13"/>
        <v>3</v>
      </c>
      <c r="AM39" s="4413">
        <f t="shared" si="13"/>
        <v>4</v>
      </c>
      <c r="AN39" s="4413">
        <f t="shared" si="13"/>
        <v>4</v>
      </c>
      <c r="AO39" s="4413">
        <f t="shared" si="13"/>
        <v>4</v>
      </c>
      <c r="AP39" s="4413">
        <f t="shared" si="13"/>
        <v>3</v>
      </c>
      <c r="AQ39" s="4413">
        <f t="shared" si="13"/>
        <v>3</v>
      </c>
      <c r="AR39" s="4413">
        <f t="shared" si="13"/>
        <v>3</v>
      </c>
      <c r="AS39" s="4413">
        <f t="shared" si="13"/>
        <v>4</v>
      </c>
      <c r="AT39" s="4413">
        <f t="shared" si="13"/>
        <v>4</v>
      </c>
      <c r="AU39" s="4413">
        <f t="shared" si="13"/>
        <v>4</v>
      </c>
      <c r="AV39" s="4413">
        <f t="shared" si="13"/>
        <v>4</v>
      </c>
      <c r="AW39" s="4413">
        <f t="shared" si="13"/>
        <v>3</v>
      </c>
      <c r="AX39" s="4413">
        <f t="shared" si="13"/>
        <v>3</v>
      </c>
      <c r="AY39" s="4413">
        <f t="shared" si="13"/>
        <v>4</v>
      </c>
      <c r="AZ39" s="4413">
        <f t="shared" si="13"/>
        <v>4</v>
      </c>
      <c r="BA39" s="4413">
        <f t="shared" si="13"/>
        <v>4</v>
      </c>
      <c r="BB39" s="4413">
        <f t="shared" si="13"/>
        <v>4</v>
      </c>
      <c r="BC39" s="4413">
        <f t="shared" si="13"/>
        <v>4</v>
      </c>
      <c r="BD39" s="4413">
        <f t="shared" si="13"/>
        <v>3</v>
      </c>
      <c r="BE39" s="4413">
        <f t="shared" si="13"/>
        <v>3</v>
      </c>
      <c r="BF39" s="4413">
        <f t="shared" si="13"/>
        <v>4</v>
      </c>
      <c r="BG39" s="4413">
        <f t="shared" si="13"/>
        <v>4</v>
      </c>
      <c r="BH39" s="4413">
        <f t="shared" si="13"/>
        <v>4</v>
      </c>
      <c r="BI39" s="4413">
        <f t="shared" si="13"/>
        <v>4</v>
      </c>
      <c r="BJ39" s="4413">
        <f t="shared" si="13"/>
        <v>4</v>
      </c>
      <c r="BK39" s="4413">
        <f t="shared" si="13"/>
        <v>3</v>
      </c>
      <c r="BL39" s="4413">
        <f t="shared" si="13"/>
        <v>3</v>
      </c>
      <c r="BM39" s="4413">
        <f t="shared" si="13"/>
        <v>4</v>
      </c>
      <c r="BN39" s="4413">
        <f t="shared" ref="BN39:BS39" si="14">COUNTIF(BN5:BN33,"e")</f>
        <v>4</v>
      </c>
      <c r="BO39" s="4413">
        <f t="shared" si="14"/>
        <v>3</v>
      </c>
      <c r="BP39" s="4413">
        <f t="shared" si="14"/>
        <v>3</v>
      </c>
      <c r="BQ39" s="4413">
        <f t="shared" si="14"/>
        <v>3</v>
      </c>
      <c r="BR39" s="4413">
        <f t="shared" si="14"/>
        <v>3</v>
      </c>
      <c r="BS39" s="4414">
        <f t="shared" si="14"/>
        <v>3</v>
      </c>
      <c r="CA39" s="2498"/>
    </row>
    <row r="40" spans="1:81" ht="17.25" customHeight="1">
      <c r="A40" s="2499" t="s">
        <v>402</v>
      </c>
      <c r="B40" s="3810">
        <f t="shared" ref="B40:AC40" si="15">COUNTIF(B10,"E")+COUNTIF(B8,"E")+COUNTIF(B22,"E")+COUNTIF(B6,"E")+COUNTIF(B16,"E")+COUNTIF(B12,"E")+COUNTIF(B18,"E")+COUNTIF(B15,"E")+COUNTIF(B9,"E")+COUNTIF(B28,"E")+COUNTIF(B25,"E")+COUNTIF(B13,"E")</f>
        <v>2</v>
      </c>
      <c r="C40" s="3810">
        <f t="shared" si="15"/>
        <v>2</v>
      </c>
      <c r="D40" s="3810">
        <f t="shared" si="15"/>
        <v>2</v>
      </c>
      <c r="E40" s="3810">
        <f t="shared" si="15"/>
        <v>2</v>
      </c>
      <c r="F40" s="3810">
        <f t="shared" si="15"/>
        <v>2</v>
      </c>
      <c r="G40" s="3810">
        <f t="shared" si="15"/>
        <v>1</v>
      </c>
      <c r="H40" s="3810">
        <f t="shared" si="15"/>
        <v>1</v>
      </c>
      <c r="I40" s="3810">
        <f t="shared" si="15"/>
        <v>2</v>
      </c>
      <c r="J40" s="3810">
        <f t="shared" si="15"/>
        <v>2</v>
      </c>
      <c r="K40" s="3810">
        <f t="shared" si="15"/>
        <v>2</v>
      </c>
      <c r="L40" s="3810">
        <f t="shared" si="15"/>
        <v>2</v>
      </c>
      <c r="M40" s="3810">
        <f t="shared" si="15"/>
        <v>2</v>
      </c>
      <c r="N40" s="3810">
        <f t="shared" si="15"/>
        <v>1</v>
      </c>
      <c r="O40" s="3810">
        <f t="shared" si="15"/>
        <v>1</v>
      </c>
      <c r="P40" s="3810">
        <f t="shared" si="15"/>
        <v>2</v>
      </c>
      <c r="Q40" s="3810">
        <f t="shared" si="15"/>
        <v>2</v>
      </c>
      <c r="R40" s="3810">
        <f t="shared" si="15"/>
        <v>2</v>
      </c>
      <c r="S40" s="3810">
        <f t="shared" si="15"/>
        <v>2</v>
      </c>
      <c r="T40" s="3810">
        <f t="shared" si="15"/>
        <v>2</v>
      </c>
      <c r="U40" s="3810">
        <f t="shared" si="15"/>
        <v>2</v>
      </c>
      <c r="V40" s="3810">
        <f t="shared" si="15"/>
        <v>1</v>
      </c>
      <c r="W40" s="3810">
        <f t="shared" si="15"/>
        <v>2</v>
      </c>
      <c r="X40" s="3810">
        <f t="shared" si="15"/>
        <v>2</v>
      </c>
      <c r="Y40" s="3810">
        <f t="shared" si="15"/>
        <v>2</v>
      </c>
      <c r="Z40" s="3810">
        <f t="shared" si="15"/>
        <v>2</v>
      </c>
      <c r="AA40" s="3810">
        <f t="shared" si="15"/>
        <v>2</v>
      </c>
      <c r="AB40" s="3810">
        <f t="shared" si="15"/>
        <v>2</v>
      </c>
      <c r="AC40" s="3810">
        <f t="shared" si="15"/>
        <v>2</v>
      </c>
      <c r="AD40" s="3810">
        <f t="shared" ref="AD40:BS40" si="16">COUNTIF(AD10,"E")+COUNTIF(AD8,"E")+COUNTIF(AD22,"E")+COUNTIF(AD6,"E")+COUNTIF(AD16,"E")+COUNTIF(AD12,"E")+COUNTIF(AD18,"E")+COUNTIF(AD15,"E")+COUNTIF(AD9,"E")+COUNTIF(AD28,"E")+COUNTIF(AD26,"E")+COUNTIF(AD13,"E")</f>
        <v>2</v>
      </c>
      <c r="AE40" s="3810">
        <f t="shared" si="16"/>
        <v>2</v>
      </c>
      <c r="AF40" s="3810">
        <f t="shared" si="16"/>
        <v>3</v>
      </c>
      <c r="AG40" s="3810">
        <f t="shared" si="16"/>
        <v>1</v>
      </c>
      <c r="AH40" s="3810">
        <f t="shared" si="16"/>
        <v>2</v>
      </c>
      <c r="AI40" s="4757">
        <f t="shared" si="16"/>
        <v>2</v>
      </c>
      <c r="AJ40" s="4032">
        <f t="shared" si="16"/>
        <v>2</v>
      </c>
      <c r="AK40" s="3810">
        <f t="shared" si="16"/>
        <v>2</v>
      </c>
      <c r="AL40" s="3810">
        <f t="shared" si="16"/>
        <v>2</v>
      </c>
      <c r="AM40" s="3810">
        <f t="shared" si="16"/>
        <v>2</v>
      </c>
      <c r="AN40" s="3810">
        <f t="shared" si="16"/>
        <v>2</v>
      </c>
      <c r="AO40" s="3810">
        <f t="shared" si="16"/>
        <v>2</v>
      </c>
      <c r="AP40" s="3810">
        <f t="shared" si="16"/>
        <v>2</v>
      </c>
      <c r="AQ40" s="3810">
        <f t="shared" si="16"/>
        <v>2</v>
      </c>
      <c r="AR40" s="3810">
        <f t="shared" si="16"/>
        <v>1</v>
      </c>
      <c r="AS40" s="3810">
        <f t="shared" si="16"/>
        <v>2</v>
      </c>
      <c r="AT40" s="3810">
        <f t="shared" si="16"/>
        <v>2</v>
      </c>
      <c r="AU40" s="3810">
        <f t="shared" si="16"/>
        <v>2</v>
      </c>
      <c r="AV40" s="3810">
        <f t="shared" si="16"/>
        <v>2</v>
      </c>
      <c r="AW40" s="3810">
        <f t="shared" si="16"/>
        <v>2</v>
      </c>
      <c r="AX40" s="3810">
        <f t="shared" si="16"/>
        <v>1</v>
      </c>
      <c r="AY40" s="3810">
        <f t="shared" si="16"/>
        <v>2</v>
      </c>
      <c r="AZ40" s="3810">
        <f t="shared" si="16"/>
        <v>2</v>
      </c>
      <c r="BA40" s="3810">
        <f t="shared" si="16"/>
        <v>1</v>
      </c>
      <c r="BB40" s="3810">
        <f t="shared" si="16"/>
        <v>1</v>
      </c>
      <c r="BC40" s="3810">
        <f t="shared" si="16"/>
        <v>2</v>
      </c>
      <c r="BD40" s="3810">
        <f t="shared" si="16"/>
        <v>2</v>
      </c>
      <c r="BE40" s="3810">
        <f t="shared" si="16"/>
        <v>2</v>
      </c>
      <c r="BF40" s="3810">
        <f t="shared" si="16"/>
        <v>2</v>
      </c>
      <c r="BG40" s="3810">
        <f t="shared" si="16"/>
        <v>3</v>
      </c>
      <c r="BH40" s="3810">
        <f t="shared" si="16"/>
        <v>2</v>
      </c>
      <c r="BI40" s="3810">
        <f t="shared" si="16"/>
        <v>2</v>
      </c>
      <c r="BJ40" s="3810">
        <f t="shared" si="16"/>
        <v>2</v>
      </c>
      <c r="BK40" s="3810">
        <f t="shared" si="16"/>
        <v>1</v>
      </c>
      <c r="BL40" s="3810">
        <f t="shared" si="16"/>
        <v>1</v>
      </c>
      <c r="BM40" s="3810">
        <f t="shared" si="16"/>
        <v>2</v>
      </c>
      <c r="BN40" s="3810">
        <f t="shared" si="16"/>
        <v>2</v>
      </c>
      <c r="BO40" s="3810">
        <f t="shared" si="16"/>
        <v>1</v>
      </c>
      <c r="BP40" s="3810">
        <f t="shared" si="16"/>
        <v>1</v>
      </c>
      <c r="BQ40" s="3810">
        <f t="shared" si="16"/>
        <v>1</v>
      </c>
      <c r="BR40" s="3810">
        <f t="shared" si="16"/>
        <v>2</v>
      </c>
      <c r="BS40" s="3811">
        <f t="shared" si="16"/>
        <v>2</v>
      </c>
      <c r="CA40" s="2498"/>
    </row>
    <row r="41" spans="1:81" ht="17.25" customHeight="1">
      <c r="A41" s="2499" t="s">
        <v>1837</v>
      </c>
      <c r="B41" s="3810">
        <f t="shared" ref="B41:BM41" si="17">COUNTIF(B8,"E")+COUNTIF(B11,"E")+COUNTIF(B14,"E")+COUNTIF(B17,"E")+COUNTIF(B23,"E")+COUNTIF(B20,"E")</f>
        <v>1</v>
      </c>
      <c r="C41" s="3810">
        <f t="shared" si="17"/>
        <v>1</v>
      </c>
      <c r="D41" s="3810">
        <f t="shared" si="17"/>
        <v>1</v>
      </c>
      <c r="E41" s="3810">
        <f t="shared" si="17"/>
        <v>1</v>
      </c>
      <c r="F41" s="3810">
        <f t="shared" si="17"/>
        <v>1</v>
      </c>
      <c r="G41" s="3810">
        <f t="shared" si="17"/>
        <v>1</v>
      </c>
      <c r="H41" s="3810">
        <f t="shared" si="17"/>
        <v>1</v>
      </c>
      <c r="I41" s="3810">
        <f t="shared" si="17"/>
        <v>1</v>
      </c>
      <c r="J41" s="3810">
        <f t="shared" si="17"/>
        <v>1</v>
      </c>
      <c r="K41" s="3810">
        <f t="shared" si="17"/>
        <v>1</v>
      </c>
      <c r="L41" s="3810">
        <f t="shared" si="17"/>
        <v>1</v>
      </c>
      <c r="M41" s="3810">
        <f t="shared" si="17"/>
        <v>1</v>
      </c>
      <c r="N41" s="3810">
        <f t="shared" si="17"/>
        <v>1</v>
      </c>
      <c r="O41" s="3810">
        <f t="shared" si="17"/>
        <v>1</v>
      </c>
      <c r="P41" s="3810">
        <f t="shared" si="17"/>
        <v>1</v>
      </c>
      <c r="Q41" s="3810">
        <f t="shared" si="17"/>
        <v>1</v>
      </c>
      <c r="R41" s="3810">
        <f t="shared" si="17"/>
        <v>1</v>
      </c>
      <c r="S41" s="3810">
        <f t="shared" si="17"/>
        <v>1</v>
      </c>
      <c r="T41" s="3810">
        <f t="shared" si="17"/>
        <v>1</v>
      </c>
      <c r="U41" s="3810">
        <f t="shared" si="17"/>
        <v>1</v>
      </c>
      <c r="V41" s="3810">
        <f t="shared" si="17"/>
        <v>1</v>
      </c>
      <c r="W41" s="3810">
        <f t="shared" si="17"/>
        <v>1</v>
      </c>
      <c r="X41" s="3810">
        <f t="shared" si="17"/>
        <v>1</v>
      </c>
      <c r="Y41" s="3810">
        <f t="shared" si="17"/>
        <v>1</v>
      </c>
      <c r="Z41" s="3810">
        <f t="shared" si="17"/>
        <v>1</v>
      </c>
      <c r="AA41" s="3810">
        <f t="shared" si="17"/>
        <v>1</v>
      </c>
      <c r="AB41" s="3810">
        <f t="shared" si="17"/>
        <v>1</v>
      </c>
      <c r="AC41" s="3810">
        <f t="shared" si="17"/>
        <v>1</v>
      </c>
      <c r="AD41" s="3810">
        <f t="shared" si="17"/>
        <v>1</v>
      </c>
      <c r="AE41" s="3810">
        <f t="shared" si="17"/>
        <v>1</v>
      </c>
      <c r="AF41" s="3810">
        <f t="shared" si="17"/>
        <v>1</v>
      </c>
      <c r="AG41" s="3810">
        <f t="shared" si="17"/>
        <v>1</v>
      </c>
      <c r="AH41" s="3810">
        <f t="shared" si="17"/>
        <v>1</v>
      </c>
      <c r="AI41" s="4757">
        <f t="shared" si="17"/>
        <v>1</v>
      </c>
      <c r="AJ41" s="4032">
        <f>COUNTIF(AJ8,"E")+COUNTIF(AJ11,"E")+COUNTIF(AJ14,"E")+COUNTIF(AJ17,"E")+COUNTIF(AJ23,"E")+COUNTIF(AJ20,"E")</f>
        <v>1</v>
      </c>
      <c r="AK41" s="3810" t="e">
        <f>COUNTIF(AK8,"E")+COUNTIF(AK11,"E")+COUNTIF(AK14,"E")+COUNTIF(AK20,"E")+COUNTIF(AK23,"E")+COUNTIF(#REF!,"E")</f>
        <v>#REF!</v>
      </c>
      <c r="AL41" s="3810">
        <f t="shared" si="17"/>
        <v>1</v>
      </c>
      <c r="AM41" s="3810">
        <f t="shared" si="17"/>
        <v>1</v>
      </c>
      <c r="AN41" s="3810">
        <f t="shared" si="17"/>
        <v>1</v>
      </c>
      <c r="AO41" s="3810">
        <f t="shared" si="17"/>
        <v>1</v>
      </c>
      <c r="AP41" s="3810">
        <f t="shared" si="17"/>
        <v>1</v>
      </c>
      <c r="AQ41" s="3810">
        <f t="shared" si="17"/>
        <v>1</v>
      </c>
      <c r="AR41" s="3810">
        <f t="shared" si="17"/>
        <v>1</v>
      </c>
      <c r="AS41" s="3810">
        <f t="shared" si="17"/>
        <v>1</v>
      </c>
      <c r="AT41" s="3810">
        <f t="shared" si="17"/>
        <v>1</v>
      </c>
      <c r="AU41" s="3810">
        <f t="shared" si="17"/>
        <v>1</v>
      </c>
      <c r="AV41" s="3810">
        <f t="shared" si="17"/>
        <v>1</v>
      </c>
      <c r="AW41" s="3810">
        <f t="shared" si="17"/>
        <v>1</v>
      </c>
      <c r="AX41" s="3810">
        <f t="shared" si="17"/>
        <v>1</v>
      </c>
      <c r="AY41" s="3810">
        <f t="shared" si="17"/>
        <v>1</v>
      </c>
      <c r="AZ41" s="3810">
        <f t="shared" si="17"/>
        <v>1</v>
      </c>
      <c r="BA41" s="3810">
        <f t="shared" si="17"/>
        <v>1</v>
      </c>
      <c r="BB41" s="3810">
        <f t="shared" si="17"/>
        <v>2</v>
      </c>
      <c r="BC41" s="3810">
        <f t="shared" si="17"/>
        <v>1</v>
      </c>
      <c r="BD41" s="3810">
        <f t="shared" si="17"/>
        <v>1</v>
      </c>
      <c r="BE41" s="3810">
        <f t="shared" si="17"/>
        <v>1</v>
      </c>
      <c r="BF41" s="3810">
        <f t="shared" si="17"/>
        <v>1</v>
      </c>
      <c r="BG41" s="3810">
        <f t="shared" si="17"/>
        <v>1</v>
      </c>
      <c r="BH41" s="3810">
        <f t="shared" si="17"/>
        <v>1</v>
      </c>
      <c r="BI41" s="3810">
        <f t="shared" si="17"/>
        <v>1</v>
      </c>
      <c r="BJ41" s="3810">
        <f t="shared" si="17"/>
        <v>1</v>
      </c>
      <c r="BK41" s="3810">
        <f t="shared" si="17"/>
        <v>1</v>
      </c>
      <c r="BL41" s="3810">
        <f t="shared" si="17"/>
        <v>1</v>
      </c>
      <c r="BM41" s="3810">
        <f t="shared" si="17"/>
        <v>1</v>
      </c>
      <c r="BN41" s="3810">
        <f t="shared" ref="BN41:BS41" si="18">COUNTIF(BN8,"E")+COUNTIF(BN11,"E")+COUNTIF(BN14,"E")+COUNTIF(BN17,"E")+COUNTIF(BN23,"E")+COUNTIF(BN20,"E")</f>
        <v>1</v>
      </c>
      <c r="BO41" s="3810">
        <f t="shared" si="18"/>
        <v>1</v>
      </c>
      <c r="BP41" s="3810">
        <f t="shared" si="18"/>
        <v>1</v>
      </c>
      <c r="BQ41" s="3810">
        <f t="shared" si="18"/>
        <v>1</v>
      </c>
      <c r="BR41" s="3810">
        <f t="shared" si="18"/>
        <v>1</v>
      </c>
      <c r="BS41" s="3811">
        <f t="shared" si="18"/>
        <v>1</v>
      </c>
      <c r="CA41" s="2498"/>
    </row>
    <row r="42" spans="1:81" ht="17.25" customHeight="1">
      <c r="A42" s="2499" t="s">
        <v>1838</v>
      </c>
      <c r="B42" s="3810">
        <f>COUNTIF(B5,"E")+COUNTIF(B13,"E")+COUNTIF(B16,"E")+COUNTIF(B26,"E")+COUNTIF(B30,"E")+COUNTIF(B21,"E")+COUNTIF(B32,"E")</f>
        <v>2</v>
      </c>
      <c r="C42" s="3810">
        <f>COUNTIF(C5,"E")+COUNTIF(C13,"E")+COUNTIF(C16,"E")+COUNTIF(C26,"E")+COUNTIF(C30,"E")+COUNTIF(C21,"E")+COUNTIF(C32,"E")</f>
        <v>1</v>
      </c>
      <c r="D42" s="3810">
        <f>COUNTIF(D5,"E")+COUNTIF(D13,"E")+COUNTIF(D16,"E")+COUNTIF(D26,"E")+COUNTIF(D30,"E")+COUNTIF(D21,"E")+COUNTIF(D32,"E")</f>
        <v>1</v>
      </c>
      <c r="E42" s="3810">
        <f>COUNTIF(E5,"E")+COUNTIF(E13,"E")+COUNTIF(E16,"E")+COUNTIF(E26,"E")+COUNTIF(E30,"E")+COUNTIF(E21,"E")+COUNTIF(E32,"E")</f>
        <v>2</v>
      </c>
      <c r="F42" s="3810">
        <f t="shared" ref="F42:AI42" si="19">COUNTIF(F5,"E")+COUNTIF(F13,"E")+COUNTIF(F16,"E")+COUNTIF(F26,"E")+COUNTIF(F30,"E")+COUNTIF(F21,"E")+COUNTIF(F32,"E")+COUNTIF(F5,"D1")+COUNTIF(F13,"D1")+COUNTIF(F16,"D1")+COUNTIF(F26,"D1")+COUNTIF(F30,"D1")+COUNTIF(F21,"D1")+COUNTIF(F32,"D1")</f>
        <v>1</v>
      </c>
      <c r="G42" s="3810">
        <f t="shared" si="19"/>
        <v>2</v>
      </c>
      <c r="H42" s="3810">
        <f t="shared" si="19"/>
        <v>2</v>
      </c>
      <c r="I42" s="3810">
        <f t="shared" si="19"/>
        <v>0</v>
      </c>
      <c r="J42" s="3810">
        <f t="shared" si="19"/>
        <v>0</v>
      </c>
      <c r="K42" s="3810">
        <f t="shared" si="19"/>
        <v>0</v>
      </c>
      <c r="L42" s="3810">
        <f t="shared" si="19"/>
        <v>2</v>
      </c>
      <c r="M42" s="3810">
        <f t="shared" si="19"/>
        <v>2</v>
      </c>
      <c r="N42" s="3810">
        <f t="shared" si="19"/>
        <v>2</v>
      </c>
      <c r="O42" s="3810">
        <f t="shared" si="19"/>
        <v>2</v>
      </c>
      <c r="P42" s="3810">
        <f t="shared" si="19"/>
        <v>2</v>
      </c>
      <c r="Q42" s="3810">
        <f t="shared" si="19"/>
        <v>1</v>
      </c>
      <c r="R42" s="3810">
        <f t="shared" si="19"/>
        <v>0</v>
      </c>
      <c r="S42" s="3810">
        <f t="shared" si="19"/>
        <v>0</v>
      </c>
      <c r="T42" s="3810">
        <f t="shared" si="19"/>
        <v>2</v>
      </c>
      <c r="U42" s="3810">
        <f t="shared" si="19"/>
        <v>1</v>
      </c>
      <c r="V42" s="3810">
        <f t="shared" si="19"/>
        <v>1</v>
      </c>
      <c r="W42" s="3810">
        <f t="shared" si="19"/>
        <v>1</v>
      </c>
      <c r="X42" s="3810">
        <f t="shared" si="19"/>
        <v>2</v>
      </c>
      <c r="Y42" s="3810">
        <f t="shared" si="19"/>
        <v>1</v>
      </c>
      <c r="Z42" s="3810">
        <f t="shared" si="19"/>
        <v>1</v>
      </c>
      <c r="AA42" s="3810">
        <f t="shared" si="19"/>
        <v>0</v>
      </c>
      <c r="AB42" s="3810">
        <f t="shared" si="19"/>
        <v>2</v>
      </c>
      <c r="AC42" s="3810">
        <f t="shared" si="19"/>
        <v>2</v>
      </c>
      <c r="AD42" s="3810">
        <f t="shared" si="19"/>
        <v>1</v>
      </c>
      <c r="AE42" s="3810">
        <f t="shared" si="19"/>
        <v>1</v>
      </c>
      <c r="AF42" s="3810">
        <f t="shared" si="19"/>
        <v>2</v>
      </c>
      <c r="AG42" s="3810">
        <f t="shared" si="19"/>
        <v>2</v>
      </c>
      <c r="AH42" s="3810">
        <f t="shared" si="19"/>
        <v>1</v>
      </c>
      <c r="AI42" s="4757">
        <f t="shared" si="19"/>
        <v>0</v>
      </c>
      <c r="AJ42" s="4032">
        <f t="shared" ref="AJ42:BS42" si="20">COUNTIF(AJ5,"E")+COUNTIF(AJ13,"E")+COUNTIF(AJ16,"E")+COUNTIF(AJ26,"E")+COUNTIF(AJ30,"E")+COUNTIF(AJ21,"E")+COUNTIF(AJ32,"E")</f>
        <v>0</v>
      </c>
      <c r="AK42" s="3810">
        <f t="shared" si="20"/>
        <v>1</v>
      </c>
      <c r="AL42" s="3810">
        <f t="shared" si="20"/>
        <v>1</v>
      </c>
      <c r="AM42" s="3810">
        <f t="shared" si="20"/>
        <v>1</v>
      </c>
      <c r="AN42" s="3810">
        <f t="shared" si="20"/>
        <v>2</v>
      </c>
      <c r="AO42" s="3810">
        <f t="shared" si="20"/>
        <v>0</v>
      </c>
      <c r="AP42" s="3810">
        <f t="shared" si="20"/>
        <v>0</v>
      </c>
      <c r="AQ42" s="3810">
        <f t="shared" si="20"/>
        <v>0</v>
      </c>
      <c r="AR42" s="3810">
        <f t="shared" si="20"/>
        <v>0</v>
      </c>
      <c r="AS42" s="3810">
        <f t="shared" si="20"/>
        <v>2</v>
      </c>
      <c r="AT42" s="3810">
        <f t="shared" si="20"/>
        <v>1</v>
      </c>
      <c r="AU42" s="3810">
        <f t="shared" si="20"/>
        <v>1</v>
      </c>
      <c r="AV42" s="3810">
        <f t="shared" si="20"/>
        <v>2</v>
      </c>
      <c r="AW42" s="3810">
        <f t="shared" si="20"/>
        <v>0</v>
      </c>
      <c r="AX42" s="3810">
        <f t="shared" si="20"/>
        <v>1</v>
      </c>
      <c r="AY42" s="3810">
        <f t="shared" si="20"/>
        <v>2</v>
      </c>
      <c r="AZ42" s="3810">
        <f t="shared" si="20"/>
        <v>0</v>
      </c>
      <c r="BA42" s="3810">
        <f t="shared" si="20"/>
        <v>3</v>
      </c>
      <c r="BB42" s="3810">
        <f t="shared" si="20"/>
        <v>1</v>
      </c>
      <c r="BC42" s="3810">
        <f t="shared" si="20"/>
        <v>1</v>
      </c>
      <c r="BD42" s="3810">
        <f t="shared" si="20"/>
        <v>0</v>
      </c>
      <c r="BE42" s="3810">
        <f t="shared" si="20"/>
        <v>1</v>
      </c>
      <c r="BF42" s="3810">
        <f t="shared" si="20"/>
        <v>1</v>
      </c>
      <c r="BG42" s="3810">
        <f t="shared" si="20"/>
        <v>1</v>
      </c>
      <c r="BH42" s="3810">
        <f t="shared" si="20"/>
        <v>2</v>
      </c>
      <c r="BI42" s="3810">
        <f t="shared" si="20"/>
        <v>0</v>
      </c>
      <c r="BJ42" s="3810">
        <f t="shared" si="20"/>
        <v>1</v>
      </c>
      <c r="BK42" s="3810">
        <f t="shared" si="20"/>
        <v>0</v>
      </c>
      <c r="BL42" s="3810">
        <f t="shared" si="20"/>
        <v>1</v>
      </c>
      <c r="BM42" s="3810">
        <f t="shared" si="20"/>
        <v>0</v>
      </c>
      <c r="BN42" s="3810">
        <f t="shared" si="20"/>
        <v>1</v>
      </c>
      <c r="BO42" s="3810">
        <f t="shared" si="20"/>
        <v>0</v>
      </c>
      <c r="BP42" s="3810">
        <f t="shared" si="20"/>
        <v>1</v>
      </c>
      <c r="BQ42" s="3810">
        <f t="shared" si="20"/>
        <v>1</v>
      </c>
      <c r="BR42" s="3810">
        <f t="shared" si="20"/>
        <v>1</v>
      </c>
      <c r="BS42" s="3811">
        <f t="shared" si="20"/>
        <v>1</v>
      </c>
      <c r="CA42" s="2507"/>
    </row>
    <row r="43" spans="1:81" ht="17.25" customHeight="1">
      <c r="A43" s="443" t="s">
        <v>2</v>
      </c>
      <c r="B43" s="4416">
        <f t="shared" ref="B43:BM43" si="21">COUNTIF(B5:B23,"D")</f>
        <v>10</v>
      </c>
      <c r="C43" s="4416">
        <f t="shared" si="21"/>
        <v>11</v>
      </c>
      <c r="D43" s="4416">
        <f t="shared" si="21"/>
        <v>9</v>
      </c>
      <c r="E43" s="4416">
        <f t="shared" si="21"/>
        <v>12</v>
      </c>
      <c r="F43" s="4416">
        <f t="shared" si="21"/>
        <v>9</v>
      </c>
      <c r="G43" s="4416">
        <f t="shared" si="21"/>
        <v>0</v>
      </c>
      <c r="H43" s="4416">
        <f t="shared" si="21"/>
        <v>0</v>
      </c>
      <c r="I43" s="4416">
        <f t="shared" si="21"/>
        <v>10</v>
      </c>
      <c r="J43" s="4416">
        <f t="shared" si="21"/>
        <v>11</v>
      </c>
      <c r="K43" s="4416">
        <f t="shared" si="21"/>
        <v>8</v>
      </c>
      <c r="L43" s="4416">
        <f t="shared" si="21"/>
        <v>11</v>
      </c>
      <c r="M43" s="4416">
        <f t="shared" si="21"/>
        <v>10</v>
      </c>
      <c r="N43" s="4416">
        <f t="shared" si="21"/>
        <v>0</v>
      </c>
      <c r="O43" s="4416">
        <f t="shared" si="21"/>
        <v>0</v>
      </c>
      <c r="P43" s="4416">
        <f t="shared" si="21"/>
        <v>10</v>
      </c>
      <c r="Q43" s="4416">
        <f t="shared" si="21"/>
        <v>11</v>
      </c>
      <c r="R43" s="4416">
        <f t="shared" si="21"/>
        <v>9</v>
      </c>
      <c r="S43" s="4416">
        <f t="shared" si="21"/>
        <v>12</v>
      </c>
      <c r="T43" s="4416">
        <f t="shared" si="21"/>
        <v>9</v>
      </c>
      <c r="U43" s="4416">
        <f t="shared" si="21"/>
        <v>0</v>
      </c>
      <c r="V43" s="4416">
        <f t="shared" si="21"/>
        <v>0</v>
      </c>
      <c r="W43" s="4416">
        <f t="shared" si="21"/>
        <v>9</v>
      </c>
      <c r="X43" s="4416">
        <f t="shared" si="21"/>
        <v>11</v>
      </c>
      <c r="Y43" s="4416">
        <f t="shared" si="21"/>
        <v>9</v>
      </c>
      <c r="Z43" s="4416">
        <f t="shared" si="21"/>
        <v>12</v>
      </c>
      <c r="AA43" s="4416">
        <f t="shared" si="21"/>
        <v>9</v>
      </c>
      <c r="AB43" s="4416">
        <f t="shared" si="21"/>
        <v>1</v>
      </c>
      <c r="AC43" s="4416">
        <f t="shared" si="21"/>
        <v>0</v>
      </c>
      <c r="AD43" s="4416">
        <f t="shared" si="21"/>
        <v>9</v>
      </c>
      <c r="AE43" s="4416">
        <f t="shared" si="21"/>
        <v>10</v>
      </c>
      <c r="AF43" s="4416">
        <f t="shared" si="21"/>
        <v>8</v>
      </c>
      <c r="AG43" s="4416">
        <f t="shared" si="21"/>
        <v>0</v>
      </c>
      <c r="AH43" s="4416">
        <f t="shared" si="21"/>
        <v>0</v>
      </c>
      <c r="AI43" s="4758">
        <f t="shared" si="21"/>
        <v>0</v>
      </c>
      <c r="AJ43" s="4031">
        <f t="shared" si="21"/>
        <v>0</v>
      </c>
      <c r="AK43" s="4416">
        <f t="shared" si="21"/>
        <v>0</v>
      </c>
      <c r="AL43" s="4416">
        <f t="shared" si="21"/>
        <v>0</v>
      </c>
      <c r="AM43" s="4416">
        <f t="shared" si="21"/>
        <v>7</v>
      </c>
      <c r="AN43" s="4416">
        <f t="shared" si="21"/>
        <v>9</v>
      </c>
      <c r="AO43" s="4416">
        <f t="shared" si="21"/>
        <v>7</v>
      </c>
      <c r="AP43" s="4416">
        <f t="shared" si="21"/>
        <v>0</v>
      </c>
      <c r="AQ43" s="4416">
        <f t="shared" si="21"/>
        <v>0</v>
      </c>
      <c r="AR43" s="4416">
        <f t="shared" si="21"/>
        <v>0</v>
      </c>
      <c r="AS43" s="4416">
        <f t="shared" si="21"/>
        <v>9</v>
      </c>
      <c r="AT43" s="4416">
        <f t="shared" si="21"/>
        <v>11</v>
      </c>
      <c r="AU43" s="4416">
        <f t="shared" si="21"/>
        <v>8</v>
      </c>
      <c r="AV43" s="4416">
        <f t="shared" si="21"/>
        <v>9</v>
      </c>
      <c r="AW43" s="4416">
        <f t="shared" si="21"/>
        <v>0</v>
      </c>
      <c r="AX43" s="4416">
        <f t="shared" si="21"/>
        <v>0</v>
      </c>
      <c r="AY43" s="4416">
        <f t="shared" si="21"/>
        <v>9</v>
      </c>
      <c r="AZ43" s="4416">
        <f t="shared" si="21"/>
        <v>12</v>
      </c>
      <c r="BA43" s="4416">
        <f t="shared" si="21"/>
        <v>9</v>
      </c>
      <c r="BB43" s="4416">
        <f t="shared" si="21"/>
        <v>7</v>
      </c>
      <c r="BC43" s="4416">
        <f t="shared" si="21"/>
        <v>5</v>
      </c>
      <c r="BD43" s="4416">
        <f t="shared" si="21"/>
        <v>0</v>
      </c>
      <c r="BE43" s="4416">
        <f t="shared" si="21"/>
        <v>0</v>
      </c>
      <c r="BF43" s="4416">
        <f t="shared" si="21"/>
        <v>11</v>
      </c>
      <c r="BG43" s="4416">
        <f t="shared" si="21"/>
        <v>5</v>
      </c>
      <c r="BH43" s="4416">
        <f t="shared" si="21"/>
        <v>13</v>
      </c>
      <c r="BI43" s="4416">
        <f t="shared" si="21"/>
        <v>5</v>
      </c>
      <c r="BJ43" s="4416">
        <f t="shared" si="21"/>
        <v>3</v>
      </c>
      <c r="BK43" s="4416">
        <f t="shared" si="21"/>
        <v>0</v>
      </c>
      <c r="BL43" s="4416">
        <f t="shared" si="21"/>
        <v>0</v>
      </c>
      <c r="BM43" s="4416">
        <f t="shared" si="21"/>
        <v>9</v>
      </c>
      <c r="BN43" s="4416">
        <f t="shared" ref="BN43:BS43" si="22">COUNTIF(BN5:BN23,"D")</f>
        <v>13</v>
      </c>
      <c r="BO43" s="4416">
        <f t="shared" si="22"/>
        <v>10</v>
      </c>
      <c r="BP43" s="4416">
        <f t="shared" si="22"/>
        <v>10</v>
      </c>
      <c r="BQ43" s="4416">
        <f t="shared" si="22"/>
        <v>7</v>
      </c>
      <c r="BR43" s="4416">
        <f t="shared" si="22"/>
        <v>0</v>
      </c>
      <c r="BS43" s="4417">
        <f t="shared" si="22"/>
        <v>0</v>
      </c>
      <c r="CA43" s="2507"/>
    </row>
    <row r="44" spans="1:81" ht="17.25" customHeight="1">
      <c r="A44" s="2503" t="s">
        <v>403</v>
      </c>
      <c r="B44" s="3810">
        <f t="shared" ref="B44:BM44" si="23">COUNTIF(B5:B23,"E")+COUNTIF(B24:B33,"D")+COUNTIF(B24:B33,"E")</f>
        <v>13</v>
      </c>
      <c r="C44" s="3810">
        <f t="shared" si="23"/>
        <v>11</v>
      </c>
      <c r="D44" s="3810">
        <f t="shared" si="23"/>
        <v>13</v>
      </c>
      <c r="E44" s="3810">
        <f t="shared" si="23"/>
        <v>13</v>
      </c>
      <c r="F44" s="3810">
        <f t="shared" si="23"/>
        <v>11</v>
      </c>
      <c r="G44" s="3810">
        <f t="shared" si="23"/>
        <v>3</v>
      </c>
      <c r="H44" s="3810">
        <f t="shared" si="23"/>
        <v>3</v>
      </c>
      <c r="I44" s="3810">
        <f t="shared" si="23"/>
        <v>13</v>
      </c>
      <c r="J44" s="3810">
        <f t="shared" si="23"/>
        <v>11</v>
      </c>
      <c r="K44" s="3810">
        <f t="shared" si="23"/>
        <v>13</v>
      </c>
      <c r="L44" s="3810">
        <f t="shared" si="23"/>
        <v>13</v>
      </c>
      <c r="M44" s="3810">
        <f t="shared" si="23"/>
        <v>11</v>
      </c>
      <c r="N44" s="3810">
        <f t="shared" si="23"/>
        <v>3</v>
      </c>
      <c r="O44" s="3810">
        <f t="shared" si="23"/>
        <v>3</v>
      </c>
      <c r="P44" s="3810">
        <f t="shared" si="23"/>
        <v>13</v>
      </c>
      <c r="Q44" s="3810">
        <f t="shared" si="23"/>
        <v>12</v>
      </c>
      <c r="R44" s="3810">
        <f t="shared" si="23"/>
        <v>12</v>
      </c>
      <c r="S44" s="3810">
        <f t="shared" si="23"/>
        <v>13</v>
      </c>
      <c r="T44" s="3810">
        <f t="shared" si="23"/>
        <v>11</v>
      </c>
      <c r="U44" s="3810">
        <f t="shared" si="23"/>
        <v>3</v>
      </c>
      <c r="V44" s="3810">
        <f t="shared" si="23"/>
        <v>3</v>
      </c>
      <c r="W44" s="3810">
        <f t="shared" si="23"/>
        <v>13</v>
      </c>
      <c r="X44" s="3810">
        <f t="shared" si="23"/>
        <v>11</v>
      </c>
      <c r="Y44" s="3810">
        <f t="shared" si="23"/>
        <v>13</v>
      </c>
      <c r="Z44" s="3810">
        <f t="shared" si="23"/>
        <v>13</v>
      </c>
      <c r="AA44" s="3810">
        <f t="shared" si="23"/>
        <v>11</v>
      </c>
      <c r="AB44" s="3810">
        <f t="shared" si="23"/>
        <v>3</v>
      </c>
      <c r="AC44" s="3810">
        <f t="shared" si="23"/>
        <v>3</v>
      </c>
      <c r="AD44" s="3810">
        <f t="shared" si="23"/>
        <v>11</v>
      </c>
      <c r="AE44" s="3810">
        <f t="shared" si="23"/>
        <v>11</v>
      </c>
      <c r="AF44" s="3810">
        <f t="shared" si="23"/>
        <v>13</v>
      </c>
      <c r="AG44" s="3810">
        <f t="shared" si="23"/>
        <v>3</v>
      </c>
      <c r="AH44" s="3810">
        <f t="shared" si="23"/>
        <v>3</v>
      </c>
      <c r="AI44" s="4757">
        <f t="shared" si="23"/>
        <v>3</v>
      </c>
      <c r="AJ44" s="4032">
        <f t="shared" si="23"/>
        <v>3</v>
      </c>
      <c r="AK44" s="3810">
        <f t="shared" si="23"/>
        <v>3</v>
      </c>
      <c r="AL44" s="3810">
        <f t="shared" si="23"/>
        <v>3</v>
      </c>
      <c r="AM44" s="3810">
        <f t="shared" si="23"/>
        <v>11</v>
      </c>
      <c r="AN44" s="3810">
        <f t="shared" si="23"/>
        <v>13</v>
      </c>
      <c r="AO44" s="3810">
        <f t="shared" si="23"/>
        <v>11</v>
      </c>
      <c r="AP44" s="3810">
        <f t="shared" si="23"/>
        <v>3</v>
      </c>
      <c r="AQ44" s="3810">
        <f t="shared" si="23"/>
        <v>3</v>
      </c>
      <c r="AR44" s="3810">
        <f t="shared" si="23"/>
        <v>3</v>
      </c>
      <c r="AS44" s="3810">
        <f t="shared" si="23"/>
        <v>11</v>
      </c>
      <c r="AT44" s="3810">
        <f t="shared" si="23"/>
        <v>11</v>
      </c>
      <c r="AU44" s="3810">
        <f t="shared" si="23"/>
        <v>12</v>
      </c>
      <c r="AV44" s="3810">
        <f t="shared" si="23"/>
        <v>11</v>
      </c>
      <c r="AW44" s="3810">
        <f t="shared" si="23"/>
        <v>3</v>
      </c>
      <c r="AX44" s="3810">
        <f t="shared" si="23"/>
        <v>3</v>
      </c>
      <c r="AY44" s="3810">
        <f t="shared" si="23"/>
        <v>11</v>
      </c>
      <c r="AZ44" s="3810">
        <f t="shared" si="23"/>
        <v>13</v>
      </c>
      <c r="BA44" s="3810">
        <f t="shared" si="23"/>
        <v>11</v>
      </c>
      <c r="BB44" s="3810">
        <f t="shared" si="23"/>
        <v>13</v>
      </c>
      <c r="BC44" s="3810">
        <f t="shared" si="23"/>
        <v>11</v>
      </c>
      <c r="BD44" s="3810">
        <f t="shared" si="23"/>
        <v>3</v>
      </c>
      <c r="BE44" s="3810">
        <f t="shared" si="23"/>
        <v>3</v>
      </c>
      <c r="BF44" s="3810">
        <f t="shared" si="23"/>
        <v>12</v>
      </c>
      <c r="BG44" s="3810">
        <f t="shared" si="23"/>
        <v>12</v>
      </c>
      <c r="BH44" s="3810">
        <f t="shared" si="23"/>
        <v>13</v>
      </c>
      <c r="BI44" s="3810">
        <f t="shared" si="23"/>
        <v>11</v>
      </c>
      <c r="BJ44" s="3810">
        <f t="shared" si="23"/>
        <v>10</v>
      </c>
      <c r="BK44" s="3810">
        <f t="shared" si="23"/>
        <v>3</v>
      </c>
      <c r="BL44" s="3810">
        <f t="shared" si="23"/>
        <v>3</v>
      </c>
      <c r="BM44" s="3810">
        <f t="shared" si="23"/>
        <v>12</v>
      </c>
      <c r="BN44" s="3810">
        <f t="shared" ref="BN44:BS44" si="24">COUNTIF(BN5:BN23,"E")+COUNTIF(BN24:BN33,"D")+COUNTIF(BN24:BN33,"E")</f>
        <v>13</v>
      </c>
      <c r="BO44" s="3810">
        <f t="shared" si="24"/>
        <v>13</v>
      </c>
      <c r="BP44" s="3810">
        <f t="shared" si="24"/>
        <v>13</v>
      </c>
      <c r="BQ44" s="3810">
        <f t="shared" si="24"/>
        <v>11</v>
      </c>
      <c r="BR44" s="3810">
        <f t="shared" si="24"/>
        <v>3</v>
      </c>
      <c r="BS44" s="3811">
        <f t="shared" si="24"/>
        <v>3</v>
      </c>
      <c r="CA44" s="2507"/>
    </row>
    <row r="45" spans="1:81" ht="17.25" customHeight="1">
      <c r="A45" s="2508" t="s">
        <v>804</v>
      </c>
      <c r="B45" s="4413">
        <f t="shared" ref="B45:BM45" si="25">COUNTIF(B5:B33,"d1")</f>
        <v>0</v>
      </c>
      <c r="C45" s="4413">
        <f t="shared" si="25"/>
        <v>0</v>
      </c>
      <c r="D45" s="4413">
        <f t="shared" si="25"/>
        <v>0</v>
      </c>
      <c r="E45" s="4413">
        <f t="shared" si="25"/>
        <v>0</v>
      </c>
      <c r="F45" s="4413">
        <f t="shared" si="25"/>
        <v>0</v>
      </c>
      <c r="G45" s="4413">
        <f t="shared" si="25"/>
        <v>3</v>
      </c>
      <c r="H45" s="4413">
        <f t="shared" si="25"/>
        <v>3</v>
      </c>
      <c r="I45" s="4413">
        <f t="shared" si="25"/>
        <v>0</v>
      </c>
      <c r="J45" s="4413">
        <f t="shared" si="25"/>
        <v>0</v>
      </c>
      <c r="K45" s="4413">
        <f t="shared" si="25"/>
        <v>0</v>
      </c>
      <c r="L45" s="4413">
        <f t="shared" si="25"/>
        <v>0</v>
      </c>
      <c r="M45" s="4413">
        <f t="shared" si="25"/>
        <v>0</v>
      </c>
      <c r="N45" s="4413">
        <f t="shared" si="25"/>
        <v>3</v>
      </c>
      <c r="O45" s="4413">
        <f t="shared" si="25"/>
        <v>3</v>
      </c>
      <c r="P45" s="4413">
        <f t="shared" si="25"/>
        <v>0</v>
      </c>
      <c r="Q45" s="4413">
        <f t="shared" si="25"/>
        <v>0</v>
      </c>
      <c r="R45" s="4413">
        <f t="shared" si="25"/>
        <v>0</v>
      </c>
      <c r="S45" s="4413">
        <f t="shared" si="25"/>
        <v>0</v>
      </c>
      <c r="T45" s="4413">
        <f t="shared" si="25"/>
        <v>0</v>
      </c>
      <c r="U45" s="4413">
        <f t="shared" si="25"/>
        <v>3</v>
      </c>
      <c r="V45" s="4413">
        <f t="shared" si="25"/>
        <v>3</v>
      </c>
      <c r="W45" s="4413">
        <f t="shared" si="25"/>
        <v>0</v>
      </c>
      <c r="X45" s="4413">
        <f t="shared" si="25"/>
        <v>0</v>
      </c>
      <c r="Y45" s="4413">
        <f t="shared" si="25"/>
        <v>0</v>
      </c>
      <c r="Z45" s="4413">
        <f t="shared" si="25"/>
        <v>0</v>
      </c>
      <c r="AA45" s="4413">
        <f t="shared" si="25"/>
        <v>0</v>
      </c>
      <c r="AB45" s="4413">
        <f t="shared" si="25"/>
        <v>3</v>
      </c>
      <c r="AC45" s="4413">
        <f t="shared" si="25"/>
        <v>3</v>
      </c>
      <c r="AD45" s="4413">
        <f t="shared" si="25"/>
        <v>0</v>
      </c>
      <c r="AE45" s="4413">
        <f t="shared" si="25"/>
        <v>0</v>
      </c>
      <c r="AF45" s="4413">
        <f t="shared" si="25"/>
        <v>0</v>
      </c>
      <c r="AG45" s="4413">
        <f t="shared" si="25"/>
        <v>3</v>
      </c>
      <c r="AH45" s="4413">
        <f t="shared" si="25"/>
        <v>5</v>
      </c>
      <c r="AI45" s="4756">
        <f t="shared" si="25"/>
        <v>3</v>
      </c>
      <c r="AJ45" s="4030">
        <f t="shared" si="25"/>
        <v>3</v>
      </c>
      <c r="AK45" s="4413">
        <f t="shared" si="25"/>
        <v>3</v>
      </c>
      <c r="AL45" s="4413">
        <f t="shared" si="25"/>
        <v>3</v>
      </c>
      <c r="AM45" s="4413">
        <f t="shared" si="25"/>
        <v>0</v>
      </c>
      <c r="AN45" s="4413">
        <f t="shared" si="25"/>
        <v>0</v>
      </c>
      <c r="AO45" s="4413">
        <f t="shared" si="25"/>
        <v>0</v>
      </c>
      <c r="AP45" s="4413">
        <f t="shared" si="25"/>
        <v>3</v>
      </c>
      <c r="AQ45" s="4413">
        <f t="shared" si="25"/>
        <v>2</v>
      </c>
      <c r="AR45" s="4413">
        <f t="shared" si="25"/>
        <v>3</v>
      </c>
      <c r="AS45" s="4413">
        <f t="shared" si="25"/>
        <v>0</v>
      </c>
      <c r="AT45" s="4413">
        <f t="shared" si="25"/>
        <v>0</v>
      </c>
      <c r="AU45" s="4413">
        <f t="shared" si="25"/>
        <v>0</v>
      </c>
      <c r="AV45" s="4413">
        <f t="shared" si="25"/>
        <v>0</v>
      </c>
      <c r="AW45" s="4413">
        <f t="shared" si="25"/>
        <v>2</v>
      </c>
      <c r="AX45" s="4413">
        <f t="shared" si="25"/>
        <v>2</v>
      </c>
      <c r="AY45" s="4413">
        <f t="shared" si="25"/>
        <v>0</v>
      </c>
      <c r="AZ45" s="4413">
        <f t="shared" si="25"/>
        <v>0</v>
      </c>
      <c r="BA45" s="4413">
        <f t="shared" si="25"/>
        <v>0</v>
      </c>
      <c r="BB45" s="4413">
        <f t="shared" si="25"/>
        <v>0</v>
      </c>
      <c r="BC45" s="4413">
        <f t="shared" si="25"/>
        <v>0</v>
      </c>
      <c r="BD45" s="4413">
        <f t="shared" si="25"/>
        <v>3</v>
      </c>
      <c r="BE45" s="4413">
        <f t="shared" si="25"/>
        <v>2</v>
      </c>
      <c r="BF45" s="4413">
        <f t="shared" si="25"/>
        <v>0</v>
      </c>
      <c r="BG45" s="4413">
        <f t="shared" si="25"/>
        <v>0</v>
      </c>
      <c r="BH45" s="4413">
        <f t="shared" si="25"/>
        <v>0</v>
      </c>
      <c r="BI45" s="4413">
        <f t="shared" si="25"/>
        <v>0</v>
      </c>
      <c r="BJ45" s="4413">
        <f t="shared" si="25"/>
        <v>0</v>
      </c>
      <c r="BK45" s="4413">
        <f t="shared" si="25"/>
        <v>3</v>
      </c>
      <c r="BL45" s="4413">
        <f t="shared" si="25"/>
        <v>2</v>
      </c>
      <c r="BM45" s="4413">
        <f t="shared" si="25"/>
        <v>0</v>
      </c>
      <c r="BN45" s="4413">
        <f t="shared" ref="BN45:BS45" si="26">COUNTIF(BN5:BN33,"d1")</f>
        <v>0</v>
      </c>
      <c r="BO45" s="4413">
        <f t="shared" si="26"/>
        <v>0</v>
      </c>
      <c r="BP45" s="4413">
        <f t="shared" si="26"/>
        <v>0</v>
      </c>
      <c r="BQ45" s="4413">
        <f t="shared" si="26"/>
        <v>0</v>
      </c>
      <c r="BR45" s="4413">
        <f t="shared" si="26"/>
        <v>3</v>
      </c>
      <c r="BS45" s="4414">
        <f t="shared" si="26"/>
        <v>2</v>
      </c>
      <c r="CA45" s="2507"/>
    </row>
    <row r="46" spans="1:81" ht="17.25" customHeight="1">
      <c r="A46" s="2509" t="s">
        <v>1474</v>
      </c>
      <c r="B46" s="4418">
        <f t="shared" ref="B46:BM46" si="27">COUNTIF(B10,"n")+COUNTIF(B8,"n")+COUNTIF(B28,"n")+COUNTIF(B25,"n")+COUNTIF(B22,"n")+COUNTIF(B6,"n")+COUNTIF(B16,"n")+COUNTIF(B12,"n")+COUNTIF(B18,"n")+COUNTIF(B15,"n")+COUNTIF(B9,"n")+COUNTIF(B13,"n")</f>
        <v>1</v>
      </c>
      <c r="C46" s="4418">
        <f t="shared" si="27"/>
        <v>1</v>
      </c>
      <c r="D46" s="4418">
        <f t="shared" si="27"/>
        <v>1</v>
      </c>
      <c r="E46" s="4418">
        <f t="shared" si="27"/>
        <v>1</v>
      </c>
      <c r="F46" s="4418">
        <f t="shared" si="27"/>
        <v>2</v>
      </c>
      <c r="G46" s="4418">
        <f t="shared" si="27"/>
        <v>2</v>
      </c>
      <c r="H46" s="4418">
        <f t="shared" si="27"/>
        <v>2</v>
      </c>
      <c r="I46" s="4418">
        <f t="shared" si="27"/>
        <v>1</v>
      </c>
      <c r="J46" s="4418">
        <f t="shared" si="27"/>
        <v>1</v>
      </c>
      <c r="K46" s="4418">
        <f t="shared" si="27"/>
        <v>1</v>
      </c>
      <c r="L46" s="4418">
        <f t="shared" si="27"/>
        <v>1</v>
      </c>
      <c r="M46" s="4418">
        <f t="shared" si="27"/>
        <v>2</v>
      </c>
      <c r="N46" s="4418">
        <f t="shared" si="27"/>
        <v>2</v>
      </c>
      <c r="O46" s="4418">
        <f t="shared" si="27"/>
        <v>2</v>
      </c>
      <c r="P46" s="4418">
        <f t="shared" si="27"/>
        <v>2</v>
      </c>
      <c r="Q46" s="4418">
        <f t="shared" si="27"/>
        <v>2</v>
      </c>
      <c r="R46" s="4418">
        <f t="shared" si="27"/>
        <v>1</v>
      </c>
      <c r="S46" s="4418">
        <f t="shared" si="27"/>
        <v>1</v>
      </c>
      <c r="T46" s="4418">
        <f t="shared" si="27"/>
        <v>2</v>
      </c>
      <c r="U46" s="4418">
        <f t="shared" si="27"/>
        <v>2</v>
      </c>
      <c r="V46" s="4418">
        <f t="shared" si="27"/>
        <v>2</v>
      </c>
      <c r="W46" s="4418">
        <f t="shared" si="27"/>
        <v>2</v>
      </c>
      <c r="X46" s="4418">
        <f t="shared" si="27"/>
        <v>2</v>
      </c>
      <c r="Y46" s="4418">
        <f t="shared" si="27"/>
        <v>2</v>
      </c>
      <c r="Z46" s="4418">
        <f t="shared" si="27"/>
        <v>2</v>
      </c>
      <c r="AA46" s="4418">
        <f t="shared" si="27"/>
        <v>1</v>
      </c>
      <c r="AB46" s="4418">
        <f t="shared" si="27"/>
        <v>1</v>
      </c>
      <c r="AC46" s="4418">
        <f t="shared" si="27"/>
        <v>1</v>
      </c>
      <c r="AD46" s="4418">
        <f t="shared" si="27"/>
        <v>2</v>
      </c>
      <c r="AE46" s="4418">
        <f t="shared" si="27"/>
        <v>2</v>
      </c>
      <c r="AF46" s="4418">
        <f t="shared" si="27"/>
        <v>2</v>
      </c>
      <c r="AG46" s="4418">
        <f t="shared" si="27"/>
        <v>2</v>
      </c>
      <c r="AH46" s="4418">
        <f t="shared" si="27"/>
        <v>1</v>
      </c>
      <c r="AI46" s="4759">
        <f t="shared" si="27"/>
        <v>2</v>
      </c>
      <c r="AJ46" s="4035">
        <f t="shared" si="27"/>
        <v>1</v>
      </c>
      <c r="AK46" s="4418">
        <f t="shared" si="27"/>
        <v>2</v>
      </c>
      <c r="AL46" s="4418">
        <f t="shared" si="27"/>
        <v>2</v>
      </c>
      <c r="AM46" s="4418">
        <f t="shared" si="27"/>
        <v>2</v>
      </c>
      <c r="AN46" s="4418">
        <f t="shared" si="27"/>
        <v>2</v>
      </c>
      <c r="AO46" s="4418">
        <f t="shared" si="27"/>
        <v>2</v>
      </c>
      <c r="AP46" s="4418">
        <f t="shared" si="27"/>
        <v>2</v>
      </c>
      <c r="AQ46" s="4418">
        <f t="shared" si="27"/>
        <v>2</v>
      </c>
      <c r="AR46" s="4418">
        <f t="shared" si="27"/>
        <v>2</v>
      </c>
      <c r="AS46" s="4418">
        <f t="shared" si="27"/>
        <v>1</v>
      </c>
      <c r="AT46" s="4418">
        <f t="shared" si="27"/>
        <v>1</v>
      </c>
      <c r="AU46" s="4418">
        <f t="shared" si="27"/>
        <v>1</v>
      </c>
      <c r="AV46" s="4418">
        <f t="shared" si="27"/>
        <v>1</v>
      </c>
      <c r="AW46" s="4418">
        <f t="shared" si="27"/>
        <v>2</v>
      </c>
      <c r="AX46" s="4418">
        <f t="shared" si="27"/>
        <v>2</v>
      </c>
      <c r="AY46" s="4418">
        <f t="shared" si="27"/>
        <v>2</v>
      </c>
      <c r="AZ46" s="4418">
        <f t="shared" si="27"/>
        <v>2</v>
      </c>
      <c r="BA46" s="4418">
        <f t="shared" si="27"/>
        <v>2</v>
      </c>
      <c r="BB46" s="4418">
        <f t="shared" si="27"/>
        <v>2</v>
      </c>
      <c r="BC46" s="4418">
        <f t="shared" si="27"/>
        <v>2</v>
      </c>
      <c r="BD46" s="4418">
        <f t="shared" si="27"/>
        <v>2</v>
      </c>
      <c r="BE46" s="4418">
        <f t="shared" si="27"/>
        <v>1</v>
      </c>
      <c r="BF46" s="4418">
        <f t="shared" si="27"/>
        <v>1</v>
      </c>
      <c r="BG46" s="4418">
        <f t="shared" si="27"/>
        <v>1</v>
      </c>
      <c r="BH46" s="4418">
        <f t="shared" si="27"/>
        <v>1</v>
      </c>
      <c r="BI46" s="4418">
        <f t="shared" si="27"/>
        <v>1</v>
      </c>
      <c r="BJ46" s="4418">
        <f t="shared" si="27"/>
        <v>1</v>
      </c>
      <c r="BK46" s="4418">
        <f t="shared" si="27"/>
        <v>2</v>
      </c>
      <c r="BL46" s="4418">
        <f t="shared" si="27"/>
        <v>2</v>
      </c>
      <c r="BM46" s="4418">
        <f t="shared" si="27"/>
        <v>2</v>
      </c>
      <c r="BN46" s="4418">
        <f t="shared" ref="BN46:BS46" si="28">COUNTIF(BN10,"n")+COUNTIF(BN8,"n")+COUNTIF(BN28,"n")+COUNTIF(BN25,"n")+COUNTIF(BN22,"n")+COUNTIF(BN6,"n")+COUNTIF(BN16,"n")+COUNTIF(BN12,"n")+COUNTIF(BN18,"n")+COUNTIF(BN15,"n")+COUNTIF(BN9,"n")+COUNTIF(BN13,"n")</f>
        <v>2</v>
      </c>
      <c r="BO46" s="4418">
        <f t="shared" si="28"/>
        <v>2</v>
      </c>
      <c r="BP46" s="4418">
        <f t="shared" si="28"/>
        <v>2</v>
      </c>
      <c r="BQ46" s="4418">
        <f t="shared" si="28"/>
        <v>1</v>
      </c>
      <c r="BR46" s="4418">
        <f t="shared" si="28"/>
        <v>1</v>
      </c>
      <c r="BS46" s="4419">
        <f t="shared" si="28"/>
        <v>1</v>
      </c>
      <c r="CA46" s="2507"/>
    </row>
    <row r="47" spans="1:81" ht="17.25" customHeight="1">
      <c r="A47" s="2509" t="s">
        <v>1551</v>
      </c>
      <c r="B47" s="4418">
        <f t="shared" ref="B47:BM47" si="29">COUNTIF(B5:B7,"D")+COUNTIF(B9:B10,"D")+COUNTIF(B12:B13,"D")+COUNTIF(B15:B16,"D")+COUNTIF(B18:B19,"D")+COUNTIF(B21:B22,"D")+COUNTIF(B5:B7,"E")+COUNTIF(B9:B10,"E")+COUNTIF(B12:B13,"E")+COUNTIF(B15:B16,"E")+COUNTIF(B18:B19,"E")+COUNTIF(B21:B22,"E")</f>
        <v>9</v>
      </c>
      <c r="C47" s="4418">
        <f t="shared" si="29"/>
        <v>10</v>
      </c>
      <c r="D47" s="4418">
        <f t="shared" si="29"/>
        <v>8</v>
      </c>
      <c r="E47" s="4418">
        <f t="shared" si="29"/>
        <v>10</v>
      </c>
      <c r="F47" s="4418">
        <f t="shared" si="29"/>
        <v>9</v>
      </c>
      <c r="G47" s="4418">
        <f t="shared" si="29"/>
        <v>2</v>
      </c>
      <c r="H47" s="4418">
        <f t="shared" si="29"/>
        <v>2</v>
      </c>
      <c r="I47" s="4418">
        <f t="shared" si="29"/>
        <v>9</v>
      </c>
      <c r="J47" s="4418">
        <f t="shared" si="29"/>
        <v>10</v>
      </c>
      <c r="K47" s="4418">
        <f t="shared" si="29"/>
        <v>7</v>
      </c>
      <c r="L47" s="4418">
        <f t="shared" si="29"/>
        <v>9</v>
      </c>
      <c r="M47" s="4418">
        <f t="shared" si="29"/>
        <v>9</v>
      </c>
      <c r="N47" s="4418">
        <f t="shared" si="29"/>
        <v>2</v>
      </c>
      <c r="O47" s="4418">
        <f t="shared" si="29"/>
        <v>2</v>
      </c>
      <c r="P47" s="4418">
        <f t="shared" si="29"/>
        <v>9</v>
      </c>
      <c r="Q47" s="4418">
        <f t="shared" si="29"/>
        <v>11</v>
      </c>
      <c r="R47" s="4418">
        <f t="shared" si="29"/>
        <v>8</v>
      </c>
      <c r="S47" s="4418">
        <f t="shared" si="29"/>
        <v>10</v>
      </c>
      <c r="T47" s="4418">
        <f t="shared" si="29"/>
        <v>8</v>
      </c>
      <c r="U47" s="4418">
        <f t="shared" si="29"/>
        <v>2</v>
      </c>
      <c r="V47" s="4418">
        <f t="shared" si="29"/>
        <v>2</v>
      </c>
      <c r="W47" s="4418">
        <f t="shared" si="29"/>
        <v>8</v>
      </c>
      <c r="X47" s="4418">
        <f t="shared" si="29"/>
        <v>11</v>
      </c>
      <c r="Y47" s="4418">
        <f t="shared" si="29"/>
        <v>8</v>
      </c>
      <c r="Z47" s="4418">
        <f t="shared" si="29"/>
        <v>10</v>
      </c>
      <c r="AA47" s="4418">
        <f t="shared" si="29"/>
        <v>8</v>
      </c>
      <c r="AB47" s="4418">
        <f t="shared" si="29"/>
        <v>3</v>
      </c>
      <c r="AC47" s="4418">
        <f t="shared" si="29"/>
        <v>2</v>
      </c>
      <c r="AD47" s="4418">
        <f t="shared" si="29"/>
        <v>7</v>
      </c>
      <c r="AE47" s="4418">
        <f t="shared" si="29"/>
        <v>10</v>
      </c>
      <c r="AF47" s="4418">
        <f t="shared" si="29"/>
        <v>7</v>
      </c>
      <c r="AG47" s="4418">
        <f t="shared" si="29"/>
        <v>2</v>
      </c>
      <c r="AH47" s="4418">
        <f t="shared" si="29"/>
        <v>2</v>
      </c>
      <c r="AI47" s="4759">
        <f t="shared" si="29"/>
        <v>2</v>
      </c>
      <c r="AJ47" s="4035">
        <f t="shared" si="29"/>
        <v>2</v>
      </c>
      <c r="AK47" s="4418">
        <f t="shared" si="29"/>
        <v>2</v>
      </c>
      <c r="AL47" s="4418">
        <f t="shared" si="29"/>
        <v>2</v>
      </c>
      <c r="AM47" s="4418">
        <f t="shared" si="29"/>
        <v>8</v>
      </c>
      <c r="AN47" s="4418">
        <f t="shared" si="29"/>
        <v>9</v>
      </c>
      <c r="AO47" s="4418">
        <f t="shared" si="29"/>
        <v>7</v>
      </c>
      <c r="AP47" s="4418">
        <f t="shared" si="29"/>
        <v>2</v>
      </c>
      <c r="AQ47" s="4418">
        <f t="shared" si="29"/>
        <v>2</v>
      </c>
      <c r="AR47" s="4418">
        <f t="shared" si="29"/>
        <v>2</v>
      </c>
      <c r="AS47" s="4418">
        <f t="shared" si="29"/>
        <v>9</v>
      </c>
      <c r="AT47" s="4418">
        <f t="shared" si="29"/>
        <v>10</v>
      </c>
      <c r="AU47" s="4418">
        <f t="shared" si="29"/>
        <v>7</v>
      </c>
      <c r="AV47" s="4418">
        <f t="shared" si="29"/>
        <v>9</v>
      </c>
      <c r="AW47" s="4418">
        <f t="shared" si="29"/>
        <v>2</v>
      </c>
      <c r="AX47" s="4418">
        <f t="shared" si="29"/>
        <v>2</v>
      </c>
      <c r="AY47" s="4418">
        <f t="shared" si="29"/>
        <v>8</v>
      </c>
      <c r="AZ47" s="4418">
        <f t="shared" si="29"/>
        <v>10</v>
      </c>
      <c r="BA47" s="4418">
        <f t="shared" si="29"/>
        <v>9</v>
      </c>
      <c r="BB47" s="4418">
        <f t="shared" si="29"/>
        <v>7</v>
      </c>
      <c r="BC47" s="4418">
        <f t="shared" si="29"/>
        <v>5</v>
      </c>
      <c r="BD47" s="4418">
        <f t="shared" si="29"/>
        <v>2</v>
      </c>
      <c r="BE47" s="4418">
        <f t="shared" si="29"/>
        <v>2</v>
      </c>
      <c r="BF47" s="4418">
        <f t="shared" si="29"/>
        <v>9</v>
      </c>
      <c r="BG47" s="4418">
        <f t="shared" si="29"/>
        <v>6</v>
      </c>
      <c r="BH47" s="4418">
        <f t="shared" si="29"/>
        <v>11</v>
      </c>
      <c r="BI47" s="4418">
        <f t="shared" si="29"/>
        <v>4</v>
      </c>
      <c r="BJ47" s="4418">
        <f t="shared" si="29"/>
        <v>3</v>
      </c>
      <c r="BK47" s="4418">
        <f t="shared" si="29"/>
        <v>2</v>
      </c>
      <c r="BL47" s="4418">
        <f t="shared" si="29"/>
        <v>2</v>
      </c>
      <c r="BM47" s="4418">
        <f t="shared" si="29"/>
        <v>9</v>
      </c>
      <c r="BN47" s="4418">
        <f t="shared" ref="BN47:BS47" si="30">COUNTIF(BN5:BN7,"D")+COUNTIF(BN9:BN10,"D")+COUNTIF(BN12:BN13,"D")+COUNTIF(BN15:BN16,"D")+COUNTIF(BN18:BN19,"D")+COUNTIF(BN21:BN22,"D")+COUNTIF(BN5:BN7,"E")+COUNTIF(BN9:BN10,"E")+COUNTIF(BN12:BN13,"E")+COUNTIF(BN15:BN16,"E")+COUNTIF(BN18:BN19,"E")+COUNTIF(BN21:BN22,"E")</f>
        <v>11</v>
      </c>
      <c r="BO47" s="4418">
        <f t="shared" si="30"/>
        <v>9</v>
      </c>
      <c r="BP47" s="4418">
        <f t="shared" si="30"/>
        <v>9</v>
      </c>
      <c r="BQ47" s="4418">
        <f t="shared" si="30"/>
        <v>7</v>
      </c>
      <c r="BR47" s="4418">
        <f t="shared" si="30"/>
        <v>2</v>
      </c>
      <c r="BS47" s="4419">
        <f t="shared" si="30"/>
        <v>2</v>
      </c>
      <c r="CA47" s="2190"/>
    </row>
    <row r="48" spans="1:81" ht="17.25" customHeight="1">
      <c r="A48" s="2509" t="s">
        <v>1552</v>
      </c>
      <c r="B48" s="4418">
        <f t="shared" ref="B48:BM48" si="31">COUNTIF(B8,"E")+COUNTIF(B8,"d")+COUNTIF(B14,"E")+COUNTIF(B14,"d")+COUNTIF(B17,"E")+COUNTIF(B17,"d")+COUNTIF(B11,"E")+COUNTIF(B11,"d")+COUNTIF(B23,"E")+COUNTIF(B23,"d")+COUNTIF(B20,"E")+COUNTIF(B20,"d")</f>
        <v>4</v>
      </c>
      <c r="C48" s="4418">
        <f t="shared" si="31"/>
        <v>4</v>
      </c>
      <c r="D48" s="4418">
        <f t="shared" si="31"/>
        <v>4</v>
      </c>
      <c r="E48" s="4418">
        <f t="shared" si="31"/>
        <v>5</v>
      </c>
      <c r="F48" s="4418">
        <f t="shared" si="31"/>
        <v>3</v>
      </c>
      <c r="G48" s="4418">
        <f t="shared" si="31"/>
        <v>1</v>
      </c>
      <c r="H48" s="4418">
        <f t="shared" si="31"/>
        <v>1</v>
      </c>
      <c r="I48" s="4418">
        <f t="shared" si="31"/>
        <v>4</v>
      </c>
      <c r="J48" s="4418">
        <f t="shared" si="31"/>
        <v>4</v>
      </c>
      <c r="K48" s="4418">
        <f t="shared" si="31"/>
        <v>4</v>
      </c>
      <c r="L48" s="4418">
        <f t="shared" si="31"/>
        <v>5</v>
      </c>
      <c r="M48" s="4418">
        <f t="shared" si="31"/>
        <v>4</v>
      </c>
      <c r="N48" s="4418">
        <f t="shared" si="31"/>
        <v>1</v>
      </c>
      <c r="O48" s="4418">
        <f t="shared" si="31"/>
        <v>1</v>
      </c>
      <c r="P48" s="4418">
        <f t="shared" si="31"/>
        <v>4</v>
      </c>
      <c r="Q48" s="4418">
        <f t="shared" si="31"/>
        <v>3</v>
      </c>
      <c r="R48" s="4418">
        <f t="shared" si="31"/>
        <v>4</v>
      </c>
      <c r="S48" s="4418">
        <f t="shared" si="31"/>
        <v>5</v>
      </c>
      <c r="T48" s="4418">
        <f t="shared" si="31"/>
        <v>4</v>
      </c>
      <c r="U48" s="4418">
        <f t="shared" si="31"/>
        <v>1</v>
      </c>
      <c r="V48" s="4418">
        <f t="shared" si="31"/>
        <v>1</v>
      </c>
      <c r="W48" s="4418">
        <f t="shared" si="31"/>
        <v>4</v>
      </c>
      <c r="X48" s="4418">
        <f t="shared" si="31"/>
        <v>3</v>
      </c>
      <c r="Y48" s="4418">
        <f t="shared" si="31"/>
        <v>4</v>
      </c>
      <c r="Z48" s="4418">
        <f t="shared" si="31"/>
        <v>5</v>
      </c>
      <c r="AA48" s="4418">
        <f t="shared" si="31"/>
        <v>4</v>
      </c>
      <c r="AB48" s="4418">
        <f t="shared" si="31"/>
        <v>1</v>
      </c>
      <c r="AC48" s="4418">
        <f t="shared" si="31"/>
        <v>1</v>
      </c>
      <c r="AD48" s="4418">
        <f t="shared" si="31"/>
        <v>4</v>
      </c>
      <c r="AE48" s="4418">
        <f t="shared" si="31"/>
        <v>3</v>
      </c>
      <c r="AF48" s="4418">
        <f t="shared" si="31"/>
        <v>4</v>
      </c>
      <c r="AG48" s="4418">
        <f t="shared" si="31"/>
        <v>1</v>
      </c>
      <c r="AH48" s="4418">
        <f t="shared" si="31"/>
        <v>1</v>
      </c>
      <c r="AI48" s="4759">
        <f t="shared" si="31"/>
        <v>1</v>
      </c>
      <c r="AJ48" s="4035">
        <f>COUNTIF(AJ8,"E")+COUNTIF(AJ8,"d")+COUNTIF(AJ14,"E")+COUNTIF(AJ14,"d")+COUNTIF(AJ17,"E")+COUNTIF(AJ17,"d")+COUNTIF(AJ11,"E")+COUNTIF(AJ11,"d")+COUNTIF(AJ23,"E")+COUNTIF(AJ23,"d")+COUNTIF(AJ20,"E")+COUNTIF(AJ20,"d")</f>
        <v>1</v>
      </c>
      <c r="AK48" s="4418" t="e">
        <f>COUNTIF(AK8,"E")+COUNTIF(AK8,"d")+COUNTIF(AK14,"E")+COUNTIF(AK14,"d")+COUNTIF(AK20,"E")+COUNTIF(AK20,"d")+COUNTIF(AK11,"E")+COUNTIF(AK11,"d")+COUNTIF(AK23,"E")+COUNTIF(AK23,"d")+COUNTIF(#REF!,"E")+COUNTIF(#REF!,"d")</f>
        <v>#REF!</v>
      </c>
      <c r="AL48" s="4418">
        <f t="shared" si="31"/>
        <v>1</v>
      </c>
      <c r="AM48" s="4418">
        <f t="shared" si="31"/>
        <v>2</v>
      </c>
      <c r="AN48" s="4418">
        <f t="shared" si="31"/>
        <v>3</v>
      </c>
      <c r="AO48" s="4418">
        <f t="shared" si="31"/>
        <v>3</v>
      </c>
      <c r="AP48" s="4418">
        <f t="shared" si="31"/>
        <v>1</v>
      </c>
      <c r="AQ48" s="4418">
        <f t="shared" si="31"/>
        <v>1</v>
      </c>
      <c r="AR48" s="4418">
        <f t="shared" si="31"/>
        <v>1</v>
      </c>
      <c r="AS48" s="4418">
        <f t="shared" si="31"/>
        <v>3</v>
      </c>
      <c r="AT48" s="4418">
        <f t="shared" si="31"/>
        <v>4</v>
      </c>
      <c r="AU48" s="4418">
        <f t="shared" si="31"/>
        <v>4</v>
      </c>
      <c r="AV48" s="4418">
        <f t="shared" si="31"/>
        <v>4</v>
      </c>
      <c r="AW48" s="4418">
        <f t="shared" si="31"/>
        <v>1</v>
      </c>
      <c r="AX48" s="4418">
        <f t="shared" si="31"/>
        <v>1</v>
      </c>
      <c r="AY48" s="4418">
        <f t="shared" si="31"/>
        <v>4</v>
      </c>
      <c r="AZ48" s="4418">
        <f t="shared" si="31"/>
        <v>5</v>
      </c>
      <c r="BA48" s="4418">
        <f t="shared" si="31"/>
        <v>3</v>
      </c>
      <c r="BB48" s="4418">
        <f t="shared" si="31"/>
        <v>3</v>
      </c>
      <c r="BC48" s="4418">
        <f t="shared" si="31"/>
        <v>3</v>
      </c>
      <c r="BD48" s="4418">
        <f t="shared" si="31"/>
        <v>1</v>
      </c>
      <c r="BE48" s="4418">
        <f t="shared" si="31"/>
        <v>1</v>
      </c>
      <c r="BF48" s="4418">
        <f t="shared" si="31"/>
        <v>5</v>
      </c>
      <c r="BG48" s="4418">
        <f t="shared" si="31"/>
        <v>2</v>
      </c>
      <c r="BH48" s="4418">
        <f t="shared" si="31"/>
        <v>5</v>
      </c>
      <c r="BI48" s="4418">
        <f t="shared" si="31"/>
        <v>4</v>
      </c>
      <c r="BJ48" s="4418">
        <f t="shared" si="31"/>
        <v>3</v>
      </c>
      <c r="BK48" s="4418">
        <f t="shared" si="31"/>
        <v>1</v>
      </c>
      <c r="BL48" s="4418">
        <f t="shared" si="31"/>
        <v>1</v>
      </c>
      <c r="BM48" s="4418">
        <f t="shared" si="31"/>
        <v>3</v>
      </c>
      <c r="BN48" s="4418">
        <f t="shared" ref="BN48:BS48" si="32">COUNTIF(BN8,"E")+COUNTIF(BN8,"d")+COUNTIF(BN14,"E")+COUNTIF(BN14,"d")+COUNTIF(BN17,"E")+COUNTIF(BN17,"d")+COUNTIF(BN11,"E")+COUNTIF(BN11,"d")+COUNTIF(BN23,"E")+COUNTIF(BN23,"d")+COUNTIF(BN20,"E")+COUNTIF(BN20,"d")</f>
        <v>5</v>
      </c>
      <c r="BO48" s="4418">
        <f t="shared" si="32"/>
        <v>4</v>
      </c>
      <c r="BP48" s="4418">
        <f t="shared" si="32"/>
        <v>4</v>
      </c>
      <c r="BQ48" s="4418">
        <f t="shared" si="32"/>
        <v>3</v>
      </c>
      <c r="BR48" s="4418">
        <f t="shared" si="32"/>
        <v>1</v>
      </c>
      <c r="BS48" s="4419">
        <f t="shared" si="32"/>
        <v>1</v>
      </c>
    </row>
    <row r="49" spans="1:71" ht="17.25" customHeight="1">
      <c r="A49" s="2509" t="s">
        <v>1553</v>
      </c>
      <c r="B49" s="4418">
        <f t="shared" ref="B49:BM49" si="33">COUNTIF(B9:B10,"E")+COUNTIF(B9:B10,"d")+COUNTIF(B6,"E")+COUNTIF(B6,"D")+COUNTIF(B12:B13,"E")+COUNTIF(B12:B13,"d")+COUNTIF(B15:B16,"E")+COUNTIF(B15:B16,"d")+COUNTIF(B18,"E")+COUNTIF(B18,"d")+COUNTIF(B22,"E")+COUNTIF(B22,"D")+COUNTIF(B22,"D1")+COUNTIF(B18,"D1")+COUNTIF(B15:B16,"D1")+COUNTIF(B12:B13,"D1")+COUNTIF(B9:B10,"D1")+COUNTIF(B6,"D1")</f>
        <v>6</v>
      </c>
      <c r="C49" s="4418">
        <f t="shared" si="33"/>
        <v>7</v>
      </c>
      <c r="D49" s="4418">
        <f t="shared" si="33"/>
        <v>7</v>
      </c>
      <c r="E49" s="4418">
        <f t="shared" si="33"/>
        <v>8</v>
      </c>
      <c r="F49" s="4418">
        <f t="shared" si="33"/>
        <v>7</v>
      </c>
      <c r="G49" s="4418">
        <f t="shared" si="33"/>
        <v>2</v>
      </c>
      <c r="H49" s="4418">
        <f t="shared" si="33"/>
        <v>0</v>
      </c>
      <c r="I49" s="4418">
        <f t="shared" si="33"/>
        <v>6</v>
      </c>
      <c r="J49" s="4418">
        <f t="shared" si="33"/>
        <v>7</v>
      </c>
      <c r="K49" s="4418">
        <f t="shared" si="33"/>
        <v>5</v>
      </c>
      <c r="L49" s="4418">
        <f t="shared" si="33"/>
        <v>6</v>
      </c>
      <c r="M49" s="4418">
        <f t="shared" si="33"/>
        <v>6</v>
      </c>
      <c r="N49" s="4418">
        <f t="shared" si="33"/>
        <v>2</v>
      </c>
      <c r="O49" s="4418">
        <f t="shared" si="33"/>
        <v>2</v>
      </c>
      <c r="P49" s="4418">
        <f t="shared" si="33"/>
        <v>5</v>
      </c>
      <c r="Q49" s="4418">
        <f t="shared" si="33"/>
        <v>7</v>
      </c>
      <c r="R49" s="4418">
        <f t="shared" si="33"/>
        <v>5</v>
      </c>
      <c r="S49" s="4418">
        <f t="shared" si="33"/>
        <v>7</v>
      </c>
      <c r="T49" s="4418">
        <f t="shared" si="33"/>
        <v>6</v>
      </c>
      <c r="U49" s="4418">
        <f t="shared" si="33"/>
        <v>3</v>
      </c>
      <c r="V49" s="4418">
        <f t="shared" si="33"/>
        <v>1</v>
      </c>
      <c r="W49" s="4418">
        <f t="shared" si="33"/>
        <v>6</v>
      </c>
      <c r="X49" s="4418">
        <f t="shared" si="33"/>
        <v>7</v>
      </c>
      <c r="Y49" s="4418">
        <f t="shared" si="33"/>
        <v>4</v>
      </c>
      <c r="Z49" s="4418">
        <f t="shared" si="33"/>
        <v>6</v>
      </c>
      <c r="AA49" s="4418">
        <f t="shared" si="33"/>
        <v>7</v>
      </c>
      <c r="AB49" s="4418">
        <f t="shared" si="33"/>
        <v>4</v>
      </c>
      <c r="AC49" s="4418">
        <f t="shared" si="33"/>
        <v>2</v>
      </c>
      <c r="AD49" s="4418">
        <f t="shared" si="33"/>
        <v>5</v>
      </c>
      <c r="AE49" s="4418">
        <f t="shared" si="33"/>
        <v>6</v>
      </c>
      <c r="AF49" s="4418">
        <f t="shared" si="33"/>
        <v>4</v>
      </c>
      <c r="AG49" s="4418">
        <f t="shared" si="33"/>
        <v>1</v>
      </c>
      <c r="AH49" s="4418">
        <f t="shared" si="33"/>
        <v>1</v>
      </c>
      <c r="AI49" s="4759">
        <f t="shared" si="33"/>
        <v>2</v>
      </c>
      <c r="AJ49" s="4035">
        <f t="shared" si="33"/>
        <v>2</v>
      </c>
      <c r="AK49" s="4418">
        <f t="shared" si="33"/>
        <v>2</v>
      </c>
      <c r="AL49" s="4418">
        <f t="shared" si="33"/>
        <v>2</v>
      </c>
      <c r="AM49" s="4418">
        <f t="shared" si="33"/>
        <v>6</v>
      </c>
      <c r="AN49" s="4418">
        <f t="shared" si="33"/>
        <v>5</v>
      </c>
      <c r="AO49" s="4418">
        <f t="shared" si="33"/>
        <v>3</v>
      </c>
      <c r="AP49" s="4418">
        <f t="shared" si="33"/>
        <v>2</v>
      </c>
      <c r="AQ49" s="4418">
        <f t="shared" si="33"/>
        <v>2</v>
      </c>
      <c r="AR49" s="4418">
        <f t="shared" si="33"/>
        <v>1</v>
      </c>
      <c r="AS49" s="4418">
        <f t="shared" si="33"/>
        <v>6</v>
      </c>
      <c r="AT49" s="4418">
        <f t="shared" si="33"/>
        <v>7</v>
      </c>
      <c r="AU49" s="4418">
        <f t="shared" si="33"/>
        <v>5</v>
      </c>
      <c r="AV49" s="4418">
        <f t="shared" si="33"/>
        <v>6</v>
      </c>
      <c r="AW49" s="4418">
        <f t="shared" si="33"/>
        <v>2</v>
      </c>
      <c r="AX49" s="4418">
        <f t="shared" si="33"/>
        <v>1</v>
      </c>
      <c r="AY49" s="4418">
        <f t="shared" si="33"/>
        <v>5</v>
      </c>
      <c r="AZ49" s="4418">
        <f t="shared" si="33"/>
        <v>8</v>
      </c>
      <c r="BA49" s="4418">
        <f t="shared" si="33"/>
        <v>6</v>
      </c>
      <c r="BB49" s="4418">
        <f t="shared" si="33"/>
        <v>4</v>
      </c>
      <c r="BC49" s="4418">
        <f t="shared" si="33"/>
        <v>3</v>
      </c>
      <c r="BD49" s="4418">
        <f t="shared" si="33"/>
        <v>2</v>
      </c>
      <c r="BE49" s="4418">
        <f t="shared" si="33"/>
        <v>2</v>
      </c>
      <c r="BF49" s="4418">
        <f t="shared" si="33"/>
        <v>6</v>
      </c>
      <c r="BG49" s="4418">
        <f t="shared" si="33"/>
        <v>5</v>
      </c>
      <c r="BH49" s="4418">
        <f t="shared" si="33"/>
        <v>8</v>
      </c>
      <c r="BI49" s="4418">
        <f t="shared" si="33"/>
        <v>4</v>
      </c>
      <c r="BJ49" s="4418">
        <f t="shared" si="33"/>
        <v>3</v>
      </c>
      <c r="BK49" s="4418">
        <f t="shared" si="33"/>
        <v>3</v>
      </c>
      <c r="BL49" s="4418">
        <f t="shared" si="33"/>
        <v>1</v>
      </c>
      <c r="BM49" s="4418">
        <f t="shared" si="33"/>
        <v>5</v>
      </c>
      <c r="BN49" s="4418">
        <f t="shared" ref="BN49:BS49" si="34">COUNTIF(BN9:BN10,"E")+COUNTIF(BN9:BN10,"d")+COUNTIF(BN6,"E")+COUNTIF(BN6,"D")+COUNTIF(BN12:BN13,"E")+COUNTIF(BN12:BN13,"d")+COUNTIF(BN15:BN16,"E")+COUNTIF(BN15:BN16,"d")+COUNTIF(BN18,"E")+COUNTIF(BN18,"d")+COUNTIF(BN22,"E")+COUNTIF(BN22,"D")+COUNTIF(BN22,"D1")+COUNTIF(BN18,"D1")+COUNTIF(BN15:BN16,"D1")+COUNTIF(BN12:BN13,"D1")+COUNTIF(BN9:BN10,"D1")+COUNTIF(BN6,"D1")</f>
        <v>7</v>
      </c>
      <c r="BO49" s="4418">
        <f t="shared" si="34"/>
        <v>5</v>
      </c>
      <c r="BP49" s="4418">
        <f t="shared" si="34"/>
        <v>6</v>
      </c>
      <c r="BQ49" s="4418">
        <f t="shared" si="34"/>
        <v>5</v>
      </c>
      <c r="BR49" s="4418">
        <f t="shared" si="34"/>
        <v>4</v>
      </c>
      <c r="BS49" s="4419">
        <f t="shared" si="34"/>
        <v>2</v>
      </c>
    </row>
    <row r="50" spans="1:71" ht="17.25" customHeight="1">
      <c r="A50" s="2504" t="s">
        <v>923</v>
      </c>
      <c r="B50" s="3810">
        <f t="shared" ref="B50:BM50" si="35">B47+B48</f>
        <v>13</v>
      </c>
      <c r="C50" s="3810">
        <f t="shared" si="35"/>
        <v>14</v>
      </c>
      <c r="D50" s="3810">
        <f t="shared" si="35"/>
        <v>12</v>
      </c>
      <c r="E50" s="3810">
        <f t="shared" si="35"/>
        <v>15</v>
      </c>
      <c r="F50" s="3810">
        <f t="shared" si="35"/>
        <v>12</v>
      </c>
      <c r="G50" s="3810">
        <f t="shared" si="35"/>
        <v>3</v>
      </c>
      <c r="H50" s="3810">
        <f t="shared" si="35"/>
        <v>3</v>
      </c>
      <c r="I50" s="3810">
        <f t="shared" si="35"/>
        <v>13</v>
      </c>
      <c r="J50" s="3810">
        <f t="shared" si="35"/>
        <v>14</v>
      </c>
      <c r="K50" s="3810">
        <f t="shared" si="35"/>
        <v>11</v>
      </c>
      <c r="L50" s="3810">
        <f t="shared" si="35"/>
        <v>14</v>
      </c>
      <c r="M50" s="3810">
        <f t="shared" si="35"/>
        <v>13</v>
      </c>
      <c r="N50" s="3810">
        <f t="shared" si="35"/>
        <v>3</v>
      </c>
      <c r="O50" s="3810">
        <f t="shared" si="35"/>
        <v>3</v>
      </c>
      <c r="P50" s="3810">
        <f t="shared" si="35"/>
        <v>13</v>
      </c>
      <c r="Q50" s="3810">
        <f t="shared" si="35"/>
        <v>14</v>
      </c>
      <c r="R50" s="3810">
        <f t="shared" si="35"/>
        <v>12</v>
      </c>
      <c r="S50" s="3810">
        <f t="shared" si="35"/>
        <v>15</v>
      </c>
      <c r="T50" s="3810">
        <f t="shared" si="35"/>
        <v>12</v>
      </c>
      <c r="U50" s="3810">
        <f t="shared" si="35"/>
        <v>3</v>
      </c>
      <c r="V50" s="3810">
        <f t="shared" si="35"/>
        <v>3</v>
      </c>
      <c r="W50" s="3810">
        <f t="shared" si="35"/>
        <v>12</v>
      </c>
      <c r="X50" s="3810">
        <f t="shared" si="35"/>
        <v>14</v>
      </c>
      <c r="Y50" s="3810">
        <f t="shared" si="35"/>
        <v>12</v>
      </c>
      <c r="Z50" s="3810">
        <f t="shared" si="35"/>
        <v>15</v>
      </c>
      <c r="AA50" s="3810">
        <f t="shared" si="35"/>
        <v>12</v>
      </c>
      <c r="AB50" s="3810">
        <f t="shared" si="35"/>
        <v>4</v>
      </c>
      <c r="AC50" s="3810">
        <f t="shared" si="35"/>
        <v>3</v>
      </c>
      <c r="AD50" s="3810">
        <f t="shared" si="35"/>
        <v>11</v>
      </c>
      <c r="AE50" s="3810">
        <f t="shared" si="35"/>
        <v>13</v>
      </c>
      <c r="AF50" s="3810">
        <f t="shared" si="35"/>
        <v>11</v>
      </c>
      <c r="AG50" s="3810">
        <f t="shared" si="35"/>
        <v>3</v>
      </c>
      <c r="AH50" s="3810">
        <f t="shared" si="35"/>
        <v>3</v>
      </c>
      <c r="AI50" s="4757">
        <f t="shared" si="35"/>
        <v>3</v>
      </c>
      <c r="AJ50" s="4032">
        <f t="shared" si="35"/>
        <v>3</v>
      </c>
      <c r="AK50" s="3810" t="e">
        <f t="shared" si="35"/>
        <v>#REF!</v>
      </c>
      <c r="AL50" s="3810">
        <f t="shared" si="35"/>
        <v>3</v>
      </c>
      <c r="AM50" s="3810">
        <f t="shared" si="35"/>
        <v>10</v>
      </c>
      <c r="AN50" s="3810">
        <f t="shared" si="35"/>
        <v>12</v>
      </c>
      <c r="AO50" s="3810">
        <f t="shared" si="35"/>
        <v>10</v>
      </c>
      <c r="AP50" s="3810">
        <f t="shared" si="35"/>
        <v>3</v>
      </c>
      <c r="AQ50" s="3810">
        <f t="shared" si="35"/>
        <v>3</v>
      </c>
      <c r="AR50" s="3810">
        <f t="shared" si="35"/>
        <v>3</v>
      </c>
      <c r="AS50" s="3810">
        <f t="shared" si="35"/>
        <v>12</v>
      </c>
      <c r="AT50" s="3810">
        <f t="shared" si="35"/>
        <v>14</v>
      </c>
      <c r="AU50" s="3810">
        <f t="shared" si="35"/>
        <v>11</v>
      </c>
      <c r="AV50" s="3810">
        <f t="shared" si="35"/>
        <v>13</v>
      </c>
      <c r="AW50" s="3810">
        <f t="shared" si="35"/>
        <v>3</v>
      </c>
      <c r="AX50" s="3810">
        <f t="shared" si="35"/>
        <v>3</v>
      </c>
      <c r="AY50" s="3810">
        <f t="shared" si="35"/>
        <v>12</v>
      </c>
      <c r="AZ50" s="3810">
        <f t="shared" si="35"/>
        <v>15</v>
      </c>
      <c r="BA50" s="3810">
        <f t="shared" si="35"/>
        <v>12</v>
      </c>
      <c r="BB50" s="3810">
        <f t="shared" si="35"/>
        <v>10</v>
      </c>
      <c r="BC50" s="3810">
        <f t="shared" si="35"/>
        <v>8</v>
      </c>
      <c r="BD50" s="3810">
        <f t="shared" si="35"/>
        <v>3</v>
      </c>
      <c r="BE50" s="3810">
        <f t="shared" si="35"/>
        <v>3</v>
      </c>
      <c r="BF50" s="3810">
        <f t="shared" si="35"/>
        <v>14</v>
      </c>
      <c r="BG50" s="3810">
        <f t="shared" si="35"/>
        <v>8</v>
      </c>
      <c r="BH50" s="3810">
        <f t="shared" si="35"/>
        <v>16</v>
      </c>
      <c r="BI50" s="3810">
        <f t="shared" si="35"/>
        <v>8</v>
      </c>
      <c r="BJ50" s="3810">
        <f t="shared" si="35"/>
        <v>6</v>
      </c>
      <c r="BK50" s="3810">
        <f t="shared" si="35"/>
        <v>3</v>
      </c>
      <c r="BL50" s="3810">
        <f t="shared" si="35"/>
        <v>3</v>
      </c>
      <c r="BM50" s="3810">
        <f t="shared" si="35"/>
        <v>12</v>
      </c>
      <c r="BN50" s="3810">
        <f t="shared" ref="BN50:BS50" si="36">BN47+BN48</f>
        <v>16</v>
      </c>
      <c r="BO50" s="3810">
        <f t="shared" si="36"/>
        <v>13</v>
      </c>
      <c r="BP50" s="3810">
        <f t="shared" si="36"/>
        <v>13</v>
      </c>
      <c r="BQ50" s="3810">
        <f t="shared" si="36"/>
        <v>10</v>
      </c>
      <c r="BR50" s="3810">
        <f t="shared" si="36"/>
        <v>3</v>
      </c>
      <c r="BS50" s="3811">
        <f t="shared" si="36"/>
        <v>3</v>
      </c>
    </row>
    <row r="51" spans="1:71" ht="17.25" customHeight="1">
      <c r="A51" s="437" t="s">
        <v>4</v>
      </c>
      <c r="B51" s="3810">
        <f t="shared" ref="B51:BM51" si="37">COUNTIF(B5:B23,"n")</f>
        <v>3</v>
      </c>
      <c r="C51" s="3810">
        <f t="shared" si="37"/>
        <v>3</v>
      </c>
      <c r="D51" s="3810">
        <f t="shared" si="37"/>
        <v>3</v>
      </c>
      <c r="E51" s="3810">
        <f t="shared" si="37"/>
        <v>3</v>
      </c>
      <c r="F51" s="3810">
        <f t="shared" si="37"/>
        <v>3</v>
      </c>
      <c r="G51" s="3810">
        <f t="shared" si="37"/>
        <v>3</v>
      </c>
      <c r="H51" s="3810">
        <f t="shared" si="37"/>
        <v>3</v>
      </c>
      <c r="I51" s="3810">
        <f t="shared" si="37"/>
        <v>3</v>
      </c>
      <c r="J51" s="3810">
        <f t="shared" si="37"/>
        <v>3</v>
      </c>
      <c r="K51" s="3810">
        <f t="shared" si="37"/>
        <v>3</v>
      </c>
      <c r="L51" s="3810">
        <f t="shared" si="37"/>
        <v>3</v>
      </c>
      <c r="M51" s="3810">
        <f t="shared" si="37"/>
        <v>3</v>
      </c>
      <c r="N51" s="3810">
        <f t="shared" si="37"/>
        <v>3</v>
      </c>
      <c r="O51" s="3810">
        <f t="shared" si="37"/>
        <v>3</v>
      </c>
      <c r="P51" s="3810">
        <f t="shared" si="37"/>
        <v>3</v>
      </c>
      <c r="Q51" s="3810">
        <f t="shared" si="37"/>
        <v>3</v>
      </c>
      <c r="R51" s="3810">
        <f t="shared" si="37"/>
        <v>3</v>
      </c>
      <c r="S51" s="3810">
        <f t="shared" si="37"/>
        <v>3</v>
      </c>
      <c r="T51" s="3810">
        <f t="shared" si="37"/>
        <v>3</v>
      </c>
      <c r="U51" s="3810">
        <f t="shared" si="37"/>
        <v>3</v>
      </c>
      <c r="V51" s="3810">
        <f t="shared" si="37"/>
        <v>3</v>
      </c>
      <c r="W51" s="3810">
        <f t="shared" si="37"/>
        <v>3</v>
      </c>
      <c r="X51" s="3810">
        <f t="shared" si="37"/>
        <v>3</v>
      </c>
      <c r="Y51" s="3810">
        <f t="shared" si="37"/>
        <v>3</v>
      </c>
      <c r="Z51" s="3810">
        <f t="shared" si="37"/>
        <v>3</v>
      </c>
      <c r="AA51" s="3810">
        <f t="shared" si="37"/>
        <v>3</v>
      </c>
      <c r="AB51" s="3810">
        <f t="shared" si="37"/>
        <v>3</v>
      </c>
      <c r="AC51" s="3810">
        <f t="shared" si="37"/>
        <v>3</v>
      </c>
      <c r="AD51" s="3810">
        <f t="shared" si="37"/>
        <v>3</v>
      </c>
      <c r="AE51" s="3810">
        <f t="shared" si="37"/>
        <v>3</v>
      </c>
      <c r="AF51" s="3810">
        <f t="shared" si="37"/>
        <v>3</v>
      </c>
      <c r="AG51" s="3810">
        <f t="shared" si="37"/>
        <v>3</v>
      </c>
      <c r="AH51" s="3810">
        <f t="shared" si="37"/>
        <v>3</v>
      </c>
      <c r="AI51" s="4757">
        <f t="shared" si="37"/>
        <v>3</v>
      </c>
      <c r="AJ51" s="4032">
        <f t="shared" si="37"/>
        <v>3</v>
      </c>
      <c r="AK51" s="3810">
        <f t="shared" si="37"/>
        <v>3</v>
      </c>
      <c r="AL51" s="3810">
        <f t="shared" si="37"/>
        <v>3</v>
      </c>
      <c r="AM51" s="3810">
        <f t="shared" si="37"/>
        <v>3</v>
      </c>
      <c r="AN51" s="3810">
        <f t="shared" si="37"/>
        <v>3</v>
      </c>
      <c r="AO51" s="3810">
        <f t="shared" si="37"/>
        <v>3</v>
      </c>
      <c r="AP51" s="3810">
        <f t="shared" si="37"/>
        <v>3</v>
      </c>
      <c r="AQ51" s="3810">
        <f t="shared" si="37"/>
        <v>3</v>
      </c>
      <c r="AR51" s="3810">
        <f t="shared" si="37"/>
        <v>3</v>
      </c>
      <c r="AS51" s="3810">
        <f t="shared" si="37"/>
        <v>3</v>
      </c>
      <c r="AT51" s="3810">
        <f t="shared" si="37"/>
        <v>3</v>
      </c>
      <c r="AU51" s="3810">
        <f t="shared" si="37"/>
        <v>3</v>
      </c>
      <c r="AV51" s="3810">
        <f t="shared" si="37"/>
        <v>3</v>
      </c>
      <c r="AW51" s="3810">
        <f t="shared" si="37"/>
        <v>3</v>
      </c>
      <c r="AX51" s="3810">
        <f t="shared" si="37"/>
        <v>3</v>
      </c>
      <c r="AY51" s="3810">
        <f t="shared" si="37"/>
        <v>3</v>
      </c>
      <c r="AZ51" s="3810">
        <f t="shared" si="37"/>
        <v>3</v>
      </c>
      <c r="BA51" s="3810">
        <f t="shared" si="37"/>
        <v>3</v>
      </c>
      <c r="BB51" s="3810">
        <f t="shared" si="37"/>
        <v>3</v>
      </c>
      <c r="BC51" s="3810">
        <f t="shared" si="37"/>
        <v>3</v>
      </c>
      <c r="BD51" s="3810">
        <f t="shared" si="37"/>
        <v>3</v>
      </c>
      <c r="BE51" s="3810">
        <f t="shared" si="37"/>
        <v>3</v>
      </c>
      <c r="BF51" s="3810">
        <f t="shared" si="37"/>
        <v>3</v>
      </c>
      <c r="BG51" s="3810">
        <f t="shared" si="37"/>
        <v>3</v>
      </c>
      <c r="BH51" s="3810">
        <f t="shared" si="37"/>
        <v>3</v>
      </c>
      <c r="BI51" s="3810">
        <f t="shared" si="37"/>
        <v>3</v>
      </c>
      <c r="BJ51" s="3810">
        <f t="shared" si="37"/>
        <v>3</v>
      </c>
      <c r="BK51" s="3810">
        <f t="shared" si="37"/>
        <v>3</v>
      </c>
      <c r="BL51" s="3810">
        <f t="shared" si="37"/>
        <v>3</v>
      </c>
      <c r="BM51" s="3810">
        <f t="shared" si="37"/>
        <v>3</v>
      </c>
      <c r="BN51" s="3810">
        <f t="shared" ref="BN51:BS51" si="38">COUNTIF(BN5:BN23,"n")</f>
        <v>3</v>
      </c>
      <c r="BO51" s="3810">
        <f t="shared" si="38"/>
        <v>3</v>
      </c>
      <c r="BP51" s="3810">
        <f t="shared" si="38"/>
        <v>3</v>
      </c>
      <c r="BQ51" s="3810">
        <f t="shared" si="38"/>
        <v>3</v>
      </c>
      <c r="BR51" s="3810">
        <f t="shared" si="38"/>
        <v>3</v>
      </c>
      <c r="BS51" s="3811">
        <f t="shared" si="38"/>
        <v>3</v>
      </c>
    </row>
    <row r="52" spans="1:71" ht="17.25" customHeight="1" thickBot="1">
      <c r="A52" s="4622" t="s">
        <v>1942</v>
      </c>
      <c r="B52" s="4424">
        <f t="shared" ref="B52:BM52" si="39">COUNTIF(B8,"N")+COUNTIF(B11,"N")+COUNTIF(B14,"N")+COUNTIF(B17,"N")+COUNTIF(B20,"N")+COUNTIF(B23,"N")</f>
        <v>1</v>
      </c>
      <c r="C52" s="4424">
        <f t="shared" si="39"/>
        <v>1</v>
      </c>
      <c r="D52" s="4424">
        <f t="shared" si="39"/>
        <v>1</v>
      </c>
      <c r="E52" s="4424">
        <f t="shared" si="39"/>
        <v>1</v>
      </c>
      <c r="F52" s="4424">
        <f t="shared" si="39"/>
        <v>1</v>
      </c>
      <c r="G52" s="4424">
        <f t="shared" si="39"/>
        <v>1</v>
      </c>
      <c r="H52" s="4424">
        <f t="shared" si="39"/>
        <v>1</v>
      </c>
      <c r="I52" s="4424">
        <f t="shared" si="39"/>
        <v>1</v>
      </c>
      <c r="J52" s="4424">
        <f t="shared" si="39"/>
        <v>1</v>
      </c>
      <c r="K52" s="4424">
        <f t="shared" si="39"/>
        <v>1</v>
      </c>
      <c r="L52" s="4424">
        <f t="shared" si="39"/>
        <v>1</v>
      </c>
      <c r="M52" s="4424">
        <f t="shared" si="39"/>
        <v>1</v>
      </c>
      <c r="N52" s="4424">
        <f t="shared" si="39"/>
        <v>1</v>
      </c>
      <c r="O52" s="4424">
        <f t="shared" si="39"/>
        <v>1</v>
      </c>
      <c r="P52" s="4424">
        <f t="shared" si="39"/>
        <v>1</v>
      </c>
      <c r="Q52" s="4424">
        <f t="shared" si="39"/>
        <v>1</v>
      </c>
      <c r="R52" s="4424">
        <f t="shared" si="39"/>
        <v>1</v>
      </c>
      <c r="S52" s="4424">
        <f t="shared" si="39"/>
        <v>1</v>
      </c>
      <c r="T52" s="4424">
        <f t="shared" si="39"/>
        <v>1</v>
      </c>
      <c r="U52" s="4424">
        <f t="shared" si="39"/>
        <v>1</v>
      </c>
      <c r="V52" s="4424">
        <f t="shared" si="39"/>
        <v>1</v>
      </c>
      <c r="W52" s="4424">
        <f t="shared" si="39"/>
        <v>1</v>
      </c>
      <c r="X52" s="4424">
        <f t="shared" si="39"/>
        <v>1</v>
      </c>
      <c r="Y52" s="4424">
        <f t="shared" si="39"/>
        <v>1</v>
      </c>
      <c r="Z52" s="4424">
        <f t="shared" si="39"/>
        <v>1</v>
      </c>
      <c r="AA52" s="4424">
        <f t="shared" si="39"/>
        <v>1</v>
      </c>
      <c r="AB52" s="4424">
        <f t="shared" si="39"/>
        <v>1</v>
      </c>
      <c r="AC52" s="4424">
        <f t="shared" si="39"/>
        <v>1</v>
      </c>
      <c r="AD52" s="4424">
        <f t="shared" si="39"/>
        <v>1</v>
      </c>
      <c r="AE52" s="4424">
        <f t="shared" si="39"/>
        <v>1</v>
      </c>
      <c r="AF52" s="4424">
        <f t="shared" si="39"/>
        <v>1</v>
      </c>
      <c r="AG52" s="4424">
        <f t="shared" si="39"/>
        <v>1</v>
      </c>
      <c r="AH52" s="4424">
        <f t="shared" si="39"/>
        <v>1</v>
      </c>
      <c r="AI52" s="4760">
        <f t="shared" si="39"/>
        <v>1</v>
      </c>
      <c r="AJ52" s="4761">
        <f>COUNTIF(AJ8,"N")+COUNTIF(AJ11,"N")+COUNTIF(AJ14,"N")+COUNTIF(AJ17,"N")+COUNTIF(AJ20,"N")+COUNTIF(AJ23,"N")</f>
        <v>1</v>
      </c>
      <c r="AK52" s="4424" t="e">
        <f>COUNTIF(AK8,"N")+COUNTIF(AK11,"N")+COUNTIF(AK14,"N")+COUNTIF(AK20,"N")+COUNTIF(#REF!,"N")+COUNTIF(AK23,"N")</f>
        <v>#REF!</v>
      </c>
      <c r="AL52" s="4424">
        <f t="shared" si="39"/>
        <v>1</v>
      </c>
      <c r="AM52" s="4424">
        <f t="shared" si="39"/>
        <v>1</v>
      </c>
      <c r="AN52" s="4424">
        <f t="shared" si="39"/>
        <v>1</v>
      </c>
      <c r="AO52" s="4424">
        <f t="shared" si="39"/>
        <v>1</v>
      </c>
      <c r="AP52" s="4424">
        <f t="shared" si="39"/>
        <v>1</v>
      </c>
      <c r="AQ52" s="4424">
        <f t="shared" si="39"/>
        <v>1</v>
      </c>
      <c r="AR52" s="4424">
        <f t="shared" si="39"/>
        <v>1</v>
      </c>
      <c r="AS52" s="4424">
        <f t="shared" si="39"/>
        <v>1</v>
      </c>
      <c r="AT52" s="4424">
        <f t="shared" si="39"/>
        <v>1</v>
      </c>
      <c r="AU52" s="4424">
        <f t="shared" si="39"/>
        <v>1</v>
      </c>
      <c r="AV52" s="4424">
        <f t="shared" si="39"/>
        <v>1</v>
      </c>
      <c r="AW52" s="4424">
        <f t="shared" si="39"/>
        <v>1</v>
      </c>
      <c r="AX52" s="4424">
        <f t="shared" si="39"/>
        <v>1</v>
      </c>
      <c r="AY52" s="4424">
        <f t="shared" si="39"/>
        <v>1</v>
      </c>
      <c r="AZ52" s="4424">
        <f t="shared" si="39"/>
        <v>1</v>
      </c>
      <c r="BA52" s="4424">
        <f t="shared" si="39"/>
        <v>1</v>
      </c>
      <c r="BB52" s="4424">
        <f t="shared" si="39"/>
        <v>1</v>
      </c>
      <c r="BC52" s="4424">
        <f t="shared" si="39"/>
        <v>1</v>
      </c>
      <c r="BD52" s="4424">
        <f t="shared" si="39"/>
        <v>1</v>
      </c>
      <c r="BE52" s="4424">
        <f t="shared" si="39"/>
        <v>1</v>
      </c>
      <c r="BF52" s="4424">
        <f t="shared" si="39"/>
        <v>1</v>
      </c>
      <c r="BG52" s="4424">
        <f t="shared" si="39"/>
        <v>1</v>
      </c>
      <c r="BH52" s="4424">
        <f t="shared" si="39"/>
        <v>1</v>
      </c>
      <c r="BI52" s="4424">
        <f t="shared" si="39"/>
        <v>1</v>
      </c>
      <c r="BJ52" s="4424">
        <f t="shared" si="39"/>
        <v>1</v>
      </c>
      <c r="BK52" s="4424">
        <f t="shared" si="39"/>
        <v>1</v>
      </c>
      <c r="BL52" s="4424">
        <f t="shared" si="39"/>
        <v>1</v>
      </c>
      <c r="BM52" s="4424">
        <f t="shared" si="39"/>
        <v>1</v>
      </c>
      <c r="BN52" s="4424">
        <f t="shared" ref="BN52:BS52" si="40">COUNTIF(BN8,"N")+COUNTIF(BN11,"N")+COUNTIF(BN14,"N")+COUNTIF(BN17,"N")+COUNTIF(BN20,"N")+COUNTIF(BN23,"N")</f>
        <v>1</v>
      </c>
      <c r="BO52" s="4424">
        <f t="shared" si="40"/>
        <v>1</v>
      </c>
      <c r="BP52" s="4424">
        <f t="shared" si="40"/>
        <v>1</v>
      </c>
      <c r="BQ52" s="4424">
        <f t="shared" si="40"/>
        <v>1</v>
      </c>
      <c r="BR52" s="4424">
        <f t="shared" si="40"/>
        <v>1</v>
      </c>
      <c r="BS52" s="4425">
        <f t="shared" si="40"/>
        <v>1</v>
      </c>
    </row>
  </sheetData>
  <mergeCells count="6">
    <mergeCell ref="A1:BZ1"/>
    <mergeCell ref="B2:E2"/>
    <mergeCell ref="F2:AI2"/>
    <mergeCell ref="AJ2:BN2"/>
    <mergeCell ref="BO2:BS2"/>
    <mergeCell ref="BT2:CC3"/>
  </mergeCells>
  <phoneticPr fontId="3" type="noConversion"/>
  <conditionalFormatting sqref="B4:BS4">
    <cfRule type="containsText" dxfId="5079" priority="2050" operator="containsText" text="토">
      <formula>NOT(ISERROR(SEARCH("토",B4)))</formula>
    </cfRule>
    <cfRule type="cellIs" dxfId="5078" priority="2035" operator="equal">
      <formula>"토"</formula>
    </cfRule>
    <cfRule type="cellIs" dxfId="5077" priority="2034" operator="equal">
      <formula>"일"</formula>
    </cfRule>
  </conditionalFormatting>
  <conditionalFormatting sqref="F7:AC9 AH8:AH11 F12:AI13 F14:AC23 AH23:AI23 F24:X26 AE24:AI27 F28:AC29 AI28:AI37 N30:AC30 F30:L33 P31:W33 N31:O36 F32:Y32 B33:AC33 G34:L36">
    <cfRule type="cellIs" dxfId="5076" priority="2009" operator="equal">
      <formula>"연"</formula>
    </cfRule>
  </conditionalFormatting>
  <conditionalFormatting sqref="L15 P22 X22 AA26:AC27">
    <cfRule type="cellIs" dxfId="5075" priority="1919" operator="equal">
      <formula>"연"</formula>
    </cfRule>
  </conditionalFormatting>
  <conditionalFormatting sqref="S7 R8 Y8 AH8:AH11 M9 W9 K12 AA12 Z20 AH23:AI23 T24:X25 F25 S25 AI25 X26 AE26:AF26 R28:R29 AI28:AI33 G30:H30 T30 Z30 L31:L33 N31:O33 W31:W33 M32:R32 Y32 R33 J35 AI37">
    <cfRule type="cellIs" dxfId="5074" priority="2008" operator="equal">
      <formula>"연"</formula>
    </cfRule>
  </conditionalFormatting>
  <conditionalFormatting sqref="AE14:AI14 P34:S34 AG34:AG35 AD35 F35:F36 N37:P37">
    <cfRule type="cellIs" dxfId="5073" priority="2059" operator="equal">
      <formula>"연"</formula>
    </cfRule>
  </conditionalFormatting>
  <conditionalFormatting sqref="AE14:AI14 P34:S34 AG34:AG35 AD35:AE35 F35:F36 N37:P37 F5:AC5 AE5:AF6 D6:S6 B12:AI12 B16:E21 F21:AH21 AL30:AL34 AT32:AV34 D34:E34 W34:X34 AQ34 BB34:BC34 BI34 BM34:BN34 B34:B35 U34:U35 AM34:AM35 AN35 AR35:AS35 AY35:BA35 BF35:BH35 Y35:Y36 AH36:AL36 AO36 AV36 BC36:BE36 Z36:Z37 AW36:AX37 BK36:BL37 K37:L37 U37:W37 AG37:AK37 AP37:AR37 BD37:BE37 X10:AC10 AF12:AI13 F13:AE13 F14:AC14 F16:J16 L16:AC16 F17:AC19 H34:H35 I35:J35 J36:L36">
    <cfRule type="cellIs" dxfId="5072" priority="2060" operator="equal">
      <formula>"연"</formula>
    </cfRule>
  </conditionalFormatting>
  <conditionalFormatting sqref="AG30:AH34 O35:O37 F36:G36 AK5:AL5 AN5 AZ5 I5:I7 AD5:AD7 AH5:AI7 AR5:AR8 B5:E10 AG5:AG11 AJ5:AJ14 BB6 BG6 AO7 BF7 AD7:AF11 AT8 BN8 AK9:AL9 AR9:AS9 BC9 BI9 AR10 BH10 AL10:AL22 BA11 BG11 B12:E14 AR12:AR14 AU13 AD13:AD14 AM14 AY14 AN15 BF15 AG15:AH17 AE16:AF17 AD16:AD19 AJ16:AJ21 AI16:AI23 D17 BH17 AZ18 AE18:AI19 AH18:AH23 AR18:AR23 AV19 BM19 B20:AG20 BA20 BI20 BB21 BJ21 AE21:AE23 E22 AO22:AP22 BA22 AG22:AG23 B23:AC23 AJ23:AL23 BC23 BN23 AD23:AD29 Y24:AC24 AE24:BH24 BK24:BS24 AW24:AY25 BK24:BM25 AP24:AR26 BD24:BF26 G24:I27 AB24:AC27 B24:E32 BR24:BS33 AD25:AH25 AJ25:BS25 Y25:Z26 BB26:BJ26 AG26:BA27 BK26:BS27 U26:W30 F27:Z27 BB27:BK27 AD27:AF28 AP27:AQ29 N27:P30 AK28:AR28 AY28:BS28 AF28:AH29 AM28:AM29 AS28:AY29 BC28:BF29 BH28:BH31 BK28:BM32 AJ28:AJ33 AE29 AK29:AL29 AN29:AO29 AR29 AZ29:BC29 BG29 BI29:BJ29 BM29:BQ29 AI29:AI33 AE30:AG30 AR30:BD30 BF30:BI30 AU30:AU31 BI30:BS31 AB30:AC32 M30:M33 AK30:AS33 BD30:BF33 BK30:BK33 AT31:BD31 E31:AG33 AW31:AY33 BF31:BG33 AH32:AI32 AU32:BH32 BK32:BN32 BO32:BS33 B33:BN33 AB34 E34:E35 M34:N35 AE34:AE35 B35:C35 Q35 T35:U35 X35:Y35 AA35 C35:D36 AI35:AI37 R36:T36 Z36:AC36 AF36 BO36:BS36 G36:G37 V36:V37 AB36:AB37 AH36:AH37 B37:C37 E37 G37:I37 AB37:AD37 F10:V10 W10:W11 F7:R7 S7:AC8 F8:X8 F9:AC9 F18:F19 L22 F24:W25 P25:P26 F26:X26 F28:M29 Q28:T29 X28:AC29 F29:AC29 F30:L30 N30:AC30 G34:H34 K34 N35:O35 AK18:AK19 AK21:AK22">
    <cfRule type="cellIs" dxfId="5071" priority="2062" operator="equal">
      <formula>"연"</formula>
    </cfRule>
  </conditionalFormatting>
  <conditionalFormatting sqref="AK10:AK17">
    <cfRule type="cellIs" dxfId="5070" priority="153" operator="equal">
      <formula>"연"</formula>
    </cfRule>
    <cfRule type="cellIs" dxfId="5069" priority="152" operator="equal">
      <formula>"연"</formula>
    </cfRule>
  </conditionalFormatting>
  <conditionalFormatting sqref="AK18:AK25">
    <cfRule type="cellIs" dxfId="5068" priority="1571" operator="equal">
      <formula>"연"</formula>
    </cfRule>
  </conditionalFormatting>
  <conditionalFormatting sqref="AK20">
    <cfRule type="cellIs" dxfId="5067" priority="1570" operator="equal">
      <formula>"연"</formula>
    </cfRule>
  </conditionalFormatting>
  <conditionalFormatting sqref="AM16">
    <cfRule type="cellIs" dxfId="5066" priority="107" operator="equal">
      <formula>"연"</formula>
    </cfRule>
    <cfRule type="cellIs" dxfId="5065" priority="108" operator="equal">
      <formula>"연"</formula>
    </cfRule>
    <cfRule type="cellIs" dxfId="5064" priority="109" operator="equal">
      <formula>"연"</formula>
    </cfRule>
    <cfRule type="cellIs" dxfId="5063" priority="110" operator="equal">
      <formula>"연"</formula>
    </cfRule>
    <cfRule type="cellIs" dxfId="5062" priority="111" operator="equal">
      <formula>"연"</formula>
    </cfRule>
  </conditionalFormatting>
  <conditionalFormatting sqref="AN5 AZ5 F6:AC6 AO7 AT8 BN8 AI8:AI11 AS9 BC9 BI9 BH10 B10:AC11 BA11 BG11 AM14 AY14 AN15 BF15 BH17 AV19 BM19 BA20 BI20 BB21 AO22 AF23:AG23 BN23 AA25:AC27 AO26 BJ26 AN27 BF27 BJ28 BN28 AZ29 BI29 BB30 AT31:AT33 BG31:BG33 AS32 BM32 AZ33:BA33 BC33 BG33:BJ33 BN33 BB6 BF7 AU13 BC23 BA22 AZ18 AY30 BJ21">
    <cfRule type="cellIs" dxfId="5061" priority="2020" operator="equal">
      <formula>"연"</formula>
    </cfRule>
  </conditionalFormatting>
  <conditionalFormatting sqref="AN5 AZ5 T6 AO7 AI8 AT8 BN8 AS9 BC9 BI9 BH10 E11 BA11 BG11 AM14 AY14 AN15 BF15 BH17 AV19 BM19 BA20 BI20 BB21 AO22 AF23 BN23 AA25 AO26 BJ26 AN27 BF27 BJ28 BN28 AZ29 BI29 BB30 AT31 BG31:BG33 AS32 BM32 AZ33:BA33 BC33 BG33:BJ33 BN33">
    <cfRule type="cellIs" dxfId="5060" priority="2019" operator="equal">
      <formula>"연"</formula>
    </cfRule>
  </conditionalFormatting>
  <conditionalFormatting sqref="AN5 AZ5 T6:AC6 BB6 AO7 BF7 AT8 BN8 AI8:AI11 AS9 BC9 BI9 BH10 B11:AC11 BA11 BG11 AU13 AM14 AY14 AN15 BF15 BH17 AZ18 AV19 BM19 BA20 BI20 BB21 BJ21 AO22 BA22 AF23 BC23 BN23 AA25 AO26 BJ26 AN27 BF27 BJ28 BN28 AZ29 BI29 AY30 BB30 AT31 BG31:BG33 AS32 BM32 AZ33:BA33 BC33 BG33:BJ33 BN33 BG6">
    <cfRule type="cellIs" dxfId="5059" priority="2021" operator="equal">
      <formula>"연"</formula>
    </cfRule>
  </conditionalFormatting>
  <conditionalFormatting sqref="AN5 AZ5 BB6 BG6 AO7 BF7 AT8 BN8 AS9 BC9 BI9 BH10 BA11 BG11 AU13 AM14 AY14 AN15 BF15 BH17 AZ18 AV19 BM19 BA20 BI20 BB21 BJ21 AO22:AP22 BA22 BC23 BN23 AK26:BS27 AY28:BS28 AX29:BC29 BF29:BR29 AR30:BD30 AT31:BD31 AR31:AS33 BF31:BG33 AL32:AS32 AU32:BH32 BK32:BN32 AF33:BN33 M30:M37 X31:AC32 AE32:AI32 AA37:AK37 AK28:AX29 BH30:BS31 BF30:BH30 F5:AF5 AK5:AL5 AH5:AI7 B5:E9 AR5:AR10 AG5:AG11 AJ5:AJ33 AD6:AF11 BD7:BD8 AK9:AL9 BR9:BR11 AL10:AL23 AR12:AR14 B12:E32 AD14:AD27 AE15:AH21 AI15:AI22 AP18 AR18:AR23 AP21 AF22:AH22 AE22:AE23 AP23 Y24:AC24 AL24:BH24 BK24:BS24 AL25:BS25 Y25:Z26 F27:Z27 BC28:BE29 BS28:BS29 AD28:AH35 AK30:AO30 AO30:AP31 AP30:AQ33 BE30:BE33 BK30:BK33 AL30:AL34 AL31:AO31 AK31:AK33 BO32:BS37 D34:F34 AQ34 AT34:AV34 BB34:BC34 BI34 BM34:BN34 AB34:AC35 AM34:AM35 T34:T36 AA34:AA36 B34:C37 U34:Z37 P35:Q35 AN35 AR35:AS35 AY35:BA35 BF35:BH35 S35:S36 D35:E37 R35:R37 AF35:AF37 P36 AB36:AL36 AO36 AV36 BC36:BE36 Q36:Q37 AE36:AE37 AW36:AX37 BK36:BL37 F37:L37 S37:T37 AP37:AR37 BD37:BE37">
    <cfRule type="cellIs" dxfId="5058" priority="2054" operator="equal">
      <formula>"연"</formula>
    </cfRule>
  </conditionalFormatting>
  <conditionalFormatting sqref="AN29">
    <cfRule type="cellIs" dxfId="5057" priority="113" operator="equal">
      <formula>"연"</formula>
    </cfRule>
    <cfRule type="cellIs" dxfId="5056" priority="112" operator="equal">
      <formula>"연"</formula>
    </cfRule>
    <cfRule type="cellIs" dxfId="5055" priority="114" operator="equal">
      <formula>"연"</formula>
    </cfRule>
  </conditionalFormatting>
  <conditionalFormatting sqref="AS7">
    <cfRule type="cellIs" dxfId="5054" priority="60" operator="equal">
      <formula>"연"</formula>
    </cfRule>
    <cfRule type="cellIs" dxfId="5053" priority="62" operator="equal">
      <formula>"연"</formula>
    </cfRule>
    <cfRule type="cellIs" dxfId="5052" priority="61" operator="equal">
      <formula>"연"</formula>
    </cfRule>
    <cfRule type="cellIs" dxfId="5051" priority="59" operator="equal">
      <formula>"연"</formula>
    </cfRule>
    <cfRule type="cellIs" dxfId="5050" priority="58" operator="equal">
      <formula>"연"</formula>
    </cfRule>
  </conditionalFormatting>
  <conditionalFormatting sqref="AS28">
    <cfRule type="cellIs" dxfId="5049" priority="72" operator="equal">
      <formula>"연"</formula>
    </cfRule>
    <cfRule type="cellIs" dxfId="5048" priority="73" operator="equal">
      <formula>"연"</formula>
    </cfRule>
    <cfRule type="cellIs" dxfId="5047" priority="75" operator="equal">
      <formula>"연"</formula>
    </cfRule>
    <cfRule type="cellIs" dxfId="5046" priority="76" operator="equal">
      <formula>"연"</formula>
    </cfRule>
  </conditionalFormatting>
  <conditionalFormatting sqref="AS28:AS29">
    <cfRule type="cellIs" dxfId="5045" priority="69" operator="equal">
      <formula>"연"</formula>
    </cfRule>
    <cfRule type="cellIs" dxfId="5044" priority="68" operator="equal">
      <formula>"연"</formula>
    </cfRule>
  </conditionalFormatting>
  <conditionalFormatting sqref="AS29">
    <cfRule type="cellIs" dxfId="5043" priority="66" operator="equal">
      <formula>"연"</formula>
    </cfRule>
    <cfRule type="cellIs" dxfId="5042" priority="65" operator="equal">
      <formula>"연"</formula>
    </cfRule>
    <cfRule type="cellIs" dxfId="5041" priority="64" operator="equal">
      <formula>"연"</formula>
    </cfRule>
    <cfRule type="cellIs" dxfId="5040" priority="63" operator="equal">
      <formula>"연"</formula>
    </cfRule>
  </conditionalFormatting>
  <conditionalFormatting sqref="AT33">
    <cfRule type="cellIs" dxfId="5039" priority="53" operator="equal">
      <formula>"연"</formula>
    </cfRule>
    <cfRule type="cellIs" dxfId="5038" priority="51" operator="equal">
      <formula>"연"</formula>
    </cfRule>
    <cfRule type="cellIs" dxfId="5037" priority="52" operator="equal">
      <formula>"연"</formula>
    </cfRule>
  </conditionalFormatting>
  <conditionalFormatting sqref="AU13:AU14">
    <cfRule type="cellIs" dxfId="5036" priority="137" operator="equal">
      <formula>"연"</formula>
    </cfRule>
  </conditionalFormatting>
  <conditionalFormatting sqref="AU14">
    <cfRule type="cellIs" dxfId="5035" priority="136" operator="equal">
      <formula>"연"</formula>
    </cfRule>
    <cfRule type="cellIs" dxfId="5034" priority="135" operator="equal">
      <formula>"연"</formula>
    </cfRule>
    <cfRule type="cellIs" dxfId="5033" priority="134" operator="equal">
      <formula>"연"</formula>
    </cfRule>
    <cfRule type="cellIs" dxfId="5032" priority="133" operator="equal">
      <formula>"연"</formula>
    </cfRule>
  </conditionalFormatting>
  <conditionalFormatting sqref="AU26">
    <cfRule type="cellIs" dxfId="5031" priority="55" operator="equal">
      <formula>"연"</formula>
    </cfRule>
    <cfRule type="cellIs" dxfId="5030" priority="56" operator="equal">
      <formula>"연"</formula>
    </cfRule>
    <cfRule type="cellIs" dxfId="5029" priority="57" operator="equal">
      <formula>"연"</formula>
    </cfRule>
  </conditionalFormatting>
  <conditionalFormatting sqref="AV5">
    <cfRule type="cellIs" dxfId="5028" priority="34" operator="equal">
      <formula>"연"</formula>
    </cfRule>
    <cfRule type="cellIs" dxfId="5027" priority="35" operator="equal">
      <formula>"연"</formula>
    </cfRule>
  </conditionalFormatting>
  <conditionalFormatting sqref="AV13">
    <cfRule type="cellIs" dxfId="5026" priority="82" operator="equal">
      <formula>"연"</formula>
    </cfRule>
    <cfRule type="cellIs" dxfId="5025" priority="84" operator="equal">
      <formula>"연"</formula>
    </cfRule>
    <cfRule type="cellIs" dxfId="5024" priority="85" operator="equal">
      <formula>"연"</formula>
    </cfRule>
    <cfRule type="cellIs" dxfId="5023" priority="86" operator="equal">
      <formula>"연"</formula>
    </cfRule>
    <cfRule type="cellIs" dxfId="5022" priority="83" operator="equal">
      <formula>"연"</formula>
    </cfRule>
  </conditionalFormatting>
  <conditionalFormatting sqref="AY18">
    <cfRule type="cellIs" dxfId="5021" priority="80" operator="equal">
      <formula>"연"</formula>
    </cfRule>
    <cfRule type="cellIs" dxfId="5020" priority="77" operator="equal">
      <formula>"연"</formula>
    </cfRule>
    <cfRule type="cellIs" dxfId="5019" priority="78" operator="equal">
      <formula>"연"</formula>
    </cfRule>
    <cfRule type="cellIs" dxfId="5018" priority="79" operator="equal">
      <formula>"연"</formula>
    </cfRule>
  </conditionalFormatting>
  <conditionalFormatting sqref="AY29">
    <cfRule type="cellIs" dxfId="5017" priority="36" operator="equal">
      <formula>"연"</formula>
    </cfRule>
  </conditionalFormatting>
  <conditionalFormatting sqref="AY29:AY30">
    <cfRule type="cellIs" dxfId="5016" priority="37" operator="equal">
      <formula>"연"</formula>
    </cfRule>
  </conditionalFormatting>
  <conditionalFormatting sqref="AY18:AZ18">
    <cfRule type="cellIs" dxfId="5015" priority="81" operator="equal">
      <formula>"연"</formula>
    </cfRule>
  </conditionalFormatting>
  <conditionalFormatting sqref="AZ12">
    <cfRule type="cellIs" dxfId="5014" priority="40" operator="equal">
      <formula>"연"</formula>
    </cfRule>
    <cfRule type="cellIs" dxfId="5013" priority="38" operator="equal">
      <formula>"연"</formula>
    </cfRule>
    <cfRule type="cellIs" dxfId="5012" priority="39" operator="equal">
      <formula>"연"</formula>
    </cfRule>
    <cfRule type="cellIs" dxfId="5011" priority="41" operator="equal">
      <formula>"연"</formula>
    </cfRule>
    <cfRule type="cellIs" dxfId="5010" priority="42" operator="equal">
      <formula>"연"</formula>
    </cfRule>
  </conditionalFormatting>
  <conditionalFormatting sqref="BA22:BA23">
    <cfRule type="cellIs" dxfId="5009" priority="92" operator="equal">
      <formula>"연"</formula>
    </cfRule>
  </conditionalFormatting>
  <conditionalFormatting sqref="BA23">
    <cfRule type="cellIs" dxfId="5008" priority="91" operator="equal">
      <formula>"연"</formula>
    </cfRule>
  </conditionalFormatting>
  <conditionalFormatting sqref="BB6">
    <cfRule type="cellIs" dxfId="5007" priority="151" operator="equal">
      <formula>"연"</formula>
    </cfRule>
    <cfRule type="cellIs" dxfId="5006" priority="150" operator="equal">
      <formula>"연"</formula>
    </cfRule>
    <cfRule type="cellIs" dxfId="5005" priority="93" operator="equal">
      <formula>"연"</formula>
    </cfRule>
    <cfRule type="cellIs" dxfId="5004" priority="94" operator="equal">
      <formula>"연"</formula>
    </cfRule>
  </conditionalFormatting>
  <conditionalFormatting sqref="BB8">
    <cfRule type="cellIs" dxfId="5003" priority="23" operator="equal">
      <formula>"연"</formula>
    </cfRule>
    <cfRule type="cellIs" dxfId="5002" priority="24" operator="equal">
      <formula>"연"</formula>
    </cfRule>
    <cfRule type="cellIs" dxfId="5001" priority="25" operator="equal">
      <formula>"연"</formula>
    </cfRule>
    <cfRule type="cellIs" dxfId="5000" priority="26" operator="equal">
      <formula>"연"</formula>
    </cfRule>
    <cfRule type="cellIs" dxfId="4999" priority="28" operator="equal">
      <formula>"연"</formula>
    </cfRule>
    <cfRule type="cellIs" dxfId="4998" priority="29" operator="equal">
      <formula>"연"</formula>
    </cfRule>
    <cfRule type="cellIs" dxfId="4997" priority="30" operator="equal">
      <formula>"연"</formula>
    </cfRule>
    <cfRule type="cellIs" dxfId="4996" priority="31" operator="equal">
      <formula>"연"</formula>
    </cfRule>
  </conditionalFormatting>
  <conditionalFormatting sqref="BB19">
    <cfRule type="cellIs" dxfId="4995" priority="46" operator="equal">
      <formula>"연"</formula>
    </cfRule>
    <cfRule type="cellIs" dxfId="4994" priority="47" operator="equal">
      <formula>"연"</formula>
    </cfRule>
  </conditionalFormatting>
  <conditionalFormatting sqref="BC19:BC20">
    <cfRule type="cellIs" dxfId="4993" priority="45" operator="equal">
      <formula>"연"</formula>
    </cfRule>
    <cfRule type="cellIs" dxfId="4992" priority="44" operator="equal">
      <formula>"연"</formula>
    </cfRule>
  </conditionalFormatting>
  <conditionalFormatting sqref="BC22">
    <cfRule type="cellIs" dxfId="4991" priority="105" operator="equal">
      <formula>"연"</formula>
    </cfRule>
  </conditionalFormatting>
  <conditionalFormatting sqref="BC22:BC23">
    <cfRule type="cellIs" dxfId="4990" priority="106" operator="equal">
      <formula>"연"</formula>
    </cfRule>
  </conditionalFormatting>
  <conditionalFormatting sqref="BC26">
    <cfRule type="cellIs" dxfId="4989" priority="102" operator="equal">
      <formula>"연"</formula>
    </cfRule>
    <cfRule type="cellIs" dxfId="4988" priority="100" operator="equal">
      <formula>"연"</formula>
    </cfRule>
    <cfRule type="cellIs" dxfId="4987" priority="101" operator="equal">
      <formula>"연"</formula>
    </cfRule>
  </conditionalFormatting>
  <conditionalFormatting sqref="BE5">
    <cfRule type="cellIs" dxfId="4986" priority="87" operator="equal">
      <formula>"연"</formula>
    </cfRule>
    <cfRule type="cellIs" dxfId="4985" priority="88" operator="equal">
      <formula>"연"</formula>
    </cfRule>
  </conditionalFormatting>
  <conditionalFormatting sqref="BF6:BF7">
    <cfRule type="cellIs" dxfId="4984" priority="149" operator="equal">
      <formula>"연"</formula>
    </cfRule>
  </conditionalFormatting>
  <conditionalFormatting sqref="BF30">
    <cfRule type="cellIs" dxfId="4983" priority="13" operator="equal">
      <formula>"연"</formula>
    </cfRule>
    <cfRule type="cellIs" dxfId="4982" priority="12" operator="equal">
      <formula>"연"</formula>
    </cfRule>
    <cfRule type="cellIs" dxfId="4981" priority="11" operator="equal">
      <formula>"연"</formula>
    </cfRule>
  </conditionalFormatting>
  <conditionalFormatting sqref="BF6:BG6">
    <cfRule type="cellIs" dxfId="4980" priority="148" operator="equal">
      <formula>"연"</formula>
    </cfRule>
  </conditionalFormatting>
  <conditionalFormatting sqref="BG5">
    <cfRule type="cellIs" dxfId="4979" priority="16" operator="equal">
      <formula>"연"</formula>
    </cfRule>
  </conditionalFormatting>
  <conditionalFormatting sqref="BG5:BG6">
    <cfRule type="cellIs" dxfId="4978" priority="17" operator="equal">
      <formula>"연"</formula>
    </cfRule>
  </conditionalFormatting>
  <conditionalFormatting sqref="BH31">
    <cfRule type="cellIs" dxfId="4977" priority="49" operator="equal">
      <formula>"연"</formula>
    </cfRule>
    <cfRule type="cellIs" dxfId="4976" priority="50" operator="equal">
      <formula>"연"</formula>
    </cfRule>
    <cfRule type="cellIs" dxfId="4975" priority="48" operator="equal">
      <formula>"연"</formula>
    </cfRule>
  </conditionalFormatting>
  <conditionalFormatting sqref="BI16">
    <cfRule type="cellIs" dxfId="4974" priority="7" operator="equal">
      <formula>"연"</formula>
    </cfRule>
    <cfRule type="cellIs" dxfId="4973" priority="6" operator="equal">
      <formula>"연"</formula>
    </cfRule>
    <cfRule type="cellIs" dxfId="4972" priority="10" operator="equal">
      <formula>"연"</formula>
    </cfRule>
    <cfRule type="cellIs" dxfId="4971" priority="9" operator="equal">
      <formula>"연"</formula>
    </cfRule>
    <cfRule type="cellIs" dxfId="4970" priority="8" operator="equal">
      <formula>"연"</formula>
    </cfRule>
  </conditionalFormatting>
  <conditionalFormatting sqref="BJ6">
    <cfRule type="cellIs" dxfId="4969" priority="99" operator="equal">
      <formula>"연"</formula>
    </cfRule>
    <cfRule type="cellIs" dxfId="4968" priority="98" operator="equal">
      <formula>"연"</formula>
    </cfRule>
    <cfRule type="cellIs" dxfId="4967" priority="97" operator="equal">
      <formula>"연"</formula>
    </cfRule>
    <cfRule type="cellIs" dxfId="4966" priority="96" operator="equal">
      <formula>"연"</formula>
    </cfRule>
    <cfRule type="cellIs" dxfId="4965" priority="95" operator="equal">
      <formula>"연"</formula>
    </cfRule>
  </conditionalFormatting>
  <conditionalFormatting sqref="BJ21">
    <cfRule type="cellIs" dxfId="4964" priority="14" operator="equal">
      <formula>"연"</formula>
    </cfRule>
    <cfRule type="cellIs" dxfId="4963" priority="15" operator="equal">
      <formula>"연"</formula>
    </cfRule>
  </conditionalFormatting>
  <conditionalFormatting sqref="BJ23">
    <cfRule type="cellIs" dxfId="4962" priority="89" operator="equal">
      <formula>"연"</formula>
    </cfRule>
    <cfRule type="cellIs" dxfId="4961" priority="90" operator="equal">
      <formula>"연"</formula>
    </cfRule>
  </conditionalFormatting>
  <conditionalFormatting sqref="BK6">
    <cfRule type="cellIs" dxfId="4960" priority="54" operator="equal">
      <formula>"연"</formula>
    </cfRule>
  </conditionalFormatting>
  <conditionalFormatting sqref="BK10">
    <cfRule type="cellIs" dxfId="4959" priority="43" operator="equal">
      <formula>"연"</formula>
    </cfRule>
  </conditionalFormatting>
  <conditionalFormatting sqref="BK14">
    <cfRule type="cellIs" dxfId="4958" priority="147" operator="equal">
      <formula>"연"</formula>
    </cfRule>
    <cfRule type="cellIs" dxfId="4957" priority="146" operator="equal">
      <formula>"연"</formula>
    </cfRule>
  </conditionalFormatting>
  <conditionalFormatting sqref="BM29">
    <cfRule type="cellIs" dxfId="4956" priority="1" operator="equal">
      <formula>"연"</formula>
    </cfRule>
    <cfRule type="cellIs" dxfId="4955" priority="4" operator="equal">
      <formula>"연"</formula>
    </cfRule>
    <cfRule type="cellIs" dxfId="4954" priority="5" operator="equal">
      <formula>"연"</formula>
    </cfRule>
    <cfRule type="cellIs" dxfId="4953" priority="2" operator="equal">
      <formula>"연"</formula>
    </cfRule>
  </conditionalFormatting>
  <pageMargins left="0.70866141732283472" right="0.70866141732283472" top="0.74803149606299213" bottom="0.74803149606299213" header="0.31496062992125984" footer="0.31496062992125984"/>
  <pageSetup paperSize="9" scale="80" orientation="landscape"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6">
    <tabColor rgb="FFFFFF00"/>
  </sheetPr>
  <dimension ref="A1:BJ52"/>
  <sheetViews>
    <sheetView topLeftCell="A2" workbookViewId="0">
      <selection activeCell="AM26" sqref="AM26"/>
    </sheetView>
  </sheetViews>
  <sheetFormatPr defaultColWidth="9.5" defaultRowHeight="16.5"/>
  <cols>
    <col min="1" max="1" width="10.75" customWidth="1"/>
    <col min="2" max="10" width="3.5" hidden="1" customWidth="1"/>
    <col min="11" max="11" width="3.5" customWidth="1"/>
    <col min="12" max="12" width="3.5" style="3647" customWidth="1"/>
    <col min="13" max="13" width="3.625" style="3647" customWidth="1"/>
    <col min="14" max="18" width="3.5" style="3647" customWidth="1"/>
    <col min="19" max="19" width="3.75" style="3647" customWidth="1"/>
    <col min="20" max="20" width="3.5" style="3647" customWidth="1"/>
    <col min="21" max="22" width="3.5" customWidth="1"/>
    <col min="23" max="23" width="3" customWidth="1"/>
    <col min="24" max="24" width="4.125" customWidth="1"/>
    <col min="25" max="25" width="0.125" hidden="1" customWidth="1"/>
    <col min="26" max="28" width="3.5" customWidth="1"/>
    <col min="29" max="29" width="3.625" customWidth="1"/>
    <col min="30" max="43" width="3.5" customWidth="1"/>
    <col min="44" max="45" width="3.5" hidden="1" customWidth="1"/>
    <col min="46" max="50" width="3.25" customWidth="1"/>
    <col min="51" max="51" width="3.125" bestFit="1" customWidth="1"/>
    <col min="52" max="53" width="3.25" customWidth="1"/>
    <col min="54" max="54" width="3.75" customWidth="1"/>
    <col min="55" max="55" width="14.5" bestFit="1" customWidth="1"/>
  </cols>
  <sheetData>
    <row r="1" spans="1:62" ht="27" hidden="1" thickBot="1">
      <c r="A1" s="6351"/>
      <c r="B1" s="6351"/>
      <c r="C1" s="6351"/>
      <c r="D1" s="6351"/>
      <c r="E1" s="6351"/>
      <c r="F1" s="6351"/>
      <c r="G1" s="6351"/>
      <c r="H1" s="6351"/>
      <c r="I1" s="6351"/>
      <c r="J1" s="6351"/>
      <c r="K1" s="6351"/>
      <c r="L1" s="6351"/>
      <c r="M1" s="6351"/>
      <c r="N1" s="6351"/>
      <c r="O1" s="6351"/>
      <c r="P1" s="6351"/>
      <c r="Q1" s="6351"/>
      <c r="R1" s="6351"/>
      <c r="S1" s="6351"/>
      <c r="T1" s="6351"/>
      <c r="U1" s="6351"/>
      <c r="V1" s="6351"/>
      <c r="W1" s="6351"/>
      <c r="X1" s="6351"/>
      <c r="Y1" s="6351"/>
      <c r="Z1" s="6351"/>
      <c r="AA1" s="6351"/>
      <c r="AB1" s="6351"/>
      <c r="AC1" s="6351"/>
      <c r="AD1" s="6351"/>
      <c r="AE1" s="6351"/>
      <c r="AF1" s="6351"/>
      <c r="AG1" s="6351"/>
      <c r="AH1" s="6351"/>
      <c r="AI1" s="6351"/>
      <c r="AJ1" s="6351"/>
      <c r="AK1" s="6351"/>
      <c r="AL1" s="6351"/>
      <c r="AM1" s="6351"/>
      <c r="AN1" s="6351"/>
      <c r="AO1" s="6351"/>
      <c r="AP1" s="6351"/>
      <c r="AQ1" s="6351"/>
      <c r="AR1" s="6351"/>
      <c r="AS1" s="6351"/>
      <c r="AT1" s="6351"/>
      <c r="AU1" s="6351"/>
      <c r="AV1" s="6351"/>
      <c r="AW1" s="6351"/>
      <c r="AX1" s="6351"/>
      <c r="AY1" s="6351"/>
      <c r="AZ1" s="6351"/>
      <c r="BA1" s="4585"/>
    </row>
    <row r="2" spans="1:62" ht="16.5" customHeight="1" thickBot="1">
      <c r="A2" s="4824"/>
      <c r="B2" s="6358" t="s">
        <v>1988</v>
      </c>
      <c r="C2" s="6359"/>
      <c r="D2" s="6359"/>
      <c r="E2" s="6359"/>
      <c r="F2" s="6359"/>
      <c r="G2" s="6359"/>
      <c r="H2" s="6359"/>
      <c r="I2" s="6359"/>
      <c r="J2" s="6360"/>
      <c r="K2" s="6361" t="s">
        <v>1989</v>
      </c>
      <c r="L2" s="6361"/>
      <c r="M2" s="6361"/>
      <c r="N2" s="6361"/>
      <c r="O2" s="6361"/>
      <c r="P2" s="6362"/>
      <c r="Q2" s="6362"/>
      <c r="R2" s="6362"/>
      <c r="S2" s="6362"/>
      <c r="T2" s="6362"/>
      <c r="U2" s="6362"/>
      <c r="V2" s="6362"/>
      <c r="W2" s="6362"/>
      <c r="X2" s="6362"/>
      <c r="Y2" s="6362"/>
      <c r="Z2" s="6362"/>
      <c r="AA2" s="6362"/>
      <c r="AB2" s="6362"/>
      <c r="AC2" s="6362"/>
      <c r="AD2" s="6362"/>
      <c r="AE2" s="6362"/>
      <c r="AF2" s="6362"/>
      <c r="AG2" s="6362"/>
      <c r="AH2" s="6362"/>
      <c r="AI2" s="6362"/>
      <c r="AJ2" s="6362"/>
      <c r="AK2" s="6362"/>
      <c r="AL2" s="6362"/>
      <c r="AM2" s="6362"/>
      <c r="AN2" s="6363"/>
      <c r="AO2" s="6364" t="s">
        <v>1990</v>
      </c>
      <c r="AP2" s="6365"/>
      <c r="AQ2" s="6365"/>
      <c r="AR2" s="6365"/>
      <c r="AS2" s="6365"/>
      <c r="AT2" s="6366" t="s">
        <v>227</v>
      </c>
      <c r="AU2" s="6323"/>
      <c r="AV2" s="6323"/>
      <c r="AW2" s="6323"/>
      <c r="AX2" s="6323"/>
      <c r="AY2" s="6323"/>
      <c r="AZ2" s="6323"/>
      <c r="BA2" s="6323"/>
    </row>
    <row r="3" spans="1:62" ht="16.5" customHeight="1">
      <c r="A3" s="3318" t="s">
        <v>228</v>
      </c>
      <c r="B3" s="4675">
        <v>23</v>
      </c>
      <c r="C3" s="2402">
        <v>24</v>
      </c>
      <c r="D3" s="2402">
        <v>25</v>
      </c>
      <c r="E3" s="2402">
        <v>26</v>
      </c>
      <c r="F3" s="2402">
        <v>27</v>
      </c>
      <c r="G3" s="2402">
        <v>28</v>
      </c>
      <c r="H3" s="4825">
        <v>29</v>
      </c>
      <c r="I3" s="4675">
        <v>30</v>
      </c>
      <c r="J3" s="4825">
        <v>31</v>
      </c>
      <c r="K3" s="4668">
        <v>1</v>
      </c>
      <c r="L3" s="4803">
        <v>2</v>
      </c>
      <c r="M3" s="4803">
        <v>3</v>
      </c>
      <c r="N3" s="4803">
        <v>4</v>
      </c>
      <c r="O3" s="4826">
        <v>5</v>
      </c>
      <c r="P3" s="4827">
        <v>6</v>
      </c>
      <c r="Q3" s="4803">
        <v>7</v>
      </c>
      <c r="R3" s="4803">
        <v>8</v>
      </c>
      <c r="S3" s="4675">
        <v>9</v>
      </c>
      <c r="T3" s="4871">
        <v>10</v>
      </c>
      <c r="U3" s="2402">
        <v>11</v>
      </c>
      <c r="V3" s="4825">
        <v>12</v>
      </c>
      <c r="W3" s="4675">
        <v>13</v>
      </c>
      <c r="X3" s="2402">
        <v>14</v>
      </c>
      <c r="Y3" s="2402">
        <v>15</v>
      </c>
      <c r="Z3" s="2402">
        <v>16</v>
      </c>
      <c r="AA3" s="2402">
        <v>17</v>
      </c>
      <c r="AB3" s="2402">
        <v>18</v>
      </c>
      <c r="AC3" s="4828">
        <v>19</v>
      </c>
      <c r="AD3" s="4668">
        <v>20</v>
      </c>
      <c r="AE3" s="4875">
        <v>21</v>
      </c>
      <c r="AF3" s="2402">
        <v>22</v>
      </c>
      <c r="AG3" s="2402">
        <v>23</v>
      </c>
      <c r="AH3" s="2402">
        <v>24</v>
      </c>
      <c r="AI3" s="2402">
        <v>25</v>
      </c>
      <c r="AJ3" s="4825">
        <v>26</v>
      </c>
      <c r="AK3" s="4869">
        <v>27</v>
      </c>
      <c r="AL3" s="2402">
        <v>28</v>
      </c>
      <c r="AM3" s="2402">
        <v>29</v>
      </c>
      <c r="AN3" s="4825">
        <v>30</v>
      </c>
      <c r="AO3" s="4675">
        <v>1</v>
      </c>
      <c r="AP3" s="2402">
        <v>2</v>
      </c>
      <c r="AQ3" s="4825">
        <v>3</v>
      </c>
      <c r="AR3" s="4829">
        <v>4</v>
      </c>
      <c r="AS3" s="4536">
        <v>5</v>
      </c>
      <c r="AT3" s="6367"/>
      <c r="AU3" s="6367"/>
      <c r="AV3" s="6367"/>
      <c r="AW3" s="6367"/>
      <c r="AX3" s="6367"/>
      <c r="AY3" s="6367"/>
      <c r="AZ3" s="6367"/>
      <c r="BA3" s="6367"/>
      <c r="BC3" s="4804">
        <v>11.15</v>
      </c>
    </row>
    <row r="4" spans="1:62" ht="16.5" customHeight="1" thickBot="1">
      <c r="A4" s="4830" t="s">
        <v>230</v>
      </c>
      <c r="B4" s="4676" t="s">
        <v>13</v>
      </c>
      <c r="C4" s="2076" t="s">
        <v>14</v>
      </c>
      <c r="D4" s="2076" t="s">
        <v>8</v>
      </c>
      <c r="E4" s="2076" t="s">
        <v>9</v>
      </c>
      <c r="F4" s="2076" t="s">
        <v>10</v>
      </c>
      <c r="G4" s="2076" t="s">
        <v>11</v>
      </c>
      <c r="H4" s="2079" t="s">
        <v>12</v>
      </c>
      <c r="I4" s="4676" t="s">
        <v>13</v>
      </c>
      <c r="J4" s="2079" t="s">
        <v>14</v>
      </c>
      <c r="K4" s="4831" t="s">
        <v>224</v>
      </c>
      <c r="L4" s="4805" t="s">
        <v>225</v>
      </c>
      <c r="M4" s="4805" t="s">
        <v>226</v>
      </c>
      <c r="N4" s="4805" t="s">
        <v>1582</v>
      </c>
      <c r="O4" s="4832" t="s">
        <v>1583</v>
      </c>
      <c r="P4" s="4833" t="s">
        <v>222</v>
      </c>
      <c r="Q4" s="4805" t="s">
        <v>223</v>
      </c>
      <c r="R4" s="4805" t="s">
        <v>224</v>
      </c>
      <c r="S4" s="4570" t="s">
        <v>225</v>
      </c>
      <c r="T4" s="4872" t="s">
        <v>226</v>
      </c>
      <c r="U4" s="4557" t="s">
        <v>1582</v>
      </c>
      <c r="V4" s="2079" t="s">
        <v>1583</v>
      </c>
      <c r="W4" s="4676" t="s">
        <v>222</v>
      </c>
      <c r="X4" s="2076" t="s">
        <v>223</v>
      </c>
      <c r="Y4" s="2076" t="s">
        <v>224</v>
      </c>
      <c r="Z4" s="2076" t="s">
        <v>225</v>
      </c>
      <c r="AA4" s="2076" t="s">
        <v>226</v>
      </c>
      <c r="AB4" s="2076" t="s">
        <v>1582</v>
      </c>
      <c r="AC4" s="4564" t="s">
        <v>1583</v>
      </c>
      <c r="AD4" s="4831" t="s">
        <v>222</v>
      </c>
      <c r="AE4" s="4876" t="s">
        <v>223</v>
      </c>
      <c r="AF4" s="4557" t="s">
        <v>224</v>
      </c>
      <c r="AG4" s="4557" t="s">
        <v>225</v>
      </c>
      <c r="AH4" s="4557" t="s">
        <v>226</v>
      </c>
      <c r="AI4" s="4557" t="s">
        <v>1582</v>
      </c>
      <c r="AJ4" s="4834" t="s">
        <v>1583</v>
      </c>
      <c r="AK4" s="4870" t="s">
        <v>222</v>
      </c>
      <c r="AL4" s="4557" t="s">
        <v>223</v>
      </c>
      <c r="AM4" s="4557" t="s">
        <v>1991</v>
      </c>
      <c r="AN4" s="4834" t="s">
        <v>225</v>
      </c>
      <c r="AO4" s="4570" t="s">
        <v>226</v>
      </c>
      <c r="AP4" s="4557" t="s">
        <v>1582</v>
      </c>
      <c r="AQ4" s="4834" t="s">
        <v>1583</v>
      </c>
      <c r="AR4" s="4835" t="s">
        <v>222</v>
      </c>
      <c r="AS4" s="4836" t="s">
        <v>223</v>
      </c>
      <c r="AT4" s="632" t="s">
        <v>2</v>
      </c>
      <c r="AU4" s="558" t="s">
        <v>3</v>
      </c>
      <c r="AV4" s="558" t="s">
        <v>4</v>
      </c>
      <c r="AW4" s="558" t="s">
        <v>5</v>
      </c>
      <c r="AX4" s="4460" t="s">
        <v>1998</v>
      </c>
      <c r="AY4" s="4460" t="s">
        <v>1999</v>
      </c>
      <c r="AZ4" s="4460" t="s">
        <v>2000</v>
      </c>
      <c r="BA4" s="558" t="s">
        <v>6</v>
      </c>
      <c r="BC4" s="4806" t="s">
        <v>1250</v>
      </c>
    </row>
    <row r="5" spans="1:62" ht="16.5" customHeight="1" thickBot="1">
      <c r="A5" s="4853" t="s">
        <v>2001</v>
      </c>
      <c r="B5" s="2100" t="s">
        <v>2</v>
      </c>
      <c r="C5" s="4837" t="s">
        <v>2002</v>
      </c>
      <c r="D5" s="1976" t="s">
        <v>2</v>
      </c>
      <c r="E5" s="1981" t="s">
        <v>4</v>
      </c>
      <c r="F5" s="1981" t="s">
        <v>4</v>
      </c>
      <c r="G5" s="1975" t="s">
        <v>2003</v>
      </c>
      <c r="H5" s="3283" t="s">
        <v>2003</v>
      </c>
      <c r="I5" s="2070" t="s">
        <v>2</v>
      </c>
      <c r="J5" s="2026" t="s">
        <v>2</v>
      </c>
      <c r="K5" s="4454" t="s">
        <v>73</v>
      </c>
      <c r="L5" s="1976" t="s">
        <v>2</v>
      </c>
      <c r="M5" s="1977" t="s">
        <v>3</v>
      </c>
      <c r="N5" s="1975" t="s">
        <v>2003</v>
      </c>
      <c r="O5" s="3283" t="s">
        <v>2003</v>
      </c>
      <c r="P5" s="2070" t="s">
        <v>2</v>
      </c>
      <c r="Q5" s="4454" t="s">
        <v>2004</v>
      </c>
      <c r="R5" s="1976" t="s">
        <v>2</v>
      </c>
      <c r="S5" s="1976" t="s">
        <v>2</v>
      </c>
      <c r="T5" s="1976" t="s">
        <v>2</v>
      </c>
      <c r="U5" s="1975" t="s">
        <v>2003</v>
      </c>
      <c r="V5" s="2008" t="s">
        <v>4</v>
      </c>
      <c r="W5" s="3395" t="s">
        <v>17</v>
      </c>
      <c r="X5" s="2014" t="s">
        <v>3</v>
      </c>
      <c r="Y5" s="2008" t="s">
        <v>4</v>
      </c>
      <c r="Z5" s="2008" t="s">
        <v>4</v>
      </c>
      <c r="AA5" s="2009" t="s">
        <v>2003</v>
      </c>
      <c r="AB5" s="2009" t="s">
        <v>2003</v>
      </c>
      <c r="AC5" s="2105" t="s">
        <v>4</v>
      </c>
      <c r="AD5" s="1974" t="s">
        <v>4</v>
      </c>
      <c r="AE5" s="1975" t="s">
        <v>2003</v>
      </c>
      <c r="AF5" s="1977" t="s">
        <v>3</v>
      </c>
      <c r="AG5" s="1976" t="s">
        <v>2</v>
      </c>
      <c r="AH5" s="1976" t="s">
        <v>2</v>
      </c>
      <c r="AI5" s="1975" t="s">
        <v>2003</v>
      </c>
      <c r="AJ5" s="2051" t="s">
        <v>3</v>
      </c>
      <c r="AK5" s="2070" t="s">
        <v>2</v>
      </c>
      <c r="AL5" s="1976" t="s">
        <v>2</v>
      </c>
      <c r="AM5" s="1976" t="s">
        <v>2</v>
      </c>
      <c r="AN5" s="4838" t="s">
        <v>2004</v>
      </c>
      <c r="AO5" s="2100" t="s">
        <v>2</v>
      </c>
      <c r="AP5" s="1975" t="s">
        <v>2003</v>
      </c>
      <c r="AQ5" s="3283" t="s">
        <v>2003</v>
      </c>
      <c r="AR5" s="2122" t="s">
        <v>2003</v>
      </c>
      <c r="AS5" s="2125" t="s">
        <v>2003</v>
      </c>
      <c r="AT5" s="1590">
        <v>15</v>
      </c>
      <c r="AU5" s="16">
        <v>4</v>
      </c>
      <c r="AV5" s="16">
        <v>3</v>
      </c>
      <c r="AW5" s="16">
        <v>8</v>
      </c>
      <c r="AX5" s="1777">
        <v>0</v>
      </c>
      <c r="AY5" s="1777"/>
      <c r="AZ5" s="1777">
        <v>3</v>
      </c>
      <c r="BA5" s="1591">
        <v>14</v>
      </c>
      <c r="BC5" s="4807" t="s">
        <v>1992</v>
      </c>
    </row>
    <row r="6" spans="1:62" ht="16.5" customHeight="1" thickBot="1">
      <c r="A6" s="4854" t="s">
        <v>2005</v>
      </c>
      <c r="B6" s="2118" t="s">
        <v>2002</v>
      </c>
      <c r="C6" s="2213" t="s">
        <v>2004</v>
      </c>
      <c r="D6" s="1987" t="s">
        <v>2</v>
      </c>
      <c r="E6" s="1978" t="s">
        <v>3</v>
      </c>
      <c r="F6" s="1987" t="s">
        <v>2</v>
      </c>
      <c r="G6" s="4770" t="s">
        <v>1047</v>
      </c>
      <c r="H6" s="1997" t="s">
        <v>2003</v>
      </c>
      <c r="I6" s="2026" t="s">
        <v>2</v>
      </c>
      <c r="J6" s="2032" t="s">
        <v>2</v>
      </c>
      <c r="K6" s="4672" t="s">
        <v>2024</v>
      </c>
      <c r="L6" s="1997" t="s">
        <v>2003</v>
      </c>
      <c r="M6" s="1978" t="s">
        <v>3</v>
      </c>
      <c r="N6" s="2074" t="s">
        <v>2</v>
      </c>
      <c r="O6" s="3395" t="s">
        <v>2003</v>
      </c>
      <c r="P6" s="2074" t="s">
        <v>2</v>
      </c>
      <c r="Q6" s="1987" t="s">
        <v>2</v>
      </c>
      <c r="R6" s="4839" t="s">
        <v>2006</v>
      </c>
      <c r="S6" s="2003" t="s">
        <v>17</v>
      </c>
      <c r="T6" s="1999" t="s">
        <v>2</v>
      </c>
      <c r="U6" s="1999" t="s">
        <v>2</v>
      </c>
      <c r="V6" s="1997" t="s">
        <v>2003</v>
      </c>
      <c r="W6" s="2127" t="s">
        <v>4</v>
      </c>
      <c r="X6" s="1989" t="s">
        <v>4</v>
      </c>
      <c r="Y6" s="1982" t="s">
        <v>2003</v>
      </c>
      <c r="Z6" s="4672" t="s">
        <v>2024</v>
      </c>
      <c r="AA6" s="4672" t="s">
        <v>2024</v>
      </c>
      <c r="AB6" s="1982" t="s">
        <v>2003</v>
      </c>
      <c r="AC6" s="2125" t="s">
        <v>2003</v>
      </c>
      <c r="AD6" s="2074" t="s">
        <v>2</v>
      </c>
      <c r="AE6" s="1987" t="s">
        <v>2</v>
      </c>
      <c r="AF6" s="1978" t="s">
        <v>3</v>
      </c>
      <c r="AG6" s="2213" t="s">
        <v>2004</v>
      </c>
      <c r="AH6" s="1987" t="s">
        <v>2</v>
      </c>
      <c r="AI6" s="1982" t="s">
        <v>2003</v>
      </c>
      <c r="AJ6" s="1997" t="s">
        <v>2003</v>
      </c>
      <c r="AK6" s="2074" t="s">
        <v>2</v>
      </c>
      <c r="AL6" s="2074" t="s">
        <v>2</v>
      </c>
      <c r="AM6" s="2074" t="s">
        <v>2</v>
      </c>
      <c r="AN6" s="1997" t="s">
        <v>2003</v>
      </c>
      <c r="AO6" s="2127" t="s">
        <v>4</v>
      </c>
      <c r="AP6" s="1989" t="s">
        <v>4</v>
      </c>
      <c r="AQ6" s="1997" t="s">
        <v>2003</v>
      </c>
      <c r="AR6" s="2122" t="s">
        <v>2003</v>
      </c>
      <c r="AS6" s="2125" t="s">
        <v>2003</v>
      </c>
      <c r="AT6" s="1593">
        <v>12</v>
      </c>
      <c r="AU6" s="13">
        <v>5</v>
      </c>
      <c r="AV6" s="13">
        <v>2</v>
      </c>
      <c r="AW6" s="13">
        <v>10</v>
      </c>
      <c r="AX6" s="49">
        <v>0</v>
      </c>
      <c r="AY6" s="49"/>
      <c r="AZ6" s="49">
        <v>2</v>
      </c>
      <c r="BA6" s="14">
        <v>14</v>
      </c>
    </row>
    <row r="7" spans="1:62" ht="16.5" customHeight="1">
      <c r="A7" s="4516" t="s">
        <v>2007</v>
      </c>
      <c r="B7" s="4534" t="s">
        <v>2004</v>
      </c>
      <c r="C7" s="1978" t="s">
        <v>3</v>
      </c>
      <c r="D7" s="1987" t="s">
        <v>2</v>
      </c>
      <c r="E7" s="1989" t="s">
        <v>4</v>
      </c>
      <c r="F7" s="1989" t="s">
        <v>4</v>
      </c>
      <c r="G7" s="1982" t="s">
        <v>2003</v>
      </c>
      <c r="H7" s="1997" t="s">
        <v>2003</v>
      </c>
      <c r="I7" s="2068" t="s">
        <v>3</v>
      </c>
      <c r="J7" s="2032" t="s">
        <v>2</v>
      </c>
      <c r="K7" s="2009" t="s">
        <v>2003</v>
      </c>
      <c r="L7" s="1987" t="s">
        <v>2</v>
      </c>
      <c r="M7" s="2213" t="s">
        <v>2004</v>
      </c>
      <c r="N7" s="1989" t="s">
        <v>4</v>
      </c>
      <c r="O7" s="1997" t="s">
        <v>2003</v>
      </c>
      <c r="P7" s="2068" t="s">
        <v>3</v>
      </c>
      <c r="Q7" s="1987" t="s">
        <v>2</v>
      </c>
      <c r="R7" s="4839" t="s">
        <v>2006</v>
      </c>
      <c r="S7" s="1987" t="s">
        <v>2</v>
      </c>
      <c r="T7" s="1987" t="s">
        <v>2</v>
      </c>
      <c r="U7" s="1982" t="s">
        <v>2003</v>
      </c>
      <c r="V7" s="1997" t="s">
        <v>2003</v>
      </c>
      <c r="W7" s="2118" t="s">
        <v>2</v>
      </c>
      <c r="X7" s="1987" t="s">
        <v>2</v>
      </c>
      <c r="Y7" s="1987" t="s">
        <v>2</v>
      </c>
      <c r="Z7" s="1982" t="s">
        <v>17</v>
      </c>
      <c r="AA7" s="4672" t="s">
        <v>59</v>
      </c>
      <c r="AB7" s="1982" t="s">
        <v>2003</v>
      </c>
      <c r="AC7" s="2136" t="s">
        <v>3</v>
      </c>
      <c r="AD7" s="1988" t="s">
        <v>4</v>
      </c>
      <c r="AE7" s="1982" t="s">
        <v>2003</v>
      </c>
      <c r="AF7" s="1987" t="s">
        <v>2</v>
      </c>
      <c r="AG7" s="1987" t="s">
        <v>2</v>
      </c>
      <c r="AH7" s="4672" t="s">
        <v>59</v>
      </c>
      <c r="AI7" s="1982" t="s">
        <v>2003</v>
      </c>
      <c r="AJ7" s="1997" t="s">
        <v>17</v>
      </c>
      <c r="AK7" s="2074" t="s">
        <v>2</v>
      </c>
      <c r="AL7" s="1987" t="s">
        <v>2</v>
      </c>
      <c r="AM7" s="1987" t="s">
        <v>2</v>
      </c>
      <c r="AN7" s="1976" t="s">
        <v>2</v>
      </c>
      <c r="AO7" s="2127" t="s">
        <v>4</v>
      </c>
      <c r="AP7" s="1989" t="s">
        <v>4</v>
      </c>
      <c r="AQ7" s="1997" t="s">
        <v>2003</v>
      </c>
      <c r="AR7" s="2122" t="s">
        <v>2003</v>
      </c>
      <c r="AS7" s="2125" t="s">
        <v>2003</v>
      </c>
      <c r="AT7" s="1593">
        <v>13</v>
      </c>
      <c r="AU7" s="13">
        <v>4</v>
      </c>
      <c r="AV7" s="13">
        <v>3</v>
      </c>
      <c r="AW7" s="13">
        <v>9</v>
      </c>
      <c r="AX7" s="49">
        <v>0</v>
      </c>
      <c r="AY7" s="49"/>
      <c r="AZ7" s="49">
        <v>2</v>
      </c>
      <c r="BA7" s="14">
        <v>14</v>
      </c>
    </row>
    <row r="8" spans="1:62" ht="16.5" customHeight="1" thickBot="1">
      <c r="A8" s="4517" t="s">
        <v>2008</v>
      </c>
      <c r="B8" s="2146" t="s">
        <v>2</v>
      </c>
      <c r="C8" s="2005" t="s">
        <v>3</v>
      </c>
      <c r="D8" s="1999" t="s">
        <v>2</v>
      </c>
      <c r="E8" s="2004" t="s">
        <v>4</v>
      </c>
      <c r="F8" s="2004" t="s">
        <v>4</v>
      </c>
      <c r="G8" s="2003" t="s">
        <v>2003</v>
      </c>
      <c r="H8" s="2064" t="s">
        <v>2003</v>
      </c>
      <c r="I8" s="3368" t="s">
        <v>3</v>
      </c>
      <c r="J8" s="4468" t="s">
        <v>2004</v>
      </c>
      <c r="K8" s="4840" t="s">
        <v>2042</v>
      </c>
      <c r="L8" s="4653" t="s">
        <v>2</v>
      </c>
      <c r="M8" s="4654" t="s">
        <v>3</v>
      </c>
      <c r="N8" s="4458" t="s">
        <v>2003</v>
      </c>
      <c r="O8" s="4655" t="s">
        <v>2003</v>
      </c>
      <c r="P8" s="4483" t="s">
        <v>2004</v>
      </c>
      <c r="Q8" s="2004" t="s">
        <v>4</v>
      </c>
      <c r="R8" s="2004" t="s">
        <v>4</v>
      </c>
      <c r="S8" s="2003" t="s">
        <v>2003</v>
      </c>
      <c r="T8" s="1999" t="s">
        <v>2</v>
      </c>
      <c r="U8" s="2005" t="s">
        <v>3</v>
      </c>
      <c r="V8" s="2064" t="s">
        <v>2003</v>
      </c>
      <c r="W8" s="1982" t="s">
        <v>2003</v>
      </c>
      <c r="X8" s="2005" t="s">
        <v>3</v>
      </c>
      <c r="Y8" s="1999" t="s">
        <v>2</v>
      </c>
      <c r="Z8" s="4456" t="s">
        <v>2004</v>
      </c>
      <c r="AA8" s="4672" t="s">
        <v>59</v>
      </c>
      <c r="AB8" s="2003" t="s">
        <v>2003</v>
      </c>
      <c r="AC8" s="2150" t="s">
        <v>4</v>
      </c>
      <c r="AD8" s="3329" t="s">
        <v>4</v>
      </c>
      <c r="AE8" s="2003" t="s">
        <v>2003</v>
      </c>
      <c r="AF8" s="2005" t="s">
        <v>3</v>
      </c>
      <c r="AG8" s="1999" t="s">
        <v>2047</v>
      </c>
      <c r="AH8" s="1999" t="s">
        <v>2</v>
      </c>
      <c r="AI8" s="2003" t="s">
        <v>17</v>
      </c>
      <c r="AJ8" s="2775" t="s">
        <v>2046</v>
      </c>
      <c r="AK8" s="2062" t="s">
        <v>1132</v>
      </c>
      <c r="AL8" s="2005" t="s">
        <v>2046</v>
      </c>
      <c r="AM8" s="2005" t="s">
        <v>2046</v>
      </c>
      <c r="AN8" s="2064" t="s">
        <v>2003</v>
      </c>
      <c r="AO8" s="2143" t="s">
        <v>4</v>
      </c>
      <c r="AP8" s="2004" t="s">
        <v>4</v>
      </c>
      <c r="AQ8" s="2064" t="s">
        <v>2003</v>
      </c>
      <c r="AR8" s="2122" t="s">
        <v>2003</v>
      </c>
      <c r="AS8" s="2125" t="s">
        <v>2003</v>
      </c>
      <c r="AT8" s="1594">
        <v>12</v>
      </c>
      <c r="AU8" s="20">
        <v>5</v>
      </c>
      <c r="AV8" s="20">
        <v>4</v>
      </c>
      <c r="AW8" s="20">
        <v>9</v>
      </c>
      <c r="AX8" s="1778">
        <v>0</v>
      </c>
      <c r="AY8" s="1778"/>
      <c r="AZ8" s="1778">
        <v>2</v>
      </c>
      <c r="BA8" s="1595">
        <v>18</v>
      </c>
    </row>
    <row r="9" spans="1:62" ht="16.5" customHeight="1">
      <c r="A9" s="4518" t="s">
        <v>2009</v>
      </c>
      <c r="B9" s="2100" t="s">
        <v>2</v>
      </c>
      <c r="C9" s="1978" t="s">
        <v>3</v>
      </c>
      <c r="D9" s="1976" t="s">
        <v>2</v>
      </c>
      <c r="E9" s="4454" t="s">
        <v>2002</v>
      </c>
      <c r="F9" s="1975" t="s">
        <v>2003</v>
      </c>
      <c r="G9" s="1981" t="s">
        <v>4</v>
      </c>
      <c r="H9" s="2157" t="s">
        <v>2003</v>
      </c>
      <c r="I9" s="1974" t="s">
        <v>4</v>
      </c>
      <c r="J9" s="2792" t="s">
        <v>4</v>
      </c>
      <c r="K9" s="2065" t="s">
        <v>2003</v>
      </c>
      <c r="L9" s="4672" t="s">
        <v>2024</v>
      </c>
      <c r="M9" s="4454" t="s">
        <v>2004</v>
      </c>
      <c r="N9" s="4779" t="s">
        <v>1047</v>
      </c>
      <c r="O9" s="3283" t="s">
        <v>2003</v>
      </c>
      <c r="P9" s="2070" t="s">
        <v>2</v>
      </c>
      <c r="Q9" s="1977" t="s">
        <v>3</v>
      </c>
      <c r="R9" s="1976" t="s">
        <v>2</v>
      </c>
      <c r="S9" s="1981" t="s">
        <v>4</v>
      </c>
      <c r="T9" s="1981" t="s">
        <v>4</v>
      </c>
      <c r="U9" s="1975" t="s">
        <v>2003</v>
      </c>
      <c r="V9" s="3283" t="s">
        <v>2003</v>
      </c>
      <c r="W9" s="2155" t="s">
        <v>3</v>
      </c>
      <c r="X9" s="1976" t="s">
        <v>2</v>
      </c>
      <c r="Y9" s="1976" t="s">
        <v>2</v>
      </c>
      <c r="Z9" s="1976" t="s">
        <v>2</v>
      </c>
      <c r="AA9" s="4454" t="s">
        <v>2045</v>
      </c>
      <c r="AB9" s="1975" t="s">
        <v>2003</v>
      </c>
      <c r="AC9" s="2109" t="s">
        <v>2003</v>
      </c>
      <c r="AD9" s="4672" t="s">
        <v>2024</v>
      </c>
      <c r="AE9" s="1981" t="s">
        <v>4</v>
      </c>
      <c r="AF9" s="1981" t="s">
        <v>4</v>
      </c>
      <c r="AG9" s="1975" t="s">
        <v>2003</v>
      </c>
      <c r="AH9" s="4672" t="s">
        <v>59</v>
      </c>
      <c r="AI9" s="1977" t="s">
        <v>3</v>
      </c>
      <c r="AJ9" s="3283" t="s">
        <v>2003</v>
      </c>
      <c r="AK9" s="1977" t="s">
        <v>3</v>
      </c>
      <c r="AL9" s="1976" t="s">
        <v>2</v>
      </c>
      <c r="AM9" s="1976" t="s">
        <v>2</v>
      </c>
      <c r="AN9" s="4934" t="s">
        <v>2055</v>
      </c>
      <c r="AO9" s="2154" t="s">
        <v>2003</v>
      </c>
      <c r="AP9" s="1975" t="s">
        <v>2003</v>
      </c>
      <c r="AQ9" s="2792" t="s">
        <v>4</v>
      </c>
      <c r="AR9" s="4841" t="s">
        <v>1047</v>
      </c>
      <c r="AS9" s="2125" t="s">
        <v>2003</v>
      </c>
      <c r="AT9" s="3398">
        <v>12</v>
      </c>
      <c r="AU9" s="1597">
        <v>5</v>
      </c>
      <c r="AV9" s="1597">
        <v>4</v>
      </c>
      <c r="AW9" s="1597">
        <v>8</v>
      </c>
      <c r="AX9" s="1847">
        <v>1</v>
      </c>
      <c r="AY9" s="1847"/>
      <c r="AZ9" s="1847">
        <v>3</v>
      </c>
      <c r="BA9" s="3167">
        <v>19</v>
      </c>
    </row>
    <row r="10" spans="1:62" ht="16.5" customHeight="1">
      <c r="A10" s="4855" t="s">
        <v>2010</v>
      </c>
      <c r="B10" s="2118" t="s">
        <v>2</v>
      </c>
      <c r="C10" s="1987" t="s">
        <v>2</v>
      </c>
      <c r="D10" s="1985" t="s">
        <v>2004</v>
      </c>
      <c r="E10" s="1978" t="s">
        <v>3</v>
      </c>
      <c r="F10" s="1982" t="s">
        <v>2003</v>
      </c>
      <c r="G10" s="4770" t="s">
        <v>1047</v>
      </c>
      <c r="H10" s="1997" t="s">
        <v>2003</v>
      </c>
      <c r="I10" s="2388" t="s">
        <v>2</v>
      </c>
      <c r="J10" s="2389" t="s">
        <v>2</v>
      </c>
      <c r="K10" s="2068" t="s">
        <v>3</v>
      </c>
      <c r="L10" s="1982" t="s">
        <v>2003</v>
      </c>
      <c r="M10" s="1987" t="s">
        <v>2</v>
      </c>
      <c r="N10" s="4770" t="s">
        <v>1047</v>
      </c>
      <c r="O10" s="1997" t="s">
        <v>2003</v>
      </c>
      <c r="P10" s="2074" t="s">
        <v>2</v>
      </c>
      <c r="Q10" s="1978" t="s">
        <v>3</v>
      </c>
      <c r="R10" s="2213" t="s">
        <v>2004</v>
      </c>
      <c r="S10" s="1989" t="s">
        <v>4</v>
      </c>
      <c r="T10" s="1989" t="s">
        <v>4</v>
      </c>
      <c r="U10" s="1982" t="s">
        <v>2003</v>
      </c>
      <c r="V10" s="1997" t="s">
        <v>2003</v>
      </c>
      <c r="W10" s="2074" t="s">
        <v>2</v>
      </c>
      <c r="X10" s="1987" t="s">
        <v>2</v>
      </c>
      <c r="Y10" s="1987" t="s">
        <v>2</v>
      </c>
      <c r="Z10" s="1861" t="s">
        <v>2048</v>
      </c>
      <c r="AA10" s="1978" t="s">
        <v>2050</v>
      </c>
      <c r="AB10" s="1978" t="s">
        <v>3</v>
      </c>
      <c r="AC10" s="2125" t="s">
        <v>2003</v>
      </c>
      <c r="AD10" s="2074" t="s">
        <v>2</v>
      </c>
      <c r="AE10" s="1989" t="s">
        <v>4</v>
      </c>
      <c r="AF10" s="1989" t="s">
        <v>4</v>
      </c>
      <c r="AG10" s="1982" t="s">
        <v>2003</v>
      </c>
      <c r="AH10" s="4874" t="s">
        <v>2004</v>
      </c>
      <c r="AI10" s="1997" t="s">
        <v>17</v>
      </c>
      <c r="AJ10" s="1997" t="s">
        <v>2003</v>
      </c>
      <c r="AK10" s="2074" t="s">
        <v>2</v>
      </c>
      <c r="AL10" s="1987" t="s">
        <v>2</v>
      </c>
      <c r="AM10" s="2213" t="s">
        <v>2004</v>
      </c>
      <c r="AN10" s="2031" t="s">
        <v>3</v>
      </c>
      <c r="AO10" s="2122" t="s">
        <v>2003</v>
      </c>
      <c r="AP10" s="1982" t="s">
        <v>2003</v>
      </c>
      <c r="AQ10" s="1993" t="s">
        <v>4</v>
      </c>
      <c r="AR10" s="4841" t="s">
        <v>1047</v>
      </c>
      <c r="AS10" s="2125" t="s">
        <v>2003</v>
      </c>
      <c r="AT10" s="1593">
        <v>12</v>
      </c>
      <c r="AU10" s="13">
        <v>5</v>
      </c>
      <c r="AV10" s="13">
        <v>4</v>
      </c>
      <c r="AW10" s="13">
        <v>8</v>
      </c>
      <c r="AX10" s="49">
        <v>1</v>
      </c>
      <c r="AY10" s="49"/>
      <c r="AZ10" s="49">
        <v>3</v>
      </c>
      <c r="BA10" s="14">
        <v>19</v>
      </c>
    </row>
    <row r="11" spans="1:62" ht="16.5" customHeight="1" thickBot="1">
      <c r="A11" s="4856" t="s">
        <v>2011</v>
      </c>
      <c r="B11" s="2146" t="s">
        <v>2002</v>
      </c>
      <c r="C11" s="4456" t="s">
        <v>2004</v>
      </c>
      <c r="D11" s="1999" t="s">
        <v>2</v>
      </c>
      <c r="E11" s="2005" t="s">
        <v>3</v>
      </c>
      <c r="F11" s="1999" t="s">
        <v>2</v>
      </c>
      <c r="G11" s="2003" t="s">
        <v>2003</v>
      </c>
      <c r="H11" s="2064" t="s">
        <v>2003</v>
      </c>
      <c r="I11" s="3329" t="s">
        <v>4</v>
      </c>
      <c r="J11" s="4457" t="s">
        <v>4</v>
      </c>
      <c r="K11" s="3206" t="s">
        <v>2003</v>
      </c>
      <c r="L11" s="1999" t="s">
        <v>2</v>
      </c>
      <c r="M11" s="1999" t="s">
        <v>2</v>
      </c>
      <c r="N11" s="4772" t="s">
        <v>1047</v>
      </c>
      <c r="O11" s="2064" t="s">
        <v>2003</v>
      </c>
      <c r="P11" s="4483" t="s">
        <v>2004</v>
      </c>
      <c r="Q11" s="1999" t="s">
        <v>2</v>
      </c>
      <c r="R11" s="1999" t="s">
        <v>2</v>
      </c>
      <c r="S11" s="2004" t="s">
        <v>4</v>
      </c>
      <c r="T11" s="2004" t="s">
        <v>4</v>
      </c>
      <c r="U11" s="2003" t="s">
        <v>2003</v>
      </c>
      <c r="V11" s="2064" t="s">
        <v>2003</v>
      </c>
      <c r="W11" s="2074" t="s">
        <v>2</v>
      </c>
      <c r="X11" s="1999" t="s">
        <v>2</v>
      </c>
      <c r="Y11" s="4456" t="s">
        <v>2004</v>
      </c>
      <c r="Z11" s="2003" t="s">
        <v>2003</v>
      </c>
      <c r="AA11" s="2004" t="s">
        <v>4</v>
      </c>
      <c r="AB11" s="2004" t="s">
        <v>4</v>
      </c>
      <c r="AC11" s="2152" t="s">
        <v>2003</v>
      </c>
      <c r="AD11" s="2062" t="s">
        <v>2</v>
      </c>
      <c r="AE11" s="2005" t="s">
        <v>3</v>
      </c>
      <c r="AF11" s="1999" t="s">
        <v>2</v>
      </c>
      <c r="AG11" s="4456" t="s">
        <v>54</v>
      </c>
      <c r="AH11" s="2005" t="s">
        <v>3</v>
      </c>
      <c r="AI11" s="2003" t="s">
        <v>2003</v>
      </c>
      <c r="AJ11" s="2064" t="s">
        <v>2003</v>
      </c>
      <c r="AK11" s="2005" t="s">
        <v>2056</v>
      </c>
      <c r="AL11" s="1999" t="s">
        <v>2</v>
      </c>
      <c r="AM11" s="1999" t="s">
        <v>2</v>
      </c>
      <c r="AN11" s="2775" t="s">
        <v>3</v>
      </c>
      <c r="AO11" s="2149" t="s">
        <v>2003</v>
      </c>
      <c r="AP11" s="2003" t="s">
        <v>2003</v>
      </c>
      <c r="AQ11" s="4457" t="s">
        <v>4</v>
      </c>
      <c r="AR11" s="4841" t="s">
        <v>1047</v>
      </c>
      <c r="AS11" s="2125" t="s">
        <v>2003</v>
      </c>
      <c r="AT11" s="3378">
        <v>13</v>
      </c>
      <c r="AU11" s="558">
        <v>4</v>
      </c>
      <c r="AV11" s="558">
        <v>4</v>
      </c>
      <c r="AW11" s="558">
        <v>8</v>
      </c>
      <c r="AX11" s="4935">
        <v>1</v>
      </c>
      <c r="AY11" s="1853"/>
      <c r="AZ11" s="1853">
        <v>3</v>
      </c>
      <c r="BA11" s="559">
        <v>17</v>
      </c>
    </row>
    <row r="12" spans="1:62" ht="16.5" customHeight="1">
      <c r="A12" s="4787" t="s">
        <v>2012</v>
      </c>
      <c r="B12" s="2154" t="s">
        <v>2003</v>
      </c>
      <c r="C12" s="1975" t="s">
        <v>2003</v>
      </c>
      <c r="D12" s="1977" t="s">
        <v>3</v>
      </c>
      <c r="E12" s="4714" t="s">
        <v>2013</v>
      </c>
      <c r="F12" s="4715" t="s">
        <v>2013</v>
      </c>
      <c r="G12" s="1975" t="s">
        <v>2003</v>
      </c>
      <c r="H12" s="2792" t="s">
        <v>4</v>
      </c>
      <c r="I12" s="2065" t="s">
        <v>2003</v>
      </c>
      <c r="J12" s="2051" t="s">
        <v>3</v>
      </c>
      <c r="K12" s="2388" t="s">
        <v>2</v>
      </c>
      <c r="L12" s="4506" t="s">
        <v>2004</v>
      </c>
      <c r="M12" s="2012" t="s">
        <v>2</v>
      </c>
      <c r="N12" s="2014" t="s">
        <v>3</v>
      </c>
      <c r="O12" s="3395" t="s">
        <v>2003</v>
      </c>
      <c r="P12" s="2070" t="s">
        <v>2</v>
      </c>
      <c r="Q12" s="1981" t="s">
        <v>4</v>
      </c>
      <c r="R12" s="1981" t="s">
        <v>4</v>
      </c>
      <c r="S12" s="1975" t="s">
        <v>2003</v>
      </c>
      <c r="T12" s="4866" t="s">
        <v>2037</v>
      </c>
      <c r="U12" s="2792" t="s">
        <v>4</v>
      </c>
      <c r="V12" s="2154" t="s">
        <v>17</v>
      </c>
      <c r="W12" s="2074" t="s">
        <v>2</v>
      </c>
      <c r="X12" s="2012" t="s">
        <v>2038</v>
      </c>
      <c r="Y12" s="2009" t="s">
        <v>2003</v>
      </c>
      <c r="Z12" s="2014" t="s">
        <v>3</v>
      </c>
      <c r="AA12" s="1985" t="s">
        <v>2</v>
      </c>
      <c r="AB12" s="4842" t="s">
        <v>1047</v>
      </c>
      <c r="AC12" s="3099" t="s">
        <v>2003</v>
      </c>
      <c r="AD12" s="2068" t="s">
        <v>3</v>
      </c>
      <c r="AE12" s="2012" t="s">
        <v>2</v>
      </c>
      <c r="AF12" s="4933" t="s">
        <v>2054</v>
      </c>
      <c r="AG12" s="2008" t="s">
        <v>4</v>
      </c>
      <c r="AH12" s="2008" t="s">
        <v>4</v>
      </c>
      <c r="AI12" s="2009" t="s">
        <v>2003</v>
      </c>
      <c r="AJ12" s="3395" t="s">
        <v>2003</v>
      </c>
      <c r="AK12" s="4481" t="s">
        <v>15</v>
      </c>
      <c r="AL12" s="4506" t="s">
        <v>2004</v>
      </c>
      <c r="AM12" s="2012" t="s">
        <v>2</v>
      </c>
      <c r="AN12" s="2051" t="s">
        <v>3</v>
      </c>
      <c r="AO12" s="3109" t="s">
        <v>3</v>
      </c>
      <c r="AP12" s="2009" t="s">
        <v>2003</v>
      </c>
      <c r="AQ12" s="3395" t="s">
        <v>2003</v>
      </c>
      <c r="AR12" s="2134" t="s">
        <v>3</v>
      </c>
      <c r="AS12" s="2125" t="s">
        <v>2003</v>
      </c>
      <c r="AT12" s="1590">
        <v>13</v>
      </c>
      <c r="AU12" s="16">
        <v>5</v>
      </c>
      <c r="AV12" s="16">
        <v>4</v>
      </c>
      <c r="AW12" s="16">
        <v>7</v>
      </c>
      <c r="AX12" s="1777">
        <v>1</v>
      </c>
      <c r="AY12" s="1777"/>
      <c r="AZ12" s="1777">
        <v>2</v>
      </c>
      <c r="BA12" s="1591">
        <v>19</v>
      </c>
      <c r="BC12" s="4808"/>
      <c r="BD12" s="4809"/>
      <c r="BE12" s="4809"/>
      <c r="BF12" s="4810"/>
      <c r="BG12" s="4808"/>
      <c r="BH12" s="4811"/>
      <c r="BI12" s="4811"/>
    </row>
    <row r="13" spans="1:62" ht="16.5" customHeight="1">
      <c r="A13" s="4788" t="s">
        <v>2014</v>
      </c>
      <c r="B13" s="2118" t="s">
        <v>2</v>
      </c>
      <c r="C13" s="1982" t="s">
        <v>2003</v>
      </c>
      <c r="D13" s="1978" t="s">
        <v>3</v>
      </c>
      <c r="E13" s="1987" t="s">
        <v>2</v>
      </c>
      <c r="F13" s="1982" t="s">
        <v>2003</v>
      </c>
      <c r="G13" s="1989" t="s">
        <v>4</v>
      </c>
      <c r="H13" s="1993" t="s">
        <v>4</v>
      </c>
      <c r="I13" s="1995" t="s">
        <v>2003</v>
      </c>
      <c r="J13" s="2031" t="s">
        <v>3</v>
      </c>
      <c r="K13" s="2074" t="s">
        <v>2</v>
      </c>
      <c r="L13" s="1987" t="s">
        <v>2</v>
      </c>
      <c r="M13" s="1987" t="s">
        <v>2</v>
      </c>
      <c r="N13" s="1978" t="s">
        <v>3</v>
      </c>
      <c r="O13" s="1997" t="s">
        <v>2003</v>
      </c>
      <c r="P13" s="2074" t="s">
        <v>2</v>
      </c>
      <c r="Q13" s="1987" t="s">
        <v>2</v>
      </c>
      <c r="R13" s="1978" t="s">
        <v>3</v>
      </c>
      <c r="S13" s="2213" t="s">
        <v>2004</v>
      </c>
      <c r="T13" s="1978" t="s">
        <v>3</v>
      </c>
      <c r="U13" s="1982" t="s">
        <v>2003</v>
      </c>
      <c r="V13" s="1997" t="s">
        <v>2003</v>
      </c>
      <c r="W13" s="2127" t="s">
        <v>4</v>
      </c>
      <c r="X13" s="1989" t="s">
        <v>4</v>
      </c>
      <c r="Y13" s="1982" t="s">
        <v>2003</v>
      </c>
      <c r="Z13" s="1978" t="s">
        <v>3</v>
      </c>
      <c r="AA13" s="1987" t="s">
        <v>2</v>
      </c>
      <c r="AB13" s="4770" t="s">
        <v>1047</v>
      </c>
      <c r="AC13" s="1997" t="s">
        <v>17</v>
      </c>
      <c r="AD13" s="4672" t="s">
        <v>1132</v>
      </c>
      <c r="AE13" s="1987" t="s">
        <v>2</v>
      </c>
      <c r="AF13" s="1987" t="s">
        <v>2</v>
      </c>
      <c r="AG13" s="1989" t="s">
        <v>4</v>
      </c>
      <c r="AH13" s="1989" t="s">
        <v>4</v>
      </c>
      <c r="AI13" s="1982" t="s">
        <v>2003</v>
      </c>
      <c r="AJ13" s="1997" t="s">
        <v>2003</v>
      </c>
      <c r="AK13" s="2068" t="s">
        <v>3</v>
      </c>
      <c r="AL13" s="1987" t="s">
        <v>2</v>
      </c>
      <c r="AM13" s="2213" t="s">
        <v>2004</v>
      </c>
      <c r="AN13" s="2032" t="s">
        <v>2</v>
      </c>
      <c r="AO13" s="2134" t="s">
        <v>3</v>
      </c>
      <c r="AP13" s="1982" t="s">
        <v>2003</v>
      </c>
      <c r="AQ13" s="1997" t="s">
        <v>2003</v>
      </c>
      <c r="AR13" s="2134" t="s">
        <v>3</v>
      </c>
      <c r="AS13" s="2125" t="s">
        <v>2003</v>
      </c>
      <c r="AT13" s="1593">
        <v>13</v>
      </c>
      <c r="AU13" s="13">
        <v>5</v>
      </c>
      <c r="AV13" s="13">
        <v>4</v>
      </c>
      <c r="AW13" s="13">
        <v>7</v>
      </c>
      <c r="AX13" s="49">
        <v>1</v>
      </c>
      <c r="AY13" s="49"/>
      <c r="AZ13" s="49">
        <v>2</v>
      </c>
      <c r="BA13" s="14">
        <v>19</v>
      </c>
    </row>
    <row r="14" spans="1:62" ht="16.5" customHeight="1" thickBot="1">
      <c r="A14" s="4789" t="s">
        <v>2015</v>
      </c>
      <c r="B14" s="2146" t="s">
        <v>2</v>
      </c>
      <c r="C14" s="2003" t="s">
        <v>2003</v>
      </c>
      <c r="D14" s="2005" t="s">
        <v>3</v>
      </c>
      <c r="E14" s="1999" t="s">
        <v>2</v>
      </c>
      <c r="F14" s="2003" t="s">
        <v>2003</v>
      </c>
      <c r="G14" s="2004" t="s">
        <v>2002</v>
      </c>
      <c r="H14" s="2064" t="s">
        <v>2003</v>
      </c>
      <c r="I14" s="4776" t="s">
        <v>2003</v>
      </c>
      <c r="J14" s="2775" t="s">
        <v>3</v>
      </c>
      <c r="K14" s="4843" t="s">
        <v>2</v>
      </c>
      <c r="L14" s="4844" t="s">
        <v>2</v>
      </c>
      <c r="M14" s="4844" t="s">
        <v>2</v>
      </c>
      <c r="N14" s="4845" t="s">
        <v>3</v>
      </c>
      <c r="O14" s="4846" t="s">
        <v>2003</v>
      </c>
      <c r="P14" s="2062" t="s">
        <v>2</v>
      </c>
      <c r="Q14" s="1999" t="s">
        <v>2</v>
      </c>
      <c r="R14" s="2005" t="s">
        <v>3</v>
      </c>
      <c r="S14" s="1999" t="s">
        <v>2</v>
      </c>
      <c r="T14" s="4456" t="s">
        <v>2004</v>
      </c>
      <c r="U14" s="4847" t="s">
        <v>1047</v>
      </c>
      <c r="V14" s="2064" t="s">
        <v>2003</v>
      </c>
      <c r="W14" s="2225" t="s">
        <v>4</v>
      </c>
      <c r="X14" s="2022" t="s">
        <v>4</v>
      </c>
      <c r="Y14" s="2018" t="s">
        <v>2003</v>
      </c>
      <c r="Z14" s="2019" t="s">
        <v>3</v>
      </c>
      <c r="AA14" s="2021" t="s">
        <v>2</v>
      </c>
      <c r="AB14" s="2064" t="s">
        <v>17</v>
      </c>
      <c r="AC14" s="2223" t="s">
        <v>2003</v>
      </c>
      <c r="AD14" s="4643" t="s">
        <v>3</v>
      </c>
      <c r="AE14" s="4866" t="s">
        <v>59</v>
      </c>
      <c r="AF14" s="4866" t="s">
        <v>59</v>
      </c>
      <c r="AG14" s="4866" t="s">
        <v>2049</v>
      </c>
      <c r="AH14" s="2018" t="s">
        <v>2003</v>
      </c>
      <c r="AI14" s="2003" t="s">
        <v>17</v>
      </c>
      <c r="AJ14" s="3481" t="s">
        <v>4</v>
      </c>
      <c r="AK14" s="2022" t="s">
        <v>4</v>
      </c>
      <c r="AL14" s="2022" t="s">
        <v>4</v>
      </c>
      <c r="AM14" s="2003" t="s">
        <v>17</v>
      </c>
      <c r="AN14" s="2213" t="s">
        <v>2004</v>
      </c>
      <c r="AO14" s="2118" t="s">
        <v>2</v>
      </c>
      <c r="AP14" s="4848" t="s">
        <v>3</v>
      </c>
      <c r="AQ14" s="3285" t="s">
        <v>2003</v>
      </c>
      <c r="AR14" s="2134" t="s">
        <v>3</v>
      </c>
      <c r="AS14" s="2125" t="s">
        <v>2003</v>
      </c>
      <c r="AT14" s="1594">
        <v>12</v>
      </c>
      <c r="AU14" s="20">
        <v>5</v>
      </c>
      <c r="AV14" s="20">
        <v>4</v>
      </c>
      <c r="AW14" s="20">
        <v>8</v>
      </c>
      <c r="AX14" s="1778">
        <v>1</v>
      </c>
      <c r="AY14" s="1778"/>
      <c r="AZ14" s="1778">
        <v>3</v>
      </c>
      <c r="BA14" s="1595">
        <v>19</v>
      </c>
      <c r="BC14" s="4808"/>
      <c r="BD14" s="4808"/>
      <c r="BE14" s="4811"/>
      <c r="BF14" s="4811"/>
      <c r="BG14" s="4808"/>
      <c r="BH14" s="4809"/>
      <c r="BI14" s="4809"/>
      <c r="BJ14" s="4809"/>
    </row>
    <row r="15" spans="1:62" ht="16.5" customHeight="1" thickBot="1">
      <c r="A15" s="4857" t="s">
        <v>2016</v>
      </c>
      <c r="B15" s="4534" t="s">
        <v>2004</v>
      </c>
      <c r="C15" s="1976" t="s">
        <v>2</v>
      </c>
      <c r="D15" s="1976" t="s">
        <v>2</v>
      </c>
      <c r="E15" s="4454" t="s">
        <v>2004</v>
      </c>
      <c r="F15" s="1977" t="s">
        <v>3</v>
      </c>
      <c r="G15" s="1975" t="s">
        <v>2003</v>
      </c>
      <c r="H15" s="3283" t="s">
        <v>2003</v>
      </c>
      <c r="I15" s="2068" t="s">
        <v>3</v>
      </c>
      <c r="J15" s="2026" t="s">
        <v>2</v>
      </c>
      <c r="K15" s="1974" t="s">
        <v>4</v>
      </c>
      <c r="L15" s="1981" t="s">
        <v>4</v>
      </c>
      <c r="M15" s="1975" t="s">
        <v>2003</v>
      </c>
      <c r="N15" s="1975" t="s">
        <v>2003</v>
      </c>
      <c r="O15" s="2051" t="s">
        <v>3</v>
      </c>
      <c r="P15" s="2070" t="s">
        <v>2</v>
      </c>
      <c r="Q15" s="4454" t="s">
        <v>2004</v>
      </c>
      <c r="R15" s="4849" t="s">
        <v>2006</v>
      </c>
      <c r="S15" s="1975" t="s">
        <v>2003</v>
      </c>
      <c r="T15" s="1975" t="s">
        <v>2003</v>
      </c>
      <c r="U15" s="1981" t="s">
        <v>4</v>
      </c>
      <c r="V15" s="2792" t="s">
        <v>4</v>
      </c>
      <c r="W15" s="2154" t="s">
        <v>2003</v>
      </c>
      <c r="X15" s="1976" t="s">
        <v>2</v>
      </c>
      <c r="Y15" s="1977" t="s">
        <v>3</v>
      </c>
      <c r="Z15" s="4672" t="s">
        <v>59</v>
      </c>
      <c r="AA15" s="4672" t="s">
        <v>59</v>
      </c>
      <c r="AB15" s="2064" t="s">
        <v>17</v>
      </c>
      <c r="AC15" s="2109" t="s">
        <v>2003</v>
      </c>
      <c r="AD15" s="4672" t="s">
        <v>59</v>
      </c>
      <c r="AE15" s="4454" t="s">
        <v>2045</v>
      </c>
      <c r="AF15" s="2213" t="s">
        <v>15</v>
      </c>
      <c r="AG15" s="1977" t="s">
        <v>3</v>
      </c>
      <c r="AH15" s="1976" t="s">
        <v>2</v>
      </c>
      <c r="AI15" s="1978" t="s">
        <v>3</v>
      </c>
      <c r="AJ15" s="3283" t="s">
        <v>2003</v>
      </c>
      <c r="AK15" s="1974" t="s">
        <v>4</v>
      </c>
      <c r="AL15" s="1981" t="s">
        <v>4</v>
      </c>
      <c r="AM15" s="1981" t="s">
        <v>4</v>
      </c>
      <c r="AN15" s="1975" t="s">
        <v>17</v>
      </c>
      <c r="AO15" s="2100" t="s">
        <v>2</v>
      </c>
      <c r="AP15" s="4779" t="s">
        <v>1047</v>
      </c>
      <c r="AQ15" s="3283" t="s">
        <v>2003</v>
      </c>
      <c r="AR15" s="2122" t="s">
        <v>2003</v>
      </c>
      <c r="AS15" s="2136" t="s">
        <v>3</v>
      </c>
      <c r="AT15" s="3398">
        <v>9</v>
      </c>
      <c r="AU15" s="1597">
        <v>5</v>
      </c>
      <c r="AV15" s="1597">
        <v>6</v>
      </c>
      <c r="AW15" s="1597">
        <v>9</v>
      </c>
      <c r="AX15" s="1847">
        <v>0</v>
      </c>
      <c r="AY15" s="1847"/>
      <c r="AZ15" s="1847">
        <v>2</v>
      </c>
      <c r="BA15" s="3167">
        <v>22</v>
      </c>
    </row>
    <row r="16" spans="1:62" ht="16.5" customHeight="1" thickBot="1">
      <c r="A16" s="4858" t="s">
        <v>2017</v>
      </c>
      <c r="B16" s="2118" t="s">
        <v>2004</v>
      </c>
      <c r="C16" s="1987" t="s">
        <v>2</v>
      </c>
      <c r="D16" s="1987" t="s">
        <v>2</v>
      </c>
      <c r="E16" s="1987" t="s">
        <v>2</v>
      </c>
      <c r="F16" s="2180" t="s">
        <v>3</v>
      </c>
      <c r="G16" s="1982" t="s">
        <v>2003</v>
      </c>
      <c r="H16" s="1997" t="s">
        <v>2003</v>
      </c>
      <c r="I16" s="2032" t="s">
        <v>2</v>
      </c>
      <c r="J16" s="2032" t="s">
        <v>2</v>
      </c>
      <c r="K16" s="1988" t="s">
        <v>2040</v>
      </c>
      <c r="L16" s="1989" t="s">
        <v>4</v>
      </c>
      <c r="M16" s="1982" t="s">
        <v>2003</v>
      </c>
      <c r="N16" s="1982" t="s">
        <v>2003</v>
      </c>
      <c r="O16" s="2031" t="s">
        <v>3</v>
      </c>
      <c r="P16" s="2074" t="s">
        <v>2</v>
      </c>
      <c r="Q16" s="1987" t="s">
        <v>2</v>
      </c>
      <c r="R16" s="1978" t="s">
        <v>3</v>
      </c>
      <c r="S16" s="1982" t="s">
        <v>2003</v>
      </c>
      <c r="T16" s="2074" t="s">
        <v>2</v>
      </c>
      <c r="U16" s="3416" t="s">
        <v>2</v>
      </c>
      <c r="V16" s="2051" t="s">
        <v>3</v>
      </c>
      <c r="W16" s="2074" t="s">
        <v>2</v>
      </c>
      <c r="X16" s="4837" t="s">
        <v>1941</v>
      </c>
      <c r="Y16" s="1978" t="s">
        <v>3</v>
      </c>
      <c r="Z16" s="1982" t="s">
        <v>17</v>
      </c>
      <c r="AA16" s="1982" t="s">
        <v>17</v>
      </c>
      <c r="AB16" s="2152" t="s">
        <v>17</v>
      </c>
      <c r="AC16" s="3381" t="s">
        <v>704</v>
      </c>
      <c r="AD16" s="2074" t="s">
        <v>2</v>
      </c>
      <c r="AE16" s="1987" t="s">
        <v>2</v>
      </c>
      <c r="AF16" s="1987" t="s">
        <v>2</v>
      </c>
      <c r="AG16" s="1978" t="s">
        <v>3</v>
      </c>
      <c r="AH16" s="1987" t="s">
        <v>2</v>
      </c>
      <c r="AI16" s="1982" t="s">
        <v>2003</v>
      </c>
      <c r="AJ16" s="1997" t="s">
        <v>2003</v>
      </c>
      <c r="AK16" s="1988" t="s">
        <v>4</v>
      </c>
      <c r="AL16" s="1989" t="s">
        <v>4</v>
      </c>
      <c r="AM16" s="1989" t="s">
        <v>4</v>
      </c>
      <c r="AN16" s="1982" t="s">
        <v>17</v>
      </c>
      <c r="AO16" s="2100" t="s">
        <v>2</v>
      </c>
      <c r="AP16" s="4770" t="s">
        <v>1047</v>
      </c>
      <c r="AQ16" s="1997" t="s">
        <v>2003</v>
      </c>
      <c r="AR16" s="2122" t="s">
        <v>2003</v>
      </c>
      <c r="AS16" s="2136" t="s">
        <v>3</v>
      </c>
      <c r="AT16" s="1593">
        <v>10</v>
      </c>
      <c r="AU16" s="13">
        <v>5</v>
      </c>
      <c r="AV16" s="13">
        <v>6</v>
      </c>
      <c r="AW16" s="13">
        <v>9</v>
      </c>
      <c r="AX16" s="49">
        <v>0</v>
      </c>
      <c r="AY16" s="49"/>
      <c r="AZ16" s="49">
        <v>2</v>
      </c>
      <c r="BA16" s="14">
        <v>22</v>
      </c>
    </row>
    <row r="17" spans="1:56" ht="16.5" customHeight="1" thickBot="1">
      <c r="A17" s="4859" t="s">
        <v>2018</v>
      </c>
      <c r="B17" s="2146" t="s">
        <v>2</v>
      </c>
      <c r="C17" s="2003" t="s">
        <v>2003</v>
      </c>
      <c r="D17" s="4456" t="s">
        <v>2004</v>
      </c>
      <c r="E17" s="1999" t="s">
        <v>2</v>
      </c>
      <c r="F17" s="2005" t="s">
        <v>3</v>
      </c>
      <c r="G17" s="2004" t="s">
        <v>4</v>
      </c>
      <c r="H17" s="2004" t="s">
        <v>4</v>
      </c>
      <c r="I17" s="4776" t="s">
        <v>2003</v>
      </c>
      <c r="J17" s="2035" t="s">
        <v>2</v>
      </c>
      <c r="K17" s="3329" t="s">
        <v>4</v>
      </c>
      <c r="L17" s="2004" t="s">
        <v>4</v>
      </c>
      <c r="M17" s="2003" t="s">
        <v>2003</v>
      </c>
      <c r="N17" s="2003" t="s">
        <v>2003</v>
      </c>
      <c r="O17" s="2775" t="s">
        <v>3</v>
      </c>
      <c r="P17" s="2062" t="s">
        <v>2</v>
      </c>
      <c r="Q17" s="2005" t="s">
        <v>3</v>
      </c>
      <c r="R17" s="4456" t="s">
        <v>2004</v>
      </c>
      <c r="S17" s="2003" t="s">
        <v>2003</v>
      </c>
      <c r="T17" s="2003" t="s">
        <v>2003</v>
      </c>
      <c r="U17" s="2004" t="s">
        <v>4</v>
      </c>
      <c r="V17" s="4457" t="s">
        <v>4</v>
      </c>
      <c r="W17" s="2149" t="s">
        <v>2003</v>
      </c>
      <c r="X17" s="1999" t="s">
        <v>2</v>
      </c>
      <c r="Y17" s="2005" t="s">
        <v>3</v>
      </c>
      <c r="Z17" s="4868" t="s">
        <v>2041</v>
      </c>
      <c r="AA17" s="1999" t="s">
        <v>2</v>
      </c>
      <c r="AB17" s="2005" t="s">
        <v>3</v>
      </c>
      <c r="AC17" s="2152" t="s">
        <v>2003</v>
      </c>
      <c r="AD17" s="2062" t="s">
        <v>2</v>
      </c>
      <c r="AE17" s="1999" t="s">
        <v>2</v>
      </c>
      <c r="AF17" s="4460" t="s">
        <v>2004</v>
      </c>
      <c r="AG17" s="2005" t="s">
        <v>2056</v>
      </c>
      <c r="AH17" s="4866" t="s">
        <v>2037</v>
      </c>
      <c r="AI17" s="2003" t="s">
        <v>2003</v>
      </c>
      <c r="AJ17" s="2064" t="s">
        <v>2003</v>
      </c>
      <c r="AK17" s="4992" t="s">
        <v>2057</v>
      </c>
      <c r="AL17" s="1999" t="s">
        <v>2</v>
      </c>
      <c r="AM17" s="1999" t="s">
        <v>2</v>
      </c>
      <c r="AN17" s="3325" t="s">
        <v>2037</v>
      </c>
      <c r="AO17" s="2003" t="s">
        <v>17</v>
      </c>
      <c r="AP17" s="4772" t="s">
        <v>1047</v>
      </c>
      <c r="AQ17" s="2064" t="s">
        <v>2003</v>
      </c>
      <c r="AR17" s="2122" t="s">
        <v>2003</v>
      </c>
      <c r="AS17" s="2136" t="s">
        <v>3</v>
      </c>
      <c r="AT17" s="3378">
        <v>10</v>
      </c>
      <c r="AU17" s="558">
        <v>5</v>
      </c>
      <c r="AV17" s="558">
        <v>6</v>
      </c>
      <c r="AW17" s="558">
        <v>9</v>
      </c>
      <c r="AX17" s="1853">
        <v>0</v>
      </c>
      <c r="AY17" s="1853"/>
      <c r="AZ17" s="1853">
        <v>2</v>
      </c>
      <c r="BA17" s="559">
        <v>22</v>
      </c>
    </row>
    <row r="18" spans="1:56" ht="16.5" customHeight="1" thickBot="1">
      <c r="A18" s="4860" t="s">
        <v>2019</v>
      </c>
      <c r="B18" s="2111" t="s">
        <v>4</v>
      </c>
      <c r="C18" s="1975" t="s">
        <v>2003</v>
      </c>
      <c r="D18" s="1976" t="s">
        <v>2</v>
      </c>
      <c r="E18" s="4714" t="s">
        <v>2013</v>
      </c>
      <c r="F18" s="4715" t="s">
        <v>2013</v>
      </c>
      <c r="G18" s="1977" t="s">
        <v>3</v>
      </c>
      <c r="H18" s="3283" t="s">
        <v>2003</v>
      </c>
      <c r="I18" s="1974" t="s">
        <v>4</v>
      </c>
      <c r="J18" s="2792" t="s">
        <v>4</v>
      </c>
      <c r="K18" s="2007" t="s">
        <v>2003</v>
      </c>
      <c r="L18" s="2012" t="s">
        <v>2</v>
      </c>
      <c r="M18" s="2008" t="s">
        <v>4</v>
      </c>
      <c r="N18" s="2008" t="s">
        <v>4</v>
      </c>
      <c r="O18" s="3395" t="s">
        <v>2003</v>
      </c>
      <c r="P18" s="3402" t="s">
        <v>3</v>
      </c>
      <c r="Q18" s="2012" t="s">
        <v>2</v>
      </c>
      <c r="R18" s="2012" t="s">
        <v>2</v>
      </c>
      <c r="S18" s="2014" t="s">
        <v>3</v>
      </c>
      <c r="T18" s="4873" t="s">
        <v>3</v>
      </c>
      <c r="U18" s="2009" t="s">
        <v>2003</v>
      </c>
      <c r="V18" s="3395" t="s">
        <v>2003</v>
      </c>
      <c r="W18" s="2100" t="s">
        <v>2</v>
      </c>
      <c r="X18" s="3261" t="s">
        <v>2037</v>
      </c>
      <c r="Y18" s="2008" t="s">
        <v>4</v>
      </c>
      <c r="Z18" s="2008" t="s">
        <v>4</v>
      </c>
      <c r="AA18" s="2009" t="s">
        <v>2003</v>
      </c>
      <c r="AB18" s="2009" t="s">
        <v>2003</v>
      </c>
      <c r="AC18" s="3116" t="s">
        <v>3</v>
      </c>
      <c r="AD18" s="4866" t="s">
        <v>2037</v>
      </c>
      <c r="AE18" s="4866" t="s">
        <v>2037</v>
      </c>
      <c r="AF18" s="4866" t="s">
        <v>2037</v>
      </c>
      <c r="AG18" s="2009" t="s">
        <v>2003</v>
      </c>
      <c r="AH18" s="2009" t="s">
        <v>2003</v>
      </c>
      <c r="AI18" s="2008" t="s">
        <v>4</v>
      </c>
      <c r="AJ18" s="2016" t="s">
        <v>4</v>
      </c>
      <c r="AK18" s="2007" t="s">
        <v>2003</v>
      </c>
      <c r="AL18" s="2014" t="s">
        <v>3</v>
      </c>
      <c r="AM18" s="2012" t="s">
        <v>2</v>
      </c>
      <c r="AN18" s="2389" t="s">
        <v>2</v>
      </c>
      <c r="AO18" s="3114" t="s">
        <v>2</v>
      </c>
      <c r="AP18" s="2014" t="s">
        <v>3</v>
      </c>
      <c r="AQ18" s="3395" t="s">
        <v>2003</v>
      </c>
      <c r="AR18" s="2127" t="s">
        <v>4</v>
      </c>
      <c r="AS18" s="2125" t="s">
        <v>2003</v>
      </c>
      <c r="AT18" s="1590">
        <v>10</v>
      </c>
      <c r="AU18" s="16">
        <v>5</v>
      </c>
      <c r="AV18" s="16">
        <v>6</v>
      </c>
      <c r="AW18" s="16">
        <v>9</v>
      </c>
      <c r="AX18" s="1777">
        <v>0</v>
      </c>
      <c r="AY18" s="1777"/>
      <c r="AZ18" s="1777">
        <v>2</v>
      </c>
      <c r="BA18" s="1591">
        <v>22</v>
      </c>
    </row>
    <row r="19" spans="1:56" ht="16.5" customHeight="1" thickBot="1">
      <c r="A19" s="4635" t="s">
        <v>2020</v>
      </c>
      <c r="B19" s="2127" t="s">
        <v>4</v>
      </c>
      <c r="C19" s="1982" t="s">
        <v>2003</v>
      </c>
      <c r="D19" s="1987" t="s">
        <v>2</v>
      </c>
      <c r="E19" s="4714" t="s">
        <v>2013</v>
      </c>
      <c r="F19" s="4715" t="s">
        <v>2013</v>
      </c>
      <c r="G19" s="1978" t="s">
        <v>3</v>
      </c>
      <c r="H19" s="1997" t="s">
        <v>2003</v>
      </c>
      <c r="I19" s="2213" t="s">
        <v>2004</v>
      </c>
      <c r="J19" s="2032" t="s">
        <v>2</v>
      </c>
      <c r="K19" s="2068" t="s">
        <v>3</v>
      </c>
      <c r="L19" s="1987" t="s">
        <v>2</v>
      </c>
      <c r="M19" s="1989" t="s">
        <v>4</v>
      </c>
      <c r="N19" s="1982" t="s">
        <v>2003</v>
      </c>
      <c r="O19" s="1997" t="s">
        <v>2003</v>
      </c>
      <c r="P19" s="2074" t="s">
        <v>2</v>
      </c>
      <c r="Q19" s="1989" t="s">
        <v>4</v>
      </c>
      <c r="R19" s="1989" t="s">
        <v>4</v>
      </c>
      <c r="S19" s="1982" t="s">
        <v>2003</v>
      </c>
      <c r="T19" s="1987" t="s">
        <v>2</v>
      </c>
      <c r="U19" s="1978" t="s">
        <v>3</v>
      </c>
      <c r="V19" s="2051" t="s">
        <v>3</v>
      </c>
      <c r="W19" s="2149" t="s">
        <v>17</v>
      </c>
      <c r="X19" s="1978" t="s">
        <v>3</v>
      </c>
      <c r="Y19" s="1987" t="s">
        <v>2</v>
      </c>
      <c r="Z19" s="4866" t="s">
        <v>59</v>
      </c>
      <c r="AA19" s="1982" t="s">
        <v>2003</v>
      </c>
      <c r="AB19" s="1982" t="s">
        <v>2003</v>
      </c>
      <c r="AC19" s="2123" t="s">
        <v>4</v>
      </c>
      <c r="AD19" s="1982" t="s">
        <v>17</v>
      </c>
      <c r="AE19" s="2213" t="s">
        <v>2004</v>
      </c>
      <c r="AF19" s="4866" t="s">
        <v>59</v>
      </c>
      <c r="AG19" s="1982" t="s">
        <v>2003</v>
      </c>
      <c r="AH19" s="2074" t="s">
        <v>2</v>
      </c>
      <c r="AI19" s="1989" t="s">
        <v>4</v>
      </c>
      <c r="AJ19" s="1993" t="s">
        <v>4</v>
      </c>
      <c r="AK19" s="1995" t="s">
        <v>2003</v>
      </c>
      <c r="AL19" s="1978" t="s">
        <v>3</v>
      </c>
      <c r="AM19" s="1978" t="s">
        <v>3</v>
      </c>
      <c r="AN19" s="2032" t="s">
        <v>2</v>
      </c>
      <c r="AO19" s="2118" t="s">
        <v>2</v>
      </c>
      <c r="AP19" s="1978" t="s">
        <v>3</v>
      </c>
      <c r="AQ19" s="1997" t="s">
        <v>2003</v>
      </c>
      <c r="AR19" s="2127" t="s">
        <v>4</v>
      </c>
      <c r="AS19" s="2125" t="s">
        <v>2003</v>
      </c>
      <c r="AT19" s="1593">
        <v>11</v>
      </c>
      <c r="AU19" s="13">
        <v>4</v>
      </c>
      <c r="AV19" s="13">
        <v>6</v>
      </c>
      <c r="AW19" s="13">
        <v>9</v>
      </c>
      <c r="AX19" s="49">
        <v>0</v>
      </c>
      <c r="AY19" s="49"/>
      <c r="AZ19" s="49">
        <v>2</v>
      </c>
      <c r="BA19" s="14">
        <v>20</v>
      </c>
    </row>
    <row r="20" spans="1:56" ht="16.5" customHeight="1" thickBot="1">
      <c r="A20" s="4636" t="s">
        <v>2021</v>
      </c>
      <c r="B20" s="2143" t="s">
        <v>4</v>
      </c>
      <c r="C20" s="2003" t="s">
        <v>2003</v>
      </c>
      <c r="D20" s="1999" t="s">
        <v>2</v>
      </c>
      <c r="E20" s="4456" t="s">
        <v>2004</v>
      </c>
      <c r="F20" s="1999" t="s">
        <v>2</v>
      </c>
      <c r="G20" s="2005" t="s">
        <v>3</v>
      </c>
      <c r="H20" s="2064" t="s">
        <v>2003</v>
      </c>
      <c r="I20" s="2062" t="s">
        <v>2</v>
      </c>
      <c r="J20" s="2035" t="s">
        <v>2</v>
      </c>
      <c r="K20" s="4643" t="s">
        <v>3</v>
      </c>
      <c r="L20" s="2018" t="s">
        <v>2003</v>
      </c>
      <c r="M20" s="2022" t="s">
        <v>4</v>
      </c>
      <c r="N20" s="2022" t="s">
        <v>4</v>
      </c>
      <c r="O20" s="3285" t="s">
        <v>2003</v>
      </c>
      <c r="P20" s="4643" t="s">
        <v>3</v>
      </c>
      <c r="Q20" s="2021" t="s">
        <v>2</v>
      </c>
      <c r="R20" s="2021" t="s">
        <v>2</v>
      </c>
      <c r="S20" s="2021" t="s">
        <v>2</v>
      </c>
      <c r="T20" s="2019" t="s">
        <v>3</v>
      </c>
      <c r="U20" s="2018" t="s">
        <v>2003</v>
      </c>
      <c r="V20" s="3285" t="s">
        <v>2003</v>
      </c>
      <c r="W20" s="4460" t="s">
        <v>54</v>
      </c>
      <c r="X20" s="2021" t="s">
        <v>2</v>
      </c>
      <c r="Y20" s="2022" t="s">
        <v>4</v>
      </c>
      <c r="Z20" s="2022" t="s">
        <v>4</v>
      </c>
      <c r="AA20" s="2018" t="s">
        <v>2003</v>
      </c>
      <c r="AB20" s="2018" t="s">
        <v>2003</v>
      </c>
      <c r="AC20" s="3100" t="s">
        <v>3</v>
      </c>
      <c r="AD20" s="1995" t="s">
        <v>17</v>
      </c>
      <c r="AE20" s="2021" t="s">
        <v>2</v>
      </c>
      <c r="AF20" s="2021" t="s">
        <v>2</v>
      </c>
      <c r="AG20" s="2022" t="s">
        <v>4</v>
      </c>
      <c r="AH20" s="2022" t="s">
        <v>4</v>
      </c>
      <c r="AI20" s="2022" t="s">
        <v>4</v>
      </c>
      <c r="AJ20" s="3285" t="s">
        <v>2003</v>
      </c>
      <c r="AK20" s="4866" t="s">
        <v>59</v>
      </c>
      <c r="AL20" s="2021" t="s">
        <v>2</v>
      </c>
      <c r="AM20" s="2021" t="s">
        <v>2</v>
      </c>
      <c r="AN20" s="4461" t="s">
        <v>2</v>
      </c>
      <c r="AO20" s="1978" t="s">
        <v>3</v>
      </c>
      <c r="AP20" s="2018" t="s">
        <v>2003</v>
      </c>
      <c r="AQ20" s="3285" t="s">
        <v>2003</v>
      </c>
      <c r="AR20" s="2127" t="s">
        <v>4</v>
      </c>
      <c r="AS20" s="2125" t="s">
        <v>2003</v>
      </c>
      <c r="AT20" s="1594">
        <v>11</v>
      </c>
      <c r="AU20" s="20">
        <v>5</v>
      </c>
      <c r="AV20" s="20">
        <v>6</v>
      </c>
      <c r="AW20" s="20">
        <v>8</v>
      </c>
      <c r="AX20" s="1778">
        <v>0</v>
      </c>
      <c r="AY20" s="1778"/>
      <c r="AZ20" s="1778">
        <v>2</v>
      </c>
      <c r="BA20" s="1595">
        <v>22</v>
      </c>
    </row>
    <row r="21" spans="1:56" ht="16.5" customHeight="1">
      <c r="A21" s="4656" t="s">
        <v>2022</v>
      </c>
      <c r="B21" s="2155" t="s">
        <v>3</v>
      </c>
      <c r="C21" s="1981" t="s">
        <v>4</v>
      </c>
      <c r="D21" s="1981" t="s">
        <v>4</v>
      </c>
      <c r="E21" s="1975" t="s">
        <v>2003</v>
      </c>
      <c r="F21" s="4454" t="s">
        <v>2002</v>
      </c>
      <c r="G21" s="1975" t="s">
        <v>2003</v>
      </c>
      <c r="H21" s="2051" t="s">
        <v>3</v>
      </c>
      <c r="I21" s="2070" t="s">
        <v>2</v>
      </c>
      <c r="J21" s="2026" t="s">
        <v>2</v>
      </c>
      <c r="K21" s="4868" t="s">
        <v>2041</v>
      </c>
      <c r="L21" s="1977" t="s">
        <v>3</v>
      </c>
      <c r="M21" s="1975" t="s">
        <v>2003</v>
      </c>
      <c r="N21" s="2074" t="s">
        <v>2</v>
      </c>
      <c r="O21" s="2792" t="s">
        <v>4</v>
      </c>
      <c r="P21" s="1974" t="s">
        <v>4</v>
      </c>
      <c r="Q21" s="1975" t="s">
        <v>2003</v>
      </c>
      <c r="R21" s="1976" t="s">
        <v>2</v>
      </c>
      <c r="S21" s="1977" t="s">
        <v>3</v>
      </c>
      <c r="T21" s="1982" t="s">
        <v>2003</v>
      </c>
      <c r="U21" s="1975" t="s">
        <v>2003</v>
      </c>
      <c r="V21" s="4866" t="s">
        <v>59</v>
      </c>
      <c r="W21" s="2104" t="s">
        <v>2</v>
      </c>
      <c r="X21" s="4454" t="s">
        <v>15</v>
      </c>
      <c r="Y21" s="4454" t="s">
        <v>2004</v>
      </c>
      <c r="Z21" s="1975" t="s">
        <v>2003</v>
      </c>
      <c r="AA21" s="1981" t="s">
        <v>4</v>
      </c>
      <c r="AB21" s="1981" t="s">
        <v>4</v>
      </c>
      <c r="AC21" s="2109" t="s">
        <v>2003</v>
      </c>
      <c r="AD21" s="4481" t="s">
        <v>2004</v>
      </c>
      <c r="AE21" s="1977" t="s">
        <v>3</v>
      </c>
      <c r="AF21" s="1976" t="s">
        <v>2</v>
      </c>
      <c r="AG21" s="1976" t="s">
        <v>2</v>
      </c>
      <c r="AH21" s="2180" t="s">
        <v>3</v>
      </c>
      <c r="AI21" s="1975" t="s">
        <v>2003</v>
      </c>
      <c r="AJ21" s="3283" t="s">
        <v>2003</v>
      </c>
      <c r="AK21" s="4481" t="s">
        <v>2004</v>
      </c>
      <c r="AL21" s="1976" t="s">
        <v>2</v>
      </c>
      <c r="AM21" s="1976" t="s">
        <v>2</v>
      </c>
      <c r="AN21" s="2792" t="s">
        <v>4</v>
      </c>
      <c r="AO21" s="2154" t="s">
        <v>2003</v>
      </c>
      <c r="AP21" s="1975" t="s">
        <v>2003</v>
      </c>
      <c r="AQ21" s="2051" t="s">
        <v>3</v>
      </c>
      <c r="AR21" s="2122" t="s">
        <v>2003</v>
      </c>
      <c r="AS21" s="2123" t="s">
        <v>4</v>
      </c>
      <c r="AT21" s="3398">
        <v>11</v>
      </c>
      <c r="AU21" s="1597">
        <v>5</v>
      </c>
      <c r="AV21" s="1597">
        <v>6</v>
      </c>
      <c r="AW21" s="1597">
        <v>8</v>
      </c>
      <c r="AX21" s="1847">
        <v>0</v>
      </c>
      <c r="AY21" s="1847"/>
      <c r="AZ21" s="1847">
        <v>3</v>
      </c>
      <c r="BA21" s="3167">
        <v>22</v>
      </c>
    </row>
    <row r="22" spans="1:56" ht="16.5" customHeight="1">
      <c r="A22" s="4657" t="s">
        <v>2023</v>
      </c>
      <c r="B22" s="2134" t="s">
        <v>3</v>
      </c>
      <c r="C22" s="1989" t="s">
        <v>4</v>
      </c>
      <c r="D22" s="1989" t="s">
        <v>4</v>
      </c>
      <c r="E22" s="1982" t="s">
        <v>2003</v>
      </c>
      <c r="F22" s="1987" t="s">
        <v>2</v>
      </c>
      <c r="G22" s="1982" t="s">
        <v>2003</v>
      </c>
      <c r="H22" s="2031" t="s">
        <v>3</v>
      </c>
      <c r="I22" s="2388" t="s">
        <v>2</v>
      </c>
      <c r="J22" s="2389" t="s">
        <v>2</v>
      </c>
      <c r="K22" s="4480" t="s">
        <v>2004</v>
      </c>
      <c r="L22" s="1978" t="s">
        <v>3</v>
      </c>
      <c r="M22" s="2009" t="s">
        <v>2003</v>
      </c>
      <c r="N22" s="2009" t="s">
        <v>2003</v>
      </c>
      <c r="O22" s="2016" t="s">
        <v>4</v>
      </c>
      <c r="P22" s="1988" t="s">
        <v>4</v>
      </c>
      <c r="Q22" s="1982" t="s">
        <v>2003</v>
      </c>
      <c r="R22" s="1987" t="s">
        <v>2</v>
      </c>
      <c r="S22" s="2213" t="s">
        <v>2004</v>
      </c>
      <c r="T22" s="4672" t="s">
        <v>2024</v>
      </c>
      <c r="U22" s="1978" t="s">
        <v>3</v>
      </c>
      <c r="V22" s="1997" t="s">
        <v>2003</v>
      </c>
      <c r="W22" s="2118" t="s">
        <v>2</v>
      </c>
      <c r="X22" s="2213" t="s">
        <v>2004</v>
      </c>
      <c r="Y22" s="1987" t="s">
        <v>2025</v>
      </c>
      <c r="Z22" s="1982" t="s">
        <v>2003</v>
      </c>
      <c r="AA22" s="1989" t="s">
        <v>4</v>
      </c>
      <c r="AB22" s="1989" t="s">
        <v>4</v>
      </c>
      <c r="AC22" s="2125" t="s">
        <v>2003</v>
      </c>
      <c r="AD22" s="4672" t="s">
        <v>2024</v>
      </c>
      <c r="AE22" s="1978" t="s">
        <v>3</v>
      </c>
      <c r="AF22" s="1987" t="s">
        <v>2</v>
      </c>
      <c r="AG22" s="1987" t="s">
        <v>2</v>
      </c>
      <c r="AH22" s="2180" t="s">
        <v>3</v>
      </c>
      <c r="AI22" s="1982" t="s">
        <v>2003</v>
      </c>
      <c r="AJ22" s="1997" t="s">
        <v>2003</v>
      </c>
      <c r="AK22" s="2074" t="s">
        <v>2</v>
      </c>
      <c r="AL22" s="1987" t="s">
        <v>2</v>
      </c>
      <c r="AM22" s="1987" t="s">
        <v>2</v>
      </c>
      <c r="AN22" s="1993" t="s">
        <v>4</v>
      </c>
      <c r="AO22" s="2122" t="s">
        <v>2003</v>
      </c>
      <c r="AP22" s="1982" t="s">
        <v>17</v>
      </c>
      <c r="AQ22" s="2031" t="s">
        <v>3</v>
      </c>
      <c r="AR22" s="2122" t="s">
        <v>2003</v>
      </c>
      <c r="AS22" s="2123" t="s">
        <v>4</v>
      </c>
      <c r="AT22" s="1593">
        <v>12</v>
      </c>
      <c r="AU22" s="13">
        <v>4</v>
      </c>
      <c r="AV22" s="13">
        <v>6</v>
      </c>
      <c r="AW22" s="13">
        <v>8</v>
      </c>
      <c r="AX22" s="49">
        <v>0</v>
      </c>
      <c r="AY22" s="49"/>
      <c r="AZ22" s="49">
        <v>3</v>
      </c>
      <c r="BA22" s="14">
        <v>20</v>
      </c>
    </row>
    <row r="23" spans="1:56" ht="16.5" customHeight="1" thickBot="1">
      <c r="A23" s="4658" t="s">
        <v>2026</v>
      </c>
      <c r="B23" s="2188" t="s">
        <v>3</v>
      </c>
      <c r="C23" s="2004" t="s">
        <v>4</v>
      </c>
      <c r="D23" s="2004" t="s">
        <v>4</v>
      </c>
      <c r="E23" s="2003" t="s">
        <v>2003</v>
      </c>
      <c r="F23" s="1999" t="s">
        <v>2002</v>
      </c>
      <c r="G23" s="2003" t="s">
        <v>2003</v>
      </c>
      <c r="H23" s="2775" t="s">
        <v>3</v>
      </c>
      <c r="I23" s="2062" t="s">
        <v>2</v>
      </c>
      <c r="J23" s="4468" t="s">
        <v>2004</v>
      </c>
      <c r="K23" s="2062" t="s">
        <v>2</v>
      </c>
      <c r="L23" s="2005" t="s">
        <v>3</v>
      </c>
      <c r="M23" s="2003" t="s">
        <v>2003</v>
      </c>
      <c r="N23" s="2003" t="s">
        <v>2003</v>
      </c>
      <c r="O23" s="4457" t="s">
        <v>4</v>
      </c>
      <c r="P23" s="3329" t="s">
        <v>4</v>
      </c>
      <c r="Q23" s="2003" t="s">
        <v>2003</v>
      </c>
      <c r="R23" s="4866" t="s">
        <v>59</v>
      </c>
      <c r="S23" s="2005" t="s">
        <v>3</v>
      </c>
      <c r="T23" s="1999" t="s">
        <v>2</v>
      </c>
      <c r="U23" s="2003" t="s">
        <v>2003</v>
      </c>
      <c r="V23" s="2775" t="s">
        <v>3</v>
      </c>
      <c r="W23" s="1999" t="s">
        <v>2</v>
      </c>
      <c r="X23" s="4866" t="s">
        <v>59</v>
      </c>
      <c r="Y23" s="4866" t="s">
        <v>59</v>
      </c>
      <c r="Z23" s="4456" t="s">
        <v>2004</v>
      </c>
      <c r="AA23" s="2005" t="s">
        <v>3</v>
      </c>
      <c r="AB23" s="2003" t="s">
        <v>2003</v>
      </c>
      <c r="AC23" s="2152" t="s">
        <v>2003</v>
      </c>
      <c r="AD23" s="2062" t="s">
        <v>2</v>
      </c>
      <c r="AE23" s="2004" t="s">
        <v>2051</v>
      </c>
      <c r="AF23" s="2004" t="s">
        <v>4</v>
      </c>
      <c r="AG23" s="2003" t="s">
        <v>2003</v>
      </c>
      <c r="AH23" s="2074" t="s">
        <v>2</v>
      </c>
      <c r="AI23" s="2005" t="s">
        <v>3</v>
      </c>
      <c r="AJ23" s="2064" t="s">
        <v>2003</v>
      </c>
      <c r="AK23" s="2062" t="s">
        <v>2</v>
      </c>
      <c r="AL23" s="2062" t="s">
        <v>2</v>
      </c>
      <c r="AM23" s="2004" t="s">
        <v>4</v>
      </c>
      <c r="AN23" s="2004" t="s">
        <v>4</v>
      </c>
      <c r="AO23" s="2149" t="s">
        <v>2003</v>
      </c>
      <c r="AP23" s="2003" t="s">
        <v>2003</v>
      </c>
      <c r="AQ23" s="2775" t="s">
        <v>3</v>
      </c>
      <c r="AR23" s="2122" t="s">
        <v>2003</v>
      </c>
      <c r="AS23" s="2123" t="s">
        <v>4</v>
      </c>
      <c r="AT23" s="3378">
        <v>11</v>
      </c>
      <c r="AU23" s="558">
        <v>5</v>
      </c>
      <c r="AV23" s="558">
        <v>6</v>
      </c>
      <c r="AW23" s="558">
        <v>8</v>
      </c>
      <c r="AX23" s="1853">
        <v>0</v>
      </c>
      <c r="AY23" s="1853"/>
      <c r="AZ23" s="1853">
        <v>2</v>
      </c>
      <c r="BA23" s="559">
        <v>22</v>
      </c>
    </row>
    <row r="24" spans="1:56" ht="16.5" customHeight="1">
      <c r="A24" s="4861" t="s">
        <v>2027</v>
      </c>
      <c r="B24" s="2100" t="s">
        <v>2</v>
      </c>
      <c r="C24" s="1976" t="s">
        <v>2</v>
      </c>
      <c r="D24" s="1976" t="s">
        <v>2</v>
      </c>
      <c r="E24" s="4714" t="s">
        <v>2013</v>
      </c>
      <c r="F24" s="4715" t="s">
        <v>2013</v>
      </c>
      <c r="G24" s="1975" t="s">
        <v>2003</v>
      </c>
      <c r="H24" s="3283" t="s">
        <v>2003</v>
      </c>
      <c r="I24" s="2070" t="s">
        <v>2</v>
      </c>
      <c r="J24" s="2026" t="s">
        <v>2</v>
      </c>
      <c r="K24" s="2388" t="s">
        <v>2</v>
      </c>
      <c r="L24" s="2012" t="s">
        <v>2</v>
      </c>
      <c r="M24" s="2012" t="s">
        <v>2</v>
      </c>
      <c r="N24" s="2009" t="s">
        <v>2003</v>
      </c>
      <c r="O24" s="3395" t="s">
        <v>2003</v>
      </c>
      <c r="P24" s="2388" t="s">
        <v>2</v>
      </c>
      <c r="Q24" s="2012" t="s">
        <v>2</v>
      </c>
      <c r="R24" s="2012" t="s">
        <v>2</v>
      </c>
      <c r="S24" s="2012" t="s">
        <v>2</v>
      </c>
      <c r="T24" s="2012" t="s">
        <v>2</v>
      </c>
      <c r="U24" s="2009" t="s">
        <v>2003</v>
      </c>
      <c r="V24" s="3395" t="s">
        <v>2003</v>
      </c>
      <c r="W24" s="2388" t="s">
        <v>2</v>
      </c>
      <c r="X24" s="4837" t="s">
        <v>2006</v>
      </c>
      <c r="Y24" s="2012" t="s">
        <v>2</v>
      </c>
      <c r="Z24" s="2012" t="s">
        <v>2</v>
      </c>
      <c r="AA24" s="2012" t="s">
        <v>2</v>
      </c>
      <c r="AB24" s="2009" t="s">
        <v>2003</v>
      </c>
      <c r="AC24" s="3099" t="s">
        <v>2003</v>
      </c>
      <c r="AD24" s="2388" t="s">
        <v>2</v>
      </c>
      <c r="AE24" s="2012" t="s">
        <v>2</v>
      </c>
      <c r="AF24" s="2012" t="s">
        <v>2</v>
      </c>
      <c r="AG24" s="2012" t="s">
        <v>2</v>
      </c>
      <c r="AH24" s="2012" t="s">
        <v>2</v>
      </c>
      <c r="AI24" s="2009" t="s">
        <v>2003</v>
      </c>
      <c r="AJ24" s="3395" t="s">
        <v>2003</v>
      </c>
      <c r="AK24" s="2388" t="s">
        <v>2</v>
      </c>
      <c r="AL24" s="2012" t="s">
        <v>2</v>
      </c>
      <c r="AM24" s="2012" t="s">
        <v>2</v>
      </c>
      <c r="AN24" s="2389" t="s">
        <v>2</v>
      </c>
      <c r="AO24" s="3114" t="s">
        <v>2</v>
      </c>
      <c r="AP24" s="2009" t="s">
        <v>2003</v>
      </c>
      <c r="AQ24" s="3395" t="s">
        <v>2003</v>
      </c>
      <c r="AR24" s="2122" t="s">
        <v>2003</v>
      </c>
      <c r="AS24" s="2125" t="s">
        <v>2003</v>
      </c>
      <c r="AT24" s="1590">
        <v>21</v>
      </c>
      <c r="AU24" s="16">
        <v>0</v>
      </c>
      <c r="AV24" s="16">
        <v>0</v>
      </c>
      <c r="AW24" s="16">
        <v>8</v>
      </c>
      <c r="AX24" s="1777">
        <v>0</v>
      </c>
      <c r="AY24" s="1777"/>
      <c r="AZ24" s="1777">
        <v>0</v>
      </c>
      <c r="BA24" s="1591">
        <v>0</v>
      </c>
    </row>
    <row r="25" spans="1:56" ht="16.5" customHeight="1">
      <c r="A25" s="4862" t="s">
        <v>2028</v>
      </c>
      <c r="B25" s="2118" t="s">
        <v>2</v>
      </c>
      <c r="C25" s="1987" t="s">
        <v>2</v>
      </c>
      <c r="D25" s="1987" t="s">
        <v>2</v>
      </c>
      <c r="E25" s="1987" t="s">
        <v>2</v>
      </c>
      <c r="F25" s="1987" t="s">
        <v>2</v>
      </c>
      <c r="G25" s="1982" t="s">
        <v>2003</v>
      </c>
      <c r="H25" s="1997" t="s">
        <v>2003</v>
      </c>
      <c r="I25" s="2074" t="s">
        <v>2</v>
      </c>
      <c r="J25" s="2032" t="s">
        <v>2</v>
      </c>
      <c r="K25" s="2074" t="s">
        <v>2</v>
      </c>
      <c r="L25" s="1987" t="s">
        <v>2</v>
      </c>
      <c r="M25" s="1987" t="s">
        <v>2</v>
      </c>
      <c r="N25" s="1982" t="s">
        <v>2003</v>
      </c>
      <c r="O25" s="1997" t="s">
        <v>2003</v>
      </c>
      <c r="P25" s="2074" t="s">
        <v>2</v>
      </c>
      <c r="Q25" s="1987" t="s">
        <v>2</v>
      </c>
      <c r="R25" s="1987" t="s">
        <v>2</v>
      </c>
      <c r="S25" s="1987" t="s">
        <v>2</v>
      </c>
      <c r="T25" s="1987" t="s">
        <v>2</v>
      </c>
      <c r="U25" s="1982" t="s">
        <v>2003</v>
      </c>
      <c r="V25" s="1997" t="s">
        <v>2003</v>
      </c>
      <c r="W25" s="2074" t="s">
        <v>2</v>
      </c>
      <c r="X25" s="1987" t="s">
        <v>2</v>
      </c>
      <c r="Y25" s="1987" t="s">
        <v>2</v>
      </c>
      <c r="Z25" s="1987" t="s">
        <v>2</v>
      </c>
      <c r="AA25" s="1987" t="s">
        <v>2</v>
      </c>
      <c r="AB25" s="1982" t="s">
        <v>2003</v>
      </c>
      <c r="AC25" s="2125" t="s">
        <v>2003</v>
      </c>
      <c r="AD25" s="2074" t="s">
        <v>2</v>
      </c>
      <c r="AE25" s="1987" t="s">
        <v>2</v>
      </c>
      <c r="AF25" s="1987" t="s">
        <v>2</v>
      </c>
      <c r="AG25" s="1987" t="s">
        <v>2</v>
      </c>
      <c r="AH25" s="1987" t="s">
        <v>2</v>
      </c>
      <c r="AI25" s="1982" t="s">
        <v>2003</v>
      </c>
      <c r="AJ25" s="1997" t="s">
        <v>2003</v>
      </c>
      <c r="AK25" s="2074" t="s">
        <v>2</v>
      </c>
      <c r="AL25" s="1987" t="s">
        <v>2</v>
      </c>
      <c r="AM25" s="1987" t="s">
        <v>2</v>
      </c>
      <c r="AN25" s="2032" t="s">
        <v>2</v>
      </c>
      <c r="AO25" s="2118" t="s">
        <v>2</v>
      </c>
      <c r="AP25" s="1982" t="s">
        <v>2003</v>
      </c>
      <c r="AQ25" s="1997" t="s">
        <v>2003</v>
      </c>
      <c r="AR25" s="2122" t="s">
        <v>2003</v>
      </c>
      <c r="AS25" s="2125" t="s">
        <v>2003</v>
      </c>
      <c r="AT25" s="1593">
        <v>22</v>
      </c>
      <c r="AU25" s="13">
        <v>0</v>
      </c>
      <c r="AV25" s="13">
        <v>0</v>
      </c>
      <c r="AW25" s="13">
        <v>8</v>
      </c>
      <c r="AX25" s="49">
        <v>0</v>
      </c>
      <c r="AY25" s="49"/>
      <c r="AZ25" s="49">
        <v>0</v>
      </c>
      <c r="BA25" s="14">
        <v>0</v>
      </c>
    </row>
    <row r="26" spans="1:56" ht="16.5" customHeight="1">
      <c r="A26" s="4863" t="s">
        <v>2029</v>
      </c>
      <c r="B26" s="2118" t="s">
        <v>2</v>
      </c>
      <c r="C26" s="1978" t="s">
        <v>3</v>
      </c>
      <c r="D26" s="1987" t="s">
        <v>2</v>
      </c>
      <c r="E26" s="1987" t="s">
        <v>2</v>
      </c>
      <c r="F26" s="2213" t="s">
        <v>2004</v>
      </c>
      <c r="G26" s="1982" t="s">
        <v>2003</v>
      </c>
      <c r="H26" s="1997" t="s">
        <v>2003</v>
      </c>
      <c r="I26" s="2074" t="s">
        <v>2</v>
      </c>
      <c r="J26" s="2032" t="s">
        <v>2</v>
      </c>
      <c r="K26" s="1987" t="s">
        <v>2</v>
      </c>
      <c r="L26" s="1987" t="s">
        <v>2</v>
      </c>
      <c r="M26" s="2068" t="s">
        <v>3</v>
      </c>
      <c r="N26" s="1982" t="s">
        <v>2003</v>
      </c>
      <c r="O26" s="2795" t="s">
        <v>2030</v>
      </c>
      <c r="P26" s="2068" t="s">
        <v>3</v>
      </c>
      <c r="Q26" s="2213" t="s">
        <v>2004</v>
      </c>
      <c r="R26" s="1982" t="s">
        <v>2003</v>
      </c>
      <c r="S26" s="1987" t="s">
        <v>2</v>
      </c>
      <c r="T26" s="1987" t="s">
        <v>2</v>
      </c>
      <c r="U26" s="1982" t="s">
        <v>2003</v>
      </c>
      <c r="V26" s="1997" t="s">
        <v>2003</v>
      </c>
      <c r="W26" s="2074" t="s">
        <v>2</v>
      </c>
      <c r="X26" s="1987" t="s">
        <v>2</v>
      </c>
      <c r="Y26" s="2213" t="s">
        <v>2004</v>
      </c>
      <c r="Z26" s="1987" t="s">
        <v>2</v>
      </c>
      <c r="AA26" s="1987" t="s">
        <v>2</v>
      </c>
      <c r="AB26" s="1982" t="s">
        <v>2003</v>
      </c>
      <c r="AC26" s="2125" t="s">
        <v>2003</v>
      </c>
      <c r="AD26" s="2074" t="s">
        <v>2</v>
      </c>
      <c r="AE26" s="1982" t="s">
        <v>2003</v>
      </c>
      <c r="AF26" s="1987" t="s">
        <v>2</v>
      </c>
      <c r="AG26" s="1987" t="s">
        <v>2</v>
      </c>
      <c r="AH26" s="1978" t="s">
        <v>3</v>
      </c>
      <c r="AI26" s="3197" t="s">
        <v>2030</v>
      </c>
      <c r="AJ26" s="1997" t="s">
        <v>2003</v>
      </c>
      <c r="AK26" s="1978" t="s">
        <v>3</v>
      </c>
      <c r="AL26" s="4866" t="s">
        <v>59</v>
      </c>
      <c r="AM26" s="2068" t="s">
        <v>3</v>
      </c>
      <c r="AN26" s="2032" t="s">
        <v>2</v>
      </c>
      <c r="AO26" s="2118" t="s">
        <v>2</v>
      </c>
      <c r="AP26" s="1982" t="s">
        <v>2003</v>
      </c>
      <c r="AQ26" s="1997" t="s">
        <v>17</v>
      </c>
      <c r="AR26" s="2122" t="s">
        <v>2003</v>
      </c>
      <c r="AS26" s="3381" t="s">
        <v>2030</v>
      </c>
      <c r="AT26" s="1593">
        <v>16</v>
      </c>
      <c r="AU26" s="13">
        <v>4</v>
      </c>
      <c r="AV26" s="13">
        <v>0</v>
      </c>
      <c r="AW26" s="13">
        <v>8</v>
      </c>
      <c r="AX26" s="49">
        <v>2</v>
      </c>
      <c r="AY26" s="49"/>
      <c r="AZ26" s="49">
        <v>3</v>
      </c>
      <c r="BA26" s="14">
        <v>10</v>
      </c>
      <c r="BD26" t="s">
        <v>2052</v>
      </c>
    </row>
    <row r="27" spans="1:56" ht="16.5" customHeight="1">
      <c r="A27" s="4864" t="s">
        <v>2031</v>
      </c>
      <c r="B27" s="4534" t="s">
        <v>2004</v>
      </c>
      <c r="C27" s="1987" t="s">
        <v>2</v>
      </c>
      <c r="D27" s="1987" t="s">
        <v>2</v>
      </c>
      <c r="E27" s="1978" t="s">
        <v>3</v>
      </c>
      <c r="F27" s="1987" t="s">
        <v>2</v>
      </c>
      <c r="G27" s="1982" t="s">
        <v>2003</v>
      </c>
      <c r="H27" s="1997" t="s">
        <v>2003</v>
      </c>
      <c r="I27" s="4867" t="s">
        <v>2039</v>
      </c>
      <c r="J27" s="2032" t="s">
        <v>2</v>
      </c>
      <c r="K27" s="2068" t="s">
        <v>3</v>
      </c>
      <c r="L27" s="2213" t="s">
        <v>2004</v>
      </c>
      <c r="M27" s="2074" t="s">
        <v>2</v>
      </c>
      <c r="N27" s="1982" t="s">
        <v>2003</v>
      </c>
      <c r="O27" s="2795" t="s">
        <v>2030</v>
      </c>
      <c r="P27" s="2074" t="s">
        <v>2</v>
      </c>
      <c r="Q27" s="1987" t="s">
        <v>2</v>
      </c>
      <c r="R27" s="1982" t="s">
        <v>2003</v>
      </c>
      <c r="S27" s="1987" t="s">
        <v>2</v>
      </c>
      <c r="T27" s="2213" t="s">
        <v>2043</v>
      </c>
      <c r="U27" s="1982" t="s">
        <v>15</v>
      </c>
      <c r="V27" s="2795" t="s">
        <v>704</v>
      </c>
      <c r="W27" s="2074" t="s">
        <v>2</v>
      </c>
      <c r="X27" s="1997" t="s">
        <v>17</v>
      </c>
      <c r="Y27" s="1987" t="s">
        <v>2</v>
      </c>
      <c r="Z27" s="1978" t="s">
        <v>3</v>
      </c>
      <c r="AA27" s="1987" t="s">
        <v>2</v>
      </c>
      <c r="AB27" s="1982" t="s">
        <v>2003</v>
      </c>
      <c r="AC27" s="2125" t="s">
        <v>2003</v>
      </c>
      <c r="AD27" s="2074" t="s">
        <v>2</v>
      </c>
      <c r="AE27" s="1982" t="s">
        <v>2003</v>
      </c>
      <c r="AF27" s="4672" t="s">
        <v>59</v>
      </c>
      <c r="AG27" s="4672" t="s">
        <v>59</v>
      </c>
      <c r="AH27" s="1987" t="s">
        <v>2</v>
      </c>
      <c r="AI27" s="3197" t="s">
        <v>2030</v>
      </c>
      <c r="AJ27" s="1997" t="s">
        <v>2003</v>
      </c>
      <c r="AK27" s="2074" t="s">
        <v>2</v>
      </c>
      <c r="AL27" s="1987" t="s">
        <v>2</v>
      </c>
      <c r="AM27" s="1987" t="s">
        <v>2</v>
      </c>
      <c r="AN27" s="2031" t="s">
        <v>3</v>
      </c>
      <c r="AO27" s="2118" t="s">
        <v>2</v>
      </c>
      <c r="AP27" s="1982" t="s">
        <v>2003</v>
      </c>
      <c r="AQ27" s="1997" t="s">
        <v>2003</v>
      </c>
      <c r="AR27" s="2122" t="s">
        <v>2003</v>
      </c>
      <c r="AS27" s="3381" t="s">
        <v>2030</v>
      </c>
      <c r="AT27" s="1593">
        <v>16</v>
      </c>
      <c r="AU27" s="13">
        <v>4</v>
      </c>
      <c r="AV27" s="13">
        <v>0</v>
      </c>
      <c r="AW27" s="13">
        <v>8</v>
      </c>
      <c r="AX27" s="49">
        <v>2</v>
      </c>
      <c r="AY27" s="49"/>
      <c r="AZ27" s="49">
        <v>2</v>
      </c>
      <c r="BA27" s="14">
        <v>10</v>
      </c>
    </row>
    <row r="28" spans="1:56" ht="16.5" customHeight="1" thickBot="1">
      <c r="A28" s="4863" t="s">
        <v>2032</v>
      </c>
      <c r="B28" s="2134" t="s">
        <v>3</v>
      </c>
      <c r="C28" s="1987" t="s">
        <v>2</v>
      </c>
      <c r="D28" s="1987" t="s">
        <v>2</v>
      </c>
      <c r="E28" s="1987" t="s">
        <v>2</v>
      </c>
      <c r="F28" s="2213" t="s">
        <v>2004</v>
      </c>
      <c r="G28" s="1982" t="s">
        <v>2003</v>
      </c>
      <c r="H28" s="1997" t="s">
        <v>2003</v>
      </c>
      <c r="I28" s="2074" t="s">
        <v>2</v>
      </c>
      <c r="J28" s="4455" t="s">
        <v>2004</v>
      </c>
      <c r="K28" s="2074" t="s">
        <v>2</v>
      </c>
      <c r="L28" s="1978" t="s">
        <v>3</v>
      </c>
      <c r="M28" s="1987" t="s">
        <v>2</v>
      </c>
      <c r="N28" s="1982" t="s">
        <v>2003</v>
      </c>
      <c r="O28" s="1997" t="s">
        <v>2003</v>
      </c>
      <c r="P28" s="4672" t="s">
        <v>59</v>
      </c>
      <c r="Q28" s="1982" t="s">
        <v>2003</v>
      </c>
      <c r="R28" s="1987" t="s">
        <v>2</v>
      </c>
      <c r="S28" s="1978" t="s">
        <v>3</v>
      </c>
      <c r="T28" s="1987" t="s">
        <v>2</v>
      </c>
      <c r="U28" s="3197" t="s">
        <v>2030</v>
      </c>
      <c r="V28" s="1997" t="s">
        <v>2003</v>
      </c>
      <c r="W28" s="2213" t="s">
        <v>2004</v>
      </c>
      <c r="X28" s="1978" t="s">
        <v>3</v>
      </c>
      <c r="Y28" s="1987" t="s">
        <v>2</v>
      </c>
      <c r="Z28" s="2213" t="s">
        <v>2004</v>
      </c>
      <c r="AA28" s="1987" t="s">
        <v>2</v>
      </c>
      <c r="AB28" s="1982" t="s">
        <v>2003</v>
      </c>
      <c r="AC28" s="2125" t="s">
        <v>2003</v>
      </c>
      <c r="AD28" s="1978" t="s">
        <v>3</v>
      </c>
      <c r="AE28" s="1987" t="s">
        <v>2</v>
      </c>
      <c r="AF28" s="1987" t="s">
        <v>2</v>
      </c>
      <c r="AG28" s="1987" t="s">
        <v>2</v>
      </c>
      <c r="AH28" s="4866" t="s">
        <v>59</v>
      </c>
      <c r="AI28" s="1982" t="s">
        <v>2003</v>
      </c>
      <c r="AJ28" s="2795" t="s">
        <v>2030</v>
      </c>
      <c r="AK28" s="4480" t="s">
        <v>2004</v>
      </c>
      <c r="AL28" s="1987" t="s">
        <v>2</v>
      </c>
      <c r="AM28" s="2032" t="s">
        <v>2</v>
      </c>
      <c r="AN28" s="1982" t="s">
        <v>17</v>
      </c>
      <c r="AO28" s="2118" t="s">
        <v>2</v>
      </c>
      <c r="AP28" s="1982" t="s">
        <v>2003</v>
      </c>
      <c r="AQ28" s="1997" t="s">
        <v>2003</v>
      </c>
      <c r="AR28" s="2122" t="s">
        <v>2003</v>
      </c>
      <c r="AS28" s="2125" t="s">
        <v>2003</v>
      </c>
      <c r="AT28" s="1593">
        <v>16</v>
      </c>
      <c r="AU28" s="13">
        <v>4</v>
      </c>
      <c r="AV28" s="13">
        <v>0</v>
      </c>
      <c r="AW28" s="13">
        <v>8</v>
      </c>
      <c r="AX28" s="49">
        <v>2</v>
      </c>
      <c r="AY28" s="49"/>
      <c r="AZ28" s="49">
        <v>3</v>
      </c>
      <c r="BA28" s="14">
        <v>10</v>
      </c>
    </row>
    <row r="29" spans="1:56" ht="16.5" customHeight="1" thickBot="1">
      <c r="A29" s="4864" t="s">
        <v>2033</v>
      </c>
      <c r="B29" s="2118" t="s">
        <v>2</v>
      </c>
      <c r="C29" s="1987" t="s">
        <v>2</v>
      </c>
      <c r="D29" s="1987" t="s">
        <v>2</v>
      </c>
      <c r="E29" s="2213" t="s">
        <v>2004</v>
      </c>
      <c r="F29" s="1978" t="s">
        <v>3</v>
      </c>
      <c r="G29" s="1982" t="s">
        <v>2003</v>
      </c>
      <c r="H29" s="1997" t="s">
        <v>2003</v>
      </c>
      <c r="I29" s="2074" t="s">
        <v>2</v>
      </c>
      <c r="J29" s="2031" t="s">
        <v>3</v>
      </c>
      <c r="K29" s="2388" t="s">
        <v>2</v>
      </c>
      <c r="L29" s="2012" t="s">
        <v>2</v>
      </c>
      <c r="M29" s="2012" t="s">
        <v>2</v>
      </c>
      <c r="N29" s="2009" t="s">
        <v>2003</v>
      </c>
      <c r="O29" s="3395" t="s">
        <v>2003</v>
      </c>
      <c r="P29" s="4480" t="s">
        <v>2004</v>
      </c>
      <c r="Q29" s="1982" t="s">
        <v>2003</v>
      </c>
      <c r="R29" s="1987" t="s">
        <v>2</v>
      </c>
      <c r="S29" s="4868" t="s">
        <v>902</v>
      </c>
      <c r="T29" s="1987" t="s">
        <v>2</v>
      </c>
      <c r="U29" s="3197" t="s">
        <v>2030</v>
      </c>
      <c r="V29" s="1997" t="s">
        <v>2003</v>
      </c>
      <c r="W29" s="2068" t="s">
        <v>3</v>
      </c>
      <c r="X29" s="1987" t="s">
        <v>2</v>
      </c>
      <c r="Y29" s="1987" t="s">
        <v>2</v>
      </c>
      <c r="Z29" s="1987" t="s">
        <v>2</v>
      </c>
      <c r="AA29" s="1987" t="s">
        <v>2</v>
      </c>
      <c r="AB29" s="1982" t="s">
        <v>2003</v>
      </c>
      <c r="AC29" s="2125" t="s">
        <v>2003</v>
      </c>
      <c r="AD29" s="4480" t="s">
        <v>2004</v>
      </c>
      <c r="AE29" s="1987" t="s">
        <v>2</v>
      </c>
      <c r="AF29" s="1978" t="s">
        <v>3</v>
      </c>
      <c r="AG29" s="1987" t="s">
        <v>2</v>
      </c>
      <c r="AH29" s="2054" t="s">
        <v>2058</v>
      </c>
      <c r="AI29" s="2052" t="s">
        <v>2059</v>
      </c>
      <c r="AJ29" s="2795" t="s">
        <v>2030</v>
      </c>
      <c r="AK29" s="1982" t="s">
        <v>363</v>
      </c>
      <c r="AL29" s="4866" t="s">
        <v>273</v>
      </c>
      <c r="AM29" s="1987" t="s">
        <v>2044</v>
      </c>
      <c r="AN29" s="2032" t="s">
        <v>2</v>
      </c>
      <c r="AO29" s="2118" t="s">
        <v>2</v>
      </c>
      <c r="AP29" s="1982" t="s">
        <v>2003</v>
      </c>
      <c r="AQ29" s="1997" t="s">
        <v>2003</v>
      </c>
      <c r="AR29" s="2122" t="s">
        <v>2003</v>
      </c>
      <c r="AS29" s="2125" t="s">
        <v>2003</v>
      </c>
      <c r="AT29" s="1593">
        <v>17</v>
      </c>
      <c r="AU29" s="13">
        <v>3</v>
      </c>
      <c r="AV29" s="13">
        <v>0</v>
      </c>
      <c r="AW29" s="13">
        <v>8</v>
      </c>
      <c r="AX29" s="49">
        <v>2</v>
      </c>
      <c r="AY29" s="49"/>
      <c r="AZ29" s="49">
        <v>3</v>
      </c>
      <c r="BA29" s="14">
        <v>8</v>
      </c>
    </row>
    <row r="30" spans="1:56" ht="16.5" customHeight="1">
      <c r="A30" s="4863" t="s">
        <v>2034</v>
      </c>
      <c r="B30" s="2118" t="s">
        <v>2</v>
      </c>
      <c r="C30" s="1987" t="s">
        <v>2</v>
      </c>
      <c r="D30" s="1982" t="s">
        <v>2003</v>
      </c>
      <c r="E30" s="1987" t="s">
        <v>2</v>
      </c>
      <c r="F30" s="1987" t="s">
        <v>2</v>
      </c>
      <c r="G30" s="2009" t="s">
        <v>2003</v>
      </c>
      <c r="H30" s="1997" t="s">
        <v>2003</v>
      </c>
      <c r="I30" s="2074" t="s">
        <v>2</v>
      </c>
      <c r="J30" s="2032" t="s">
        <v>2</v>
      </c>
      <c r="K30" s="2388" t="s">
        <v>2</v>
      </c>
      <c r="L30" s="2213" t="s">
        <v>211</v>
      </c>
      <c r="M30" s="1997" t="s">
        <v>2003</v>
      </c>
      <c r="N30" s="2012" t="s">
        <v>2</v>
      </c>
      <c r="O30" s="1997" t="s">
        <v>2003</v>
      </c>
      <c r="P30" s="2074" t="s">
        <v>2</v>
      </c>
      <c r="Q30" s="1978" t="s">
        <v>3</v>
      </c>
      <c r="R30" s="1987" t="s">
        <v>2</v>
      </c>
      <c r="S30" s="1987" t="s">
        <v>2</v>
      </c>
      <c r="T30" s="1982" t="s">
        <v>17</v>
      </c>
      <c r="U30" s="1987" t="s">
        <v>2</v>
      </c>
      <c r="V30" s="1997" t="s">
        <v>17</v>
      </c>
      <c r="W30" s="2074" t="s">
        <v>2</v>
      </c>
      <c r="X30" s="2213" t="s">
        <v>2004</v>
      </c>
      <c r="Y30" s="1987" t="s">
        <v>2</v>
      </c>
      <c r="Z30" s="1987" t="s">
        <v>2</v>
      </c>
      <c r="AA30" s="1978" t="s">
        <v>3</v>
      </c>
      <c r="AB30" s="1982" t="s">
        <v>2003</v>
      </c>
      <c r="AC30" s="2125" t="s">
        <v>2003</v>
      </c>
      <c r="AD30" s="2068" t="s">
        <v>3</v>
      </c>
      <c r="AE30" s="1987" t="s">
        <v>2</v>
      </c>
      <c r="AF30" s="2213" t="s">
        <v>2004</v>
      </c>
      <c r="AG30" s="1978" t="s">
        <v>3</v>
      </c>
      <c r="AH30" s="1987" t="s">
        <v>2</v>
      </c>
      <c r="AI30" s="1987" t="s">
        <v>2</v>
      </c>
      <c r="AJ30" s="2051" t="s">
        <v>3</v>
      </c>
      <c r="AK30" s="1982" t="s">
        <v>363</v>
      </c>
      <c r="AL30" s="1987" t="s">
        <v>2</v>
      </c>
      <c r="AM30" s="1987" t="s">
        <v>2044</v>
      </c>
      <c r="AN30" s="2032" t="s">
        <v>2</v>
      </c>
      <c r="AO30" s="2134" t="s">
        <v>3</v>
      </c>
      <c r="AP30" s="1982" t="s">
        <v>2003</v>
      </c>
      <c r="AQ30" s="2795" t="s">
        <v>2030</v>
      </c>
      <c r="AR30" s="2122" t="s">
        <v>2003</v>
      </c>
      <c r="AS30" s="2125" t="s">
        <v>2003</v>
      </c>
      <c r="AT30" s="1593">
        <v>17</v>
      </c>
      <c r="AU30" s="13">
        <v>4</v>
      </c>
      <c r="AV30" s="13">
        <v>0</v>
      </c>
      <c r="AW30" s="13">
        <v>8</v>
      </c>
      <c r="AX30" s="49">
        <v>1</v>
      </c>
      <c r="AY30" s="49"/>
      <c r="AZ30" s="49">
        <v>3</v>
      </c>
      <c r="BA30" s="14">
        <v>9</v>
      </c>
    </row>
    <row r="31" spans="1:56" ht="16.5" customHeight="1">
      <c r="A31" s="4863" t="s">
        <v>2035</v>
      </c>
      <c r="B31" s="2118" t="s">
        <v>2002</v>
      </c>
      <c r="C31" s="2213" t="s">
        <v>2004</v>
      </c>
      <c r="D31" s="2213" t="s">
        <v>2004</v>
      </c>
      <c r="E31" s="1987" t="s">
        <v>2</v>
      </c>
      <c r="F31" s="1987" t="s">
        <v>2</v>
      </c>
      <c r="G31" s="1982" t="s">
        <v>2003</v>
      </c>
      <c r="H31" s="1997" t="s">
        <v>2003</v>
      </c>
      <c r="I31" s="4850" t="s">
        <v>2006</v>
      </c>
      <c r="J31" s="2032" t="s">
        <v>2</v>
      </c>
      <c r="K31" s="2074" t="s">
        <v>2</v>
      </c>
      <c r="L31" s="1987" t="s">
        <v>2</v>
      </c>
      <c r="M31" s="1987" t="s">
        <v>2</v>
      </c>
      <c r="N31" s="1982" t="s">
        <v>2003</v>
      </c>
      <c r="O31" s="1997" t="s">
        <v>2003</v>
      </c>
      <c r="P31" s="2074" t="s">
        <v>2</v>
      </c>
      <c r="Q31" s="1987" t="s">
        <v>2</v>
      </c>
      <c r="R31" s="2213" t="s">
        <v>2004</v>
      </c>
      <c r="S31" s="1987" t="s">
        <v>2</v>
      </c>
      <c r="T31" s="1987" t="s">
        <v>2</v>
      </c>
      <c r="U31" s="1982" t="s">
        <v>2003</v>
      </c>
      <c r="V31" s="2795" t="s">
        <v>2030</v>
      </c>
      <c r="W31" s="2074" t="s">
        <v>2</v>
      </c>
      <c r="X31" s="1987" t="s">
        <v>2</v>
      </c>
      <c r="Y31" s="1982" t="s">
        <v>2003</v>
      </c>
      <c r="Z31" s="1987" t="s">
        <v>2</v>
      </c>
      <c r="AA31" s="2213" t="s">
        <v>2004</v>
      </c>
      <c r="AB31" s="1982" t="s">
        <v>2003</v>
      </c>
      <c r="AC31" s="2125" t="s">
        <v>2003</v>
      </c>
      <c r="AD31" s="2074" t="s">
        <v>2</v>
      </c>
      <c r="AE31" s="1987" t="s">
        <v>2</v>
      </c>
      <c r="AF31" s="1987" t="s">
        <v>2</v>
      </c>
      <c r="AG31" s="1987" t="s">
        <v>2</v>
      </c>
      <c r="AH31" s="2213" t="s">
        <v>2004</v>
      </c>
      <c r="AI31" s="1982" t="s">
        <v>2003</v>
      </c>
      <c r="AJ31" s="1997" t="s">
        <v>2003</v>
      </c>
      <c r="AK31" s="2074" t="s">
        <v>2</v>
      </c>
      <c r="AL31" s="1987" t="s">
        <v>2</v>
      </c>
      <c r="AM31" s="1987" t="s">
        <v>2</v>
      </c>
      <c r="AN31" s="2032" t="s">
        <v>2</v>
      </c>
      <c r="AO31" s="2118" t="s">
        <v>2</v>
      </c>
      <c r="AP31" s="1982" t="s">
        <v>2003</v>
      </c>
      <c r="AQ31" s="2795" t="s">
        <v>2030</v>
      </c>
      <c r="AR31" s="2122" t="s">
        <v>2003</v>
      </c>
      <c r="AS31" s="2125" t="s">
        <v>2003</v>
      </c>
      <c r="AT31" s="1593">
        <v>21</v>
      </c>
      <c r="AU31" s="13">
        <v>0</v>
      </c>
      <c r="AV31" s="13">
        <v>0</v>
      </c>
      <c r="AW31" s="13">
        <v>8</v>
      </c>
      <c r="AX31" s="49">
        <v>1</v>
      </c>
      <c r="AY31" s="49"/>
      <c r="AZ31" s="49">
        <v>3</v>
      </c>
      <c r="BA31" s="14">
        <v>1</v>
      </c>
    </row>
    <row r="32" spans="1:56" ht="16.5" customHeight="1" thickBot="1">
      <c r="A32" s="4863" t="s">
        <v>2036</v>
      </c>
      <c r="B32" s="2122" t="s">
        <v>2003</v>
      </c>
      <c r="C32" s="1987" t="s">
        <v>2</v>
      </c>
      <c r="D32" s="1978" t="s">
        <v>3</v>
      </c>
      <c r="E32" s="4714" t="s">
        <v>2013</v>
      </c>
      <c r="F32" s="4715" t="s">
        <v>2013</v>
      </c>
      <c r="G32" s="1982" t="s">
        <v>2003</v>
      </c>
      <c r="H32" s="2795" t="s">
        <v>2030</v>
      </c>
      <c r="I32" s="4480" t="s">
        <v>2004</v>
      </c>
      <c r="J32" s="2032" t="s">
        <v>2</v>
      </c>
      <c r="K32" s="1987" t="s">
        <v>2</v>
      </c>
      <c r="L32" s="1987" t="s">
        <v>2</v>
      </c>
      <c r="M32" s="2213" t="s">
        <v>211</v>
      </c>
      <c r="N32" s="2074" t="s">
        <v>2</v>
      </c>
      <c r="O32" s="1997" t="s">
        <v>2003</v>
      </c>
      <c r="P32" s="2074" t="s">
        <v>2</v>
      </c>
      <c r="Q32" s="1987" t="s">
        <v>2</v>
      </c>
      <c r="R32" s="1978" t="s">
        <v>3</v>
      </c>
      <c r="S32" s="1987" t="s">
        <v>2</v>
      </c>
      <c r="T32" s="1982" t="s">
        <v>2003</v>
      </c>
      <c r="U32" s="1982" t="s">
        <v>2003</v>
      </c>
      <c r="V32" s="1997" t="s">
        <v>2003</v>
      </c>
      <c r="W32" s="2074" t="s">
        <v>2</v>
      </c>
      <c r="X32" s="1987" t="s">
        <v>2</v>
      </c>
      <c r="Y32" s="1978" t="s">
        <v>3</v>
      </c>
      <c r="Z32" s="1987" t="s">
        <v>2</v>
      </c>
      <c r="AA32" s="1987" t="s">
        <v>2</v>
      </c>
      <c r="AB32" s="2005" t="s">
        <v>3</v>
      </c>
      <c r="AC32" s="2152" t="s">
        <v>17</v>
      </c>
      <c r="AD32" s="2074" t="s">
        <v>2</v>
      </c>
      <c r="AE32" s="1987" t="s">
        <v>2</v>
      </c>
      <c r="AF32" s="1982" t="s">
        <v>2003</v>
      </c>
      <c r="AG32" s="2213" t="s">
        <v>2004</v>
      </c>
      <c r="AH32" s="1987" t="s">
        <v>2</v>
      </c>
      <c r="AI32" s="1982" t="s">
        <v>2003</v>
      </c>
      <c r="AJ32" s="1997" t="s">
        <v>2003</v>
      </c>
      <c r="AK32" s="2074" t="s">
        <v>2</v>
      </c>
      <c r="AL32" s="1978" t="s">
        <v>3</v>
      </c>
      <c r="AM32" s="1978" t="s">
        <v>3</v>
      </c>
      <c r="AN32" s="2032" t="s">
        <v>2</v>
      </c>
      <c r="AO32" s="2118" t="s">
        <v>2</v>
      </c>
      <c r="AP32" s="1982" t="s">
        <v>2003</v>
      </c>
      <c r="AQ32" s="1997" t="s">
        <v>2003</v>
      </c>
      <c r="AR32" s="2122" t="s">
        <v>2003</v>
      </c>
      <c r="AS32" s="2125" t="s">
        <v>2003</v>
      </c>
      <c r="AT32" s="1593">
        <v>18</v>
      </c>
      <c r="AU32" s="13">
        <v>3</v>
      </c>
      <c r="AV32" s="13">
        <v>0</v>
      </c>
      <c r="AW32" s="13">
        <v>8</v>
      </c>
      <c r="AX32" s="49">
        <v>1</v>
      </c>
      <c r="AY32" s="49"/>
      <c r="AZ32" s="49">
        <v>2</v>
      </c>
      <c r="BA32" s="14">
        <v>7</v>
      </c>
    </row>
    <row r="33" spans="1:53" ht="16.5" customHeight="1" thickBot="1">
      <c r="A33" s="4865" t="s">
        <v>1059</v>
      </c>
      <c r="B33" s="2146" t="s">
        <v>2</v>
      </c>
      <c r="C33" s="2003" t="s">
        <v>2003</v>
      </c>
      <c r="D33" s="1999" t="s">
        <v>2</v>
      </c>
      <c r="E33" s="1999" t="s">
        <v>2</v>
      </c>
      <c r="F33" s="2003" t="s">
        <v>2003</v>
      </c>
      <c r="G33" s="3246" t="s">
        <v>2030</v>
      </c>
      <c r="H33" s="3369" t="s">
        <v>2030</v>
      </c>
      <c r="I33" s="4851" t="s">
        <v>2006</v>
      </c>
      <c r="J33" s="2035" t="s">
        <v>2</v>
      </c>
      <c r="K33" s="4866" t="s">
        <v>552</v>
      </c>
      <c r="L33" s="1999" t="s">
        <v>2</v>
      </c>
      <c r="M33" s="1999" t="s">
        <v>2</v>
      </c>
      <c r="N33" s="2003" t="s">
        <v>2003</v>
      </c>
      <c r="O33" s="2064" t="s">
        <v>2003</v>
      </c>
      <c r="P33" s="2062" t="s">
        <v>2</v>
      </c>
      <c r="Q33" s="1999" t="s">
        <v>2</v>
      </c>
      <c r="R33" s="1999" t="s">
        <v>2</v>
      </c>
      <c r="S33" s="4456" t="s">
        <v>2004</v>
      </c>
      <c r="T33" s="1999" t="s">
        <v>2</v>
      </c>
      <c r="U33" s="2003" t="s">
        <v>2003</v>
      </c>
      <c r="V33" s="2064" t="s">
        <v>2003</v>
      </c>
      <c r="W33" s="2062" t="s">
        <v>2</v>
      </c>
      <c r="X33" s="1999" t="s">
        <v>2</v>
      </c>
      <c r="Y33" s="1999" t="s">
        <v>2</v>
      </c>
      <c r="Z33" s="1999" t="s">
        <v>2</v>
      </c>
      <c r="AA33" s="1999" t="s">
        <v>2</v>
      </c>
      <c r="AB33" s="2003" t="s">
        <v>2003</v>
      </c>
      <c r="AC33" s="4477" t="s">
        <v>2030</v>
      </c>
      <c r="AD33" s="2062" t="s">
        <v>2</v>
      </c>
      <c r="AE33" s="4456" t="s">
        <v>2004</v>
      </c>
      <c r="AF33" s="2003" t="s">
        <v>2003</v>
      </c>
      <c r="AG33" s="1999" t="s">
        <v>2</v>
      </c>
      <c r="AH33" s="1999" t="s">
        <v>2</v>
      </c>
      <c r="AI33" s="2003" t="s">
        <v>2003</v>
      </c>
      <c r="AJ33" s="2064" t="s">
        <v>2003</v>
      </c>
      <c r="AK33" s="4840" t="s">
        <v>2</v>
      </c>
      <c r="AL33" s="4653" t="s">
        <v>2</v>
      </c>
      <c r="AM33" s="4456" t="s">
        <v>2004</v>
      </c>
      <c r="AN33" s="4852" t="s">
        <v>2</v>
      </c>
      <c r="AO33" s="2217" t="s">
        <v>2</v>
      </c>
      <c r="AP33" s="2018" t="s">
        <v>2003</v>
      </c>
      <c r="AQ33" s="3285" t="s">
        <v>2003</v>
      </c>
      <c r="AR33" s="2122" t="s">
        <v>2003</v>
      </c>
      <c r="AS33" s="2125" t="s">
        <v>2003</v>
      </c>
      <c r="AT33" s="3378">
        <v>21</v>
      </c>
      <c r="AU33" s="558">
        <v>0</v>
      </c>
      <c r="AV33" s="558">
        <v>0</v>
      </c>
      <c r="AW33" s="558">
        <v>8</v>
      </c>
      <c r="AX33" s="1853">
        <v>1</v>
      </c>
      <c r="AY33" s="1853"/>
      <c r="AZ33" s="1853">
        <v>3</v>
      </c>
      <c r="BA33" s="559">
        <v>1</v>
      </c>
    </row>
    <row r="34" spans="1:53">
      <c r="A34" s="4737" t="s">
        <v>984</v>
      </c>
      <c r="B34" s="1597" t="s">
        <v>1543</v>
      </c>
      <c r="C34" s="1597" t="s">
        <v>778</v>
      </c>
      <c r="D34" s="1597" t="s">
        <v>778</v>
      </c>
      <c r="E34" s="4115" t="s">
        <v>740</v>
      </c>
      <c r="F34" s="1597" t="s">
        <v>778</v>
      </c>
      <c r="G34" s="1597" t="s">
        <v>1543</v>
      </c>
      <c r="H34" s="1597" t="s">
        <v>778</v>
      </c>
      <c r="I34" s="4115" t="s">
        <v>740</v>
      </c>
      <c r="J34" s="4696" t="s">
        <v>1545</v>
      </c>
      <c r="K34" s="1851" t="s">
        <v>740</v>
      </c>
      <c r="L34" s="459" t="s">
        <v>1545</v>
      </c>
      <c r="M34" s="16" t="s">
        <v>778</v>
      </c>
      <c r="N34" s="16" t="s">
        <v>778</v>
      </c>
      <c r="O34" s="2321" t="s">
        <v>740</v>
      </c>
      <c r="P34" s="1590" t="s">
        <v>778</v>
      </c>
      <c r="Q34" s="16" t="s">
        <v>778</v>
      </c>
      <c r="R34" s="16" t="s">
        <v>1543</v>
      </c>
      <c r="S34" s="459" t="s">
        <v>740</v>
      </c>
      <c r="T34" s="459" t="s">
        <v>740</v>
      </c>
      <c r="U34" s="16" t="s">
        <v>1543</v>
      </c>
      <c r="V34" s="1591" t="s">
        <v>778</v>
      </c>
      <c r="W34" s="1590" t="s">
        <v>778</v>
      </c>
      <c r="X34" s="16" t="s">
        <v>1543</v>
      </c>
      <c r="Y34" s="16" t="s">
        <v>778</v>
      </c>
      <c r="Z34" s="459" t="s">
        <v>740</v>
      </c>
      <c r="AA34" s="459" t="s">
        <v>740</v>
      </c>
      <c r="AB34" s="16" t="s">
        <v>1543</v>
      </c>
      <c r="AC34" s="1591" t="s">
        <v>778</v>
      </c>
      <c r="AD34" s="1590" t="s">
        <v>778</v>
      </c>
      <c r="AE34" s="16" t="s">
        <v>778</v>
      </c>
      <c r="AF34" s="459" t="s">
        <v>1545</v>
      </c>
      <c r="AG34" s="16" t="s">
        <v>778</v>
      </c>
      <c r="AH34" s="459" t="s">
        <v>740</v>
      </c>
      <c r="AI34" s="459" t="s">
        <v>740</v>
      </c>
      <c r="AJ34" s="1591" t="s">
        <v>778</v>
      </c>
      <c r="AK34" s="1590" t="s">
        <v>1543</v>
      </c>
      <c r="AL34" s="16" t="s">
        <v>1543</v>
      </c>
      <c r="AM34" s="459" t="s">
        <v>1545</v>
      </c>
      <c r="AN34" s="4374" t="s">
        <v>1545</v>
      </c>
      <c r="AO34" s="1590" t="s">
        <v>1543</v>
      </c>
      <c r="AP34" s="16" t="s">
        <v>778</v>
      </c>
      <c r="AQ34" s="1591" t="s">
        <v>1543</v>
      </c>
      <c r="AR34" s="4812"/>
      <c r="AS34" s="4813"/>
      <c r="AT34" s="1590">
        <v>12</v>
      </c>
      <c r="AU34" s="16">
        <v>6</v>
      </c>
      <c r="AV34" s="16">
        <v>0</v>
      </c>
      <c r="AW34" s="16">
        <v>8</v>
      </c>
      <c r="AX34" s="1777">
        <v>0</v>
      </c>
      <c r="AY34" s="1777"/>
      <c r="AZ34" s="1777"/>
      <c r="BA34" s="1591">
        <v>24</v>
      </c>
    </row>
    <row r="35" spans="1:53">
      <c r="A35" s="4610" t="s">
        <v>985</v>
      </c>
      <c r="B35" s="4814" t="s">
        <v>740</v>
      </c>
      <c r="C35" s="4814" t="s">
        <v>740</v>
      </c>
      <c r="D35" s="4814" t="s">
        <v>740</v>
      </c>
      <c r="E35" s="2428" t="s">
        <v>1533</v>
      </c>
      <c r="F35" s="2428" t="s">
        <v>1533</v>
      </c>
      <c r="G35" s="3449" t="s">
        <v>778</v>
      </c>
      <c r="H35" s="3167" t="s">
        <v>1543</v>
      </c>
      <c r="I35" s="13" t="s">
        <v>1545</v>
      </c>
      <c r="J35" s="4815" t="s">
        <v>1543</v>
      </c>
      <c r="K35" s="1593" t="s">
        <v>778</v>
      </c>
      <c r="L35" s="13" t="s">
        <v>778</v>
      </c>
      <c r="M35" s="1597" t="s">
        <v>1543</v>
      </c>
      <c r="N35" s="13" t="s">
        <v>778</v>
      </c>
      <c r="O35" s="3167" t="s">
        <v>1543</v>
      </c>
      <c r="P35" s="446" t="s">
        <v>740</v>
      </c>
      <c r="Q35" s="439" t="s">
        <v>740</v>
      </c>
      <c r="R35" s="13" t="s">
        <v>778</v>
      </c>
      <c r="S35" s="1597" t="s">
        <v>1543</v>
      </c>
      <c r="T35" s="13" t="s">
        <v>778</v>
      </c>
      <c r="U35" s="13" t="s">
        <v>778</v>
      </c>
      <c r="V35" s="3167" t="s">
        <v>1543</v>
      </c>
      <c r="W35" s="446" t="s">
        <v>740</v>
      </c>
      <c r="X35" s="439" t="s">
        <v>740</v>
      </c>
      <c r="Y35" s="439" t="s">
        <v>1545</v>
      </c>
      <c r="Z35" s="1597" t="s">
        <v>1543</v>
      </c>
      <c r="AA35" s="13" t="s">
        <v>778</v>
      </c>
      <c r="AB35" s="13" t="s">
        <v>778</v>
      </c>
      <c r="AC35" s="3167" t="s">
        <v>1543</v>
      </c>
      <c r="AD35" s="446" t="s">
        <v>740</v>
      </c>
      <c r="AE35" s="439" t="s">
        <v>740</v>
      </c>
      <c r="AF35" s="13" t="s">
        <v>778</v>
      </c>
      <c r="AG35" s="1597" t="s">
        <v>1543</v>
      </c>
      <c r="AH35" s="13" t="s">
        <v>778</v>
      </c>
      <c r="AI35" s="1597" t="s">
        <v>1543</v>
      </c>
      <c r="AJ35" s="14" t="s">
        <v>778</v>
      </c>
      <c r="AK35" s="446" t="s">
        <v>740</v>
      </c>
      <c r="AL35" s="439" t="s">
        <v>740</v>
      </c>
      <c r="AM35" s="1597" t="s">
        <v>1543</v>
      </c>
      <c r="AN35" s="4815" t="s">
        <v>778</v>
      </c>
      <c r="AO35" s="1593" t="s">
        <v>778</v>
      </c>
      <c r="AP35" s="13" t="s">
        <v>1543</v>
      </c>
      <c r="AQ35" s="14" t="s">
        <v>778</v>
      </c>
      <c r="AR35" s="4812"/>
      <c r="AS35" s="4813"/>
      <c r="AT35" s="1593">
        <v>12</v>
      </c>
      <c r="AU35" s="13">
        <v>9</v>
      </c>
      <c r="AV35" s="13">
        <v>0</v>
      </c>
      <c r="AW35" s="13">
        <v>8</v>
      </c>
      <c r="AX35" s="49">
        <v>0</v>
      </c>
      <c r="AY35" s="49"/>
      <c r="AZ35" s="49"/>
      <c r="BA35" s="14">
        <v>30</v>
      </c>
    </row>
    <row r="36" spans="1:53">
      <c r="A36" s="4615" t="s">
        <v>1547</v>
      </c>
      <c r="B36" s="13" t="s">
        <v>778</v>
      </c>
      <c r="C36" s="13" t="s">
        <v>778</v>
      </c>
      <c r="D36" s="13" t="s">
        <v>1543</v>
      </c>
      <c r="E36" s="13" t="s">
        <v>778</v>
      </c>
      <c r="F36" s="13" t="s">
        <v>778</v>
      </c>
      <c r="G36" s="439" t="s">
        <v>740</v>
      </c>
      <c r="H36" s="439" t="s">
        <v>740</v>
      </c>
      <c r="I36" s="13" t="s">
        <v>778</v>
      </c>
      <c r="J36" s="4815" t="s">
        <v>778</v>
      </c>
      <c r="K36" s="3398" t="s">
        <v>1543</v>
      </c>
      <c r="L36" s="13" t="s">
        <v>778</v>
      </c>
      <c r="M36" s="439" t="s">
        <v>740</v>
      </c>
      <c r="N36" s="1597" t="s">
        <v>1543</v>
      </c>
      <c r="O36" s="14" t="s">
        <v>778</v>
      </c>
      <c r="P36" s="3398" t="s">
        <v>1543</v>
      </c>
      <c r="Q36" s="439" t="s">
        <v>740</v>
      </c>
      <c r="R36" s="13" t="s">
        <v>778</v>
      </c>
      <c r="S36" s="13" t="s">
        <v>778</v>
      </c>
      <c r="T36" s="1597" t="s">
        <v>1543</v>
      </c>
      <c r="U36" s="439" t="s">
        <v>740</v>
      </c>
      <c r="V36" s="2311" t="s">
        <v>740</v>
      </c>
      <c r="W36" s="1593" t="s">
        <v>778</v>
      </c>
      <c r="X36" s="13" t="s">
        <v>778</v>
      </c>
      <c r="Y36" s="1597" t="s">
        <v>1543</v>
      </c>
      <c r="Z36" s="13" t="s">
        <v>778</v>
      </c>
      <c r="AA36" s="13" t="s">
        <v>778</v>
      </c>
      <c r="AB36" s="439" t="s">
        <v>740</v>
      </c>
      <c r="AC36" s="2311" t="s">
        <v>740</v>
      </c>
      <c r="AD36" s="3398" t="s">
        <v>1543</v>
      </c>
      <c r="AE36" s="13" t="s">
        <v>778</v>
      </c>
      <c r="AF36" s="13" t="s">
        <v>778</v>
      </c>
      <c r="AG36" s="439" t="s">
        <v>1545</v>
      </c>
      <c r="AH36" s="439" t="s">
        <v>740</v>
      </c>
      <c r="AI36" s="439" t="s">
        <v>740</v>
      </c>
      <c r="AJ36" s="3167" t="s">
        <v>1543</v>
      </c>
      <c r="AK36" s="1593" t="s">
        <v>778</v>
      </c>
      <c r="AL36" s="13" t="s">
        <v>778</v>
      </c>
      <c r="AM36" s="13" t="s">
        <v>778</v>
      </c>
      <c r="AN36" s="4815" t="s">
        <v>778</v>
      </c>
      <c r="AO36" s="446" t="s">
        <v>740</v>
      </c>
      <c r="AP36" s="439" t="s">
        <v>740</v>
      </c>
      <c r="AQ36" s="14" t="s">
        <v>778</v>
      </c>
      <c r="AR36" s="4812"/>
      <c r="AS36" s="4813"/>
      <c r="AT36" s="1593">
        <v>14</v>
      </c>
      <c r="AU36" s="13">
        <v>7</v>
      </c>
      <c r="AV36" s="13">
        <v>0</v>
      </c>
      <c r="AW36" s="13">
        <v>8</v>
      </c>
      <c r="AX36" s="49">
        <v>0</v>
      </c>
      <c r="AY36" s="49"/>
      <c r="AZ36" s="49"/>
      <c r="BA36" s="14">
        <v>28</v>
      </c>
    </row>
    <row r="37" spans="1:53" ht="17.25" thickBot="1">
      <c r="A37" s="4616" t="s">
        <v>1993</v>
      </c>
      <c r="B37" s="558" t="s">
        <v>778</v>
      </c>
      <c r="C37" s="558" t="s">
        <v>1543</v>
      </c>
      <c r="D37" s="558" t="s">
        <v>778</v>
      </c>
      <c r="E37" s="558" t="s">
        <v>1543</v>
      </c>
      <c r="F37" s="558" t="s">
        <v>778</v>
      </c>
      <c r="G37" s="2469" t="s">
        <v>740</v>
      </c>
      <c r="H37" s="2469" t="s">
        <v>740</v>
      </c>
      <c r="I37" s="2469" t="s">
        <v>740</v>
      </c>
      <c r="J37" s="4816" t="s">
        <v>778</v>
      </c>
      <c r="K37" s="1594" t="s">
        <v>778</v>
      </c>
      <c r="L37" s="4748" t="s">
        <v>1543</v>
      </c>
      <c r="M37" s="20" t="s">
        <v>778</v>
      </c>
      <c r="N37" s="451" t="s">
        <v>740</v>
      </c>
      <c r="O37" s="2317" t="s">
        <v>740</v>
      </c>
      <c r="P37" s="1594" t="s">
        <v>778</v>
      </c>
      <c r="Q37" s="4748" t="s">
        <v>1543</v>
      </c>
      <c r="R37" s="451" t="s">
        <v>1545</v>
      </c>
      <c r="S37" s="20" t="s">
        <v>778</v>
      </c>
      <c r="T37" s="20" t="s">
        <v>778</v>
      </c>
      <c r="U37" s="451" t="s">
        <v>740</v>
      </c>
      <c r="V37" s="2317" t="s">
        <v>740</v>
      </c>
      <c r="W37" s="4750" t="s">
        <v>1543</v>
      </c>
      <c r="X37" s="20" t="s">
        <v>778</v>
      </c>
      <c r="Y37" s="20" t="s">
        <v>778</v>
      </c>
      <c r="Z37" s="20" t="s">
        <v>778</v>
      </c>
      <c r="AA37" s="4748" t="s">
        <v>1543</v>
      </c>
      <c r="AB37" s="451" t="s">
        <v>740</v>
      </c>
      <c r="AC37" s="2317" t="s">
        <v>740</v>
      </c>
      <c r="AD37" s="1594" t="s">
        <v>778</v>
      </c>
      <c r="AE37" s="4748" t="s">
        <v>1543</v>
      </c>
      <c r="AF37" s="4748" t="s">
        <v>1543</v>
      </c>
      <c r="AG37" s="451" t="s">
        <v>1545</v>
      </c>
      <c r="AH37" s="4748" t="s">
        <v>1543</v>
      </c>
      <c r="AI37" s="20" t="s">
        <v>778</v>
      </c>
      <c r="AJ37" s="2317" t="s">
        <v>740</v>
      </c>
      <c r="AK37" s="2315" t="s">
        <v>740</v>
      </c>
      <c r="AL37" s="20" t="s">
        <v>778</v>
      </c>
      <c r="AM37" s="20" t="s">
        <v>778</v>
      </c>
      <c r="AN37" s="4817" t="s">
        <v>1543</v>
      </c>
      <c r="AO37" s="1594" t="s">
        <v>778</v>
      </c>
      <c r="AP37" s="451" t="s">
        <v>740</v>
      </c>
      <c r="AQ37" s="2317" t="s">
        <v>740</v>
      </c>
      <c r="AR37" s="4423"/>
      <c r="AS37" s="4760"/>
      <c r="AT37" s="1594">
        <v>12</v>
      </c>
      <c r="AU37" s="20">
        <v>8</v>
      </c>
      <c r="AV37" s="20">
        <v>0</v>
      </c>
      <c r="AW37" s="20">
        <v>8</v>
      </c>
      <c r="AX37" s="1778">
        <v>0</v>
      </c>
      <c r="AY37" s="1778"/>
      <c r="AZ37" s="1778"/>
      <c r="BA37" s="1595">
        <v>28</v>
      </c>
    </row>
    <row r="38" spans="1:53">
      <c r="A38" s="4818" t="s">
        <v>2</v>
      </c>
      <c r="B38" s="4028">
        <v>3</v>
      </c>
      <c r="C38" s="4410">
        <v>3</v>
      </c>
      <c r="D38" s="4410">
        <v>3</v>
      </c>
      <c r="E38" s="4410">
        <v>0</v>
      </c>
      <c r="F38" s="4410">
        <v>0</v>
      </c>
      <c r="G38" s="4410">
        <v>0</v>
      </c>
      <c r="H38" s="4410">
        <v>0</v>
      </c>
      <c r="I38" s="4410">
        <v>3</v>
      </c>
      <c r="J38" s="4411">
        <v>3</v>
      </c>
      <c r="K38" s="4262">
        <v>3</v>
      </c>
      <c r="L38" s="2719">
        <v>3</v>
      </c>
      <c r="M38" s="2719">
        <v>3</v>
      </c>
      <c r="N38" s="2719">
        <v>0</v>
      </c>
      <c r="O38" s="2719">
        <v>0</v>
      </c>
      <c r="P38" s="2719">
        <v>3</v>
      </c>
      <c r="Q38" s="2719">
        <v>3</v>
      </c>
      <c r="R38" s="2719">
        <v>3</v>
      </c>
      <c r="S38" s="2719">
        <v>3</v>
      </c>
      <c r="T38" s="2719">
        <v>3</v>
      </c>
      <c r="U38" s="4620">
        <v>0</v>
      </c>
      <c r="V38" s="4620">
        <v>0</v>
      </c>
      <c r="W38" s="4620">
        <v>3</v>
      </c>
      <c r="X38" s="4620">
        <v>3</v>
      </c>
      <c r="Y38" s="4620">
        <v>3</v>
      </c>
      <c r="Z38" s="4620">
        <v>3</v>
      </c>
      <c r="AA38" s="4620">
        <v>3</v>
      </c>
      <c r="AB38" s="4620">
        <v>0</v>
      </c>
      <c r="AC38" s="4620">
        <v>0</v>
      </c>
      <c r="AD38" s="4620">
        <v>3</v>
      </c>
      <c r="AE38" s="4620">
        <v>3</v>
      </c>
      <c r="AF38" s="4620">
        <v>4</v>
      </c>
      <c r="AG38" s="4620">
        <v>3</v>
      </c>
      <c r="AH38" s="4620">
        <v>3</v>
      </c>
      <c r="AI38" s="4620">
        <v>0</v>
      </c>
      <c r="AJ38" s="4620">
        <v>0</v>
      </c>
      <c r="AK38" s="4620">
        <v>3</v>
      </c>
      <c r="AL38" s="4620">
        <v>3</v>
      </c>
      <c r="AM38" s="4620">
        <v>3</v>
      </c>
      <c r="AN38" s="4620">
        <v>3</v>
      </c>
      <c r="AO38" s="4620">
        <v>0</v>
      </c>
      <c r="AP38" s="4620">
        <v>0</v>
      </c>
      <c r="AQ38" s="4620">
        <v>0</v>
      </c>
      <c r="AR38" s="4620" t="e">
        <v>#NAME?</v>
      </c>
      <c r="AS38" s="4752" t="e">
        <v>#NAME?</v>
      </c>
      <c r="AT38" s="1597" t="s">
        <v>778</v>
      </c>
      <c r="AU38" s="1597" t="s">
        <v>1543</v>
      </c>
      <c r="AV38" s="4819"/>
      <c r="AW38" s="4819"/>
      <c r="AX38" s="4820"/>
      <c r="AY38" s="4820"/>
      <c r="AZ38" s="4820"/>
      <c r="BA38" s="2498"/>
    </row>
    <row r="39" spans="1:53">
      <c r="A39" s="4029" t="s">
        <v>3</v>
      </c>
      <c r="B39" s="4030">
        <v>4</v>
      </c>
      <c r="C39" s="4413">
        <v>4</v>
      </c>
      <c r="D39" s="4413">
        <v>4</v>
      </c>
      <c r="E39" s="4413">
        <v>4</v>
      </c>
      <c r="F39" s="4413">
        <v>4</v>
      </c>
      <c r="G39" s="4413">
        <v>3</v>
      </c>
      <c r="H39" s="4413">
        <v>3</v>
      </c>
      <c r="I39" s="4413">
        <v>4</v>
      </c>
      <c r="J39" s="4414">
        <v>4</v>
      </c>
      <c r="K39" s="4263">
        <v>4</v>
      </c>
      <c r="L39" s="2721">
        <v>4</v>
      </c>
      <c r="M39" s="2721">
        <v>4</v>
      </c>
      <c r="N39" s="2721">
        <v>3</v>
      </c>
      <c r="O39" s="2721">
        <v>3</v>
      </c>
      <c r="P39" s="2721">
        <v>4</v>
      </c>
      <c r="Q39" s="2721">
        <v>4</v>
      </c>
      <c r="R39" s="2721">
        <v>4</v>
      </c>
      <c r="S39" s="2721">
        <v>4</v>
      </c>
      <c r="T39" s="2721">
        <v>4</v>
      </c>
      <c r="U39" s="4413">
        <v>3</v>
      </c>
      <c r="V39" s="4413">
        <v>3</v>
      </c>
      <c r="W39" s="4413">
        <v>4</v>
      </c>
      <c r="X39" s="4413">
        <v>4</v>
      </c>
      <c r="Y39" s="4413">
        <v>4</v>
      </c>
      <c r="Z39" s="4413">
        <v>4</v>
      </c>
      <c r="AA39" s="4413">
        <v>4</v>
      </c>
      <c r="AB39" s="4413">
        <v>3</v>
      </c>
      <c r="AC39" s="4413">
        <v>3</v>
      </c>
      <c r="AD39" s="4413">
        <v>4</v>
      </c>
      <c r="AE39" s="4413">
        <v>4</v>
      </c>
      <c r="AF39" s="4413">
        <v>4</v>
      </c>
      <c r="AG39" s="4413">
        <v>4</v>
      </c>
      <c r="AH39" s="4413">
        <v>4</v>
      </c>
      <c r="AI39" s="4413">
        <v>3</v>
      </c>
      <c r="AJ39" s="4413">
        <v>3</v>
      </c>
      <c r="AK39" s="4413">
        <v>4</v>
      </c>
      <c r="AL39" s="4413">
        <v>4</v>
      </c>
      <c r="AM39" s="4413">
        <v>4</v>
      </c>
      <c r="AN39" s="4413">
        <v>4</v>
      </c>
      <c r="AO39" s="4413">
        <v>4</v>
      </c>
      <c r="AP39" s="4413">
        <v>3</v>
      </c>
      <c r="AQ39" s="4413">
        <v>3</v>
      </c>
      <c r="AR39" s="4413">
        <f t="shared" ref="AR39:AS39" si="0">COUNTIF(AR5:AR33,"e")</f>
        <v>3</v>
      </c>
      <c r="AS39" s="4414">
        <f t="shared" si="0"/>
        <v>3</v>
      </c>
      <c r="BA39" s="2498"/>
    </row>
    <row r="40" spans="1:53">
      <c r="A40" s="4029" t="s">
        <v>402</v>
      </c>
      <c r="B40" s="4032">
        <v>2</v>
      </c>
      <c r="C40" s="3810">
        <v>3</v>
      </c>
      <c r="D40" s="3810">
        <v>2</v>
      </c>
      <c r="E40" s="3810">
        <v>2</v>
      </c>
      <c r="F40" s="3810">
        <v>2</v>
      </c>
      <c r="G40" s="3810">
        <v>1</v>
      </c>
      <c r="H40" s="3810">
        <v>1</v>
      </c>
      <c r="I40" s="3810">
        <v>2</v>
      </c>
      <c r="J40" s="3811">
        <v>2</v>
      </c>
      <c r="K40" s="4264">
        <v>2</v>
      </c>
      <c r="L40" s="2723">
        <v>2</v>
      </c>
      <c r="M40" s="2723">
        <v>2</v>
      </c>
      <c r="N40" s="2723">
        <v>2</v>
      </c>
      <c r="O40" s="2723">
        <v>2</v>
      </c>
      <c r="P40" s="2723">
        <v>2</v>
      </c>
      <c r="Q40" s="2723">
        <v>2</v>
      </c>
      <c r="R40" s="2723">
        <v>2</v>
      </c>
      <c r="S40" s="2723">
        <v>2</v>
      </c>
      <c r="T40" s="2723">
        <v>2</v>
      </c>
      <c r="U40" s="3810">
        <v>2</v>
      </c>
      <c r="V40" s="3810">
        <v>1</v>
      </c>
      <c r="W40" s="3810">
        <v>2</v>
      </c>
      <c r="X40" s="3810">
        <v>2</v>
      </c>
      <c r="Y40" s="3810">
        <v>2</v>
      </c>
      <c r="Z40" s="3810">
        <v>2</v>
      </c>
      <c r="AA40" s="3810">
        <v>2</v>
      </c>
      <c r="AB40" s="3810">
        <v>2</v>
      </c>
      <c r="AC40" s="3810">
        <v>1</v>
      </c>
      <c r="AD40" s="3810">
        <v>2</v>
      </c>
      <c r="AE40" s="3810">
        <v>2</v>
      </c>
      <c r="AF40" s="3810">
        <v>2</v>
      </c>
      <c r="AG40" s="3810">
        <v>2</v>
      </c>
      <c r="AH40" s="3810">
        <v>2</v>
      </c>
      <c r="AI40" s="3810">
        <v>2</v>
      </c>
      <c r="AJ40" s="3810">
        <v>1</v>
      </c>
      <c r="AK40" s="3810">
        <v>2</v>
      </c>
      <c r="AL40" s="3810">
        <v>2</v>
      </c>
      <c r="AM40" s="3810">
        <v>2</v>
      </c>
      <c r="AN40" s="3810">
        <v>2</v>
      </c>
      <c r="AO40" s="3810">
        <v>2</v>
      </c>
      <c r="AP40" s="3810">
        <v>1</v>
      </c>
      <c r="AQ40" s="3810">
        <v>1</v>
      </c>
      <c r="AR40" s="3810">
        <f t="shared" ref="AR40:AS40" si="1">COUNTIF(AR10,"E")+COUNTIF(AR8,"E")+COUNTIF(AR22,"E")+COUNTIF(AR6,"E")+COUNTIF(AR16,"E")+COUNTIF(AR12,"E")+COUNTIF(AR18,"E")+COUNTIF(AR15,"E")+COUNTIF(AR9,"E")+COUNTIF(AR28,"E")+COUNTIF(AR26,"E")+COUNTIF(AR13,"E")</f>
        <v>2</v>
      </c>
      <c r="AS40" s="3811">
        <f t="shared" si="1"/>
        <v>2</v>
      </c>
      <c r="BA40" s="2498"/>
    </row>
    <row r="41" spans="1:53">
      <c r="A41" s="4029" t="s">
        <v>1994</v>
      </c>
      <c r="B41" s="4032">
        <v>1</v>
      </c>
      <c r="C41" s="3810">
        <v>1</v>
      </c>
      <c r="D41" s="3810">
        <v>1</v>
      </c>
      <c r="E41" s="3810">
        <v>1</v>
      </c>
      <c r="F41" s="3810">
        <v>1</v>
      </c>
      <c r="G41" s="3810">
        <v>1</v>
      </c>
      <c r="H41" s="3810">
        <v>1</v>
      </c>
      <c r="I41" s="3810">
        <v>1</v>
      </c>
      <c r="J41" s="3811">
        <v>1</v>
      </c>
      <c r="K41" s="4264">
        <v>1</v>
      </c>
      <c r="L41" s="2723">
        <v>1</v>
      </c>
      <c r="M41" s="2723">
        <v>1</v>
      </c>
      <c r="N41" s="2723">
        <v>1</v>
      </c>
      <c r="O41" s="2723">
        <v>1</v>
      </c>
      <c r="P41" s="2723">
        <v>1</v>
      </c>
      <c r="Q41" s="2723">
        <v>1</v>
      </c>
      <c r="R41" s="2723">
        <v>1</v>
      </c>
      <c r="S41" s="2723">
        <v>1</v>
      </c>
      <c r="T41" s="2723">
        <v>1</v>
      </c>
      <c r="U41" s="3810">
        <v>1</v>
      </c>
      <c r="V41" s="3810">
        <v>1</v>
      </c>
      <c r="W41" s="3810">
        <v>1</v>
      </c>
      <c r="X41" s="3810">
        <v>1</v>
      </c>
      <c r="Y41" s="3810">
        <v>1</v>
      </c>
      <c r="Z41" s="3810">
        <v>1</v>
      </c>
      <c r="AA41" s="3810">
        <v>1</v>
      </c>
      <c r="AB41" s="3810">
        <v>1</v>
      </c>
      <c r="AC41" s="3810">
        <v>1</v>
      </c>
      <c r="AD41" s="3810">
        <v>1</v>
      </c>
      <c r="AE41" s="3810">
        <v>1</v>
      </c>
      <c r="AF41" s="3810">
        <v>1</v>
      </c>
      <c r="AG41" s="3810">
        <v>1</v>
      </c>
      <c r="AH41" s="3810">
        <v>1</v>
      </c>
      <c r="AI41" s="3810">
        <v>1</v>
      </c>
      <c r="AJ41" s="3810">
        <v>1</v>
      </c>
      <c r="AK41" s="3810">
        <v>1</v>
      </c>
      <c r="AL41" s="3810">
        <v>0</v>
      </c>
      <c r="AM41" s="3810">
        <v>1</v>
      </c>
      <c r="AN41" s="3810">
        <v>1</v>
      </c>
      <c r="AO41" s="3810">
        <v>1</v>
      </c>
      <c r="AP41" s="3810">
        <v>1</v>
      </c>
      <c r="AQ41" s="3810">
        <v>1</v>
      </c>
      <c r="AR41" s="3810">
        <f t="shared" ref="AR41:AS41" si="2">COUNTIF(AR8,"E")+COUNTIF(AR11,"E")+COUNTIF(AR14,"E")+COUNTIF(AR17,"E")+COUNTIF(AR23,"E")+COUNTIF(AR20,"E")</f>
        <v>1</v>
      </c>
      <c r="AS41" s="3811">
        <f t="shared" si="2"/>
        <v>1</v>
      </c>
      <c r="BA41" s="2498"/>
    </row>
    <row r="42" spans="1:53">
      <c r="A42" s="4029" t="s">
        <v>1995</v>
      </c>
      <c r="B42" s="4032">
        <v>1</v>
      </c>
      <c r="C42" s="3810">
        <v>1</v>
      </c>
      <c r="D42" s="3810">
        <v>2</v>
      </c>
      <c r="E42" s="3810">
        <v>0</v>
      </c>
      <c r="F42" s="3810">
        <v>1</v>
      </c>
      <c r="G42" s="3810">
        <v>0</v>
      </c>
      <c r="H42" s="3810">
        <v>1</v>
      </c>
      <c r="I42" s="3810">
        <v>0</v>
      </c>
      <c r="J42" s="3811">
        <v>1</v>
      </c>
      <c r="K42" s="4264">
        <v>1</v>
      </c>
      <c r="L42" s="2723">
        <v>1</v>
      </c>
      <c r="M42" s="2723">
        <v>1</v>
      </c>
      <c r="N42" s="2723">
        <v>1</v>
      </c>
      <c r="O42" s="2723">
        <v>1</v>
      </c>
      <c r="P42" s="2723">
        <v>1</v>
      </c>
      <c r="Q42" s="2723">
        <v>1</v>
      </c>
      <c r="R42" s="2723">
        <v>3</v>
      </c>
      <c r="S42" s="2723">
        <v>1</v>
      </c>
      <c r="T42" s="2723">
        <v>1</v>
      </c>
      <c r="U42" s="3810">
        <v>0</v>
      </c>
      <c r="V42" s="3810">
        <v>1</v>
      </c>
      <c r="W42" s="3810">
        <v>0</v>
      </c>
      <c r="X42" s="3810">
        <v>1</v>
      </c>
      <c r="Y42" s="3810">
        <v>2</v>
      </c>
      <c r="Z42" s="3810">
        <v>1</v>
      </c>
      <c r="AA42" s="3810">
        <v>1</v>
      </c>
      <c r="AB42" s="3810">
        <v>1</v>
      </c>
      <c r="AC42" s="3810">
        <v>0</v>
      </c>
      <c r="AD42" s="3810">
        <v>2</v>
      </c>
      <c r="AE42" s="3810">
        <v>1</v>
      </c>
      <c r="AF42" s="3810">
        <v>1</v>
      </c>
      <c r="AG42" s="3810">
        <v>1</v>
      </c>
      <c r="AH42" s="3810">
        <v>2</v>
      </c>
      <c r="AI42" s="3810">
        <v>0</v>
      </c>
      <c r="AJ42" s="3810">
        <v>1</v>
      </c>
      <c r="AK42" s="3810">
        <v>1</v>
      </c>
      <c r="AL42" s="3810">
        <v>1</v>
      </c>
      <c r="AM42" s="3810">
        <v>1</v>
      </c>
      <c r="AN42" s="3810">
        <v>0</v>
      </c>
      <c r="AO42" s="3810">
        <v>2</v>
      </c>
      <c r="AP42" s="3810">
        <v>0</v>
      </c>
      <c r="AQ42" s="3810">
        <v>1</v>
      </c>
      <c r="AR42" s="3810">
        <f t="shared" ref="AR42:AS42" si="3">COUNTIF(AR5,"E")+COUNTIF(AR13,"E")+COUNTIF(AR16,"E")+COUNTIF(AR26,"E")+COUNTIF(AR30,"E")+COUNTIF(AR21,"E")+COUNTIF(AR32,"E")</f>
        <v>1</v>
      </c>
      <c r="AS42" s="3811">
        <f t="shared" si="3"/>
        <v>1</v>
      </c>
      <c r="BA42" s="2507"/>
    </row>
    <row r="43" spans="1:53">
      <c r="A43" s="4021" t="s">
        <v>2</v>
      </c>
      <c r="B43" s="4031">
        <v>10</v>
      </c>
      <c r="C43" s="4416">
        <v>5</v>
      </c>
      <c r="D43" s="4416">
        <v>13</v>
      </c>
      <c r="E43" s="4416">
        <v>6</v>
      </c>
      <c r="F43" s="4416">
        <v>5</v>
      </c>
      <c r="G43" s="4416">
        <v>0</v>
      </c>
      <c r="H43" s="4416">
        <v>0</v>
      </c>
      <c r="I43" s="4416">
        <v>9</v>
      </c>
      <c r="J43" s="4417">
        <v>13</v>
      </c>
      <c r="K43" s="4265">
        <v>9</v>
      </c>
      <c r="L43" s="2725">
        <v>11</v>
      </c>
      <c r="M43" s="2725">
        <v>7</v>
      </c>
      <c r="N43" s="2725">
        <v>0</v>
      </c>
      <c r="O43" s="2725">
        <v>0</v>
      </c>
      <c r="P43" s="2725">
        <v>13</v>
      </c>
      <c r="Q43" s="2725">
        <v>10</v>
      </c>
      <c r="R43" s="2725">
        <v>10</v>
      </c>
      <c r="S43" s="2725">
        <v>7</v>
      </c>
      <c r="T43" s="2725">
        <v>10</v>
      </c>
      <c r="U43" s="4416">
        <v>0</v>
      </c>
      <c r="V43" s="4416">
        <v>0</v>
      </c>
      <c r="W43" s="4416">
        <v>9</v>
      </c>
      <c r="X43" s="4416">
        <v>13</v>
      </c>
      <c r="Y43" s="4416">
        <v>9</v>
      </c>
      <c r="Z43" s="4416">
        <v>9</v>
      </c>
      <c r="AA43" s="4416">
        <v>9</v>
      </c>
      <c r="AB43" s="4416">
        <v>0</v>
      </c>
      <c r="AC43" s="4416">
        <v>0</v>
      </c>
      <c r="AD43" s="4416">
        <v>13</v>
      </c>
      <c r="AE43" s="4416">
        <v>10</v>
      </c>
      <c r="AF43" s="4416">
        <v>13</v>
      </c>
      <c r="AG43" s="4416">
        <v>7</v>
      </c>
      <c r="AH43" s="4416">
        <v>10</v>
      </c>
      <c r="AI43" s="4416">
        <v>0</v>
      </c>
      <c r="AJ43" s="4416">
        <v>0</v>
      </c>
      <c r="AK43" s="4416">
        <v>10</v>
      </c>
      <c r="AL43" s="4416">
        <v>13</v>
      </c>
      <c r="AM43" s="4416">
        <v>10</v>
      </c>
      <c r="AN43" s="4416">
        <v>10</v>
      </c>
      <c r="AO43" s="4416">
        <v>7</v>
      </c>
      <c r="AP43" s="4416">
        <v>0</v>
      </c>
      <c r="AQ43" s="4416">
        <v>0</v>
      </c>
      <c r="AR43" s="4416">
        <f t="shared" ref="AR43:AS43" si="4">COUNTIF(AR5:AR23,"D")</f>
        <v>0</v>
      </c>
      <c r="AS43" s="4417">
        <f t="shared" si="4"/>
        <v>0</v>
      </c>
      <c r="BA43" s="2507"/>
    </row>
    <row r="44" spans="1:53">
      <c r="A44" s="448" t="s">
        <v>403</v>
      </c>
      <c r="B44" s="4032">
        <v>11</v>
      </c>
      <c r="C44" s="3810">
        <v>12</v>
      </c>
      <c r="D44" s="3810">
        <v>12</v>
      </c>
      <c r="E44" s="3810">
        <v>11</v>
      </c>
      <c r="F44" s="3810">
        <v>10</v>
      </c>
      <c r="G44" s="3810">
        <v>3</v>
      </c>
      <c r="H44" s="3810">
        <v>3</v>
      </c>
      <c r="I44" s="3810">
        <v>11</v>
      </c>
      <c r="J44" s="3811">
        <v>13</v>
      </c>
      <c r="K44" s="4264">
        <v>13</v>
      </c>
      <c r="L44" s="2723">
        <v>13</v>
      </c>
      <c r="M44" s="2723">
        <v>13</v>
      </c>
      <c r="N44" s="2723">
        <v>3</v>
      </c>
      <c r="O44" s="2723">
        <v>3</v>
      </c>
      <c r="P44" s="2723">
        <v>13</v>
      </c>
      <c r="Q44" s="2723">
        <v>11</v>
      </c>
      <c r="R44" s="2723">
        <v>11</v>
      </c>
      <c r="S44" s="2723">
        <v>13</v>
      </c>
      <c r="T44" s="2723">
        <v>13</v>
      </c>
      <c r="U44" s="3810">
        <v>3</v>
      </c>
      <c r="V44" s="3810">
        <v>3</v>
      </c>
      <c r="W44" s="3810">
        <v>13</v>
      </c>
      <c r="X44" s="3810">
        <v>12</v>
      </c>
      <c r="Y44" s="3810">
        <v>11</v>
      </c>
      <c r="Z44" s="3810">
        <v>13</v>
      </c>
      <c r="AA44" s="3810">
        <v>13</v>
      </c>
      <c r="AB44" s="3810">
        <v>3</v>
      </c>
      <c r="AC44" s="3810">
        <v>3</v>
      </c>
      <c r="AD44" s="3810">
        <v>13</v>
      </c>
      <c r="AE44" s="3810">
        <v>11</v>
      </c>
      <c r="AF44" s="3810">
        <v>11</v>
      </c>
      <c r="AG44" s="3810">
        <v>13</v>
      </c>
      <c r="AH44" s="3810">
        <v>13</v>
      </c>
      <c r="AI44" s="3810">
        <v>3</v>
      </c>
      <c r="AJ44" s="3810">
        <v>3</v>
      </c>
      <c r="AK44" s="3810">
        <v>13</v>
      </c>
      <c r="AL44" s="3810">
        <v>13</v>
      </c>
      <c r="AM44" s="3810">
        <v>11</v>
      </c>
      <c r="AN44" s="3810">
        <v>13</v>
      </c>
      <c r="AO44" s="3810">
        <v>13</v>
      </c>
      <c r="AP44" s="3810">
        <v>3</v>
      </c>
      <c r="AQ44" s="3810">
        <v>3</v>
      </c>
      <c r="AR44" s="3810">
        <f t="shared" ref="AR44:AS44" si="5">COUNTIF(AR5:AR23,"E")+COUNTIF(AR24:AR33,"D")+COUNTIF(AR24:AR33,"E")</f>
        <v>3</v>
      </c>
      <c r="AS44" s="3811">
        <f t="shared" si="5"/>
        <v>3</v>
      </c>
      <c r="BA44" s="2507"/>
    </row>
    <row r="45" spans="1:53">
      <c r="A45" s="4033" t="s">
        <v>778</v>
      </c>
      <c r="B45" s="4030">
        <v>0</v>
      </c>
      <c r="C45" s="4413">
        <v>0</v>
      </c>
      <c r="D45" s="4413">
        <v>0</v>
      </c>
      <c r="E45" s="4413">
        <v>0</v>
      </c>
      <c r="F45" s="4413">
        <v>0</v>
      </c>
      <c r="G45" s="4413">
        <v>2</v>
      </c>
      <c r="H45" s="4413">
        <v>2</v>
      </c>
      <c r="I45" s="4413">
        <v>0</v>
      </c>
      <c r="J45" s="4414">
        <v>0</v>
      </c>
      <c r="K45" s="4263">
        <v>0</v>
      </c>
      <c r="L45" s="2721">
        <v>0</v>
      </c>
      <c r="M45" s="2721">
        <v>0</v>
      </c>
      <c r="N45" s="2721">
        <v>3</v>
      </c>
      <c r="O45" s="2721">
        <v>2</v>
      </c>
      <c r="P45" s="2721">
        <v>0</v>
      </c>
      <c r="Q45" s="2721">
        <v>0</v>
      </c>
      <c r="R45" s="2721">
        <v>0</v>
      </c>
      <c r="S45" s="2721">
        <v>0</v>
      </c>
      <c r="T45" s="2721">
        <v>0</v>
      </c>
      <c r="U45" s="4413">
        <v>2</v>
      </c>
      <c r="V45" s="4413">
        <v>2</v>
      </c>
      <c r="W45" s="4413">
        <v>0</v>
      </c>
      <c r="X45" s="4413">
        <v>0</v>
      </c>
      <c r="Y45" s="4413">
        <v>0</v>
      </c>
      <c r="Z45" s="4413">
        <v>0</v>
      </c>
      <c r="AA45" s="4413">
        <v>0</v>
      </c>
      <c r="AB45" s="4413">
        <v>3</v>
      </c>
      <c r="AC45" s="4413">
        <v>2</v>
      </c>
      <c r="AD45" s="4413">
        <v>0</v>
      </c>
      <c r="AE45" s="4413">
        <v>0</v>
      </c>
      <c r="AF45" s="4413">
        <v>0</v>
      </c>
      <c r="AG45" s="4413">
        <v>0</v>
      </c>
      <c r="AH45" s="4413">
        <v>0</v>
      </c>
      <c r="AI45" s="4413">
        <v>2</v>
      </c>
      <c r="AJ45" s="4413">
        <v>2</v>
      </c>
      <c r="AK45" s="4413">
        <v>0</v>
      </c>
      <c r="AL45" s="4413">
        <v>0</v>
      </c>
      <c r="AM45" s="4413">
        <v>0</v>
      </c>
      <c r="AN45" s="4413">
        <v>0</v>
      </c>
      <c r="AO45" s="4413">
        <v>0</v>
      </c>
      <c r="AP45" s="4413">
        <v>3</v>
      </c>
      <c r="AQ45" s="4413">
        <v>2</v>
      </c>
      <c r="AR45" s="4413">
        <f t="shared" ref="AR45:AS45" si="6">COUNTIF(AR5:AR33,"d1")</f>
        <v>3</v>
      </c>
      <c r="AS45" s="4414">
        <f t="shared" si="6"/>
        <v>2</v>
      </c>
      <c r="BA45" s="2507"/>
    </row>
    <row r="46" spans="1:53">
      <c r="A46" s="4034" t="s">
        <v>658</v>
      </c>
      <c r="B46" s="4035">
        <v>1</v>
      </c>
      <c r="C46" s="4418">
        <v>1</v>
      </c>
      <c r="D46" s="4418">
        <v>1</v>
      </c>
      <c r="E46" s="4418">
        <v>1</v>
      </c>
      <c r="F46" s="4418">
        <v>1</v>
      </c>
      <c r="G46" s="4418">
        <v>2</v>
      </c>
      <c r="H46" s="4418">
        <v>2</v>
      </c>
      <c r="I46" s="4418">
        <v>2</v>
      </c>
      <c r="J46" s="4419">
        <v>2</v>
      </c>
      <c r="K46" s="4266">
        <v>2</v>
      </c>
      <c r="L46" s="2727">
        <v>2</v>
      </c>
      <c r="M46" s="2727">
        <v>1</v>
      </c>
      <c r="N46" s="2727">
        <v>1</v>
      </c>
      <c r="O46" s="2727">
        <v>1</v>
      </c>
      <c r="P46" s="2727">
        <v>1</v>
      </c>
      <c r="Q46" s="2727">
        <v>2</v>
      </c>
      <c r="R46" s="2727">
        <v>2</v>
      </c>
      <c r="S46" s="2727">
        <v>2</v>
      </c>
      <c r="T46" s="2727">
        <v>2</v>
      </c>
      <c r="U46" s="4418">
        <v>2</v>
      </c>
      <c r="V46" s="4418">
        <v>2</v>
      </c>
      <c r="W46" s="4418">
        <v>2</v>
      </c>
      <c r="X46" s="4418">
        <v>2</v>
      </c>
      <c r="Y46" s="4418">
        <v>1</v>
      </c>
      <c r="Z46" s="4418">
        <v>1</v>
      </c>
      <c r="AA46" s="4418">
        <v>1</v>
      </c>
      <c r="AB46" s="4418">
        <v>1</v>
      </c>
      <c r="AC46" s="4418">
        <v>1</v>
      </c>
      <c r="AD46" s="4418">
        <v>1</v>
      </c>
      <c r="AE46" s="4418">
        <v>2</v>
      </c>
      <c r="AF46" s="4418">
        <v>2</v>
      </c>
      <c r="AG46" s="4418">
        <v>2</v>
      </c>
      <c r="AH46" s="4418">
        <v>2</v>
      </c>
      <c r="AI46" s="4418">
        <v>1</v>
      </c>
      <c r="AJ46" s="4418">
        <v>1</v>
      </c>
      <c r="AK46" s="4418">
        <v>2</v>
      </c>
      <c r="AL46" s="4418">
        <v>2</v>
      </c>
      <c r="AM46" s="4418">
        <v>1</v>
      </c>
      <c r="AN46" s="4418">
        <v>1</v>
      </c>
      <c r="AO46" s="4418">
        <v>2</v>
      </c>
      <c r="AP46" s="4418">
        <v>2</v>
      </c>
      <c r="AQ46" s="4418">
        <v>2</v>
      </c>
      <c r="AR46" s="4418">
        <f t="shared" ref="AR46:AS46" si="7">COUNTIF(AR10,"n")+COUNTIF(AR8,"n")+COUNTIF(AR28,"n")+COUNTIF(AR25,"n")+COUNTIF(AR22,"n")+COUNTIF(AR6,"n")+COUNTIF(AR16,"n")+COUNTIF(AR12,"n")+COUNTIF(AR18,"n")+COUNTIF(AR15,"n")+COUNTIF(AR9,"n")+COUNTIF(AR13,"n")</f>
        <v>1</v>
      </c>
      <c r="AS46" s="4419">
        <f t="shared" si="7"/>
        <v>1</v>
      </c>
      <c r="BA46" s="2507"/>
    </row>
    <row r="47" spans="1:53">
      <c r="A47" s="4034" t="s">
        <v>1551</v>
      </c>
      <c r="B47" s="4035">
        <v>9</v>
      </c>
      <c r="C47" s="4418">
        <v>6</v>
      </c>
      <c r="D47" s="4418">
        <v>11</v>
      </c>
      <c r="E47" s="4418">
        <v>5</v>
      </c>
      <c r="F47" s="4418">
        <v>5</v>
      </c>
      <c r="G47" s="4418">
        <v>2</v>
      </c>
      <c r="H47" s="4418">
        <v>2</v>
      </c>
      <c r="I47" s="4418">
        <v>9</v>
      </c>
      <c r="J47" s="4419">
        <v>11</v>
      </c>
      <c r="K47" s="4266">
        <v>8</v>
      </c>
      <c r="L47" s="2727">
        <v>10</v>
      </c>
      <c r="M47" s="2727">
        <v>7</v>
      </c>
      <c r="N47" s="2727">
        <v>2</v>
      </c>
      <c r="O47" s="2727">
        <v>2</v>
      </c>
      <c r="P47" s="2727">
        <v>11</v>
      </c>
      <c r="Q47" s="2727">
        <v>9</v>
      </c>
      <c r="R47" s="2727">
        <v>8</v>
      </c>
      <c r="S47" s="2727">
        <v>7</v>
      </c>
      <c r="T47" s="2727">
        <v>9</v>
      </c>
      <c r="U47" s="4418">
        <v>2</v>
      </c>
      <c r="V47" s="4418">
        <v>2</v>
      </c>
      <c r="W47" s="4418">
        <v>9</v>
      </c>
      <c r="X47" s="4418">
        <v>11</v>
      </c>
      <c r="Y47" s="4418">
        <v>8</v>
      </c>
      <c r="Z47" s="4418">
        <v>8</v>
      </c>
      <c r="AA47" s="4418">
        <v>8</v>
      </c>
      <c r="AB47" s="4418">
        <v>2</v>
      </c>
      <c r="AC47" s="4418">
        <v>2</v>
      </c>
      <c r="AD47" s="4418">
        <v>11</v>
      </c>
      <c r="AE47" s="4418">
        <v>9</v>
      </c>
      <c r="AF47" s="4418">
        <v>11</v>
      </c>
      <c r="AG47" s="4418">
        <v>7</v>
      </c>
      <c r="AH47" s="4418">
        <v>9</v>
      </c>
      <c r="AI47" s="4418">
        <v>2</v>
      </c>
      <c r="AJ47" s="4418">
        <v>2</v>
      </c>
      <c r="AK47" s="4418">
        <v>9</v>
      </c>
      <c r="AL47" s="4418">
        <v>11</v>
      </c>
      <c r="AM47" s="4418">
        <v>9</v>
      </c>
      <c r="AN47" s="4418">
        <v>9</v>
      </c>
      <c r="AO47" s="4418">
        <v>7</v>
      </c>
      <c r="AP47" s="4418">
        <v>2</v>
      </c>
      <c r="AQ47" s="4418">
        <v>2</v>
      </c>
      <c r="AR47" s="4418">
        <f t="shared" ref="AR47:AS47" si="8">COUNTIF(AR5:AR7,"D")+COUNTIF(AR9:AR10,"D")+COUNTIF(AR12:AR13,"D")+COUNTIF(AR15:AR16,"D")+COUNTIF(AR18:AR19,"D")+COUNTIF(AR21:AR22,"D")+COUNTIF(AR5:AR7,"E")+COUNTIF(AR9:AR10,"E")+COUNTIF(AR12:AR13,"E")+COUNTIF(AR15:AR16,"E")+COUNTIF(AR18:AR19,"E")+COUNTIF(AR21:AR22,"E")</f>
        <v>2</v>
      </c>
      <c r="AS47" s="4419">
        <f t="shared" si="8"/>
        <v>2</v>
      </c>
      <c r="BA47" s="2190"/>
    </row>
    <row r="48" spans="1:53">
      <c r="A48" s="4034" t="s">
        <v>1996</v>
      </c>
      <c r="B48" s="4035">
        <v>4</v>
      </c>
      <c r="C48" s="4418">
        <v>2</v>
      </c>
      <c r="D48" s="4418">
        <v>5</v>
      </c>
      <c r="E48" s="4418">
        <v>4</v>
      </c>
      <c r="F48" s="4418">
        <v>3</v>
      </c>
      <c r="G48" s="4418">
        <v>1</v>
      </c>
      <c r="H48" s="4418">
        <v>1</v>
      </c>
      <c r="I48" s="4418">
        <v>3</v>
      </c>
      <c r="J48" s="4419">
        <v>5</v>
      </c>
      <c r="K48" s="4266">
        <v>4</v>
      </c>
      <c r="L48" s="2727">
        <v>4</v>
      </c>
      <c r="M48" s="2727">
        <v>3</v>
      </c>
      <c r="N48" s="2727">
        <v>1</v>
      </c>
      <c r="O48" s="2727">
        <v>1</v>
      </c>
      <c r="P48" s="2727">
        <v>5</v>
      </c>
      <c r="Q48" s="2727">
        <v>4</v>
      </c>
      <c r="R48" s="2727">
        <v>5</v>
      </c>
      <c r="S48" s="2727">
        <v>3</v>
      </c>
      <c r="T48" s="2727">
        <v>4</v>
      </c>
      <c r="U48" s="4418">
        <v>1</v>
      </c>
      <c r="V48" s="4418">
        <v>1</v>
      </c>
      <c r="W48" s="4418">
        <v>3</v>
      </c>
      <c r="X48" s="4418">
        <v>5</v>
      </c>
      <c r="Y48" s="4418">
        <v>4</v>
      </c>
      <c r="Z48" s="4418">
        <v>4</v>
      </c>
      <c r="AA48" s="4418">
        <v>4</v>
      </c>
      <c r="AB48" s="4418">
        <v>1</v>
      </c>
      <c r="AC48" s="4418">
        <v>1</v>
      </c>
      <c r="AD48" s="4418">
        <v>5</v>
      </c>
      <c r="AE48" s="4418">
        <v>4</v>
      </c>
      <c r="AF48" s="4418">
        <v>5</v>
      </c>
      <c r="AG48" s="4418">
        <v>3</v>
      </c>
      <c r="AH48" s="4418">
        <v>4</v>
      </c>
      <c r="AI48" s="4418">
        <v>1</v>
      </c>
      <c r="AJ48" s="4418">
        <v>1</v>
      </c>
      <c r="AK48" s="4418">
        <v>4</v>
      </c>
      <c r="AL48" s="4418">
        <v>5</v>
      </c>
      <c r="AM48" s="4418">
        <v>4</v>
      </c>
      <c r="AN48" s="4418">
        <v>4</v>
      </c>
      <c r="AO48" s="4418">
        <v>3</v>
      </c>
      <c r="AP48" s="4418">
        <v>1</v>
      </c>
      <c r="AQ48" s="4418">
        <v>1</v>
      </c>
      <c r="AR48" s="4418">
        <f t="shared" ref="AR48:AS48" si="9">COUNTIF(AR8,"E")+COUNTIF(AR8,"d")+COUNTIF(AR14,"E")+COUNTIF(AR14,"d")+COUNTIF(AR17,"E")+COUNTIF(AR17,"d")+COUNTIF(AR11,"E")+COUNTIF(AR11,"d")+COUNTIF(AR23,"E")+COUNTIF(AR23,"d")+COUNTIF(AR20,"E")+COUNTIF(AR20,"d")</f>
        <v>1</v>
      </c>
      <c r="AS48" s="4419">
        <f t="shared" si="9"/>
        <v>1</v>
      </c>
    </row>
    <row r="49" spans="1:45">
      <c r="A49" s="4034" t="s">
        <v>1997</v>
      </c>
      <c r="B49" s="4035">
        <v>6</v>
      </c>
      <c r="C49" s="4418">
        <v>5</v>
      </c>
      <c r="D49" s="4418">
        <v>8</v>
      </c>
      <c r="E49" s="4418">
        <v>5</v>
      </c>
      <c r="F49" s="4418">
        <v>5</v>
      </c>
      <c r="G49" s="4418">
        <v>2</v>
      </c>
      <c r="H49" s="4418">
        <v>1</v>
      </c>
      <c r="I49" s="4418">
        <v>5</v>
      </c>
      <c r="J49" s="4419">
        <v>7</v>
      </c>
      <c r="K49" s="4266">
        <v>5</v>
      </c>
      <c r="L49" s="2727">
        <v>6</v>
      </c>
      <c r="M49" s="2727">
        <v>5</v>
      </c>
      <c r="N49" s="2727">
        <v>4</v>
      </c>
      <c r="O49" s="2727">
        <v>2</v>
      </c>
      <c r="P49" s="2727">
        <v>8</v>
      </c>
      <c r="Q49" s="2727">
        <v>7</v>
      </c>
      <c r="R49" s="2727">
        <v>6</v>
      </c>
      <c r="S49" s="2727">
        <v>4</v>
      </c>
      <c r="T49" s="2727">
        <v>5</v>
      </c>
      <c r="U49" s="4418">
        <v>1</v>
      </c>
      <c r="V49" s="4418">
        <v>1</v>
      </c>
      <c r="W49" s="4418">
        <v>5</v>
      </c>
      <c r="X49" s="4418">
        <v>7</v>
      </c>
      <c r="Y49" s="4418">
        <v>5</v>
      </c>
      <c r="Z49" s="4418">
        <v>7</v>
      </c>
      <c r="AA49" s="4418">
        <v>7</v>
      </c>
      <c r="AB49" s="4418">
        <v>4</v>
      </c>
      <c r="AC49" s="4418">
        <v>1</v>
      </c>
      <c r="AD49" s="4418">
        <v>9</v>
      </c>
      <c r="AE49" s="4418">
        <v>7</v>
      </c>
      <c r="AF49" s="4418">
        <v>7</v>
      </c>
      <c r="AG49" s="4418">
        <v>4</v>
      </c>
      <c r="AH49" s="4418">
        <v>6</v>
      </c>
      <c r="AI49" s="4418">
        <v>2</v>
      </c>
      <c r="AJ49" s="4418">
        <v>0</v>
      </c>
      <c r="AK49" s="4418">
        <v>6</v>
      </c>
      <c r="AL49" s="4418">
        <v>7</v>
      </c>
      <c r="AM49" s="4418">
        <v>6</v>
      </c>
      <c r="AN49" s="4418">
        <v>7</v>
      </c>
      <c r="AO49" s="4418">
        <v>5</v>
      </c>
      <c r="AP49" s="4418">
        <v>3</v>
      </c>
      <c r="AQ49" s="4418">
        <v>1</v>
      </c>
      <c r="AR49" s="4418">
        <f t="shared" ref="AR49:AS49" si="10">COUNTIF(AR9:AR10,"E")+COUNTIF(AR9:AR10,"d")+COUNTIF(AR6,"E")+COUNTIF(AR6,"D")+COUNTIF(AR12:AR13,"E")+COUNTIF(AR12:AR13,"d")+COUNTIF(AR15:AR16,"E")+COUNTIF(AR15:AR16,"d")+COUNTIF(AR18,"E")+COUNTIF(AR18,"d")+COUNTIF(AR22,"E")+COUNTIF(AR22,"D")+COUNTIF(AR22,"D1")+COUNTIF(AR18,"D1")+COUNTIF(AR15:AR16,"D1")+COUNTIF(AR12:AR13,"D1")+COUNTIF(AR9:AR10,"D1")+COUNTIF(AR6,"D1")</f>
        <v>4</v>
      </c>
      <c r="AS49" s="4419">
        <f t="shared" si="10"/>
        <v>2</v>
      </c>
    </row>
    <row r="50" spans="1:45">
      <c r="A50" s="4036" t="s">
        <v>982</v>
      </c>
      <c r="B50" s="4032">
        <v>13</v>
      </c>
      <c r="C50" s="3810">
        <v>8</v>
      </c>
      <c r="D50" s="3810">
        <v>16</v>
      </c>
      <c r="E50" s="3810">
        <v>9</v>
      </c>
      <c r="F50" s="3810">
        <v>8</v>
      </c>
      <c r="G50" s="3810">
        <v>3</v>
      </c>
      <c r="H50" s="3810">
        <v>3</v>
      </c>
      <c r="I50" s="3810">
        <v>12</v>
      </c>
      <c r="J50" s="3811">
        <v>16</v>
      </c>
      <c r="K50" s="4264">
        <v>12</v>
      </c>
      <c r="L50" s="2723">
        <v>14</v>
      </c>
      <c r="M50" s="2723">
        <v>10</v>
      </c>
      <c r="N50" s="2723">
        <v>3</v>
      </c>
      <c r="O50" s="2723">
        <v>3</v>
      </c>
      <c r="P50" s="2723">
        <v>16</v>
      </c>
      <c r="Q50" s="2723">
        <v>13</v>
      </c>
      <c r="R50" s="2723">
        <v>13</v>
      </c>
      <c r="S50" s="2723">
        <v>10</v>
      </c>
      <c r="T50" s="2723">
        <v>13</v>
      </c>
      <c r="U50" s="3810">
        <v>3</v>
      </c>
      <c r="V50" s="3810">
        <v>3</v>
      </c>
      <c r="W50" s="3810">
        <v>12</v>
      </c>
      <c r="X50" s="3810">
        <v>16</v>
      </c>
      <c r="Y50" s="3810">
        <v>12</v>
      </c>
      <c r="Z50" s="3810">
        <v>12</v>
      </c>
      <c r="AA50" s="3810">
        <v>12</v>
      </c>
      <c r="AB50" s="3810">
        <v>3</v>
      </c>
      <c r="AC50" s="3810">
        <v>3</v>
      </c>
      <c r="AD50" s="3810">
        <v>16</v>
      </c>
      <c r="AE50" s="3810">
        <v>13</v>
      </c>
      <c r="AF50" s="3810">
        <v>16</v>
      </c>
      <c r="AG50" s="3810">
        <v>10</v>
      </c>
      <c r="AH50" s="3810">
        <v>13</v>
      </c>
      <c r="AI50" s="3810">
        <v>3</v>
      </c>
      <c r="AJ50" s="3810">
        <v>3</v>
      </c>
      <c r="AK50" s="3810">
        <v>13</v>
      </c>
      <c r="AL50" s="3810">
        <v>16</v>
      </c>
      <c r="AM50" s="3810">
        <v>13</v>
      </c>
      <c r="AN50" s="3810">
        <v>13</v>
      </c>
      <c r="AO50" s="3810">
        <v>10</v>
      </c>
      <c r="AP50" s="3810">
        <v>3</v>
      </c>
      <c r="AQ50" s="3810">
        <v>3</v>
      </c>
      <c r="AR50" s="3810">
        <f t="shared" ref="AR50:AS50" si="11">AR47+AR48</f>
        <v>3</v>
      </c>
      <c r="AS50" s="3811">
        <f t="shared" si="11"/>
        <v>3</v>
      </c>
    </row>
    <row r="51" spans="1:45">
      <c r="A51" s="4821" t="s">
        <v>4</v>
      </c>
      <c r="B51" s="4032">
        <v>3</v>
      </c>
      <c r="C51" s="3810">
        <v>3</v>
      </c>
      <c r="D51" s="3810">
        <v>3</v>
      </c>
      <c r="E51" s="3810">
        <v>3</v>
      </c>
      <c r="F51" s="3810">
        <v>3</v>
      </c>
      <c r="G51" s="3810">
        <v>3</v>
      </c>
      <c r="H51" s="3810">
        <v>3</v>
      </c>
      <c r="I51" s="3810">
        <v>3</v>
      </c>
      <c r="J51" s="3811">
        <v>3</v>
      </c>
      <c r="K51" s="4264">
        <v>3</v>
      </c>
      <c r="L51" s="2723">
        <v>3</v>
      </c>
      <c r="M51" s="2723">
        <v>3</v>
      </c>
      <c r="N51" s="2723">
        <v>3</v>
      </c>
      <c r="O51" s="2723">
        <v>3</v>
      </c>
      <c r="P51" s="2723">
        <v>3</v>
      </c>
      <c r="Q51" s="2723">
        <v>3</v>
      </c>
      <c r="R51" s="2723">
        <v>3</v>
      </c>
      <c r="S51" s="2723">
        <v>3</v>
      </c>
      <c r="T51" s="2723">
        <v>3</v>
      </c>
      <c r="U51" s="3810">
        <v>3</v>
      </c>
      <c r="V51" s="3810">
        <v>3</v>
      </c>
      <c r="W51" s="3810">
        <v>3</v>
      </c>
      <c r="X51" s="3810">
        <v>3</v>
      </c>
      <c r="Y51" s="3810">
        <v>3</v>
      </c>
      <c r="Z51" s="3810">
        <v>3</v>
      </c>
      <c r="AA51" s="3810">
        <v>3</v>
      </c>
      <c r="AB51" s="3810">
        <v>3</v>
      </c>
      <c r="AC51" s="3810">
        <v>3</v>
      </c>
      <c r="AD51" s="3810">
        <v>3</v>
      </c>
      <c r="AE51" s="3810">
        <v>3</v>
      </c>
      <c r="AF51" s="3810">
        <v>3</v>
      </c>
      <c r="AG51" s="3810">
        <v>3</v>
      </c>
      <c r="AH51" s="3810">
        <v>3</v>
      </c>
      <c r="AI51" s="3810">
        <v>3</v>
      </c>
      <c r="AJ51" s="3810">
        <v>3</v>
      </c>
      <c r="AK51" s="3810">
        <v>3</v>
      </c>
      <c r="AL51" s="3810">
        <v>3</v>
      </c>
      <c r="AM51" s="3810">
        <v>3</v>
      </c>
      <c r="AN51" s="3810">
        <v>3</v>
      </c>
      <c r="AO51" s="3810">
        <v>3</v>
      </c>
      <c r="AP51" s="3810">
        <v>3</v>
      </c>
      <c r="AQ51" s="3810">
        <v>3</v>
      </c>
      <c r="AR51" s="3810">
        <f t="shared" ref="AR51:AS51" si="12">COUNTIF(AR5:AR23,"n")</f>
        <v>3</v>
      </c>
      <c r="AS51" s="3811">
        <f t="shared" si="12"/>
        <v>3</v>
      </c>
    </row>
    <row r="52" spans="1:45" ht="17.25" thickBot="1">
      <c r="A52" s="4822" t="s">
        <v>1942</v>
      </c>
      <c r="B52" s="4761">
        <v>1</v>
      </c>
      <c r="C52" s="4424">
        <v>1</v>
      </c>
      <c r="D52" s="4424">
        <v>1</v>
      </c>
      <c r="E52" s="4424">
        <v>1</v>
      </c>
      <c r="F52" s="4424">
        <v>1</v>
      </c>
      <c r="G52" s="4424">
        <v>1</v>
      </c>
      <c r="H52" s="4424">
        <v>1</v>
      </c>
      <c r="I52" s="4424">
        <v>1</v>
      </c>
      <c r="J52" s="4425">
        <v>1</v>
      </c>
      <c r="K52" s="4423">
        <v>1</v>
      </c>
      <c r="L52" s="4823">
        <v>1</v>
      </c>
      <c r="M52" s="4823">
        <v>1</v>
      </c>
      <c r="N52" s="4823">
        <v>1</v>
      </c>
      <c r="O52" s="4823">
        <v>1</v>
      </c>
      <c r="P52" s="4823">
        <v>1</v>
      </c>
      <c r="Q52" s="4823">
        <v>1</v>
      </c>
      <c r="R52" s="4823">
        <v>1</v>
      </c>
      <c r="S52" s="4823">
        <v>1</v>
      </c>
      <c r="T52" s="4823">
        <v>1</v>
      </c>
      <c r="U52" s="4424">
        <v>1</v>
      </c>
      <c r="V52" s="4424">
        <v>1</v>
      </c>
      <c r="W52" s="4424">
        <v>1</v>
      </c>
      <c r="X52" s="4424">
        <v>1</v>
      </c>
      <c r="Y52" s="4424">
        <v>1</v>
      </c>
      <c r="Z52" s="4424">
        <v>1</v>
      </c>
      <c r="AA52" s="4424">
        <v>1</v>
      </c>
      <c r="AB52" s="4424">
        <v>1</v>
      </c>
      <c r="AC52" s="4424">
        <v>1</v>
      </c>
      <c r="AD52" s="4424">
        <v>1</v>
      </c>
      <c r="AE52" s="4424">
        <v>1</v>
      </c>
      <c r="AF52" s="4424">
        <v>1</v>
      </c>
      <c r="AG52" s="4424">
        <v>1</v>
      </c>
      <c r="AH52" s="4424">
        <v>1</v>
      </c>
      <c r="AI52" s="4424">
        <v>1</v>
      </c>
      <c r="AJ52" s="4424">
        <v>1</v>
      </c>
      <c r="AK52" s="4424">
        <v>1</v>
      </c>
      <c r="AL52" s="4424">
        <v>1</v>
      </c>
      <c r="AM52" s="4424">
        <v>1</v>
      </c>
      <c r="AN52" s="4424">
        <v>1</v>
      </c>
      <c r="AO52" s="4424">
        <v>1</v>
      </c>
      <c r="AP52" s="4424">
        <v>1</v>
      </c>
      <c r="AQ52" s="4424">
        <v>1</v>
      </c>
      <c r="AR52" s="4424">
        <f t="shared" ref="AR52:AS52" si="13">COUNTIF(AR8,"N")+COUNTIF(AR11,"N")+COUNTIF(AR14,"N")+COUNTIF(AR17,"N")+COUNTIF(AR20,"N")+COUNTIF(AR23,"N")</f>
        <v>1</v>
      </c>
      <c r="AS52" s="4425">
        <f t="shared" si="13"/>
        <v>1</v>
      </c>
    </row>
  </sheetData>
  <mergeCells count="5">
    <mergeCell ref="A1:AZ1"/>
    <mergeCell ref="B2:J2"/>
    <mergeCell ref="K2:AN2"/>
    <mergeCell ref="AO2:AS2"/>
    <mergeCell ref="AT2:BA3"/>
  </mergeCells>
  <phoneticPr fontId="3" type="noConversion"/>
  <conditionalFormatting sqref="B7">
    <cfRule type="cellIs" dxfId="4952" priority="2462" operator="equal">
      <formula>"연"</formula>
    </cfRule>
    <cfRule type="cellIs" dxfId="4951" priority="2471" operator="equal">
      <formula>"연"</formula>
    </cfRule>
    <cfRule type="cellIs" dxfId="4950" priority="2470" operator="equal">
      <formula>"연"</formula>
    </cfRule>
    <cfRule type="cellIs" dxfId="4949" priority="2469" operator="equal">
      <formula>"연"</formula>
    </cfRule>
    <cfRule type="cellIs" dxfId="4948" priority="2468" operator="equal">
      <formula>"연"</formula>
    </cfRule>
  </conditionalFormatting>
  <conditionalFormatting sqref="B15">
    <cfRule type="cellIs" dxfId="4947" priority="2246" operator="equal">
      <formula>"연"</formula>
    </cfRule>
    <cfRule type="cellIs" dxfId="4946" priority="2244" operator="equal">
      <formula>"연"</formula>
    </cfRule>
    <cfRule type="cellIs" dxfId="4945" priority="2247" operator="equal">
      <formula>"연"</formula>
    </cfRule>
    <cfRule type="cellIs" dxfId="4944" priority="2238" operator="equal">
      <formula>"연"</formula>
    </cfRule>
    <cfRule type="cellIs" dxfId="4943" priority="2245" operator="equal">
      <formula>"연"</formula>
    </cfRule>
  </conditionalFormatting>
  <conditionalFormatting sqref="B27">
    <cfRule type="cellIs" dxfId="4942" priority="2459" operator="equal">
      <formula>"연"</formula>
    </cfRule>
    <cfRule type="cellIs" dxfId="4941" priority="2458" operator="equal">
      <formula>"연"</formula>
    </cfRule>
    <cfRule type="cellIs" dxfId="4940" priority="2452" operator="equal">
      <formula>"연"</formula>
    </cfRule>
    <cfRule type="cellIs" dxfId="4939" priority="2460" operator="equal">
      <formula>"연"</formula>
    </cfRule>
  </conditionalFormatting>
  <conditionalFormatting sqref="B32">
    <cfRule type="cellIs" dxfId="4938" priority="2220" operator="equal">
      <formula>"연"</formula>
    </cfRule>
    <cfRule type="cellIs" dxfId="4937" priority="2219" operator="equal">
      <formula>"연"</formula>
    </cfRule>
    <cfRule type="cellIs" dxfId="4936" priority="2218" operator="equal">
      <formula>"연"</formula>
    </cfRule>
    <cfRule type="cellIs" dxfId="4935" priority="2214" operator="equal">
      <formula>"연"</formula>
    </cfRule>
    <cfRule type="cellIs" dxfId="4934" priority="2221" operator="equal">
      <formula>"연"</formula>
    </cfRule>
  </conditionalFormatting>
  <conditionalFormatting sqref="B33 F33:I33 N33:N35">
    <cfRule type="cellIs" dxfId="4933" priority="2309" operator="equal">
      <formula>"연"</formula>
    </cfRule>
  </conditionalFormatting>
  <conditionalFormatting sqref="B35">
    <cfRule type="cellIs" dxfId="4932" priority="2836" operator="equal">
      <formula>"연"</formula>
    </cfRule>
    <cfRule type="cellIs" dxfId="4931" priority="2837" operator="equal">
      <formula>"연"</formula>
    </cfRule>
    <cfRule type="cellIs" dxfId="4930" priority="2838" operator="equal">
      <formula>"연"</formula>
    </cfRule>
    <cfRule type="cellIs" dxfId="4929" priority="2839" operator="equal">
      <formula>"연"</formula>
    </cfRule>
  </conditionalFormatting>
  <conditionalFormatting sqref="B29:C29">
    <cfRule type="cellIs" dxfId="4928" priority="2227" operator="equal">
      <formula>"연"</formula>
    </cfRule>
  </conditionalFormatting>
  <conditionalFormatting sqref="B31:C33">
    <cfRule type="cellIs" dxfId="4927" priority="2441" operator="equal">
      <formula>"연"</formula>
    </cfRule>
  </conditionalFormatting>
  <conditionalFormatting sqref="B35:C35">
    <cfRule type="cellIs" dxfId="4926" priority="2835" operator="equal">
      <formula>"연"</formula>
    </cfRule>
  </conditionalFormatting>
  <conditionalFormatting sqref="B24:D24 G24:O24 B25:O25 I26:O26 N27:S27 B30:D30 E30:O31 G32:K32 L32:M33 O32:O33 C33:J33 L33:R33 C32:D32 I27:L27 C27:G27 B31:B33 B28:E28 G28:I28 B26:E26 G26">
    <cfRule type="cellIs" dxfId="4925" priority="2518" operator="equal">
      <formula>"연"</formula>
    </cfRule>
  </conditionalFormatting>
  <conditionalFormatting sqref="B35:F35 B34:AS34 B36:AS37 AR5:AS33 I35:AS35">
    <cfRule type="cellIs" dxfId="4924" priority="2830" operator="equal">
      <formula>"연"</formula>
    </cfRule>
  </conditionalFormatting>
  <conditionalFormatting sqref="B26:G26">
    <cfRule type="cellIs" dxfId="4923" priority="2257" operator="equal">
      <formula>"연"</formula>
    </cfRule>
  </conditionalFormatting>
  <conditionalFormatting sqref="B27:G27">
    <cfRule type="cellIs" dxfId="4922" priority="2461" operator="equal">
      <formula>"연"</formula>
    </cfRule>
  </conditionalFormatting>
  <conditionalFormatting sqref="B28:I28">
    <cfRule type="cellIs" dxfId="4921" priority="2421" operator="equal">
      <formula>"연"</formula>
    </cfRule>
  </conditionalFormatting>
  <conditionalFormatting sqref="B28:J33 B27:L27 B8:O18 B5:O5 N27:S27 L28:M33 K26:K32 B6:L6 B7:M7 B20:M26 O6:O7 B19:K19 M19:O19 N20 O20:O26 N22:N26 N28:N31 O28:O33 N33">
    <cfRule type="cellIs" dxfId="4920" priority="2206" operator="equal">
      <formula>"연"</formula>
    </cfRule>
  </conditionalFormatting>
  <conditionalFormatting sqref="B33:J33">
    <cfRule type="cellIs" dxfId="4919" priority="2293" operator="equal">
      <formula>"연"</formula>
    </cfRule>
  </conditionalFormatting>
  <conditionalFormatting sqref="B4:AS4">
    <cfRule type="containsText" dxfId="4918" priority="2832" operator="containsText" text="토">
      <formula>NOT(ISERROR(SEARCH("토",B4)))</formula>
    </cfRule>
    <cfRule type="cellIs" dxfId="4917" priority="2831" operator="equal">
      <formula>"일"</formula>
    </cfRule>
    <cfRule type="cellIs" dxfId="4916" priority="2833" operator="equal">
      <formula>"토"</formula>
    </cfRule>
  </conditionalFormatting>
  <conditionalFormatting sqref="C5">
    <cfRule type="cellIs" dxfId="4915" priority="2157" operator="equal">
      <formula>"연"</formula>
    </cfRule>
    <cfRule type="cellIs" dxfId="4914" priority="2156" operator="equal">
      <formula>"연"</formula>
    </cfRule>
  </conditionalFormatting>
  <conditionalFormatting sqref="C6">
    <cfRule type="cellIs" dxfId="4913" priority="2228" operator="equal">
      <formula>"연"</formula>
    </cfRule>
    <cfRule type="cellIs" dxfId="4912" priority="2237" operator="equal">
      <formula>"연"</formula>
    </cfRule>
    <cfRule type="cellIs" dxfId="4911" priority="2236" operator="equal">
      <formula>"연"</formula>
    </cfRule>
    <cfRule type="cellIs" dxfId="4910" priority="2235" operator="equal">
      <formula>"연"</formula>
    </cfRule>
    <cfRule type="cellIs" dxfId="4909" priority="2234" operator="equal">
      <formula>"연"</formula>
    </cfRule>
  </conditionalFormatting>
  <conditionalFormatting sqref="C9">
    <cfRule type="cellIs" dxfId="4908" priority="2150" operator="equal">
      <formula>"연"</formula>
    </cfRule>
    <cfRule type="cellIs" dxfId="4907" priority="2155" operator="equal">
      <formula>"연"</formula>
    </cfRule>
  </conditionalFormatting>
  <conditionalFormatting sqref="C11">
    <cfRule type="cellIs" dxfId="4906" priority="2450" operator="equal">
      <formula>"연"</formula>
    </cfRule>
    <cfRule type="cellIs" dxfId="4905" priority="2449" operator="equal">
      <formula>"연"</formula>
    </cfRule>
    <cfRule type="cellIs" dxfId="4904" priority="2448" operator="equal">
      <formula>"연"</formula>
    </cfRule>
    <cfRule type="cellIs" dxfId="4903" priority="2442" operator="equal">
      <formula>"연"</formula>
    </cfRule>
    <cfRule type="cellIs" dxfId="4902" priority="2451" operator="equal">
      <formula>"연"</formula>
    </cfRule>
  </conditionalFormatting>
  <conditionalFormatting sqref="C29">
    <cfRule type="cellIs" dxfId="4901" priority="2226" operator="equal">
      <formula>"연"</formula>
    </cfRule>
  </conditionalFormatting>
  <conditionalFormatting sqref="C31:C33">
    <cfRule type="cellIs" dxfId="4900" priority="2432" operator="equal">
      <formula>"연"</formula>
    </cfRule>
    <cfRule type="cellIs" dxfId="4899" priority="2440" operator="equal">
      <formula>"연"</formula>
    </cfRule>
    <cfRule type="cellIs" dxfId="4898" priority="2439" operator="equal">
      <formula>"연"</formula>
    </cfRule>
    <cfRule type="cellIs" dxfId="4897" priority="2438" operator="equal">
      <formula>"연"</formula>
    </cfRule>
  </conditionalFormatting>
  <conditionalFormatting sqref="C35">
    <cfRule type="cellIs" dxfId="4896" priority="2827" operator="equal">
      <formula>"연"</formula>
    </cfRule>
    <cfRule type="cellIs" dxfId="4895" priority="2828" operator="equal">
      <formula>"연"</formula>
    </cfRule>
    <cfRule type="cellIs" dxfId="4894" priority="2829" operator="equal">
      <formula>"연"</formula>
    </cfRule>
  </conditionalFormatting>
  <conditionalFormatting sqref="C32:D32">
    <cfRule type="cellIs" dxfId="4893" priority="2499" operator="equal">
      <formula>"연"</formula>
    </cfRule>
  </conditionalFormatting>
  <conditionalFormatting sqref="C33:D33">
    <cfRule type="cellIs" dxfId="4892" priority="2284" operator="equal">
      <formula>"연"</formula>
    </cfRule>
    <cfRule type="cellIs" dxfId="4891" priority="2278" operator="equal">
      <formula>"연"</formula>
    </cfRule>
    <cfRule type="cellIs" dxfId="4890" priority="2287" operator="equal">
      <formula>"연"</formula>
    </cfRule>
    <cfRule type="cellIs" dxfId="4889" priority="2292" operator="equal">
      <formula>"연"</formula>
    </cfRule>
    <cfRule type="cellIs" dxfId="4888" priority="2286" operator="equal">
      <formula>"연"</formula>
    </cfRule>
    <cfRule type="cellIs" dxfId="4887" priority="2186" operator="equal">
      <formula>"연"</formula>
    </cfRule>
    <cfRule type="cellIs" dxfId="4886" priority="2190" operator="equal">
      <formula>"연"</formula>
    </cfRule>
    <cfRule type="cellIs" dxfId="4885" priority="2191" operator="equal">
      <formula>"연"</formula>
    </cfRule>
    <cfRule type="cellIs" dxfId="4884" priority="2198" operator="equal">
      <formula>"연"</formula>
    </cfRule>
    <cfRule type="cellIs" dxfId="4883" priority="2199" operator="equal">
      <formula>"연"</formula>
    </cfRule>
    <cfRule type="cellIs" dxfId="4882" priority="2200" operator="equal">
      <formula>"연"</formula>
    </cfRule>
    <cfRule type="cellIs" dxfId="4881" priority="2201" operator="equal">
      <formula>"연"</formula>
    </cfRule>
    <cfRule type="cellIs" dxfId="4880" priority="2203" operator="equal">
      <formula>"연"</formula>
    </cfRule>
    <cfRule type="cellIs" dxfId="4879" priority="2204" operator="equal">
      <formula>"연"</formula>
    </cfRule>
    <cfRule type="cellIs" dxfId="4878" priority="2285" operator="equal">
      <formula>"연"</formula>
    </cfRule>
  </conditionalFormatting>
  <conditionalFormatting sqref="C35:D35">
    <cfRule type="cellIs" dxfId="4877" priority="2826" operator="equal">
      <formula>"연"</formula>
    </cfRule>
  </conditionalFormatting>
  <conditionalFormatting sqref="D10">
    <cfRule type="cellIs" dxfId="4876" priority="2331" operator="equal">
      <formula>"연"</formula>
    </cfRule>
    <cfRule type="cellIs" dxfId="4875" priority="2330" operator="equal">
      <formula>"연"</formula>
    </cfRule>
    <cfRule type="cellIs" dxfId="4874" priority="2329" operator="equal">
      <formula>"연"</formula>
    </cfRule>
    <cfRule type="cellIs" dxfId="4873" priority="2328" operator="equal">
      <formula>"연"</formula>
    </cfRule>
    <cfRule type="cellIs" dxfId="4872" priority="2322" operator="equal">
      <formula>"연"</formula>
    </cfRule>
  </conditionalFormatting>
  <conditionalFormatting sqref="D17">
    <cfRule type="cellIs" dxfId="4871" priority="2422" operator="equal">
      <formula>"연"</formula>
    </cfRule>
    <cfRule type="cellIs" dxfId="4870" priority="2428" operator="equal">
      <formula>"연"</formula>
    </cfRule>
    <cfRule type="cellIs" dxfId="4869" priority="2429" operator="equal">
      <formula>"연"</formula>
    </cfRule>
    <cfRule type="cellIs" dxfId="4868" priority="2430" operator="equal">
      <formula>"연"</formula>
    </cfRule>
    <cfRule type="cellIs" dxfId="4867" priority="2431" operator="equal">
      <formula>"연"</formula>
    </cfRule>
  </conditionalFormatting>
  <conditionalFormatting sqref="D29">
    <cfRule type="cellIs" dxfId="4866" priority="2225" operator="equal">
      <formula>"연"</formula>
    </cfRule>
  </conditionalFormatting>
  <conditionalFormatting sqref="D29:D31">
    <cfRule type="cellIs" dxfId="4865" priority="2223" operator="equal">
      <formula>"연"</formula>
    </cfRule>
  </conditionalFormatting>
  <conditionalFormatting sqref="D31">
    <cfRule type="cellIs" dxfId="4864" priority="2185" operator="equal">
      <formula>"연"</formula>
    </cfRule>
    <cfRule type="cellIs" dxfId="4863" priority="2183" operator="equal">
      <formula>"연"</formula>
    </cfRule>
    <cfRule type="cellIs" dxfId="4862" priority="2184" operator="equal">
      <formula>"연"</formula>
    </cfRule>
    <cfRule type="cellIs" dxfId="4861" priority="2182" operator="equal">
      <formula>"연"</formula>
    </cfRule>
    <cfRule type="cellIs" dxfId="4860" priority="2176" operator="equal">
      <formula>"연"</formula>
    </cfRule>
    <cfRule type="cellIs" dxfId="4859" priority="2222" operator="equal">
      <formula>"연"</formula>
    </cfRule>
  </conditionalFormatting>
  <conditionalFormatting sqref="D35">
    <cfRule type="cellIs" dxfId="4858" priority="2825" operator="equal">
      <formula>"연"</formula>
    </cfRule>
    <cfRule type="cellIs" dxfId="4857" priority="2824" operator="equal">
      <formula>"연"</formula>
    </cfRule>
    <cfRule type="cellIs" dxfId="4856" priority="2822" operator="equal">
      <formula>"연"</formula>
    </cfRule>
    <cfRule type="cellIs" dxfId="4855" priority="2823" operator="equal">
      <formula>"연"</formula>
    </cfRule>
  </conditionalFormatting>
  <conditionalFormatting sqref="D33:E33 E29">
    <cfRule type="cellIs" dxfId="4854" priority="2523" operator="equal">
      <formula>"연"</formula>
    </cfRule>
  </conditionalFormatting>
  <conditionalFormatting sqref="D33:E33">
    <cfRule type="cellIs" dxfId="4853" priority="2522" operator="equal">
      <formula>"연"</formula>
    </cfRule>
  </conditionalFormatting>
  <conditionalFormatting sqref="E9">
    <cfRule type="cellIs" dxfId="4852" priority="2341" operator="equal">
      <formula>"연"</formula>
    </cfRule>
    <cfRule type="cellIs" dxfId="4851" priority="2340" operator="equal">
      <formula>"연"</formula>
    </cfRule>
    <cfRule type="cellIs" dxfId="4850" priority="2332" operator="equal">
      <formula>"연"</formula>
    </cfRule>
    <cfRule type="cellIs" dxfId="4849" priority="2338" operator="equal">
      <formula>"연"</formula>
    </cfRule>
    <cfRule type="cellIs" dxfId="4848" priority="2339" operator="equal">
      <formula>"연"</formula>
    </cfRule>
  </conditionalFormatting>
  <conditionalFormatting sqref="E15">
    <cfRule type="cellIs" dxfId="4847" priority="2169" operator="equal">
      <formula>"연"</formula>
    </cfRule>
    <cfRule type="cellIs" dxfId="4846" priority="2160" operator="equal">
      <formula>"연"</formula>
    </cfRule>
    <cfRule type="cellIs" dxfId="4845" priority="2166" operator="equal">
      <formula>"연"</formula>
    </cfRule>
    <cfRule type="cellIs" dxfId="4844" priority="2167" operator="equal">
      <formula>"연"</formula>
    </cfRule>
    <cfRule type="cellIs" dxfId="4843" priority="2168" operator="equal">
      <formula>"연"</formula>
    </cfRule>
  </conditionalFormatting>
  <conditionalFormatting sqref="E20">
    <cfRule type="cellIs" dxfId="4842" priority="2350" operator="equal">
      <formula>"연"</formula>
    </cfRule>
    <cfRule type="cellIs" dxfId="4841" priority="2348" operator="equal">
      <formula>"연"</formula>
    </cfRule>
    <cfRule type="cellIs" dxfId="4840" priority="2351" operator="equal">
      <formula>"연"</formula>
    </cfRule>
    <cfRule type="cellIs" dxfId="4839" priority="2342" operator="equal">
      <formula>"연"</formula>
    </cfRule>
    <cfRule type="cellIs" dxfId="4838" priority="2349" operator="equal">
      <formula>"연"</formula>
    </cfRule>
  </conditionalFormatting>
  <conditionalFormatting sqref="E27">
    <cfRule type="cellIs" dxfId="4837" priority="2170" operator="equal">
      <formula>"연"</formula>
    </cfRule>
  </conditionalFormatting>
  <conditionalFormatting sqref="E29 D33:E33">
    <cfRule type="cellIs" dxfId="4836" priority="2524" operator="equal">
      <formula>"연"</formula>
    </cfRule>
  </conditionalFormatting>
  <conditionalFormatting sqref="E29:E30">
    <cfRule type="cellIs" dxfId="4835" priority="2473" operator="equal">
      <formula>"연"</formula>
    </cfRule>
  </conditionalFormatting>
  <conditionalFormatting sqref="E34">
    <cfRule type="cellIs" dxfId="4834" priority="2818" operator="equal">
      <formula>"연"</formula>
    </cfRule>
    <cfRule type="cellIs" dxfId="4833" priority="2817" operator="equal">
      <formula>"연"</formula>
    </cfRule>
    <cfRule type="cellIs" dxfId="4832" priority="2819" operator="equal">
      <formula>"연"</formula>
    </cfRule>
    <cfRule type="cellIs" dxfId="4831" priority="2820" operator="equal">
      <formula>"연"</formula>
    </cfRule>
    <cfRule type="cellIs" dxfId="4830" priority="2821" operator="equal">
      <formula>"연"</formula>
    </cfRule>
  </conditionalFormatting>
  <conditionalFormatting sqref="E29:N29 B33:J33 K30">
    <cfRule type="cellIs" dxfId="4829" priority="2525" operator="equal">
      <formula>"연"</formula>
    </cfRule>
  </conditionalFormatting>
  <conditionalFormatting sqref="E30:O31 G32:K32 C33:J33 I26:O26 N27:O27 L32:M33 O32:O33 B24:D24 G24:O24 B25:O25 B30:D30">
    <cfRule type="cellIs" dxfId="4828" priority="2517" operator="equal">
      <formula>"연"</formula>
    </cfRule>
  </conditionalFormatting>
  <conditionalFormatting sqref="F21">
    <cfRule type="cellIs" dxfId="4827" priority="2409" operator="equal">
      <formula>"연"</formula>
    </cfRule>
    <cfRule type="cellIs" dxfId="4826" priority="2402" operator="equal">
      <formula>"연"</formula>
    </cfRule>
    <cfRule type="cellIs" dxfId="4825" priority="2408" operator="equal">
      <formula>"연"</formula>
    </cfRule>
    <cfRule type="cellIs" dxfId="4824" priority="2411" operator="equal">
      <formula>"연"</formula>
    </cfRule>
    <cfRule type="cellIs" dxfId="4823" priority="2410" operator="equal">
      <formula>"연"</formula>
    </cfRule>
  </conditionalFormatting>
  <conditionalFormatting sqref="F26">
    <cfRule type="cellIs" dxfId="4822" priority="2256" operator="equal">
      <formula>"연"</formula>
    </cfRule>
    <cfRule type="cellIs" dxfId="4821" priority="2255" operator="equal">
      <formula>"연"</formula>
    </cfRule>
    <cfRule type="cellIs" dxfId="4820" priority="2254" operator="equal">
      <formula>"연"</formula>
    </cfRule>
    <cfRule type="cellIs" dxfId="4819" priority="2248" operator="equal">
      <formula>"연"</formula>
    </cfRule>
  </conditionalFormatting>
  <conditionalFormatting sqref="F28">
    <cfRule type="cellIs" dxfId="4818" priority="2412" operator="equal">
      <formula>"연"</formula>
    </cfRule>
    <cfRule type="cellIs" dxfId="4817" priority="2420" operator="equal">
      <formula>"연"</formula>
    </cfRule>
    <cfRule type="cellIs" dxfId="4816" priority="2419" operator="equal">
      <formula>"연"</formula>
    </cfRule>
    <cfRule type="cellIs" dxfId="4815" priority="2418" operator="equal">
      <formula>"연"</formula>
    </cfRule>
  </conditionalFormatting>
  <conditionalFormatting sqref="F33">
    <cfRule type="cellIs" dxfId="4814" priority="2208" operator="equal">
      <formula>"연"</formula>
    </cfRule>
    <cfRule type="cellIs" dxfId="4813" priority="2213" operator="equal">
      <formula>"연"</formula>
    </cfRule>
    <cfRule type="cellIs" dxfId="4812" priority="2277" operator="equal">
      <formula>"연"</formula>
    </cfRule>
    <cfRule type="cellIs" dxfId="4811" priority="2276" operator="equal">
      <formula>"연"</formula>
    </cfRule>
    <cfRule type="cellIs" dxfId="4810" priority="2275" operator="equal">
      <formula>"연"</formula>
    </cfRule>
    <cfRule type="cellIs" dxfId="4809" priority="2212" operator="equal">
      <formula>"연"</formula>
    </cfRule>
    <cfRule type="cellIs" dxfId="4808" priority="2274" operator="equal">
      <formula>"연"</formula>
    </cfRule>
  </conditionalFormatting>
  <conditionalFormatting sqref="F33:H33 N33:O33">
    <cfRule type="cellIs" dxfId="4807" priority="2311" operator="equal">
      <formula>"연"</formula>
    </cfRule>
  </conditionalFormatting>
  <conditionalFormatting sqref="F33:H33">
    <cfRule type="cellIs" dxfId="4806" priority="2310" operator="equal">
      <formula>"연"</formula>
    </cfRule>
  </conditionalFormatting>
  <conditionalFormatting sqref="G6">
    <cfRule type="cellIs" dxfId="4805" priority="2159" operator="equal">
      <formula>"연"</formula>
    </cfRule>
  </conditionalFormatting>
  <conditionalFormatting sqref="G10">
    <cfRule type="cellIs" dxfId="4804" priority="489" operator="equal">
      <formula>"연"</formula>
    </cfRule>
  </conditionalFormatting>
  <conditionalFormatting sqref="G30:G31">
    <cfRule type="cellIs" dxfId="4803" priority="2158" operator="equal">
      <formula>"연"</formula>
    </cfRule>
    <cfRule type="cellIs" dxfId="4802" priority="2175" operator="equal">
      <formula>"연"</formula>
    </cfRule>
  </conditionalFormatting>
  <conditionalFormatting sqref="G30:G33">
    <cfRule type="cellIs" dxfId="4801" priority="2489" operator="equal">
      <formula>"연"</formula>
    </cfRule>
    <cfRule type="cellIs" dxfId="4800" priority="2493" operator="equal">
      <formula>"연"</formula>
    </cfRule>
    <cfRule type="cellIs" dxfId="4799" priority="2494" operator="equal">
      <formula>"연"</formula>
    </cfRule>
  </conditionalFormatting>
  <conditionalFormatting sqref="G36">
    <cfRule type="cellIs" dxfId="4798" priority="2815" operator="equal">
      <formula>"연"</formula>
    </cfRule>
    <cfRule type="cellIs" dxfId="4797" priority="2816" operator="equal">
      <formula>"연"</formula>
    </cfRule>
  </conditionalFormatting>
  <conditionalFormatting sqref="G36:G37">
    <cfRule type="cellIs" dxfId="4796" priority="2812" operator="equal">
      <formula>"연"</formula>
    </cfRule>
    <cfRule type="cellIs" dxfId="4795" priority="2811" operator="equal">
      <formula>"연"</formula>
    </cfRule>
  </conditionalFormatting>
  <conditionalFormatting sqref="G37">
    <cfRule type="cellIs" dxfId="4794" priority="2810" operator="equal">
      <formula>"연"</formula>
    </cfRule>
  </conditionalFormatting>
  <conditionalFormatting sqref="G32:H32">
    <cfRule type="cellIs" dxfId="4793" priority="2521" operator="equal">
      <formula>"연"</formula>
    </cfRule>
    <cfRule type="cellIs" dxfId="4792" priority="2520" operator="equal">
      <formula>"연"</formula>
    </cfRule>
  </conditionalFormatting>
  <conditionalFormatting sqref="G35:H35">
    <cfRule type="cellIs" dxfId="4791" priority="968" operator="equal">
      <formula>"연"</formula>
    </cfRule>
  </conditionalFormatting>
  <conditionalFormatting sqref="G36:H37">
    <cfRule type="cellIs" dxfId="4790" priority="2807" operator="equal">
      <formula>"연"</formula>
    </cfRule>
  </conditionalFormatting>
  <conditionalFormatting sqref="G37:H37">
    <cfRule type="cellIs" dxfId="4789" priority="2808" operator="equal">
      <formula>"연"</formula>
    </cfRule>
  </conditionalFormatting>
  <conditionalFormatting sqref="G24:I25 B24:B26 N24:O27 G26:G27 I26:I27 B28:B33 H32">
    <cfRule type="cellIs" dxfId="4788" priority="2519" operator="equal">
      <formula>"연"</formula>
    </cfRule>
  </conditionalFormatting>
  <conditionalFormatting sqref="H26:H27">
    <cfRule type="cellIs" dxfId="4787" priority="2487" operator="equal">
      <formula>"연"</formula>
    </cfRule>
    <cfRule type="cellIs" dxfId="4786" priority="2488" operator="equal">
      <formula>"연"</formula>
    </cfRule>
    <cfRule type="cellIs" dxfId="4785" priority="2515" operator="equal">
      <formula>"연"</formula>
    </cfRule>
    <cfRule type="cellIs" dxfId="4784" priority="2486" operator="equal">
      <formula>"연"</formula>
    </cfRule>
    <cfRule type="cellIs" dxfId="4783" priority="2516" operator="equal">
      <formula>"연"</formula>
    </cfRule>
  </conditionalFormatting>
  <conditionalFormatting sqref="H36">
    <cfRule type="cellIs" dxfId="4782" priority="2805" operator="equal">
      <formula>"연"</formula>
    </cfRule>
    <cfRule type="cellIs" dxfId="4781" priority="2803" operator="equal">
      <formula>"연"</formula>
    </cfRule>
    <cfRule type="cellIs" dxfId="4780" priority="2804" operator="equal">
      <formula>"연"</formula>
    </cfRule>
  </conditionalFormatting>
  <conditionalFormatting sqref="H36:H37">
    <cfRule type="cellIs" dxfId="4779" priority="2802" operator="equal">
      <formula>"연"</formula>
    </cfRule>
  </conditionalFormatting>
  <conditionalFormatting sqref="H37">
    <cfRule type="cellIs" dxfId="4778" priority="2801" operator="equal">
      <formula>"연"</formula>
    </cfRule>
  </conditionalFormatting>
  <conditionalFormatting sqref="H37:I37">
    <cfRule type="cellIs" dxfId="4777" priority="2800" operator="equal">
      <formula>"연"</formula>
    </cfRule>
  </conditionalFormatting>
  <conditionalFormatting sqref="I16">
    <cfRule type="cellIs" dxfId="4776" priority="2361" operator="equal">
      <formula>"연"</formula>
    </cfRule>
    <cfRule type="cellIs" dxfId="4775" priority="2352" operator="equal">
      <formula>"연"</formula>
    </cfRule>
    <cfRule type="cellIs" dxfId="4774" priority="2358" operator="equal">
      <formula>"연"</formula>
    </cfRule>
    <cfRule type="cellIs" dxfId="4773" priority="2359" operator="equal">
      <formula>"연"</formula>
    </cfRule>
    <cfRule type="cellIs" dxfId="4772" priority="2360" operator="equal">
      <formula>"연"</formula>
    </cfRule>
  </conditionalFormatting>
  <conditionalFormatting sqref="I19">
    <cfRule type="cellIs" dxfId="4771" priority="2389" operator="equal">
      <formula>"연"</formula>
    </cfRule>
    <cfRule type="cellIs" dxfId="4770" priority="2390" operator="equal">
      <formula>"연"</formula>
    </cfRule>
    <cfRule type="cellIs" dxfId="4769" priority="2391" operator="equal">
      <formula>"연"</formula>
    </cfRule>
    <cfRule type="cellIs" dxfId="4768" priority="2382" operator="equal">
      <formula>"연"</formula>
    </cfRule>
    <cfRule type="cellIs" dxfId="4767" priority="2388" operator="equal">
      <formula>"연"</formula>
    </cfRule>
  </conditionalFormatting>
  <conditionalFormatting sqref="I32">
    <cfRule type="cellIs" dxfId="4766" priority="2378" operator="equal">
      <formula>"연"</formula>
    </cfRule>
    <cfRule type="cellIs" dxfId="4765" priority="2380" operator="equal">
      <formula>"연"</formula>
    </cfRule>
    <cfRule type="cellIs" dxfId="4764" priority="2379" operator="equal">
      <formula>"연"</formula>
    </cfRule>
    <cfRule type="cellIs" dxfId="4763" priority="2372" operator="equal">
      <formula>"연"</formula>
    </cfRule>
    <cfRule type="cellIs" dxfId="4762" priority="2381" operator="equal">
      <formula>"연"</formula>
    </cfRule>
  </conditionalFormatting>
  <conditionalFormatting sqref="I34">
    <cfRule type="cellIs" dxfId="4761" priority="2799" operator="equal">
      <formula>"연"</formula>
    </cfRule>
    <cfRule type="cellIs" dxfId="4760" priority="2798" operator="equal">
      <formula>"연"</formula>
    </cfRule>
    <cfRule type="cellIs" dxfId="4759" priority="2797" operator="equal">
      <formula>"연"</formula>
    </cfRule>
  </conditionalFormatting>
  <conditionalFormatting sqref="I37">
    <cfRule type="cellIs" dxfId="4758" priority="2796" operator="equal">
      <formula>"연"</formula>
    </cfRule>
    <cfRule type="cellIs" dxfId="4757" priority="2795" operator="equal">
      <formula>"연"</formula>
    </cfRule>
    <cfRule type="cellIs" dxfId="4756" priority="2793" operator="equal">
      <formula>"연"</formula>
    </cfRule>
    <cfRule type="cellIs" dxfId="4755" priority="2794" operator="equal">
      <formula>"연"</formula>
    </cfRule>
  </conditionalFormatting>
  <conditionalFormatting sqref="I34:J34">
    <cfRule type="cellIs" dxfId="4754" priority="2790" operator="equal">
      <formula>"연"</formula>
    </cfRule>
    <cfRule type="cellIs" dxfId="4753" priority="2792" operator="equal">
      <formula>"연"</formula>
    </cfRule>
  </conditionalFormatting>
  <conditionalFormatting sqref="I27:L27">
    <cfRule type="cellIs" dxfId="4752" priority="2495" operator="equal">
      <formula>"연"</formula>
    </cfRule>
  </conditionalFormatting>
  <conditionalFormatting sqref="J8">
    <cfRule type="cellIs" dxfId="4751" priority="2399" operator="equal">
      <formula>"연"</formula>
    </cfRule>
    <cfRule type="cellIs" dxfId="4750" priority="2400" operator="equal">
      <formula>"연"</formula>
    </cfRule>
    <cfRule type="cellIs" dxfId="4749" priority="2401" operator="equal">
      <formula>"연"</formula>
    </cfRule>
    <cfRule type="cellIs" dxfId="4748" priority="2392" operator="equal">
      <formula>"연"</formula>
    </cfRule>
    <cfRule type="cellIs" dxfId="4747" priority="2398" operator="equal">
      <formula>"연"</formula>
    </cfRule>
  </conditionalFormatting>
  <conditionalFormatting sqref="J23">
    <cfRule type="cellIs" dxfId="4746" priority="2319" operator="equal">
      <formula>"연"</formula>
    </cfRule>
    <cfRule type="cellIs" dxfId="4745" priority="2312" operator="equal">
      <formula>"연"</formula>
    </cfRule>
    <cfRule type="cellIs" dxfId="4744" priority="2320" operator="equal">
      <formula>"연"</formula>
    </cfRule>
    <cfRule type="cellIs" dxfId="4743" priority="2321" operator="equal">
      <formula>"연"</formula>
    </cfRule>
    <cfRule type="cellIs" dxfId="4742" priority="2318" operator="equal">
      <formula>"연"</formula>
    </cfRule>
  </conditionalFormatting>
  <conditionalFormatting sqref="J28">
    <cfRule type="cellIs" dxfId="4741" priority="2370" operator="equal">
      <formula>"연"</formula>
    </cfRule>
    <cfRule type="cellIs" dxfId="4740" priority="2369" operator="equal">
      <formula>"연"</formula>
    </cfRule>
    <cfRule type="cellIs" dxfId="4739" priority="2368" operator="equal">
      <formula>"연"</formula>
    </cfRule>
    <cfRule type="cellIs" dxfId="4738" priority="2362" operator="equal">
      <formula>"연"</formula>
    </cfRule>
  </conditionalFormatting>
  <conditionalFormatting sqref="J33">
    <cfRule type="cellIs" dxfId="4737" priority="2258" operator="equal">
      <formula>"연"</formula>
    </cfRule>
    <cfRule type="cellIs" dxfId="4736" priority="2264" operator="equal">
      <formula>"연"</formula>
    </cfRule>
    <cfRule type="cellIs" dxfId="4735" priority="2265" operator="equal">
      <formula>"연"</formula>
    </cfRule>
    <cfRule type="cellIs" dxfId="4734" priority="2266" operator="equal">
      <formula>"연"</formula>
    </cfRule>
  </conditionalFormatting>
  <conditionalFormatting sqref="J33:J34">
    <cfRule type="cellIs" dxfId="4733" priority="2267" operator="equal">
      <formula>"연"</formula>
    </cfRule>
  </conditionalFormatting>
  <conditionalFormatting sqref="J34">
    <cfRule type="cellIs" dxfId="4732" priority="2789" operator="equal">
      <formula>"연"</formula>
    </cfRule>
  </conditionalFormatting>
  <conditionalFormatting sqref="J28:O28">
    <cfRule type="cellIs" dxfId="4731" priority="2371" operator="equal">
      <formula>"연"</formula>
    </cfRule>
  </conditionalFormatting>
  <conditionalFormatting sqref="K5">
    <cfRule type="cellIs" dxfId="4730" priority="331" operator="equal">
      <formula>"연"</formula>
    </cfRule>
    <cfRule type="cellIs" dxfId="4729" priority="334" operator="equal">
      <formula>"연"</formula>
    </cfRule>
    <cfRule type="cellIs" dxfId="4728" priority="333" operator="equal">
      <formula>"연"</formula>
    </cfRule>
    <cfRule type="cellIs" dxfId="4727" priority="332" operator="equal">
      <formula>"연"</formula>
    </cfRule>
    <cfRule type="cellIs" dxfId="4726" priority="330" operator="equal">
      <formula>"연"</formula>
    </cfRule>
    <cfRule type="cellIs" dxfId="4725" priority="329" operator="equal">
      <formula>"연"</formula>
    </cfRule>
    <cfRule type="cellIs" dxfId="4724" priority="328" operator="equal">
      <formula>"연"</formula>
    </cfRule>
    <cfRule type="cellIs" dxfId="4723" priority="322" operator="equal">
      <formula>"연"</formula>
    </cfRule>
  </conditionalFormatting>
  <conditionalFormatting sqref="K6">
    <cfRule type="cellIs" dxfId="4722" priority="461" operator="equal">
      <formula>"연"</formula>
    </cfRule>
  </conditionalFormatting>
  <conditionalFormatting sqref="K22">
    <cfRule type="cellIs" dxfId="4721" priority="1830" operator="equal">
      <formula>"연"</formula>
    </cfRule>
    <cfRule type="cellIs" dxfId="4720" priority="1837" operator="equal">
      <formula>"연"</formula>
    </cfRule>
    <cfRule type="cellIs" dxfId="4719" priority="1841" operator="equal">
      <formula>"연"</formula>
    </cfRule>
    <cfRule type="cellIs" dxfId="4718" priority="1839" operator="equal">
      <formula>"연"</formula>
    </cfRule>
    <cfRule type="cellIs" dxfId="4717" priority="1838" operator="equal">
      <formula>"연"</formula>
    </cfRule>
    <cfRule type="cellIs" dxfId="4716" priority="1836" operator="equal">
      <formula>"연"</formula>
    </cfRule>
  </conditionalFormatting>
  <conditionalFormatting sqref="K26:K28">
    <cfRule type="cellIs" dxfId="4715" priority="399" operator="equal">
      <formula>"연"</formula>
    </cfRule>
  </conditionalFormatting>
  <conditionalFormatting sqref="K28">
    <cfRule type="cellIs" dxfId="4714" priority="1960" operator="equal">
      <formula>"연"</formula>
    </cfRule>
    <cfRule type="cellIs" dxfId="4713" priority="1959" operator="equal">
      <formula>"연"</formula>
    </cfRule>
    <cfRule type="cellIs" dxfId="4712" priority="1958" operator="equal">
      <formula>"연"</formula>
    </cfRule>
    <cfRule type="cellIs" dxfId="4711" priority="1957" operator="equal">
      <formula>"연"</formula>
    </cfRule>
  </conditionalFormatting>
  <conditionalFormatting sqref="K32">
    <cfRule type="cellIs" dxfId="4710" priority="1842" operator="equal">
      <formula>"연"</formula>
    </cfRule>
    <cfRule type="cellIs" dxfId="4709" priority="1848" operator="equal">
      <formula>"연"</formula>
    </cfRule>
    <cfRule type="cellIs" dxfId="4708" priority="1849" operator="equal">
      <formula>"연"</formula>
    </cfRule>
    <cfRule type="cellIs" dxfId="4707" priority="1850" operator="equal">
      <formula>"연"</formula>
    </cfRule>
    <cfRule type="cellIs" dxfId="4706" priority="1851" operator="equal">
      <formula>"연"</formula>
    </cfRule>
  </conditionalFormatting>
  <conditionalFormatting sqref="K34">
    <cfRule type="cellIs" dxfId="4705" priority="595" operator="equal">
      <formula>"연"</formula>
    </cfRule>
    <cfRule type="cellIs" dxfId="4704" priority="597" operator="equal">
      <formula>"연"</formula>
    </cfRule>
    <cfRule type="cellIs" dxfId="4703" priority="599" operator="equal">
      <formula>"연"</formula>
    </cfRule>
    <cfRule type="cellIs" dxfId="4702" priority="600" operator="equal">
      <formula>"연"</formula>
    </cfRule>
    <cfRule type="cellIs" dxfId="4701" priority="596" operator="equal">
      <formula>"연"</formula>
    </cfRule>
    <cfRule type="cellIs" dxfId="4700" priority="593" operator="equal">
      <formula>"연"</formula>
    </cfRule>
    <cfRule type="cellIs" dxfId="4699" priority="594" operator="equal">
      <formula>"연"</formula>
    </cfRule>
    <cfRule type="cellIs" dxfId="4698" priority="601" operator="equal">
      <formula>"연"</formula>
    </cfRule>
  </conditionalFormatting>
  <conditionalFormatting sqref="K36">
    <cfRule type="cellIs" dxfId="4697" priority="801" operator="equal">
      <formula>"연"</formula>
    </cfRule>
    <cfRule type="cellIs" dxfId="4696" priority="800" operator="equal">
      <formula>"연"</formula>
    </cfRule>
    <cfRule type="cellIs" dxfId="4695" priority="799" operator="equal">
      <formula>"연"</formula>
    </cfRule>
    <cfRule type="cellIs" dxfId="4694" priority="798" operator="equal">
      <formula>"연"</formula>
    </cfRule>
    <cfRule type="cellIs" dxfId="4693" priority="2787" operator="equal">
      <formula>"연"</formula>
    </cfRule>
    <cfRule type="cellIs" dxfId="4692" priority="2786" operator="equal">
      <formula>"연"</formula>
    </cfRule>
    <cfRule type="cellIs" dxfId="4691" priority="802" operator="equal">
      <formula>"연"</formula>
    </cfRule>
  </conditionalFormatting>
  <conditionalFormatting sqref="K36:K37">
    <cfRule type="cellIs" dxfId="4690" priority="2782" operator="equal">
      <formula>"연"</formula>
    </cfRule>
    <cfRule type="cellIs" dxfId="4689" priority="2783" operator="equal">
      <formula>"연"</formula>
    </cfRule>
  </conditionalFormatting>
  <conditionalFormatting sqref="K37">
    <cfRule type="cellIs" dxfId="4688" priority="2781" operator="equal">
      <formula>"연"</formula>
    </cfRule>
    <cfRule type="cellIs" dxfId="4687" priority="2780" operator="equal">
      <formula>"연"</formula>
    </cfRule>
  </conditionalFormatting>
  <conditionalFormatting sqref="K6:L6">
    <cfRule type="cellIs" dxfId="4686" priority="462" operator="equal">
      <formula>"연"</formula>
    </cfRule>
    <cfRule type="cellIs" dxfId="4685" priority="389" operator="equal">
      <formula>"연"</formula>
    </cfRule>
    <cfRule type="cellIs" dxfId="4684" priority="390" operator="equal">
      <formula>"연"</formula>
    </cfRule>
  </conditionalFormatting>
  <conditionalFormatting sqref="K34:L34">
    <cfRule type="cellIs" dxfId="4683" priority="602" operator="equal">
      <formula>"연"</formula>
    </cfRule>
  </conditionalFormatting>
  <conditionalFormatting sqref="K36:L37">
    <cfRule type="cellIs" dxfId="4682" priority="2778" operator="equal">
      <formula>"연"</formula>
    </cfRule>
  </conditionalFormatting>
  <conditionalFormatting sqref="K28:R28">
    <cfRule type="cellIs" dxfId="4681" priority="2478" operator="equal">
      <formula>"연"</formula>
    </cfRule>
  </conditionalFormatting>
  <conditionalFormatting sqref="L6">
    <cfRule type="cellIs" dxfId="4680" priority="1946" operator="equal">
      <formula>"연"</formula>
    </cfRule>
    <cfRule type="cellIs" dxfId="4679" priority="1948" operator="equal">
      <formula>"연"</formula>
    </cfRule>
    <cfRule type="cellIs" dxfId="4678" priority="1945" operator="equal">
      <formula>"연"</formula>
    </cfRule>
    <cfRule type="cellIs" dxfId="4677" priority="388" operator="equal">
      <formula>"연"</formula>
    </cfRule>
    <cfRule type="cellIs" dxfId="4676" priority="1947" operator="equal">
      <formula>"연"</formula>
    </cfRule>
    <cfRule type="cellIs" dxfId="4675" priority="1950" operator="equal">
      <formula>"연"</formula>
    </cfRule>
  </conditionalFormatting>
  <conditionalFormatting sqref="L9">
    <cfRule type="cellIs" dxfId="4674" priority="446" operator="equal">
      <formula>"연"</formula>
    </cfRule>
    <cfRule type="cellIs" dxfId="4673" priority="444" operator="equal">
      <formula>"연"</formula>
    </cfRule>
    <cfRule type="cellIs" dxfId="4672" priority="443" operator="equal">
      <formula>"연"</formula>
    </cfRule>
  </conditionalFormatting>
  <conditionalFormatting sqref="L12">
    <cfRule type="cellIs" dxfId="4671" priority="1936" operator="equal">
      <formula>"연"</formula>
    </cfRule>
    <cfRule type="cellIs" dxfId="4670" priority="1934" operator="equal">
      <formula>"연"</formula>
    </cfRule>
    <cfRule type="cellIs" dxfId="4669" priority="1933" operator="equal">
      <formula>"연"</formula>
    </cfRule>
    <cfRule type="cellIs" dxfId="4668" priority="1935" operator="equal">
      <formula>"연"</formula>
    </cfRule>
    <cfRule type="cellIs" dxfId="4667" priority="1927" operator="equal">
      <formula>"연"</formula>
    </cfRule>
    <cfRule type="cellIs" dxfId="4666" priority="1938" operator="equal">
      <formula>"연"</formula>
    </cfRule>
  </conditionalFormatting>
  <conditionalFormatting sqref="L27">
    <cfRule type="cellIs" dxfId="4665" priority="1969" operator="equal">
      <formula>"연"</formula>
    </cfRule>
  </conditionalFormatting>
  <conditionalFormatting sqref="L27:L28">
    <cfRule type="cellIs" dxfId="4664" priority="1970" operator="equal">
      <formula>"연"</formula>
    </cfRule>
  </conditionalFormatting>
  <conditionalFormatting sqref="L30">
    <cfRule type="cellIs" dxfId="4663" priority="374" operator="equal">
      <formula>"연"</formula>
    </cfRule>
    <cfRule type="cellIs" dxfId="4662" priority="376" operator="equal">
      <formula>"연"</formula>
    </cfRule>
    <cfRule type="cellIs" dxfId="4661" priority="375" operator="equal">
      <formula>"연"</formula>
    </cfRule>
    <cfRule type="cellIs" dxfId="4660" priority="368" operator="equal">
      <formula>"연"</formula>
    </cfRule>
  </conditionalFormatting>
  <conditionalFormatting sqref="L34">
    <cfRule type="cellIs" dxfId="4659" priority="789" operator="equal">
      <formula>"연"</formula>
    </cfRule>
    <cfRule type="cellIs" dxfId="4658" priority="790" operator="equal">
      <formula>"연"</formula>
    </cfRule>
    <cfRule type="cellIs" dxfId="4657" priority="791" operator="equal">
      <formula>"연"</formula>
    </cfRule>
  </conditionalFormatting>
  <conditionalFormatting sqref="L36">
    <cfRule type="cellIs" dxfId="4656" priority="2775" operator="equal">
      <formula>"연"</formula>
    </cfRule>
    <cfRule type="cellIs" dxfId="4655" priority="2774" operator="equal">
      <formula>"연"</formula>
    </cfRule>
  </conditionalFormatting>
  <conditionalFormatting sqref="L36:L37">
    <cfRule type="cellIs" dxfId="4654" priority="2772" operator="equal">
      <formula>"연"</formula>
    </cfRule>
  </conditionalFormatting>
  <conditionalFormatting sqref="L37">
    <cfRule type="cellIs" dxfId="4653" priority="2771" operator="equal">
      <formula>"연"</formula>
    </cfRule>
  </conditionalFormatting>
  <conditionalFormatting sqref="L9:M9">
    <cfRule type="cellIs" dxfId="4652" priority="447" operator="equal">
      <formula>"연"</formula>
    </cfRule>
  </conditionalFormatting>
  <conditionalFormatting sqref="L27:M27">
    <cfRule type="cellIs" dxfId="4651" priority="405" operator="equal">
      <formula>"연"</formula>
    </cfRule>
    <cfRule type="cellIs" dxfId="4650" priority="404" operator="equal">
      <formula>"연"</formula>
    </cfRule>
    <cfRule type="cellIs" dxfId="4649" priority="1968" operator="equal">
      <formula>"연"</formula>
    </cfRule>
  </conditionalFormatting>
  <conditionalFormatting sqref="L30:M30">
    <cfRule type="cellIs" dxfId="4648" priority="377" operator="equal">
      <formula>"연"</formula>
    </cfRule>
  </conditionalFormatting>
  <conditionalFormatting sqref="L34:M34">
    <cfRule type="cellIs" dxfId="4647" priority="792" operator="equal">
      <formula>"연"</formula>
    </cfRule>
  </conditionalFormatting>
  <conditionalFormatting sqref="L36:M36">
    <cfRule type="cellIs" dxfId="4646" priority="2768" operator="equal">
      <formula>"연"</formula>
    </cfRule>
  </conditionalFormatting>
  <conditionalFormatting sqref="L37:M37">
    <cfRule type="cellIs" dxfId="4645" priority="2756" operator="equal">
      <formula>"연"</formula>
    </cfRule>
    <cfRule type="cellIs" dxfId="4644" priority="2757" operator="equal">
      <formula>"연"</formula>
    </cfRule>
  </conditionalFormatting>
  <conditionalFormatting sqref="L33:O33 B33:J33">
    <cfRule type="cellIs" dxfId="4643" priority="2308" operator="equal">
      <formula>"연"</formula>
    </cfRule>
  </conditionalFormatting>
  <conditionalFormatting sqref="L33:O33">
    <cfRule type="cellIs" dxfId="4642" priority="2306" operator="equal">
      <formula>"연"</formula>
    </cfRule>
  </conditionalFormatting>
  <conditionalFormatting sqref="M7">
    <cfRule type="cellIs" dxfId="4641" priority="1924" operator="equal">
      <formula>"연"</formula>
    </cfRule>
    <cfRule type="cellIs" dxfId="4640" priority="1915" operator="equal">
      <formula>"연"</formula>
    </cfRule>
    <cfRule type="cellIs" dxfId="4639" priority="1926" operator="equal">
      <formula>"연"</formula>
    </cfRule>
    <cfRule type="cellIs" dxfId="4638" priority="1922" operator="equal">
      <formula>"연"</formula>
    </cfRule>
    <cfRule type="cellIs" dxfId="4637" priority="1921" operator="equal">
      <formula>"연"</formula>
    </cfRule>
    <cfRule type="cellIs" dxfId="4636" priority="1923" operator="equal">
      <formula>"연"</formula>
    </cfRule>
  </conditionalFormatting>
  <conditionalFormatting sqref="M9">
    <cfRule type="cellIs" dxfId="4635" priority="1909" operator="equal">
      <formula>"연"</formula>
    </cfRule>
    <cfRule type="cellIs" dxfId="4634" priority="1911" operator="equal">
      <formula>"연"</formula>
    </cfRule>
    <cfRule type="cellIs" dxfId="4633" priority="1914" operator="equal">
      <formula>"연"</formula>
    </cfRule>
    <cfRule type="cellIs" dxfId="4632" priority="1912" operator="equal">
      <formula>"연"</formula>
    </cfRule>
    <cfRule type="cellIs" dxfId="4631" priority="1910" operator="equal">
      <formula>"연"</formula>
    </cfRule>
  </conditionalFormatting>
  <conditionalFormatting sqref="M26">
    <cfRule type="cellIs" dxfId="4630" priority="2207" operator="equal">
      <formula>"연"</formula>
    </cfRule>
    <cfRule type="cellIs" dxfId="4629" priority="395" operator="equal">
      <formula>"연"</formula>
    </cfRule>
  </conditionalFormatting>
  <conditionalFormatting sqref="M27">
    <cfRule type="cellIs" dxfId="4628" priority="403" operator="equal">
      <formula>"연"</formula>
    </cfRule>
    <cfRule type="cellIs" dxfId="4627" priority="2068" operator="equal">
      <formula>"연"</formula>
    </cfRule>
    <cfRule type="cellIs" dxfId="4626" priority="2067" operator="equal">
      <formula>"연"</formula>
    </cfRule>
    <cfRule type="cellIs" dxfId="4625" priority="2066" operator="equal">
      <formula>"연"</formula>
    </cfRule>
  </conditionalFormatting>
  <conditionalFormatting sqref="M30">
    <cfRule type="cellIs" dxfId="4624" priority="394" operator="equal">
      <formula>"연"</formula>
    </cfRule>
    <cfRule type="cellIs" dxfId="4623" priority="1902" operator="equal">
      <formula>"연"</formula>
    </cfRule>
    <cfRule type="cellIs" dxfId="4622" priority="1898" operator="equal">
      <formula>"연"</formula>
    </cfRule>
    <cfRule type="cellIs" dxfId="4621" priority="1899" operator="equal">
      <formula>"연"</formula>
    </cfRule>
    <cfRule type="cellIs" dxfId="4620" priority="1900" operator="equal">
      <formula>"연"</formula>
    </cfRule>
    <cfRule type="cellIs" dxfId="4619" priority="1897" operator="equal">
      <formula>"연"</formula>
    </cfRule>
  </conditionalFormatting>
  <conditionalFormatting sqref="M32">
    <cfRule type="cellIs" dxfId="4618" priority="387" operator="equal">
      <formula>"연"</formula>
    </cfRule>
    <cfRule type="cellIs" dxfId="4617" priority="384" operator="equal">
      <formula>"연"</formula>
    </cfRule>
    <cfRule type="cellIs" dxfId="4616" priority="378" operator="equal">
      <formula>"연"</formula>
    </cfRule>
    <cfRule type="cellIs" dxfId="4615" priority="385" operator="equal">
      <formula>"연"</formula>
    </cfRule>
    <cfRule type="cellIs" dxfId="4614" priority="386" operator="equal">
      <formula>"연"</formula>
    </cfRule>
  </conditionalFormatting>
  <conditionalFormatting sqref="M34">
    <cfRule type="cellIs" dxfId="4613" priority="2767" operator="equal">
      <formula>"연"</formula>
    </cfRule>
    <cfRule type="cellIs" dxfId="4612" priority="2764" operator="equal">
      <formula>"연"</formula>
    </cfRule>
    <cfRule type="cellIs" dxfId="4611" priority="2765" operator="equal">
      <formula>"연"</formula>
    </cfRule>
    <cfRule type="cellIs" dxfId="4610" priority="2766" operator="equal">
      <formula>"연"</formula>
    </cfRule>
  </conditionalFormatting>
  <conditionalFormatting sqref="M36">
    <cfRule type="cellIs" dxfId="4609" priority="2762" operator="equal">
      <formula>"연"</formula>
    </cfRule>
    <cfRule type="cellIs" dxfId="4608" priority="794" operator="equal">
      <formula>"연"</formula>
    </cfRule>
    <cfRule type="cellIs" dxfId="4607" priority="795" operator="equal">
      <formula>"연"</formula>
    </cfRule>
    <cfRule type="cellIs" dxfId="4606" priority="796" operator="equal">
      <formula>"연"</formula>
    </cfRule>
    <cfRule type="cellIs" dxfId="4605" priority="793" operator="equal">
      <formula>"연"</formula>
    </cfRule>
    <cfRule type="cellIs" dxfId="4604" priority="2761" operator="equal">
      <formula>"연"</formula>
    </cfRule>
    <cfRule type="cellIs" dxfId="4603" priority="2760" operator="equal">
      <formula>"연"</formula>
    </cfRule>
  </conditionalFormatting>
  <conditionalFormatting sqref="M36:M37">
    <cfRule type="cellIs" dxfId="4602" priority="797" operator="equal">
      <formula>"연"</formula>
    </cfRule>
    <cfRule type="cellIs" dxfId="4601" priority="2758" operator="equal">
      <formula>"연"</formula>
    </cfRule>
  </conditionalFormatting>
  <conditionalFormatting sqref="M37">
    <cfRule type="cellIs" dxfId="4600" priority="2755" operator="equal">
      <formula>"연"</formula>
    </cfRule>
  </conditionalFormatting>
  <conditionalFormatting sqref="M30:N30">
    <cfRule type="cellIs" dxfId="4599" priority="392" operator="equal">
      <formula>"연"</formula>
    </cfRule>
  </conditionalFormatting>
  <conditionalFormatting sqref="N9:N11">
    <cfRule type="cellIs" dxfId="4598" priority="2510" operator="equal">
      <formula>"연"</formula>
    </cfRule>
  </conditionalFormatting>
  <conditionalFormatting sqref="N28:N31 E29:M29 K30 B33:J33 G30:I32 D28 G28:I28 O28:O33 L33:N33">
    <cfRule type="cellIs" dxfId="4597" priority="2526" operator="equal">
      <formula>"연"</formula>
    </cfRule>
  </conditionalFormatting>
  <conditionalFormatting sqref="N34:N35">
    <cfRule type="cellIs" dxfId="4596" priority="2753" operator="equal">
      <formula>"연"</formula>
    </cfRule>
    <cfRule type="cellIs" dxfId="4595" priority="2752" operator="equal">
      <formula>"연"</formula>
    </cfRule>
    <cfRule type="cellIs" dxfId="4594" priority="2751" operator="equal">
      <formula>"연"</formula>
    </cfRule>
    <cfRule type="cellIs" dxfId="4593" priority="2750" operator="equal">
      <formula>"연"</formula>
    </cfRule>
  </conditionalFormatting>
  <conditionalFormatting sqref="N37">
    <cfRule type="cellIs" dxfId="4592" priority="649" operator="equal">
      <formula>"연"</formula>
    </cfRule>
    <cfRule type="cellIs" dxfId="4591" priority="650" operator="equal">
      <formula>"연"</formula>
    </cfRule>
    <cfRule type="cellIs" dxfId="4590" priority="651" operator="equal">
      <formula>"연"</formula>
    </cfRule>
    <cfRule type="cellIs" dxfId="4589" priority="652" operator="equal">
      <formula>"연"</formula>
    </cfRule>
  </conditionalFormatting>
  <conditionalFormatting sqref="N37:O37">
    <cfRule type="cellIs" dxfId="4588" priority="647" operator="equal">
      <formula>"연"</formula>
    </cfRule>
  </conditionalFormatting>
  <conditionalFormatting sqref="O26:O27">
    <cfRule type="cellIs" dxfId="4587" priority="2485" operator="equal">
      <formula>"연"</formula>
    </cfRule>
  </conditionalFormatting>
  <conditionalFormatting sqref="O26:O28">
    <cfRule type="cellIs" dxfId="4586" priority="2479" operator="equal">
      <formula>"연"</formula>
    </cfRule>
  </conditionalFormatting>
  <conditionalFormatting sqref="O26:O29">
    <cfRule type="cellIs" dxfId="4585" priority="2484" operator="equal">
      <formula>"연"</formula>
    </cfRule>
  </conditionalFormatting>
  <conditionalFormatting sqref="O33">
    <cfRule type="cellIs" dxfId="4584" priority="2295" operator="equal">
      <formula>"연"</formula>
    </cfRule>
    <cfRule type="cellIs" dxfId="4583" priority="2296" operator="equal">
      <formula>"연"</formula>
    </cfRule>
    <cfRule type="cellIs" dxfId="4582" priority="2297" operator="equal">
      <formula>"연"</formula>
    </cfRule>
    <cfRule type="cellIs" dxfId="4581" priority="2305" operator="equal">
      <formula>"연"</formula>
    </cfRule>
  </conditionalFormatting>
  <conditionalFormatting sqref="O34">
    <cfRule type="cellIs" dxfId="4580" priority="786" operator="equal">
      <formula>"연"</formula>
    </cfRule>
    <cfRule type="cellIs" dxfId="4579" priority="785" operator="equal">
      <formula>"연"</formula>
    </cfRule>
    <cfRule type="cellIs" dxfId="4578" priority="784" operator="equal">
      <formula>"연"</formula>
    </cfRule>
    <cfRule type="cellIs" dxfId="4577" priority="783" operator="equal">
      <formula>"연"</formula>
    </cfRule>
  </conditionalFormatting>
  <conditionalFormatting sqref="O34:O35">
    <cfRule type="cellIs" dxfId="4576" priority="787" operator="equal">
      <formula>"연"</formula>
    </cfRule>
  </conditionalFormatting>
  <conditionalFormatting sqref="O35">
    <cfRule type="cellIs" dxfId="4575" priority="2747" operator="equal">
      <formula>"연"</formula>
    </cfRule>
    <cfRule type="cellIs" dxfId="4574" priority="2746" operator="equal">
      <formula>"연"</formula>
    </cfRule>
    <cfRule type="cellIs" dxfId="4573" priority="2745" operator="equal">
      <formula>"연"</formula>
    </cfRule>
    <cfRule type="cellIs" dxfId="4572" priority="2744" operator="equal">
      <formula>"연"</formula>
    </cfRule>
  </conditionalFormatting>
  <conditionalFormatting sqref="O37">
    <cfRule type="cellIs" dxfId="4571" priority="645" operator="equal">
      <formula>"연"</formula>
    </cfRule>
    <cfRule type="cellIs" dxfId="4570" priority="646" operator="equal">
      <formula>"연"</formula>
    </cfRule>
    <cfRule type="cellIs" dxfId="4569" priority="643" operator="equal">
      <formula>"연"</formula>
    </cfRule>
    <cfRule type="cellIs" dxfId="4568" priority="644" operator="equal">
      <formula>"연"</formula>
    </cfRule>
  </conditionalFormatting>
  <conditionalFormatting sqref="P7:P8">
    <cfRule type="cellIs" dxfId="4567" priority="1890" operator="equal">
      <formula>"연"</formula>
    </cfRule>
  </conditionalFormatting>
  <conditionalFormatting sqref="P8">
    <cfRule type="cellIs" dxfId="4566" priority="1889" operator="equal">
      <formula>"연"</formula>
    </cfRule>
    <cfRule type="cellIs" dxfId="4565" priority="1885" operator="equal">
      <formula>"연"</formula>
    </cfRule>
    <cfRule type="cellIs" dxfId="4564" priority="1884" operator="equal">
      <formula>"연"</formula>
    </cfRule>
    <cfRule type="cellIs" dxfId="4563" priority="1886" operator="equal">
      <formula>"연"</formula>
    </cfRule>
    <cfRule type="cellIs" dxfId="4562" priority="1887" operator="equal">
      <formula>"연"</formula>
    </cfRule>
    <cfRule type="cellIs" dxfId="4561" priority="1878" operator="equal">
      <formula>"연"</formula>
    </cfRule>
  </conditionalFormatting>
  <conditionalFormatting sqref="P11">
    <cfRule type="cellIs" dxfId="4560" priority="1876" operator="equal">
      <formula>"연"</formula>
    </cfRule>
    <cfRule type="cellIs" dxfId="4559" priority="1874" operator="equal">
      <formula>"연"</formula>
    </cfRule>
    <cfRule type="cellIs" dxfId="4558" priority="1873" operator="equal">
      <formula>"연"</formula>
    </cfRule>
    <cfRule type="cellIs" dxfId="4557" priority="1872" operator="equal">
      <formula>"연"</formula>
    </cfRule>
    <cfRule type="cellIs" dxfId="4556" priority="1871" operator="equal">
      <formula>"연"</formula>
    </cfRule>
    <cfRule type="cellIs" dxfId="4555" priority="1865" operator="equal">
      <formula>"연"</formula>
    </cfRule>
    <cfRule type="cellIs" dxfId="4554" priority="1877" operator="equal">
      <formula>"연"</formula>
    </cfRule>
  </conditionalFormatting>
  <conditionalFormatting sqref="P18 P20">
    <cfRule type="cellIs" dxfId="4553" priority="2742" operator="equal">
      <formula>"연"</formula>
    </cfRule>
  </conditionalFormatting>
  <conditionalFormatting sqref="P26">
    <cfRule type="cellIs" dxfId="4552" priority="2109" operator="equal">
      <formula>"연"</formula>
    </cfRule>
    <cfRule type="cellIs" dxfId="4551" priority="2108" operator="equal">
      <formula>"연"</formula>
    </cfRule>
    <cfRule type="cellIs" dxfId="4550" priority="2110" operator="equal">
      <formula>"연"</formula>
    </cfRule>
  </conditionalFormatting>
  <conditionalFormatting sqref="P28">
    <cfRule type="cellIs" dxfId="4549" priority="407" operator="equal">
      <formula>"연"</formula>
    </cfRule>
    <cfRule type="cellIs" dxfId="4548" priority="409" operator="equal">
      <formula>"연"</formula>
    </cfRule>
    <cfRule type="cellIs" dxfId="4547" priority="406" operator="equal">
      <formula>"연"</formula>
    </cfRule>
  </conditionalFormatting>
  <conditionalFormatting sqref="P28:P29">
    <cfRule type="cellIs" dxfId="4546" priority="410" operator="equal">
      <formula>"연"</formula>
    </cfRule>
  </conditionalFormatting>
  <conditionalFormatting sqref="P29">
    <cfRule type="cellIs" dxfId="4545" priority="1858" operator="equal">
      <formula>"연"</formula>
    </cfRule>
    <cfRule type="cellIs" dxfId="4544" priority="1859" operator="equal">
      <formula>"연"</formula>
    </cfRule>
    <cfRule type="cellIs" dxfId="4543" priority="1860" operator="equal">
      <formula>"연"</formula>
    </cfRule>
    <cfRule type="cellIs" dxfId="4542" priority="1861" operator="equal">
      <formula>"연"</formula>
    </cfRule>
    <cfRule type="cellIs" dxfId="4541" priority="1863" operator="equal">
      <formula>"연"</formula>
    </cfRule>
    <cfRule type="cellIs" dxfId="4540" priority="1864" operator="equal">
      <formula>"연"</formula>
    </cfRule>
  </conditionalFormatting>
  <conditionalFormatting sqref="P35">
    <cfRule type="cellIs" dxfId="4539" priority="701" operator="equal">
      <formula>"연"</formula>
    </cfRule>
    <cfRule type="cellIs" dxfId="4538" priority="700" operator="equal">
      <formula>"연"</formula>
    </cfRule>
    <cfRule type="cellIs" dxfId="4537" priority="699" operator="equal">
      <formula>"연"</formula>
    </cfRule>
  </conditionalFormatting>
  <conditionalFormatting sqref="P35:P36">
    <cfRule type="cellIs" dxfId="4536" priority="702" operator="equal">
      <formula>"연"</formula>
    </cfRule>
  </conditionalFormatting>
  <conditionalFormatting sqref="P36">
    <cfRule type="cellIs" dxfId="4535" priority="1095" operator="equal">
      <formula>"연"</formula>
    </cfRule>
    <cfRule type="cellIs" dxfId="4534" priority="2740" operator="equal">
      <formula>"연"</formula>
    </cfRule>
    <cfRule type="cellIs" dxfId="4533" priority="2739" operator="equal">
      <formula>"연"</formula>
    </cfRule>
    <cfRule type="cellIs" dxfId="4532" priority="1098" operator="equal">
      <formula>"연"</formula>
    </cfRule>
    <cfRule type="cellIs" dxfId="4531" priority="1097" operator="equal">
      <formula>"연"</formula>
    </cfRule>
    <cfRule type="cellIs" dxfId="4530" priority="1096" operator="equal">
      <formula>"연"</formula>
    </cfRule>
    <cfRule type="cellIs" dxfId="4529" priority="2738" operator="equal">
      <formula>"연"</formula>
    </cfRule>
    <cfRule type="cellIs" dxfId="4528" priority="2741" operator="equal">
      <formula>"연"</formula>
    </cfRule>
  </conditionalFormatting>
  <conditionalFormatting sqref="P26:Q26">
    <cfRule type="cellIs" dxfId="4527" priority="1802" operator="equal">
      <formula>"연"</formula>
    </cfRule>
  </conditionalFormatting>
  <conditionalFormatting sqref="P35:Q35">
    <cfRule type="cellIs" dxfId="4526" priority="697" operator="equal">
      <formula>"연"</formula>
    </cfRule>
  </conditionalFormatting>
  <conditionalFormatting sqref="P30:S30">
    <cfRule type="cellIs" dxfId="4525" priority="2061" operator="equal">
      <formula>"연"</formula>
    </cfRule>
    <cfRule type="cellIs" dxfId="4524" priority="2059" operator="equal">
      <formula>"연"</formula>
    </cfRule>
  </conditionalFormatting>
  <conditionalFormatting sqref="P33:S33">
    <cfRule type="cellIs" dxfId="4523" priority="1749" operator="equal">
      <formula>"연"</formula>
    </cfRule>
  </conditionalFormatting>
  <conditionalFormatting sqref="P24:V25 Y24:AC25 AF24:AJ25 AL24:AQ25 Z26:AC26 AI26:AJ26 U26:V27 AO26:AQ27 AH27:AJ27 AA27:AC28 T28:V28 AI28:AJ28 AN28:AQ29 Q29:V29 X29:AC29 AJ29 AG29:AI30 AP30:AQ30 AB30:AC31 U30:V32 AI31:AJ31 AM31:AQ32 T33:V33 Y33:AC33 AF33:AJ33 AN33:AQ33 R26:T26 Y30:Z31 AH32:AJ32 P31:Q32">
    <cfRule type="cellIs" dxfId="4522" priority="2776" operator="equal">
      <formula>"연"</formula>
    </cfRule>
  </conditionalFormatting>
  <conditionalFormatting sqref="P24:V25 Y24:AC25 AF24:AJ25 AM24:AQ25 R26:T26 Z26:AC26 AI26:AJ26 U26:V27 AO26:AQ27 AH27:AJ27 AA27:AC28 T28:V28 AI28:AJ28 AN28:AQ29 Q29:V29 Y29:AC29 AJ29 AG29:AI30 AP30:AQ30 Y30:Z31 AB30:AC31 U30:V32 P30:P33 AI31:AJ31 P31:Q32 AM31:AQ32 AH32:AJ32 T33:V33 Y33:AC33 AF33:AJ33 AN33:AQ33 AF26:AG26 AF27 AM27 P28:R28 AM29 T31 S31:S32 P27:S27 P33:R33 AF28:AG28 R30:S30 Z32:AA32 AM30:AN30 Y27:Y28 AF31:AG31 AF32">
    <cfRule type="cellIs" dxfId="4521" priority="2777" operator="equal">
      <formula>"연"</formula>
    </cfRule>
  </conditionalFormatting>
  <conditionalFormatting sqref="Q5">
    <cfRule type="cellIs" dxfId="4520" priority="1823" operator="equal">
      <formula>"연"</formula>
    </cfRule>
    <cfRule type="cellIs" dxfId="4519" priority="1817" operator="equal">
      <formula>"연"</formula>
    </cfRule>
    <cfRule type="cellIs" dxfId="4518" priority="1824" operator="equal">
      <formula>"연"</formula>
    </cfRule>
    <cfRule type="cellIs" dxfId="4517" priority="1825" operator="equal">
      <formula>"연"</formula>
    </cfRule>
    <cfRule type="cellIs" dxfId="4516" priority="1826" operator="equal">
      <formula>"연"</formula>
    </cfRule>
    <cfRule type="cellIs" dxfId="4515" priority="1827" operator="equal">
      <formula>"연"</formula>
    </cfRule>
    <cfRule type="cellIs" dxfId="4514" priority="1828" operator="equal">
      <formula>"연"</formula>
    </cfRule>
    <cfRule type="cellIs" dxfId="4513" priority="1829" operator="equal">
      <formula>"연"</formula>
    </cfRule>
  </conditionalFormatting>
  <conditionalFormatting sqref="Q9:Q10">
    <cfRule type="cellIs" dxfId="4512" priority="2735" operator="equal">
      <formula>"연"</formula>
    </cfRule>
  </conditionalFormatting>
  <conditionalFormatting sqref="Q15">
    <cfRule type="cellIs" dxfId="4511" priority="1813" operator="equal">
      <formula>"연"</formula>
    </cfRule>
    <cfRule type="cellIs" dxfId="4510" priority="1814" operator="equal">
      <formula>"연"</formula>
    </cfRule>
    <cfRule type="cellIs" dxfId="4509" priority="1812" operator="equal">
      <formula>"연"</formula>
    </cfRule>
    <cfRule type="cellIs" dxfId="4508" priority="1811" operator="equal">
      <formula>"연"</formula>
    </cfRule>
    <cfRule type="cellIs" dxfId="4507" priority="1815" operator="equal">
      <formula>"연"</formula>
    </cfRule>
    <cfRule type="cellIs" dxfId="4506" priority="1816" operator="equal">
      <formula>"연"</formula>
    </cfRule>
    <cfRule type="cellIs" dxfId="4505" priority="1804" operator="equal">
      <formula>"연"</formula>
    </cfRule>
    <cfRule type="cellIs" dxfId="4504" priority="1810" operator="equal">
      <formula>"연"</formula>
    </cfRule>
  </conditionalFormatting>
  <conditionalFormatting sqref="Q17">
    <cfRule type="cellIs" dxfId="4503" priority="1171" operator="equal">
      <formula>"연"</formula>
    </cfRule>
  </conditionalFormatting>
  <conditionalFormatting sqref="Q26">
    <cfRule type="cellIs" dxfId="4502" priority="1791" operator="equal">
      <formula>"연"</formula>
    </cfRule>
    <cfRule type="cellIs" dxfId="4501" priority="1797" operator="equal">
      <formula>"연"</formula>
    </cfRule>
    <cfRule type="cellIs" dxfId="4500" priority="1803" operator="equal">
      <formula>"연"</formula>
    </cfRule>
    <cfRule type="cellIs" dxfId="4499" priority="1800" operator="equal">
      <formula>"연"</formula>
    </cfRule>
    <cfRule type="cellIs" dxfId="4498" priority="1799" operator="equal">
      <formula>"연"</formula>
    </cfRule>
    <cfRule type="cellIs" dxfId="4497" priority="1798" operator="equal">
      <formula>"연"</formula>
    </cfRule>
    <cfRule type="cellIs" dxfId="4496" priority="1801" operator="equal">
      <formula>"연"</formula>
    </cfRule>
  </conditionalFormatting>
  <conditionalFormatting sqref="Q28:Q29">
    <cfRule type="cellIs" dxfId="4495" priority="2146" operator="equal">
      <formula>"연"</formula>
    </cfRule>
    <cfRule type="cellIs" dxfId="4494" priority="2147" operator="equal">
      <formula>"연"</formula>
    </cfRule>
  </conditionalFormatting>
  <conditionalFormatting sqref="Q28:Q30">
    <cfRule type="cellIs" dxfId="4493" priority="2060" operator="equal">
      <formula>"연"</formula>
    </cfRule>
  </conditionalFormatting>
  <conditionalFormatting sqref="Q30">
    <cfRule type="cellIs" dxfId="4492" priority="2055" operator="equal">
      <formula>"연"</formula>
    </cfRule>
  </conditionalFormatting>
  <conditionalFormatting sqref="Q35">
    <cfRule type="cellIs" dxfId="4491" priority="694" operator="equal">
      <formula>"연"</formula>
    </cfRule>
    <cfRule type="cellIs" dxfId="4490" priority="696" operator="equal">
      <formula>"연"</formula>
    </cfRule>
    <cfRule type="cellIs" dxfId="4489" priority="695" operator="equal">
      <formula>"연"</formula>
    </cfRule>
  </conditionalFormatting>
  <conditionalFormatting sqref="Q35:Q37">
    <cfRule type="cellIs" dxfId="4488" priority="692" operator="equal">
      <formula>"연"</formula>
    </cfRule>
  </conditionalFormatting>
  <conditionalFormatting sqref="Q36">
    <cfRule type="cellIs" dxfId="4487" priority="689" operator="equal">
      <formula>"연"</formula>
    </cfRule>
    <cfRule type="cellIs" dxfId="4486" priority="690" operator="equal">
      <formula>"연"</formula>
    </cfRule>
    <cfRule type="cellIs" dxfId="4485" priority="691" operator="equal">
      <formula>"연"</formula>
    </cfRule>
    <cfRule type="cellIs" dxfId="4484" priority="688" operator="equal">
      <formula>"연"</formula>
    </cfRule>
  </conditionalFormatting>
  <conditionalFormatting sqref="Q37">
    <cfRule type="cellIs" dxfId="4483" priority="1091" operator="equal">
      <formula>"연"</formula>
    </cfRule>
    <cfRule type="cellIs" dxfId="4482" priority="2732" operator="equal">
      <formula>"연"</formula>
    </cfRule>
    <cfRule type="cellIs" dxfId="4481" priority="2731" operator="equal">
      <formula>"연"</formula>
    </cfRule>
    <cfRule type="cellIs" dxfId="4480" priority="1092" operator="equal">
      <formula>"연"</formula>
    </cfRule>
    <cfRule type="cellIs" dxfId="4479" priority="1090" operator="equal">
      <formula>"연"</formula>
    </cfRule>
    <cfRule type="cellIs" dxfId="4478" priority="1093" operator="equal">
      <formula>"연"</formula>
    </cfRule>
    <cfRule type="cellIs" dxfId="4477" priority="2734" operator="equal">
      <formula>"연"</formula>
    </cfRule>
    <cfRule type="cellIs" dxfId="4476" priority="2733" operator="equal">
      <formula>"연"</formula>
    </cfRule>
  </conditionalFormatting>
  <conditionalFormatting sqref="Q37:R37">
    <cfRule type="cellIs" dxfId="4475" priority="2730" operator="equal">
      <formula>"연"</formula>
    </cfRule>
  </conditionalFormatting>
  <conditionalFormatting sqref="R10">
    <cfRule type="cellIs" dxfId="4474" priority="1789" operator="equal">
      <formula>"연"</formula>
    </cfRule>
    <cfRule type="cellIs" dxfId="4473" priority="1788" operator="equal">
      <formula>"연"</formula>
    </cfRule>
    <cfRule type="cellIs" dxfId="4472" priority="1787" operator="equal">
      <formula>"연"</formula>
    </cfRule>
    <cfRule type="cellIs" dxfId="4471" priority="1786" operator="equal">
      <formula>"연"</formula>
    </cfRule>
    <cfRule type="cellIs" dxfId="4470" priority="1785" operator="equal">
      <formula>"연"</formula>
    </cfRule>
    <cfRule type="cellIs" dxfId="4469" priority="1784" operator="equal">
      <formula>"연"</formula>
    </cfRule>
    <cfRule type="cellIs" dxfId="4468" priority="1778" operator="equal">
      <formula>"연"</formula>
    </cfRule>
    <cfRule type="cellIs" dxfId="4467" priority="1790" operator="equal">
      <formula>"연"</formula>
    </cfRule>
  </conditionalFormatting>
  <conditionalFormatting sqref="R13:R14">
    <cfRule type="cellIs" dxfId="4466" priority="2729" operator="equal">
      <formula>"연"</formula>
    </cfRule>
  </conditionalFormatting>
  <conditionalFormatting sqref="R16:R17">
    <cfRule type="cellIs" dxfId="4465" priority="1775" operator="equal">
      <formula>"연"</formula>
    </cfRule>
  </conditionalFormatting>
  <conditionalFormatting sqref="R17">
    <cfRule type="cellIs" dxfId="4464" priority="1772" operator="equal">
      <formula>"연"</formula>
    </cfRule>
    <cfRule type="cellIs" dxfId="4463" priority="1771" operator="equal">
      <formula>"연"</formula>
    </cfRule>
    <cfRule type="cellIs" dxfId="4462" priority="1765" operator="equal">
      <formula>"연"</formula>
    </cfRule>
    <cfRule type="cellIs" dxfId="4461" priority="1777" operator="equal">
      <formula>"연"</formula>
    </cfRule>
    <cfRule type="cellIs" dxfId="4460" priority="1776" operator="equal">
      <formula>"연"</formula>
    </cfRule>
    <cfRule type="cellIs" dxfId="4459" priority="1774" operator="equal">
      <formula>"연"</formula>
    </cfRule>
    <cfRule type="cellIs" dxfId="4458" priority="1773" operator="equal">
      <formula>"연"</formula>
    </cfRule>
  </conditionalFormatting>
  <conditionalFormatting sqref="R26:R27">
    <cfRule type="cellIs" dxfId="4457" priority="2149" operator="equal">
      <formula>"연"</formula>
    </cfRule>
  </conditionalFormatting>
  <conditionalFormatting sqref="R31">
    <cfRule type="cellIs" dxfId="4456" priority="1764" operator="equal">
      <formula>"연"</formula>
    </cfRule>
    <cfRule type="cellIs" dxfId="4455" priority="1762" operator="equal">
      <formula>"연"</formula>
    </cfRule>
    <cfRule type="cellIs" dxfId="4454" priority="1761" operator="equal">
      <formula>"연"</formula>
    </cfRule>
    <cfRule type="cellIs" dxfId="4453" priority="1758" operator="equal">
      <formula>"연"</formula>
    </cfRule>
    <cfRule type="cellIs" dxfId="4452" priority="1752" operator="equal">
      <formula>"연"</formula>
    </cfRule>
    <cfRule type="cellIs" dxfId="4451" priority="1759" operator="equal">
      <formula>"연"</formula>
    </cfRule>
    <cfRule type="cellIs" dxfId="4450" priority="1760" operator="equal">
      <formula>"연"</formula>
    </cfRule>
  </conditionalFormatting>
  <conditionalFormatting sqref="R31:R32">
    <cfRule type="cellIs" dxfId="4449" priority="1763" operator="equal">
      <formula>"연"</formula>
    </cfRule>
  </conditionalFormatting>
  <conditionalFormatting sqref="R32">
    <cfRule type="cellIs" dxfId="4448" priority="2054" operator="equal">
      <formula>"연"</formula>
    </cfRule>
    <cfRule type="cellIs" dxfId="4447" priority="2053" operator="equal">
      <formula>"연"</formula>
    </cfRule>
  </conditionalFormatting>
  <conditionalFormatting sqref="R34">
    <cfRule type="cellIs" dxfId="4446" priority="2727" operator="equal">
      <formula>"연"</formula>
    </cfRule>
    <cfRule type="cellIs" dxfId="4445" priority="2725" operator="equal">
      <formula>"연"</formula>
    </cfRule>
    <cfRule type="cellIs" dxfId="4444" priority="2728" operator="equal">
      <formula>"연"</formula>
    </cfRule>
    <cfRule type="cellIs" dxfId="4443" priority="2726" operator="equal">
      <formula>"연"</formula>
    </cfRule>
    <cfRule type="cellIs" dxfId="4442" priority="1086" operator="equal">
      <formula>"연"</formula>
    </cfRule>
    <cfRule type="cellIs" dxfId="4441" priority="1088" operator="equal">
      <formula>"연"</formula>
    </cfRule>
    <cfRule type="cellIs" dxfId="4440" priority="1087" operator="equal">
      <formula>"연"</formula>
    </cfRule>
    <cfRule type="cellIs" dxfId="4439" priority="1085" operator="equal">
      <formula>"연"</formula>
    </cfRule>
  </conditionalFormatting>
  <conditionalFormatting sqref="R34:R35">
    <cfRule type="cellIs" dxfId="4438" priority="1083" operator="equal">
      <formula>"연"</formula>
    </cfRule>
  </conditionalFormatting>
  <conditionalFormatting sqref="R35">
    <cfRule type="cellIs" dxfId="4437" priority="1080" operator="equal">
      <formula>"연"</formula>
    </cfRule>
    <cfRule type="cellIs" dxfId="4436" priority="1081" operator="equal">
      <formula>"연"</formula>
    </cfRule>
    <cfRule type="cellIs" dxfId="4435" priority="1082" operator="equal">
      <formula>"연"</formula>
    </cfRule>
  </conditionalFormatting>
  <conditionalFormatting sqref="R37">
    <cfRule type="cellIs" dxfId="4434" priority="2723" operator="equal">
      <formula>"연"</formula>
    </cfRule>
    <cfRule type="cellIs" dxfId="4433" priority="2721" operator="equal">
      <formula>"연"</formula>
    </cfRule>
    <cfRule type="cellIs" dxfId="4432" priority="638" operator="equal">
      <formula>"연"</formula>
    </cfRule>
    <cfRule type="cellIs" dxfId="4431" priority="639" operator="equal">
      <formula>"연"</formula>
    </cfRule>
    <cfRule type="cellIs" dxfId="4430" priority="640" operator="equal">
      <formula>"연"</formula>
    </cfRule>
    <cfRule type="cellIs" dxfId="4429" priority="641" operator="equal">
      <formula>"연"</formula>
    </cfRule>
    <cfRule type="cellIs" dxfId="4428" priority="2722" operator="equal">
      <formula>"연"</formula>
    </cfRule>
  </conditionalFormatting>
  <conditionalFormatting sqref="R32:S32">
    <cfRule type="cellIs" dxfId="4427" priority="2052" operator="equal">
      <formula>"연"</formula>
    </cfRule>
  </conditionalFormatting>
  <conditionalFormatting sqref="R37:S37">
    <cfRule type="cellIs" dxfId="4426" priority="642" operator="equal">
      <formula>"연"</formula>
    </cfRule>
    <cfRule type="cellIs" dxfId="4425" priority="2720" operator="equal">
      <formula>"연"</formula>
    </cfRule>
  </conditionalFormatting>
  <conditionalFormatting sqref="R35:T35">
    <cfRule type="cellIs" dxfId="4424" priority="1078" operator="equal">
      <formula>"연"</formula>
    </cfRule>
  </conditionalFormatting>
  <conditionalFormatting sqref="S13">
    <cfRule type="cellIs" dxfId="4423" priority="1732" operator="equal">
      <formula>"연"</formula>
    </cfRule>
    <cfRule type="cellIs" dxfId="4422" priority="1734" operator="equal">
      <formula>"연"</formula>
    </cfRule>
    <cfRule type="cellIs" dxfId="4421" priority="1726" operator="equal">
      <formula>"연"</formula>
    </cfRule>
    <cfRule type="cellIs" dxfId="4420" priority="1736" operator="equal">
      <formula>"연"</formula>
    </cfRule>
    <cfRule type="cellIs" dxfId="4419" priority="1738" operator="equal">
      <formula>"연"</formula>
    </cfRule>
    <cfRule type="cellIs" dxfId="4418" priority="1735" operator="equal">
      <formula>"연"</formula>
    </cfRule>
    <cfRule type="cellIs" dxfId="4417" priority="1737" operator="equal">
      <formula>"연"</formula>
    </cfRule>
    <cfRule type="cellIs" dxfId="4416" priority="1733" operator="equal">
      <formula>"연"</formula>
    </cfRule>
  </conditionalFormatting>
  <conditionalFormatting sqref="S21:S23">
    <cfRule type="cellIs" dxfId="4415" priority="1183" operator="equal">
      <formula>"연"</formula>
    </cfRule>
  </conditionalFormatting>
  <conditionalFormatting sqref="S22">
    <cfRule type="cellIs" dxfId="4414" priority="1184" operator="equal">
      <formula>"연"</formula>
    </cfRule>
    <cfRule type="cellIs" dxfId="4413" priority="1181" operator="equal">
      <formula>"연"</formula>
    </cfRule>
    <cfRule type="cellIs" dxfId="4412" priority="1182" operator="equal">
      <formula>"연"</formula>
    </cfRule>
    <cfRule type="cellIs" dxfId="4411" priority="1180" operator="equal">
      <formula>"연"</formula>
    </cfRule>
    <cfRule type="cellIs" dxfId="4410" priority="1179" operator="equal">
      <formula>"연"</formula>
    </cfRule>
    <cfRule type="cellIs" dxfId="4409" priority="1185" operator="equal">
      <formula>"연"</formula>
    </cfRule>
  </conditionalFormatting>
  <conditionalFormatting sqref="S28">
    <cfRule type="cellIs" dxfId="4408" priority="2102" operator="equal">
      <formula>"연"</formula>
    </cfRule>
    <cfRule type="cellIs" dxfId="4407" priority="2101" operator="equal">
      <formula>"연"</formula>
    </cfRule>
    <cfRule type="cellIs" dxfId="4406" priority="2097" operator="equal">
      <formula>"연"</formula>
    </cfRule>
    <cfRule type="cellIs" dxfId="4405" priority="2103" operator="equal">
      <formula>"연"</formula>
    </cfRule>
  </conditionalFormatting>
  <conditionalFormatting sqref="S29">
    <cfRule type="cellIs" dxfId="4404" priority="222" operator="equal">
      <formula>"연"</formula>
    </cfRule>
  </conditionalFormatting>
  <conditionalFormatting sqref="S31:S33">
    <cfRule type="cellIs" dxfId="4403" priority="1751" operator="equal">
      <formula>"연"</formula>
    </cfRule>
  </conditionalFormatting>
  <conditionalFormatting sqref="S33">
    <cfRule type="cellIs" dxfId="4402" priority="1748" operator="equal">
      <formula>"연"</formula>
    </cfRule>
    <cfRule type="cellIs" dxfId="4401" priority="1745" operator="equal">
      <formula>"연"</formula>
    </cfRule>
    <cfRule type="cellIs" dxfId="4400" priority="1747" operator="equal">
      <formula>"연"</formula>
    </cfRule>
    <cfRule type="cellIs" dxfId="4399" priority="1750" operator="equal">
      <formula>"연"</formula>
    </cfRule>
    <cfRule type="cellIs" dxfId="4398" priority="1746" operator="equal">
      <formula>"연"</formula>
    </cfRule>
  </conditionalFormatting>
  <conditionalFormatting sqref="S33:S35">
    <cfRule type="cellIs" dxfId="4397" priority="782" operator="equal">
      <formula>"연"</formula>
    </cfRule>
  </conditionalFormatting>
  <conditionalFormatting sqref="S34">
    <cfRule type="cellIs" dxfId="4396" priority="780" operator="equal">
      <formula>"연"</formula>
    </cfRule>
    <cfRule type="cellIs" dxfId="4395" priority="779" operator="equal">
      <formula>"연"</formula>
    </cfRule>
    <cfRule type="cellIs" dxfId="4394" priority="781" operator="equal">
      <formula>"연"</formula>
    </cfRule>
  </conditionalFormatting>
  <conditionalFormatting sqref="S35">
    <cfRule type="cellIs" dxfId="4393" priority="2718" operator="equal">
      <formula>"연"</formula>
    </cfRule>
    <cfRule type="cellIs" dxfId="4392" priority="2717" operator="equal">
      <formula>"연"</formula>
    </cfRule>
    <cfRule type="cellIs" dxfId="4391" priority="2716" operator="equal">
      <formula>"연"</formula>
    </cfRule>
    <cfRule type="cellIs" dxfId="4390" priority="2715" operator="equal">
      <formula>"연"</formula>
    </cfRule>
    <cfRule type="cellIs" dxfId="4389" priority="1077" operator="equal">
      <formula>"연"</formula>
    </cfRule>
    <cfRule type="cellIs" dxfId="4388" priority="1075" operator="equal">
      <formula>"연"</formula>
    </cfRule>
    <cfRule type="cellIs" dxfId="4387" priority="1076" operator="equal">
      <formula>"연"</formula>
    </cfRule>
  </conditionalFormatting>
  <conditionalFormatting sqref="S37">
    <cfRule type="cellIs" dxfId="4386" priority="2714" operator="equal">
      <formula>"연"</formula>
    </cfRule>
    <cfRule type="cellIs" dxfId="4385" priority="2713" operator="equal">
      <formula>"연"</formula>
    </cfRule>
    <cfRule type="cellIs" dxfId="4384" priority="2712" operator="equal">
      <formula>"연"</formula>
    </cfRule>
  </conditionalFormatting>
  <conditionalFormatting sqref="S18:T18 T20">
    <cfRule type="cellIs" dxfId="4383" priority="2709" operator="equal">
      <formula>"연"</formula>
    </cfRule>
  </conditionalFormatting>
  <conditionalFormatting sqref="S22:T22">
    <cfRule type="cellIs" dxfId="4382" priority="499" operator="equal">
      <formula>"연"</formula>
    </cfRule>
  </conditionalFormatting>
  <conditionalFormatting sqref="S34:T34">
    <cfRule type="cellIs" dxfId="4381" priority="777" operator="equal">
      <formula>"연"</formula>
    </cfRule>
  </conditionalFormatting>
  <conditionalFormatting sqref="S35:T35">
    <cfRule type="cellIs" dxfId="4380" priority="2710" operator="equal">
      <formula>"연"</formula>
    </cfRule>
  </conditionalFormatting>
  <conditionalFormatting sqref="T13">
    <cfRule type="cellIs" dxfId="4379" priority="321" operator="equal">
      <formula>"연"</formula>
    </cfRule>
  </conditionalFormatting>
  <conditionalFormatting sqref="T14">
    <cfRule type="cellIs" dxfId="4378" priority="1713" operator="equal">
      <formula>"연"</formula>
    </cfRule>
    <cfRule type="cellIs" dxfId="4377" priority="1725" operator="equal">
      <formula>"연"</formula>
    </cfRule>
    <cfRule type="cellIs" dxfId="4376" priority="1724" operator="equal">
      <formula>"연"</formula>
    </cfRule>
    <cfRule type="cellIs" dxfId="4375" priority="1723" operator="equal">
      <formula>"연"</formula>
    </cfRule>
    <cfRule type="cellIs" dxfId="4374" priority="1722" operator="equal">
      <formula>"연"</formula>
    </cfRule>
    <cfRule type="cellIs" dxfId="4373" priority="1721" operator="equal">
      <formula>"연"</formula>
    </cfRule>
    <cfRule type="cellIs" dxfId="4372" priority="1720" operator="equal">
      <formula>"연"</formula>
    </cfRule>
    <cfRule type="cellIs" dxfId="4371" priority="1719" operator="equal">
      <formula>"연"</formula>
    </cfRule>
  </conditionalFormatting>
  <conditionalFormatting sqref="T18">
    <cfRule type="cellIs" dxfId="4370" priority="1106" operator="equal">
      <formula>"연"</formula>
    </cfRule>
    <cfRule type="cellIs" dxfId="4369" priority="1107" operator="equal">
      <formula>"연"</formula>
    </cfRule>
    <cfRule type="cellIs" dxfId="4368" priority="1112" operator="equal">
      <formula>"연"</formula>
    </cfRule>
    <cfRule type="cellIs" dxfId="4367" priority="1108" operator="equal">
      <formula>"연"</formula>
    </cfRule>
    <cfRule type="cellIs" dxfId="4366" priority="1100" operator="equal">
      <formula>"연"</formula>
    </cfRule>
    <cfRule type="cellIs" dxfId="4365" priority="1110" operator="equal">
      <formula>"연"</formula>
    </cfRule>
    <cfRule type="cellIs" dxfId="4364" priority="1111" operator="equal">
      <formula>"연"</formula>
    </cfRule>
    <cfRule type="cellIs" dxfId="4363" priority="1109" operator="equal">
      <formula>"연"</formula>
    </cfRule>
  </conditionalFormatting>
  <conditionalFormatting sqref="T22">
    <cfRule type="cellIs" dxfId="4362" priority="496" operator="equal">
      <formula>"연"</formula>
    </cfRule>
    <cfRule type="cellIs" dxfId="4361" priority="495" operator="equal">
      <formula>"연"</formula>
    </cfRule>
    <cfRule type="cellIs" dxfId="4360" priority="498" operator="equal">
      <formula>"연"</formula>
    </cfRule>
  </conditionalFormatting>
  <conditionalFormatting sqref="T27">
    <cfRule type="cellIs" dxfId="4359" priority="1706" operator="equal">
      <formula>"연"</formula>
    </cfRule>
    <cfRule type="cellIs" dxfId="4358" priority="1707" operator="equal">
      <formula>"연"</formula>
    </cfRule>
    <cfRule type="cellIs" dxfId="4357" priority="1708" operator="equal">
      <formula>"연"</formula>
    </cfRule>
    <cfRule type="cellIs" dxfId="4356" priority="1709" operator="equal">
      <formula>"연"</formula>
    </cfRule>
    <cfRule type="cellIs" dxfId="4355" priority="1711" operator="equal">
      <formula>"연"</formula>
    </cfRule>
    <cfRule type="cellIs" dxfId="4354" priority="1712" operator="equal">
      <formula>"연"</formula>
    </cfRule>
    <cfRule type="cellIs" dxfId="4353" priority="1700" operator="equal">
      <formula>"연"</formula>
    </cfRule>
  </conditionalFormatting>
  <conditionalFormatting sqref="T30">
    <cfRule type="cellIs" dxfId="4352" priority="1190" operator="equal">
      <formula>"연"</formula>
    </cfRule>
    <cfRule type="cellIs" dxfId="4351" priority="1191" operator="equal">
      <formula>"연"</formula>
    </cfRule>
    <cfRule type="cellIs" dxfId="4350" priority="286" operator="equal">
      <formula>"연"</formula>
    </cfRule>
    <cfRule type="cellIs" dxfId="4349" priority="287" operator="equal">
      <formula>"연"</formula>
    </cfRule>
    <cfRule type="cellIs" dxfId="4348" priority="288" operator="equal">
      <formula>"연"</formula>
    </cfRule>
    <cfRule type="cellIs" dxfId="4347" priority="289" operator="equal">
      <formula>"연"</formula>
    </cfRule>
  </conditionalFormatting>
  <conditionalFormatting sqref="T30:T31">
    <cfRule type="cellIs" dxfId="4346" priority="1192" operator="equal">
      <formula>"연"</formula>
    </cfRule>
  </conditionalFormatting>
  <conditionalFormatting sqref="T34">
    <cfRule type="cellIs" dxfId="4345" priority="773" operator="equal">
      <formula>"연"</formula>
    </cfRule>
    <cfRule type="cellIs" dxfId="4344" priority="775" operator="equal">
      <formula>"연"</formula>
    </cfRule>
    <cfRule type="cellIs" dxfId="4343" priority="776" operator="equal">
      <formula>"연"</formula>
    </cfRule>
    <cfRule type="cellIs" dxfId="4342" priority="774" operator="equal">
      <formula>"연"</formula>
    </cfRule>
  </conditionalFormatting>
  <conditionalFormatting sqref="T35">
    <cfRule type="cellIs" dxfId="4341" priority="2706" operator="equal">
      <formula>"연"</formula>
    </cfRule>
    <cfRule type="cellIs" dxfId="4340" priority="2707" operator="equal">
      <formula>"연"</formula>
    </cfRule>
    <cfRule type="cellIs" dxfId="4339" priority="2708" operator="equal">
      <formula>"연"</formula>
    </cfRule>
  </conditionalFormatting>
  <conditionalFormatting sqref="T36">
    <cfRule type="cellIs" dxfId="4338" priority="1073" operator="equal">
      <formula>"연"</formula>
    </cfRule>
    <cfRule type="cellIs" dxfId="4337" priority="1072" operator="equal">
      <formula>"연"</formula>
    </cfRule>
    <cfRule type="cellIs" dxfId="4336" priority="1071" operator="equal">
      <formula>"연"</formula>
    </cfRule>
  </conditionalFormatting>
  <conditionalFormatting sqref="T36:U36">
    <cfRule type="cellIs" dxfId="4335" priority="686" operator="equal">
      <formula>"연"</formula>
    </cfRule>
    <cfRule type="cellIs" dxfId="4334" priority="685" operator="equal">
      <formula>"연"</formula>
    </cfRule>
  </conditionalFormatting>
  <conditionalFormatting sqref="T28:V28 Q29:V29 U30:W30 S31:Z31 T33:AD33 AI26:AK26 AH27:AM27 AI28:AJ28 AG29:AJ29 AP30:AQ30 AI31:AQ31 R26:X26 P28:R28 Y30:Z30 Z26:AG26 AA27:AF27 AM29:AQ29 AM32:AQ32 AN28:AQ28 P24:W24 Y24:AQ24 P25:AQ25 AO26:AQ27 P31:Q32">
    <cfRule type="cellIs" dxfId="4333" priority="2736" operator="equal">
      <formula>"연"</formula>
    </cfRule>
  </conditionalFormatting>
  <conditionalFormatting sqref="T27:Z27">
    <cfRule type="cellIs" dxfId="4332" priority="1710" operator="equal">
      <formula>"연"</formula>
    </cfRule>
  </conditionalFormatting>
  <conditionalFormatting sqref="U14">
    <cfRule type="cellIs" dxfId="4331" priority="165" operator="equal">
      <formula>"연"</formula>
    </cfRule>
  </conditionalFormatting>
  <conditionalFormatting sqref="U28:U29">
    <cfRule type="cellIs" dxfId="4330" priority="2702" operator="equal">
      <formula>"연"</formula>
    </cfRule>
    <cfRule type="cellIs" dxfId="4329" priority="2704" operator="equal">
      <formula>"연"</formula>
    </cfRule>
    <cfRule type="cellIs" dxfId="4328" priority="2703" operator="equal">
      <formula>"연"</formula>
    </cfRule>
  </conditionalFormatting>
  <conditionalFormatting sqref="U34">
    <cfRule type="cellIs" dxfId="4327" priority="1067" operator="equal">
      <formula>"연"</formula>
    </cfRule>
    <cfRule type="cellIs" dxfId="4326" priority="1066" operator="equal">
      <formula>"연"</formula>
    </cfRule>
    <cfRule type="cellIs" dxfId="4325" priority="1065" operator="equal">
      <formula>"연"</formula>
    </cfRule>
    <cfRule type="cellIs" dxfId="4324" priority="2701" operator="equal">
      <formula>"연"</formula>
    </cfRule>
    <cfRule type="cellIs" dxfId="4323" priority="1068" operator="equal">
      <formula>"연"</formula>
    </cfRule>
    <cfRule type="cellIs" dxfId="4322" priority="2698" operator="equal">
      <formula>"연"</formula>
    </cfRule>
    <cfRule type="cellIs" dxfId="4321" priority="2699" operator="equal">
      <formula>"연"</formula>
    </cfRule>
    <cfRule type="cellIs" dxfId="4320" priority="2700" operator="equal">
      <formula>"연"</formula>
    </cfRule>
  </conditionalFormatting>
  <conditionalFormatting sqref="U34:U35">
    <cfRule type="cellIs" dxfId="4319" priority="967" operator="equal">
      <formula>"연"</formula>
    </cfRule>
  </conditionalFormatting>
  <conditionalFormatting sqref="U35">
    <cfRule type="cellIs" dxfId="4318" priority="964" operator="equal">
      <formula>"연"</formula>
    </cfRule>
  </conditionalFormatting>
  <conditionalFormatting sqref="U35:U36">
    <cfRule type="cellIs" dxfId="4317" priority="687" operator="equal">
      <formula>"연"</formula>
    </cfRule>
  </conditionalFormatting>
  <conditionalFormatting sqref="U36">
    <cfRule type="cellIs" dxfId="4316" priority="684" operator="equal">
      <formula>"연"</formula>
    </cfRule>
  </conditionalFormatting>
  <conditionalFormatting sqref="U37">
    <cfRule type="cellIs" dxfId="4315" priority="636" operator="equal">
      <formula>"연"</formula>
    </cfRule>
    <cfRule type="cellIs" dxfId="4314" priority="637" operator="equal">
      <formula>"연"</formula>
    </cfRule>
    <cfRule type="cellIs" dxfId="4313" priority="635" operator="equal">
      <formula>"연"</formula>
    </cfRule>
  </conditionalFormatting>
  <conditionalFormatting sqref="U35:V35">
    <cfRule type="cellIs" dxfId="4312" priority="965" operator="equal">
      <formula>"연"</formula>
    </cfRule>
    <cfRule type="cellIs" dxfId="4311" priority="966" operator="equal">
      <formula>"연"</formula>
    </cfRule>
  </conditionalFormatting>
  <conditionalFormatting sqref="U36:V36">
    <cfRule type="cellIs" dxfId="4310" priority="682" operator="equal">
      <formula>"연"</formula>
    </cfRule>
  </conditionalFormatting>
  <conditionalFormatting sqref="U37:V37">
    <cfRule type="cellIs" dxfId="4309" priority="631" operator="equal">
      <formula>"연"</formula>
    </cfRule>
    <cfRule type="cellIs" dxfId="4308" priority="630" operator="equal">
      <formula>"연"</formula>
    </cfRule>
  </conditionalFormatting>
  <conditionalFormatting sqref="U24:W24 AL24:AL25 AB24:AE27 AI24:AK27 AP24:AQ33 U25:X27 AL27:AL28 U28:V29 AI28:AJ29 U30:W30 AI30:AI31 AK30:AL31 AJ31 U31:X33 AB33:AD33 AB29:AC31 AD31:AE32 AB28:AD28 AI33:AL33">
    <cfRule type="cellIs" dxfId="4307" priority="2748" operator="equal">
      <formula>"연"</formula>
    </cfRule>
  </conditionalFormatting>
  <conditionalFormatting sqref="U34:W34">
    <cfRule type="cellIs" dxfId="4306" priority="2697" operator="equal">
      <formula>"연"</formula>
    </cfRule>
  </conditionalFormatting>
  <conditionalFormatting sqref="U32:AA32">
    <cfRule type="cellIs" dxfId="4305" priority="2031" operator="equal">
      <formula>"연"</formula>
    </cfRule>
  </conditionalFormatting>
  <conditionalFormatting sqref="V27">
    <cfRule type="cellIs" dxfId="4304" priority="283" operator="equal">
      <formula>"연"</formula>
    </cfRule>
    <cfRule type="cellIs" dxfId="4303" priority="285" operator="equal">
      <formula>"연"</formula>
    </cfRule>
    <cfRule type="cellIs" dxfId="4302" priority="284" operator="equal">
      <formula>"연"</formula>
    </cfRule>
  </conditionalFormatting>
  <conditionalFormatting sqref="V30:V31">
    <cfRule type="cellIs" dxfId="4301" priority="2695" operator="equal">
      <formula>"연"</formula>
    </cfRule>
    <cfRule type="cellIs" dxfId="4300" priority="2694" operator="equal">
      <formula>"연"</formula>
    </cfRule>
    <cfRule type="cellIs" dxfId="4299" priority="2696" operator="equal">
      <formula>"연"</formula>
    </cfRule>
  </conditionalFormatting>
  <conditionalFormatting sqref="V34">
    <cfRule type="cellIs" dxfId="4298" priority="960" operator="equal">
      <formula>"연"</formula>
    </cfRule>
    <cfRule type="cellIs" dxfId="4297" priority="2693" operator="equal">
      <formula>"연"</formula>
    </cfRule>
    <cfRule type="cellIs" dxfId="4296" priority="962" operator="equal">
      <formula>"연"</formula>
    </cfRule>
    <cfRule type="cellIs" dxfId="4295" priority="959" operator="equal">
      <formula>"연"</formula>
    </cfRule>
    <cfRule type="cellIs" dxfId="4294" priority="961" operator="equal">
      <formula>"연"</formula>
    </cfRule>
    <cfRule type="cellIs" dxfId="4293" priority="2692" operator="equal">
      <formula>"연"</formula>
    </cfRule>
    <cfRule type="cellIs" dxfId="4292" priority="2691" operator="equal">
      <formula>"연"</formula>
    </cfRule>
  </conditionalFormatting>
  <conditionalFormatting sqref="V35">
    <cfRule type="cellIs" dxfId="4291" priority="1061" operator="equal">
      <formula>"연"</formula>
    </cfRule>
    <cfRule type="cellIs" dxfId="4290" priority="1063" operator="equal">
      <formula>"연"</formula>
    </cfRule>
    <cfRule type="cellIs" dxfId="4289" priority="1062" operator="equal">
      <formula>"연"</formula>
    </cfRule>
  </conditionalFormatting>
  <conditionalFormatting sqref="V36">
    <cfRule type="cellIs" dxfId="4288" priority="680" operator="equal">
      <formula>"연"</formula>
    </cfRule>
    <cfRule type="cellIs" dxfId="4287" priority="681" operator="equal">
      <formula>"연"</formula>
    </cfRule>
    <cfRule type="cellIs" dxfId="4286" priority="679" operator="equal">
      <formula>"연"</formula>
    </cfRule>
  </conditionalFormatting>
  <conditionalFormatting sqref="V36:V37">
    <cfRule type="cellIs" dxfId="4285" priority="632" operator="equal">
      <formula>"연"</formula>
    </cfRule>
  </conditionalFormatting>
  <conditionalFormatting sqref="V37">
    <cfRule type="cellIs" dxfId="4284" priority="629" operator="equal">
      <formula>"연"</formula>
    </cfRule>
    <cfRule type="cellIs" dxfId="4283" priority="628" operator="equal">
      <formula>"연"</formula>
    </cfRule>
  </conditionalFormatting>
  <conditionalFormatting sqref="V34:W34">
    <cfRule type="cellIs" dxfId="4282" priority="2688" operator="equal">
      <formula>"연"</formula>
    </cfRule>
  </conditionalFormatting>
  <conditionalFormatting sqref="V34:X34">
    <cfRule type="cellIs" dxfId="4281" priority="952" operator="equal">
      <formula>"연"</formula>
    </cfRule>
  </conditionalFormatting>
  <conditionalFormatting sqref="W9">
    <cfRule type="cellIs" dxfId="4280" priority="2689" operator="equal">
      <formula>"연"</formula>
    </cfRule>
  </conditionalFormatting>
  <conditionalFormatting sqref="W20">
    <cfRule type="cellIs" dxfId="4279" priority="1658" operator="equal">
      <formula>"연"</formula>
    </cfRule>
    <cfRule type="cellIs" dxfId="4278" priority="1657" operator="equal">
      <formula>"연"</formula>
    </cfRule>
    <cfRule type="cellIs" dxfId="4277" priority="1659" operator="equal">
      <formula>"연"</formula>
    </cfRule>
    <cfRule type="cellIs" dxfId="4276" priority="1656" operator="equal">
      <formula>"연"</formula>
    </cfRule>
    <cfRule type="cellIs" dxfId="4275" priority="1648" operator="equal">
      <formula>"연"</formula>
    </cfRule>
    <cfRule type="cellIs" dxfId="4274" priority="1655" operator="equal">
      <formula>"연"</formula>
    </cfRule>
    <cfRule type="cellIs" dxfId="4273" priority="1654" operator="equal">
      <formula>"연"</formula>
    </cfRule>
    <cfRule type="cellIs" dxfId="4272" priority="1660" operator="equal">
      <formula>"연"</formula>
    </cfRule>
  </conditionalFormatting>
  <conditionalFormatting sqref="W24 AD24:AE27 W25:X27 AD28 W30 AK30:AL31 AD31:AE32 W31:X33 AK32 AD33 AK33:AL33 AK24:AK27 AL27:AL28 AR28:AS33 AE29:AE30">
    <cfRule type="cellIs" dxfId="4271" priority="2834" operator="equal">
      <formula>"연"</formula>
    </cfRule>
  </conditionalFormatting>
  <conditionalFormatting sqref="W24:W27 AD24:AD28 P27:P28 W30:W33 AK30:AK33 AD31:AD33 AR24:AS27">
    <cfRule type="cellIs" dxfId="4270" priority="2806" operator="equal">
      <formula>"연"</formula>
    </cfRule>
  </conditionalFormatting>
  <conditionalFormatting sqref="W28">
    <cfRule type="cellIs" dxfId="4269" priority="1687" operator="equal">
      <formula>"연"</formula>
    </cfRule>
    <cfRule type="cellIs" dxfId="4268" priority="1699" operator="equal">
      <formula>"연"</formula>
    </cfRule>
    <cfRule type="cellIs" dxfId="4267" priority="1693" operator="equal">
      <formula>"연"</formula>
    </cfRule>
    <cfRule type="cellIs" dxfId="4266" priority="1694" operator="equal">
      <formula>"연"</formula>
    </cfRule>
    <cfRule type="cellIs" dxfId="4265" priority="1695" operator="equal">
      <formula>"연"</formula>
    </cfRule>
  </conditionalFormatting>
  <conditionalFormatting sqref="W28:W29">
    <cfRule type="cellIs" dxfId="4264" priority="1698" operator="equal">
      <formula>"연"</formula>
    </cfRule>
  </conditionalFormatting>
  <conditionalFormatting sqref="W29">
    <cfRule type="cellIs" dxfId="4263" priority="2046" operator="equal">
      <formula>"연"</formula>
    </cfRule>
    <cfRule type="cellIs" dxfId="4262" priority="2047" operator="equal">
      <formula>"연"</formula>
    </cfRule>
  </conditionalFormatting>
  <conditionalFormatting sqref="W34">
    <cfRule type="cellIs" dxfId="4261" priority="2687" operator="equal">
      <formula>"연"</formula>
    </cfRule>
    <cfRule type="cellIs" dxfId="4260" priority="951" operator="equal">
      <formula>"연"</formula>
    </cfRule>
    <cfRule type="cellIs" dxfId="4259" priority="950" operator="equal">
      <formula>"연"</formula>
    </cfRule>
    <cfRule type="cellIs" dxfId="4258" priority="949" operator="equal">
      <formula>"연"</formula>
    </cfRule>
  </conditionalFormatting>
  <conditionalFormatting sqref="W34:W35">
    <cfRule type="cellIs" dxfId="4257" priority="717" operator="equal">
      <formula>"연"</formula>
    </cfRule>
  </conditionalFormatting>
  <conditionalFormatting sqref="W35">
    <cfRule type="cellIs" dxfId="4256" priority="714" operator="equal">
      <formula>"연"</formula>
    </cfRule>
    <cfRule type="cellIs" dxfId="4255" priority="715" operator="equal">
      <formula>"연"</formula>
    </cfRule>
    <cfRule type="cellIs" dxfId="4254" priority="716" operator="equal">
      <formula>"연"</formula>
    </cfRule>
  </conditionalFormatting>
  <conditionalFormatting sqref="W36">
    <cfRule type="cellIs" dxfId="4253" priority="956" operator="equal">
      <formula>"연"</formula>
    </cfRule>
    <cfRule type="cellIs" dxfId="4252" priority="954" operator="equal">
      <formula>"연"</formula>
    </cfRule>
    <cfRule type="cellIs" dxfId="4251" priority="2681" operator="equal">
      <formula>"연"</formula>
    </cfRule>
    <cfRule type="cellIs" dxfId="4250" priority="2682" operator="equal">
      <formula>"연"</formula>
    </cfRule>
    <cfRule type="cellIs" dxfId="4249" priority="2683" operator="equal">
      <formula>"연"</formula>
    </cfRule>
    <cfRule type="cellIs" dxfId="4248" priority="2684" operator="equal">
      <formula>"연"</formula>
    </cfRule>
    <cfRule type="cellIs" dxfId="4247" priority="955" operator="equal">
      <formula>"연"</formula>
    </cfRule>
  </conditionalFormatting>
  <conditionalFormatting sqref="W36:W37">
    <cfRule type="cellIs" dxfId="4246" priority="957" operator="equal">
      <formula>"연"</formula>
    </cfRule>
  </conditionalFormatting>
  <conditionalFormatting sqref="W37">
    <cfRule type="cellIs" dxfId="4245" priority="1056" operator="equal">
      <formula>"연"</formula>
    </cfRule>
    <cfRule type="cellIs" dxfId="4244" priority="1055" operator="equal">
      <formula>"연"</formula>
    </cfRule>
    <cfRule type="cellIs" dxfId="4243" priority="1058" operator="equal">
      <formula>"연"</formula>
    </cfRule>
    <cfRule type="cellIs" dxfId="4242" priority="1057" operator="equal">
      <formula>"연"</formula>
    </cfRule>
  </conditionalFormatting>
  <conditionalFormatting sqref="W28:X28">
    <cfRule type="cellIs" dxfId="4241" priority="1696" operator="equal">
      <formula>"연"</formula>
    </cfRule>
  </conditionalFormatting>
  <conditionalFormatting sqref="W34:X34">
    <cfRule type="cellIs" dxfId="4240" priority="1052" operator="equal">
      <formula>"연"</formula>
    </cfRule>
    <cfRule type="cellIs" dxfId="4239" priority="1053" operator="equal">
      <formula>"연"</formula>
    </cfRule>
  </conditionalFormatting>
  <conditionalFormatting sqref="W35:X35">
    <cfRule type="cellIs" dxfId="4238" priority="712" operator="equal">
      <formula>"연"</formula>
    </cfRule>
  </conditionalFormatting>
  <conditionalFormatting sqref="W36:X36">
    <cfRule type="cellIs" dxfId="4237" priority="2680" operator="equal">
      <formula>"연"</formula>
    </cfRule>
  </conditionalFormatting>
  <conditionalFormatting sqref="W28:Y28">
    <cfRule type="cellIs" dxfId="4236" priority="1697" operator="equal">
      <formula>"연"</formula>
    </cfRule>
  </conditionalFormatting>
  <conditionalFormatting sqref="W36:Y36">
    <cfRule type="cellIs" dxfId="4235" priority="947" operator="equal">
      <formula>"연"</formula>
    </cfRule>
  </conditionalFormatting>
  <conditionalFormatting sqref="W29:AC29">
    <cfRule type="cellIs" dxfId="4234" priority="2045" operator="equal">
      <formula>"연"</formula>
    </cfRule>
  </conditionalFormatting>
  <conditionalFormatting sqref="X5 X8">
    <cfRule type="cellIs" dxfId="4233" priority="2679" operator="equal">
      <formula>"연"</formula>
    </cfRule>
  </conditionalFormatting>
  <conditionalFormatting sqref="X21">
    <cfRule type="cellIs" dxfId="4232" priority="166" operator="equal">
      <formula>"연"</formula>
    </cfRule>
    <cfRule type="cellIs" dxfId="4231" priority="172" operator="equal">
      <formula>"연"</formula>
    </cfRule>
    <cfRule type="cellIs" dxfId="4230" priority="173" operator="equal">
      <formula>"연"</formula>
    </cfRule>
    <cfRule type="cellIs" dxfId="4229" priority="174" operator="equal">
      <formula>"연"</formula>
    </cfRule>
    <cfRule type="cellIs" dxfId="4228" priority="176" operator="equal">
      <formula>"연"</formula>
    </cfRule>
  </conditionalFormatting>
  <conditionalFormatting sqref="X21:X22">
    <cfRule type="cellIs" dxfId="4227" priority="177" operator="equal">
      <formula>"연"</formula>
    </cfRule>
    <cfRule type="cellIs" dxfId="4226" priority="178" operator="equal">
      <formula>"연"</formula>
    </cfRule>
  </conditionalFormatting>
  <conditionalFormatting sqref="X22">
    <cfRule type="cellIs" dxfId="4225" priority="1633" operator="equal">
      <formula>"연"</formula>
    </cfRule>
    <cfRule type="cellIs" dxfId="4224" priority="1634" operator="equal">
      <formula>"연"</formula>
    </cfRule>
    <cfRule type="cellIs" dxfId="4223" priority="1630" operator="equal">
      <formula>"연"</formula>
    </cfRule>
    <cfRule type="cellIs" dxfId="4222" priority="1629" operator="equal">
      <formula>"연"</formula>
    </cfRule>
    <cfRule type="cellIs" dxfId="4221" priority="1632" operator="equal">
      <formula>"연"</formula>
    </cfRule>
    <cfRule type="cellIs" dxfId="4220" priority="1631" operator="equal">
      <formula>"연"</formula>
    </cfRule>
  </conditionalFormatting>
  <conditionalFormatting sqref="X27">
    <cfRule type="cellIs" dxfId="4219" priority="281" operator="equal">
      <formula>"연"</formula>
    </cfRule>
    <cfRule type="cellIs" dxfId="4218" priority="282" operator="equal">
      <formula>"연"</formula>
    </cfRule>
  </conditionalFormatting>
  <conditionalFormatting sqref="X28">
    <cfRule type="cellIs" dxfId="4217" priority="2096" operator="equal">
      <formula>"연"</formula>
    </cfRule>
  </conditionalFormatting>
  <conditionalFormatting sqref="X28:X29">
    <cfRule type="cellIs" dxfId="4216" priority="2095" operator="equal">
      <formula>"연"</formula>
    </cfRule>
  </conditionalFormatting>
  <conditionalFormatting sqref="X30">
    <cfRule type="cellIs" dxfId="4215" priority="1635" operator="equal">
      <formula>"연"</formula>
    </cfRule>
    <cfRule type="cellIs" dxfId="4214" priority="1641" operator="equal">
      <formula>"연"</formula>
    </cfRule>
    <cfRule type="cellIs" dxfId="4213" priority="1642" operator="equal">
      <formula>"연"</formula>
    </cfRule>
    <cfRule type="cellIs" dxfId="4212" priority="1643" operator="equal">
      <formula>"연"</formula>
    </cfRule>
    <cfRule type="cellIs" dxfId="4211" priority="1644" operator="equal">
      <formula>"연"</formula>
    </cfRule>
    <cfRule type="cellIs" dxfId="4210" priority="1645" operator="equal">
      <formula>"연"</formula>
    </cfRule>
    <cfRule type="cellIs" dxfId="4209" priority="1646" operator="equal">
      <formula>"연"</formula>
    </cfRule>
    <cfRule type="cellIs" dxfId="4208" priority="1647" operator="equal">
      <formula>"연"</formula>
    </cfRule>
  </conditionalFormatting>
  <conditionalFormatting sqref="X34">
    <cfRule type="cellIs" dxfId="4207" priority="1051" operator="equal">
      <formula>"연"</formula>
    </cfRule>
    <cfRule type="cellIs" dxfId="4206" priority="1050" operator="equal">
      <formula>"연"</formula>
    </cfRule>
  </conditionalFormatting>
  <conditionalFormatting sqref="X35">
    <cfRule type="cellIs" dxfId="4205" priority="710" operator="equal">
      <formula>"연"</formula>
    </cfRule>
    <cfRule type="cellIs" dxfId="4204" priority="711" operator="equal">
      <formula>"연"</formula>
    </cfRule>
    <cfRule type="cellIs" dxfId="4203" priority="709" operator="equal">
      <formula>"연"</formula>
    </cfRule>
  </conditionalFormatting>
  <conditionalFormatting sqref="X36">
    <cfRule type="cellIs" dxfId="4202" priority="945" operator="equal">
      <formula>"연"</formula>
    </cfRule>
    <cfRule type="cellIs" dxfId="4201" priority="946" operator="equal">
      <formula>"연"</formula>
    </cfRule>
    <cfRule type="cellIs" dxfId="4200" priority="2678" operator="equal">
      <formula>"연"</formula>
    </cfRule>
    <cfRule type="cellIs" dxfId="4199" priority="2677" operator="equal">
      <formula>"연"</formula>
    </cfRule>
    <cfRule type="cellIs" dxfId="4198" priority="2676" operator="equal">
      <formula>"연"</formula>
    </cfRule>
    <cfRule type="cellIs" dxfId="4197" priority="944" operator="equal">
      <formula>"연"</formula>
    </cfRule>
  </conditionalFormatting>
  <conditionalFormatting sqref="X36:X37">
    <cfRule type="cellIs" dxfId="4196" priority="2675" operator="equal">
      <formula>"연"</formula>
    </cfRule>
    <cfRule type="cellIs" dxfId="4195" priority="942" operator="equal">
      <formula>"연"</formula>
    </cfRule>
  </conditionalFormatting>
  <conditionalFormatting sqref="X37">
    <cfRule type="cellIs" dxfId="4194" priority="2674" operator="equal">
      <formula>"연"</formula>
    </cfRule>
    <cfRule type="cellIs" dxfId="4193" priority="939" operator="equal">
      <formula>"연"</formula>
    </cfRule>
    <cfRule type="cellIs" dxfId="4192" priority="940" operator="equal">
      <formula>"연"</formula>
    </cfRule>
    <cfRule type="cellIs" dxfId="4191" priority="2673" operator="equal">
      <formula>"연"</formula>
    </cfRule>
    <cfRule type="cellIs" dxfId="4190" priority="941" operator="equal">
      <formula>"연"</formula>
    </cfRule>
  </conditionalFormatting>
  <conditionalFormatting sqref="X21:Y21">
    <cfRule type="cellIs" dxfId="4189" priority="175" operator="equal">
      <formula>"연"</formula>
    </cfRule>
  </conditionalFormatting>
  <conditionalFormatting sqref="X35:Y35">
    <cfRule type="cellIs" dxfId="4188" priority="707" operator="equal">
      <formula>"연"</formula>
    </cfRule>
  </conditionalFormatting>
  <conditionalFormatting sqref="X37:Y37">
    <cfRule type="cellIs" dxfId="4187" priority="937" operator="equal">
      <formula>"연"</formula>
    </cfRule>
    <cfRule type="cellIs" dxfId="4186" priority="2671" operator="equal">
      <formula>"연"</formula>
    </cfRule>
    <cfRule type="cellIs" dxfId="4185" priority="2672" operator="equal">
      <formula>"연"</formula>
    </cfRule>
  </conditionalFormatting>
  <conditionalFormatting sqref="Y11">
    <cfRule type="cellIs" dxfId="4184" priority="1151" operator="equal">
      <formula>"연"</formula>
    </cfRule>
    <cfRule type="cellIs" dxfId="4183" priority="1150" operator="equal">
      <formula>"연"</formula>
    </cfRule>
    <cfRule type="cellIs" dxfId="4182" priority="1149" operator="equal">
      <formula>"연"</formula>
    </cfRule>
    <cfRule type="cellIs" dxfId="4181" priority="1152" operator="equal">
      <formula>"연"</formula>
    </cfRule>
    <cfRule type="cellIs" dxfId="4180" priority="1143" operator="equal">
      <formula>"연"</formula>
    </cfRule>
    <cfRule type="cellIs" dxfId="4179" priority="1154" operator="equal">
      <formula>"연"</formula>
    </cfRule>
    <cfRule type="cellIs" dxfId="4178" priority="1153" operator="equal">
      <formula>"연"</formula>
    </cfRule>
    <cfRule type="cellIs" dxfId="4177" priority="1155" operator="equal">
      <formula>"연"</formula>
    </cfRule>
  </conditionalFormatting>
  <conditionalFormatting sqref="Y15:Y17">
    <cfRule type="cellIs" dxfId="4176" priority="2670" operator="equal">
      <formula>"연"</formula>
    </cfRule>
  </conditionalFormatting>
  <conditionalFormatting sqref="Y21">
    <cfRule type="cellIs" dxfId="4175" priority="1617" operator="equal">
      <formula>"연"</formula>
    </cfRule>
    <cfRule type="cellIs" dxfId="4174" priority="1618" operator="equal">
      <formula>"연"</formula>
    </cfRule>
    <cfRule type="cellIs" dxfId="4173" priority="1619" operator="equal">
      <formula>"연"</formula>
    </cfRule>
    <cfRule type="cellIs" dxfId="4172" priority="1615" operator="equal">
      <formula>"연"</formula>
    </cfRule>
    <cfRule type="cellIs" dxfId="4171" priority="1620" operator="equal">
      <formula>"연"</formula>
    </cfRule>
    <cfRule type="cellIs" dxfId="4170" priority="1616" operator="equal">
      <formula>"연"</formula>
    </cfRule>
    <cfRule type="cellIs" dxfId="4169" priority="1621" operator="equal">
      <formula>"연"</formula>
    </cfRule>
  </conditionalFormatting>
  <conditionalFormatting sqref="Y26">
    <cfRule type="cellIs" dxfId="4168" priority="1603" operator="equal">
      <formula>"연"</formula>
    </cfRule>
    <cfRule type="cellIs" dxfId="4167" priority="1604" operator="equal">
      <formula>"연"</formula>
    </cfRule>
    <cfRule type="cellIs" dxfId="4166" priority="1605" operator="equal">
      <formula>"연"</formula>
    </cfRule>
    <cfRule type="cellIs" dxfId="4165" priority="1606" operator="equal">
      <formula>"연"</formula>
    </cfRule>
    <cfRule type="cellIs" dxfId="4164" priority="1607" operator="equal">
      <formula>"연"</formula>
    </cfRule>
    <cfRule type="cellIs" dxfId="4163" priority="1596" operator="equal">
      <formula>"연"</formula>
    </cfRule>
    <cfRule type="cellIs" dxfId="4162" priority="1602" operator="equal">
      <formula>"연"</formula>
    </cfRule>
  </conditionalFormatting>
  <conditionalFormatting sqref="Y26:Y28">
    <cfRule type="cellIs" dxfId="4161" priority="1608" operator="equal">
      <formula>"연"</formula>
    </cfRule>
  </conditionalFormatting>
  <conditionalFormatting sqref="Y30:Y31">
    <cfRule type="cellIs" dxfId="4160" priority="2142" operator="equal">
      <formula>"연"</formula>
    </cfRule>
    <cfRule type="cellIs" dxfId="4159" priority="2141" operator="equal">
      <formula>"연"</formula>
    </cfRule>
  </conditionalFormatting>
  <conditionalFormatting sqref="Y30:Y32">
    <cfRule type="cellIs" dxfId="4158" priority="2032" operator="equal">
      <formula>"연"</formula>
    </cfRule>
  </conditionalFormatting>
  <conditionalFormatting sqref="Y32">
    <cfRule type="cellIs" dxfId="4157" priority="2027" operator="equal">
      <formula>"연"</formula>
    </cfRule>
  </conditionalFormatting>
  <conditionalFormatting sqref="Y34">
    <cfRule type="cellIs" dxfId="4156" priority="932" operator="equal">
      <formula>"연"</formula>
    </cfRule>
    <cfRule type="cellIs" dxfId="4155" priority="929" operator="equal">
      <formula>"연"</formula>
    </cfRule>
    <cfRule type="cellIs" dxfId="4154" priority="930" operator="equal">
      <formula>"연"</formula>
    </cfRule>
    <cfRule type="cellIs" dxfId="4153" priority="931" operator="equal">
      <formula>"연"</formula>
    </cfRule>
  </conditionalFormatting>
  <conditionalFormatting sqref="Y35">
    <cfRule type="cellIs" dxfId="4152" priority="704" operator="equal">
      <formula>"연"</formula>
    </cfRule>
    <cfRule type="cellIs" dxfId="4151" priority="706" operator="equal">
      <formula>"연"</formula>
    </cfRule>
    <cfRule type="cellIs" dxfId="4150" priority="705" operator="equal">
      <formula>"연"</formula>
    </cfRule>
    <cfRule type="cellIs" dxfId="4149" priority="703" operator="equal">
      <formula>"연"</formula>
    </cfRule>
  </conditionalFormatting>
  <conditionalFormatting sqref="Y35:Y36">
    <cfRule type="cellIs" dxfId="4148" priority="2669" operator="equal">
      <formula>"연"</formula>
    </cfRule>
    <cfRule type="cellIs" dxfId="4147" priority="2666" operator="equal">
      <formula>"연"</formula>
    </cfRule>
    <cfRule type="cellIs" dxfId="4146" priority="2668" operator="equal">
      <formula>"연"</formula>
    </cfRule>
    <cfRule type="cellIs" dxfId="4145" priority="2667" operator="equal">
      <formula>"연"</formula>
    </cfRule>
  </conditionalFormatting>
  <conditionalFormatting sqref="Y35:Y37">
    <cfRule type="cellIs" dxfId="4144" priority="2665" operator="equal">
      <formula>"연"</formula>
    </cfRule>
  </conditionalFormatting>
  <conditionalFormatting sqref="Y36">
    <cfRule type="cellIs" dxfId="4143" priority="1047" operator="equal">
      <formula>"연"</formula>
    </cfRule>
    <cfRule type="cellIs" dxfId="4142" priority="1045" operator="equal">
      <formula>"연"</formula>
    </cfRule>
    <cfRule type="cellIs" dxfId="4141" priority="1046" operator="equal">
      <formula>"연"</formula>
    </cfRule>
  </conditionalFormatting>
  <conditionalFormatting sqref="Y36:Y37">
    <cfRule type="cellIs" dxfId="4140" priority="1048" operator="equal">
      <formula>"연"</formula>
    </cfRule>
  </conditionalFormatting>
  <conditionalFormatting sqref="Y37">
    <cfRule type="cellIs" dxfId="4139" priority="936" operator="equal">
      <formula>"연"</formula>
    </cfRule>
    <cfRule type="cellIs" dxfId="4138" priority="935" operator="equal">
      <formula>"연"</formula>
    </cfRule>
    <cfRule type="cellIs" dxfId="4137" priority="2664" operator="equal">
      <formula>"연"</formula>
    </cfRule>
  </conditionalFormatting>
  <conditionalFormatting sqref="Y32:AA32">
    <cfRule type="cellIs" dxfId="4136" priority="2033" operator="equal">
      <formula>"연"</formula>
    </cfRule>
  </conditionalFormatting>
  <conditionalFormatting sqref="Y34:AA34">
    <cfRule type="cellIs" dxfId="4135" priority="772" operator="equal">
      <formula>"연"</formula>
    </cfRule>
  </conditionalFormatting>
  <conditionalFormatting sqref="Y37:AA37">
    <cfRule type="cellIs" dxfId="4134" priority="920" operator="equal">
      <formula>"연"</formula>
    </cfRule>
    <cfRule type="cellIs" dxfId="4133" priority="921" operator="equal">
      <formula>"연"</formula>
    </cfRule>
  </conditionalFormatting>
  <conditionalFormatting sqref="Z6">
    <cfRule type="cellIs" dxfId="4132" priority="456" operator="equal">
      <formula>"연"</formula>
    </cfRule>
    <cfRule type="cellIs" dxfId="4131" priority="457" operator="equal">
      <formula>"연"</formula>
    </cfRule>
  </conditionalFormatting>
  <conditionalFormatting sqref="Z8">
    <cfRule type="cellIs" dxfId="4130" priority="1553" operator="equal">
      <formula>"연"</formula>
    </cfRule>
    <cfRule type="cellIs" dxfId="4129" priority="1552" operator="equal">
      <formula>"연"</formula>
    </cfRule>
    <cfRule type="cellIs" dxfId="4128" priority="1551" operator="equal">
      <formula>"연"</formula>
    </cfRule>
    <cfRule type="cellIs" dxfId="4127" priority="1550" operator="equal">
      <formula>"연"</formula>
    </cfRule>
    <cfRule type="cellIs" dxfId="4126" priority="1556" operator="equal">
      <formula>"연"</formula>
    </cfRule>
    <cfRule type="cellIs" dxfId="4125" priority="1555" operator="equal">
      <formula>"연"</formula>
    </cfRule>
    <cfRule type="cellIs" dxfId="4124" priority="1554" operator="equal">
      <formula>"연"</formula>
    </cfRule>
  </conditionalFormatting>
  <conditionalFormatting sqref="Z12:Z14">
    <cfRule type="cellIs" dxfId="4123" priority="2662" operator="equal">
      <formula>"연"</formula>
    </cfRule>
  </conditionalFormatting>
  <conditionalFormatting sqref="Z15">
    <cfRule type="cellIs" dxfId="4122" priority="194" operator="equal">
      <formula>"연"</formula>
    </cfRule>
  </conditionalFormatting>
  <conditionalFormatting sqref="Z17">
    <cfRule type="cellIs" dxfId="4121" priority="367" operator="equal">
      <formula>"연"</formula>
    </cfRule>
  </conditionalFormatting>
  <conditionalFormatting sqref="Z23">
    <cfRule type="cellIs" dxfId="4120" priority="1142" operator="equal">
      <formula>"연"</formula>
    </cfRule>
    <cfRule type="cellIs" dxfId="4119" priority="1138" operator="equal">
      <formula>"연"</formula>
    </cfRule>
    <cfRule type="cellIs" dxfId="4118" priority="1139" operator="equal">
      <formula>"연"</formula>
    </cfRule>
    <cfRule type="cellIs" dxfId="4117" priority="1141" operator="equal">
      <formula>"연"</formula>
    </cfRule>
    <cfRule type="cellIs" dxfId="4116" priority="1140" operator="equal">
      <formula>"연"</formula>
    </cfRule>
    <cfRule type="cellIs" dxfId="4115" priority="1137" operator="equal">
      <formula>"연"</formula>
    </cfRule>
    <cfRule type="cellIs" dxfId="4114" priority="1136" operator="equal">
      <formula>"연"</formula>
    </cfRule>
    <cfRule type="cellIs" dxfId="4113" priority="1130" operator="equal">
      <formula>"연"</formula>
    </cfRule>
  </conditionalFormatting>
  <conditionalFormatting sqref="Z27">
    <cfRule type="cellIs" dxfId="4112" priority="2040" operator="equal">
      <formula>"연"</formula>
    </cfRule>
    <cfRule type="cellIs" dxfId="4111" priority="2039" operator="equal">
      <formula>"연"</formula>
    </cfRule>
  </conditionalFormatting>
  <conditionalFormatting sqref="Z27:Z28">
    <cfRule type="cellIs" dxfId="4110" priority="1542" operator="equal">
      <formula>"연"</formula>
    </cfRule>
  </conditionalFormatting>
  <conditionalFormatting sqref="Z28">
    <cfRule type="cellIs" dxfId="4109" priority="1543" operator="equal">
      <formula>"연"</formula>
    </cfRule>
    <cfRule type="cellIs" dxfId="4108" priority="1531" operator="equal">
      <formula>"연"</formula>
    </cfRule>
    <cfRule type="cellIs" dxfId="4107" priority="1537" operator="equal">
      <formula>"연"</formula>
    </cfRule>
    <cfRule type="cellIs" dxfId="4106" priority="1538" operator="equal">
      <formula>"연"</formula>
    </cfRule>
    <cfRule type="cellIs" dxfId="4105" priority="1539" operator="equal">
      <formula>"연"</formula>
    </cfRule>
    <cfRule type="cellIs" dxfId="4104" priority="1540" operator="equal">
      <formula>"연"</formula>
    </cfRule>
  </conditionalFormatting>
  <conditionalFormatting sqref="Z35">
    <cfRule type="cellIs" dxfId="4103" priority="2659" operator="equal">
      <formula>"연"</formula>
    </cfRule>
    <cfRule type="cellIs" dxfId="4102" priority="1043" operator="equal">
      <formula>"연"</formula>
    </cfRule>
    <cfRule type="cellIs" dxfId="4101" priority="1042" operator="equal">
      <formula>"연"</formula>
    </cfRule>
    <cfRule type="cellIs" dxfId="4100" priority="2658" operator="equal">
      <formula>"연"</formula>
    </cfRule>
    <cfRule type="cellIs" dxfId="4099" priority="1040" operator="equal">
      <formula>"연"</formula>
    </cfRule>
    <cfRule type="cellIs" dxfId="4098" priority="2660" operator="equal">
      <formula>"연"</formula>
    </cfRule>
    <cfRule type="cellIs" dxfId="4097" priority="2661" operator="equal">
      <formula>"연"</formula>
    </cfRule>
    <cfRule type="cellIs" dxfId="4096" priority="1041" operator="equal">
      <formula>"연"</formula>
    </cfRule>
  </conditionalFormatting>
  <conditionalFormatting sqref="Z35:Z36">
    <cfRule type="cellIs" dxfId="4095" priority="927" operator="equal">
      <formula>"연"</formula>
    </cfRule>
  </conditionalFormatting>
  <conditionalFormatting sqref="Z36">
    <cfRule type="cellIs" dxfId="4094" priority="924" operator="equal">
      <formula>"연"</formula>
    </cfRule>
    <cfRule type="cellIs" dxfId="4093" priority="925" operator="equal">
      <formula>"연"</formula>
    </cfRule>
    <cfRule type="cellIs" dxfId="4092" priority="926" operator="equal">
      <formula>"연"</formula>
    </cfRule>
  </conditionalFormatting>
  <conditionalFormatting sqref="Z36:Z37">
    <cfRule type="cellIs" dxfId="4091" priority="922" operator="equal">
      <formula>"연"</formula>
    </cfRule>
  </conditionalFormatting>
  <conditionalFormatting sqref="Z37">
    <cfRule type="cellIs" dxfId="4090" priority="919" operator="equal">
      <formula>"연"</formula>
    </cfRule>
    <cfRule type="cellIs" dxfId="4089" priority="918" operator="equal">
      <formula>"연"</formula>
    </cfRule>
  </conditionalFormatting>
  <conditionalFormatting sqref="Z6:AA6">
    <cfRule type="cellIs" dxfId="4088" priority="452" operator="equal">
      <formula>"연"</formula>
    </cfRule>
    <cfRule type="cellIs" dxfId="4087" priority="451" operator="equal">
      <formula>"연"</formula>
    </cfRule>
  </conditionalFormatting>
  <conditionalFormatting sqref="Z8:AA8">
    <cfRule type="cellIs" dxfId="4086" priority="88" operator="equal">
      <formula>"연"</formula>
    </cfRule>
  </conditionalFormatting>
  <conditionalFormatting sqref="Z15:AA15">
    <cfRule type="cellIs" dxfId="4085" priority="195" operator="equal">
      <formula>"연"</formula>
    </cfRule>
    <cfRule type="cellIs" dxfId="4084" priority="189" operator="equal">
      <formula>"연"</formula>
    </cfRule>
    <cfRule type="cellIs" dxfId="4083" priority="190" operator="equal">
      <formula>"연"</formula>
    </cfRule>
  </conditionalFormatting>
  <conditionalFormatting sqref="Z34:AA34">
    <cfRule type="cellIs" dxfId="4082" priority="606" operator="equal">
      <formula>"연"</formula>
    </cfRule>
    <cfRule type="cellIs" dxfId="4081" priority="767" operator="equal">
      <formula>"연"</formula>
    </cfRule>
    <cfRule type="cellIs" dxfId="4080" priority="769" operator="equal">
      <formula>"연"</formula>
    </cfRule>
    <cfRule type="cellIs" dxfId="4079" priority="771" operator="equal">
      <formula>"연"</formula>
    </cfRule>
    <cfRule type="cellIs" dxfId="4078" priority="607" operator="equal">
      <formula>"연"</formula>
    </cfRule>
    <cfRule type="cellIs" dxfId="4077" priority="605" operator="equal">
      <formula>"연"</formula>
    </cfRule>
    <cfRule type="cellIs" dxfId="4076" priority="604" operator="equal">
      <formula>"연"</formula>
    </cfRule>
    <cfRule type="cellIs" dxfId="4075" priority="603" operator="equal">
      <formula>"연"</formula>
    </cfRule>
    <cfRule type="cellIs" dxfId="4074" priority="770" operator="equal">
      <formula>"연"</formula>
    </cfRule>
  </conditionalFormatting>
  <conditionalFormatting sqref="Z35:AA35">
    <cfRule type="cellIs" dxfId="4073" priority="2657" operator="equal">
      <formula>"연"</formula>
    </cfRule>
  </conditionalFormatting>
  <conditionalFormatting sqref="Z28:AD28">
    <cfRule type="cellIs" dxfId="4072" priority="1541" operator="equal">
      <formula>"연"</formula>
    </cfRule>
  </conditionalFormatting>
  <conditionalFormatting sqref="AA6:AA7">
    <cfRule type="cellIs" dxfId="4071" priority="279" operator="equal">
      <formula>"연"</formula>
    </cfRule>
    <cfRule type="cellIs" dxfId="4070" priority="280" operator="equal">
      <formula>"연"</formula>
    </cfRule>
  </conditionalFormatting>
  <conditionalFormatting sqref="AA7">
    <cfRule type="cellIs" dxfId="4069" priority="277" operator="equal">
      <formula>"연"</formula>
    </cfRule>
  </conditionalFormatting>
  <conditionalFormatting sqref="AA7:AA9">
    <cfRule type="cellIs" dxfId="4068" priority="91" operator="equal">
      <formula>"연"</formula>
    </cfRule>
  </conditionalFormatting>
  <conditionalFormatting sqref="AA8">
    <cfRule type="cellIs" dxfId="4067" priority="89" operator="equal">
      <formula>"연"</formula>
    </cfRule>
    <cfRule type="cellIs" dxfId="4066" priority="77" operator="equal">
      <formula>"연"</formula>
    </cfRule>
    <cfRule type="cellIs" dxfId="4065" priority="75" operator="equal">
      <formula>"연"</formula>
    </cfRule>
    <cfRule type="cellIs" dxfId="4064" priority="74" operator="equal">
      <formula>"연"</formula>
    </cfRule>
    <cfRule type="cellIs" dxfId="4063" priority="86" operator="equal">
      <formula>"연"</formula>
    </cfRule>
    <cfRule type="cellIs" dxfId="4062" priority="87" operator="equal">
      <formula>"연"</formula>
    </cfRule>
    <cfRule type="cellIs" dxfId="4061" priority="85" operator="equal">
      <formula>"연"</formula>
    </cfRule>
    <cfRule type="cellIs" dxfId="4060" priority="78" operator="equal">
      <formula>"연"</formula>
    </cfRule>
  </conditionalFormatting>
  <conditionalFormatting sqref="AA8:AA9">
    <cfRule type="cellIs" dxfId="4059" priority="90" operator="equal">
      <formula>"연"</formula>
    </cfRule>
  </conditionalFormatting>
  <conditionalFormatting sqref="AA9">
    <cfRule type="cellIs" dxfId="4058" priority="150" operator="equal">
      <formula>"연"</formula>
    </cfRule>
    <cfRule type="cellIs" dxfId="4057" priority="145" operator="equal">
      <formula>"연"</formula>
    </cfRule>
    <cfRule type="cellIs" dxfId="4056" priority="146" operator="equal">
      <formula>"연"</formula>
    </cfRule>
    <cfRule type="cellIs" dxfId="4055" priority="147" operator="equal">
      <formula>"연"</formula>
    </cfRule>
    <cfRule type="cellIs" dxfId="4054" priority="149" operator="equal">
      <formula>"연"</formula>
    </cfRule>
    <cfRule type="cellIs" dxfId="4053" priority="148" operator="equal">
      <formula>"연"</formula>
    </cfRule>
  </conditionalFormatting>
  <conditionalFormatting sqref="AA9:AA10">
    <cfRule type="cellIs" dxfId="4052" priority="2656" operator="equal">
      <formula>"연"</formula>
    </cfRule>
  </conditionalFormatting>
  <conditionalFormatting sqref="AA15">
    <cfRule type="cellIs" dxfId="4051" priority="1580" operator="equal">
      <formula>"연"</formula>
    </cfRule>
    <cfRule type="cellIs" dxfId="4050" priority="1579" operator="equal">
      <formula>"연"</formula>
    </cfRule>
    <cfRule type="cellIs" dxfId="4049" priority="1578" operator="equal">
      <formula>"연"</formula>
    </cfRule>
    <cfRule type="cellIs" dxfId="4048" priority="1582" operator="equal">
      <formula>"연"</formula>
    </cfRule>
    <cfRule type="cellIs" dxfId="4047" priority="1577" operator="equal">
      <formula>"연"</formula>
    </cfRule>
    <cfRule type="cellIs" dxfId="4046" priority="1576" operator="equal">
      <formula>"연"</formula>
    </cfRule>
    <cfRule type="cellIs" dxfId="4045" priority="186" operator="equal">
      <formula>"연"</formula>
    </cfRule>
    <cfRule type="cellIs" dxfId="4044" priority="187" operator="equal">
      <formula>"연"</formula>
    </cfRule>
    <cfRule type="cellIs" dxfId="4043" priority="1581" operator="equal">
      <formula>"연"</formula>
    </cfRule>
  </conditionalFormatting>
  <conditionalFormatting sqref="AA23">
    <cfRule type="cellIs" dxfId="4042" priority="1113" operator="equal">
      <formula>"연"</formula>
    </cfRule>
  </conditionalFormatting>
  <conditionalFormatting sqref="AA30">
    <cfRule type="cellIs" dxfId="4041" priority="2026" operator="equal">
      <formula>"연"</formula>
    </cfRule>
    <cfRule type="cellIs" dxfId="4040" priority="2025" operator="equal">
      <formula>"연"</formula>
    </cfRule>
  </conditionalFormatting>
  <conditionalFormatting sqref="AA30:AA31">
    <cfRule type="cellIs" dxfId="4039" priority="1568" operator="equal">
      <formula>"연"</formula>
    </cfRule>
  </conditionalFormatting>
  <conditionalFormatting sqref="AA31">
    <cfRule type="cellIs" dxfId="4038" priority="1569" operator="equal">
      <formula>"연"</formula>
    </cfRule>
    <cfRule type="cellIs" dxfId="4037" priority="1566" operator="equal">
      <formula>"연"</formula>
    </cfRule>
    <cfRule type="cellIs" dxfId="4036" priority="1565" operator="equal">
      <formula>"연"</formula>
    </cfRule>
    <cfRule type="cellIs" dxfId="4035" priority="1564" operator="equal">
      <formula>"연"</formula>
    </cfRule>
    <cfRule type="cellIs" dxfId="4034" priority="1563" operator="equal">
      <formula>"연"</formula>
    </cfRule>
    <cfRule type="cellIs" dxfId="4033" priority="1557" operator="equal">
      <formula>"연"</formula>
    </cfRule>
  </conditionalFormatting>
  <conditionalFormatting sqref="AA34">
    <cfRule type="cellIs" dxfId="4032" priority="766" operator="equal">
      <formula>"연"</formula>
    </cfRule>
    <cfRule type="cellIs" dxfId="4031" priority="764" operator="equal">
      <formula>"연"</formula>
    </cfRule>
    <cfRule type="cellIs" dxfId="4030" priority="765" operator="equal">
      <formula>"연"</formula>
    </cfRule>
  </conditionalFormatting>
  <conditionalFormatting sqref="AA35">
    <cfRule type="cellIs" dxfId="4029" priority="911" operator="equal">
      <formula>"연"</formula>
    </cfRule>
    <cfRule type="cellIs" dxfId="4028" priority="910" operator="equal">
      <formula>"연"</formula>
    </cfRule>
    <cfRule type="cellIs" dxfId="4027" priority="2653" operator="equal">
      <formula>"연"</formula>
    </cfRule>
    <cfRule type="cellIs" dxfId="4026" priority="2654" operator="equal">
      <formula>"연"</formula>
    </cfRule>
    <cfRule type="cellIs" dxfId="4025" priority="2655" operator="equal">
      <formula>"연"</formula>
    </cfRule>
  </conditionalFormatting>
  <conditionalFormatting sqref="AA35:AA36">
    <cfRule type="cellIs" dxfId="4024" priority="912" operator="equal">
      <formula>"연"</formula>
    </cfRule>
  </conditionalFormatting>
  <conditionalFormatting sqref="AA36">
    <cfRule type="cellIs" dxfId="4023" priority="916" operator="equal">
      <formula>"연"</formula>
    </cfRule>
    <cfRule type="cellIs" dxfId="4022" priority="915" operator="equal">
      <formula>"연"</formula>
    </cfRule>
    <cfRule type="cellIs" dxfId="4021" priority="914" operator="equal">
      <formula>"연"</formula>
    </cfRule>
  </conditionalFormatting>
  <conditionalFormatting sqref="AA37">
    <cfRule type="cellIs" dxfId="4020" priority="1038" operator="equal">
      <formula>"연"</formula>
    </cfRule>
    <cfRule type="cellIs" dxfId="4019" priority="1036" operator="equal">
      <formula>"연"</formula>
    </cfRule>
    <cfRule type="cellIs" dxfId="4018" priority="1037" operator="equal">
      <formula>"연"</formula>
    </cfRule>
  </conditionalFormatting>
  <conditionalFormatting sqref="AA35:AB35">
    <cfRule type="cellIs" dxfId="4017" priority="2652" operator="equal">
      <formula>"연"</formula>
    </cfRule>
  </conditionalFormatting>
  <conditionalFormatting sqref="AA36:AB36">
    <cfRule type="cellIs" dxfId="4016" priority="917" operator="equal">
      <formula>"연"</formula>
    </cfRule>
  </conditionalFormatting>
  <conditionalFormatting sqref="AA35:AC35">
    <cfRule type="cellIs" dxfId="4015" priority="906" operator="equal">
      <formula>"연"</formula>
    </cfRule>
    <cfRule type="cellIs" dxfId="4014" priority="905" operator="equal">
      <formula>"연"</formula>
    </cfRule>
  </conditionalFormatting>
  <conditionalFormatting sqref="AA30:AD30">
    <cfRule type="cellIs" dxfId="4013" priority="2017" operator="equal">
      <formula>"연"</formula>
    </cfRule>
  </conditionalFormatting>
  <conditionalFormatting sqref="AA31:AG31">
    <cfRule type="cellIs" dxfId="4012" priority="1567" operator="equal">
      <formula>"연"</formula>
    </cfRule>
  </conditionalFormatting>
  <conditionalFormatting sqref="AB10">
    <cfRule type="cellIs" dxfId="4011" priority="120" operator="equal">
      <formula>"연"</formula>
    </cfRule>
  </conditionalFormatting>
  <conditionalFormatting sqref="AB12:AB13">
    <cfRule type="cellIs" dxfId="4010" priority="2651" operator="equal">
      <formula>"연"</formula>
    </cfRule>
  </conditionalFormatting>
  <conditionalFormatting sqref="AB34">
    <cfRule type="cellIs" dxfId="4009" priority="1031" operator="equal">
      <formula>"연"</formula>
    </cfRule>
    <cfRule type="cellIs" dxfId="4008" priority="1033" operator="equal">
      <formula>"연"</formula>
    </cfRule>
    <cfRule type="cellIs" dxfId="4007" priority="1032" operator="equal">
      <formula>"연"</formula>
    </cfRule>
    <cfRule type="cellIs" dxfId="4006" priority="1030" operator="equal">
      <formula>"연"</formula>
    </cfRule>
  </conditionalFormatting>
  <conditionalFormatting sqref="AB34:AB35">
    <cfRule type="cellIs" dxfId="4005" priority="907" operator="equal">
      <formula>"연"</formula>
    </cfRule>
  </conditionalFormatting>
  <conditionalFormatting sqref="AB35">
    <cfRule type="cellIs" dxfId="4004" priority="904" operator="equal">
      <formula>"연"</formula>
    </cfRule>
    <cfRule type="cellIs" dxfId="4003" priority="2649" operator="equal">
      <formula>"연"</formula>
    </cfRule>
    <cfRule type="cellIs" dxfId="4002" priority="2650" operator="equal">
      <formula>"연"</formula>
    </cfRule>
    <cfRule type="cellIs" dxfId="4001" priority="2648" operator="equal">
      <formula>"연"</formula>
    </cfRule>
  </conditionalFormatting>
  <conditionalFormatting sqref="AB35:AB36">
    <cfRule type="cellIs" dxfId="4000" priority="677" operator="equal">
      <formula>"연"</formula>
    </cfRule>
    <cfRule type="cellIs" dxfId="3999" priority="2646" operator="equal">
      <formula>"연"</formula>
    </cfRule>
  </conditionalFormatting>
  <conditionalFormatting sqref="AB36">
    <cfRule type="cellIs" dxfId="3998" priority="675" operator="equal">
      <formula>"연"</formula>
    </cfRule>
    <cfRule type="cellIs" dxfId="3997" priority="2643" operator="equal">
      <formula>"연"</formula>
    </cfRule>
    <cfRule type="cellIs" dxfId="3996" priority="2644" operator="equal">
      <formula>"연"</formula>
    </cfRule>
    <cfRule type="cellIs" dxfId="3995" priority="2645" operator="equal">
      <formula>"연"</formula>
    </cfRule>
    <cfRule type="cellIs" dxfId="3994" priority="674" operator="equal">
      <formula>"연"</formula>
    </cfRule>
    <cfRule type="cellIs" dxfId="3993" priority="676" operator="equal">
      <formula>"연"</formula>
    </cfRule>
  </conditionalFormatting>
  <conditionalFormatting sqref="AB37">
    <cfRule type="cellIs" dxfId="3992" priority="625" operator="equal">
      <formula>"연"</formula>
    </cfRule>
    <cfRule type="cellIs" dxfId="3991" priority="627" operator="equal">
      <formula>"연"</formula>
    </cfRule>
    <cfRule type="cellIs" dxfId="3990" priority="626" operator="equal">
      <formula>"연"</formula>
    </cfRule>
  </conditionalFormatting>
  <conditionalFormatting sqref="AB36:AC36">
    <cfRule type="cellIs" dxfId="3989" priority="672" operator="equal">
      <formula>"연"</formula>
    </cfRule>
  </conditionalFormatting>
  <conditionalFormatting sqref="AB37:AD37">
    <cfRule type="cellIs" dxfId="3988" priority="620" operator="equal">
      <formula>"연"</formula>
    </cfRule>
    <cfRule type="cellIs" dxfId="3987" priority="621" operator="equal">
      <formula>"연"</formula>
    </cfRule>
  </conditionalFormatting>
  <conditionalFormatting sqref="AC16">
    <cfRule type="cellIs" dxfId="3986" priority="185" operator="equal">
      <formula>"연"</formula>
    </cfRule>
    <cfRule type="cellIs" dxfId="3985" priority="183" operator="equal">
      <formula>"연"</formula>
    </cfRule>
    <cfRule type="cellIs" dxfId="3984" priority="182" operator="equal">
      <formula>"연"</formula>
    </cfRule>
    <cfRule type="cellIs" dxfId="3983" priority="184" operator="equal">
      <formula>"연"</formula>
    </cfRule>
    <cfRule type="cellIs" dxfId="3982" priority="181" operator="equal">
      <formula>"연"</formula>
    </cfRule>
    <cfRule type="cellIs" dxfId="3981" priority="179" operator="equal">
      <formula>"연"</formula>
    </cfRule>
    <cfRule type="cellIs" dxfId="3980" priority="180" operator="equal">
      <formula>"연"</formula>
    </cfRule>
  </conditionalFormatting>
  <conditionalFormatting sqref="AC33">
    <cfRule type="cellIs" dxfId="3979" priority="2641" operator="equal">
      <formula>"연"</formula>
    </cfRule>
    <cfRule type="cellIs" dxfId="3978" priority="2640" operator="equal">
      <formula>"연"</formula>
    </cfRule>
  </conditionalFormatting>
  <conditionalFormatting sqref="AC33:AC34">
    <cfRule type="cellIs" dxfId="3977" priority="2638" operator="equal">
      <formula>"연"</formula>
    </cfRule>
  </conditionalFormatting>
  <conditionalFormatting sqref="AC34">
    <cfRule type="cellIs" dxfId="3976" priority="2635" operator="equal">
      <formula>"연"</formula>
    </cfRule>
    <cfRule type="cellIs" dxfId="3975" priority="901" operator="equal">
      <formula>"연"</formula>
    </cfRule>
    <cfRule type="cellIs" dxfId="3974" priority="2636" operator="equal">
      <formula>"연"</formula>
    </cfRule>
    <cfRule type="cellIs" dxfId="3973" priority="900" operator="equal">
      <formula>"연"</formula>
    </cfRule>
    <cfRule type="cellIs" dxfId="3972" priority="899" operator="equal">
      <formula>"연"</formula>
    </cfRule>
    <cfRule type="cellIs" dxfId="3971" priority="2637" operator="equal">
      <formula>"연"</formula>
    </cfRule>
  </conditionalFormatting>
  <conditionalFormatting sqref="AC35">
    <cfRule type="cellIs" dxfId="3970" priority="1028" operator="equal">
      <formula>"연"</formula>
    </cfRule>
    <cfRule type="cellIs" dxfId="3969" priority="1027" operator="equal">
      <formula>"연"</formula>
    </cfRule>
    <cfRule type="cellIs" dxfId="3968" priority="1026" operator="equal">
      <formula>"연"</formula>
    </cfRule>
  </conditionalFormatting>
  <conditionalFormatting sqref="AC36">
    <cfRule type="cellIs" dxfId="3967" priority="671" operator="equal">
      <formula>"연"</formula>
    </cfRule>
    <cfRule type="cellIs" dxfId="3966" priority="669" operator="equal">
      <formula>"연"</formula>
    </cfRule>
    <cfRule type="cellIs" dxfId="3965" priority="670" operator="equal">
      <formula>"연"</formula>
    </cfRule>
  </conditionalFormatting>
  <conditionalFormatting sqref="AC36:AC37">
    <cfRule type="cellIs" dxfId="3964" priority="622" operator="equal">
      <formula>"연"</formula>
    </cfRule>
  </conditionalFormatting>
  <conditionalFormatting sqref="AC37">
    <cfRule type="cellIs" dxfId="3963" priority="618" operator="equal">
      <formula>"연"</formula>
    </cfRule>
    <cfRule type="cellIs" dxfId="3962" priority="619" operator="equal">
      <formula>"연"</formula>
    </cfRule>
  </conditionalFormatting>
  <conditionalFormatting sqref="AC34:AD34">
    <cfRule type="cellIs" dxfId="3961" priority="897" operator="equal">
      <formula>"연"</formula>
    </cfRule>
    <cfRule type="cellIs" dxfId="3960" priority="902" operator="equal">
      <formula>"연"</formula>
    </cfRule>
    <cfRule type="cellIs" dxfId="3959" priority="2634" operator="equal">
      <formula>"연"</formula>
    </cfRule>
  </conditionalFormatting>
  <conditionalFormatting sqref="AD9">
    <cfRule type="cellIs" dxfId="3958" priority="1529" operator="equal">
      <formula>"연"</formula>
    </cfRule>
    <cfRule type="cellIs" dxfId="3957" priority="1528" operator="equal">
      <formula>"연"</formula>
    </cfRule>
    <cfRule type="cellIs" dxfId="3956" priority="1530" operator="equal">
      <formula>"연"</formula>
    </cfRule>
    <cfRule type="cellIs" dxfId="3955" priority="1524" operator="equal">
      <formula>"연"</formula>
    </cfRule>
    <cfRule type="cellIs" dxfId="3954" priority="1527" operator="equal">
      <formula>"연"</formula>
    </cfRule>
    <cfRule type="cellIs" dxfId="3953" priority="1526" operator="equal">
      <formula>"연"</formula>
    </cfRule>
    <cfRule type="cellIs" dxfId="3952" priority="1525" operator="equal">
      <formula>"연"</formula>
    </cfRule>
    <cfRule type="cellIs" dxfId="3951" priority="1518" operator="equal">
      <formula>"연"</formula>
    </cfRule>
    <cfRule type="cellIs" dxfId="3950" priority="442" operator="equal">
      <formula>"연"</formula>
    </cfRule>
    <cfRule type="cellIs" dxfId="3949" priority="441" operator="equal">
      <formula>"연"</formula>
    </cfRule>
    <cfRule type="cellIs" dxfId="3948" priority="440" operator="equal">
      <formula>"연"</formula>
    </cfRule>
    <cfRule type="cellIs" dxfId="3947" priority="438" operator="equal">
      <formula>"연"</formula>
    </cfRule>
    <cfRule type="cellIs" dxfId="3946" priority="437" operator="equal">
      <formula>"연"</formula>
    </cfRule>
  </conditionalFormatting>
  <conditionalFormatting sqref="AD12:AD13">
    <cfRule type="cellIs" dxfId="3945" priority="62" operator="equal">
      <formula>"연"</formula>
    </cfRule>
  </conditionalFormatting>
  <conditionalFormatting sqref="AD13">
    <cfRule type="cellIs" dxfId="3944" priority="52" operator="equal">
      <formula>"연"</formula>
    </cfRule>
    <cfRule type="cellIs" dxfId="3943" priority="51" operator="equal">
      <formula>"연"</formula>
    </cfRule>
    <cfRule type="cellIs" dxfId="3942" priority="46" operator="equal">
      <formula>"연"</formula>
    </cfRule>
    <cfRule type="cellIs" dxfId="3941" priority="50" operator="equal">
      <formula>"연"</formula>
    </cfRule>
    <cfRule type="cellIs" dxfId="3940" priority="49" operator="equal">
      <formula>"연"</formula>
    </cfRule>
    <cfRule type="cellIs" dxfId="3939" priority="47" operator="equal">
      <formula>"연"</formula>
    </cfRule>
    <cfRule type="cellIs" dxfId="3938" priority="59" operator="equal">
      <formula>"연"</formula>
    </cfRule>
    <cfRule type="cellIs" dxfId="3937" priority="58" operator="equal">
      <formula>"연"</formula>
    </cfRule>
    <cfRule type="cellIs" dxfId="3936" priority="64" operator="equal">
      <formula>"연"</formula>
    </cfRule>
    <cfRule type="cellIs" dxfId="3935" priority="63" operator="equal">
      <formula>"연"</formula>
    </cfRule>
    <cfRule type="cellIs" dxfId="3934" priority="61" operator="equal">
      <formula>"연"</formula>
    </cfRule>
    <cfRule type="cellIs" dxfId="3933" priority="60" operator="equal">
      <formula>"연"</formula>
    </cfRule>
  </conditionalFormatting>
  <conditionalFormatting sqref="AD14:AD15">
    <cfRule type="cellIs" dxfId="3932" priority="1099" operator="equal">
      <formula>"연"</formula>
    </cfRule>
  </conditionalFormatting>
  <conditionalFormatting sqref="AD15">
    <cfRule type="cellIs" dxfId="3931" priority="93" operator="equal">
      <formula>"연"</formula>
    </cfRule>
    <cfRule type="cellIs" dxfId="3930" priority="95" operator="equal">
      <formula>"연"</formula>
    </cfRule>
    <cfRule type="cellIs" dxfId="3929" priority="109" operator="equal">
      <formula>"연"</formula>
    </cfRule>
    <cfRule type="cellIs" dxfId="3928" priority="108" operator="equal">
      <formula>"연"</formula>
    </cfRule>
    <cfRule type="cellIs" dxfId="3927" priority="107" operator="equal">
      <formula>"연"</formula>
    </cfRule>
    <cfRule type="cellIs" dxfId="3926" priority="106" operator="equal">
      <formula>"연"</formula>
    </cfRule>
    <cfRule type="cellIs" dxfId="3925" priority="105" operator="equal">
      <formula>"연"</formula>
    </cfRule>
    <cfRule type="cellIs" dxfId="3924" priority="103" operator="equal">
      <formula>"연"</formula>
    </cfRule>
    <cfRule type="cellIs" dxfId="3923" priority="104" operator="equal">
      <formula>"연"</formula>
    </cfRule>
    <cfRule type="cellIs" dxfId="3922" priority="96" operator="equal">
      <formula>"연"</formula>
    </cfRule>
    <cfRule type="cellIs" dxfId="3921" priority="92" operator="equal">
      <formula>"연"</formula>
    </cfRule>
  </conditionalFormatting>
  <conditionalFormatting sqref="AD21">
    <cfRule type="cellIs" dxfId="3920" priority="1516" operator="equal">
      <formula>"연"</formula>
    </cfRule>
    <cfRule type="cellIs" dxfId="3919" priority="1515" operator="equal">
      <formula>"연"</formula>
    </cfRule>
    <cfRule type="cellIs" dxfId="3918" priority="1517" operator="equal">
      <formula>"연"</formula>
    </cfRule>
    <cfRule type="cellIs" dxfId="3917" priority="1514" operator="equal">
      <formula>"연"</formula>
    </cfRule>
    <cfRule type="cellIs" dxfId="3916" priority="1512" operator="equal">
      <formula>"연"</formula>
    </cfRule>
    <cfRule type="cellIs" dxfId="3915" priority="1511" operator="equal">
      <formula>"연"</formula>
    </cfRule>
    <cfRule type="cellIs" dxfId="3914" priority="1513" operator="equal">
      <formula>"연"</formula>
    </cfRule>
  </conditionalFormatting>
  <conditionalFormatting sqref="AD21:AD22">
    <cfRule type="cellIs" dxfId="3913" priority="494" operator="equal">
      <formula>"연"</formula>
    </cfRule>
  </conditionalFormatting>
  <conditionalFormatting sqref="AD22">
    <cfRule type="cellIs" dxfId="3912" priority="491" operator="equal">
      <formula>"연"</formula>
    </cfRule>
    <cfRule type="cellIs" dxfId="3911" priority="490" operator="equal">
      <formula>"연"</formula>
    </cfRule>
    <cfRule type="cellIs" dxfId="3910" priority="493" operator="equal">
      <formula>"연"</formula>
    </cfRule>
  </conditionalFormatting>
  <conditionalFormatting sqref="AD28">
    <cfRule type="cellIs" dxfId="3909" priority="117" operator="equal">
      <formula>"연"</formula>
    </cfRule>
  </conditionalFormatting>
  <conditionalFormatting sqref="AD28:AD29">
    <cfRule type="cellIs" dxfId="3908" priority="119" operator="equal">
      <formula>"연"</formula>
    </cfRule>
    <cfRule type="cellIs" dxfId="3907" priority="118" operator="equal">
      <formula>"연"</formula>
    </cfRule>
  </conditionalFormatting>
  <conditionalFormatting sqref="AD29">
    <cfRule type="cellIs" dxfId="3906" priority="1501" operator="equal">
      <formula>"연"</formula>
    </cfRule>
    <cfRule type="cellIs" dxfId="3905" priority="1504" operator="equal">
      <formula>"연"</formula>
    </cfRule>
    <cfRule type="cellIs" dxfId="3904" priority="1500" operator="equal">
      <formula>"연"</formula>
    </cfRule>
    <cfRule type="cellIs" dxfId="3903" priority="1502" operator="equal">
      <formula>"연"</formula>
    </cfRule>
    <cfRule type="cellIs" dxfId="3902" priority="1499" operator="equal">
      <formula>"연"</formula>
    </cfRule>
  </conditionalFormatting>
  <conditionalFormatting sqref="AD29:AD30">
    <cfRule type="cellIs" dxfId="3901" priority="1503" operator="equal">
      <formula>"연"</formula>
    </cfRule>
  </conditionalFormatting>
  <conditionalFormatting sqref="AD30">
    <cfRule type="cellIs" dxfId="3900" priority="2019" operator="equal">
      <formula>"연"</formula>
    </cfRule>
    <cfRule type="cellIs" dxfId="3899" priority="2018" operator="equal">
      <formula>"연"</formula>
    </cfRule>
  </conditionalFormatting>
  <conditionalFormatting sqref="AD34">
    <cfRule type="cellIs" dxfId="3898" priority="896" operator="equal">
      <formula>"연"</formula>
    </cfRule>
    <cfRule type="cellIs" dxfId="3897" priority="895" operator="equal">
      <formula>"연"</formula>
    </cfRule>
    <cfRule type="cellIs" dxfId="3896" priority="2630" operator="equal">
      <formula>"연"</formula>
    </cfRule>
    <cfRule type="cellIs" dxfId="3895" priority="2631" operator="equal">
      <formula>"연"</formula>
    </cfRule>
    <cfRule type="cellIs" dxfId="3894" priority="2632" operator="equal">
      <formula>"연"</formula>
    </cfRule>
  </conditionalFormatting>
  <conditionalFormatting sqref="AD35">
    <cfRule type="cellIs" dxfId="3893" priority="724" operator="equal">
      <formula>"연"</formula>
    </cfRule>
    <cfRule type="cellIs" dxfId="3892" priority="725" operator="equal">
      <formula>"연"</formula>
    </cfRule>
    <cfRule type="cellIs" dxfId="3891" priority="726" operator="equal">
      <formula>"연"</formula>
    </cfRule>
    <cfRule type="cellIs" dxfId="3890" priority="727" operator="equal">
      <formula>"연"</formula>
    </cfRule>
  </conditionalFormatting>
  <conditionalFormatting sqref="AD36">
    <cfRule type="cellIs" dxfId="3889" priority="1021" operator="equal">
      <formula>"연"</formula>
    </cfRule>
    <cfRule type="cellIs" dxfId="3888" priority="1020" operator="equal">
      <formula>"연"</formula>
    </cfRule>
    <cfRule type="cellIs" dxfId="3887" priority="1022" operator="equal">
      <formula>"연"</formula>
    </cfRule>
    <cfRule type="cellIs" dxfId="3886" priority="2625" operator="equal">
      <formula>"연"</formula>
    </cfRule>
    <cfRule type="cellIs" dxfId="3885" priority="2626" operator="equal">
      <formula>"연"</formula>
    </cfRule>
    <cfRule type="cellIs" dxfId="3884" priority="1023" operator="equal">
      <formula>"연"</formula>
    </cfRule>
    <cfRule type="cellIs" dxfId="3883" priority="2627" operator="equal">
      <formula>"연"</formula>
    </cfRule>
    <cfRule type="cellIs" dxfId="3882" priority="2628" operator="equal">
      <formula>"연"</formula>
    </cfRule>
  </conditionalFormatting>
  <conditionalFormatting sqref="AD36:AD37">
    <cfRule type="cellIs" dxfId="3881" priority="892" operator="equal">
      <formula>"연"</formula>
    </cfRule>
  </conditionalFormatting>
  <conditionalFormatting sqref="AD37">
    <cfRule type="cellIs" dxfId="3880" priority="890" operator="equal">
      <formula>"연"</formula>
    </cfRule>
    <cfRule type="cellIs" dxfId="3879" priority="891" operator="equal">
      <formula>"연"</formula>
    </cfRule>
  </conditionalFormatting>
  <conditionalFormatting sqref="AD28:AE28">
    <cfRule type="cellIs" dxfId="3878" priority="112" operator="equal">
      <formula>"연"</formula>
    </cfRule>
  </conditionalFormatting>
  <conditionalFormatting sqref="AD34:AE34">
    <cfRule type="cellIs" dxfId="3877" priority="886" operator="equal">
      <formula>"연"</formula>
    </cfRule>
    <cfRule type="cellIs" dxfId="3876" priority="885" operator="equal">
      <formula>"연"</formula>
    </cfRule>
  </conditionalFormatting>
  <conditionalFormatting sqref="AD35:AE35">
    <cfRule type="cellIs" dxfId="3875" priority="722" operator="equal">
      <formula>"연"</formula>
    </cfRule>
  </conditionalFormatting>
  <conditionalFormatting sqref="AD36:AE36">
    <cfRule type="cellIs" dxfId="3874" priority="2622" operator="equal">
      <formula>"연"</formula>
    </cfRule>
  </conditionalFormatting>
  <conditionalFormatting sqref="AD32:AG32">
    <cfRule type="cellIs" dxfId="3873" priority="1476" operator="equal">
      <formula>"연"</formula>
    </cfRule>
  </conditionalFormatting>
  <conditionalFormatting sqref="AE11">
    <cfRule type="cellIs" dxfId="3872" priority="1129" operator="equal">
      <formula>"연"</formula>
    </cfRule>
  </conditionalFormatting>
  <conditionalFormatting sqref="AE15">
    <cfRule type="cellIs" dxfId="3871" priority="471" operator="equal">
      <formula>"연"</formula>
    </cfRule>
    <cfRule type="cellIs" dxfId="3870" priority="470" operator="equal">
      <formula>"연"</formula>
    </cfRule>
    <cfRule type="cellIs" dxfId="3869" priority="472" operator="equal">
      <formula>"연"</formula>
    </cfRule>
    <cfRule type="cellIs" dxfId="3868" priority="473" operator="equal">
      <formula>"연"</formula>
    </cfRule>
    <cfRule type="cellIs" dxfId="3867" priority="474" operator="equal">
      <formula>"연"</formula>
    </cfRule>
    <cfRule type="cellIs" dxfId="3866" priority="475" operator="equal">
      <formula>"연"</formula>
    </cfRule>
  </conditionalFormatting>
  <conditionalFormatting sqref="AE19">
    <cfRule type="cellIs" dxfId="3865" priority="1439" operator="equal">
      <formula>"연"</formula>
    </cfRule>
    <cfRule type="cellIs" dxfId="3864" priority="1438" operator="equal">
      <formula>"연"</formula>
    </cfRule>
    <cfRule type="cellIs" dxfId="3863" priority="1437" operator="equal">
      <formula>"연"</formula>
    </cfRule>
    <cfRule type="cellIs" dxfId="3862" priority="1436" operator="equal">
      <formula>"연"</formula>
    </cfRule>
    <cfRule type="cellIs" dxfId="3861" priority="1435" operator="equal">
      <formula>"연"</formula>
    </cfRule>
    <cfRule type="cellIs" dxfId="3860" priority="1427" operator="equal">
      <formula>"연"</formula>
    </cfRule>
    <cfRule type="cellIs" dxfId="3859" priority="1433" operator="equal">
      <formula>"연"</formula>
    </cfRule>
    <cfRule type="cellIs" dxfId="3858" priority="1434" operator="equal">
      <formula>"연"</formula>
    </cfRule>
  </conditionalFormatting>
  <conditionalFormatting sqref="AE21:AE22">
    <cfRule type="cellIs" dxfId="3857" priority="2623" operator="equal">
      <formula>"연"</formula>
    </cfRule>
  </conditionalFormatting>
  <conditionalFormatting sqref="AE26:AE27">
    <cfRule type="cellIs" dxfId="3856" priority="2134" operator="equal">
      <formula>"연"</formula>
    </cfRule>
    <cfRule type="cellIs" dxfId="3855" priority="2133" operator="equal">
      <formula>"연"</formula>
    </cfRule>
    <cfRule type="cellIs" dxfId="3854" priority="2137" operator="equal">
      <formula>"연"</formula>
    </cfRule>
    <cfRule type="cellIs" dxfId="3853" priority="2136" operator="equal">
      <formula>"연"</formula>
    </cfRule>
  </conditionalFormatting>
  <conditionalFormatting sqref="AE26:AE30">
    <cfRule type="cellIs" dxfId="3852" priority="2088" operator="equal">
      <formula>"연"</formula>
    </cfRule>
  </conditionalFormatting>
  <conditionalFormatting sqref="AE28">
    <cfRule type="cellIs" dxfId="3851" priority="111" operator="equal">
      <formula>"연"</formula>
    </cfRule>
  </conditionalFormatting>
  <conditionalFormatting sqref="AE28:AE30">
    <cfRule type="cellIs" dxfId="3850" priority="2087" operator="equal">
      <formula>"연"</formula>
    </cfRule>
  </conditionalFormatting>
  <conditionalFormatting sqref="AE33">
    <cfRule type="cellIs" dxfId="3849" priority="1488" operator="equal">
      <formula>"연"</formula>
    </cfRule>
    <cfRule type="cellIs" dxfId="3848" priority="1490" operator="equal">
      <formula>"연"</formula>
    </cfRule>
    <cfRule type="cellIs" dxfId="3847" priority="1491" operator="equal">
      <formula>"연"</formula>
    </cfRule>
    <cfRule type="cellIs" dxfId="3846" priority="1485" operator="equal">
      <formula>"연"</formula>
    </cfRule>
    <cfRule type="cellIs" dxfId="3845" priority="1486" operator="equal">
      <formula>"연"</formula>
    </cfRule>
    <cfRule type="cellIs" dxfId="3844" priority="1487" operator="equal">
      <formula>"연"</formula>
    </cfRule>
  </conditionalFormatting>
  <conditionalFormatting sqref="AE33:AE34">
    <cfRule type="cellIs" dxfId="3843" priority="887" operator="equal">
      <formula>"연"</formula>
    </cfRule>
  </conditionalFormatting>
  <conditionalFormatting sqref="AE35">
    <cfRule type="cellIs" dxfId="3842" priority="721" operator="equal">
      <formula>"연"</formula>
    </cfRule>
    <cfRule type="cellIs" dxfId="3841" priority="720" operator="equal">
      <formula>"연"</formula>
    </cfRule>
    <cfRule type="cellIs" dxfId="3840" priority="719" operator="equal">
      <formula>"연"</formula>
    </cfRule>
    <cfRule type="cellIs" dxfId="3839" priority="718" operator="equal">
      <formula>"연"</formula>
    </cfRule>
  </conditionalFormatting>
  <conditionalFormatting sqref="AE36">
    <cfRule type="cellIs" dxfId="3838" priority="2621" operator="equal">
      <formula>"연"</formula>
    </cfRule>
    <cfRule type="cellIs" dxfId="3837" priority="882" operator="equal">
      <formula>"연"</formula>
    </cfRule>
    <cfRule type="cellIs" dxfId="3836" priority="881" operator="equal">
      <formula>"연"</formula>
    </cfRule>
    <cfRule type="cellIs" dxfId="3835" priority="880" operator="equal">
      <formula>"연"</formula>
    </cfRule>
  </conditionalFormatting>
  <conditionalFormatting sqref="AE36:AE37">
    <cfRule type="cellIs" dxfId="3834" priority="2618" operator="equal">
      <formula>"연"</formula>
    </cfRule>
    <cfRule type="cellIs" dxfId="3833" priority="2617" operator="equal">
      <formula>"연"</formula>
    </cfRule>
  </conditionalFormatting>
  <conditionalFormatting sqref="AE37">
    <cfRule type="cellIs" dxfId="3832" priority="1015" operator="equal">
      <formula>"연"</formula>
    </cfRule>
    <cfRule type="cellIs" dxfId="3831" priority="1016" operator="equal">
      <formula>"연"</formula>
    </cfRule>
    <cfRule type="cellIs" dxfId="3830" priority="1017" operator="equal">
      <formula>"연"</formula>
    </cfRule>
    <cfRule type="cellIs" dxfId="3829" priority="2616" operator="equal">
      <formula>"연"</formula>
    </cfRule>
  </conditionalFormatting>
  <conditionalFormatting sqref="AE15:AF15">
    <cfRule type="cellIs" dxfId="3828" priority="208" operator="equal">
      <formula>"연"</formula>
    </cfRule>
    <cfRule type="cellIs" dxfId="3827" priority="207" operator="equal">
      <formula>"연"</formula>
    </cfRule>
  </conditionalFormatting>
  <conditionalFormatting sqref="AE36:AF36">
    <cfRule type="cellIs" dxfId="3826" priority="870" operator="equal">
      <formula>"연"</formula>
    </cfRule>
    <cfRule type="cellIs" dxfId="3825" priority="871" operator="equal">
      <formula>"연"</formula>
    </cfRule>
  </conditionalFormatting>
  <conditionalFormatting sqref="AE36:AF37">
    <cfRule type="cellIs" dxfId="3824" priority="2613" operator="equal">
      <formula>"연"</formula>
    </cfRule>
  </conditionalFormatting>
  <conditionalFormatting sqref="AE37:AF37">
    <cfRule type="cellIs" dxfId="3823" priority="1013" operator="equal">
      <formula>"연"</formula>
    </cfRule>
    <cfRule type="cellIs" dxfId="3822" priority="1018" operator="equal">
      <formula>"연"</formula>
    </cfRule>
    <cfRule type="cellIs" dxfId="3821" priority="2614" operator="equal">
      <formula>"연"</formula>
    </cfRule>
  </conditionalFormatting>
  <conditionalFormatting sqref="AE28:AG28">
    <cfRule type="cellIs" dxfId="3820" priority="2089" operator="equal">
      <formula>"연"</formula>
    </cfRule>
    <cfRule type="cellIs" dxfId="3819" priority="110" operator="equal">
      <formula>"연"</formula>
    </cfRule>
  </conditionalFormatting>
  <conditionalFormatting sqref="AE34:AG34">
    <cfRule type="cellIs" dxfId="3818" priority="761" operator="equal">
      <formula>"연"</formula>
    </cfRule>
    <cfRule type="cellIs" dxfId="3817" priority="760" operator="equal">
      <formula>"연"</formula>
    </cfRule>
  </conditionalFormatting>
  <conditionalFormatting sqref="AE33:AL33">
    <cfRule type="cellIs" dxfId="3816" priority="1489" operator="equal">
      <formula>"연"</formula>
    </cfRule>
  </conditionalFormatting>
  <conditionalFormatting sqref="AF5:AF6 AF8">
    <cfRule type="cellIs" dxfId="3815" priority="2612" operator="equal">
      <formula>"연"</formula>
    </cfRule>
  </conditionalFormatting>
  <conditionalFormatting sqref="AF15">
    <cfRule type="cellIs" dxfId="3814" priority="203" operator="equal">
      <formula>"연"</formula>
    </cfRule>
    <cfRule type="cellIs" dxfId="3813" priority="202" operator="equal">
      <formula>"연"</formula>
    </cfRule>
    <cfRule type="cellIs" dxfId="3812" priority="205" operator="equal">
      <formula>"연"</formula>
    </cfRule>
    <cfRule type="cellIs" dxfId="3811" priority="206" operator="equal">
      <formula>"연"</formula>
    </cfRule>
    <cfRule type="cellIs" dxfId="3810" priority="196" operator="equal">
      <formula>"연"</formula>
    </cfRule>
    <cfRule type="cellIs" dxfId="3809" priority="204" operator="equal">
      <formula>"연"</formula>
    </cfRule>
  </conditionalFormatting>
  <conditionalFormatting sqref="AF17">
    <cfRule type="cellIs" dxfId="3808" priority="420" operator="equal">
      <formula>"연"</formula>
    </cfRule>
    <cfRule type="cellIs" dxfId="3807" priority="419" operator="equal">
      <formula>"연"</formula>
    </cfRule>
    <cfRule type="cellIs" dxfId="3806" priority="421" operator="equal">
      <formula>"연"</formula>
    </cfRule>
    <cfRule type="cellIs" dxfId="3805" priority="417" operator="equal">
      <formula>"연"</formula>
    </cfRule>
    <cfRule type="cellIs" dxfId="3804" priority="411" operator="equal">
      <formula>"연"</formula>
    </cfRule>
    <cfRule type="cellIs" dxfId="3803" priority="418" operator="equal">
      <formula>"연"</formula>
    </cfRule>
    <cfRule type="cellIs" dxfId="3802" priority="423" operator="equal">
      <formula>"연"</formula>
    </cfRule>
    <cfRule type="cellIs" dxfId="3801" priority="422" operator="equal">
      <formula>"연"</formula>
    </cfRule>
  </conditionalFormatting>
  <conditionalFormatting sqref="AF27">
    <cfRule type="cellIs" dxfId="3800" priority="136" operator="equal">
      <formula>"연"</formula>
    </cfRule>
  </conditionalFormatting>
  <conditionalFormatting sqref="AF29">
    <cfRule type="cellIs" dxfId="3799" priority="2012" operator="equal">
      <formula>"연"</formula>
    </cfRule>
    <cfRule type="cellIs" dxfId="3798" priority="2010" operator="equal">
      <formula>"연"</formula>
    </cfRule>
    <cfRule type="cellIs" dxfId="3797" priority="2011" operator="equal">
      <formula>"연"</formula>
    </cfRule>
  </conditionalFormatting>
  <conditionalFormatting sqref="AF29:AF30">
    <cfRule type="cellIs" dxfId="3796" priority="1464" operator="equal">
      <formula>"연"</formula>
    </cfRule>
  </conditionalFormatting>
  <conditionalFormatting sqref="AF30">
    <cfRule type="cellIs" dxfId="3795" priority="1460" operator="equal">
      <formula>"연"</formula>
    </cfRule>
    <cfRule type="cellIs" dxfId="3794" priority="1461" operator="equal">
      <formula>"연"</formula>
    </cfRule>
    <cfRule type="cellIs" dxfId="3793" priority="1462" operator="equal">
      <formula>"연"</formula>
    </cfRule>
    <cfRule type="cellIs" dxfId="3792" priority="1465" operator="equal">
      <formula>"연"</formula>
    </cfRule>
  </conditionalFormatting>
  <conditionalFormatting sqref="AF32:AF34">
    <cfRule type="cellIs" dxfId="3791" priority="762" operator="equal">
      <formula>"연"</formula>
    </cfRule>
  </conditionalFormatting>
  <conditionalFormatting sqref="AF34">
    <cfRule type="cellIs" dxfId="3790" priority="759" operator="equal">
      <formula>"연"</formula>
    </cfRule>
    <cfRule type="cellIs" dxfId="3789" priority="758" operator="equal">
      <formula>"연"</formula>
    </cfRule>
  </conditionalFormatting>
  <conditionalFormatting sqref="AF35">
    <cfRule type="cellIs" dxfId="3788" priority="875" operator="equal">
      <formula>"연"</formula>
    </cfRule>
    <cfRule type="cellIs" dxfId="3787" priority="876" operator="equal">
      <formula>"연"</formula>
    </cfRule>
    <cfRule type="cellIs" dxfId="3786" priority="874" operator="equal">
      <formula>"연"</formula>
    </cfRule>
  </conditionalFormatting>
  <conditionalFormatting sqref="AF35:AF37">
    <cfRule type="cellIs" dxfId="3785" priority="872" operator="equal">
      <formula>"연"</formula>
    </cfRule>
  </conditionalFormatting>
  <conditionalFormatting sqref="AF36">
    <cfRule type="cellIs" dxfId="3784" priority="869" operator="equal">
      <formula>"연"</formula>
    </cfRule>
    <cfRule type="cellIs" dxfId="3783" priority="2609" operator="equal">
      <formula>"연"</formula>
    </cfRule>
    <cfRule type="cellIs" dxfId="3782" priority="2610" operator="equal">
      <formula>"연"</formula>
    </cfRule>
    <cfRule type="cellIs" dxfId="3781" priority="2611" operator="equal">
      <formula>"연"</formula>
    </cfRule>
  </conditionalFormatting>
  <conditionalFormatting sqref="AF36:AF37">
    <cfRule type="cellIs" dxfId="3780" priority="2608" operator="equal">
      <formula>"연"</formula>
    </cfRule>
  </conditionalFormatting>
  <conditionalFormatting sqref="AF37">
    <cfRule type="cellIs" dxfId="3779" priority="1010" operator="equal">
      <formula>"연"</formula>
    </cfRule>
    <cfRule type="cellIs" dxfId="3778" priority="1012" operator="equal">
      <formula>"연"</formula>
    </cfRule>
    <cfRule type="cellIs" dxfId="3777" priority="1011" operator="equal">
      <formula>"연"</formula>
    </cfRule>
    <cfRule type="cellIs" dxfId="3776" priority="2607" operator="equal">
      <formula>"연"</formula>
    </cfRule>
  </conditionalFormatting>
  <conditionalFormatting sqref="AF27:AG27">
    <cfRule type="cellIs" dxfId="3775" priority="131" operator="equal">
      <formula>"연"</formula>
    </cfRule>
    <cfRule type="cellIs" dxfId="3774" priority="132" operator="equal">
      <formula>"연"</formula>
    </cfRule>
    <cfRule type="cellIs" dxfId="3773" priority="137" operator="equal">
      <formula>"연"</formula>
    </cfRule>
    <cfRule type="cellIs" dxfId="3772" priority="2005" operator="equal">
      <formula>"연"</formula>
    </cfRule>
  </conditionalFormatting>
  <conditionalFormatting sqref="AF30:AG30">
    <cfRule type="cellIs" dxfId="3771" priority="126" operator="equal">
      <formula>"연"</formula>
    </cfRule>
    <cfRule type="cellIs" dxfId="3770" priority="127" operator="equal">
      <formula>"연"</formula>
    </cfRule>
  </conditionalFormatting>
  <conditionalFormatting sqref="AF32:AG32">
    <cfRule type="cellIs" dxfId="3769" priority="1478" operator="equal">
      <formula>"연"</formula>
    </cfRule>
  </conditionalFormatting>
  <conditionalFormatting sqref="AF35:AG35">
    <cfRule type="cellIs" dxfId="3768" priority="877" operator="equal">
      <formula>"연"</formula>
    </cfRule>
  </conditionalFormatting>
  <conditionalFormatting sqref="AF36:AG36">
    <cfRule type="cellIs" dxfId="3767" priority="667" operator="equal">
      <formula>"연"</formula>
    </cfRule>
  </conditionalFormatting>
  <conditionalFormatting sqref="AF26:AH26">
    <cfRule type="cellIs" dxfId="3766" priority="2082" operator="equal">
      <formula>"연"</formula>
    </cfRule>
  </conditionalFormatting>
  <conditionalFormatting sqref="AF31:AH31">
    <cfRule type="cellIs" dxfId="3765" priority="1361" operator="equal">
      <formula>"연"</formula>
    </cfRule>
  </conditionalFormatting>
  <conditionalFormatting sqref="AF30:AI30">
    <cfRule type="cellIs" dxfId="3764" priority="1463" operator="equal">
      <formula>"연"</formula>
    </cfRule>
  </conditionalFormatting>
  <conditionalFormatting sqref="AG6">
    <cfRule type="cellIs" dxfId="3763" priority="1399" operator="equal">
      <formula>"연"</formula>
    </cfRule>
    <cfRule type="cellIs" dxfId="3762" priority="1388" operator="equal">
      <formula>"연"</formula>
    </cfRule>
    <cfRule type="cellIs" dxfId="3761" priority="1395" operator="equal">
      <formula>"연"</formula>
    </cfRule>
    <cfRule type="cellIs" dxfId="3760" priority="1394" operator="equal">
      <formula>"연"</formula>
    </cfRule>
    <cfRule type="cellIs" dxfId="3759" priority="1396" operator="equal">
      <formula>"연"</formula>
    </cfRule>
    <cfRule type="cellIs" dxfId="3758" priority="1397" operator="equal">
      <formula>"연"</formula>
    </cfRule>
    <cfRule type="cellIs" dxfId="3757" priority="1400" operator="equal">
      <formula>"연"</formula>
    </cfRule>
    <cfRule type="cellIs" dxfId="3756" priority="1398" operator="equal">
      <formula>"연"</formula>
    </cfRule>
  </conditionalFormatting>
  <conditionalFormatting sqref="AG11">
    <cfRule type="cellIs" dxfId="3755" priority="1121" operator="equal">
      <formula>"연"</formula>
    </cfRule>
    <cfRule type="cellIs" dxfId="3754" priority="1115" operator="equal">
      <formula>"연"</formula>
    </cfRule>
    <cfRule type="cellIs" dxfId="3753" priority="1122" operator="equal">
      <formula>"연"</formula>
    </cfRule>
    <cfRule type="cellIs" dxfId="3752" priority="1127" operator="equal">
      <formula>"연"</formula>
    </cfRule>
    <cfRule type="cellIs" dxfId="3751" priority="1126" operator="equal">
      <formula>"연"</formula>
    </cfRule>
    <cfRule type="cellIs" dxfId="3750" priority="1124" operator="equal">
      <formula>"연"</formula>
    </cfRule>
    <cfRule type="cellIs" dxfId="3749" priority="1123" operator="equal">
      <formula>"연"</formula>
    </cfRule>
  </conditionalFormatting>
  <conditionalFormatting sqref="AG15:AG17">
    <cfRule type="cellIs" dxfId="3748" priority="2605" operator="equal">
      <formula>"연"</formula>
    </cfRule>
  </conditionalFormatting>
  <conditionalFormatting sqref="AG27">
    <cfRule type="cellIs" dxfId="3747" priority="2003" operator="equal">
      <formula>"연"</formula>
    </cfRule>
    <cfRule type="cellIs" dxfId="3746" priority="2004" operator="equal">
      <formula>"연"</formula>
    </cfRule>
    <cfRule type="cellIs" dxfId="3745" priority="128" operator="equal">
      <formula>"연"</formula>
    </cfRule>
    <cfRule type="cellIs" dxfId="3744" priority="129" operator="equal">
      <formula>"연"</formula>
    </cfRule>
  </conditionalFormatting>
  <conditionalFormatting sqref="AG30">
    <cfRule type="cellIs" dxfId="3743" priority="121" operator="equal">
      <formula>"연"</formula>
    </cfRule>
    <cfRule type="cellIs" dxfId="3742" priority="125" operator="equal">
      <formula>"연"</formula>
    </cfRule>
  </conditionalFormatting>
  <conditionalFormatting sqref="AG32">
    <cfRule type="cellIs" dxfId="3741" priority="1477" operator="equal">
      <formula>"연"</formula>
    </cfRule>
    <cfRule type="cellIs" dxfId="3740" priority="1475" operator="equal">
      <formula>"연"</formula>
    </cfRule>
    <cfRule type="cellIs" dxfId="3739" priority="1474" operator="equal">
      <formula>"연"</formula>
    </cfRule>
    <cfRule type="cellIs" dxfId="3738" priority="1473" operator="equal">
      <formula>"연"</formula>
    </cfRule>
    <cfRule type="cellIs" dxfId="3737" priority="1472" operator="equal">
      <formula>"연"</formula>
    </cfRule>
    <cfRule type="cellIs" dxfId="3736" priority="1466" operator="equal">
      <formula>"연"</formula>
    </cfRule>
  </conditionalFormatting>
  <conditionalFormatting sqref="AG34">
    <cfRule type="cellIs" dxfId="3735" priority="867" operator="equal">
      <formula>"연"</formula>
    </cfRule>
    <cfRule type="cellIs" dxfId="3734" priority="865" operator="equal">
      <formula>"연"</formula>
    </cfRule>
    <cfRule type="cellIs" dxfId="3733" priority="866" operator="equal">
      <formula>"연"</formula>
    </cfRule>
  </conditionalFormatting>
  <conditionalFormatting sqref="AG35">
    <cfRule type="cellIs" dxfId="3732" priority="2601" operator="equal">
      <formula>"연"</formula>
    </cfRule>
    <cfRule type="cellIs" dxfId="3731" priority="2602" operator="equal">
      <formula>"연"</formula>
    </cfRule>
    <cfRule type="cellIs" dxfId="3730" priority="2603" operator="equal">
      <formula>"연"</formula>
    </cfRule>
    <cfRule type="cellIs" dxfId="3729" priority="2604" operator="equal">
      <formula>"연"</formula>
    </cfRule>
    <cfRule type="cellIs" dxfId="3728" priority="1007" operator="equal">
      <formula>"연"</formula>
    </cfRule>
    <cfRule type="cellIs" dxfId="3727" priority="1008" operator="equal">
      <formula>"연"</formula>
    </cfRule>
    <cfRule type="cellIs" dxfId="3726" priority="1005" operator="equal">
      <formula>"연"</formula>
    </cfRule>
    <cfRule type="cellIs" dxfId="3725" priority="1006" operator="equal">
      <formula>"연"</formula>
    </cfRule>
  </conditionalFormatting>
  <conditionalFormatting sqref="AG36">
    <cfRule type="cellIs" dxfId="3724" priority="664" operator="equal">
      <formula>"연"</formula>
    </cfRule>
    <cfRule type="cellIs" dxfId="3723" priority="666" operator="equal">
      <formula>"연"</formula>
    </cfRule>
    <cfRule type="cellIs" dxfId="3722" priority="665" operator="equal">
      <formula>"연"</formula>
    </cfRule>
  </conditionalFormatting>
  <conditionalFormatting sqref="AG37">
    <cfRule type="cellIs" dxfId="3721" priority="616" operator="equal">
      <formula>"연"</formula>
    </cfRule>
    <cfRule type="cellIs" dxfId="3720" priority="617" operator="equal">
      <formula>"연"</formula>
    </cfRule>
    <cfRule type="cellIs" dxfId="3719" priority="615" operator="equal">
      <formula>"연"</formula>
    </cfRule>
    <cfRule type="cellIs" dxfId="3718" priority="614" operator="equal">
      <formula>"연"</formula>
    </cfRule>
    <cfRule type="cellIs" dxfId="3717" priority="613" operator="equal">
      <formula>"연"</formula>
    </cfRule>
  </conditionalFormatting>
  <conditionalFormatting sqref="AG11:AH11">
    <cfRule type="cellIs" dxfId="3716" priority="1125" operator="equal">
      <formula>"연"</formula>
    </cfRule>
  </conditionalFormatting>
  <conditionalFormatting sqref="AG35:AH35">
    <cfRule type="cellIs" dxfId="3715" priority="2600" operator="equal">
      <formula>"연"</formula>
    </cfRule>
  </conditionalFormatting>
  <conditionalFormatting sqref="AG36:AH36">
    <cfRule type="cellIs" dxfId="3714" priority="662" operator="equal">
      <formula>"연"</formula>
    </cfRule>
  </conditionalFormatting>
  <conditionalFormatting sqref="AH7">
    <cfRule type="cellIs" dxfId="3713" priority="260" operator="equal">
      <formula>"연"</formula>
    </cfRule>
    <cfRule type="cellIs" dxfId="3712" priority="257" operator="equal">
      <formula>"연"</formula>
    </cfRule>
    <cfRule type="cellIs" dxfId="3711" priority="1385" operator="equal">
      <formula>"연"</formula>
    </cfRule>
    <cfRule type="cellIs" dxfId="3710" priority="1375" operator="equal">
      <formula>"연"</formula>
    </cfRule>
    <cfRule type="cellIs" dxfId="3709" priority="1387" operator="equal">
      <formula>"연"</formula>
    </cfRule>
    <cfRule type="cellIs" dxfId="3708" priority="258" operator="equal">
      <formula>"연"</formula>
    </cfRule>
    <cfRule type="cellIs" dxfId="3707" priority="272" operator="equal">
      <formula>"연"</formula>
    </cfRule>
    <cfRule type="cellIs" dxfId="3706" priority="1386" operator="equal">
      <formula>"연"</formula>
    </cfRule>
    <cfRule type="cellIs" dxfId="3705" priority="1384" operator="equal">
      <formula>"연"</formula>
    </cfRule>
    <cfRule type="cellIs" dxfId="3704" priority="1383" operator="equal">
      <formula>"연"</formula>
    </cfRule>
    <cfRule type="cellIs" dxfId="3703" priority="275" operator="equal">
      <formula>"연"</formula>
    </cfRule>
    <cfRule type="cellIs" dxfId="3702" priority="269" operator="equal">
      <formula>"연"</formula>
    </cfRule>
    <cfRule type="cellIs" dxfId="3701" priority="1381" operator="equal">
      <formula>"연"</formula>
    </cfRule>
    <cfRule type="cellIs" dxfId="3700" priority="270" operator="equal">
      <formula>"연"</formula>
    </cfRule>
    <cfRule type="cellIs" dxfId="3699" priority="271" operator="equal">
      <formula>"연"</formula>
    </cfRule>
    <cfRule type="cellIs" dxfId="3698" priority="263" operator="equal">
      <formula>"연"</formula>
    </cfRule>
    <cfRule type="cellIs" dxfId="3697" priority="262" operator="equal">
      <formula>"연"</formula>
    </cfRule>
    <cfRule type="cellIs" dxfId="3696" priority="261" operator="equal">
      <formula>"연"</formula>
    </cfRule>
    <cfRule type="cellIs" dxfId="3695" priority="274" operator="equal">
      <formula>"연"</formula>
    </cfRule>
    <cfRule type="cellIs" dxfId="3694" priority="273" operator="equal">
      <formula>"연"</formula>
    </cfRule>
    <cfRule type="cellIs" dxfId="3693" priority="1382" operator="equal">
      <formula>"연"</formula>
    </cfRule>
  </conditionalFormatting>
  <conditionalFormatting sqref="AH9">
    <cfRule type="cellIs" dxfId="3692" priority="363" operator="equal">
      <formula>"연"</formula>
    </cfRule>
    <cfRule type="cellIs" dxfId="3691" priority="353" operator="equal">
      <formula>"연"</formula>
    </cfRule>
    <cfRule type="cellIs" dxfId="3690" priority="364" operator="equal">
      <formula>"연"</formula>
    </cfRule>
    <cfRule type="cellIs" dxfId="3689" priority="348" operator="equal">
      <formula>"연"</formula>
    </cfRule>
    <cfRule type="cellIs" dxfId="3688" priority="352" operator="equal">
      <formula>"연"</formula>
    </cfRule>
    <cfRule type="cellIs" dxfId="3687" priority="351" operator="equal">
      <formula>"연"</formula>
    </cfRule>
    <cfRule type="cellIs" dxfId="3686" priority="354" operator="equal">
      <formula>"연"</formula>
    </cfRule>
    <cfRule type="cellIs" dxfId="3685" priority="349" operator="equal">
      <formula>"연"</formula>
    </cfRule>
    <cfRule type="cellIs" dxfId="3684" priority="361" operator="equal">
      <formula>"연"</formula>
    </cfRule>
    <cfRule type="cellIs" dxfId="3683" priority="360" operator="equal">
      <formula>"연"</formula>
    </cfRule>
    <cfRule type="cellIs" dxfId="3682" priority="362" operator="equal">
      <formula>"연"</formula>
    </cfRule>
  </conditionalFormatting>
  <conditionalFormatting sqref="AH9:AH10">
    <cfRule type="cellIs" dxfId="3681" priority="366" operator="equal">
      <formula>"연"</formula>
    </cfRule>
    <cfRule type="cellIs" dxfId="3680" priority="365" operator="equal">
      <formula>"연"</formula>
    </cfRule>
  </conditionalFormatting>
  <conditionalFormatting sqref="AH10">
    <cfRule type="cellIs" dxfId="3679" priority="1374" operator="equal">
      <formula>"연"</formula>
    </cfRule>
    <cfRule type="cellIs" dxfId="3678" priority="1372" operator="equal">
      <formula>"연"</formula>
    </cfRule>
    <cfRule type="cellIs" dxfId="3677" priority="1371" operator="equal">
      <formula>"연"</formula>
    </cfRule>
    <cfRule type="cellIs" dxfId="3676" priority="1370" operator="equal">
      <formula>"연"</formula>
    </cfRule>
    <cfRule type="cellIs" dxfId="3675" priority="1369" operator="equal">
      <formula>"연"</formula>
    </cfRule>
    <cfRule type="cellIs" dxfId="3674" priority="1373" operator="equal">
      <formula>"연"</formula>
    </cfRule>
  </conditionalFormatting>
  <conditionalFormatting sqref="AH21:AH22">
    <cfRule type="cellIs" dxfId="3673" priority="2599" operator="equal">
      <formula>"연"</formula>
    </cfRule>
  </conditionalFormatting>
  <conditionalFormatting sqref="AH26">
    <cfRule type="cellIs" dxfId="3672" priority="2081" operator="equal">
      <formula>"연"</formula>
    </cfRule>
    <cfRule type="cellIs" dxfId="3671" priority="2080" operator="equal">
      <formula>"연"</formula>
    </cfRule>
    <cfRule type="cellIs" dxfId="3670" priority="2076" operator="equal">
      <formula>"연"</formula>
    </cfRule>
  </conditionalFormatting>
  <conditionalFormatting sqref="AH31">
    <cfRule type="cellIs" dxfId="3669" priority="1359" operator="equal">
      <formula>"연"</formula>
    </cfRule>
    <cfRule type="cellIs" dxfId="3668" priority="1360" operator="equal">
      <formula>"연"</formula>
    </cfRule>
    <cfRule type="cellIs" dxfId="3667" priority="1349" operator="equal">
      <formula>"연"</formula>
    </cfRule>
    <cfRule type="cellIs" dxfId="3666" priority="1355" operator="equal">
      <formula>"연"</formula>
    </cfRule>
    <cfRule type="cellIs" dxfId="3665" priority="1356" operator="equal">
      <formula>"연"</formula>
    </cfRule>
    <cfRule type="cellIs" dxfId="3664" priority="1357" operator="equal">
      <formula>"연"</formula>
    </cfRule>
    <cfRule type="cellIs" dxfId="3663" priority="1358" operator="equal">
      <formula>"연"</formula>
    </cfRule>
  </conditionalFormatting>
  <conditionalFormatting sqref="AH34">
    <cfRule type="cellIs" dxfId="3662" priority="756" operator="equal">
      <formula>"연"</formula>
    </cfRule>
    <cfRule type="cellIs" dxfId="3661" priority="755" operator="equal">
      <formula>"연"</formula>
    </cfRule>
    <cfRule type="cellIs" dxfId="3660" priority="754" operator="equal">
      <formula>"연"</formula>
    </cfRule>
  </conditionalFormatting>
  <conditionalFormatting sqref="AH34:AH35">
    <cfRule type="cellIs" dxfId="3659" priority="757" operator="equal">
      <formula>"연"</formula>
    </cfRule>
  </conditionalFormatting>
  <conditionalFormatting sqref="AH35">
    <cfRule type="cellIs" dxfId="3658" priority="861" operator="equal">
      <formula>"연"</formula>
    </cfRule>
    <cfRule type="cellIs" dxfId="3657" priority="860" operator="equal">
      <formula>"연"</formula>
    </cfRule>
    <cfRule type="cellIs" dxfId="3656" priority="859" operator="equal">
      <formula>"연"</formula>
    </cfRule>
    <cfRule type="cellIs" dxfId="3655" priority="2596" operator="equal">
      <formula>"연"</formula>
    </cfRule>
    <cfRule type="cellIs" dxfId="3654" priority="2598" operator="equal">
      <formula>"연"</formula>
    </cfRule>
    <cfRule type="cellIs" dxfId="3653" priority="2597" operator="equal">
      <formula>"연"</formula>
    </cfRule>
  </conditionalFormatting>
  <conditionalFormatting sqref="AH36">
    <cfRule type="cellIs" dxfId="3652" priority="661" operator="equal">
      <formula>"연"</formula>
    </cfRule>
    <cfRule type="cellIs" dxfId="3651" priority="660" operator="equal">
      <formula>"연"</formula>
    </cfRule>
  </conditionalFormatting>
  <conditionalFormatting sqref="AH37">
    <cfRule type="cellIs" dxfId="3650" priority="1003" operator="equal">
      <formula>"연"</formula>
    </cfRule>
    <cfRule type="cellIs" dxfId="3649" priority="1002" operator="equal">
      <formula>"연"</formula>
    </cfRule>
    <cfRule type="cellIs" dxfId="3648" priority="1001" operator="equal">
      <formula>"연"</formula>
    </cfRule>
    <cfRule type="cellIs" dxfId="3647" priority="1000" operator="equal">
      <formula>"연"</formula>
    </cfRule>
  </conditionalFormatting>
  <conditionalFormatting sqref="AH34:AI34">
    <cfRule type="cellIs" dxfId="3646" priority="752" operator="equal">
      <formula>"연"</formula>
    </cfRule>
  </conditionalFormatting>
  <conditionalFormatting sqref="AH35:AI35">
    <cfRule type="cellIs" dxfId="3645" priority="2595" operator="equal">
      <formula>"연"</formula>
    </cfRule>
    <cfRule type="cellIs" dxfId="3644" priority="862" operator="equal">
      <formula>"연"</formula>
    </cfRule>
  </conditionalFormatting>
  <conditionalFormatting sqref="AH36:AI36">
    <cfRule type="cellIs" dxfId="3643" priority="655" operator="equal">
      <formula>"연"</formula>
    </cfRule>
    <cfRule type="cellIs" dxfId="3642" priority="656" operator="equal">
      <formula>"연"</formula>
    </cfRule>
  </conditionalFormatting>
  <conditionalFormatting sqref="AH37:AI37">
    <cfRule type="cellIs" dxfId="3641" priority="857" operator="equal">
      <formula>"연"</formula>
    </cfRule>
  </conditionalFormatting>
  <conditionalFormatting sqref="AH32:AM32">
    <cfRule type="cellIs" dxfId="3640" priority="1989" operator="equal">
      <formula>"연"</formula>
    </cfRule>
  </conditionalFormatting>
  <conditionalFormatting sqref="AI26:AI27">
    <cfRule type="cellIs" dxfId="3639" priority="2594" operator="equal">
      <formula>"연"</formula>
    </cfRule>
    <cfRule type="cellIs" dxfId="3638" priority="2593" operator="equal">
      <formula>"연"</formula>
    </cfRule>
    <cfRule type="cellIs" dxfId="3637" priority="2592" operator="equal">
      <formula>"연"</formula>
    </cfRule>
  </conditionalFormatting>
  <conditionalFormatting sqref="AI34">
    <cfRule type="cellIs" dxfId="3636" priority="751" operator="equal">
      <formula>"연"</formula>
    </cfRule>
    <cfRule type="cellIs" dxfId="3635" priority="750" operator="equal">
      <formula>"연"</formula>
    </cfRule>
    <cfRule type="cellIs" dxfId="3634" priority="749" operator="equal">
      <formula>"연"</formula>
    </cfRule>
    <cfRule type="cellIs" dxfId="3633" priority="748" operator="equal">
      <formula>"연"</formula>
    </cfRule>
  </conditionalFormatting>
  <conditionalFormatting sqref="AI35">
    <cfRule type="cellIs" dxfId="3632" priority="996" operator="equal">
      <formula>"연"</formula>
    </cfRule>
    <cfRule type="cellIs" dxfId="3631" priority="998" operator="equal">
      <formula>"연"</formula>
    </cfRule>
    <cfRule type="cellIs" dxfId="3630" priority="997" operator="equal">
      <formula>"연"</formula>
    </cfRule>
    <cfRule type="cellIs" dxfId="3629" priority="2590" operator="equal">
      <formula>"연"</formula>
    </cfRule>
    <cfRule type="cellIs" dxfId="3628" priority="2589" operator="equal">
      <formula>"연"</formula>
    </cfRule>
    <cfRule type="cellIs" dxfId="3627" priority="2591" operator="equal">
      <formula>"연"</formula>
    </cfRule>
    <cfRule type="cellIs" dxfId="3626" priority="995" operator="equal">
      <formula>"연"</formula>
    </cfRule>
  </conditionalFormatting>
  <conditionalFormatting sqref="AI36">
    <cfRule type="cellIs" dxfId="3625" priority="654" operator="equal">
      <formula>"연"</formula>
    </cfRule>
    <cfRule type="cellIs" dxfId="3624" priority="653" operator="equal">
      <formula>"연"</formula>
    </cfRule>
  </conditionalFormatting>
  <conditionalFormatting sqref="AI36:AI37">
    <cfRule type="cellIs" dxfId="3623" priority="657" operator="equal">
      <formula>"연"</formula>
    </cfRule>
  </conditionalFormatting>
  <conditionalFormatting sqref="AI37">
    <cfRule type="cellIs" dxfId="3622" priority="856" operator="equal">
      <formula>"연"</formula>
    </cfRule>
    <cfRule type="cellIs" dxfId="3621" priority="854" operator="equal">
      <formula>"연"</formula>
    </cfRule>
    <cfRule type="cellIs" dxfId="3620" priority="855" operator="equal">
      <formula>"연"</formula>
    </cfRule>
  </conditionalFormatting>
  <conditionalFormatting sqref="AI32:AM32">
    <cfRule type="cellIs" dxfId="3619" priority="1990" operator="equal">
      <formula>"연"</formula>
    </cfRule>
  </conditionalFormatting>
  <conditionalFormatting sqref="AJ28:AJ29">
    <cfRule type="cellIs" dxfId="3618" priority="2586" operator="equal">
      <formula>"연"</formula>
    </cfRule>
    <cfRule type="cellIs" dxfId="3617" priority="2587" operator="equal">
      <formula>"연"</formula>
    </cfRule>
  </conditionalFormatting>
  <conditionalFormatting sqref="AJ34">
    <cfRule type="cellIs" dxfId="3616" priority="2584" operator="equal">
      <formula>"연"</formula>
    </cfRule>
    <cfRule type="cellIs" dxfId="3615" priority="2583" operator="equal">
      <formula>"연"</formula>
    </cfRule>
    <cfRule type="cellIs" dxfId="3614" priority="2581" operator="equal">
      <formula>"연"</formula>
    </cfRule>
    <cfRule type="cellIs" dxfId="3613" priority="844" operator="equal">
      <formula>"연"</formula>
    </cfRule>
    <cfRule type="cellIs" dxfId="3612" priority="2582" operator="equal">
      <formula>"연"</formula>
    </cfRule>
  </conditionalFormatting>
  <conditionalFormatting sqref="AJ34:AJ35">
    <cfRule type="cellIs" dxfId="3611" priority="847" operator="equal">
      <formula>"연"</formula>
    </cfRule>
  </conditionalFormatting>
  <conditionalFormatting sqref="AJ35">
    <cfRule type="cellIs" dxfId="3610" priority="849" operator="equal">
      <formula>"연"</formula>
    </cfRule>
    <cfRule type="cellIs" dxfId="3609" priority="850" operator="equal">
      <formula>"연"</formula>
    </cfRule>
    <cfRule type="cellIs" dxfId="3608" priority="851" operator="equal">
      <formula>"연"</formula>
    </cfRule>
  </conditionalFormatting>
  <conditionalFormatting sqref="AJ35:AJ36">
    <cfRule type="cellIs" dxfId="3607" priority="852" operator="equal">
      <formula>"연"</formula>
    </cfRule>
  </conditionalFormatting>
  <conditionalFormatting sqref="AJ36">
    <cfRule type="cellIs" dxfId="3606" priority="993" operator="equal">
      <formula>"연"</formula>
    </cfRule>
    <cfRule type="cellIs" dxfId="3605" priority="990" operator="equal">
      <formula>"연"</formula>
    </cfRule>
    <cfRule type="cellIs" dxfId="3604" priority="991" operator="equal">
      <formula>"연"</formula>
    </cfRule>
    <cfRule type="cellIs" dxfId="3603" priority="992" operator="equal">
      <formula>"연"</formula>
    </cfRule>
  </conditionalFormatting>
  <conditionalFormatting sqref="AJ28:AK29">
    <cfRule type="cellIs" dxfId="3602" priority="1347" operator="equal">
      <formula>"연"</formula>
    </cfRule>
  </conditionalFormatting>
  <conditionalFormatting sqref="AJ34:AK34">
    <cfRule type="cellIs" dxfId="3601" priority="842" operator="equal">
      <formula>"연"</formula>
    </cfRule>
  </conditionalFormatting>
  <conditionalFormatting sqref="AJ37:AK37">
    <cfRule type="cellIs" dxfId="3600" priority="610" operator="equal">
      <formula>"연"</formula>
    </cfRule>
    <cfRule type="cellIs" dxfId="3599" priority="612" operator="equal">
      <formula>"연"</formula>
    </cfRule>
    <cfRule type="cellIs" dxfId="3598" priority="611" operator="equal">
      <formula>"연"</formula>
    </cfRule>
    <cfRule type="cellIs" dxfId="3597" priority="609" operator="equal">
      <formula>"연"</formula>
    </cfRule>
    <cfRule type="cellIs" dxfId="3596" priority="608" operator="equal">
      <formula>"연"</formula>
    </cfRule>
  </conditionalFormatting>
  <conditionalFormatting sqref="AJ34:AL34">
    <cfRule type="cellIs" dxfId="3595" priority="845" operator="equal">
      <formula>"연"</formula>
    </cfRule>
    <cfRule type="cellIs" dxfId="3594" priority="846" operator="equal">
      <formula>"연"</formula>
    </cfRule>
    <cfRule type="cellIs" dxfId="3593" priority="983" operator="equal">
      <formula>"연"</formula>
    </cfRule>
  </conditionalFormatting>
  <conditionalFormatting sqref="AK9">
    <cfRule type="cellIs" dxfId="3592" priority="1" operator="equal">
      <formula>"연"</formula>
    </cfRule>
    <cfRule type="cellIs" dxfId="3591" priority="1304" operator="equal">
      <formula>"연"</formula>
    </cfRule>
    <cfRule type="cellIs" dxfId="3590" priority="1297" operator="equal">
      <formula>"연"</formula>
    </cfRule>
    <cfRule type="cellIs" dxfId="3589" priority="1303" operator="equal">
      <formula>"연"</formula>
    </cfRule>
    <cfRule type="cellIs" dxfId="3588" priority="1305" operator="equal">
      <formula>"연"</formula>
    </cfRule>
    <cfRule type="cellIs" dxfId="3587" priority="1306" operator="equal">
      <formula>"연"</formula>
    </cfRule>
    <cfRule type="cellIs" dxfId="3586" priority="1307" operator="equal">
      <formula>"연"</formula>
    </cfRule>
    <cfRule type="cellIs" dxfId="3585" priority="1308" operator="equal">
      <formula>"연"</formula>
    </cfRule>
    <cfRule type="cellIs" dxfId="3584" priority="1309" operator="equal">
      <formula>"연"</formula>
    </cfRule>
  </conditionalFormatting>
  <conditionalFormatting sqref="AK11:AK13">
    <cfRule type="cellIs" dxfId="3583" priority="151" operator="equal">
      <formula>"연"</formula>
    </cfRule>
  </conditionalFormatting>
  <conditionalFormatting sqref="AK12">
    <cfRule type="cellIs" dxfId="3582" priority="9" operator="equal">
      <formula>"연"</formula>
    </cfRule>
    <cfRule type="cellIs" dxfId="3581" priority="10" operator="equal">
      <formula>"연"</formula>
    </cfRule>
    <cfRule type="cellIs" dxfId="3580" priority="11" operator="equal">
      <formula>"연"</formula>
    </cfRule>
    <cfRule type="cellIs" dxfId="3579" priority="2" operator="equal">
      <formula>"연"</formula>
    </cfRule>
    <cfRule type="cellIs" dxfId="3578" priority="12" operator="equal">
      <formula>"연"</formula>
    </cfRule>
    <cfRule type="cellIs" dxfId="3577" priority="8" operator="equal">
      <formula>"연"</formula>
    </cfRule>
  </conditionalFormatting>
  <conditionalFormatting sqref="AK21">
    <cfRule type="cellIs" dxfId="3576" priority="1296" operator="equal">
      <formula>"연"</formula>
    </cfRule>
    <cfRule type="cellIs" dxfId="3575" priority="1295" operator="equal">
      <formula>"연"</formula>
    </cfRule>
    <cfRule type="cellIs" dxfId="3574" priority="1294" operator="equal">
      <formula>"연"</formula>
    </cfRule>
    <cfRule type="cellIs" dxfId="3573" priority="1293" operator="equal">
      <formula>"연"</formula>
    </cfRule>
    <cfRule type="cellIs" dxfId="3572" priority="1292" operator="equal">
      <formula>"연"</formula>
    </cfRule>
    <cfRule type="cellIs" dxfId="3571" priority="1291" operator="equal">
      <formula>"연"</formula>
    </cfRule>
    <cfRule type="cellIs" dxfId="3570" priority="1290" operator="equal">
      <formula>"연"</formula>
    </cfRule>
    <cfRule type="cellIs" dxfId="3569" priority="1284" operator="equal">
      <formula>"연"</formula>
    </cfRule>
  </conditionalFormatting>
  <conditionalFormatting sqref="AK26">
    <cfRule type="cellIs" dxfId="3568" priority="294" operator="equal">
      <formula>"연"</formula>
    </cfRule>
    <cfRule type="cellIs" dxfId="3567" priority="290" operator="equal">
      <formula>"연"</formula>
    </cfRule>
    <cfRule type="cellIs" dxfId="3566" priority="296" operator="equal">
      <formula>"연"</formula>
    </cfRule>
    <cfRule type="cellIs" dxfId="3565" priority="295" operator="equal">
      <formula>"연"</formula>
    </cfRule>
  </conditionalFormatting>
  <conditionalFormatting sqref="AK28">
    <cfRule type="cellIs" dxfId="3564" priority="1343" operator="equal">
      <formula>"연"</formula>
    </cfRule>
    <cfRule type="cellIs" dxfId="3563" priority="1344" operator="equal">
      <formula>"연"</formula>
    </cfRule>
    <cfRule type="cellIs" dxfId="3562" priority="1345" operator="equal">
      <formula>"연"</formula>
    </cfRule>
    <cfRule type="cellIs" dxfId="3561" priority="1348" operator="equal">
      <formula>"연"</formula>
    </cfRule>
  </conditionalFormatting>
  <conditionalFormatting sqref="AK28:AK29">
    <cfRule type="cellIs" dxfId="3560" priority="310" operator="equal">
      <formula>"연"</formula>
    </cfRule>
    <cfRule type="cellIs" dxfId="3559" priority="311" operator="equal">
      <formula>"연"</formula>
    </cfRule>
  </conditionalFormatting>
  <conditionalFormatting sqref="AK29">
    <cfRule type="cellIs" dxfId="3558" priority="1997" operator="equal">
      <formula>"연"</formula>
    </cfRule>
    <cfRule type="cellIs" dxfId="3557" priority="300" operator="equal">
      <formula>"연"</formula>
    </cfRule>
    <cfRule type="cellIs" dxfId="3556" priority="308" operator="equal">
      <formula>"연"</formula>
    </cfRule>
    <cfRule type="cellIs" dxfId="3555" priority="309" operator="equal">
      <formula>"연"</formula>
    </cfRule>
    <cfRule type="cellIs" dxfId="3554" priority="1998" operator="equal">
      <formula>"연"</formula>
    </cfRule>
    <cfRule type="cellIs" dxfId="3553" priority="302" operator="equal">
      <formula>"연"</formula>
    </cfRule>
    <cfRule type="cellIs" dxfId="3552" priority="1996" operator="equal">
      <formula>"연"</formula>
    </cfRule>
    <cfRule type="cellIs" dxfId="3551" priority="303" operator="equal">
      <formula>"연"</formula>
    </cfRule>
    <cfRule type="cellIs" dxfId="3550" priority="305" operator="equal">
      <formula>"연"</formula>
    </cfRule>
    <cfRule type="cellIs" dxfId="3549" priority="306" operator="equal">
      <formula>"연"</formula>
    </cfRule>
  </conditionalFormatting>
  <conditionalFormatting sqref="AK29:AK30">
    <cfRule type="cellIs" dxfId="3548" priority="35" operator="equal">
      <formula>"연"</formula>
    </cfRule>
    <cfRule type="cellIs" dxfId="3547" priority="36" operator="equal">
      <formula>"연"</formula>
    </cfRule>
  </conditionalFormatting>
  <conditionalFormatting sqref="AK30">
    <cfRule type="cellIs" dxfId="3546" priority="27" operator="equal">
      <formula>"연"</formula>
    </cfRule>
    <cfRule type="cellIs" dxfId="3545" priority="30" operator="equal">
      <formula>"연"</formula>
    </cfRule>
    <cfRule type="cellIs" dxfId="3544" priority="34" operator="equal">
      <formula>"연"</formula>
    </cfRule>
    <cfRule type="cellIs" dxfId="3543" priority="15" operator="equal">
      <formula>"연"</formula>
    </cfRule>
    <cfRule type="cellIs" dxfId="3542" priority="28" operator="equal">
      <formula>"연"</formula>
    </cfRule>
    <cfRule type="cellIs" dxfId="3541" priority="17" operator="equal">
      <formula>"연"</formula>
    </cfRule>
    <cfRule type="cellIs" dxfId="3540" priority="29" operator="equal">
      <formula>"연"</formula>
    </cfRule>
    <cfRule type="cellIs" dxfId="3539" priority="18" operator="equal">
      <formula>"연"</formula>
    </cfRule>
    <cfRule type="cellIs" dxfId="3538" priority="20" operator="equal">
      <formula>"연"</formula>
    </cfRule>
    <cfRule type="cellIs" dxfId="3537" priority="21" operator="equal">
      <formula>"연"</formula>
    </cfRule>
    <cfRule type="cellIs" dxfId="3536" priority="23" operator="equal">
      <formula>"연"</formula>
    </cfRule>
    <cfRule type="cellIs" dxfId="3535" priority="24" operator="equal">
      <formula>"연"</formula>
    </cfRule>
    <cfRule type="cellIs" dxfId="3534" priority="26" operator="equal">
      <formula>"연"</formula>
    </cfRule>
  </conditionalFormatting>
  <conditionalFormatting sqref="AK34">
    <cfRule type="cellIs" dxfId="3533" priority="839" operator="equal">
      <formula>"연"</formula>
    </cfRule>
    <cfRule type="cellIs" dxfId="3532" priority="841" operator="equal">
      <formula>"연"</formula>
    </cfRule>
    <cfRule type="cellIs" dxfId="3531" priority="840" operator="equal">
      <formula>"연"</formula>
    </cfRule>
  </conditionalFormatting>
  <conditionalFormatting sqref="AK34:AK35">
    <cfRule type="cellIs" dxfId="3530" priority="737" operator="equal">
      <formula>"연"</formula>
    </cfRule>
  </conditionalFormatting>
  <conditionalFormatting sqref="AK35">
    <cfRule type="cellIs" dxfId="3529" priority="736" operator="equal">
      <formula>"연"</formula>
    </cfRule>
    <cfRule type="cellIs" dxfId="3528" priority="735" operator="equal">
      <formula>"연"</formula>
    </cfRule>
    <cfRule type="cellIs" dxfId="3527" priority="734" operator="equal">
      <formula>"연"</formula>
    </cfRule>
  </conditionalFormatting>
  <conditionalFormatting sqref="AK36">
    <cfRule type="cellIs" dxfId="3526" priority="836" operator="equal">
      <formula>"연"</formula>
    </cfRule>
    <cfRule type="cellIs" dxfId="3525" priority="835" operator="equal">
      <formula>"연"</formula>
    </cfRule>
  </conditionalFormatting>
  <conditionalFormatting sqref="AK36:AK37">
    <cfRule type="cellIs" dxfId="3524" priority="837" operator="equal">
      <formula>"연"</formula>
    </cfRule>
  </conditionalFormatting>
  <conditionalFormatting sqref="AK37">
    <cfRule type="cellIs" dxfId="3523" priority="986" operator="equal">
      <formula>"연"</formula>
    </cfRule>
    <cfRule type="cellIs" dxfId="3522" priority="987" operator="equal">
      <formula>"연"</formula>
    </cfRule>
    <cfRule type="cellIs" dxfId="3521" priority="988" operator="equal">
      <formula>"연"</formula>
    </cfRule>
    <cfRule type="cellIs" dxfId="3520" priority="985" operator="equal">
      <formula>"연"</formula>
    </cfRule>
  </conditionalFormatting>
  <conditionalFormatting sqref="AK12:AL12">
    <cfRule type="cellIs" dxfId="3519" priority="13" operator="equal">
      <formula>"연"</formula>
    </cfRule>
    <cfRule type="cellIs" dxfId="3518" priority="14" operator="equal">
      <formula>"연"</formula>
    </cfRule>
  </conditionalFormatting>
  <conditionalFormatting sqref="AK28:AL28">
    <cfRule type="cellIs" dxfId="3517" priority="1346" operator="equal">
      <formula>"연"</formula>
    </cfRule>
  </conditionalFormatting>
  <conditionalFormatting sqref="AK34:AL34">
    <cfRule type="cellIs" dxfId="3516" priority="981" operator="equal">
      <formula>"연"</formula>
    </cfRule>
    <cfRule type="cellIs" dxfId="3515" priority="982" operator="equal">
      <formula>"연"</formula>
    </cfRule>
  </conditionalFormatting>
  <conditionalFormatting sqref="AK35:AL35">
    <cfRule type="cellIs" dxfId="3514" priority="732" operator="equal">
      <formula>"연"</formula>
    </cfRule>
  </conditionalFormatting>
  <conditionalFormatting sqref="AK36:AL36">
    <cfRule type="cellIs" dxfId="3513" priority="825" operator="equal">
      <formula>"연"</formula>
    </cfRule>
    <cfRule type="cellIs" dxfId="3512" priority="826" operator="equal">
      <formula>"연"</formula>
    </cfRule>
  </conditionalFormatting>
  <conditionalFormatting sqref="AK30:AO30">
    <cfRule type="cellIs" dxfId="3511" priority="1975" operator="equal">
      <formula>"연"</formula>
    </cfRule>
  </conditionalFormatting>
  <conditionalFormatting sqref="AL12">
    <cfRule type="cellIs" dxfId="3510" priority="1332" operator="equal">
      <formula>"연"</formula>
    </cfRule>
    <cfRule type="cellIs" dxfId="3509" priority="1331" operator="equal">
      <formula>"연"</formula>
    </cfRule>
    <cfRule type="cellIs" dxfId="3508" priority="1330" operator="equal">
      <formula>"연"</formula>
    </cfRule>
    <cfRule type="cellIs" dxfId="3507" priority="1334" operator="equal">
      <formula>"연"</formula>
    </cfRule>
    <cfRule type="cellIs" dxfId="3506" priority="1333" operator="equal">
      <formula>"연"</formula>
    </cfRule>
    <cfRule type="cellIs" dxfId="3505" priority="1335" operator="equal">
      <formula>"연"</formula>
    </cfRule>
  </conditionalFormatting>
  <conditionalFormatting sqref="AL18:AL19 AM19">
    <cfRule type="cellIs" dxfId="3504" priority="2578" operator="equal">
      <formula>"연"</formula>
    </cfRule>
  </conditionalFormatting>
  <conditionalFormatting sqref="AL35">
    <cfRule type="cellIs" dxfId="3503" priority="730" operator="equal">
      <formula>"연"</formula>
    </cfRule>
    <cfRule type="cellIs" dxfId="3502" priority="728" operator="equal">
      <formula>"연"</formula>
    </cfRule>
    <cfRule type="cellIs" dxfId="3501" priority="729" operator="equal">
      <formula>"연"</formula>
    </cfRule>
    <cfRule type="cellIs" dxfId="3500" priority="731" operator="equal">
      <formula>"연"</formula>
    </cfRule>
  </conditionalFormatting>
  <conditionalFormatting sqref="AL36">
    <cfRule type="cellIs" dxfId="3499" priority="2577" operator="equal">
      <formula>"연"</formula>
    </cfRule>
    <cfRule type="cellIs" dxfId="3498" priority="2576" operator="equal">
      <formula>"연"</formula>
    </cfRule>
  </conditionalFormatting>
  <conditionalFormatting sqref="AL36:AL37">
    <cfRule type="cellIs" dxfId="3497" priority="2573" operator="equal">
      <formula>"연"</formula>
    </cfRule>
    <cfRule type="cellIs" dxfId="3496" priority="2572" operator="equal">
      <formula>"연"</formula>
    </cfRule>
    <cfRule type="cellIs" dxfId="3495" priority="827" operator="equal">
      <formula>"연"</formula>
    </cfRule>
  </conditionalFormatting>
  <conditionalFormatting sqref="AL37">
    <cfRule type="cellIs" dxfId="3494" priority="2571" operator="equal">
      <formula>"연"</formula>
    </cfRule>
    <cfRule type="cellIs" dxfId="3493" priority="831" operator="equal">
      <formula>"연"</formula>
    </cfRule>
    <cfRule type="cellIs" dxfId="3492" priority="830" operator="equal">
      <formula>"연"</formula>
    </cfRule>
    <cfRule type="cellIs" dxfId="3491" priority="829" operator="equal">
      <formula>"연"</formula>
    </cfRule>
    <cfRule type="cellIs" dxfId="3490" priority="832" operator="equal">
      <formula>"연"</formula>
    </cfRule>
  </conditionalFormatting>
  <conditionalFormatting sqref="AL8:AM8">
    <cfRule type="cellIs" dxfId="3489" priority="223" operator="equal">
      <formula>"연"</formula>
    </cfRule>
  </conditionalFormatting>
  <conditionalFormatting sqref="AL32:AM32">
    <cfRule type="cellIs" dxfId="3488" priority="1991" operator="equal">
      <formula>"연"</formula>
    </cfRule>
    <cfRule type="cellIs" dxfId="3487" priority="1985" operator="equal">
      <formula>"연"</formula>
    </cfRule>
  </conditionalFormatting>
  <conditionalFormatting sqref="AL36:AM36">
    <cfRule type="cellIs" dxfId="3486" priority="820" operator="equal">
      <formula>"연"</formula>
    </cfRule>
    <cfRule type="cellIs" dxfId="3485" priority="821" operator="equal">
      <formula>"연"</formula>
    </cfRule>
  </conditionalFormatting>
  <conditionalFormatting sqref="AL36:AM37">
    <cfRule type="cellIs" dxfId="3484" priority="2568" operator="equal">
      <formula>"연"</formula>
    </cfRule>
  </conditionalFormatting>
  <conditionalFormatting sqref="AL37:AM37">
    <cfRule type="cellIs" dxfId="3483" priority="2569" operator="equal">
      <formula>"연"</formula>
    </cfRule>
  </conditionalFormatting>
  <conditionalFormatting sqref="AM10">
    <cfRule type="cellIs" dxfId="3482" priority="1226" operator="equal">
      <formula>"연"</formula>
    </cfRule>
    <cfRule type="cellIs" dxfId="3481" priority="1227" operator="equal">
      <formula>"연"</formula>
    </cfRule>
    <cfRule type="cellIs" dxfId="3480" priority="1228" operator="equal">
      <formula>"연"</formula>
    </cfRule>
    <cfRule type="cellIs" dxfId="3479" priority="1229" operator="equal">
      <formula>"연"</formula>
    </cfRule>
    <cfRule type="cellIs" dxfId="3478" priority="1230" operator="equal">
      <formula>"연"</formula>
    </cfRule>
    <cfRule type="cellIs" dxfId="3477" priority="1231" operator="equal">
      <formula>"연"</formula>
    </cfRule>
    <cfRule type="cellIs" dxfId="3476" priority="1219" operator="equal">
      <formula>"연"</formula>
    </cfRule>
    <cfRule type="cellIs" dxfId="3475" priority="1225" operator="equal">
      <formula>"연"</formula>
    </cfRule>
  </conditionalFormatting>
  <conditionalFormatting sqref="AM13">
    <cfRule type="cellIs" dxfId="3474" priority="1310" operator="equal">
      <formula>"연"</formula>
    </cfRule>
    <cfRule type="cellIs" dxfId="3473" priority="1320" operator="equal">
      <formula>"연"</formula>
    </cfRule>
    <cfRule type="cellIs" dxfId="3472" priority="1318" operator="equal">
      <formula>"연"</formula>
    </cfRule>
    <cfRule type="cellIs" dxfId="3471" priority="1319" operator="equal">
      <formula>"연"</formula>
    </cfRule>
    <cfRule type="cellIs" dxfId="3470" priority="1317" operator="equal">
      <formula>"연"</formula>
    </cfRule>
    <cfRule type="cellIs" dxfId="3469" priority="1321" operator="equal">
      <formula>"연"</formula>
    </cfRule>
    <cfRule type="cellIs" dxfId="3468" priority="1316" operator="equal">
      <formula>"연"</formula>
    </cfRule>
    <cfRule type="cellIs" dxfId="3467" priority="1322" operator="equal">
      <formula>"연"</formula>
    </cfRule>
  </conditionalFormatting>
  <conditionalFormatting sqref="AM26">
    <cfRule type="cellIs" dxfId="3466" priority="231" operator="equal">
      <formula>"연"</formula>
    </cfRule>
    <cfRule type="cellIs" dxfId="3465" priority="230" operator="equal">
      <formula>"연"</formula>
    </cfRule>
    <cfRule type="cellIs" dxfId="3464" priority="232" operator="equal">
      <formula>"연"</formula>
    </cfRule>
    <cfRule type="cellIs" dxfId="3463" priority="234" operator="equal">
      <formula>"연"</formula>
    </cfRule>
    <cfRule type="cellIs" dxfId="3462" priority="237" operator="equal">
      <formula>"연"</formula>
    </cfRule>
    <cfRule type="cellIs" dxfId="3461" priority="238" operator="equal">
      <formula>"연"</formula>
    </cfRule>
    <cfRule type="cellIs" dxfId="3460" priority="240" operator="equal">
      <formula>"연"</formula>
    </cfRule>
    <cfRule type="cellIs" dxfId="3459" priority="241" operator="equal">
      <formula>"연"</formula>
    </cfRule>
    <cfRule type="cellIs" dxfId="3458" priority="243" operator="equal">
      <formula>"연"</formula>
    </cfRule>
    <cfRule type="cellIs" dxfId="3457" priority="235" operator="equal">
      <formula>"연"</formula>
    </cfRule>
    <cfRule type="cellIs" dxfId="3456" priority="225" operator="equal">
      <formula>"연"</formula>
    </cfRule>
    <cfRule type="cellIs" dxfId="3455" priority="229" operator="equal">
      <formula>"연"</formula>
    </cfRule>
  </conditionalFormatting>
  <conditionalFormatting sqref="AM29">
    <cfRule type="cellIs" dxfId="3454" priority="2122" operator="equal">
      <formula>"연"</formula>
    </cfRule>
    <cfRule type="cellIs" dxfId="3453" priority="2124" operator="equal">
      <formula>"연"</formula>
    </cfRule>
    <cfRule type="cellIs" dxfId="3452" priority="2125" operator="equal">
      <formula>"연"</formula>
    </cfRule>
    <cfRule type="cellIs" dxfId="3451" priority="2130" operator="equal">
      <formula>"연"</formula>
    </cfRule>
    <cfRule type="cellIs" dxfId="3450" priority="2127" operator="equal">
      <formula>"연"</formula>
    </cfRule>
    <cfRule type="cellIs" dxfId="3449" priority="2128" operator="equal">
      <formula>"연"</formula>
    </cfRule>
    <cfRule type="cellIs" dxfId="3448" priority="312" operator="equal">
      <formula>"연"</formula>
    </cfRule>
    <cfRule type="cellIs" dxfId="3447" priority="316" operator="equal">
      <formula>"연"</formula>
    </cfRule>
    <cfRule type="cellIs" dxfId="3446" priority="317" operator="equal">
      <formula>"연"</formula>
    </cfRule>
    <cfRule type="cellIs" dxfId="3445" priority="318" operator="equal">
      <formula>"연"</formula>
    </cfRule>
  </conditionalFormatting>
  <conditionalFormatting sqref="AM33">
    <cfRule type="cellIs" dxfId="3444" priority="1240" operator="equal">
      <formula>"연"</formula>
    </cfRule>
    <cfRule type="cellIs" dxfId="3443" priority="1238" operator="equal">
      <formula>"연"</formula>
    </cfRule>
    <cfRule type="cellIs" dxfId="3442" priority="1244" operator="equal">
      <formula>"연"</formula>
    </cfRule>
    <cfRule type="cellIs" dxfId="3441" priority="1239" operator="equal">
      <formula>"연"</formula>
    </cfRule>
    <cfRule type="cellIs" dxfId="3440" priority="1241" operator="equal">
      <formula>"연"</formula>
    </cfRule>
    <cfRule type="cellIs" dxfId="3439" priority="1243" operator="equal">
      <formula>"연"</formula>
    </cfRule>
  </conditionalFormatting>
  <conditionalFormatting sqref="AM33:AM34">
    <cfRule type="cellIs" dxfId="3438" priority="747" operator="equal">
      <formula>"연"</formula>
    </cfRule>
  </conditionalFormatting>
  <conditionalFormatting sqref="AM34">
    <cfRule type="cellIs" dxfId="3437" priority="744" operator="equal">
      <formula>"연"</formula>
    </cfRule>
  </conditionalFormatting>
  <conditionalFormatting sqref="AM35">
    <cfRule type="cellIs" dxfId="3436" priority="975" operator="equal">
      <formula>"연"</formula>
    </cfRule>
    <cfRule type="cellIs" dxfId="3435" priority="976" operator="equal">
      <formula>"연"</formula>
    </cfRule>
    <cfRule type="cellIs" dxfId="3434" priority="977" operator="equal">
      <formula>"연"</formula>
    </cfRule>
    <cfRule type="cellIs" dxfId="3433" priority="978" operator="equal">
      <formula>"연"</formula>
    </cfRule>
  </conditionalFormatting>
  <conditionalFormatting sqref="AM35:AM36">
    <cfRule type="cellIs" dxfId="3432" priority="822" operator="equal">
      <formula>"연"</formula>
    </cfRule>
  </conditionalFormatting>
  <conditionalFormatting sqref="AM36">
    <cfRule type="cellIs" dxfId="3431" priority="2564" operator="equal">
      <formula>"연"</formula>
    </cfRule>
    <cfRule type="cellIs" dxfId="3430" priority="2565" operator="equal">
      <formula>"연"</formula>
    </cfRule>
    <cfRule type="cellIs" dxfId="3429" priority="2566" operator="equal">
      <formula>"연"</formula>
    </cfRule>
    <cfRule type="cellIs" dxfId="3428" priority="819" operator="equal">
      <formula>"연"</formula>
    </cfRule>
  </conditionalFormatting>
  <conditionalFormatting sqref="AM36:AM37">
    <cfRule type="cellIs" dxfId="3427" priority="2563" operator="equal">
      <formula>"연"</formula>
    </cfRule>
    <cfRule type="cellIs" dxfId="3426" priority="817" operator="equal">
      <formula>"연"</formula>
    </cfRule>
  </conditionalFormatting>
  <conditionalFormatting sqref="AM37">
    <cfRule type="cellIs" dxfId="3425" priority="813" operator="equal">
      <formula>"연"</formula>
    </cfRule>
    <cfRule type="cellIs" dxfId="3424" priority="2562" operator="equal">
      <formula>"연"</formula>
    </cfRule>
    <cfRule type="cellIs" dxfId="3423" priority="814" operator="equal">
      <formula>"연"</formula>
    </cfRule>
  </conditionalFormatting>
  <conditionalFormatting sqref="AM27:AN27">
    <cfRule type="cellIs" dxfId="3422" priority="1984" operator="equal">
      <formula>"연"</formula>
    </cfRule>
  </conditionalFormatting>
  <conditionalFormatting sqref="AM34:AN34">
    <cfRule type="cellIs" dxfId="3421" priority="746" operator="equal">
      <formula>"연"</formula>
    </cfRule>
    <cfRule type="cellIs" dxfId="3420" priority="745" operator="equal">
      <formula>"연"</formula>
    </cfRule>
    <cfRule type="cellIs" dxfId="3419" priority="742" operator="equal">
      <formula>"연"</formula>
    </cfRule>
  </conditionalFormatting>
  <conditionalFormatting sqref="AM37:AN37">
    <cfRule type="cellIs" dxfId="3418" priority="815" operator="equal">
      <formula>"연"</formula>
    </cfRule>
    <cfRule type="cellIs" dxfId="3417" priority="816" operator="equal">
      <formula>"연"</formula>
    </cfRule>
    <cfRule type="cellIs" dxfId="3416" priority="2554" operator="equal">
      <formula>"연"</formula>
    </cfRule>
  </conditionalFormatting>
  <conditionalFormatting sqref="AM30:AO30">
    <cfRule type="cellIs" dxfId="3415" priority="1977" operator="equal">
      <formula>"연"</formula>
    </cfRule>
  </conditionalFormatting>
  <conditionalFormatting sqref="AM33:AQ33">
    <cfRule type="cellIs" dxfId="3414" priority="1242" operator="equal">
      <formula>"연"</formula>
    </cfRule>
  </conditionalFormatting>
  <conditionalFormatting sqref="AN5">
    <cfRule type="cellIs" dxfId="3413" priority="1212" operator="equal">
      <formula>"연"</formula>
    </cfRule>
    <cfRule type="cellIs" dxfId="3412" priority="1217" operator="equal">
      <formula>"연"</formula>
    </cfRule>
    <cfRule type="cellIs" dxfId="3411" priority="1218" operator="equal">
      <formula>"연"</formula>
    </cfRule>
    <cfRule type="cellIs" dxfId="3410" priority="1206" operator="equal">
      <formula>"연"</formula>
    </cfRule>
    <cfRule type="cellIs" dxfId="3409" priority="1213" operator="equal">
      <formula>"연"</formula>
    </cfRule>
    <cfRule type="cellIs" dxfId="3408" priority="1214" operator="equal">
      <formula>"연"</formula>
    </cfRule>
    <cfRule type="cellIs" dxfId="3407" priority="1215" operator="equal">
      <formula>"연"</formula>
    </cfRule>
    <cfRule type="cellIs" dxfId="3406" priority="1216" operator="equal">
      <formula>"연"</formula>
    </cfRule>
  </conditionalFormatting>
  <conditionalFormatting sqref="AN10:AN11">
    <cfRule type="cellIs" dxfId="3405" priority="2560" operator="equal">
      <formula>"연"</formula>
    </cfRule>
  </conditionalFormatting>
  <conditionalFormatting sqref="AN14">
    <cfRule type="cellIs" dxfId="3404" priority="424" operator="equal">
      <formula>"연"</formula>
    </cfRule>
    <cfRule type="cellIs" dxfId="3403" priority="430" operator="equal">
      <formula>"연"</formula>
    </cfRule>
    <cfRule type="cellIs" dxfId="3402" priority="431" operator="equal">
      <formula>"연"</formula>
    </cfRule>
    <cfRule type="cellIs" dxfId="3401" priority="432" operator="equal">
      <formula>"연"</formula>
    </cfRule>
    <cfRule type="cellIs" dxfId="3400" priority="433" operator="equal">
      <formula>"연"</formula>
    </cfRule>
    <cfRule type="cellIs" dxfId="3399" priority="434" operator="equal">
      <formula>"연"</formula>
    </cfRule>
    <cfRule type="cellIs" dxfId="3398" priority="436" operator="equal">
      <formula>"연"</formula>
    </cfRule>
    <cfRule type="cellIs" dxfId="3397" priority="435" operator="equal">
      <formula>"연"</formula>
    </cfRule>
  </conditionalFormatting>
  <conditionalFormatting sqref="AN27">
    <cfRule type="cellIs" dxfId="3396" priority="1982" operator="equal">
      <formula>"연"</formula>
    </cfRule>
    <cfRule type="cellIs" dxfId="3395" priority="1983" operator="equal">
      <formula>"연"</formula>
    </cfRule>
  </conditionalFormatting>
  <conditionalFormatting sqref="AN27:AN28">
    <cfRule type="cellIs" dxfId="3394" priority="71" operator="equal">
      <formula>"연"</formula>
    </cfRule>
  </conditionalFormatting>
  <conditionalFormatting sqref="AN28">
    <cfRule type="cellIs" dxfId="3393" priority="73" operator="equal">
      <formula>"연"</formula>
    </cfRule>
    <cfRule type="cellIs" dxfId="3392" priority="70" operator="equal">
      <formula>"연"</formula>
    </cfRule>
    <cfRule type="cellIs" dxfId="3391" priority="68" operator="equal">
      <formula>"연"</formula>
    </cfRule>
  </conditionalFormatting>
  <conditionalFormatting sqref="AN34">
    <cfRule type="cellIs" dxfId="3390" priority="739" operator="equal">
      <formula>"연"</formula>
    </cfRule>
    <cfRule type="cellIs" dxfId="3389" priority="740" operator="equal">
      <formula>"연"</formula>
    </cfRule>
    <cfRule type="cellIs" dxfId="3388" priority="741" operator="equal">
      <formula>"연"</formula>
    </cfRule>
    <cfRule type="cellIs" dxfId="3387" priority="2559" operator="equal">
      <formula>"연"</formula>
    </cfRule>
    <cfRule type="cellIs" dxfId="3386" priority="2558" operator="equal">
      <formula>"연"</formula>
    </cfRule>
    <cfRule type="cellIs" dxfId="3385" priority="2557" operator="equal">
      <formula>"연"</formula>
    </cfRule>
  </conditionalFormatting>
  <conditionalFormatting sqref="AN36">
    <cfRule type="cellIs" dxfId="3384" priority="806" operator="equal">
      <formula>"연"</formula>
    </cfRule>
    <cfRule type="cellIs" dxfId="3383" priority="805" operator="equal">
      <formula>"연"</formula>
    </cfRule>
    <cfRule type="cellIs" dxfId="3382" priority="804" operator="equal">
      <formula>"연"</formula>
    </cfRule>
  </conditionalFormatting>
  <conditionalFormatting sqref="AN37">
    <cfRule type="cellIs" dxfId="3381" priority="973" operator="equal">
      <formula>"연"</formula>
    </cfRule>
    <cfRule type="cellIs" dxfId="3380" priority="972" operator="equal">
      <formula>"연"</formula>
    </cfRule>
    <cfRule type="cellIs" dxfId="3379" priority="2551" operator="equal">
      <formula>"연"</formula>
    </cfRule>
    <cfRule type="cellIs" dxfId="3378" priority="2552" operator="equal">
      <formula>"연"</formula>
    </cfRule>
    <cfRule type="cellIs" dxfId="3377" priority="971" operator="equal">
      <formula>"연"</formula>
    </cfRule>
    <cfRule type="cellIs" dxfId="3376" priority="2553" operator="equal">
      <formula>"연"</formula>
    </cfRule>
  </conditionalFormatting>
  <conditionalFormatting sqref="AN28:AO28">
    <cfRule type="cellIs" dxfId="3375" priority="43" operator="equal">
      <formula>"연"</formula>
    </cfRule>
    <cfRule type="cellIs" dxfId="3374" priority="45" operator="equal">
      <formula>"연"</formula>
    </cfRule>
  </conditionalFormatting>
  <conditionalFormatting sqref="AN34:AO35">
    <cfRule type="cellIs" dxfId="3373" priority="574" operator="equal">
      <formula>"연"</formula>
    </cfRule>
  </conditionalFormatting>
  <conditionalFormatting sqref="AN35:AO35">
    <cfRule type="cellIs" dxfId="3372" priority="810" operator="equal">
      <formula>"연"</formula>
    </cfRule>
    <cfRule type="cellIs" dxfId="3371" priority="809" operator="equal">
      <formula>"연"</formula>
    </cfRule>
    <cfRule type="cellIs" dxfId="3370" priority="812" operator="equal">
      <formula>"연"</formula>
    </cfRule>
    <cfRule type="cellIs" dxfId="3369" priority="811" operator="equal">
      <formula>"연"</formula>
    </cfRule>
  </conditionalFormatting>
  <conditionalFormatting sqref="AN36:AO36">
    <cfRule type="cellIs" dxfId="3368" priority="544" operator="equal">
      <formula>"연"</formula>
    </cfRule>
  </conditionalFormatting>
  <conditionalFormatting sqref="AN36:AS36">
    <cfRule type="cellIs" dxfId="3367" priority="807" operator="equal">
      <formula>"연"</formula>
    </cfRule>
  </conditionalFormatting>
  <conditionalFormatting sqref="AO12:AO13">
    <cfRule type="cellIs" dxfId="3366" priority="2549" operator="equal">
      <formula>"연"</formula>
    </cfRule>
  </conditionalFormatting>
  <conditionalFormatting sqref="AO20">
    <cfRule type="cellIs" dxfId="3365" priority="575" operator="equal">
      <formula>"연"</formula>
    </cfRule>
  </conditionalFormatting>
  <conditionalFormatting sqref="AO28">
    <cfRule type="cellIs" dxfId="3364" priority="40" operator="equal">
      <formula>"연"</formula>
    </cfRule>
    <cfRule type="cellIs" dxfId="3363" priority="39" operator="equal">
      <formula>"연"</formula>
    </cfRule>
    <cfRule type="cellIs" dxfId="3362" priority="37" operator="equal">
      <formula>"연"</formula>
    </cfRule>
    <cfRule type="cellIs" dxfId="3361" priority="42" operator="equal">
      <formula>"연"</formula>
    </cfRule>
  </conditionalFormatting>
  <conditionalFormatting sqref="AO30">
    <cfRule type="cellIs" dxfId="3360" priority="1976" operator="equal">
      <formula>"연"</formula>
    </cfRule>
    <cfRule type="cellIs" dxfId="3359" priority="1971" operator="equal">
      <formula>"연"</formula>
    </cfRule>
  </conditionalFormatting>
  <conditionalFormatting sqref="AO34">
    <cfRule type="cellIs" dxfId="3358" priority="572" operator="equal">
      <formula>"연"</formula>
    </cfRule>
    <cfRule type="cellIs" dxfId="3357" priority="571" operator="equal">
      <formula>"연"</formula>
    </cfRule>
    <cfRule type="cellIs" dxfId="3356" priority="569" operator="equal">
      <formula>"연"</formula>
    </cfRule>
    <cfRule type="cellIs" dxfId="3355" priority="568" operator="equal">
      <formula>"연"</formula>
    </cfRule>
    <cfRule type="cellIs" dxfId="3354" priority="567" operator="equal">
      <formula>"연"</formula>
    </cfRule>
    <cfRule type="cellIs" dxfId="3353" priority="573" operator="equal">
      <formula>"연"</formula>
    </cfRule>
  </conditionalFormatting>
  <conditionalFormatting sqref="AO36">
    <cfRule type="cellIs" dxfId="3352" priority="541" operator="equal">
      <formula>"연"</formula>
    </cfRule>
    <cfRule type="cellIs" dxfId="3351" priority="516" operator="equal">
      <formula>"연"</formula>
    </cfRule>
    <cfRule type="cellIs" dxfId="3350" priority="517" operator="equal">
      <formula>"연"</formula>
    </cfRule>
    <cfRule type="cellIs" dxfId="3349" priority="518" operator="equal">
      <formula>"연"</formula>
    </cfRule>
    <cfRule type="cellIs" dxfId="3348" priority="543" operator="equal">
      <formula>"연"</formula>
    </cfRule>
    <cfRule type="cellIs" dxfId="3347" priority="542" operator="equal">
      <formula>"연"</formula>
    </cfRule>
  </conditionalFormatting>
  <conditionalFormatting sqref="AO36:AO37">
    <cfRule type="cellIs" dxfId="3346" priority="519" operator="equal">
      <formula>"연"</formula>
    </cfRule>
    <cfRule type="cellIs" dxfId="3345" priority="539" operator="equal">
      <formula>"연"</formula>
    </cfRule>
  </conditionalFormatting>
  <conditionalFormatting sqref="AO37">
    <cfRule type="cellIs" dxfId="3344" priority="538" operator="equal">
      <formula>"연"</formula>
    </cfRule>
    <cfRule type="cellIs" dxfId="3343" priority="537" operator="equal">
      <formula>"연"</formula>
    </cfRule>
    <cfRule type="cellIs" dxfId="3342" priority="536" operator="equal">
      <formula>"연"</formula>
    </cfRule>
  </conditionalFormatting>
  <conditionalFormatting sqref="AO34:AQ34">
    <cfRule type="cellIs" dxfId="3341" priority="532" operator="equal">
      <formula>"연"</formula>
    </cfRule>
    <cfRule type="cellIs" dxfId="3340" priority="533" operator="equal">
      <formula>"연"</formula>
    </cfRule>
  </conditionalFormatting>
  <conditionalFormatting sqref="AO36:AQ36">
    <cfRule type="cellIs" dxfId="3339" priority="514" operator="equal">
      <formula>"연"</formula>
    </cfRule>
  </conditionalFormatting>
  <conditionalFormatting sqref="AO34:AS37">
    <cfRule type="cellIs" dxfId="3338" priority="2548" operator="equal">
      <formula>"연"</formula>
    </cfRule>
  </conditionalFormatting>
  <conditionalFormatting sqref="AP14">
    <cfRule type="cellIs" dxfId="3337" priority="576" operator="equal">
      <formula>"연"</formula>
    </cfRule>
  </conditionalFormatting>
  <conditionalFormatting sqref="AP15:AP17">
    <cfRule type="cellIs" dxfId="3336" priority="2546" operator="equal">
      <formula>"연"</formula>
    </cfRule>
  </conditionalFormatting>
  <conditionalFormatting sqref="AP34">
    <cfRule type="cellIs" dxfId="3335" priority="530" operator="equal">
      <formula>"연"</formula>
    </cfRule>
    <cfRule type="cellIs" dxfId="3334" priority="531" operator="equal">
      <formula>"연"</formula>
    </cfRule>
  </conditionalFormatting>
  <conditionalFormatting sqref="AP34:AP35">
    <cfRule type="cellIs" dxfId="3333" priority="534" operator="equal">
      <formula>"연"</formula>
    </cfRule>
  </conditionalFormatting>
  <conditionalFormatting sqref="AP35">
    <cfRule type="cellIs" dxfId="3332" priority="564" operator="equal">
      <formula>"연"</formula>
    </cfRule>
    <cfRule type="cellIs" dxfId="3331" priority="563" operator="equal">
      <formula>"연"</formula>
    </cfRule>
    <cfRule type="cellIs" dxfId="3330" priority="562" operator="equal">
      <formula>"연"</formula>
    </cfRule>
    <cfRule type="cellIs" dxfId="3329" priority="561" operator="equal">
      <formula>"연"</formula>
    </cfRule>
    <cfRule type="cellIs" dxfId="3328" priority="558" operator="equal">
      <formula>"연"</formula>
    </cfRule>
    <cfRule type="cellIs" dxfId="3327" priority="557" operator="equal">
      <formula>"연"</formula>
    </cfRule>
    <cfRule type="cellIs" dxfId="3326" priority="559" operator="equal">
      <formula>"연"</formula>
    </cfRule>
    <cfRule type="cellIs" dxfId="3325" priority="556" operator="equal">
      <formula>"연"</formula>
    </cfRule>
  </conditionalFormatting>
  <conditionalFormatting sqref="AP36">
    <cfRule type="cellIs" dxfId="3324" priority="511" operator="equal">
      <formula>"연"</formula>
    </cfRule>
    <cfRule type="cellIs" dxfId="3323" priority="512" operator="equal">
      <formula>"연"</formula>
    </cfRule>
    <cfRule type="cellIs" dxfId="3322" priority="513" operator="equal">
      <formula>"연"</formula>
    </cfRule>
  </conditionalFormatting>
  <conditionalFormatting sqref="AP36:AP37">
    <cfRule type="cellIs" dxfId="3321" priority="509" operator="equal">
      <formula>"연"</formula>
    </cfRule>
  </conditionalFormatting>
  <conditionalFormatting sqref="AP37">
    <cfRule type="cellIs" dxfId="3320" priority="507" operator="equal">
      <formula>"연"</formula>
    </cfRule>
    <cfRule type="cellIs" dxfId="3319" priority="506" operator="equal">
      <formula>"연"</formula>
    </cfRule>
    <cfRule type="cellIs" dxfId="3318" priority="508" operator="equal">
      <formula>"연"</formula>
    </cfRule>
  </conditionalFormatting>
  <conditionalFormatting sqref="AP37:AQ37">
    <cfRule type="cellIs" dxfId="3317" priority="504" operator="equal">
      <formula>"연"</formula>
    </cfRule>
  </conditionalFormatting>
  <conditionalFormatting sqref="AQ30:AQ31">
    <cfRule type="cellIs" dxfId="3316" priority="2543" operator="equal">
      <formula>"연"</formula>
    </cfRule>
    <cfRule type="cellIs" dxfId="3315" priority="2545" operator="equal">
      <formula>"연"</formula>
    </cfRule>
    <cfRule type="cellIs" dxfId="3314" priority="2544" operator="equal">
      <formula>"연"</formula>
    </cfRule>
  </conditionalFormatting>
  <conditionalFormatting sqref="AQ34">
    <cfRule type="cellIs" dxfId="3313" priority="554" operator="equal">
      <formula>"연"</formula>
    </cfRule>
    <cfRule type="cellIs" dxfId="3312" priority="553" operator="equal">
      <formula>"연"</formula>
    </cfRule>
    <cfRule type="cellIs" dxfId="3311" priority="552" operator="equal">
      <formula>"연"</formula>
    </cfRule>
    <cfRule type="cellIs" dxfId="3310" priority="551" operator="equal">
      <formula>"연"</formula>
    </cfRule>
    <cfRule type="cellIs" dxfId="3309" priority="549" operator="equal">
      <formula>"연"</formula>
    </cfRule>
    <cfRule type="cellIs" dxfId="3308" priority="548" operator="equal">
      <formula>"연"</formula>
    </cfRule>
    <cfRule type="cellIs" dxfId="3307" priority="547" operator="equal">
      <formula>"연"</formula>
    </cfRule>
  </conditionalFormatting>
  <conditionalFormatting sqref="AQ35">
    <cfRule type="cellIs" dxfId="3306" priority="527" operator="equal">
      <formula>"연"</formula>
    </cfRule>
    <cfRule type="cellIs" dxfId="3305" priority="529" operator="equal">
      <formula>"연"</formula>
    </cfRule>
    <cfRule type="cellIs" dxfId="3304" priority="528" operator="equal">
      <formula>"연"</formula>
    </cfRule>
    <cfRule type="cellIs" dxfId="3303" priority="526" operator="equal">
      <formula>"연"</formula>
    </cfRule>
  </conditionalFormatting>
  <conditionalFormatting sqref="AQ35:AQ36">
    <cfRule type="cellIs" dxfId="3302" priority="524" operator="equal">
      <formula>"연"</formula>
    </cfRule>
  </conditionalFormatting>
  <conditionalFormatting sqref="AQ36">
    <cfRule type="cellIs" dxfId="3301" priority="523" operator="equal">
      <formula>"연"</formula>
    </cfRule>
    <cfRule type="cellIs" dxfId="3300" priority="522" operator="equal">
      <formula>"연"</formula>
    </cfRule>
    <cfRule type="cellIs" dxfId="3299" priority="521" operator="equal">
      <formula>"연"</formula>
    </cfRule>
  </conditionalFormatting>
  <conditionalFormatting sqref="AQ37">
    <cfRule type="cellIs" dxfId="3298" priority="502" operator="equal">
      <formula>"연"</formula>
    </cfRule>
    <cfRule type="cellIs" dxfId="3297" priority="503" operator="equal">
      <formula>"연"</formula>
    </cfRule>
    <cfRule type="cellIs" dxfId="3296" priority="500" operator="equal">
      <formula>"연"</formula>
    </cfRule>
    <cfRule type="cellIs" dxfId="3295" priority="501" operator="equal">
      <formula>"연"</formula>
    </cfRule>
  </conditionalFormatting>
  <conditionalFormatting sqref="AR9:AR11">
    <cfRule type="cellIs" dxfId="3294" priority="2542" operator="equal">
      <formula>"연"</formula>
    </cfRule>
  </conditionalFormatting>
  <conditionalFormatting sqref="AR33">
    <cfRule type="cellIs" dxfId="3293" priority="2541" operator="equal">
      <formula>"연"</formula>
    </cfRule>
  </conditionalFormatting>
  <conditionalFormatting sqref="AR24:AS27">
    <cfRule type="cellIs" dxfId="3292" priority="2540" operator="equal">
      <formula>"연"</formula>
    </cfRule>
  </conditionalFormatting>
  <conditionalFormatting sqref="AR24:AS33">
    <cfRule type="cellIs" dxfId="3291" priority="2537" operator="equal">
      <formula>"연"</formula>
    </cfRule>
  </conditionalFormatting>
  <conditionalFormatting sqref="AR33:AS33">
    <cfRule type="cellIs" dxfId="3290" priority="2535" operator="equal">
      <formula>"연"</formula>
    </cfRule>
    <cfRule type="cellIs" dxfId="3289" priority="2536" operator="equal">
      <formula>"연"</formula>
    </cfRule>
  </conditionalFormatting>
  <conditionalFormatting sqref="AS26:AS27">
    <cfRule type="cellIs" dxfId="3288" priority="2533" operator="equal">
      <formula>"연"</formula>
    </cfRule>
    <cfRule type="cellIs" dxfId="3287" priority="2534" operator="equal">
      <formula>"연"</formula>
    </cfRule>
  </conditionalFormatting>
  <conditionalFormatting sqref="AS26:AS28">
    <cfRule type="cellIs" dxfId="3286" priority="2532" operator="equal">
      <formula>"연"</formula>
    </cfRule>
  </conditionalFormatting>
  <conditionalFormatting sqref="AS28">
    <cfRule type="cellIs" dxfId="3285" priority="2531" operator="equal">
      <formula>"연"</formula>
    </cfRule>
  </conditionalFormatting>
  <conditionalFormatting sqref="AS33">
    <cfRule type="cellIs" dxfId="3284" priority="2530" operator="equal">
      <formula>"연"</formula>
    </cfRule>
    <cfRule type="cellIs" dxfId="3283" priority="2529" operator="equal">
      <formula>"연"</formula>
    </cfRule>
    <cfRule type="cellIs" dxfId="3282" priority="2528" operator="equal">
      <formula>"연"</formula>
    </cfRule>
    <cfRule type="cellIs" dxfId="3281" priority="2527" operator="equal">
      <formula>"연"</formula>
    </cfRule>
  </conditionalFormatting>
  <conditionalFormatting sqref="BC12">
    <cfRule type="cellIs" dxfId="3280" priority="1170" operator="equal">
      <formula>"연"</formula>
    </cfRule>
  </conditionalFormatting>
  <conditionalFormatting sqref="BF12">
    <cfRule type="cellIs" dxfId="3279" priority="1162" operator="equal">
      <formula>"연"</formula>
    </cfRule>
    <cfRule type="cellIs" dxfId="3278" priority="1168" operator="equal">
      <formula>"연"</formula>
    </cfRule>
    <cfRule type="cellIs" dxfId="3277" priority="1163" operator="equal">
      <formula>"연"</formula>
    </cfRule>
    <cfRule type="cellIs" dxfId="3276" priority="1164" operator="equal">
      <formula>"연"</formula>
    </cfRule>
    <cfRule type="cellIs" dxfId="3275" priority="1165" operator="equal">
      <formula>"연"</formula>
    </cfRule>
    <cfRule type="cellIs" dxfId="3274" priority="1167" operator="equal">
      <formula>"연"</formula>
    </cfRule>
    <cfRule type="cellIs" dxfId="3273" priority="1156" operator="equal">
      <formula>"연"</formula>
    </cfRule>
  </conditionalFormatting>
  <conditionalFormatting sqref="BF12:BG12">
    <cfRule type="cellIs" dxfId="3272" priority="1166" operator="equal">
      <formula>"연"</formula>
    </cfRule>
  </conditionalFormatting>
  <conditionalFormatting sqref="BG14">
    <cfRule type="cellIs" dxfId="3271" priority="592" operator="equal">
      <formula>"연"</formula>
    </cfRule>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7">
    <tabColor rgb="FF00B0F0"/>
  </sheetPr>
  <dimension ref="A1:BP52"/>
  <sheetViews>
    <sheetView topLeftCell="A2" workbookViewId="0">
      <selection activeCell="AM16" sqref="AM16"/>
    </sheetView>
  </sheetViews>
  <sheetFormatPr defaultRowHeight="16.5"/>
  <cols>
    <col min="1" max="1" width="8.25" customWidth="1"/>
    <col min="2" max="13" width="3.75" customWidth="1"/>
    <col min="14" max="22" width="3.75" style="3647" customWidth="1"/>
    <col min="23" max="36" width="3.75" customWidth="1"/>
    <col min="37" max="37" width="3.75" style="3495" customWidth="1"/>
    <col min="38" max="41" width="3.75" customWidth="1"/>
    <col min="42" max="43" width="4" customWidth="1"/>
    <col min="44" max="44" width="3.5" style="3495" hidden="1" customWidth="1"/>
    <col min="45" max="49" width="3.5" hidden="1" customWidth="1"/>
    <col min="50" max="50" width="0.125" hidden="1" customWidth="1"/>
    <col min="51" max="55" width="3.25" customWidth="1"/>
    <col min="56" max="56" width="3.125" bestFit="1" customWidth="1"/>
    <col min="57" max="58" width="3.25" customWidth="1"/>
  </cols>
  <sheetData>
    <row r="1" spans="1:68"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6341"/>
      <c r="AZ1" s="6341"/>
      <c r="BA1" s="6341"/>
      <c r="BB1" s="6341"/>
      <c r="BC1" s="6341"/>
      <c r="BD1" s="6341"/>
      <c r="BE1" s="6341"/>
      <c r="BF1" s="4585"/>
    </row>
    <row r="2" spans="1:68" ht="14.25" customHeight="1" thickBot="1">
      <c r="A2" s="4877"/>
      <c r="B2" s="6368" t="s">
        <v>1940</v>
      </c>
      <c r="C2" s="6369"/>
      <c r="D2" s="6369"/>
      <c r="E2" s="6369"/>
      <c r="F2" s="6369"/>
      <c r="G2" s="6369"/>
      <c r="H2" s="6369"/>
      <c r="I2" s="6353"/>
      <c r="J2" s="6353"/>
      <c r="K2" s="6353"/>
      <c r="L2" s="6353"/>
      <c r="M2" s="6370" t="s">
        <v>2120</v>
      </c>
      <c r="N2" s="6370"/>
      <c r="O2" s="6370"/>
      <c r="P2" s="6370"/>
      <c r="Q2" s="6370"/>
      <c r="R2" s="6370"/>
      <c r="S2" s="6370"/>
      <c r="T2" s="6370"/>
      <c r="U2" s="6370"/>
      <c r="V2" s="6370"/>
      <c r="W2" s="6370"/>
      <c r="X2" s="6370"/>
      <c r="Y2" s="6370"/>
      <c r="Z2" s="6370"/>
      <c r="AA2" s="6370"/>
      <c r="AB2" s="6370"/>
      <c r="AC2" s="6370"/>
      <c r="AD2" s="6370"/>
      <c r="AE2" s="6370"/>
      <c r="AF2" s="6370"/>
      <c r="AG2" s="6370"/>
      <c r="AH2" s="6370"/>
      <c r="AI2" s="6370"/>
      <c r="AJ2" s="6370"/>
      <c r="AK2" s="6370"/>
      <c r="AL2" s="6370"/>
      <c r="AM2" s="6370"/>
      <c r="AN2" s="6370"/>
      <c r="AO2" s="6370"/>
      <c r="AP2" s="6370"/>
      <c r="AQ2" s="6370"/>
      <c r="AR2" s="6353" t="s">
        <v>2053</v>
      </c>
      <c r="AS2" s="6353"/>
      <c r="AT2" s="6353"/>
      <c r="AU2" s="6353"/>
      <c r="AV2" s="6353"/>
      <c r="AW2" s="6353"/>
      <c r="AX2" s="6353"/>
      <c r="AY2" s="6152" t="s">
        <v>1</v>
      </c>
      <c r="AZ2" s="6152"/>
      <c r="BA2" s="6152"/>
      <c r="BB2" s="6152"/>
      <c r="BC2" s="6152"/>
      <c r="BD2" s="6152"/>
      <c r="BE2" s="6152"/>
      <c r="BF2" s="6153"/>
    </row>
    <row r="3" spans="1:68" ht="16.5" customHeight="1">
      <c r="A3" s="1780" t="s">
        <v>2060</v>
      </c>
      <c r="B3" s="4936">
        <v>20</v>
      </c>
      <c r="C3" s="2407">
        <v>21</v>
      </c>
      <c r="D3" s="2407">
        <v>22</v>
      </c>
      <c r="E3" s="2407">
        <v>23</v>
      </c>
      <c r="F3" s="2407">
        <v>24</v>
      </c>
      <c r="G3" s="2407">
        <v>25</v>
      </c>
      <c r="H3" s="4937">
        <v>26</v>
      </c>
      <c r="I3" s="4668">
        <v>27</v>
      </c>
      <c r="J3" s="2402">
        <v>28</v>
      </c>
      <c r="K3" s="2402">
        <v>29</v>
      </c>
      <c r="L3" s="4828">
        <v>30</v>
      </c>
      <c r="M3" s="4982">
        <v>1</v>
      </c>
      <c r="N3" s="4675">
        <v>2</v>
      </c>
      <c r="O3" s="4825">
        <v>3</v>
      </c>
      <c r="P3" s="4827">
        <v>4</v>
      </c>
      <c r="Q3" s="4803">
        <v>5</v>
      </c>
      <c r="R3" s="4803">
        <v>6</v>
      </c>
      <c r="S3" s="4803">
        <v>7</v>
      </c>
      <c r="T3" s="4803">
        <v>8</v>
      </c>
      <c r="U3" s="4803">
        <v>9</v>
      </c>
      <c r="V3" s="4938">
        <v>10</v>
      </c>
      <c r="W3" s="4668">
        <v>11</v>
      </c>
      <c r="X3" s="4995">
        <v>12</v>
      </c>
      <c r="Y3" s="2402">
        <v>13</v>
      </c>
      <c r="Z3" s="2402">
        <v>14</v>
      </c>
      <c r="AA3" s="2402">
        <v>15</v>
      </c>
      <c r="AB3" s="2402">
        <v>16</v>
      </c>
      <c r="AC3" s="4825">
        <v>17</v>
      </c>
      <c r="AD3" s="4668">
        <v>18</v>
      </c>
      <c r="AE3" s="2402">
        <v>19</v>
      </c>
      <c r="AF3" s="2402">
        <v>20</v>
      </c>
      <c r="AG3" s="2402">
        <v>21</v>
      </c>
      <c r="AH3" s="2402" ph="1">
        <v>22</v>
      </c>
      <c r="AI3" s="2402">
        <v>23</v>
      </c>
      <c r="AJ3" s="4825">
        <v>24</v>
      </c>
      <c r="AK3" s="4939">
        <v>25</v>
      </c>
      <c r="AL3" s="2402">
        <v>26</v>
      </c>
      <c r="AM3" s="2402">
        <v>27</v>
      </c>
      <c r="AN3" s="2402">
        <v>28</v>
      </c>
      <c r="AO3" s="2402">
        <v>29</v>
      </c>
      <c r="AP3" s="2402">
        <v>30</v>
      </c>
      <c r="AQ3" s="4825">
        <v>31</v>
      </c>
      <c r="AR3" s="4879">
        <v>1</v>
      </c>
      <c r="AS3" s="4878">
        <v>2</v>
      </c>
      <c r="AT3" s="4878">
        <v>3</v>
      </c>
      <c r="AU3" s="4878">
        <v>4</v>
      </c>
      <c r="AV3" s="4686">
        <v>5</v>
      </c>
      <c r="AW3" s="4686">
        <v>6</v>
      </c>
      <c r="AX3" s="4688">
        <v>7</v>
      </c>
      <c r="AY3" s="6371"/>
      <c r="AZ3" s="6372"/>
      <c r="BA3" s="6372"/>
      <c r="BB3" s="6372"/>
      <c r="BC3" s="6372"/>
      <c r="BD3" s="6372"/>
      <c r="BE3" s="6372"/>
      <c r="BF3" s="6373"/>
    </row>
    <row r="4" spans="1:68" ht="16.5" customHeight="1" thickBot="1">
      <c r="A4" s="2823" t="s">
        <v>2061</v>
      </c>
      <c r="B4" s="4831" t="s">
        <v>2062</v>
      </c>
      <c r="C4" s="4557" t="s">
        <v>2063</v>
      </c>
      <c r="D4" s="4557" t="s">
        <v>2064</v>
      </c>
      <c r="E4" s="4557" t="s">
        <v>2065</v>
      </c>
      <c r="F4" s="4557" t="s">
        <v>2066</v>
      </c>
      <c r="G4" s="4557" t="s">
        <v>2067</v>
      </c>
      <c r="H4" s="4564" t="s">
        <v>2068</v>
      </c>
      <c r="I4" s="4831" t="s">
        <v>2069</v>
      </c>
      <c r="J4" s="4557" t="s">
        <v>2070</v>
      </c>
      <c r="K4" s="4557" t="s">
        <v>2071</v>
      </c>
      <c r="L4" s="4564" t="s">
        <v>2072</v>
      </c>
      <c r="M4" s="4983" t="s">
        <v>2073</v>
      </c>
      <c r="N4" s="4570" t="s">
        <v>2074</v>
      </c>
      <c r="O4" s="4834" t="s">
        <v>2075</v>
      </c>
      <c r="P4" s="4833" t="s">
        <v>2076</v>
      </c>
      <c r="Q4" s="4805" t="s">
        <v>2070</v>
      </c>
      <c r="R4" s="4805" t="s">
        <v>2077</v>
      </c>
      <c r="S4" s="4805" t="s">
        <v>2072</v>
      </c>
      <c r="T4" s="4805" t="s">
        <v>2073</v>
      </c>
      <c r="U4" s="4805" t="s">
        <v>2074</v>
      </c>
      <c r="V4" s="4940" t="s">
        <v>2075</v>
      </c>
      <c r="W4" s="4833" t="s">
        <v>13</v>
      </c>
      <c r="X4" s="4805" t="s">
        <v>14</v>
      </c>
      <c r="Y4" s="4805" t="s">
        <v>8</v>
      </c>
      <c r="Z4" s="4805" t="s">
        <v>9</v>
      </c>
      <c r="AA4" s="4805" t="s">
        <v>10</v>
      </c>
      <c r="AB4" s="4805" t="s">
        <v>11</v>
      </c>
      <c r="AC4" s="4940" t="s">
        <v>12</v>
      </c>
      <c r="AD4" s="4833" t="s">
        <v>13</v>
      </c>
      <c r="AE4" s="4805" t="s">
        <v>14</v>
      </c>
      <c r="AF4" s="4805" t="s">
        <v>8</v>
      </c>
      <c r="AG4" s="4805" t="s">
        <v>9</v>
      </c>
      <c r="AH4" s="4805" t="s">
        <v>10</v>
      </c>
      <c r="AI4" s="4805" t="s">
        <v>11</v>
      </c>
      <c r="AJ4" s="4940" t="s">
        <v>12</v>
      </c>
      <c r="AK4" s="4941" t="s">
        <v>13</v>
      </c>
      <c r="AL4" s="4805" t="s">
        <v>14</v>
      </c>
      <c r="AM4" s="4805" t="s">
        <v>8</v>
      </c>
      <c r="AN4" s="4805" t="s">
        <v>9</v>
      </c>
      <c r="AO4" s="2416" t="s">
        <v>10</v>
      </c>
      <c r="AP4" s="4805" t="s">
        <v>11</v>
      </c>
      <c r="AQ4" s="4940" t="s">
        <v>12</v>
      </c>
      <c r="AR4" s="4882" t="s">
        <v>13</v>
      </c>
      <c r="AS4" s="4880" t="s">
        <v>14</v>
      </c>
      <c r="AT4" s="4880" t="s">
        <v>8</v>
      </c>
      <c r="AU4" s="4880" t="s">
        <v>9</v>
      </c>
      <c r="AV4" s="4880" t="s">
        <v>10</v>
      </c>
      <c r="AW4" s="4880" t="s">
        <v>11</v>
      </c>
      <c r="AX4" s="4881" t="s">
        <v>12</v>
      </c>
      <c r="AY4" s="222" t="s">
        <v>2</v>
      </c>
      <c r="AZ4" s="215" t="s">
        <v>3</v>
      </c>
      <c r="BA4" s="215" t="s">
        <v>4</v>
      </c>
      <c r="BB4" s="215" t="s">
        <v>5</v>
      </c>
      <c r="BC4" s="3775" t="s">
        <v>775</v>
      </c>
      <c r="BD4" s="3775" t="s">
        <v>1169</v>
      </c>
      <c r="BE4" s="3775" t="s">
        <v>777</v>
      </c>
      <c r="BF4" s="217" t="s">
        <v>6</v>
      </c>
    </row>
    <row r="5" spans="1:68" ht="16.5" customHeight="1">
      <c r="A5" s="4963" t="s">
        <v>2078</v>
      </c>
      <c r="B5" s="1974" t="s">
        <v>4</v>
      </c>
      <c r="C5" s="1975" t="s">
        <v>2079</v>
      </c>
      <c r="D5" s="1977" t="s">
        <v>3</v>
      </c>
      <c r="E5" s="1976" t="s">
        <v>2</v>
      </c>
      <c r="F5" s="1976" t="s">
        <v>2</v>
      </c>
      <c r="G5" s="1975" t="s">
        <v>2079</v>
      </c>
      <c r="H5" s="2113" t="s">
        <v>3</v>
      </c>
      <c r="I5" s="3382" t="s">
        <v>2</v>
      </c>
      <c r="J5" s="1976" t="s">
        <v>2</v>
      </c>
      <c r="K5" s="1976" t="s">
        <v>2</v>
      </c>
      <c r="L5" s="4487" t="s">
        <v>2</v>
      </c>
      <c r="M5" s="4488" t="s">
        <v>4</v>
      </c>
      <c r="N5" s="2127" t="s">
        <v>4</v>
      </c>
      <c r="O5" s="3283" t="s">
        <v>2079</v>
      </c>
      <c r="P5" s="1975" t="s">
        <v>2079</v>
      </c>
      <c r="Q5" s="1976" t="s">
        <v>2</v>
      </c>
      <c r="R5" s="1976" t="s">
        <v>2</v>
      </c>
      <c r="S5" s="1976" t="s">
        <v>2</v>
      </c>
      <c r="T5" s="1978" t="s">
        <v>3</v>
      </c>
      <c r="U5" s="1975" t="s">
        <v>2079</v>
      </c>
      <c r="V5" s="2109" t="s">
        <v>2079</v>
      </c>
      <c r="W5" s="1974" t="s">
        <v>4</v>
      </c>
      <c r="X5" s="1981" t="s">
        <v>4</v>
      </c>
      <c r="Y5" s="1975" t="s">
        <v>2079</v>
      </c>
      <c r="Z5" s="1977" t="s">
        <v>3</v>
      </c>
      <c r="AA5" s="1976" t="s">
        <v>2</v>
      </c>
      <c r="AB5" s="4779" t="s">
        <v>1047</v>
      </c>
      <c r="AC5" s="3283" t="s">
        <v>2079</v>
      </c>
      <c r="AD5" s="2068" t="s">
        <v>3</v>
      </c>
      <c r="AE5" s="1976" t="s">
        <v>2</v>
      </c>
      <c r="AF5" s="1976" t="s">
        <v>2</v>
      </c>
      <c r="AG5" s="1975" t="s">
        <v>2079</v>
      </c>
      <c r="AH5" s="1976" t="s">
        <v>2</v>
      </c>
      <c r="AI5" s="1975" t="s">
        <v>2079</v>
      </c>
      <c r="AJ5" s="3283" t="s">
        <v>2079</v>
      </c>
      <c r="AK5" s="2025" t="s">
        <v>2079</v>
      </c>
      <c r="AL5" s="1976" t="s">
        <v>2</v>
      </c>
      <c r="AM5" s="1976" t="s">
        <v>2</v>
      </c>
      <c r="AN5" s="4993"/>
      <c r="AO5" s="4942" t="s">
        <v>59</v>
      </c>
      <c r="AP5" s="1975" t="s">
        <v>2079</v>
      </c>
      <c r="AQ5" s="2157" t="s">
        <v>2079</v>
      </c>
      <c r="AR5" s="4883" t="s">
        <v>2</v>
      </c>
      <c r="AS5" s="457" t="s">
        <v>2</v>
      </c>
      <c r="AT5" s="457" t="s">
        <v>2</v>
      </c>
      <c r="AU5" s="457" t="s">
        <v>2</v>
      </c>
      <c r="AV5" s="457" t="s">
        <v>2</v>
      </c>
      <c r="AW5" s="459" t="s">
        <v>17</v>
      </c>
      <c r="AX5" s="2321" t="s">
        <v>17</v>
      </c>
      <c r="AY5" s="1734">
        <f>COUNTIF(M5:AQ5,$AY$4)</f>
        <v>9</v>
      </c>
      <c r="AZ5" s="16">
        <f>COUNTIF(M5:AQ5,$AZ$4)</f>
        <v>3</v>
      </c>
      <c r="BA5" s="16">
        <f>COUNTIF(M5:AQ5,$BA$4)</f>
        <v>4</v>
      </c>
      <c r="BB5" s="16">
        <v>11</v>
      </c>
      <c r="BC5" s="1777">
        <f>COUNTIF(M5:AQ5,$BC$4)</f>
        <v>1</v>
      </c>
      <c r="BD5" s="1777">
        <f>IF(AK5="off",0,1)</f>
        <v>0</v>
      </c>
      <c r="BE5" s="1777">
        <v>2</v>
      </c>
      <c r="BF5" s="1591">
        <f>(AZ5*2)+(BA5*2)+BC5</f>
        <v>15</v>
      </c>
    </row>
    <row r="6" spans="1:68" ht="16.5" customHeight="1">
      <c r="A6" s="4964" t="s">
        <v>2082</v>
      </c>
      <c r="B6" s="2073" t="s">
        <v>2</v>
      </c>
      <c r="C6" s="1987" t="s">
        <v>2</v>
      </c>
      <c r="D6" s="1978" t="s">
        <v>3</v>
      </c>
      <c r="E6" s="2213" t="s">
        <v>2080</v>
      </c>
      <c r="F6" s="1987" t="s">
        <v>2</v>
      </c>
      <c r="G6" s="1982" t="s">
        <v>2079</v>
      </c>
      <c r="H6" s="2125" t="s">
        <v>2079</v>
      </c>
      <c r="I6" s="2074" t="s">
        <v>2</v>
      </c>
      <c r="J6" s="1987" t="s">
        <v>2</v>
      </c>
      <c r="K6" s="1987" t="s">
        <v>2</v>
      </c>
      <c r="L6" s="4487" t="s">
        <v>2</v>
      </c>
      <c r="M6" s="4487" t="s">
        <v>2</v>
      </c>
      <c r="N6" s="2122" t="s">
        <v>2079</v>
      </c>
      <c r="O6" s="1997" t="s">
        <v>2079</v>
      </c>
      <c r="P6" s="4480" t="s">
        <v>2080</v>
      </c>
      <c r="Q6" s="1987" t="s">
        <v>2</v>
      </c>
      <c r="R6" s="1987" t="s">
        <v>2</v>
      </c>
      <c r="S6" s="4942" t="s">
        <v>2081</v>
      </c>
      <c r="T6" s="1978" t="s">
        <v>3</v>
      </c>
      <c r="U6" s="1982" t="s">
        <v>2079</v>
      </c>
      <c r="V6" s="2125" t="s">
        <v>2079</v>
      </c>
      <c r="W6" s="2074" t="s">
        <v>2</v>
      </c>
      <c r="X6" s="1987" t="s">
        <v>2</v>
      </c>
      <c r="Y6" s="1987" t="s">
        <v>2</v>
      </c>
      <c r="Z6" s="1987" t="s">
        <v>2</v>
      </c>
      <c r="AA6" s="2213" t="s">
        <v>2080</v>
      </c>
      <c r="AB6" s="1982" t="s">
        <v>2079</v>
      </c>
      <c r="AC6" s="1997" t="s">
        <v>2079</v>
      </c>
      <c r="AD6" s="2074" t="s">
        <v>2</v>
      </c>
      <c r="AE6" s="1987" t="s">
        <v>2</v>
      </c>
      <c r="AF6" s="1987" t="s">
        <v>2</v>
      </c>
      <c r="AG6" s="1978" t="s">
        <v>3</v>
      </c>
      <c r="AH6" s="1987" t="s">
        <v>2</v>
      </c>
      <c r="AI6" s="1982" t="s">
        <v>2079</v>
      </c>
      <c r="AJ6" s="1997" t="s">
        <v>2079</v>
      </c>
      <c r="AK6" s="3241" t="s">
        <v>4</v>
      </c>
      <c r="AL6" s="2008" t="s">
        <v>4</v>
      </c>
      <c r="AM6" s="1982" t="s">
        <v>2079</v>
      </c>
      <c r="AN6" s="1987" t="s">
        <v>2</v>
      </c>
      <c r="AO6" s="1987" t="s">
        <v>2</v>
      </c>
      <c r="AP6" s="1982" t="s">
        <v>17</v>
      </c>
      <c r="AQ6" s="2031" t="s">
        <v>3</v>
      </c>
      <c r="AR6" s="4885" t="s">
        <v>2</v>
      </c>
      <c r="AS6" s="442" t="s">
        <v>2</v>
      </c>
      <c r="AT6" s="442" t="s">
        <v>2</v>
      </c>
      <c r="AU6" s="442" t="s">
        <v>2</v>
      </c>
      <c r="AV6" s="442" t="s">
        <v>2</v>
      </c>
      <c r="AW6" s="439" t="s">
        <v>17</v>
      </c>
      <c r="AX6" s="2311" t="s">
        <v>17</v>
      </c>
      <c r="AY6" s="12">
        <f t="shared" ref="AY6:AY37" si="0">COUNTIF(M6:AQ6,$AY$4)</f>
        <v>15</v>
      </c>
      <c r="AZ6" s="13">
        <f t="shared" ref="AZ6:AZ37" si="1">COUNTIF(M6:AQ6,$AZ$4)</f>
        <v>3</v>
      </c>
      <c r="BA6" s="13">
        <f t="shared" ref="BA6:BA37" si="2">COUNTIF(M6:AQ6,$BA$4)</f>
        <v>2</v>
      </c>
      <c r="BB6" s="13">
        <f t="shared" ref="BB6:BB37" si="3">COUNTIF(M6:AQ6,$BB$4)</f>
        <v>10</v>
      </c>
      <c r="BC6" s="49">
        <f t="shared" ref="BC6:BC37" si="4">COUNTIF(M6:AQ6,$BC$4)</f>
        <v>0</v>
      </c>
      <c r="BD6" s="49">
        <f t="shared" ref="BD6:BD37" si="5">IF(AK6="off",0,1)</f>
        <v>1</v>
      </c>
      <c r="BE6" s="49">
        <v>2</v>
      </c>
      <c r="BF6" s="14">
        <f t="shared" ref="BF6:BF37" si="6">(AZ6*2)+(BA6*2)+BC6</f>
        <v>10</v>
      </c>
    </row>
    <row r="7" spans="1:68" ht="16.5" customHeight="1" thickBot="1">
      <c r="A7" s="4965" t="s">
        <v>2083</v>
      </c>
      <c r="B7" s="1988" t="s">
        <v>4</v>
      </c>
      <c r="C7" s="1982" t="s">
        <v>2079</v>
      </c>
      <c r="D7" s="1987" t="s">
        <v>2</v>
      </c>
      <c r="E7" s="1987" t="s">
        <v>2</v>
      </c>
      <c r="F7" s="2213" t="s">
        <v>2084</v>
      </c>
      <c r="G7" s="1982" t="s">
        <v>2079</v>
      </c>
      <c r="H7" s="1982" t="s">
        <v>2079</v>
      </c>
      <c r="I7" s="2074" t="s">
        <v>2</v>
      </c>
      <c r="J7" s="1987" t="s">
        <v>2</v>
      </c>
      <c r="K7" s="1987" t="s">
        <v>2</v>
      </c>
      <c r="L7" s="1987" t="s">
        <v>2</v>
      </c>
      <c r="M7" s="4488" t="s">
        <v>4</v>
      </c>
      <c r="N7" s="2127" t="s">
        <v>4</v>
      </c>
      <c r="O7" s="1997" t="s">
        <v>2079</v>
      </c>
      <c r="P7" s="4942" t="s">
        <v>2081</v>
      </c>
      <c r="Q7" s="1978" t="s">
        <v>3</v>
      </c>
      <c r="R7" s="1987" t="s">
        <v>2</v>
      </c>
      <c r="S7" s="1987" t="s">
        <v>2</v>
      </c>
      <c r="T7" s="2213" t="s">
        <v>2080</v>
      </c>
      <c r="U7" s="1982" t="s">
        <v>2079</v>
      </c>
      <c r="V7" s="2125" t="s">
        <v>2079</v>
      </c>
      <c r="W7" s="1988" t="s">
        <v>4</v>
      </c>
      <c r="X7" s="1989" t="s">
        <v>4</v>
      </c>
      <c r="Y7" s="1982" t="s">
        <v>2079</v>
      </c>
      <c r="Z7" s="1978" t="s">
        <v>3</v>
      </c>
      <c r="AA7" s="1987" t="s">
        <v>2</v>
      </c>
      <c r="AB7" s="4770" t="s">
        <v>1047</v>
      </c>
      <c r="AC7" s="1997" t="s">
        <v>2079</v>
      </c>
      <c r="AD7" s="4942" t="s">
        <v>2081</v>
      </c>
      <c r="AE7" s="1987" t="s">
        <v>2</v>
      </c>
      <c r="AF7" s="1987" t="s">
        <v>2</v>
      </c>
      <c r="AG7" s="1978" t="s">
        <v>3</v>
      </c>
      <c r="AH7" s="2213" t="s">
        <v>2080</v>
      </c>
      <c r="AI7" s="1982" t="s">
        <v>2079</v>
      </c>
      <c r="AJ7" s="1997" t="s">
        <v>2079</v>
      </c>
      <c r="AK7" s="3241" t="s">
        <v>4</v>
      </c>
      <c r="AL7" s="2008" t="s">
        <v>4</v>
      </c>
      <c r="AM7" s="2009" t="s">
        <v>2079</v>
      </c>
      <c r="AN7" s="1978" t="s">
        <v>3</v>
      </c>
      <c r="AO7" s="4942" t="s">
        <v>2081</v>
      </c>
      <c r="AP7" s="2014" t="s">
        <v>3</v>
      </c>
      <c r="AQ7" s="1997" t="s">
        <v>2079</v>
      </c>
      <c r="AR7" s="4885" t="s">
        <v>2</v>
      </c>
      <c r="AS7" s="442" t="s">
        <v>2</v>
      </c>
      <c r="AT7" s="442" t="s">
        <v>2</v>
      </c>
      <c r="AU7" s="442" t="s">
        <v>2</v>
      </c>
      <c r="AV7" s="442" t="s">
        <v>2</v>
      </c>
      <c r="AW7" s="439" t="s">
        <v>17</v>
      </c>
      <c r="AX7" s="2311" t="s">
        <v>17</v>
      </c>
      <c r="AY7" s="12">
        <f t="shared" si="0"/>
        <v>7</v>
      </c>
      <c r="AZ7" s="13">
        <f t="shared" si="1"/>
        <v>5</v>
      </c>
      <c r="BA7" s="13">
        <f t="shared" si="2"/>
        <v>6</v>
      </c>
      <c r="BB7" s="13">
        <f t="shared" si="3"/>
        <v>9</v>
      </c>
      <c r="BC7" s="49">
        <f t="shared" si="4"/>
        <v>1</v>
      </c>
      <c r="BD7" s="49">
        <f t="shared" si="5"/>
        <v>1</v>
      </c>
      <c r="BE7" s="49">
        <v>3</v>
      </c>
      <c r="BF7" s="14">
        <f t="shared" si="6"/>
        <v>23</v>
      </c>
    </row>
    <row r="8" spans="1:68" ht="16.5" customHeight="1" thickBot="1">
      <c r="A8" s="4966" t="s">
        <v>2085</v>
      </c>
      <c r="B8" s="3329" t="s">
        <v>4</v>
      </c>
      <c r="C8" s="2003" t="s">
        <v>2079</v>
      </c>
      <c r="D8" s="2005" t="s">
        <v>3</v>
      </c>
      <c r="E8" s="1999" t="s">
        <v>2</v>
      </c>
      <c r="F8" s="1999" t="s">
        <v>2</v>
      </c>
      <c r="G8" s="2003" t="s">
        <v>2079</v>
      </c>
      <c r="H8" s="2161" t="s">
        <v>3</v>
      </c>
      <c r="I8" s="2062" t="s">
        <v>1132</v>
      </c>
      <c r="J8" s="2005" t="s">
        <v>3</v>
      </c>
      <c r="K8" s="2005" t="s">
        <v>3</v>
      </c>
      <c r="L8" s="2152" t="s">
        <v>2079</v>
      </c>
      <c r="M8" s="4984" t="s">
        <v>4</v>
      </c>
      <c r="N8" s="2143" t="s">
        <v>4</v>
      </c>
      <c r="O8" s="2064" t="s">
        <v>2079</v>
      </c>
      <c r="P8" s="2062" t="s">
        <v>2118</v>
      </c>
      <c r="Q8" s="2005" t="s">
        <v>3</v>
      </c>
      <c r="R8" s="1999" t="s">
        <v>2</v>
      </c>
      <c r="S8" s="1999" t="s">
        <v>2</v>
      </c>
      <c r="T8" s="1999" t="s">
        <v>2</v>
      </c>
      <c r="U8" s="2003" t="s">
        <v>2079</v>
      </c>
      <c r="V8" s="2152" t="s">
        <v>2079</v>
      </c>
      <c r="W8" s="3329" t="s">
        <v>4</v>
      </c>
      <c r="X8" s="2004" t="s">
        <v>4</v>
      </c>
      <c r="Y8" s="2003" t="s">
        <v>2079</v>
      </c>
      <c r="Z8" s="2005" t="s">
        <v>3</v>
      </c>
      <c r="AA8" s="2005" t="s">
        <v>3</v>
      </c>
      <c r="AB8" s="4772" t="s">
        <v>1047</v>
      </c>
      <c r="AC8" s="2064" t="s">
        <v>2079</v>
      </c>
      <c r="AD8" s="2062" t="s">
        <v>2</v>
      </c>
      <c r="AE8" s="4456" t="s">
        <v>2080</v>
      </c>
      <c r="AF8" s="1999" t="s">
        <v>2</v>
      </c>
      <c r="AG8" s="2005" t="s">
        <v>3</v>
      </c>
      <c r="AH8" s="1999" t="s">
        <v>2</v>
      </c>
      <c r="AI8" s="2003" t="s">
        <v>2079</v>
      </c>
      <c r="AJ8" s="2064" t="s">
        <v>2079</v>
      </c>
      <c r="AK8" s="4771" t="s">
        <v>4</v>
      </c>
      <c r="AL8" s="2004" t="s">
        <v>2124</v>
      </c>
      <c r="AM8" s="2003" t="s">
        <v>2079</v>
      </c>
      <c r="AN8" s="2005" t="s">
        <v>3</v>
      </c>
      <c r="AO8" s="1976" t="s">
        <v>2146</v>
      </c>
      <c r="AP8" s="2005" t="s">
        <v>2147</v>
      </c>
      <c r="AQ8" s="2064" t="s">
        <v>2079</v>
      </c>
      <c r="AR8" s="4887" t="s">
        <v>2</v>
      </c>
      <c r="AS8" s="453" t="s">
        <v>2</v>
      </c>
      <c r="AT8" s="453" t="s">
        <v>2</v>
      </c>
      <c r="AU8" s="453" t="s">
        <v>2</v>
      </c>
      <c r="AV8" s="453" t="s">
        <v>2</v>
      </c>
      <c r="AW8" s="451" t="s">
        <v>17</v>
      </c>
      <c r="AX8" s="2317" t="s">
        <v>17</v>
      </c>
      <c r="AY8" s="1735">
        <f t="shared" si="0"/>
        <v>7</v>
      </c>
      <c r="AZ8" s="20">
        <f t="shared" si="1"/>
        <v>6</v>
      </c>
      <c r="BA8" s="20">
        <f t="shared" si="2"/>
        <v>6</v>
      </c>
      <c r="BB8" s="20">
        <f t="shared" si="3"/>
        <v>9</v>
      </c>
      <c r="BC8" s="1778">
        <f t="shared" si="4"/>
        <v>1</v>
      </c>
      <c r="BD8" s="1778">
        <f t="shared" si="5"/>
        <v>1</v>
      </c>
      <c r="BE8" s="1778">
        <v>2</v>
      </c>
      <c r="BF8" s="1595">
        <f t="shared" si="6"/>
        <v>25</v>
      </c>
    </row>
    <row r="9" spans="1:68" ht="16.5" customHeight="1" thickBot="1">
      <c r="A9" s="4967" t="s">
        <v>2086</v>
      </c>
      <c r="B9" s="4943" t="s">
        <v>2084</v>
      </c>
      <c r="C9" s="2008" t="s">
        <v>4</v>
      </c>
      <c r="D9" s="2008" t="s">
        <v>4</v>
      </c>
      <c r="E9" s="2009" t="s">
        <v>2079</v>
      </c>
      <c r="F9" s="4837" t="s">
        <v>2084</v>
      </c>
      <c r="G9" s="2014" t="s">
        <v>3</v>
      </c>
      <c r="H9" s="3099" t="s">
        <v>2079</v>
      </c>
      <c r="I9" s="4943" t="s">
        <v>2080</v>
      </c>
      <c r="J9" s="2012" t="s">
        <v>2</v>
      </c>
      <c r="K9" s="2012" t="s">
        <v>2</v>
      </c>
      <c r="L9" s="2119" t="s">
        <v>2</v>
      </c>
      <c r="M9" s="4985" t="s">
        <v>2079</v>
      </c>
      <c r="N9" s="2155" t="s">
        <v>3</v>
      </c>
      <c r="O9" s="2016" t="s">
        <v>4</v>
      </c>
      <c r="P9" s="3401" t="s">
        <v>4</v>
      </c>
      <c r="Q9" s="2009" t="s">
        <v>2079</v>
      </c>
      <c r="R9" s="4942" t="s">
        <v>2081</v>
      </c>
      <c r="S9" s="2014" t="s">
        <v>2087</v>
      </c>
      <c r="T9" s="2012" t="s">
        <v>2</v>
      </c>
      <c r="U9" s="2009" t="s">
        <v>2079</v>
      </c>
      <c r="V9" s="2109" t="s">
        <v>2079</v>
      </c>
      <c r="W9" s="4944" t="s">
        <v>2081</v>
      </c>
      <c r="X9" s="4942" t="s">
        <v>59</v>
      </c>
      <c r="Y9" s="2012" t="s">
        <v>2</v>
      </c>
      <c r="Z9" s="2009" t="s">
        <v>2079</v>
      </c>
      <c r="AA9" s="2008" t="s">
        <v>4</v>
      </c>
      <c r="AB9" s="2008" t="s">
        <v>4</v>
      </c>
      <c r="AC9" s="3395" t="s">
        <v>2079</v>
      </c>
      <c r="AD9" s="2070" t="s">
        <v>2</v>
      </c>
      <c r="AE9" s="4506" t="s">
        <v>2080</v>
      </c>
      <c r="AF9" s="2012" t="s">
        <v>2</v>
      </c>
      <c r="AG9" s="3411" t="s">
        <v>2119</v>
      </c>
      <c r="AH9" s="2014" t="s">
        <v>3</v>
      </c>
      <c r="AI9" s="2009" t="s">
        <v>2079</v>
      </c>
      <c r="AJ9" s="3395" t="s">
        <v>2079</v>
      </c>
      <c r="AK9" s="4945" t="s">
        <v>3</v>
      </c>
      <c r="AL9" s="4802" t="s">
        <v>59</v>
      </c>
      <c r="AM9" s="2008" t="s">
        <v>4</v>
      </c>
      <c r="AN9" s="2008" t="s">
        <v>4</v>
      </c>
      <c r="AO9" s="2009" t="s">
        <v>2079</v>
      </c>
      <c r="AP9" s="1978" t="s">
        <v>3</v>
      </c>
      <c r="AQ9" s="2157" t="s">
        <v>17</v>
      </c>
      <c r="AR9" s="4890" t="s">
        <v>2</v>
      </c>
      <c r="AS9" s="4695" t="s">
        <v>2</v>
      </c>
      <c r="AT9" s="4695" t="s">
        <v>2</v>
      </c>
      <c r="AU9" s="4115" t="s">
        <v>17</v>
      </c>
      <c r="AV9" s="4115" t="s">
        <v>17</v>
      </c>
      <c r="AW9" s="4884" t="s">
        <v>4</v>
      </c>
      <c r="AX9" s="4888" t="s">
        <v>4</v>
      </c>
      <c r="AY9" s="3449">
        <f t="shared" si="0"/>
        <v>5</v>
      </c>
      <c r="AZ9" s="1597">
        <f t="shared" si="1"/>
        <v>5</v>
      </c>
      <c r="BA9" s="1597">
        <f t="shared" si="2"/>
        <v>6</v>
      </c>
      <c r="BB9" s="1597">
        <f t="shared" si="3"/>
        <v>10</v>
      </c>
      <c r="BC9" s="1847">
        <f t="shared" si="4"/>
        <v>0</v>
      </c>
      <c r="BD9" s="1847">
        <f t="shared" si="5"/>
        <v>1</v>
      </c>
      <c r="BE9" s="1847">
        <v>2</v>
      </c>
      <c r="BF9" s="3167">
        <f t="shared" si="6"/>
        <v>22</v>
      </c>
    </row>
    <row r="10" spans="1:68" ht="16.5" customHeight="1">
      <c r="A10" s="4968" t="s">
        <v>2088</v>
      </c>
      <c r="B10" s="2074" t="s">
        <v>2</v>
      </c>
      <c r="C10" s="1989" t="s">
        <v>4</v>
      </c>
      <c r="D10" s="1989" t="s">
        <v>4</v>
      </c>
      <c r="E10" s="1982" t="s">
        <v>2079</v>
      </c>
      <c r="F10" s="2213" t="s">
        <v>2080</v>
      </c>
      <c r="G10" s="1978" t="s">
        <v>3</v>
      </c>
      <c r="H10" s="2125" t="s">
        <v>2079</v>
      </c>
      <c r="I10" s="2074" t="s">
        <v>2</v>
      </c>
      <c r="J10" s="1987" t="s">
        <v>2</v>
      </c>
      <c r="K10" s="1987" t="s">
        <v>2</v>
      </c>
      <c r="L10" s="2136" t="s">
        <v>3</v>
      </c>
      <c r="M10" s="4485" t="s">
        <v>2079</v>
      </c>
      <c r="N10" s="2122" t="s">
        <v>2079</v>
      </c>
      <c r="O10" s="1993" t="s">
        <v>4</v>
      </c>
      <c r="P10" s="1988" t="s">
        <v>4</v>
      </c>
      <c r="Q10" s="1982" t="s">
        <v>2079</v>
      </c>
      <c r="R10" s="1987" t="s">
        <v>2</v>
      </c>
      <c r="S10" s="1978" t="s">
        <v>3</v>
      </c>
      <c r="T10" s="2213" t="s">
        <v>2080</v>
      </c>
      <c r="U10" s="1982" t="s">
        <v>2079</v>
      </c>
      <c r="V10" s="2109" t="s">
        <v>17</v>
      </c>
      <c r="W10" s="2074" t="s">
        <v>2</v>
      </c>
      <c r="X10" s="1987" t="s">
        <v>2</v>
      </c>
      <c r="Y10" s="4944" t="s">
        <v>2081</v>
      </c>
      <c r="Z10" s="2012" t="s">
        <v>2</v>
      </c>
      <c r="AA10" s="1989" t="s">
        <v>4</v>
      </c>
      <c r="AB10" s="1989" t="s">
        <v>4</v>
      </c>
      <c r="AC10" s="1997" t="s">
        <v>2079</v>
      </c>
      <c r="AD10" s="4480" t="s">
        <v>2080</v>
      </c>
      <c r="AE10" s="1987" t="s">
        <v>2</v>
      </c>
      <c r="AF10" s="1987" t="s">
        <v>2</v>
      </c>
      <c r="AG10" s="2213" t="s">
        <v>2080</v>
      </c>
      <c r="AH10" s="1978" t="s">
        <v>3</v>
      </c>
      <c r="AI10" s="1982" t="s">
        <v>2079</v>
      </c>
      <c r="AJ10" s="2031" t="s">
        <v>2087</v>
      </c>
      <c r="AK10" s="3285" t="s">
        <v>2079</v>
      </c>
      <c r="AL10" s="1987" t="s">
        <v>2</v>
      </c>
      <c r="AM10" s="1989" t="s">
        <v>4</v>
      </c>
      <c r="AN10" s="1989" t="s">
        <v>4</v>
      </c>
      <c r="AO10" s="1982" t="s">
        <v>2079</v>
      </c>
      <c r="AP10" s="1982" t="s">
        <v>2079</v>
      </c>
      <c r="AQ10" s="2031" t="s">
        <v>3</v>
      </c>
      <c r="AR10" s="4885" t="s">
        <v>2</v>
      </c>
      <c r="AS10" s="442" t="s">
        <v>2</v>
      </c>
      <c r="AT10" s="442" t="s">
        <v>2</v>
      </c>
      <c r="AU10" s="439" t="s">
        <v>17</v>
      </c>
      <c r="AV10" s="439" t="s">
        <v>17</v>
      </c>
      <c r="AW10" s="438" t="s">
        <v>4</v>
      </c>
      <c r="AX10" s="2313" t="s">
        <v>4</v>
      </c>
      <c r="AY10" s="12">
        <f t="shared" si="0"/>
        <v>10</v>
      </c>
      <c r="AZ10" s="13">
        <f t="shared" si="1"/>
        <v>4</v>
      </c>
      <c r="BA10" s="13">
        <f t="shared" si="2"/>
        <v>6</v>
      </c>
      <c r="BB10" s="13">
        <f t="shared" si="3"/>
        <v>10</v>
      </c>
      <c r="BC10" s="49">
        <f t="shared" si="4"/>
        <v>0</v>
      </c>
      <c r="BD10" s="49">
        <f t="shared" si="5"/>
        <v>0</v>
      </c>
      <c r="BE10" s="49">
        <v>2</v>
      </c>
      <c r="BF10" s="14">
        <f t="shared" si="6"/>
        <v>20</v>
      </c>
    </row>
    <row r="11" spans="1:68" ht="16.5" customHeight="1" thickBot="1">
      <c r="A11" s="4969" t="s">
        <v>2089</v>
      </c>
      <c r="B11" s="2369" t="s">
        <v>2</v>
      </c>
      <c r="C11" s="2019" t="s">
        <v>3</v>
      </c>
      <c r="D11" s="4946" t="s">
        <v>2084</v>
      </c>
      <c r="E11" s="4460" t="s">
        <v>2080</v>
      </c>
      <c r="F11" s="2019" t="s">
        <v>3</v>
      </c>
      <c r="G11" s="2018" t="s">
        <v>2079</v>
      </c>
      <c r="H11" s="2223" t="s">
        <v>2079</v>
      </c>
      <c r="I11" s="2074" t="s">
        <v>2</v>
      </c>
      <c r="J11" s="2021" t="s">
        <v>2</v>
      </c>
      <c r="K11" s="2021" t="s">
        <v>2</v>
      </c>
      <c r="L11" s="3100" t="s">
        <v>3</v>
      </c>
      <c r="M11" s="4986" t="s">
        <v>2079</v>
      </c>
      <c r="N11" s="3471" t="s">
        <v>2079</v>
      </c>
      <c r="O11" s="3481" t="s">
        <v>4</v>
      </c>
      <c r="P11" s="2017" t="s">
        <v>4</v>
      </c>
      <c r="Q11" s="2018" t="s">
        <v>2079</v>
      </c>
      <c r="R11" s="4844" t="s">
        <v>2</v>
      </c>
      <c r="S11" s="2019" t="s">
        <v>3</v>
      </c>
      <c r="T11" s="1999" t="s">
        <v>2</v>
      </c>
      <c r="U11" s="2018" t="s">
        <v>2079</v>
      </c>
      <c r="V11" s="2374" t="s">
        <v>3</v>
      </c>
      <c r="W11" s="4947" t="s">
        <v>2080</v>
      </c>
      <c r="X11" s="2021" t="s">
        <v>2</v>
      </c>
      <c r="Y11" s="4944" t="s">
        <v>59</v>
      </c>
      <c r="Z11" s="2018" t="s">
        <v>2079</v>
      </c>
      <c r="AA11" s="2022" t="s">
        <v>4</v>
      </c>
      <c r="AB11" s="2022" t="s">
        <v>4</v>
      </c>
      <c r="AC11" s="3285" t="s">
        <v>2079</v>
      </c>
      <c r="AD11" s="4643" t="s">
        <v>3</v>
      </c>
      <c r="AE11" s="2021" t="s">
        <v>2</v>
      </c>
      <c r="AF11" s="4948" t="s">
        <v>2080</v>
      </c>
      <c r="AG11" s="1999" t="s">
        <v>2</v>
      </c>
      <c r="AH11" s="2005" t="s">
        <v>2123</v>
      </c>
      <c r="AI11" s="2003" t="s">
        <v>2079</v>
      </c>
      <c r="AJ11" s="2064" t="s">
        <v>2079</v>
      </c>
      <c r="AK11" s="2034" t="s">
        <v>2079</v>
      </c>
      <c r="AL11" s="4944" t="s">
        <v>59</v>
      </c>
      <c r="AM11" s="2022" t="s">
        <v>4</v>
      </c>
      <c r="AN11" s="2022" t="s">
        <v>4</v>
      </c>
      <c r="AO11" s="2018" t="s">
        <v>2079</v>
      </c>
      <c r="AP11" s="2018" t="s">
        <v>2079</v>
      </c>
      <c r="AQ11" s="2374" t="s">
        <v>3</v>
      </c>
      <c r="AR11" s="4892" t="s">
        <v>2</v>
      </c>
      <c r="AS11" s="2474" t="s">
        <v>2</v>
      </c>
      <c r="AT11" s="2474" t="s">
        <v>2</v>
      </c>
      <c r="AU11" s="2469" t="s">
        <v>17</v>
      </c>
      <c r="AV11" s="2469" t="s">
        <v>17</v>
      </c>
      <c r="AW11" s="2475" t="s">
        <v>4</v>
      </c>
      <c r="AX11" s="2476" t="s">
        <v>4</v>
      </c>
      <c r="AY11" s="632">
        <f t="shared" si="0"/>
        <v>7</v>
      </c>
      <c r="AZ11" s="558">
        <f t="shared" si="1"/>
        <v>5</v>
      </c>
      <c r="BA11" s="558">
        <f t="shared" si="2"/>
        <v>6</v>
      </c>
      <c r="BB11" s="558">
        <f t="shared" si="3"/>
        <v>11</v>
      </c>
      <c r="BC11" s="1853">
        <f t="shared" si="4"/>
        <v>0</v>
      </c>
      <c r="BD11" s="1853">
        <f t="shared" si="5"/>
        <v>0</v>
      </c>
      <c r="BE11" s="1853">
        <v>2</v>
      </c>
      <c r="BF11" s="559">
        <f t="shared" si="6"/>
        <v>22</v>
      </c>
    </row>
    <row r="12" spans="1:68" ht="16.5" customHeight="1" thickBot="1">
      <c r="A12" s="4972" t="s">
        <v>2090</v>
      </c>
      <c r="B12" s="3282" t="s">
        <v>3</v>
      </c>
      <c r="C12" s="1976" t="s">
        <v>2</v>
      </c>
      <c r="D12" s="1976" t="s">
        <v>2</v>
      </c>
      <c r="E12" s="1981" t="s">
        <v>4</v>
      </c>
      <c r="F12" s="1981" t="s">
        <v>4</v>
      </c>
      <c r="G12" s="1975" t="s">
        <v>2079</v>
      </c>
      <c r="H12" s="2109" t="s">
        <v>2079</v>
      </c>
      <c r="I12" s="3282" t="s">
        <v>3</v>
      </c>
      <c r="J12" s="1976" t="s">
        <v>2</v>
      </c>
      <c r="K12" s="1976" t="s">
        <v>2</v>
      </c>
      <c r="L12" s="4987" t="s">
        <v>2115</v>
      </c>
      <c r="M12" s="4987" t="s">
        <v>3</v>
      </c>
      <c r="N12" s="2154" t="s">
        <v>2079</v>
      </c>
      <c r="O12" s="3283" t="s">
        <v>2079</v>
      </c>
      <c r="P12" s="2070" t="s">
        <v>2</v>
      </c>
      <c r="Q12" s="1981" t="s">
        <v>4</v>
      </c>
      <c r="R12" s="1981" t="s">
        <v>4</v>
      </c>
      <c r="S12" s="1975" t="s">
        <v>2079</v>
      </c>
      <c r="T12" s="4942" t="s">
        <v>2081</v>
      </c>
      <c r="U12" s="1977" t="s">
        <v>3</v>
      </c>
      <c r="V12" s="3283" t="s">
        <v>2079</v>
      </c>
      <c r="W12" s="2070" t="s">
        <v>2</v>
      </c>
      <c r="X12" s="4454" t="s">
        <v>2080</v>
      </c>
      <c r="Y12" s="1977" t="s">
        <v>3</v>
      </c>
      <c r="Z12" s="1976" t="s">
        <v>2</v>
      </c>
      <c r="AA12" s="1975" t="s">
        <v>2079</v>
      </c>
      <c r="AB12" s="1975" t="s">
        <v>2079</v>
      </c>
      <c r="AC12" s="2792" t="s">
        <v>4</v>
      </c>
      <c r="AD12" s="1974" t="s">
        <v>4</v>
      </c>
      <c r="AE12" s="1975" t="s">
        <v>2079</v>
      </c>
      <c r="AF12" s="1977" t="s">
        <v>3</v>
      </c>
      <c r="AG12" s="4942" t="s">
        <v>2081</v>
      </c>
      <c r="AH12" s="2012" t="s">
        <v>2</v>
      </c>
      <c r="AI12" s="2009" t="s">
        <v>2079</v>
      </c>
      <c r="AJ12" s="3480" t="s">
        <v>3</v>
      </c>
      <c r="AK12" s="3397" t="s">
        <v>2079</v>
      </c>
      <c r="AL12" s="4506" t="s">
        <v>2080</v>
      </c>
      <c r="AM12" s="1976" t="s">
        <v>2</v>
      </c>
      <c r="AN12" s="1975" t="s">
        <v>2079</v>
      </c>
      <c r="AO12" s="1981" t="s">
        <v>4</v>
      </c>
      <c r="AP12" s="1981" t="s">
        <v>4</v>
      </c>
      <c r="AQ12" s="3283" t="s">
        <v>2079</v>
      </c>
      <c r="AR12" s="4883" t="s">
        <v>2</v>
      </c>
      <c r="AS12" s="457" t="s">
        <v>2</v>
      </c>
      <c r="AT12" s="457" t="s">
        <v>2</v>
      </c>
      <c r="AU12" s="457" t="s">
        <v>2</v>
      </c>
      <c r="AV12" s="457" t="s">
        <v>2</v>
      </c>
      <c r="AW12" s="459" t="s">
        <v>17</v>
      </c>
      <c r="AX12" s="2321" t="s">
        <v>17</v>
      </c>
      <c r="AY12" s="1734">
        <f t="shared" si="0"/>
        <v>7</v>
      </c>
      <c r="AZ12" s="16">
        <f t="shared" si="1"/>
        <v>5</v>
      </c>
      <c r="BA12" s="16">
        <f t="shared" si="2"/>
        <v>6</v>
      </c>
      <c r="BB12" s="16">
        <f t="shared" si="3"/>
        <v>11</v>
      </c>
      <c r="BC12" s="1777">
        <f t="shared" si="4"/>
        <v>0</v>
      </c>
      <c r="BD12" s="1777">
        <f t="shared" si="5"/>
        <v>0</v>
      </c>
      <c r="BE12" s="1777">
        <v>2</v>
      </c>
      <c r="BF12" s="1591">
        <f t="shared" si="6"/>
        <v>22</v>
      </c>
    </row>
    <row r="13" spans="1:68" ht="16.5" customHeight="1">
      <c r="A13" s="4961" t="s">
        <v>2091</v>
      </c>
      <c r="B13" s="2074" t="s">
        <v>2</v>
      </c>
      <c r="C13" s="1987" t="s">
        <v>2</v>
      </c>
      <c r="D13" s="1987" t="s">
        <v>2</v>
      </c>
      <c r="E13" s="1989" t="s">
        <v>4</v>
      </c>
      <c r="F13" s="1989" t="s">
        <v>4</v>
      </c>
      <c r="G13" s="1982" t="s">
        <v>2079</v>
      </c>
      <c r="H13" s="2125" t="s">
        <v>2079</v>
      </c>
      <c r="I13" s="2068" t="s">
        <v>3</v>
      </c>
      <c r="J13" s="1987" t="s">
        <v>2</v>
      </c>
      <c r="K13" s="1987" t="s">
        <v>2</v>
      </c>
      <c r="L13" s="2119" t="s">
        <v>2</v>
      </c>
      <c r="M13" s="4489" t="s">
        <v>3</v>
      </c>
      <c r="N13" s="2122" t="s">
        <v>2079</v>
      </c>
      <c r="O13" s="1997" t="s">
        <v>2079</v>
      </c>
      <c r="P13" s="2074" t="s">
        <v>2</v>
      </c>
      <c r="Q13" s="1989" t="s">
        <v>4</v>
      </c>
      <c r="R13" s="1989" t="s">
        <v>4</v>
      </c>
      <c r="S13" s="1982" t="s">
        <v>2079</v>
      </c>
      <c r="T13" s="1987" t="s">
        <v>2</v>
      </c>
      <c r="U13" s="4954" t="s">
        <v>1047</v>
      </c>
      <c r="V13" s="1997" t="s">
        <v>2079</v>
      </c>
      <c r="W13" s="2074" t="s">
        <v>2</v>
      </c>
      <c r="X13" s="4942" t="s">
        <v>2081</v>
      </c>
      <c r="Y13" s="1978" t="s">
        <v>3</v>
      </c>
      <c r="Z13" s="2213" t="s">
        <v>2080</v>
      </c>
      <c r="AA13" s="1982" t="s">
        <v>2079</v>
      </c>
      <c r="AB13" s="1982" t="s">
        <v>2079</v>
      </c>
      <c r="AC13" s="1993" t="s">
        <v>4</v>
      </c>
      <c r="AD13" s="1988" t="s">
        <v>4</v>
      </c>
      <c r="AE13" s="1982" t="s">
        <v>2079</v>
      </c>
      <c r="AF13" s="1978" t="s">
        <v>3</v>
      </c>
      <c r="AG13" s="1987" t="s">
        <v>2</v>
      </c>
      <c r="AH13" s="1977" t="s">
        <v>3</v>
      </c>
      <c r="AI13" s="1982" t="s">
        <v>2079</v>
      </c>
      <c r="AJ13" s="3285" t="s">
        <v>2079</v>
      </c>
      <c r="AK13" s="3239" t="s">
        <v>3</v>
      </c>
      <c r="AL13" s="2213" t="s">
        <v>2080</v>
      </c>
      <c r="AM13" s="4942" t="s">
        <v>2125</v>
      </c>
      <c r="AN13" s="1982" t="s">
        <v>2079</v>
      </c>
      <c r="AO13" s="1989" t="s">
        <v>4</v>
      </c>
      <c r="AP13" s="1989" t="s">
        <v>4</v>
      </c>
      <c r="AQ13" s="1997" t="s">
        <v>2079</v>
      </c>
      <c r="AR13" s="4885" t="s">
        <v>2</v>
      </c>
      <c r="AS13" s="442" t="s">
        <v>2</v>
      </c>
      <c r="AT13" s="442" t="s">
        <v>2</v>
      </c>
      <c r="AU13" s="442" t="s">
        <v>2</v>
      </c>
      <c r="AV13" s="442" t="s">
        <v>2</v>
      </c>
      <c r="AW13" s="439" t="s">
        <v>17</v>
      </c>
      <c r="AX13" s="2311" t="s">
        <v>17</v>
      </c>
      <c r="AY13" s="12">
        <f t="shared" si="0"/>
        <v>6</v>
      </c>
      <c r="AZ13" s="13">
        <f t="shared" si="1"/>
        <v>5</v>
      </c>
      <c r="BA13" s="13">
        <f t="shared" si="2"/>
        <v>6</v>
      </c>
      <c r="BB13" s="13">
        <f t="shared" si="3"/>
        <v>11</v>
      </c>
      <c r="BC13" s="49">
        <f t="shared" si="4"/>
        <v>1</v>
      </c>
      <c r="BD13" s="49">
        <f t="shared" si="5"/>
        <v>1</v>
      </c>
      <c r="BE13" s="49">
        <v>2</v>
      </c>
      <c r="BF13" s="14">
        <f t="shared" si="6"/>
        <v>23</v>
      </c>
    </row>
    <row r="14" spans="1:68" ht="16.5" customHeight="1" thickBot="1">
      <c r="A14" s="4962" t="s">
        <v>2092</v>
      </c>
      <c r="B14" s="3368" t="s">
        <v>3</v>
      </c>
      <c r="C14" s="1999" t="s">
        <v>2</v>
      </c>
      <c r="D14" s="4456" t="s">
        <v>2080</v>
      </c>
      <c r="E14" s="1999" t="s">
        <v>2</v>
      </c>
      <c r="F14" s="2003" t="s">
        <v>2079</v>
      </c>
      <c r="G14" s="2003" t="s">
        <v>2079</v>
      </c>
      <c r="H14" s="2150" t="s">
        <v>4</v>
      </c>
      <c r="I14" s="3329" t="s">
        <v>4</v>
      </c>
      <c r="J14" s="2004" t="s">
        <v>4</v>
      </c>
      <c r="K14" s="2003" t="s">
        <v>2079</v>
      </c>
      <c r="L14" s="2144" t="s">
        <v>2</v>
      </c>
      <c r="M14" s="4988" t="s">
        <v>2</v>
      </c>
      <c r="N14" s="2188" t="s">
        <v>3</v>
      </c>
      <c r="O14" s="2064" t="s">
        <v>2079</v>
      </c>
      <c r="P14" s="4456" t="s">
        <v>15</v>
      </c>
      <c r="Q14" s="2004" t="s">
        <v>4</v>
      </c>
      <c r="R14" s="2004" t="s">
        <v>4</v>
      </c>
      <c r="S14" s="2003" t="s">
        <v>2079</v>
      </c>
      <c r="T14" s="1999" t="s">
        <v>2</v>
      </c>
      <c r="U14" s="2005" t="s">
        <v>3</v>
      </c>
      <c r="V14" s="2064" t="s">
        <v>2079</v>
      </c>
      <c r="W14" s="2062" t="s">
        <v>2</v>
      </c>
      <c r="X14" s="1999" t="s">
        <v>2</v>
      </c>
      <c r="Y14" s="2005" t="s">
        <v>3</v>
      </c>
      <c r="Z14" s="1999" t="s">
        <v>2</v>
      </c>
      <c r="AA14" s="2003" t="s">
        <v>2079</v>
      </c>
      <c r="AB14" s="2003" t="s">
        <v>2079</v>
      </c>
      <c r="AC14" s="4457" t="s">
        <v>4</v>
      </c>
      <c r="AD14" s="3329" t="s">
        <v>4</v>
      </c>
      <c r="AE14" s="2003" t="s">
        <v>2079</v>
      </c>
      <c r="AF14" s="2005" t="s">
        <v>3</v>
      </c>
      <c r="AG14" s="1999" t="s">
        <v>2</v>
      </c>
      <c r="AH14" s="1999" t="s">
        <v>2</v>
      </c>
      <c r="AI14" s="2003" t="s">
        <v>2079</v>
      </c>
      <c r="AJ14" s="2775" t="s">
        <v>3</v>
      </c>
      <c r="AK14" s="2034" t="s">
        <v>2079</v>
      </c>
      <c r="AL14" s="1999" t="s">
        <v>2</v>
      </c>
      <c r="AM14" s="4456" t="s">
        <v>2080</v>
      </c>
      <c r="AN14" s="2003" t="s">
        <v>2079</v>
      </c>
      <c r="AO14" s="2004" t="s">
        <v>4</v>
      </c>
      <c r="AP14" s="2004" t="s">
        <v>4</v>
      </c>
      <c r="AQ14" s="2064" t="s">
        <v>2079</v>
      </c>
      <c r="AR14" s="4887" t="s">
        <v>2</v>
      </c>
      <c r="AS14" s="453" t="s">
        <v>2</v>
      </c>
      <c r="AT14" s="453" t="s">
        <v>2</v>
      </c>
      <c r="AU14" s="453" t="s">
        <v>2</v>
      </c>
      <c r="AV14" s="453" t="s">
        <v>2</v>
      </c>
      <c r="AW14" s="451" t="s">
        <v>17</v>
      </c>
      <c r="AX14" s="2317" t="s">
        <v>17</v>
      </c>
      <c r="AY14" s="1735">
        <f t="shared" si="0"/>
        <v>10</v>
      </c>
      <c r="AZ14" s="20">
        <f t="shared" si="1"/>
        <v>5</v>
      </c>
      <c r="BA14" s="20">
        <f t="shared" si="2"/>
        <v>6</v>
      </c>
      <c r="BB14" s="20">
        <f t="shared" si="3"/>
        <v>10</v>
      </c>
      <c r="BC14" s="1778">
        <f t="shared" si="4"/>
        <v>0</v>
      </c>
      <c r="BD14" s="1778">
        <f t="shared" si="5"/>
        <v>0</v>
      </c>
      <c r="BE14" s="1778">
        <v>2</v>
      </c>
      <c r="BF14" s="1595">
        <f t="shared" si="6"/>
        <v>22</v>
      </c>
      <c r="BP14">
        <v>0</v>
      </c>
    </row>
    <row r="15" spans="1:68" ht="16.5" customHeight="1">
      <c r="A15" s="4970" t="s">
        <v>2093</v>
      </c>
      <c r="B15" s="3402" t="s">
        <v>2084</v>
      </c>
      <c r="C15" s="2013" t="s">
        <v>2087</v>
      </c>
      <c r="D15" s="2013" t="s">
        <v>2</v>
      </c>
      <c r="E15" s="2014" t="s">
        <v>3</v>
      </c>
      <c r="F15" s="2012" t="s">
        <v>2</v>
      </c>
      <c r="G15" s="2014" t="s">
        <v>3</v>
      </c>
      <c r="H15" s="3099" t="s">
        <v>2079</v>
      </c>
      <c r="I15" s="3401" t="s">
        <v>4</v>
      </c>
      <c r="J15" s="2008" t="s">
        <v>4</v>
      </c>
      <c r="K15" s="2008" t="s">
        <v>4</v>
      </c>
      <c r="L15" s="3099" t="s">
        <v>2079</v>
      </c>
      <c r="M15" s="4989" t="s">
        <v>2080</v>
      </c>
      <c r="N15" s="4980" t="s">
        <v>1047</v>
      </c>
      <c r="O15" s="3395" t="s">
        <v>2079</v>
      </c>
      <c r="P15" s="3402" t="s">
        <v>3</v>
      </c>
      <c r="Q15" s="2012" t="s">
        <v>2</v>
      </c>
      <c r="R15" s="2012" t="s">
        <v>2</v>
      </c>
      <c r="S15" s="2008" t="s">
        <v>4</v>
      </c>
      <c r="T15" s="2008" t="s">
        <v>4</v>
      </c>
      <c r="U15" s="2009" t="s">
        <v>2079</v>
      </c>
      <c r="V15" s="3395" t="s">
        <v>2079</v>
      </c>
      <c r="W15" s="4943" t="s">
        <v>2080</v>
      </c>
      <c r="X15" s="2012" t="s">
        <v>2</v>
      </c>
      <c r="Y15" s="4944" t="s">
        <v>59</v>
      </c>
      <c r="Z15" s="2012" t="s">
        <v>2</v>
      </c>
      <c r="AA15" s="2014" t="s">
        <v>3</v>
      </c>
      <c r="AB15" s="2009" t="s">
        <v>2079</v>
      </c>
      <c r="AC15" s="3395" t="s">
        <v>2079</v>
      </c>
      <c r="AD15" s="2070" t="s">
        <v>2</v>
      </c>
      <c r="AE15" s="2008" t="s">
        <v>4</v>
      </c>
      <c r="AF15" s="2008" t="s">
        <v>4</v>
      </c>
      <c r="AG15" s="2009" t="s">
        <v>2079</v>
      </c>
      <c r="AH15" s="2021" t="s">
        <v>2</v>
      </c>
      <c r="AI15" s="2014" t="s">
        <v>3</v>
      </c>
      <c r="AJ15" s="3395" t="s">
        <v>2079</v>
      </c>
      <c r="AK15" s="3397" t="s">
        <v>17</v>
      </c>
      <c r="AL15" s="1978" t="s">
        <v>3</v>
      </c>
      <c r="AM15" s="4506" t="s">
        <v>2080</v>
      </c>
      <c r="AN15" s="1978" t="s">
        <v>3</v>
      </c>
      <c r="AO15" s="2009" t="s">
        <v>17</v>
      </c>
      <c r="AP15" s="2009" t="s">
        <v>2079</v>
      </c>
      <c r="AQ15" s="2016" t="s">
        <v>4</v>
      </c>
      <c r="AR15" s="4893" t="s">
        <v>4</v>
      </c>
      <c r="AS15" s="4115" t="s">
        <v>17</v>
      </c>
      <c r="AT15" s="4695" t="s">
        <v>2</v>
      </c>
      <c r="AU15" s="4695" t="s">
        <v>2</v>
      </c>
      <c r="AV15" s="4695" t="s">
        <v>2</v>
      </c>
      <c r="AW15" s="4115" t="s">
        <v>17</v>
      </c>
      <c r="AX15" s="4889" t="s">
        <v>3</v>
      </c>
      <c r="AY15" s="1590">
        <f t="shared" si="0"/>
        <v>9</v>
      </c>
      <c r="AZ15" s="16">
        <f t="shared" si="1"/>
        <v>5</v>
      </c>
      <c r="BA15" s="16">
        <f t="shared" si="2"/>
        <v>5</v>
      </c>
      <c r="BB15" s="16">
        <f t="shared" si="3"/>
        <v>10</v>
      </c>
      <c r="BC15" s="1777">
        <f t="shared" si="4"/>
        <v>1</v>
      </c>
      <c r="BD15" s="1777">
        <f t="shared" si="5"/>
        <v>0</v>
      </c>
      <c r="BE15" s="1777">
        <v>3</v>
      </c>
      <c r="BF15" s="1591">
        <f t="shared" si="6"/>
        <v>21</v>
      </c>
    </row>
    <row r="16" spans="1:68" ht="16.5" customHeight="1">
      <c r="A16" s="4959" t="s">
        <v>2094</v>
      </c>
      <c r="B16" s="2074" t="s">
        <v>2</v>
      </c>
      <c r="C16" s="1987" t="s">
        <v>2</v>
      </c>
      <c r="D16" s="1987" t="s">
        <v>2</v>
      </c>
      <c r="E16" s="1978" t="s">
        <v>3</v>
      </c>
      <c r="F16" s="1987" t="s">
        <v>2</v>
      </c>
      <c r="G16" s="1982" t="s">
        <v>2079</v>
      </c>
      <c r="H16" s="2125" t="s">
        <v>2079</v>
      </c>
      <c r="I16" s="1988" t="s">
        <v>4</v>
      </c>
      <c r="J16" s="1989" t="s">
        <v>4</v>
      </c>
      <c r="K16" s="1989" t="s">
        <v>4</v>
      </c>
      <c r="L16" s="2125" t="s">
        <v>2079</v>
      </c>
      <c r="M16" s="4942" t="s">
        <v>59</v>
      </c>
      <c r="N16" s="4841" t="s">
        <v>1047</v>
      </c>
      <c r="O16" s="1997" t="s">
        <v>2079</v>
      </c>
      <c r="P16" s="2068" t="s">
        <v>3</v>
      </c>
      <c r="Q16" s="2213" t="s">
        <v>2080</v>
      </c>
      <c r="R16" s="1987" t="s">
        <v>2</v>
      </c>
      <c r="S16" s="1989" t="s">
        <v>4</v>
      </c>
      <c r="T16" s="1989" t="s">
        <v>4</v>
      </c>
      <c r="U16" s="1982" t="s">
        <v>2079</v>
      </c>
      <c r="V16" s="2031" t="s">
        <v>3</v>
      </c>
      <c r="W16" s="2074" t="s">
        <v>2</v>
      </c>
      <c r="X16" s="1978" t="s">
        <v>3</v>
      </c>
      <c r="Y16" s="2213" t="s">
        <v>2080</v>
      </c>
      <c r="Z16" s="1982" t="s">
        <v>17</v>
      </c>
      <c r="AA16" s="1978" t="s">
        <v>3</v>
      </c>
      <c r="AB16" s="1982" t="s">
        <v>2079</v>
      </c>
      <c r="AC16" s="1997" t="s">
        <v>2079</v>
      </c>
      <c r="AD16" s="2074" t="s">
        <v>2</v>
      </c>
      <c r="AE16" s="1989" t="s">
        <v>4</v>
      </c>
      <c r="AF16" s="1989" t="s">
        <v>4</v>
      </c>
      <c r="AG16" s="2009" t="s">
        <v>17</v>
      </c>
      <c r="AH16" s="2021" t="s">
        <v>2</v>
      </c>
      <c r="AI16" s="2014" t="s">
        <v>3</v>
      </c>
      <c r="AJ16" s="1997" t="s">
        <v>2079</v>
      </c>
      <c r="AK16" s="1986" t="s">
        <v>2079</v>
      </c>
      <c r="AL16" s="4944" t="s">
        <v>59</v>
      </c>
      <c r="AM16" s="1987" t="s">
        <v>2</v>
      </c>
      <c r="AN16" s="4944" t="s">
        <v>59</v>
      </c>
      <c r="AO16" s="1982" t="s">
        <v>2079</v>
      </c>
      <c r="AP16" s="1982" t="s">
        <v>2079</v>
      </c>
      <c r="AQ16" s="1993" t="s">
        <v>4</v>
      </c>
      <c r="AR16" s="4894" t="s">
        <v>4</v>
      </c>
      <c r="AS16" s="439" t="s">
        <v>17</v>
      </c>
      <c r="AT16" s="442" t="s">
        <v>2</v>
      </c>
      <c r="AU16" s="442" t="s">
        <v>2</v>
      </c>
      <c r="AV16" s="442" t="s">
        <v>2</v>
      </c>
      <c r="AW16" s="439" t="s">
        <v>17</v>
      </c>
      <c r="AX16" s="2314" t="s">
        <v>3</v>
      </c>
      <c r="AY16" s="1593">
        <f t="shared" si="0"/>
        <v>7</v>
      </c>
      <c r="AZ16" s="13">
        <f t="shared" si="1"/>
        <v>5</v>
      </c>
      <c r="BA16" s="13">
        <f t="shared" si="2"/>
        <v>5</v>
      </c>
      <c r="BB16" s="13">
        <f t="shared" si="3"/>
        <v>10</v>
      </c>
      <c r="BC16" s="49">
        <f t="shared" si="4"/>
        <v>1</v>
      </c>
      <c r="BD16" s="1847">
        <f t="shared" si="5"/>
        <v>0</v>
      </c>
      <c r="BE16" s="49">
        <v>2</v>
      </c>
      <c r="BF16" s="14">
        <f t="shared" si="6"/>
        <v>21</v>
      </c>
    </row>
    <row r="17" spans="1:58" ht="16.5" customHeight="1" thickBot="1">
      <c r="A17" s="4971" t="s">
        <v>2095</v>
      </c>
      <c r="B17" s="2369" t="s">
        <v>2</v>
      </c>
      <c r="C17" s="2021" t="s">
        <v>2</v>
      </c>
      <c r="D17" s="2020" t="s">
        <v>2</v>
      </c>
      <c r="E17" s="2019" t="s">
        <v>3</v>
      </c>
      <c r="F17" s="4946" t="s">
        <v>2084</v>
      </c>
      <c r="G17" s="2018" t="s">
        <v>2079</v>
      </c>
      <c r="H17" s="2223" t="s">
        <v>2079</v>
      </c>
      <c r="I17" s="4643" t="s">
        <v>3</v>
      </c>
      <c r="J17" s="2021" t="s">
        <v>2</v>
      </c>
      <c r="K17" s="2021" t="s">
        <v>2</v>
      </c>
      <c r="L17" s="4948" t="s">
        <v>2084</v>
      </c>
      <c r="M17" s="4986" t="s">
        <v>2079</v>
      </c>
      <c r="N17" s="4981" t="s">
        <v>1047</v>
      </c>
      <c r="O17" s="3285" t="s">
        <v>2079</v>
      </c>
      <c r="P17" s="4643" t="s">
        <v>3</v>
      </c>
      <c r="Q17" s="2021" t="s">
        <v>2</v>
      </c>
      <c r="R17" s="4460" t="s">
        <v>2080</v>
      </c>
      <c r="S17" s="2022" t="s">
        <v>4</v>
      </c>
      <c r="T17" s="2022" t="s">
        <v>4</v>
      </c>
      <c r="U17" s="2018" t="s">
        <v>2079</v>
      </c>
      <c r="V17" s="3285" t="s">
        <v>2079</v>
      </c>
      <c r="W17" s="2369" t="s">
        <v>2</v>
      </c>
      <c r="X17" s="2019" t="s">
        <v>3</v>
      </c>
      <c r="Y17" s="4944" t="s">
        <v>59</v>
      </c>
      <c r="Z17" s="4944" t="s">
        <v>59</v>
      </c>
      <c r="AA17" s="1987" t="s">
        <v>2</v>
      </c>
      <c r="AB17" s="2018" t="s">
        <v>2079</v>
      </c>
      <c r="AC17" s="3285" t="s">
        <v>2079</v>
      </c>
      <c r="AD17" s="4947" t="s">
        <v>2080</v>
      </c>
      <c r="AE17" s="2022" t="s">
        <v>4</v>
      </c>
      <c r="AF17" s="2022" t="s">
        <v>4</v>
      </c>
      <c r="AG17" s="2018" t="s">
        <v>2079</v>
      </c>
      <c r="AH17" s="2021" t="s">
        <v>2</v>
      </c>
      <c r="AI17" s="2019" t="s">
        <v>3</v>
      </c>
      <c r="AJ17" s="3285" t="s">
        <v>2079</v>
      </c>
      <c r="AK17" s="4949" t="s">
        <v>3</v>
      </c>
      <c r="AL17" s="1987" t="s">
        <v>2</v>
      </c>
      <c r="AM17" s="2021" t="s">
        <v>2</v>
      </c>
      <c r="AN17" s="2021" t="s">
        <v>2</v>
      </c>
      <c r="AO17" s="2018" t="s">
        <v>2079</v>
      </c>
      <c r="AP17" s="2018" t="s">
        <v>2079</v>
      </c>
      <c r="AQ17" s="3481" t="s">
        <v>4</v>
      </c>
      <c r="AR17" s="4895" t="s">
        <v>4</v>
      </c>
      <c r="AS17" s="2469" t="s">
        <v>17</v>
      </c>
      <c r="AT17" s="2474" t="s">
        <v>2</v>
      </c>
      <c r="AU17" s="2474" t="s">
        <v>2</v>
      </c>
      <c r="AV17" s="2474" t="s">
        <v>2</v>
      </c>
      <c r="AW17" s="2469" t="s">
        <v>17</v>
      </c>
      <c r="AX17" s="4891" t="s">
        <v>3</v>
      </c>
      <c r="AY17" s="1594">
        <f t="shared" si="0"/>
        <v>9</v>
      </c>
      <c r="AZ17" s="20">
        <f t="shared" si="1"/>
        <v>4</v>
      </c>
      <c r="BA17" s="20">
        <f t="shared" si="2"/>
        <v>5</v>
      </c>
      <c r="BB17" s="20">
        <f t="shared" si="3"/>
        <v>10</v>
      </c>
      <c r="BC17" s="1778">
        <f t="shared" si="4"/>
        <v>1</v>
      </c>
      <c r="BD17" s="4896">
        <f t="shared" si="5"/>
        <v>1</v>
      </c>
      <c r="BE17" s="1778">
        <v>2</v>
      </c>
      <c r="BF17" s="1595">
        <f t="shared" si="6"/>
        <v>19</v>
      </c>
    </row>
    <row r="18" spans="1:58" ht="16.5" customHeight="1">
      <c r="A18" s="4973" t="s">
        <v>2096</v>
      </c>
      <c r="B18" s="4950" t="s">
        <v>2084</v>
      </c>
      <c r="C18" s="4951" t="s">
        <v>2084</v>
      </c>
      <c r="D18" s="4952" t="s">
        <v>2084</v>
      </c>
      <c r="E18" s="1975" t="s">
        <v>2079</v>
      </c>
      <c r="F18" s="1975" t="s">
        <v>2079</v>
      </c>
      <c r="G18" s="1981" t="s">
        <v>4</v>
      </c>
      <c r="H18" s="2105" t="s">
        <v>4</v>
      </c>
      <c r="I18" s="2065" t="s">
        <v>2079</v>
      </c>
      <c r="J18" s="1977" t="s">
        <v>3</v>
      </c>
      <c r="K18" s="1976" t="s">
        <v>2</v>
      </c>
      <c r="L18" s="4993" t="s">
        <v>2116</v>
      </c>
      <c r="M18" s="4990" t="s">
        <v>2114</v>
      </c>
      <c r="N18" s="2154" t="s">
        <v>2079</v>
      </c>
      <c r="O18" s="3283" t="s">
        <v>2079</v>
      </c>
      <c r="P18" s="2070" t="s">
        <v>2</v>
      </c>
      <c r="Q18" s="1977" t="s">
        <v>3</v>
      </c>
      <c r="R18" s="2101" t="s">
        <v>2</v>
      </c>
      <c r="S18" s="4958" t="s">
        <v>2081</v>
      </c>
      <c r="T18" s="4802" t="s">
        <v>2081</v>
      </c>
      <c r="U18" s="1975" t="s">
        <v>2079</v>
      </c>
      <c r="V18" s="2051" t="s">
        <v>3</v>
      </c>
      <c r="W18" s="3282" t="s">
        <v>2087</v>
      </c>
      <c r="X18" s="1976" t="s">
        <v>2</v>
      </c>
      <c r="Y18" s="1981" t="s">
        <v>4</v>
      </c>
      <c r="Z18" s="1981" t="s">
        <v>4</v>
      </c>
      <c r="AA18" s="1975" t="s">
        <v>2079</v>
      </c>
      <c r="AB18" s="1975" t="s">
        <v>2079</v>
      </c>
      <c r="AC18" s="2051" t="s">
        <v>3</v>
      </c>
      <c r="AD18" s="3382" t="s">
        <v>2</v>
      </c>
      <c r="AE18" s="1976" t="s">
        <v>2</v>
      </c>
      <c r="AF18" s="4454" t="s">
        <v>2080</v>
      </c>
      <c r="AG18" s="1975" t="s">
        <v>2079</v>
      </c>
      <c r="AH18" s="1975" t="s">
        <v>2079</v>
      </c>
      <c r="AI18" s="1981" t="s">
        <v>4</v>
      </c>
      <c r="AJ18" s="2792" t="s">
        <v>4</v>
      </c>
      <c r="AK18" s="2025" t="s">
        <v>2079</v>
      </c>
      <c r="AL18" s="1977" t="s">
        <v>3</v>
      </c>
      <c r="AM18" s="4802" t="s">
        <v>59</v>
      </c>
      <c r="AN18" s="5124" t="s">
        <v>2143</v>
      </c>
      <c r="AO18" s="1977" t="s">
        <v>3</v>
      </c>
      <c r="AP18" s="1975" t="s">
        <v>2079</v>
      </c>
      <c r="AQ18" s="3283" t="s">
        <v>2079</v>
      </c>
      <c r="AR18" s="4883" t="s">
        <v>2</v>
      </c>
      <c r="AS18" s="2320" t="s">
        <v>4</v>
      </c>
      <c r="AT18" s="2320" t="s">
        <v>4</v>
      </c>
      <c r="AU18" s="459" t="s">
        <v>17</v>
      </c>
      <c r="AV18" s="457" t="s">
        <v>2</v>
      </c>
      <c r="AW18" s="2319" t="s">
        <v>3</v>
      </c>
      <c r="AX18" s="2321" t="s">
        <v>17</v>
      </c>
      <c r="AY18" s="3449">
        <f>COUNTIF(M18:AQ18,$AY$4)</f>
        <v>6</v>
      </c>
      <c r="AZ18" s="1597">
        <f>COUNTIF(M18:AQ18,$AZ$4)</f>
        <v>6</v>
      </c>
      <c r="BA18" s="1597">
        <f>COUNTIF(M18:AQ18,$BA$4)</f>
        <v>4</v>
      </c>
      <c r="BB18" s="1597">
        <f>COUNTIF(M18:AQ18,$BB$4)</f>
        <v>10</v>
      </c>
      <c r="BC18" s="1847">
        <f>COUNTIF(M18:AQ18,$BC$4)</f>
        <v>0</v>
      </c>
      <c r="BD18" s="1847">
        <f t="shared" si="5"/>
        <v>0</v>
      </c>
      <c r="BE18" s="1847">
        <v>2</v>
      </c>
      <c r="BF18" s="3167">
        <f t="shared" si="6"/>
        <v>20</v>
      </c>
    </row>
    <row r="19" spans="1:58" ht="16.5" customHeight="1">
      <c r="A19" s="4974" t="s">
        <v>2097</v>
      </c>
      <c r="B19" s="1995" t="s">
        <v>2079</v>
      </c>
      <c r="C19" s="2213" t="s">
        <v>2080</v>
      </c>
      <c r="D19" s="1987" t="s">
        <v>2084</v>
      </c>
      <c r="E19" s="1982" t="s">
        <v>2079</v>
      </c>
      <c r="F19" s="1987" t="s">
        <v>2</v>
      </c>
      <c r="G19" s="1989" t="s">
        <v>4</v>
      </c>
      <c r="H19" s="2123" t="s">
        <v>4</v>
      </c>
      <c r="I19" s="1995" t="s">
        <v>2079</v>
      </c>
      <c r="J19" s="1978" t="s">
        <v>3</v>
      </c>
      <c r="K19" s="1978" t="s">
        <v>3</v>
      </c>
      <c r="L19" s="2119" t="s">
        <v>2</v>
      </c>
      <c r="M19" s="4486" t="s">
        <v>2080</v>
      </c>
      <c r="N19" s="2134" t="s">
        <v>3</v>
      </c>
      <c r="O19" s="1997" t="s">
        <v>2079</v>
      </c>
      <c r="P19" s="2074" t="s">
        <v>2</v>
      </c>
      <c r="Q19" s="1987" t="s">
        <v>2</v>
      </c>
      <c r="R19" s="1987" t="s">
        <v>2080</v>
      </c>
      <c r="S19" s="1987" t="s">
        <v>2</v>
      </c>
      <c r="T19" s="1987" t="s">
        <v>2</v>
      </c>
      <c r="U19" s="1982" t="s">
        <v>2079</v>
      </c>
      <c r="V19" s="1997" t="s">
        <v>2079</v>
      </c>
      <c r="W19" s="2068" t="s">
        <v>2087</v>
      </c>
      <c r="X19" s="1987" t="s">
        <v>2</v>
      </c>
      <c r="Y19" s="1989" t="s">
        <v>4</v>
      </c>
      <c r="Z19" s="1989" t="s">
        <v>4</v>
      </c>
      <c r="AA19" s="1982" t="s">
        <v>2079</v>
      </c>
      <c r="AB19" s="1982" t="s">
        <v>2079</v>
      </c>
      <c r="AC19" s="2031" t="s">
        <v>3</v>
      </c>
      <c r="AD19" s="2074" t="s">
        <v>2</v>
      </c>
      <c r="AE19" s="1987" t="s">
        <v>2</v>
      </c>
      <c r="AF19" s="4944" t="s">
        <v>59</v>
      </c>
      <c r="AG19" s="1982" t="s">
        <v>2079</v>
      </c>
      <c r="AH19" s="1982" t="s">
        <v>2079</v>
      </c>
      <c r="AI19" s="1989" t="s">
        <v>4</v>
      </c>
      <c r="AJ19" s="1993" t="s">
        <v>4</v>
      </c>
      <c r="AK19" s="1986" t="s">
        <v>2079</v>
      </c>
      <c r="AL19" s="1978" t="s">
        <v>3</v>
      </c>
      <c r="AM19" s="1978" t="s">
        <v>3</v>
      </c>
      <c r="AN19" s="2213" t="s">
        <v>2080</v>
      </c>
      <c r="AO19" s="1978" t="s">
        <v>3</v>
      </c>
      <c r="AP19" s="1982" t="s">
        <v>2079</v>
      </c>
      <c r="AQ19" s="1997" t="s">
        <v>2079</v>
      </c>
      <c r="AR19" s="4885" t="s">
        <v>2</v>
      </c>
      <c r="AS19" s="438" t="s">
        <v>4</v>
      </c>
      <c r="AT19" s="438" t="s">
        <v>4</v>
      </c>
      <c r="AU19" s="439" t="s">
        <v>17</v>
      </c>
      <c r="AV19" s="442" t="s">
        <v>2</v>
      </c>
      <c r="AW19" s="1852" t="s">
        <v>3</v>
      </c>
      <c r="AX19" s="2311" t="s">
        <v>17</v>
      </c>
      <c r="AY19" s="12">
        <f>COUNTIF(M19:AQ19,$AY$4)</f>
        <v>10</v>
      </c>
      <c r="AZ19" s="13">
        <f>COUNTIF(M19:AQ19,$AZ$4)</f>
        <v>6</v>
      </c>
      <c r="BA19" s="13">
        <f>COUNTIF(M19:AQ19,$BA$4)</f>
        <v>4</v>
      </c>
      <c r="BB19" s="13">
        <f>COUNTIF(M19:AQ19,$BB$4)</f>
        <v>10</v>
      </c>
      <c r="BC19" s="49">
        <f>COUNTIF(M19:AQ19,$BC$4)</f>
        <v>0</v>
      </c>
      <c r="BD19" s="1847">
        <f t="shared" si="5"/>
        <v>0</v>
      </c>
      <c r="BE19" s="49">
        <v>2</v>
      </c>
      <c r="BF19" s="14">
        <f t="shared" si="6"/>
        <v>20</v>
      </c>
    </row>
    <row r="20" spans="1:58" ht="16.5" customHeight="1" thickBot="1">
      <c r="A20" s="4975" t="s">
        <v>2098</v>
      </c>
      <c r="B20" s="3206" t="s">
        <v>2079</v>
      </c>
      <c r="C20" s="1999" t="s">
        <v>2</v>
      </c>
      <c r="D20" s="4456" t="s">
        <v>2080</v>
      </c>
      <c r="E20" s="2004" t="s">
        <v>4</v>
      </c>
      <c r="F20" s="2004" t="s">
        <v>4</v>
      </c>
      <c r="G20" s="2004" t="s">
        <v>4</v>
      </c>
      <c r="H20" s="2152" t="s">
        <v>2079</v>
      </c>
      <c r="I20" s="4953" t="s">
        <v>2084</v>
      </c>
      <c r="J20" s="1999" t="s">
        <v>2</v>
      </c>
      <c r="K20" s="1999" t="s">
        <v>2</v>
      </c>
      <c r="L20" s="2228" t="s">
        <v>2</v>
      </c>
      <c r="M20" s="4991" t="s">
        <v>3</v>
      </c>
      <c r="N20" s="2149" t="s">
        <v>2079</v>
      </c>
      <c r="O20" s="2064" t="s">
        <v>2079</v>
      </c>
      <c r="P20" s="1999" t="s">
        <v>2</v>
      </c>
      <c r="Q20" s="1999" t="s">
        <v>2</v>
      </c>
      <c r="R20" s="1999" t="s">
        <v>2</v>
      </c>
      <c r="S20" s="1999" t="s">
        <v>2</v>
      </c>
      <c r="T20" s="2005" t="s">
        <v>3</v>
      </c>
      <c r="U20" s="2003" t="s">
        <v>2079</v>
      </c>
      <c r="V20" s="2064" t="s">
        <v>2079</v>
      </c>
      <c r="W20" s="3368" t="s">
        <v>3</v>
      </c>
      <c r="X20" s="4456" t="s">
        <v>15</v>
      </c>
      <c r="Y20" s="2004" t="s">
        <v>4</v>
      </c>
      <c r="Z20" s="2004" t="s">
        <v>4</v>
      </c>
      <c r="AA20" s="2003" t="s">
        <v>2079</v>
      </c>
      <c r="AB20" s="2003" t="s">
        <v>2079</v>
      </c>
      <c r="AC20" s="2775" t="s">
        <v>3</v>
      </c>
      <c r="AD20" s="2062" t="s">
        <v>2</v>
      </c>
      <c r="AE20" s="1999" t="s">
        <v>2</v>
      </c>
      <c r="AF20" s="1999" t="s">
        <v>2</v>
      </c>
      <c r="AG20" s="2003" t="s">
        <v>2079</v>
      </c>
      <c r="AH20" s="2003" t="s">
        <v>2079</v>
      </c>
      <c r="AI20" s="2004" t="s">
        <v>4</v>
      </c>
      <c r="AJ20" s="4457" t="s">
        <v>4</v>
      </c>
      <c r="AK20" s="2034" t="s">
        <v>2079</v>
      </c>
      <c r="AL20" s="2005" t="s">
        <v>3</v>
      </c>
      <c r="AM20" s="1999" t="s">
        <v>2</v>
      </c>
      <c r="AN20" s="4456" t="s">
        <v>2080</v>
      </c>
      <c r="AO20" s="2005" t="s">
        <v>3</v>
      </c>
      <c r="AP20" s="2003" t="s">
        <v>2079</v>
      </c>
      <c r="AQ20" s="2064" t="s">
        <v>2079</v>
      </c>
      <c r="AR20" s="4887" t="s">
        <v>2</v>
      </c>
      <c r="AS20" s="452" t="s">
        <v>4</v>
      </c>
      <c r="AT20" s="452" t="s">
        <v>4</v>
      </c>
      <c r="AU20" s="451" t="s">
        <v>17</v>
      </c>
      <c r="AV20" s="453" t="s">
        <v>2</v>
      </c>
      <c r="AW20" s="2316" t="s">
        <v>3</v>
      </c>
      <c r="AX20" s="2317" t="s">
        <v>17</v>
      </c>
      <c r="AY20" s="1735">
        <f>COUNTIF(M20:AQ20,$AY$4)</f>
        <v>10</v>
      </c>
      <c r="AZ20" s="20">
        <f>COUNTIF(M20:AQ20,$AZ$4)</f>
        <v>6</v>
      </c>
      <c r="BA20" s="20">
        <f>COUNTIF(M20:AQ20,$BA$4)</f>
        <v>4</v>
      </c>
      <c r="BB20" s="20">
        <f>COUNTIF(M20:AQ20,$BB$4)</f>
        <v>11</v>
      </c>
      <c r="BC20" s="1778">
        <f>COUNTIF(M20:AQ20,$BC$4)</f>
        <v>0</v>
      </c>
      <c r="BD20" s="1847">
        <f t="shared" si="5"/>
        <v>0</v>
      </c>
      <c r="BE20" s="1778">
        <v>2</v>
      </c>
      <c r="BF20" s="1595">
        <f t="shared" si="6"/>
        <v>20</v>
      </c>
    </row>
    <row r="21" spans="1:58" ht="16.5" customHeight="1" thickBot="1">
      <c r="A21" s="4967" t="s">
        <v>2099</v>
      </c>
      <c r="B21" s="4943" t="s">
        <v>2080</v>
      </c>
      <c r="C21" s="2014" t="s">
        <v>3</v>
      </c>
      <c r="D21" s="2012" t="s">
        <v>2</v>
      </c>
      <c r="E21" s="2012" t="s">
        <v>2</v>
      </c>
      <c r="F21" s="2014" t="s">
        <v>3</v>
      </c>
      <c r="G21" s="2009" t="s">
        <v>2079</v>
      </c>
      <c r="H21" s="3099" t="s">
        <v>2079</v>
      </c>
      <c r="I21" s="4942" t="s">
        <v>2081</v>
      </c>
      <c r="J21" s="2012" t="s">
        <v>2</v>
      </c>
      <c r="K21" s="2012" t="s">
        <v>2</v>
      </c>
      <c r="L21" s="2791" t="s">
        <v>4</v>
      </c>
      <c r="M21" s="4985" t="s">
        <v>2079</v>
      </c>
      <c r="N21" s="3101" t="s">
        <v>2079</v>
      </c>
      <c r="O21" s="3480" t="s">
        <v>3</v>
      </c>
      <c r="P21" s="2388" t="s">
        <v>2</v>
      </c>
      <c r="Q21" s="2012" t="s">
        <v>2</v>
      </c>
      <c r="R21" s="2014" t="s">
        <v>3</v>
      </c>
      <c r="S21" s="2009" t="s">
        <v>2079</v>
      </c>
      <c r="T21" s="2009" t="s">
        <v>2079</v>
      </c>
      <c r="U21" s="2008" t="s">
        <v>4</v>
      </c>
      <c r="V21" s="2016" t="s">
        <v>4</v>
      </c>
      <c r="W21" s="2007" t="s">
        <v>2079</v>
      </c>
      <c r="X21" s="2012" t="s">
        <v>2</v>
      </c>
      <c r="Y21" s="4506" t="s">
        <v>2080</v>
      </c>
      <c r="Z21" s="2012" t="s">
        <v>2</v>
      </c>
      <c r="AA21" s="2014" t="s">
        <v>3</v>
      </c>
      <c r="AB21" s="2014" t="s">
        <v>3</v>
      </c>
      <c r="AC21" s="3395" t="s">
        <v>2079</v>
      </c>
      <c r="AD21" s="4944" t="s">
        <v>59</v>
      </c>
      <c r="AE21" s="1977" t="s">
        <v>3</v>
      </c>
      <c r="AF21" s="1976" t="s">
        <v>2</v>
      </c>
      <c r="AG21" s="1981" t="s">
        <v>4</v>
      </c>
      <c r="AH21" s="1981" t="s">
        <v>4</v>
      </c>
      <c r="AI21" s="1975" t="s">
        <v>2079</v>
      </c>
      <c r="AJ21" s="3283" t="s">
        <v>2079</v>
      </c>
      <c r="AK21" s="3397" t="s">
        <v>2079</v>
      </c>
      <c r="AL21" s="4944" t="s">
        <v>59</v>
      </c>
      <c r="AM21" s="2213" t="s">
        <v>15</v>
      </c>
      <c r="AN21" s="2009" t="s">
        <v>2079</v>
      </c>
      <c r="AO21" s="4506" t="s">
        <v>2080</v>
      </c>
      <c r="AP21" s="4842" t="s">
        <v>1047</v>
      </c>
      <c r="AQ21" s="3395" t="s">
        <v>2079</v>
      </c>
      <c r="AR21" s="4890" t="s">
        <v>2</v>
      </c>
      <c r="AS21" s="4695" t="s">
        <v>2</v>
      </c>
      <c r="AT21" s="4695" t="s">
        <v>2</v>
      </c>
      <c r="AU21" s="4884" t="s">
        <v>4</v>
      </c>
      <c r="AV21" s="4884" t="s">
        <v>4</v>
      </c>
      <c r="AW21" s="4115" t="s">
        <v>17</v>
      </c>
      <c r="AX21" s="4122" t="s">
        <v>17</v>
      </c>
      <c r="AY21" s="3449">
        <f t="shared" si="0"/>
        <v>8</v>
      </c>
      <c r="AZ21" s="1597">
        <f t="shared" si="1"/>
        <v>5</v>
      </c>
      <c r="BA21" s="1597">
        <f t="shared" si="2"/>
        <v>4</v>
      </c>
      <c r="BB21" s="1597">
        <f t="shared" si="3"/>
        <v>11</v>
      </c>
      <c r="BC21" s="1847">
        <f t="shared" si="4"/>
        <v>1</v>
      </c>
      <c r="BD21" s="1847">
        <f>IF(AK18="off",0,1)</f>
        <v>0</v>
      </c>
      <c r="BE21" s="1847">
        <v>2</v>
      </c>
      <c r="BF21" s="3167">
        <f t="shared" si="6"/>
        <v>19</v>
      </c>
    </row>
    <row r="22" spans="1:58" ht="16.5" customHeight="1">
      <c r="A22" s="4968" t="s">
        <v>2100</v>
      </c>
      <c r="B22" s="4850" t="s">
        <v>2084</v>
      </c>
      <c r="C22" s="1978" t="s">
        <v>3</v>
      </c>
      <c r="D22" s="1987" t="s">
        <v>2</v>
      </c>
      <c r="E22" s="1987" t="s">
        <v>2</v>
      </c>
      <c r="F22" s="1978" t="s">
        <v>3</v>
      </c>
      <c r="G22" s="1982" t="s">
        <v>2079</v>
      </c>
      <c r="H22" s="2125" t="s">
        <v>2079</v>
      </c>
      <c r="I22" s="2074" t="s">
        <v>2</v>
      </c>
      <c r="J22" s="1987" t="s">
        <v>2</v>
      </c>
      <c r="K22" s="1987" t="s">
        <v>2</v>
      </c>
      <c r="L22" s="2123" t="s">
        <v>4</v>
      </c>
      <c r="M22" s="4485" t="s">
        <v>2079</v>
      </c>
      <c r="N22" s="2122" t="s">
        <v>2079</v>
      </c>
      <c r="O22" s="2031" t="s">
        <v>3</v>
      </c>
      <c r="P22" s="2074" t="s">
        <v>2</v>
      </c>
      <c r="Q22" s="2213" t="s">
        <v>2080</v>
      </c>
      <c r="R22" s="1978" t="s">
        <v>2087</v>
      </c>
      <c r="S22" s="1982" t="s">
        <v>2079</v>
      </c>
      <c r="T22" s="1982" t="s">
        <v>2079</v>
      </c>
      <c r="U22" s="1989" t="s">
        <v>4</v>
      </c>
      <c r="V22" s="1993" t="s">
        <v>4</v>
      </c>
      <c r="W22" s="1995" t="s">
        <v>2079</v>
      </c>
      <c r="X22" s="1987" t="s">
        <v>2</v>
      </c>
      <c r="Y22" s="1987" t="s">
        <v>2</v>
      </c>
      <c r="Z22" s="4942" t="s">
        <v>2081</v>
      </c>
      <c r="AA22" s="2213" t="s">
        <v>2080</v>
      </c>
      <c r="AB22" s="1978" t="s">
        <v>3</v>
      </c>
      <c r="AC22" s="1997" t="s">
        <v>2079</v>
      </c>
      <c r="AD22" s="2070" t="s">
        <v>2</v>
      </c>
      <c r="AE22" s="1977" t="s">
        <v>3</v>
      </c>
      <c r="AF22" s="1987" t="s">
        <v>2</v>
      </c>
      <c r="AG22" s="1989" t="s">
        <v>4</v>
      </c>
      <c r="AH22" s="1989" t="s">
        <v>4</v>
      </c>
      <c r="AI22" s="1982" t="s">
        <v>2079</v>
      </c>
      <c r="AJ22" s="1997" t="s">
        <v>2079</v>
      </c>
      <c r="AK22" s="1986" t="s">
        <v>2079</v>
      </c>
      <c r="AL22" s="1987" t="s">
        <v>2</v>
      </c>
      <c r="AM22" s="1978" t="s">
        <v>3</v>
      </c>
      <c r="AN22" s="1982" t="s">
        <v>2079</v>
      </c>
      <c r="AO22" s="4942" t="s">
        <v>2081</v>
      </c>
      <c r="AP22" s="4770" t="s">
        <v>1047</v>
      </c>
      <c r="AQ22" s="1997" t="s">
        <v>2079</v>
      </c>
      <c r="AR22" s="4885" t="s">
        <v>2</v>
      </c>
      <c r="AS22" s="442" t="s">
        <v>2</v>
      </c>
      <c r="AT22" s="442" t="s">
        <v>2</v>
      </c>
      <c r="AU22" s="438" t="s">
        <v>4</v>
      </c>
      <c r="AV22" s="438" t="s">
        <v>4</v>
      </c>
      <c r="AW22" s="439" t="s">
        <v>17</v>
      </c>
      <c r="AX22" s="2311" t="s">
        <v>17</v>
      </c>
      <c r="AY22" s="12">
        <f t="shared" si="0"/>
        <v>8</v>
      </c>
      <c r="AZ22" s="13">
        <f t="shared" si="1"/>
        <v>5</v>
      </c>
      <c r="BA22" s="13">
        <f t="shared" si="2"/>
        <v>4</v>
      </c>
      <c r="BB22" s="13">
        <f t="shared" si="3"/>
        <v>11</v>
      </c>
      <c r="BC22" s="49">
        <f t="shared" si="4"/>
        <v>1</v>
      </c>
      <c r="BD22" s="49">
        <f>IF(AK19="off",0,1)</f>
        <v>0</v>
      </c>
      <c r="BE22" s="49">
        <v>2</v>
      </c>
      <c r="BF22" s="14">
        <f t="shared" si="6"/>
        <v>19</v>
      </c>
    </row>
    <row r="23" spans="1:58" ht="16.5" customHeight="1" thickBot="1">
      <c r="A23" s="4969" t="s">
        <v>2101</v>
      </c>
      <c r="B23" s="2369" t="s">
        <v>2</v>
      </c>
      <c r="C23" s="2022" t="s">
        <v>4</v>
      </c>
      <c r="D23" s="2022" t="s">
        <v>4</v>
      </c>
      <c r="E23" s="2018" t="s">
        <v>2079</v>
      </c>
      <c r="F23" s="4460" t="s">
        <v>2080</v>
      </c>
      <c r="G23" s="2019" t="s">
        <v>3</v>
      </c>
      <c r="H23" s="2223" t="s">
        <v>2079</v>
      </c>
      <c r="I23" s="2369" t="s">
        <v>2</v>
      </c>
      <c r="J23" s="2021" t="s">
        <v>2</v>
      </c>
      <c r="K23" s="2022" t="s">
        <v>4</v>
      </c>
      <c r="L23" s="2221" t="s">
        <v>4</v>
      </c>
      <c r="M23" s="4986" t="s">
        <v>2079</v>
      </c>
      <c r="N23" s="3471" t="s">
        <v>2079</v>
      </c>
      <c r="O23" s="2374" t="s">
        <v>3</v>
      </c>
      <c r="P23" s="2369" t="s">
        <v>2</v>
      </c>
      <c r="Q23" s="2021" t="s">
        <v>2</v>
      </c>
      <c r="R23" s="2019" t="s">
        <v>3</v>
      </c>
      <c r="S23" s="2018" t="s">
        <v>2079</v>
      </c>
      <c r="T23" s="2018" t="s">
        <v>2079</v>
      </c>
      <c r="U23" s="2022" t="s">
        <v>4</v>
      </c>
      <c r="V23" s="3481" t="s">
        <v>4</v>
      </c>
      <c r="W23" s="3199" t="s">
        <v>2079</v>
      </c>
      <c r="X23" s="2021" t="s">
        <v>2</v>
      </c>
      <c r="Y23" s="2021" t="s">
        <v>2</v>
      </c>
      <c r="Z23" s="4460" t="s">
        <v>2080</v>
      </c>
      <c r="AA23" s="4944" t="s">
        <v>2081</v>
      </c>
      <c r="AB23" s="2019" t="s">
        <v>3</v>
      </c>
      <c r="AC23" s="3285" t="s">
        <v>2079</v>
      </c>
      <c r="AD23" s="2062" t="s">
        <v>2</v>
      </c>
      <c r="AE23" s="2005" t="s">
        <v>3</v>
      </c>
      <c r="AF23" s="4944" t="s">
        <v>2081</v>
      </c>
      <c r="AG23" s="2004" t="s">
        <v>4</v>
      </c>
      <c r="AH23" s="2004" t="s">
        <v>4</v>
      </c>
      <c r="AI23" s="2003" t="s">
        <v>2079</v>
      </c>
      <c r="AJ23" s="2064" t="s">
        <v>2079</v>
      </c>
      <c r="AK23" s="3262" t="s">
        <v>2079</v>
      </c>
      <c r="AL23" s="4460" t="s">
        <v>2080</v>
      </c>
      <c r="AM23" s="2019" t="s">
        <v>3</v>
      </c>
      <c r="AN23" s="2018" t="s">
        <v>2079</v>
      </c>
      <c r="AO23" s="2021" t="s">
        <v>2</v>
      </c>
      <c r="AP23" s="4847" t="s">
        <v>1047</v>
      </c>
      <c r="AQ23" s="3285" t="s">
        <v>2079</v>
      </c>
      <c r="AR23" s="4892" t="s">
        <v>2</v>
      </c>
      <c r="AS23" s="2474" t="s">
        <v>2</v>
      </c>
      <c r="AT23" s="2474" t="s">
        <v>2</v>
      </c>
      <c r="AU23" s="2475" t="s">
        <v>4</v>
      </c>
      <c r="AV23" s="2475" t="s">
        <v>4</v>
      </c>
      <c r="AW23" s="2469" t="s">
        <v>17</v>
      </c>
      <c r="AX23" s="2478" t="s">
        <v>17</v>
      </c>
      <c r="AY23" s="632">
        <f t="shared" si="0"/>
        <v>8</v>
      </c>
      <c r="AZ23" s="558">
        <f t="shared" si="1"/>
        <v>5</v>
      </c>
      <c r="BA23" s="558">
        <f t="shared" si="2"/>
        <v>4</v>
      </c>
      <c r="BB23" s="558">
        <f t="shared" si="3"/>
        <v>11</v>
      </c>
      <c r="BC23" s="1853">
        <f t="shared" si="4"/>
        <v>1</v>
      </c>
      <c r="BD23" s="1853">
        <f>IF(AK20="off",0,1)</f>
        <v>0</v>
      </c>
      <c r="BE23" s="1853">
        <v>2</v>
      </c>
      <c r="BF23" s="559">
        <f t="shared" si="6"/>
        <v>19</v>
      </c>
    </row>
    <row r="24" spans="1:58" ht="16.5" customHeight="1">
      <c r="A24" s="4976" t="s">
        <v>2102</v>
      </c>
      <c r="B24" s="2070" t="s">
        <v>2</v>
      </c>
      <c r="C24" s="1976" t="s">
        <v>2</v>
      </c>
      <c r="D24" s="1976" t="s">
        <v>2</v>
      </c>
      <c r="E24" s="1976" t="s">
        <v>2</v>
      </c>
      <c r="F24" s="1976" t="s">
        <v>2</v>
      </c>
      <c r="G24" s="1975" t="s">
        <v>2079</v>
      </c>
      <c r="H24" s="2109" t="s">
        <v>2079</v>
      </c>
      <c r="I24" s="2070" t="s">
        <v>2</v>
      </c>
      <c r="J24" s="1976" t="s">
        <v>2</v>
      </c>
      <c r="K24" s="1976" t="s">
        <v>2</v>
      </c>
      <c r="L24" s="2101" t="s">
        <v>2</v>
      </c>
      <c r="M24" s="4484" t="s">
        <v>2</v>
      </c>
      <c r="N24" s="2154" t="s">
        <v>2079</v>
      </c>
      <c r="O24" s="3283" t="s">
        <v>2079</v>
      </c>
      <c r="P24" s="2070" t="s">
        <v>2</v>
      </c>
      <c r="Q24" s="1976" t="s">
        <v>2</v>
      </c>
      <c r="R24" s="1976" t="s">
        <v>2</v>
      </c>
      <c r="S24" s="1976" t="s">
        <v>2</v>
      </c>
      <c r="T24" s="1976" t="s">
        <v>2</v>
      </c>
      <c r="U24" s="1975" t="s">
        <v>2079</v>
      </c>
      <c r="V24" s="3283" t="s">
        <v>2079</v>
      </c>
      <c r="W24" s="2070" t="s">
        <v>2</v>
      </c>
      <c r="X24" s="1976" t="s">
        <v>2</v>
      </c>
      <c r="Y24" s="1976" t="s">
        <v>2</v>
      </c>
      <c r="Z24" s="1976" t="s">
        <v>2</v>
      </c>
      <c r="AA24" s="1976" t="s">
        <v>2</v>
      </c>
      <c r="AB24" s="1975" t="s">
        <v>2079</v>
      </c>
      <c r="AC24" s="3283" t="s">
        <v>2079</v>
      </c>
      <c r="AD24" s="2070" t="s">
        <v>2</v>
      </c>
      <c r="AE24" s="1976" t="s">
        <v>2</v>
      </c>
      <c r="AF24" s="1976" t="s">
        <v>2</v>
      </c>
      <c r="AG24" s="1976" t="s">
        <v>2</v>
      </c>
      <c r="AH24" s="1976" t="s">
        <v>2</v>
      </c>
      <c r="AI24" s="1975" t="s">
        <v>2079</v>
      </c>
      <c r="AJ24" s="3283" t="s">
        <v>2079</v>
      </c>
      <c r="AK24" s="2025" t="s">
        <v>2079</v>
      </c>
      <c r="AL24" s="1976" t="s">
        <v>2</v>
      </c>
      <c r="AM24" s="1976" t="s">
        <v>2</v>
      </c>
      <c r="AN24" s="1976" t="s">
        <v>2</v>
      </c>
      <c r="AO24" s="1976" t="s">
        <v>2</v>
      </c>
      <c r="AP24" s="1975" t="s">
        <v>2079</v>
      </c>
      <c r="AQ24" s="3283" t="s">
        <v>2079</v>
      </c>
      <c r="AR24" s="4883" t="s">
        <v>2</v>
      </c>
      <c r="AS24" s="457" t="s">
        <v>2</v>
      </c>
      <c r="AT24" s="457" t="s">
        <v>2</v>
      </c>
      <c r="AU24" s="457" t="s">
        <v>2</v>
      </c>
      <c r="AV24" s="457" t="s">
        <v>2</v>
      </c>
      <c r="AW24" s="459" t="s">
        <v>17</v>
      </c>
      <c r="AX24" s="2321" t="s">
        <v>17</v>
      </c>
      <c r="AY24" s="1734">
        <f t="shared" si="0"/>
        <v>20</v>
      </c>
      <c r="AZ24" s="16">
        <f t="shared" si="1"/>
        <v>0</v>
      </c>
      <c r="BA24" s="16">
        <f t="shared" si="2"/>
        <v>0</v>
      </c>
      <c r="BB24" s="16">
        <f t="shared" si="3"/>
        <v>11</v>
      </c>
      <c r="BC24" s="1777">
        <f t="shared" si="4"/>
        <v>0</v>
      </c>
      <c r="BD24" s="1777">
        <f t="shared" si="5"/>
        <v>0</v>
      </c>
      <c r="BE24" s="1777">
        <v>0</v>
      </c>
      <c r="BF24" s="1591">
        <f t="shared" si="6"/>
        <v>0</v>
      </c>
    </row>
    <row r="25" spans="1:58" ht="16.5" customHeight="1">
      <c r="A25" s="4977" t="s">
        <v>2103</v>
      </c>
      <c r="B25" s="2074" t="s">
        <v>2</v>
      </c>
      <c r="C25" s="1987" t="s">
        <v>2</v>
      </c>
      <c r="D25" s="1987" t="s">
        <v>2</v>
      </c>
      <c r="E25" s="1987" t="s">
        <v>2</v>
      </c>
      <c r="F25" s="1987" t="s">
        <v>2</v>
      </c>
      <c r="G25" s="1982" t="s">
        <v>2079</v>
      </c>
      <c r="H25" s="2125" t="s">
        <v>2079</v>
      </c>
      <c r="I25" s="2074" t="s">
        <v>2084</v>
      </c>
      <c r="J25" s="1987" t="s">
        <v>2</v>
      </c>
      <c r="K25" s="1987" t="s">
        <v>2</v>
      </c>
      <c r="L25" s="2119" t="s">
        <v>2</v>
      </c>
      <c r="M25" s="4487" t="s">
        <v>2</v>
      </c>
      <c r="N25" s="2122" t="s">
        <v>2079</v>
      </c>
      <c r="O25" s="1997" t="s">
        <v>2079</v>
      </c>
      <c r="P25" s="2074" t="s">
        <v>2</v>
      </c>
      <c r="Q25" s="1987" t="s">
        <v>2</v>
      </c>
      <c r="R25" s="1987" t="s">
        <v>2</v>
      </c>
      <c r="S25" s="1987" t="s">
        <v>2</v>
      </c>
      <c r="T25" s="1987" t="s">
        <v>2</v>
      </c>
      <c r="U25" s="1982" t="s">
        <v>2079</v>
      </c>
      <c r="V25" s="1997" t="s">
        <v>2079</v>
      </c>
      <c r="W25" s="2074" t="s">
        <v>2</v>
      </c>
      <c r="X25" s="1987" t="s">
        <v>2</v>
      </c>
      <c r="Y25" s="1987" t="s">
        <v>2</v>
      </c>
      <c r="Z25" s="1987" t="s">
        <v>2</v>
      </c>
      <c r="AA25" s="1987" t="s">
        <v>2</v>
      </c>
      <c r="AB25" s="1982" t="s">
        <v>2079</v>
      </c>
      <c r="AC25" s="1997" t="s">
        <v>2079</v>
      </c>
      <c r="AD25" s="2074" t="s">
        <v>2</v>
      </c>
      <c r="AE25" s="1987" t="s">
        <v>2</v>
      </c>
      <c r="AF25" s="1987" t="s">
        <v>2</v>
      </c>
      <c r="AG25" s="1987" t="s">
        <v>2</v>
      </c>
      <c r="AH25" s="1987" t="s">
        <v>2</v>
      </c>
      <c r="AI25" s="1982" t="s">
        <v>2079</v>
      </c>
      <c r="AJ25" s="1997" t="s">
        <v>2079</v>
      </c>
      <c r="AK25" s="1986" t="s">
        <v>2079</v>
      </c>
      <c r="AL25" s="1987" t="s">
        <v>2</v>
      </c>
      <c r="AM25" s="1987" t="s">
        <v>2</v>
      </c>
      <c r="AN25" s="1987" t="s">
        <v>2</v>
      </c>
      <c r="AO25" s="1987" t="s">
        <v>2</v>
      </c>
      <c r="AP25" s="1982" t="s">
        <v>2079</v>
      </c>
      <c r="AQ25" s="1997" t="s">
        <v>2079</v>
      </c>
      <c r="AR25" s="4885" t="s">
        <v>2</v>
      </c>
      <c r="AS25" s="442" t="s">
        <v>2</v>
      </c>
      <c r="AT25" s="442" t="s">
        <v>2</v>
      </c>
      <c r="AU25" s="442" t="s">
        <v>2</v>
      </c>
      <c r="AV25" s="442" t="s">
        <v>2</v>
      </c>
      <c r="AW25" s="439" t="s">
        <v>17</v>
      </c>
      <c r="AX25" s="2311" t="s">
        <v>17</v>
      </c>
      <c r="AY25" s="12">
        <f t="shared" si="0"/>
        <v>20</v>
      </c>
      <c r="AZ25" s="13">
        <f t="shared" si="1"/>
        <v>0</v>
      </c>
      <c r="BA25" s="13">
        <f t="shared" si="2"/>
        <v>0</v>
      </c>
      <c r="BB25" s="13">
        <f t="shared" si="3"/>
        <v>11</v>
      </c>
      <c r="BC25" s="49">
        <f t="shared" si="4"/>
        <v>0</v>
      </c>
      <c r="BD25" s="49">
        <f t="shared" si="5"/>
        <v>0</v>
      </c>
      <c r="BE25" s="49">
        <v>0</v>
      </c>
      <c r="BF25" s="14">
        <f t="shared" si="6"/>
        <v>0</v>
      </c>
    </row>
    <row r="26" spans="1:58" ht="16.5" customHeight="1" thickBot="1">
      <c r="A26" s="4960" t="s">
        <v>2104</v>
      </c>
      <c r="B26" s="2074" t="s">
        <v>2</v>
      </c>
      <c r="C26" s="1982" t="s">
        <v>2079</v>
      </c>
      <c r="D26" s="1987" t="s">
        <v>2</v>
      </c>
      <c r="E26" s="1987" t="s">
        <v>2</v>
      </c>
      <c r="F26" s="1978" t="s">
        <v>3</v>
      </c>
      <c r="G26" s="3197" t="s">
        <v>2105</v>
      </c>
      <c r="H26" s="2125" t="s">
        <v>2079</v>
      </c>
      <c r="I26" s="2068" t="s">
        <v>3</v>
      </c>
      <c r="J26" s="1987" t="s">
        <v>2084</v>
      </c>
      <c r="K26" s="1978" t="s">
        <v>3</v>
      </c>
      <c r="L26" s="4529" t="s">
        <v>2080</v>
      </c>
      <c r="M26" s="4487" t="s">
        <v>2</v>
      </c>
      <c r="N26" s="2122" t="s">
        <v>2079</v>
      </c>
      <c r="O26" s="1997" t="s">
        <v>2079</v>
      </c>
      <c r="P26" s="2074" t="s">
        <v>2</v>
      </c>
      <c r="Q26" s="1987" t="s">
        <v>2</v>
      </c>
      <c r="R26" s="1978" t="s">
        <v>3</v>
      </c>
      <c r="S26" s="2213" t="s">
        <v>2080</v>
      </c>
      <c r="T26" s="1987" t="s">
        <v>2</v>
      </c>
      <c r="U26" s="1982" t="s">
        <v>2079</v>
      </c>
      <c r="V26" s="4954" t="s">
        <v>1047</v>
      </c>
      <c r="W26" s="2068" t="s">
        <v>3</v>
      </c>
      <c r="X26" s="1987" t="s">
        <v>2</v>
      </c>
      <c r="Y26" s="1982" t="s">
        <v>2079</v>
      </c>
      <c r="Z26" s="1987" t="s">
        <v>2</v>
      </c>
      <c r="AA26" s="4944" t="s">
        <v>59</v>
      </c>
      <c r="AB26" s="1982" t="s">
        <v>2079</v>
      </c>
      <c r="AC26" s="1997" t="s">
        <v>2079</v>
      </c>
      <c r="AD26" s="2074" t="s">
        <v>2</v>
      </c>
      <c r="AE26" s="1978" t="s">
        <v>3</v>
      </c>
      <c r="AF26" s="1987" t="s">
        <v>2</v>
      </c>
      <c r="AG26" s="2213" t="s">
        <v>2080</v>
      </c>
      <c r="AH26" s="1987" t="s">
        <v>2</v>
      </c>
      <c r="AI26" s="1982" t="s">
        <v>2079</v>
      </c>
      <c r="AJ26" s="1997" t="s">
        <v>2079</v>
      </c>
      <c r="AK26" s="1986" t="s">
        <v>2079</v>
      </c>
      <c r="AL26" s="4944" t="s">
        <v>59</v>
      </c>
      <c r="AM26" s="1978" t="s">
        <v>3</v>
      </c>
      <c r="AN26" s="1987" t="s">
        <v>2</v>
      </c>
      <c r="AO26" s="4456" t="s">
        <v>15</v>
      </c>
      <c r="AP26" s="1982" t="s">
        <v>2079</v>
      </c>
      <c r="AQ26" s="4954" t="s">
        <v>1047</v>
      </c>
      <c r="AR26" s="4885" t="s">
        <v>2</v>
      </c>
      <c r="AS26" s="442" t="s">
        <v>2</v>
      </c>
      <c r="AT26" s="439" t="s">
        <v>17</v>
      </c>
      <c r="AU26" s="442" t="s">
        <v>2</v>
      </c>
      <c r="AV26" s="442" t="s">
        <v>2</v>
      </c>
      <c r="AW26" s="439" t="s">
        <v>17</v>
      </c>
      <c r="AX26" s="2311" t="s">
        <v>17</v>
      </c>
      <c r="AY26" s="12">
        <f t="shared" si="0"/>
        <v>13</v>
      </c>
      <c r="AZ26" s="13">
        <f t="shared" si="1"/>
        <v>4</v>
      </c>
      <c r="BA26" s="13">
        <f t="shared" si="2"/>
        <v>0</v>
      </c>
      <c r="BB26" s="13">
        <f t="shared" si="3"/>
        <v>10</v>
      </c>
      <c r="BC26" s="49">
        <f t="shared" si="4"/>
        <v>2</v>
      </c>
      <c r="BD26" s="49">
        <f t="shared" si="5"/>
        <v>0</v>
      </c>
      <c r="BE26" s="49">
        <v>2</v>
      </c>
      <c r="BF26" s="14">
        <f t="shared" si="6"/>
        <v>10</v>
      </c>
    </row>
    <row r="27" spans="1:58" ht="16.5" customHeight="1">
      <c r="A27" s="4978" t="s">
        <v>2106</v>
      </c>
      <c r="B27" s="2074" t="s">
        <v>2</v>
      </c>
      <c r="C27" s="1982" t="s">
        <v>2079</v>
      </c>
      <c r="D27" s="1987" t="s">
        <v>2</v>
      </c>
      <c r="E27" s="1987" t="s">
        <v>2</v>
      </c>
      <c r="F27" s="1987" t="s">
        <v>2</v>
      </c>
      <c r="G27" s="3197" t="s">
        <v>2105</v>
      </c>
      <c r="H27" s="2125" t="s">
        <v>2079</v>
      </c>
      <c r="I27" s="2074" t="s">
        <v>2</v>
      </c>
      <c r="J27" s="1987" t="s">
        <v>2</v>
      </c>
      <c r="K27" s="1987" t="s">
        <v>2</v>
      </c>
      <c r="L27" s="2136" t="s">
        <v>3</v>
      </c>
      <c r="M27" s="4486" t="s">
        <v>2080</v>
      </c>
      <c r="N27" s="2122" t="s">
        <v>2079</v>
      </c>
      <c r="O27" s="1997" t="s">
        <v>2079</v>
      </c>
      <c r="P27" s="2074" t="s">
        <v>2</v>
      </c>
      <c r="Q27" s="2180" t="s">
        <v>3</v>
      </c>
      <c r="R27" s="1987" t="s">
        <v>2</v>
      </c>
      <c r="S27" s="1987" t="s">
        <v>2</v>
      </c>
      <c r="T27" s="1987" t="s">
        <v>2</v>
      </c>
      <c r="U27" s="1982" t="s">
        <v>2079</v>
      </c>
      <c r="V27" s="4954" t="s">
        <v>1047</v>
      </c>
      <c r="W27" s="4480" t="s">
        <v>2080</v>
      </c>
      <c r="X27" s="1987" t="s">
        <v>2</v>
      </c>
      <c r="Y27" s="1982" t="s">
        <v>2079</v>
      </c>
      <c r="Z27" s="1987" t="s">
        <v>2</v>
      </c>
      <c r="AA27" s="1987" t="s">
        <v>2</v>
      </c>
      <c r="AB27" s="1982" t="s">
        <v>2079</v>
      </c>
      <c r="AC27" s="1997" t="s">
        <v>2079</v>
      </c>
      <c r="AD27" s="2074" t="s">
        <v>2</v>
      </c>
      <c r="AE27" s="1987" t="s">
        <v>2</v>
      </c>
      <c r="AF27" s="2213" t="s">
        <v>2080</v>
      </c>
      <c r="AG27" s="1978" t="s">
        <v>3</v>
      </c>
      <c r="AH27" s="1987" t="s">
        <v>2</v>
      </c>
      <c r="AI27" s="1982" t="s">
        <v>2079</v>
      </c>
      <c r="AJ27" s="1997" t="s">
        <v>2079</v>
      </c>
      <c r="AK27" s="4955" t="s">
        <v>1047</v>
      </c>
      <c r="AL27" s="1987" t="s">
        <v>2</v>
      </c>
      <c r="AM27" s="1987" t="s">
        <v>2</v>
      </c>
      <c r="AN27" s="1978" t="s">
        <v>3</v>
      </c>
      <c r="AO27" s="1987" t="s">
        <v>2</v>
      </c>
      <c r="AP27" s="1982" t="s">
        <v>2079</v>
      </c>
      <c r="AQ27" s="4954" t="s">
        <v>1047</v>
      </c>
      <c r="AR27" s="4885" t="s">
        <v>2</v>
      </c>
      <c r="AS27" s="442" t="s">
        <v>2</v>
      </c>
      <c r="AT27" s="439" t="s">
        <v>17</v>
      </c>
      <c r="AU27" s="442" t="s">
        <v>2</v>
      </c>
      <c r="AV27" s="442" t="s">
        <v>2</v>
      </c>
      <c r="AW27" s="439" t="s">
        <v>17</v>
      </c>
      <c r="AX27" s="2311" t="s">
        <v>17</v>
      </c>
      <c r="AY27" s="12">
        <f t="shared" si="0"/>
        <v>16</v>
      </c>
      <c r="AZ27" s="13">
        <f t="shared" si="1"/>
        <v>3</v>
      </c>
      <c r="BA27" s="13">
        <f t="shared" si="2"/>
        <v>0</v>
      </c>
      <c r="BB27" s="13">
        <f t="shared" si="3"/>
        <v>9</v>
      </c>
      <c r="BC27" s="49">
        <f t="shared" si="4"/>
        <v>3</v>
      </c>
      <c r="BD27" s="49">
        <f t="shared" si="5"/>
        <v>1</v>
      </c>
      <c r="BE27" s="49">
        <v>3</v>
      </c>
      <c r="BF27" s="14">
        <f t="shared" si="6"/>
        <v>9</v>
      </c>
    </row>
    <row r="28" spans="1:58" ht="16.5" customHeight="1">
      <c r="A28" s="4960" t="s">
        <v>2107</v>
      </c>
      <c r="B28" s="2068" t="s">
        <v>3</v>
      </c>
      <c r="C28" s="1987" t="s">
        <v>2</v>
      </c>
      <c r="D28" s="1987" t="s">
        <v>2</v>
      </c>
      <c r="E28" s="1987" t="s">
        <v>2</v>
      </c>
      <c r="F28" s="1987" t="s">
        <v>2084</v>
      </c>
      <c r="G28" s="1982" t="s">
        <v>2079</v>
      </c>
      <c r="H28" s="3381" t="s">
        <v>2105</v>
      </c>
      <c r="I28" s="4480" t="s">
        <v>2080</v>
      </c>
      <c r="J28" s="1987" t="s">
        <v>2</v>
      </c>
      <c r="K28" s="1987" t="s">
        <v>2</v>
      </c>
      <c r="L28" s="2125" t="s">
        <v>2079</v>
      </c>
      <c r="M28" s="4942" t="s">
        <v>2081</v>
      </c>
      <c r="N28" s="2122" t="s">
        <v>2079</v>
      </c>
      <c r="O28" s="1997" t="s">
        <v>2079</v>
      </c>
      <c r="P28" s="4480" t="s">
        <v>2080</v>
      </c>
      <c r="Q28" s="1987" t="s">
        <v>2</v>
      </c>
      <c r="R28" s="1987" t="s">
        <v>2</v>
      </c>
      <c r="S28" s="1987" t="s">
        <v>2</v>
      </c>
      <c r="T28" s="1978" t="s">
        <v>3</v>
      </c>
      <c r="U28" s="1982" t="s">
        <v>2079</v>
      </c>
      <c r="V28" s="1997" t="s">
        <v>2079</v>
      </c>
      <c r="W28" s="2074" t="s">
        <v>2</v>
      </c>
      <c r="X28" s="1987" t="s">
        <v>2</v>
      </c>
      <c r="Y28" s="1987" t="s">
        <v>2</v>
      </c>
      <c r="Z28" s="1978" t="s">
        <v>3</v>
      </c>
      <c r="AA28" s="1987" t="s">
        <v>2</v>
      </c>
      <c r="AB28" s="1982" t="s">
        <v>2079</v>
      </c>
      <c r="AC28" s="4954" t="s">
        <v>1047</v>
      </c>
      <c r="AD28" s="3402" t="s">
        <v>3</v>
      </c>
      <c r="AE28" s="1987" t="s">
        <v>2</v>
      </c>
      <c r="AF28" s="1982" t="s">
        <v>2079</v>
      </c>
      <c r="AG28" s="1987" t="s">
        <v>2</v>
      </c>
      <c r="AH28" s="2213" t="s">
        <v>2080</v>
      </c>
      <c r="AI28" s="1982" t="s">
        <v>2079</v>
      </c>
      <c r="AJ28" s="1997" t="s">
        <v>2079</v>
      </c>
      <c r="AK28" s="1986" t="s">
        <v>2079</v>
      </c>
      <c r="AL28" s="1987" t="s">
        <v>2</v>
      </c>
      <c r="AM28" s="1987" t="s">
        <v>2</v>
      </c>
      <c r="AN28" s="2213" t="s">
        <v>2080</v>
      </c>
      <c r="AO28" s="1978" t="s">
        <v>3</v>
      </c>
      <c r="AP28" s="1982" t="s">
        <v>2079</v>
      </c>
      <c r="AQ28" s="1997" t="s">
        <v>2079</v>
      </c>
      <c r="AR28" s="4885" t="s">
        <v>2</v>
      </c>
      <c r="AS28" s="439" t="s">
        <v>17</v>
      </c>
      <c r="AT28" s="442" t="s">
        <v>2</v>
      </c>
      <c r="AU28" s="442" t="s">
        <v>2</v>
      </c>
      <c r="AV28" s="442" t="s">
        <v>2</v>
      </c>
      <c r="AW28" s="4886" t="s">
        <v>1047</v>
      </c>
      <c r="AX28" s="2311" t="s">
        <v>17</v>
      </c>
      <c r="AY28" s="12">
        <f t="shared" si="0"/>
        <v>14</v>
      </c>
      <c r="AZ28" s="13">
        <f t="shared" si="1"/>
        <v>4</v>
      </c>
      <c r="BA28" s="13">
        <f t="shared" si="2"/>
        <v>0</v>
      </c>
      <c r="BB28" s="13">
        <f t="shared" si="3"/>
        <v>11</v>
      </c>
      <c r="BC28" s="49">
        <f t="shared" si="4"/>
        <v>1</v>
      </c>
      <c r="BD28" s="49">
        <f t="shared" si="5"/>
        <v>0</v>
      </c>
      <c r="BE28" s="49">
        <v>3</v>
      </c>
      <c r="BF28" s="14">
        <f t="shared" si="6"/>
        <v>9</v>
      </c>
    </row>
    <row r="29" spans="1:58" ht="16.5" customHeight="1" thickBot="1">
      <c r="A29" s="4978" t="s">
        <v>2108</v>
      </c>
      <c r="B29" s="4480" t="s">
        <v>2080</v>
      </c>
      <c r="C29" s="1987" t="s">
        <v>2</v>
      </c>
      <c r="D29" s="1978" t="s">
        <v>3</v>
      </c>
      <c r="E29" s="1987" t="s">
        <v>2</v>
      </c>
      <c r="F29" s="1987" t="s">
        <v>2</v>
      </c>
      <c r="G29" s="1982" t="s">
        <v>2079</v>
      </c>
      <c r="H29" s="3381" t="s">
        <v>2105</v>
      </c>
      <c r="I29" s="2068" t="s">
        <v>2084</v>
      </c>
      <c r="J29" s="1982" t="s">
        <v>2079</v>
      </c>
      <c r="K29" s="1987" t="s">
        <v>2</v>
      </c>
      <c r="L29" s="4994" t="s">
        <v>2117</v>
      </c>
      <c r="M29" s="4487" t="s">
        <v>2</v>
      </c>
      <c r="N29" s="2122" t="s">
        <v>2079</v>
      </c>
      <c r="O29" s="1997" t="s">
        <v>2079</v>
      </c>
      <c r="P29" s="2074" t="s">
        <v>2</v>
      </c>
      <c r="Q29" s="1987" t="s">
        <v>2</v>
      </c>
      <c r="R29" s="2213" t="s">
        <v>2080</v>
      </c>
      <c r="S29" s="1978" t="s">
        <v>3</v>
      </c>
      <c r="T29" s="1987" t="s">
        <v>2</v>
      </c>
      <c r="U29" s="1982" t="s">
        <v>2079</v>
      </c>
      <c r="V29" s="1997" t="s">
        <v>2079</v>
      </c>
      <c r="W29" s="2074" t="s">
        <v>2</v>
      </c>
      <c r="X29" s="1978" t="s">
        <v>3</v>
      </c>
      <c r="Y29" s="1978" t="s">
        <v>3</v>
      </c>
      <c r="Z29" s="2213" t="s">
        <v>2080</v>
      </c>
      <c r="AA29" s="1987" t="s">
        <v>2</v>
      </c>
      <c r="AB29" s="1982" t="s">
        <v>2079</v>
      </c>
      <c r="AC29" s="4954" t="s">
        <v>1047</v>
      </c>
      <c r="AD29" s="2074" t="s">
        <v>2</v>
      </c>
      <c r="AE29" s="1987" t="s">
        <v>2</v>
      </c>
      <c r="AF29" s="1982" t="s">
        <v>2079</v>
      </c>
      <c r="AG29" s="1987" t="s">
        <v>2</v>
      </c>
      <c r="AH29" s="4942" t="s">
        <v>59</v>
      </c>
      <c r="AI29" s="1982" t="s">
        <v>2079</v>
      </c>
      <c r="AJ29" s="1997" t="s">
        <v>2079</v>
      </c>
      <c r="AK29" s="4955" t="s">
        <v>1047</v>
      </c>
      <c r="AL29" s="1987" t="s">
        <v>2</v>
      </c>
      <c r="AM29" s="1987" t="s">
        <v>2</v>
      </c>
      <c r="AN29" s="1987" t="s">
        <v>2</v>
      </c>
      <c r="AO29" s="1987" t="s">
        <v>2</v>
      </c>
      <c r="AP29" s="1982" t="s">
        <v>2079</v>
      </c>
      <c r="AQ29" s="1997" t="s">
        <v>2079</v>
      </c>
      <c r="AR29" s="4885" t="s">
        <v>2</v>
      </c>
      <c r="AS29" s="439" t="s">
        <v>17</v>
      </c>
      <c r="AT29" s="442" t="s">
        <v>2</v>
      </c>
      <c r="AU29" s="442" t="s">
        <v>2</v>
      </c>
      <c r="AV29" s="442" t="s">
        <v>2</v>
      </c>
      <c r="AW29" s="4886" t="s">
        <v>1047</v>
      </c>
      <c r="AX29" s="2311" t="s">
        <v>17</v>
      </c>
      <c r="AY29" s="12">
        <f t="shared" si="0"/>
        <v>15</v>
      </c>
      <c r="AZ29" s="13">
        <f t="shared" si="1"/>
        <v>3</v>
      </c>
      <c r="BA29" s="13">
        <f t="shared" si="2"/>
        <v>0</v>
      </c>
      <c r="BB29" s="13">
        <f t="shared" si="3"/>
        <v>10</v>
      </c>
      <c r="BC29" s="49">
        <f t="shared" si="4"/>
        <v>2</v>
      </c>
      <c r="BD29" s="49">
        <f t="shared" si="5"/>
        <v>1</v>
      </c>
      <c r="BE29" s="49">
        <v>2</v>
      </c>
      <c r="BF29" s="14">
        <f t="shared" si="6"/>
        <v>8</v>
      </c>
    </row>
    <row r="30" spans="1:58" ht="16.5" customHeight="1">
      <c r="A30" s="4960" t="s">
        <v>2109</v>
      </c>
      <c r="B30" s="2074" t="s">
        <v>2</v>
      </c>
      <c r="C30" s="1987" t="s">
        <v>2</v>
      </c>
      <c r="D30" s="2213" t="s">
        <v>2080</v>
      </c>
      <c r="E30" s="1978" t="s">
        <v>3</v>
      </c>
      <c r="F30" s="1987" t="s">
        <v>2</v>
      </c>
      <c r="G30" s="1982" t="s">
        <v>2079</v>
      </c>
      <c r="H30" s="2136" t="s">
        <v>3</v>
      </c>
      <c r="I30" s="1982" t="s">
        <v>2079</v>
      </c>
      <c r="J30" s="1987" t="s">
        <v>2</v>
      </c>
      <c r="K30" s="1987" t="s">
        <v>2</v>
      </c>
      <c r="L30" s="4529" t="s">
        <v>2080</v>
      </c>
      <c r="M30" s="4489" t="s">
        <v>3</v>
      </c>
      <c r="N30" s="2122" t="s">
        <v>2079</v>
      </c>
      <c r="O30" s="2795" t="s">
        <v>2105</v>
      </c>
      <c r="P30" s="2074" t="s">
        <v>2</v>
      </c>
      <c r="Q30" s="1987" t="s">
        <v>2</v>
      </c>
      <c r="R30" s="1982" t="s">
        <v>2079</v>
      </c>
      <c r="S30" s="1985" t="s">
        <v>2</v>
      </c>
      <c r="T30" s="1987" t="s">
        <v>2</v>
      </c>
      <c r="U30" s="1982" t="s">
        <v>2079</v>
      </c>
      <c r="V30" s="1997" t="s">
        <v>2079</v>
      </c>
      <c r="W30" s="1987" t="s">
        <v>2</v>
      </c>
      <c r="X30" s="1987" t="s">
        <v>2</v>
      </c>
      <c r="Y30" s="1987" t="s">
        <v>2</v>
      </c>
      <c r="Z30" s="1987" t="s">
        <v>2</v>
      </c>
      <c r="AA30" s="2213" t="s">
        <v>2122</v>
      </c>
      <c r="AB30" s="1982" t="s">
        <v>2079</v>
      </c>
      <c r="AC30" s="1997" t="s">
        <v>2079</v>
      </c>
      <c r="AD30" s="2068" t="s">
        <v>3</v>
      </c>
      <c r="AE30" s="1987" t="s">
        <v>2</v>
      </c>
      <c r="AF30" s="1987" t="s">
        <v>2</v>
      </c>
      <c r="AG30" s="1982" t="s">
        <v>17</v>
      </c>
      <c r="AH30" s="2213" t="s">
        <v>2080</v>
      </c>
      <c r="AI30" s="4770" t="s">
        <v>1047</v>
      </c>
      <c r="AJ30" s="1997" t="s">
        <v>2079</v>
      </c>
      <c r="AK30" s="4955" t="s">
        <v>1047</v>
      </c>
      <c r="AL30" s="1987" t="s">
        <v>2</v>
      </c>
      <c r="AM30" s="1976" t="s">
        <v>2146</v>
      </c>
      <c r="AN30" s="1987" t="s">
        <v>2</v>
      </c>
      <c r="AO30" s="1987" t="s">
        <v>2</v>
      </c>
      <c r="AP30" s="1982" t="s">
        <v>2079</v>
      </c>
      <c r="AQ30" s="1997" t="s">
        <v>2079</v>
      </c>
      <c r="AR30" s="4885" t="s">
        <v>2</v>
      </c>
      <c r="AS30" s="442" t="s">
        <v>2</v>
      </c>
      <c r="AT30" s="442" t="s">
        <v>2</v>
      </c>
      <c r="AU30" s="442" t="s">
        <v>2</v>
      </c>
      <c r="AV30" s="442" t="s">
        <v>2</v>
      </c>
      <c r="AW30" s="439" t="s">
        <v>17</v>
      </c>
      <c r="AX30" s="4897" t="s">
        <v>1047</v>
      </c>
      <c r="AY30" s="12">
        <f t="shared" si="0"/>
        <v>14</v>
      </c>
      <c r="AZ30" s="13">
        <f t="shared" si="1"/>
        <v>3</v>
      </c>
      <c r="BA30" s="13">
        <f t="shared" si="2"/>
        <v>0</v>
      </c>
      <c r="BB30" s="13">
        <f t="shared" si="3"/>
        <v>10</v>
      </c>
      <c r="BC30" s="49">
        <f t="shared" si="4"/>
        <v>3</v>
      </c>
      <c r="BD30" s="49">
        <f t="shared" si="5"/>
        <v>1</v>
      </c>
      <c r="BE30" s="49">
        <v>3</v>
      </c>
      <c r="BF30" s="14">
        <f t="shared" si="6"/>
        <v>9</v>
      </c>
    </row>
    <row r="31" spans="1:58" ht="16.5" customHeight="1">
      <c r="A31" s="4960" t="s">
        <v>2110</v>
      </c>
      <c r="B31" s="2074" t="s">
        <v>2</v>
      </c>
      <c r="C31" s="1987" t="s">
        <v>2</v>
      </c>
      <c r="D31" s="1987" t="s">
        <v>2</v>
      </c>
      <c r="E31" s="1987" t="s">
        <v>2</v>
      </c>
      <c r="F31" s="2213" t="s">
        <v>2080</v>
      </c>
      <c r="G31" s="1982" t="s">
        <v>2079</v>
      </c>
      <c r="H31" s="2125" t="s">
        <v>2079</v>
      </c>
      <c r="I31" s="2074" t="s">
        <v>2</v>
      </c>
      <c r="J31" s="1987" t="s">
        <v>2</v>
      </c>
      <c r="K31" s="1987" t="s">
        <v>2</v>
      </c>
      <c r="L31" s="2119" t="s">
        <v>2</v>
      </c>
      <c r="M31" s="4487" t="s">
        <v>2</v>
      </c>
      <c r="N31" s="2122" t="s">
        <v>2079</v>
      </c>
      <c r="O31" s="2795" t="s">
        <v>2105</v>
      </c>
      <c r="P31" s="2074" t="s">
        <v>2</v>
      </c>
      <c r="Q31" s="1987" t="s">
        <v>2</v>
      </c>
      <c r="R31" s="1982" t="s">
        <v>2079</v>
      </c>
      <c r="S31" s="2213" t="s">
        <v>2080</v>
      </c>
      <c r="T31" s="1987" t="s">
        <v>2</v>
      </c>
      <c r="U31" s="1982" t="s">
        <v>2079</v>
      </c>
      <c r="V31" s="1997" t="s">
        <v>2079</v>
      </c>
      <c r="W31" s="2074" t="s">
        <v>2</v>
      </c>
      <c r="X31" s="1987" t="s">
        <v>2</v>
      </c>
      <c r="Y31" s="1987" t="s">
        <v>2</v>
      </c>
      <c r="Z31" s="1987" t="s">
        <v>2</v>
      </c>
      <c r="AA31" s="1987" t="s">
        <v>2</v>
      </c>
      <c r="AB31" s="1982" t="s">
        <v>2079</v>
      </c>
      <c r="AC31" s="1997" t="s">
        <v>2079</v>
      </c>
      <c r="AD31" s="2074" t="s">
        <v>2</v>
      </c>
      <c r="AE31" s="1982" t="s">
        <v>2079</v>
      </c>
      <c r="AF31" s="1987" t="s">
        <v>2</v>
      </c>
      <c r="AG31" s="2213" t="s">
        <v>2080</v>
      </c>
      <c r="AH31" s="1987" t="s">
        <v>2</v>
      </c>
      <c r="AI31" s="1982" t="s">
        <v>17</v>
      </c>
      <c r="AJ31" s="4770" t="s">
        <v>1047</v>
      </c>
      <c r="AK31" s="1986" t="s">
        <v>2079</v>
      </c>
      <c r="AL31" s="1987" t="s">
        <v>2</v>
      </c>
      <c r="AM31" s="1987" t="s">
        <v>2</v>
      </c>
      <c r="AN31" s="1987" t="s">
        <v>2</v>
      </c>
      <c r="AO31" s="1987" t="s">
        <v>2</v>
      </c>
      <c r="AP31" s="1982" t="s">
        <v>2079</v>
      </c>
      <c r="AQ31" s="1997" t="s">
        <v>2079</v>
      </c>
      <c r="AR31" s="4885" t="s">
        <v>2</v>
      </c>
      <c r="AS31" s="442" t="s">
        <v>2</v>
      </c>
      <c r="AT31" s="442" t="s">
        <v>2</v>
      </c>
      <c r="AU31" s="442" t="s">
        <v>2</v>
      </c>
      <c r="AV31" s="442" t="s">
        <v>2</v>
      </c>
      <c r="AW31" s="439" t="s">
        <v>17</v>
      </c>
      <c r="AX31" s="4897" t="s">
        <v>1047</v>
      </c>
      <c r="AY31" s="12">
        <f t="shared" si="0"/>
        <v>18</v>
      </c>
      <c r="AZ31" s="13">
        <f t="shared" si="1"/>
        <v>0</v>
      </c>
      <c r="BA31" s="13">
        <f t="shared" si="2"/>
        <v>0</v>
      </c>
      <c r="BB31" s="13">
        <f t="shared" si="3"/>
        <v>11</v>
      </c>
      <c r="BC31" s="49">
        <f t="shared" si="4"/>
        <v>2</v>
      </c>
      <c r="BD31" s="49">
        <f t="shared" si="5"/>
        <v>0</v>
      </c>
      <c r="BE31" s="49">
        <v>2</v>
      </c>
      <c r="BF31" s="14">
        <f t="shared" si="6"/>
        <v>2</v>
      </c>
    </row>
    <row r="32" spans="1:58" ht="16.5" customHeight="1">
      <c r="A32" s="4960" t="s">
        <v>2111</v>
      </c>
      <c r="B32" s="2068" t="s">
        <v>3</v>
      </c>
      <c r="C32" s="1987" t="s">
        <v>2</v>
      </c>
      <c r="D32" s="1982" t="s">
        <v>2079</v>
      </c>
      <c r="E32" s="2213" t="s">
        <v>2080</v>
      </c>
      <c r="F32" s="1987" t="s">
        <v>2</v>
      </c>
      <c r="G32" s="1982" t="s">
        <v>2079</v>
      </c>
      <c r="H32" s="2125" t="s">
        <v>2079</v>
      </c>
      <c r="I32" s="2074" t="s">
        <v>2</v>
      </c>
      <c r="J32" s="1978" t="s">
        <v>3</v>
      </c>
      <c r="K32" s="1978" t="s">
        <v>3</v>
      </c>
      <c r="L32" s="2119" t="s">
        <v>2</v>
      </c>
      <c r="M32" s="4487" t="s">
        <v>2</v>
      </c>
      <c r="N32" s="2122" t="s">
        <v>2079</v>
      </c>
      <c r="O32" s="1997" t="s">
        <v>2079</v>
      </c>
      <c r="P32" s="2068" t="s">
        <v>3</v>
      </c>
      <c r="Q32" s="1987" t="s">
        <v>2</v>
      </c>
      <c r="R32" s="1987" t="s">
        <v>2</v>
      </c>
      <c r="S32" s="1987" t="s">
        <v>2</v>
      </c>
      <c r="T32" s="2213" t="s">
        <v>2080</v>
      </c>
      <c r="U32" s="1978" t="s">
        <v>3</v>
      </c>
      <c r="V32" s="1997" t="s">
        <v>2079</v>
      </c>
      <c r="W32" s="2074" t="s">
        <v>2</v>
      </c>
      <c r="X32" s="2213" t="s">
        <v>2122</v>
      </c>
      <c r="Y32" s="1987" t="s">
        <v>2</v>
      </c>
      <c r="Z32" s="1987" t="s">
        <v>2</v>
      </c>
      <c r="AA32" s="1987" t="s">
        <v>2</v>
      </c>
      <c r="AB32" s="1982" t="s">
        <v>2079</v>
      </c>
      <c r="AC32" s="1997" t="s">
        <v>2079</v>
      </c>
      <c r="AD32" s="2074" t="s">
        <v>2</v>
      </c>
      <c r="AE32" s="1987" t="s">
        <v>2</v>
      </c>
      <c r="AF32" s="1978" t="s">
        <v>3</v>
      </c>
      <c r="AG32" s="1987" t="s">
        <v>2</v>
      </c>
      <c r="AH32" s="1987" t="s">
        <v>2</v>
      </c>
      <c r="AI32" s="1982" t="s">
        <v>2079</v>
      </c>
      <c r="AJ32" s="4954" t="s">
        <v>1047</v>
      </c>
      <c r="AK32" s="1986" t="s">
        <v>2079</v>
      </c>
      <c r="AL32" s="1982" t="s">
        <v>2079</v>
      </c>
      <c r="AM32" s="1987" t="s">
        <v>2</v>
      </c>
      <c r="AN32" s="1987" t="s">
        <v>2</v>
      </c>
      <c r="AO32" s="2213" t="s">
        <v>2080</v>
      </c>
      <c r="AP32" s="1982" t="s">
        <v>2079</v>
      </c>
      <c r="AQ32" s="1997" t="s">
        <v>2079</v>
      </c>
      <c r="AR32" s="4885" t="s">
        <v>2</v>
      </c>
      <c r="AS32" s="442" t="s">
        <v>2</v>
      </c>
      <c r="AT32" s="442" t="s">
        <v>2</v>
      </c>
      <c r="AU32" s="442" t="s">
        <v>2</v>
      </c>
      <c r="AV32" s="442" t="s">
        <v>2</v>
      </c>
      <c r="AW32" s="439" t="s">
        <v>17</v>
      </c>
      <c r="AX32" s="2311" t="s">
        <v>17</v>
      </c>
      <c r="AY32" s="12">
        <f t="shared" si="0"/>
        <v>16</v>
      </c>
      <c r="AZ32" s="13">
        <f t="shared" si="1"/>
        <v>4</v>
      </c>
      <c r="BA32" s="13">
        <f t="shared" si="2"/>
        <v>0</v>
      </c>
      <c r="BB32" s="13">
        <f t="shared" si="3"/>
        <v>10</v>
      </c>
      <c r="BC32" s="49">
        <f t="shared" si="4"/>
        <v>1</v>
      </c>
      <c r="BD32" s="49">
        <f t="shared" si="5"/>
        <v>0</v>
      </c>
      <c r="BE32" s="49">
        <v>3</v>
      </c>
      <c r="BF32" s="14">
        <f t="shared" si="6"/>
        <v>9</v>
      </c>
    </row>
    <row r="33" spans="1:58" ht="16.5" customHeight="1" thickBot="1">
      <c r="A33" s="4979" t="s">
        <v>2112</v>
      </c>
      <c r="B33" s="2062" t="s">
        <v>2</v>
      </c>
      <c r="C33" s="4456" t="s">
        <v>2080</v>
      </c>
      <c r="D33" s="1999" t="s">
        <v>2</v>
      </c>
      <c r="E33" s="1999" t="s">
        <v>2</v>
      </c>
      <c r="F33" s="1999" t="s">
        <v>2</v>
      </c>
      <c r="G33" s="2003" t="s">
        <v>2079</v>
      </c>
      <c r="H33" s="2152" t="s">
        <v>2079</v>
      </c>
      <c r="I33" s="2062" t="s">
        <v>2</v>
      </c>
      <c r="J33" s="1999" t="s">
        <v>2</v>
      </c>
      <c r="K33" s="4956" t="s">
        <v>2113</v>
      </c>
      <c r="L33" s="2228" t="s">
        <v>2</v>
      </c>
      <c r="M33" s="4988" t="s">
        <v>2</v>
      </c>
      <c r="N33" s="2149" t="s">
        <v>2079</v>
      </c>
      <c r="O33" s="2064" t="s">
        <v>2079</v>
      </c>
      <c r="P33" s="2062" t="s">
        <v>2</v>
      </c>
      <c r="Q33" s="2003" t="s">
        <v>2079</v>
      </c>
      <c r="R33" s="1999" t="s">
        <v>2</v>
      </c>
      <c r="S33" s="1999" t="s">
        <v>2</v>
      </c>
      <c r="T33" s="1999" t="s">
        <v>2</v>
      </c>
      <c r="U33" s="4772" t="s">
        <v>1047</v>
      </c>
      <c r="V33" s="2064" t="s">
        <v>2079</v>
      </c>
      <c r="W33" s="2062" t="s">
        <v>2</v>
      </c>
      <c r="X33" s="1999" t="s">
        <v>2</v>
      </c>
      <c r="Y33" s="4456" t="s">
        <v>2080</v>
      </c>
      <c r="Z33" s="1999" t="s">
        <v>2</v>
      </c>
      <c r="AA33" s="1999" t="s">
        <v>2</v>
      </c>
      <c r="AB33" s="2003" t="s">
        <v>2079</v>
      </c>
      <c r="AC33" s="2064" t="s">
        <v>2079</v>
      </c>
      <c r="AD33" s="2062" t="s">
        <v>2</v>
      </c>
      <c r="AE33" s="4456" t="s">
        <v>2080</v>
      </c>
      <c r="AF33" s="1999" t="s">
        <v>2</v>
      </c>
      <c r="AG33" s="1999" t="s">
        <v>2</v>
      </c>
      <c r="AH33" s="1999" t="s">
        <v>2</v>
      </c>
      <c r="AI33" s="4957" t="s">
        <v>1047</v>
      </c>
      <c r="AJ33" s="1982" t="s">
        <v>17</v>
      </c>
      <c r="AK33" s="2034" t="s">
        <v>2079</v>
      </c>
      <c r="AL33" s="4944" t="s">
        <v>59</v>
      </c>
      <c r="AM33" s="2003" t="s">
        <v>2079</v>
      </c>
      <c r="AN33" s="1999" t="s">
        <v>2</v>
      </c>
      <c r="AO33" s="1999" t="s">
        <v>2</v>
      </c>
      <c r="AP33" s="2003" t="s">
        <v>2079</v>
      </c>
      <c r="AQ33" s="2064" t="s">
        <v>2079</v>
      </c>
      <c r="AR33" s="4887" t="s">
        <v>2</v>
      </c>
      <c r="AS33" s="453" t="s">
        <v>2</v>
      </c>
      <c r="AT33" s="453" t="s">
        <v>2</v>
      </c>
      <c r="AU33" s="453" t="s">
        <v>2</v>
      </c>
      <c r="AV33" s="453" t="s">
        <v>2</v>
      </c>
      <c r="AW33" s="451" t="s">
        <v>17</v>
      </c>
      <c r="AX33" s="2317" t="s">
        <v>17</v>
      </c>
      <c r="AY33" s="1735">
        <f t="shared" si="0"/>
        <v>17</v>
      </c>
      <c r="AZ33" s="20">
        <f t="shared" si="1"/>
        <v>0</v>
      </c>
      <c r="BA33" s="20">
        <f t="shared" si="2"/>
        <v>0</v>
      </c>
      <c r="BB33" s="20">
        <f t="shared" si="3"/>
        <v>11</v>
      </c>
      <c r="BC33" s="1778">
        <f t="shared" si="4"/>
        <v>2</v>
      </c>
      <c r="BD33" s="1778">
        <f t="shared" si="5"/>
        <v>0</v>
      </c>
      <c r="BE33" s="1778">
        <v>2</v>
      </c>
      <c r="BF33" s="1595">
        <f t="shared" si="6"/>
        <v>2</v>
      </c>
    </row>
    <row r="34" spans="1:58">
      <c r="A34" s="3777" t="s">
        <v>731</v>
      </c>
      <c r="B34" s="3398" t="s">
        <v>704</v>
      </c>
      <c r="C34" s="4115" t="s">
        <v>1545</v>
      </c>
      <c r="D34" s="1597" t="s">
        <v>704</v>
      </c>
      <c r="E34" s="1597" t="s">
        <v>704</v>
      </c>
      <c r="F34" s="4115" t="s">
        <v>17</v>
      </c>
      <c r="G34" s="4115" t="s">
        <v>17</v>
      </c>
      <c r="H34" s="4744" t="s">
        <v>704</v>
      </c>
      <c r="I34" s="3398" t="s">
        <v>798</v>
      </c>
      <c r="J34" s="1597" t="s">
        <v>798</v>
      </c>
      <c r="K34" s="1597" t="s">
        <v>704</v>
      </c>
      <c r="L34" s="4696" t="s">
        <v>1545</v>
      </c>
      <c r="M34" s="3398" t="s">
        <v>798</v>
      </c>
      <c r="N34" s="1597" t="s">
        <v>704</v>
      </c>
      <c r="O34" s="3167" t="s">
        <v>798</v>
      </c>
      <c r="P34" s="4898"/>
      <c r="Q34" s="4899"/>
      <c r="R34" s="4899"/>
      <c r="S34" s="4899"/>
      <c r="T34" s="4899"/>
      <c r="U34" s="4900"/>
      <c r="V34" s="4901"/>
      <c r="W34" s="4898"/>
      <c r="X34" s="4899"/>
      <c r="Y34" s="4899"/>
      <c r="Z34" s="4899"/>
      <c r="AA34" s="4900"/>
      <c r="AB34" s="4900"/>
      <c r="AC34" s="4901"/>
      <c r="AD34" s="4898"/>
      <c r="AE34" s="4899"/>
      <c r="AF34" s="4899"/>
      <c r="AG34" s="4900"/>
      <c r="AH34" s="4899"/>
      <c r="AI34" s="4899"/>
      <c r="AJ34" s="4901"/>
      <c r="AK34" s="4902"/>
      <c r="AL34" s="4899"/>
      <c r="AM34" s="4899"/>
      <c r="AN34" s="4899"/>
      <c r="AO34" s="4899"/>
      <c r="AP34" s="4900"/>
      <c r="AQ34" s="4903"/>
      <c r="AR34" s="4904"/>
      <c r="AS34" s="4899"/>
      <c r="AT34" s="1597"/>
      <c r="AU34" s="1597"/>
      <c r="AV34" s="4905"/>
      <c r="AW34" s="4905"/>
      <c r="AX34" s="4906"/>
      <c r="AY34" s="3449">
        <f t="shared" si="0"/>
        <v>0</v>
      </c>
      <c r="AZ34" s="1597">
        <f t="shared" si="1"/>
        <v>0</v>
      </c>
      <c r="BA34" s="1597">
        <f t="shared" si="2"/>
        <v>0</v>
      </c>
      <c r="BB34" s="1597">
        <f t="shared" si="3"/>
        <v>0</v>
      </c>
      <c r="BC34" s="1847">
        <f t="shared" si="4"/>
        <v>1</v>
      </c>
      <c r="BD34" s="1847">
        <f t="shared" si="5"/>
        <v>1</v>
      </c>
      <c r="BE34" s="1847">
        <v>0</v>
      </c>
      <c r="BF34" s="3167">
        <f t="shared" si="6"/>
        <v>1</v>
      </c>
    </row>
    <row r="35" spans="1:58">
      <c r="A35" s="3173" t="s">
        <v>732</v>
      </c>
      <c r="B35" s="446" t="s">
        <v>17</v>
      </c>
      <c r="C35" s="439" t="s">
        <v>17</v>
      </c>
      <c r="D35" s="13" t="s">
        <v>704</v>
      </c>
      <c r="E35" s="13" t="s">
        <v>798</v>
      </c>
      <c r="F35" s="13" t="s">
        <v>704</v>
      </c>
      <c r="G35" s="13" t="s">
        <v>798</v>
      </c>
      <c r="H35" s="4815" t="s">
        <v>704</v>
      </c>
      <c r="I35" s="446" t="s">
        <v>17</v>
      </c>
      <c r="J35" s="439" t="s">
        <v>17</v>
      </c>
      <c r="K35" s="13" t="s">
        <v>798</v>
      </c>
      <c r="L35" s="4815" t="s">
        <v>704</v>
      </c>
      <c r="M35" s="1593" t="s">
        <v>704</v>
      </c>
      <c r="N35" s="13" t="s">
        <v>798</v>
      </c>
      <c r="O35" s="14" t="s">
        <v>704</v>
      </c>
      <c r="P35" s="4907"/>
      <c r="Q35" s="3662"/>
      <c r="R35" s="1862"/>
      <c r="S35" s="1862"/>
      <c r="T35" s="3662"/>
      <c r="U35" s="3662"/>
      <c r="V35" s="4908"/>
      <c r="W35" s="4907"/>
      <c r="X35" s="3662"/>
      <c r="Y35" s="1862"/>
      <c r="Z35" s="1862"/>
      <c r="AA35" s="3662"/>
      <c r="AB35" s="3662"/>
      <c r="AC35" s="4908"/>
      <c r="AD35" s="4907"/>
      <c r="AE35" s="3662"/>
      <c r="AF35" s="1862"/>
      <c r="AG35" s="1862"/>
      <c r="AH35" s="3662"/>
      <c r="AI35" s="3662"/>
      <c r="AJ35" s="4908"/>
      <c r="AK35" s="4909"/>
      <c r="AL35" s="3662"/>
      <c r="AM35" s="1862"/>
      <c r="AN35" s="1862"/>
      <c r="AO35" s="3662"/>
      <c r="AP35" s="3662"/>
      <c r="AQ35" s="4908"/>
      <c r="AR35" s="4910"/>
      <c r="AS35" s="3662"/>
      <c r="AT35" s="13"/>
      <c r="AU35" s="13"/>
      <c r="AV35" s="1831"/>
      <c r="AW35" s="1831"/>
      <c r="AX35" s="4911"/>
      <c r="AY35" s="12">
        <f t="shared" si="0"/>
        <v>0</v>
      </c>
      <c r="AZ35" s="13">
        <f t="shared" si="1"/>
        <v>0</v>
      </c>
      <c r="BA35" s="13">
        <f t="shared" si="2"/>
        <v>0</v>
      </c>
      <c r="BB35" s="13">
        <f t="shared" si="3"/>
        <v>0</v>
      </c>
      <c r="BC35" s="49">
        <f t="shared" si="4"/>
        <v>2</v>
      </c>
      <c r="BD35" s="49">
        <f t="shared" si="5"/>
        <v>1</v>
      </c>
      <c r="BE35" s="49">
        <v>0</v>
      </c>
      <c r="BF35" s="14">
        <f t="shared" si="6"/>
        <v>2</v>
      </c>
    </row>
    <row r="36" spans="1:58">
      <c r="A36" s="4912" t="s">
        <v>1547</v>
      </c>
      <c r="B36" s="1593" t="s">
        <v>798</v>
      </c>
      <c r="C36" s="13" t="s">
        <v>704</v>
      </c>
      <c r="D36" s="13" t="s">
        <v>704</v>
      </c>
      <c r="E36" s="13" t="s">
        <v>704</v>
      </c>
      <c r="F36" s="439" t="s">
        <v>17</v>
      </c>
      <c r="G36" s="439" t="s">
        <v>17</v>
      </c>
      <c r="H36" s="4815" t="s">
        <v>1545</v>
      </c>
      <c r="I36" s="1593" t="s">
        <v>704</v>
      </c>
      <c r="J36" s="13" t="s">
        <v>704</v>
      </c>
      <c r="K36" s="13" t="s">
        <v>704</v>
      </c>
      <c r="L36" s="4815" t="s">
        <v>704</v>
      </c>
      <c r="M36" s="446" t="s">
        <v>17</v>
      </c>
      <c r="N36" s="439" t="s">
        <v>17</v>
      </c>
      <c r="O36" s="14" t="s">
        <v>704</v>
      </c>
      <c r="P36" s="4907"/>
      <c r="Q36" s="3662"/>
      <c r="R36" s="3662"/>
      <c r="S36" s="1862"/>
      <c r="T36" s="3662"/>
      <c r="U36" s="3662"/>
      <c r="V36" s="4908"/>
      <c r="W36" s="1859"/>
      <c r="X36" s="1862"/>
      <c r="Y36" s="3662"/>
      <c r="Z36" s="3662"/>
      <c r="AA36" s="3662"/>
      <c r="AB36" s="3662"/>
      <c r="AC36" s="4908"/>
      <c r="AD36" s="1859"/>
      <c r="AE36" s="1862"/>
      <c r="AF36" s="3662"/>
      <c r="AG36" s="3662"/>
      <c r="AH36" s="3662"/>
      <c r="AI36" s="3662"/>
      <c r="AJ36" s="4913"/>
      <c r="AK36" s="4914"/>
      <c r="AL36" s="3662"/>
      <c r="AM36" s="3662"/>
      <c r="AN36" s="3662"/>
      <c r="AO36" s="3662"/>
      <c r="AP36" s="3662"/>
      <c r="AQ36" s="4913"/>
      <c r="AR36" s="4915"/>
      <c r="AS36" s="3662"/>
      <c r="AT36" s="13"/>
      <c r="AU36" s="13"/>
      <c r="AV36" s="1831"/>
      <c r="AW36" s="1831"/>
      <c r="AX36" s="4911"/>
      <c r="AY36" s="12">
        <f t="shared" si="0"/>
        <v>0</v>
      </c>
      <c r="AZ36" s="13">
        <f t="shared" si="1"/>
        <v>0</v>
      </c>
      <c r="BA36" s="13">
        <f t="shared" si="2"/>
        <v>0</v>
      </c>
      <c r="BB36" s="13">
        <f t="shared" si="3"/>
        <v>2</v>
      </c>
      <c r="BC36" s="49">
        <f t="shared" si="4"/>
        <v>1</v>
      </c>
      <c r="BD36" s="49">
        <f t="shared" si="5"/>
        <v>1</v>
      </c>
      <c r="BE36" s="49">
        <v>0</v>
      </c>
      <c r="BF36" s="14">
        <f t="shared" si="6"/>
        <v>1</v>
      </c>
    </row>
    <row r="37" spans="1:58" ht="17.25" thickBot="1">
      <c r="A37" s="3174" t="s">
        <v>1776</v>
      </c>
      <c r="B37" s="1594" t="s">
        <v>704</v>
      </c>
      <c r="C37" s="20" t="s">
        <v>798</v>
      </c>
      <c r="D37" s="20" t="s">
        <v>798</v>
      </c>
      <c r="E37" s="451" t="s">
        <v>1545</v>
      </c>
      <c r="F37" s="20" t="s">
        <v>798</v>
      </c>
      <c r="G37" s="20" t="s">
        <v>704</v>
      </c>
      <c r="H37" s="4378" t="s">
        <v>17</v>
      </c>
      <c r="I37" s="2315" t="s">
        <v>17</v>
      </c>
      <c r="J37" s="20" t="s">
        <v>704</v>
      </c>
      <c r="K37" s="20" t="s">
        <v>704</v>
      </c>
      <c r="L37" s="4916" t="s">
        <v>798</v>
      </c>
      <c r="M37" s="1594" t="s">
        <v>704</v>
      </c>
      <c r="N37" s="451" t="s">
        <v>17</v>
      </c>
      <c r="O37" s="2317" t="s">
        <v>17</v>
      </c>
      <c r="P37" s="1866"/>
      <c r="Q37" s="1867"/>
      <c r="R37" s="4917"/>
      <c r="S37" s="4917"/>
      <c r="T37" s="1867"/>
      <c r="U37" s="4917"/>
      <c r="V37" s="4918"/>
      <c r="W37" s="1866"/>
      <c r="X37" s="1867"/>
      <c r="Y37" s="4917"/>
      <c r="Z37" s="4917"/>
      <c r="AA37" s="4917"/>
      <c r="AB37" s="4917"/>
      <c r="AC37" s="4918"/>
      <c r="AD37" s="1866"/>
      <c r="AE37" s="1867"/>
      <c r="AF37" s="4917"/>
      <c r="AG37" s="4917"/>
      <c r="AH37" s="4917"/>
      <c r="AI37" s="1867"/>
      <c r="AJ37" s="4918"/>
      <c r="AK37" s="4919"/>
      <c r="AL37" s="1867"/>
      <c r="AM37" s="1867"/>
      <c r="AN37" s="4917"/>
      <c r="AO37" s="4917"/>
      <c r="AP37" s="4917"/>
      <c r="AQ37" s="4918"/>
      <c r="AR37" s="4920"/>
      <c r="AS37" s="1867"/>
      <c r="AT37" s="451"/>
      <c r="AU37" s="451"/>
      <c r="AV37" s="4424"/>
      <c r="AW37" s="4424"/>
      <c r="AX37" s="4425"/>
      <c r="AY37" s="1735">
        <f t="shared" si="0"/>
        <v>0</v>
      </c>
      <c r="AZ37" s="20">
        <f t="shared" si="1"/>
        <v>0</v>
      </c>
      <c r="BA37" s="20">
        <f t="shared" si="2"/>
        <v>0</v>
      </c>
      <c r="BB37" s="20">
        <f t="shared" si="3"/>
        <v>2</v>
      </c>
      <c r="BC37" s="1778">
        <f t="shared" si="4"/>
        <v>1</v>
      </c>
      <c r="BD37" s="1778">
        <f t="shared" si="5"/>
        <v>1</v>
      </c>
      <c r="BE37" s="1778">
        <v>0</v>
      </c>
      <c r="BF37" s="1595">
        <f t="shared" si="6"/>
        <v>1</v>
      </c>
    </row>
    <row r="38" spans="1:58">
      <c r="A38" s="4027" t="s">
        <v>2</v>
      </c>
      <c r="B38" s="4620" t="e">
        <v>#NAME?</v>
      </c>
      <c r="C38" s="4620" t="e">
        <v>#NAME?</v>
      </c>
      <c r="D38" s="4620" t="e">
        <v>#NAME?</v>
      </c>
      <c r="E38" s="4620" t="e">
        <v>#NAME?</v>
      </c>
      <c r="F38" s="4620" t="e">
        <v>#NAME?</v>
      </c>
      <c r="G38" s="4620" t="e">
        <v>#NAME?</v>
      </c>
      <c r="H38" s="4620" t="e">
        <v>#NAME?</v>
      </c>
      <c r="I38" s="4620">
        <v>3</v>
      </c>
      <c r="J38" s="4620">
        <v>0</v>
      </c>
      <c r="K38" s="4620">
        <v>0</v>
      </c>
      <c r="L38" s="4620">
        <v>3</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v>0</v>
      </c>
      <c r="AL38" s="4620">
        <v>3</v>
      </c>
      <c r="AM38" s="4620">
        <v>3</v>
      </c>
      <c r="AN38" s="4620">
        <v>3</v>
      </c>
      <c r="AO38" s="4620">
        <v>3</v>
      </c>
      <c r="AP38" s="4620">
        <v>0</v>
      </c>
      <c r="AQ38" s="4620">
        <v>0</v>
      </c>
      <c r="AR38" s="4921"/>
      <c r="AS38" s="4621"/>
      <c r="AT38" s="4922"/>
      <c r="AU38" s="4922"/>
      <c r="AV38" s="4262"/>
      <c r="AW38" s="4922"/>
      <c r="AX38" s="4752"/>
      <c r="AY38" s="1597" t="s">
        <v>704</v>
      </c>
      <c r="AZ38" s="1597" t="s">
        <v>798</v>
      </c>
      <c r="BA38" s="4819"/>
      <c r="BB38" s="4819"/>
      <c r="BC38" s="4820"/>
      <c r="BD38" s="4820"/>
      <c r="BE38" s="4820"/>
      <c r="BF38" s="2498"/>
    </row>
    <row r="39" spans="1:58">
      <c r="A39" s="4029" t="s">
        <v>3</v>
      </c>
      <c r="B39" s="4413">
        <f t="shared" ref="B39:AQ39" si="7">COUNTIF(B5:B33,"e")</f>
        <v>4</v>
      </c>
      <c r="C39" s="4413">
        <f t="shared" si="7"/>
        <v>4</v>
      </c>
      <c r="D39" s="4413">
        <f t="shared" si="7"/>
        <v>4</v>
      </c>
      <c r="E39" s="4413">
        <f t="shared" si="7"/>
        <v>4</v>
      </c>
      <c r="F39" s="4413">
        <f t="shared" si="7"/>
        <v>4</v>
      </c>
      <c r="G39" s="4413">
        <f t="shared" si="7"/>
        <v>4</v>
      </c>
      <c r="H39" s="4413">
        <f t="shared" si="7"/>
        <v>3</v>
      </c>
      <c r="I39" s="4413">
        <f t="shared" si="7"/>
        <v>4</v>
      </c>
      <c r="J39" s="4413">
        <f t="shared" si="7"/>
        <v>4</v>
      </c>
      <c r="K39" s="4413">
        <f t="shared" si="7"/>
        <v>4</v>
      </c>
      <c r="L39" s="4413">
        <f t="shared" si="7"/>
        <v>3</v>
      </c>
      <c r="M39" s="4263">
        <f t="shared" si="7"/>
        <v>4</v>
      </c>
      <c r="N39" s="2721">
        <f t="shared" si="7"/>
        <v>3</v>
      </c>
      <c r="O39" s="2721">
        <f t="shared" si="7"/>
        <v>3</v>
      </c>
      <c r="P39" s="2721">
        <f t="shared" si="7"/>
        <v>4</v>
      </c>
      <c r="Q39" s="2721">
        <f t="shared" si="7"/>
        <v>4</v>
      </c>
      <c r="R39" s="2721">
        <f t="shared" si="7"/>
        <v>4</v>
      </c>
      <c r="S39" s="2721">
        <f t="shared" si="7"/>
        <v>4</v>
      </c>
      <c r="T39" s="2721">
        <f t="shared" si="7"/>
        <v>4</v>
      </c>
      <c r="U39" s="2721">
        <f t="shared" si="7"/>
        <v>3</v>
      </c>
      <c r="V39" s="2721">
        <f t="shared" si="7"/>
        <v>3</v>
      </c>
      <c r="W39" s="4413">
        <f t="shared" si="7"/>
        <v>4</v>
      </c>
      <c r="X39" s="4413">
        <f t="shared" si="7"/>
        <v>4</v>
      </c>
      <c r="Y39" s="4413">
        <f t="shared" si="7"/>
        <v>4</v>
      </c>
      <c r="Z39" s="4413">
        <f t="shared" si="7"/>
        <v>4</v>
      </c>
      <c r="AA39" s="4413">
        <f t="shared" si="7"/>
        <v>5</v>
      </c>
      <c r="AB39" s="4413">
        <f t="shared" si="7"/>
        <v>3</v>
      </c>
      <c r="AC39" s="4413">
        <f t="shared" si="7"/>
        <v>3</v>
      </c>
      <c r="AD39" s="4413">
        <f t="shared" si="7"/>
        <v>4</v>
      </c>
      <c r="AE39" s="4413">
        <f t="shared" si="7"/>
        <v>4</v>
      </c>
      <c r="AF39" s="4413">
        <f t="shared" si="7"/>
        <v>4</v>
      </c>
      <c r="AG39" s="4413">
        <f t="shared" si="7"/>
        <v>4</v>
      </c>
      <c r="AH39" s="4413">
        <f t="shared" si="7"/>
        <v>4</v>
      </c>
      <c r="AI39" s="4413">
        <f t="shared" si="7"/>
        <v>3</v>
      </c>
      <c r="AJ39" s="4413">
        <f t="shared" si="7"/>
        <v>3</v>
      </c>
      <c r="AK39" s="4923">
        <f t="shared" si="7"/>
        <v>3</v>
      </c>
      <c r="AL39" s="4413">
        <f t="shared" si="7"/>
        <v>4</v>
      </c>
      <c r="AM39" s="4413">
        <f t="shared" si="7"/>
        <v>4</v>
      </c>
      <c r="AN39" s="4413">
        <f t="shared" si="7"/>
        <v>4</v>
      </c>
      <c r="AO39" s="4413">
        <f t="shared" si="7"/>
        <v>4</v>
      </c>
      <c r="AP39" s="4413">
        <f t="shared" si="7"/>
        <v>3</v>
      </c>
      <c r="AQ39" s="4413">
        <f t="shared" si="7"/>
        <v>3</v>
      </c>
      <c r="AR39" s="4923"/>
      <c r="AS39" s="4414"/>
      <c r="AT39" s="4924"/>
      <c r="AU39" s="4924"/>
      <c r="AV39" s="4263"/>
      <c r="AW39" s="4924"/>
      <c r="AX39" s="4414"/>
      <c r="BF39" s="2498"/>
    </row>
    <row r="40" spans="1:58">
      <c r="A40" s="4029" t="s">
        <v>780</v>
      </c>
      <c r="B40" s="3810">
        <f t="shared" ref="B40:AQ40" si="8">COUNTIF(B10,"E")+COUNTIF(B8,"E")+COUNTIF(B22,"E")+COUNTIF(B6,"E")+COUNTIF(B16,"E")+COUNTIF(B12,"E")+COUNTIF(B18,"E")+COUNTIF(B15,"E")+COUNTIF(B9,"E")+COUNTIF(B28,"E")+COUNTIF(B26,"E")+COUNTIF(B13,"E")</f>
        <v>2</v>
      </c>
      <c r="C40" s="3810">
        <f t="shared" si="8"/>
        <v>2</v>
      </c>
      <c r="D40" s="3810">
        <f t="shared" si="8"/>
        <v>2</v>
      </c>
      <c r="E40" s="3810">
        <f t="shared" si="8"/>
        <v>2</v>
      </c>
      <c r="F40" s="3810">
        <f t="shared" si="8"/>
        <v>2</v>
      </c>
      <c r="G40" s="3810">
        <f t="shared" si="8"/>
        <v>3</v>
      </c>
      <c r="H40" s="3810">
        <f t="shared" si="8"/>
        <v>1</v>
      </c>
      <c r="I40" s="3810">
        <f t="shared" si="8"/>
        <v>3</v>
      </c>
      <c r="J40" s="3810">
        <f t="shared" si="8"/>
        <v>2</v>
      </c>
      <c r="K40" s="3810">
        <f t="shared" si="8"/>
        <v>2</v>
      </c>
      <c r="L40" s="3810">
        <f t="shared" si="8"/>
        <v>1</v>
      </c>
      <c r="M40" s="4264">
        <f t="shared" si="8"/>
        <v>2</v>
      </c>
      <c r="N40" s="2723">
        <f t="shared" si="8"/>
        <v>1</v>
      </c>
      <c r="O40" s="2723">
        <f t="shared" si="8"/>
        <v>1</v>
      </c>
      <c r="P40" s="2723">
        <f t="shared" si="8"/>
        <v>2</v>
      </c>
      <c r="Q40" s="2723">
        <f t="shared" si="8"/>
        <v>2</v>
      </c>
      <c r="R40" s="2723">
        <f t="shared" si="8"/>
        <v>2</v>
      </c>
      <c r="S40" s="2723">
        <f t="shared" si="8"/>
        <v>2</v>
      </c>
      <c r="T40" s="2723">
        <f t="shared" si="8"/>
        <v>2</v>
      </c>
      <c r="U40" s="2723">
        <f t="shared" si="8"/>
        <v>1</v>
      </c>
      <c r="V40" s="2723">
        <f t="shared" si="8"/>
        <v>2</v>
      </c>
      <c r="W40" s="3810">
        <f t="shared" si="8"/>
        <v>2</v>
      </c>
      <c r="X40" s="3810">
        <f t="shared" si="8"/>
        <v>1</v>
      </c>
      <c r="Y40" s="3810">
        <f t="shared" si="8"/>
        <v>2</v>
      </c>
      <c r="Z40" s="3810">
        <f t="shared" si="8"/>
        <v>2</v>
      </c>
      <c r="AA40" s="3810">
        <f t="shared" si="8"/>
        <v>3</v>
      </c>
      <c r="AB40" s="3810">
        <f t="shared" si="8"/>
        <v>1</v>
      </c>
      <c r="AC40" s="3810">
        <f t="shared" si="8"/>
        <v>1</v>
      </c>
      <c r="AD40" s="3810">
        <f t="shared" si="8"/>
        <v>1</v>
      </c>
      <c r="AE40" s="3810">
        <f t="shared" si="8"/>
        <v>2</v>
      </c>
      <c r="AF40" s="3810">
        <f t="shared" si="8"/>
        <v>2</v>
      </c>
      <c r="AG40" s="3810">
        <f t="shared" si="8"/>
        <v>2</v>
      </c>
      <c r="AH40" s="3810">
        <f t="shared" si="8"/>
        <v>3</v>
      </c>
      <c r="AI40" s="3810">
        <f t="shared" si="8"/>
        <v>2</v>
      </c>
      <c r="AJ40" s="3810">
        <f t="shared" si="8"/>
        <v>2</v>
      </c>
      <c r="AK40" s="3810">
        <f t="shared" si="8"/>
        <v>2</v>
      </c>
      <c r="AL40" s="3810">
        <f t="shared" si="8"/>
        <v>2</v>
      </c>
      <c r="AM40" s="3810">
        <f t="shared" si="8"/>
        <v>2</v>
      </c>
      <c r="AN40" s="3810">
        <f t="shared" si="8"/>
        <v>2</v>
      </c>
      <c r="AO40" s="3810">
        <f t="shared" si="8"/>
        <v>2</v>
      </c>
      <c r="AP40" s="3810">
        <f t="shared" si="8"/>
        <v>2</v>
      </c>
      <c r="AQ40" s="3810">
        <f t="shared" si="8"/>
        <v>2</v>
      </c>
      <c r="AR40" s="4925"/>
      <c r="AS40" s="3811"/>
      <c r="AT40" s="4926"/>
      <c r="AU40" s="4926"/>
      <c r="AV40" s="4264"/>
      <c r="AW40" s="4926"/>
      <c r="AX40" s="3811"/>
      <c r="BF40" s="2498"/>
    </row>
    <row r="41" spans="1:58">
      <c r="A41" s="4029" t="s">
        <v>1837</v>
      </c>
      <c r="B41" s="3810">
        <f t="shared" ref="B41:AQ41" si="9">COUNTIF(B8,"E")+COUNTIF(B11,"E")+COUNTIF(B14,"E")+COUNTIF(B17,"E")+COUNTIF(B23,"E")+COUNTIF(B20,"E")</f>
        <v>1</v>
      </c>
      <c r="C41" s="3810">
        <f t="shared" si="9"/>
        <v>1</v>
      </c>
      <c r="D41" s="3810">
        <f t="shared" si="9"/>
        <v>1</v>
      </c>
      <c r="E41" s="3810">
        <f t="shared" si="9"/>
        <v>1</v>
      </c>
      <c r="F41" s="3810">
        <f t="shared" si="9"/>
        <v>1</v>
      </c>
      <c r="G41" s="3810">
        <f t="shared" si="9"/>
        <v>1</v>
      </c>
      <c r="H41" s="3810">
        <f t="shared" si="9"/>
        <v>1</v>
      </c>
      <c r="I41" s="3810">
        <f t="shared" si="9"/>
        <v>1</v>
      </c>
      <c r="J41" s="3810">
        <f t="shared" si="9"/>
        <v>1</v>
      </c>
      <c r="K41" s="3810">
        <f t="shared" si="9"/>
        <v>1</v>
      </c>
      <c r="L41" s="3810">
        <f t="shared" si="9"/>
        <v>1</v>
      </c>
      <c r="M41" s="4264">
        <f t="shared" si="9"/>
        <v>1</v>
      </c>
      <c r="N41" s="2723">
        <f t="shared" si="9"/>
        <v>1</v>
      </c>
      <c r="O41" s="2723">
        <f t="shared" si="9"/>
        <v>1</v>
      </c>
      <c r="P41" s="2723">
        <f t="shared" si="9"/>
        <v>1</v>
      </c>
      <c r="Q41" s="2723">
        <f t="shared" si="9"/>
        <v>1</v>
      </c>
      <c r="R41" s="2723">
        <f t="shared" si="9"/>
        <v>1</v>
      </c>
      <c r="S41" s="2723">
        <f t="shared" si="9"/>
        <v>1</v>
      </c>
      <c r="T41" s="2723">
        <f t="shared" si="9"/>
        <v>1</v>
      </c>
      <c r="U41" s="2723">
        <f t="shared" si="9"/>
        <v>1</v>
      </c>
      <c r="V41" s="2723">
        <f t="shared" si="9"/>
        <v>1</v>
      </c>
      <c r="W41" s="3810">
        <f t="shared" si="9"/>
        <v>1</v>
      </c>
      <c r="X41" s="3810">
        <f t="shared" si="9"/>
        <v>1</v>
      </c>
      <c r="Y41" s="3810">
        <f t="shared" si="9"/>
        <v>1</v>
      </c>
      <c r="Z41" s="3810">
        <f t="shared" si="9"/>
        <v>1</v>
      </c>
      <c r="AA41" s="3810">
        <f t="shared" si="9"/>
        <v>1</v>
      </c>
      <c r="AB41" s="3810">
        <f t="shared" si="9"/>
        <v>1</v>
      </c>
      <c r="AC41" s="3810">
        <f t="shared" si="9"/>
        <v>1</v>
      </c>
      <c r="AD41" s="3810">
        <f t="shared" si="9"/>
        <v>1</v>
      </c>
      <c r="AE41" s="3810">
        <f t="shared" si="9"/>
        <v>1</v>
      </c>
      <c r="AF41" s="3810">
        <f t="shared" si="9"/>
        <v>1</v>
      </c>
      <c r="AG41" s="3810">
        <f t="shared" si="9"/>
        <v>1</v>
      </c>
      <c r="AH41" s="3810">
        <f t="shared" si="9"/>
        <v>1</v>
      </c>
      <c r="AI41" s="3810">
        <f t="shared" si="9"/>
        <v>1</v>
      </c>
      <c r="AJ41" s="3810">
        <f t="shared" si="9"/>
        <v>1</v>
      </c>
      <c r="AK41" s="3810">
        <f t="shared" si="9"/>
        <v>1</v>
      </c>
      <c r="AL41" s="3810">
        <f t="shared" si="9"/>
        <v>1</v>
      </c>
      <c r="AM41" s="3810">
        <f t="shared" si="9"/>
        <v>1</v>
      </c>
      <c r="AN41" s="3810">
        <f t="shared" si="9"/>
        <v>1</v>
      </c>
      <c r="AO41" s="3810">
        <f t="shared" si="9"/>
        <v>1</v>
      </c>
      <c r="AP41" s="3810">
        <f t="shared" si="9"/>
        <v>1</v>
      </c>
      <c r="AQ41" s="3810">
        <f t="shared" si="9"/>
        <v>1</v>
      </c>
      <c r="AR41" s="4925"/>
      <c r="AS41" s="3811"/>
      <c r="AT41" s="4926"/>
      <c r="AU41" s="4926"/>
      <c r="AV41" s="4264"/>
      <c r="AW41" s="4926"/>
      <c r="AX41" s="3811"/>
      <c r="BF41" s="2498"/>
    </row>
    <row r="42" spans="1:58">
      <c r="A42" s="4029" t="s">
        <v>1838</v>
      </c>
      <c r="B42" s="3810">
        <f t="shared" ref="B42:AJ42" si="10">COUNTIF(B5,"E")+COUNTIF(B13,"E")+COUNTIF(B16,"E")+COUNTIF(B26,"E")+COUNTIF(B30,"E")+COUNTIF(B21,"E")+COUNTIF(B32,"E")</f>
        <v>1</v>
      </c>
      <c r="C42" s="3810">
        <f t="shared" si="10"/>
        <v>1</v>
      </c>
      <c r="D42" s="3810">
        <f t="shared" si="10"/>
        <v>1</v>
      </c>
      <c r="E42" s="3810">
        <f t="shared" si="10"/>
        <v>2</v>
      </c>
      <c r="F42" s="3810">
        <f t="shared" si="10"/>
        <v>2</v>
      </c>
      <c r="G42" s="3810">
        <f t="shared" si="10"/>
        <v>0</v>
      </c>
      <c r="H42" s="3810">
        <f t="shared" si="10"/>
        <v>2</v>
      </c>
      <c r="I42" s="3810">
        <f t="shared" si="10"/>
        <v>2</v>
      </c>
      <c r="J42" s="3810">
        <f t="shared" si="10"/>
        <v>1</v>
      </c>
      <c r="K42" s="3810">
        <f t="shared" si="10"/>
        <v>2</v>
      </c>
      <c r="L42" s="3810">
        <f t="shared" si="10"/>
        <v>0</v>
      </c>
      <c r="M42" s="4264">
        <f t="shared" si="10"/>
        <v>2</v>
      </c>
      <c r="N42" s="2723">
        <f t="shared" si="10"/>
        <v>0</v>
      </c>
      <c r="O42" s="2723">
        <f t="shared" si="10"/>
        <v>1</v>
      </c>
      <c r="P42" s="2723">
        <f t="shared" si="10"/>
        <v>2</v>
      </c>
      <c r="Q42" s="2723">
        <f t="shared" si="10"/>
        <v>0</v>
      </c>
      <c r="R42" s="2723">
        <f t="shared" si="10"/>
        <v>2</v>
      </c>
      <c r="S42" s="2723">
        <f t="shared" si="10"/>
        <v>0</v>
      </c>
      <c r="T42" s="2723">
        <f t="shared" si="10"/>
        <v>1</v>
      </c>
      <c r="U42" s="2723">
        <f t="shared" si="10"/>
        <v>1</v>
      </c>
      <c r="V42" s="2723">
        <f t="shared" si="10"/>
        <v>1</v>
      </c>
      <c r="W42" s="3810">
        <f t="shared" si="10"/>
        <v>1</v>
      </c>
      <c r="X42" s="3810">
        <f t="shared" si="10"/>
        <v>2</v>
      </c>
      <c r="Y42" s="3810">
        <f t="shared" si="10"/>
        <v>1</v>
      </c>
      <c r="Z42" s="3810">
        <f t="shared" si="10"/>
        <v>1</v>
      </c>
      <c r="AA42" s="3810">
        <f t="shared" si="10"/>
        <v>3</v>
      </c>
      <c r="AB42" s="3810">
        <f t="shared" si="10"/>
        <v>1</v>
      </c>
      <c r="AC42" s="3810">
        <f t="shared" si="10"/>
        <v>0</v>
      </c>
      <c r="AD42" s="3810">
        <f t="shared" si="10"/>
        <v>2</v>
      </c>
      <c r="AE42" s="3810">
        <f t="shared" si="10"/>
        <v>2</v>
      </c>
      <c r="AF42" s="3810">
        <f t="shared" si="10"/>
        <v>2</v>
      </c>
      <c r="AG42" s="3810">
        <f t="shared" si="10"/>
        <v>0</v>
      </c>
      <c r="AH42" s="3810">
        <f t="shared" si="10"/>
        <v>1</v>
      </c>
      <c r="AI42" s="3810">
        <f t="shared" si="10"/>
        <v>1</v>
      </c>
      <c r="AJ42" s="3810">
        <f t="shared" si="10"/>
        <v>0</v>
      </c>
      <c r="AK42" s="4925">
        <f t="shared" ref="AK42:AQ42" si="11">COUNTIF(AK5,"E")+COUNTIF(AK13,"E")+COUNTIF(AK16,"E")+COUNTIF(AK26,"E")+COUNTIF(AK30,"E")+COUNTIF(AK18,"E")+COUNTIF(AK32,"E")</f>
        <v>1</v>
      </c>
      <c r="AL42" s="3810">
        <f t="shared" si="11"/>
        <v>1</v>
      </c>
      <c r="AM42" s="3810">
        <f t="shared" si="11"/>
        <v>1</v>
      </c>
      <c r="AN42" s="3810">
        <f t="shared" si="11"/>
        <v>0</v>
      </c>
      <c r="AO42" s="3810">
        <f t="shared" si="11"/>
        <v>1</v>
      </c>
      <c r="AP42" s="3810">
        <f t="shared" si="11"/>
        <v>0</v>
      </c>
      <c r="AQ42" s="3810">
        <f t="shared" si="11"/>
        <v>0</v>
      </c>
      <c r="AR42" s="4925"/>
      <c r="AS42" s="3811"/>
      <c r="AT42" s="4926"/>
      <c r="AU42" s="4926"/>
      <c r="AV42" s="4264"/>
      <c r="AW42" s="4926"/>
      <c r="AX42" s="3811"/>
      <c r="BF42" s="2507"/>
    </row>
    <row r="43" spans="1:58">
      <c r="A43" s="4021" t="s">
        <v>2</v>
      </c>
      <c r="B43" s="4416">
        <f t="shared" ref="B43:AJ43" si="12">COUNTIF(B5:B23,"D")</f>
        <v>8</v>
      </c>
      <c r="C43" s="4416">
        <f t="shared" si="12"/>
        <v>8</v>
      </c>
      <c r="D43" s="4416">
        <f t="shared" si="12"/>
        <v>10</v>
      </c>
      <c r="E43" s="4416">
        <f t="shared" si="12"/>
        <v>8</v>
      </c>
      <c r="F43" s="4416">
        <f t="shared" si="12"/>
        <v>8</v>
      </c>
      <c r="G43" s="4416">
        <f t="shared" si="12"/>
        <v>0</v>
      </c>
      <c r="H43" s="4416">
        <f t="shared" si="12"/>
        <v>0</v>
      </c>
      <c r="I43" s="4416">
        <f t="shared" si="12"/>
        <v>8</v>
      </c>
      <c r="J43" s="4416">
        <f t="shared" si="12"/>
        <v>13</v>
      </c>
      <c r="K43" s="4416">
        <f t="shared" si="12"/>
        <v>13</v>
      </c>
      <c r="L43" s="4416">
        <f t="shared" si="12"/>
        <v>8</v>
      </c>
      <c r="M43" s="4265">
        <f t="shared" si="12"/>
        <v>4</v>
      </c>
      <c r="N43" s="2725">
        <f t="shared" si="12"/>
        <v>0</v>
      </c>
      <c r="O43" s="2725">
        <f t="shared" si="12"/>
        <v>0</v>
      </c>
      <c r="P43" s="2725">
        <f t="shared" si="12"/>
        <v>10</v>
      </c>
      <c r="Q43" s="2725">
        <f t="shared" si="12"/>
        <v>10</v>
      </c>
      <c r="R43" s="2725">
        <f t="shared" si="12"/>
        <v>12</v>
      </c>
      <c r="S43" s="2725">
        <f t="shared" si="12"/>
        <v>5</v>
      </c>
      <c r="T43" s="2725">
        <f t="shared" si="12"/>
        <v>8</v>
      </c>
      <c r="U43" s="2725">
        <f t="shared" si="12"/>
        <v>0</v>
      </c>
      <c r="V43" s="2725">
        <f t="shared" si="12"/>
        <v>0</v>
      </c>
      <c r="W43" s="4416">
        <f t="shared" si="12"/>
        <v>9</v>
      </c>
      <c r="X43" s="4416">
        <f t="shared" si="12"/>
        <v>12</v>
      </c>
      <c r="Y43" s="4416">
        <f t="shared" si="12"/>
        <v>6</v>
      </c>
      <c r="Z43" s="4416">
        <f t="shared" si="12"/>
        <v>8</v>
      </c>
      <c r="AA43" s="4416">
        <f t="shared" si="12"/>
        <v>5</v>
      </c>
      <c r="AB43" s="4416">
        <f t="shared" si="12"/>
        <v>0</v>
      </c>
      <c r="AC43" s="4416">
        <f t="shared" si="12"/>
        <v>0</v>
      </c>
      <c r="AD43" s="4416">
        <f t="shared" si="12"/>
        <v>12</v>
      </c>
      <c r="AE43" s="4416">
        <f t="shared" si="12"/>
        <v>10</v>
      </c>
      <c r="AF43" s="4416">
        <f t="shared" si="12"/>
        <v>11</v>
      </c>
      <c r="AG43" s="4416">
        <f t="shared" si="12"/>
        <v>4</v>
      </c>
      <c r="AH43" s="4416">
        <f t="shared" si="12"/>
        <v>9</v>
      </c>
      <c r="AI43" s="4416">
        <f t="shared" si="12"/>
        <v>0</v>
      </c>
      <c r="AJ43" s="4416">
        <f t="shared" si="12"/>
        <v>0</v>
      </c>
      <c r="AK43" s="4927">
        <f t="shared" ref="AK43:AQ43" si="13">COUNTIF(AK5:AK20,"D")</f>
        <v>0</v>
      </c>
      <c r="AL43" s="4416">
        <f t="shared" si="13"/>
        <v>6</v>
      </c>
      <c r="AM43" s="4416">
        <f t="shared" si="13"/>
        <v>7</v>
      </c>
      <c r="AN43" s="4416">
        <f t="shared" si="13"/>
        <v>4</v>
      </c>
      <c r="AO43" s="4416">
        <f t="shared" si="13"/>
        <v>1</v>
      </c>
      <c r="AP43" s="4416">
        <f t="shared" si="13"/>
        <v>0</v>
      </c>
      <c r="AQ43" s="4416">
        <f t="shared" si="13"/>
        <v>0</v>
      </c>
      <c r="AR43" s="4927"/>
      <c r="AS43" s="4417"/>
      <c r="AT43" s="4928"/>
      <c r="AU43" s="4928"/>
      <c r="AV43" s="4265"/>
      <c r="AW43" s="4928"/>
      <c r="AX43" s="4417"/>
      <c r="BF43" s="2507"/>
    </row>
    <row r="44" spans="1:58">
      <c r="A44" s="448" t="s">
        <v>916</v>
      </c>
      <c r="B44" s="3810">
        <f t="shared" ref="B44:AJ44" si="14">COUNTIF(B5:B23,"E")+COUNTIF(B24:B33,"D")+COUNTIF(B24:B33,"E")</f>
        <v>12</v>
      </c>
      <c r="C44" s="3810">
        <f t="shared" si="14"/>
        <v>12</v>
      </c>
      <c r="D44" s="3810">
        <f t="shared" si="14"/>
        <v>12</v>
      </c>
      <c r="E44" s="3810">
        <f t="shared" si="14"/>
        <v>13</v>
      </c>
      <c r="F44" s="3810">
        <f t="shared" si="14"/>
        <v>12</v>
      </c>
      <c r="G44" s="3810">
        <f t="shared" si="14"/>
        <v>4</v>
      </c>
      <c r="H44" s="3810">
        <f t="shared" si="14"/>
        <v>3</v>
      </c>
      <c r="I44" s="3810">
        <f t="shared" si="14"/>
        <v>10</v>
      </c>
      <c r="J44" s="3810">
        <f t="shared" si="14"/>
        <v>11</v>
      </c>
      <c r="K44" s="3810">
        <f t="shared" si="14"/>
        <v>11</v>
      </c>
      <c r="L44" s="3810">
        <f t="shared" si="14"/>
        <v>10</v>
      </c>
      <c r="M44" s="4264">
        <f t="shared" si="14"/>
        <v>12</v>
      </c>
      <c r="N44" s="2723">
        <f t="shared" si="14"/>
        <v>3</v>
      </c>
      <c r="O44" s="2723">
        <f t="shared" si="14"/>
        <v>3</v>
      </c>
      <c r="P44" s="2723">
        <f t="shared" si="14"/>
        <v>13</v>
      </c>
      <c r="Q44" s="2723">
        <f t="shared" si="14"/>
        <v>12</v>
      </c>
      <c r="R44" s="2723">
        <f t="shared" si="14"/>
        <v>11</v>
      </c>
      <c r="S44" s="2723">
        <f t="shared" si="14"/>
        <v>13</v>
      </c>
      <c r="T44" s="2723">
        <f t="shared" si="14"/>
        <v>13</v>
      </c>
      <c r="U44" s="2723">
        <f t="shared" si="14"/>
        <v>3</v>
      </c>
      <c r="V44" s="2723">
        <f t="shared" si="14"/>
        <v>3</v>
      </c>
      <c r="W44" s="3810">
        <f t="shared" si="14"/>
        <v>13</v>
      </c>
      <c r="X44" s="3810">
        <f t="shared" si="14"/>
        <v>12</v>
      </c>
      <c r="Y44" s="3810">
        <f t="shared" si="14"/>
        <v>11</v>
      </c>
      <c r="Z44" s="3810">
        <f t="shared" si="14"/>
        <v>13</v>
      </c>
      <c r="AA44" s="3810">
        <f t="shared" si="14"/>
        <v>13</v>
      </c>
      <c r="AB44" s="3810">
        <f t="shared" si="14"/>
        <v>3</v>
      </c>
      <c r="AC44" s="3810">
        <f t="shared" si="14"/>
        <v>3</v>
      </c>
      <c r="AD44" s="3810">
        <f t="shared" si="14"/>
        <v>12</v>
      </c>
      <c r="AE44" s="3810">
        <f t="shared" si="14"/>
        <v>12</v>
      </c>
      <c r="AF44" s="3810">
        <f t="shared" si="14"/>
        <v>11</v>
      </c>
      <c r="AG44" s="3810">
        <f t="shared" si="14"/>
        <v>12</v>
      </c>
      <c r="AH44" s="3810">
        <f t="shared" si="14"/>
        <v>13</v>
      </c>
      <c r="AI44" s="3810">
        <f t="shared" si="14"/>
        <v>3</v>
      </c>
      <c r="AJ44" s="3810">
        <f t="shared" si="14"/>
        <v>3</v>
      </c>
      <c r="AK44" s="4925">
        <f t="shared" ref="AK44:AQ44" si="15">COUNTIF(AK5:AK20,"E")+COUNTIF(AK24:AK33,"D")+COUNTIF(AK24:AK33,"E")</f>
        <v>3</v>
      </c>
      <c r="AL44" s="3810">
        <f t="shared" si="15"/>
        <v>11</v>
      </c>
      <c r="AM44" s="3810">
        <f t="shared" si="15"/>
        <v>9</v>
      </c>
      <c r="AN44" s="3810">
        <f t="shared" si="15"/>
        <v>13</v>
      </c>
      <c r="AO44" s="3810">
        <f t="shared" si="15"/>
        <v>13</v>
      </c>
      <c r="AP44" s="3810">
        <f t="shared" si="15"/>
        <v>3</v>
      </c>
      <c r="AQ44" s="3810">
        <f t="shared" si="15"/>
        <v>3</v>
      </c>
      <c r="AR44" s="4925"/>
      <c r="AS44" s="3811"/>
      <c r="AT44" s="4926"/>
      <c r="AU44" s="4926"/>
      <c r="AV44" s="4264"/>
      <c r="AW44" s="4926"/>
      <c r="AX44" s="3811"/>
      <c r="BF44" s="2507"/>
    </row>
    <row r="45" spans="1:58">
      <c r="A45" s="4033" t="s">
        <v>704</v>
      </c>
      <c r="B45" s="4413">
        <f t="shared" ref="B45:AQ45" si="16">COUNTIF(B5:B33,"d1")</f>
        <v>0</v>
      </c>
      <c r="C45" s="4413">
        <f t="shared" si="16"/>
        <v>0</v>
      </c>
      <c r="D45" s="4413">
        <f t="shared" si="16"/>
        <v>0</v>
      </c>
      <c r="E45" s="4413">
        <f t="shared" si="16"/>
        <v>0</v>
      </c>
      <c r="F45" s="4413">
        <f t="shared" si="16"/>
        <v>0</v>
      </c>
      <c r="G45" s="4413">
        <f t="shared" si="16"/>
        <v>2</v>
      </c>
      <c r="H45" s="4413">
        <f t="shared" si="16"/>
        <v>2</v>
      </c>
      <c r="I45" s="4413">
        <f t="shared" si="16"/>
        <v>0</v>
      </c>
      <c r="J45" s="4413">
        <f t="shared" si="16"/>
        <v>0</v>
      </c>
      <c r="K45" s="4413">
        <f t="shared" si="16"/>
        <v>0</v>
      </c>
      <c r="L45" s="4413">
        <f t="shared" si="16"/>
        <v>0</v>
      </c>
      <c r="M45" s="4263">
        <f t="shared" si="16"/>
        <v>0</v>
      </c>
      <c r="N45" s="2721">
        <f t="shared" si="16"/>
        <v>3</v>
      </c>
      <c r="O45" s="2721">
        <f t="shared" si="16"/>
        <v>2</v>
      </c>
      <c r="P45" s="2721">
        <f t="shared" si="16"/>
        <v>0</v>
      </c>
      <c r="Q45" s="2721">
        <f t="shared" si="16"/>
        <v>0</v>
      </c>
      <c r="R45" s="2721">
        <f t="shared" si="16"/>
        <v>0</v>
      </c>
      <c r="S45" s="2721">
        <f t="shared" si="16"/>
        <v>0</v>
      </c>
      <c r="T45" s="2721">
        <v>0</v>
      </c>
      <c r="U45" s="2721">
        <f t="shared" si="16"/>
        <v>2</v>
      </c>
      <c r="V45" s="2721">
        <f t="shared" si="16"/>
        <v>2</v>
      </c>
      <c r="W45" s="4413">
        <f t="shared" si="16"/>
        <v>0</v>
      </c>
      <c r="X45" s="4413">
        <f t="shared" si="16"/>
        <v>0</v>
      </c>
      <c r="Y45" s="4413">
        <f t="shared" si="16"/>
        <v>0</v>
      </c>
      <c r="Z45" s="4413">
        <f t="shared" si="16"/>
        <v>0</v>
      </c>
      <c r="AA45" s="4413">
        <f t="shared" si="16"/>
        <v>0</v>
      </c>
      <c r="AB45" s="4413">
        <f t="shared" si="16"/>
        <v>3</v>
      </c>
      <c r="AC45" s="4413">
        <f t="shared" si="16"/>
        <v>2</v>
      </c>
      <c r="AD45" s="4413">
        <f t="shared" si="16"/>
        <v>0</v>
      </c>
      <c r="AE45" s="4413">
        <f t="shared" si="16"/>
        <v>0</v>
      </c>
      <c r="AF45" s="4413">
        <f t="shared" si="16"/>
        <v>0</v>
      </c>
      <c r="AG45" s="4413">
        <f t="shared" si="16"/>
        <v>0</v>
      </c>
      <c r="AH45" s="4413">
        <f t="shared" si="16"/>
        <v>0</v>
      </c>
      <c r="AI45" s="4413">
        <f t="shared" si="16"/>
        <v>2</v>
      </c>
      <c r="AJ45" s="4413">
        <f t="shared" si="16"/>
        <v>2</v>
      </c>
      <c r="AK45" s="4923">
        <f t="shared" si="16"/>
        <v>3</v>
      </c>
      <c r="AL45" s="4413">
        <f t="shared" si="16"/>
        <v>0</v>
      </c>
      <c r="AM45" s="4413">
        <f t="shared" si="16"/>
        <v>0</v>
      </c>
      <c r="AN45" s="4413">
        <f t="shared" si="16"/>
        <v>0</v>
      </c>
      <c r="AO45" s="4413">
        <f t="shared" si="16"/>
        <v>0</v>
      </c>
      <c r="AP45" s="4413">
        <f t="shared" si="16"/>
        <v>3</v>
      </c>
      <c r="AQ45" s="4413">
        <f t="shared" si="16"/>
        <v>2</v>
      </c>
      <c r="AR45" s="4923"/>
      <c r="AS45" s="4414"/>
      <c r="AT45" s="4924"/>
      <c r="AU45" s="4924"/>
      <c r="AV45" s="4263"/>
      <c r="AW45" s="4924"/>
      <c r="AX45" s="4414"/>
      <c r="BF45" s="2507"/>
    </row>
    <row r="46" spans="1:58">
      <c r="A46" s="4034" t="s">
        <v>783</v>
      </c>
      <c r="B46" s="4418">
        <f t="shared" ref="B46:AQ46" si="17">COUNTIF(B10,"n")+COUNTIF(B8,"n")+COUNTIF(B28,"n")+COUNTIF(B25,"n")+COUNTIF(B22,"n")+COUNTIF(B6,"n")+COUNTIF(B16,"n")+COUNTIF(B12,"n")+COUNTIF(B18,"n")+COUNTIF(B15,"n")+COUNTIF(B9,"n")+COUNTIF(B13,"n")</f>
        <v>1</v>
      </c>
      <c r="C46" s="4418">
        <f t="shared" si="17"/>
        <v>2</v>
      </c>
      <c r="D46" s="4418">
        <f t="shared" si="17"/>
        <v>2</v>
      </c>
      <c r="E46" s="4418">
        <f t="shared" si="17"/>
        <v>2</v>
      </c>
      <c r="F46" s="4418">
        <f t="shared" si="17"/>
        <v>2</v>
      </c>
      <c r="G46" s="4418">
        <f t="shared" si="17"/>
        <v>1</v>
      </c>
      <c r="H46" s="4418">
        <f t="shared" si="17"/>
        <v>1</v>
      </c>
      <c r="I46" s="4418">
        <f t="shared" si="17"/>
        <v>2</v>
      </c>
      <c r="J46" s="4418">
        <f t="shared" si="17"/>
        <v>2</v>
      </c>
      <c r="K46" s="4418">
        <f t="shared" si="17"/>
        <v>2</v>
      </c>
      <c r="L46" s="4418">
        <f t="shared" si="17"/>
        <v>1</v>
      </c>
      <c r="M46" s="4266">
        <f t="shared" si="17"/>
        <v>1</v>
      </c>
      <c r="N46" s="2727">
        <f t="shared" si="17"/>
        <v>1</v>
      </c>
      <c r="O46" s="2727">
        <f t="shared" si="17"/>
        <v>2</v>
      </c>
      <c r="P46" s="2727">
        <f t="shared" si="17"/>
        <v>2</v>
      </c>
      <c r="Q46" s="2727">
        <f t="shared" si="17"/>
        <v>2</v>
      </c>
      <c r="R46" s="2727">
        <f t="shared" si="17"/>
        <v>2</v>
      </c>
      <c r="S46" s="2727">
        <f t="shared" si="17"/>
        <v>2</v>
      </c>
      <c r="T46" s="2727" t="s">
        <v>2121</v>
      </c>
      <c r="U46" s="2727">
        <f t="shared" si="17"/>
        <v>1</v>
      </c>
      <c r="V46" s="2727">
        <f t="shared" si="17"/>
        <v>1</v>
      </c>
      <c r="W46" s="4418">
        <f t="shared" si="17"/>
        <v>1</v>
      </c>
      <c r="X46" s="4418">
        <f t="shared" si="17"/>
        <v>1</v>
      </c>
      <c r="Y46" s="4418">
        <f t="shared" si="17"/>
        <v>1</v>
      </c>
      <c r="Z46" s="4418">
        <f t="shared" si="17"/>
        <v>1</v>
      </c>
      <c r="AA46" s="4418">
        <f t="shared" si="17"/>
        <v>2</v>
      </c>
      <c r="AB46" s="4418">
        <f t="shared" si="17"/>
        <v>2</v>
      </c>
      <c r="AC46" s="4418">
        <f t="shared" si="17"/>
        <v>2</v>
      </c>
      <c r="AD46" s="4418">
        <f t="shared" si="17"/>
        <v>2</v>
      </c>
      <c r="AE46" s="4418">
        <f t="shared" si="17"/>
        <v>2</v>
      </c>
      <c r="AF46" s="4418">
        <f t="shared" si="17"/>
        <v>2</v>
      </c>
      <c r="AG46" s="4418">
        <f t="shared" si="17"/>
        <v>1</v>
      </c>
      <c r="AH46" s="4418">
        <f t="shared" si="17"/>
        <v>1</v>
      </c>
      <c r="AI46" s="4418">
        <f t="shared" si="17"/>
        <v>1</v>
      </c>
      <c r="AJ46" s="4418">
        <f t="shared" si="17"/>
        <v>1</v>
      </c>
      <c r="AK46" s="4418">
        <f t="shared" si="17"/>
        <v>2</v>
      </c>
      <c r="AL46" s="4418">
        <f t="shared" si="17"/>
        <v>2</v>
      </c>
      <c r="AM46" s="4418">
        <f t="shared" si="17"/>
        <v>2</v>
      </c>
      <c r="AN46" s="4418">
        <f t="shared" si="17"/>
        <v>2</v>
      </c>
      <c r="AO46" s="4418">
        <f t="shared" si="17"/>
        <v>2</v>
      </c>
      <c r="AP46" s="4418">
        <f t="shared" si="17"/>
        <v>2</v>
      </c>
      <c r="AQ46" s="4418">
        <f t="shared" si="17"/>
        <v>2</v>
      </c>
      <c r="AR46" s="4929"/>
      <c r="AS46" s="4419"/>
      <c r="AT46" s="4930"/>
      <c r="AU46" s="4930"/>
      <c r="AV46" s="4266"/>
      <c r="AW46" s="4930"/>
      <c r="AX46" s="4419"/>
      <c r="BF46" s="2507"/>
    </row>
    <row r="47" spans="1:58">
      <c r="A47" s="4034" t="s">
        <v>1551</v>
      </c>
      <c r="B47" s="4418">
        <f t="shared" ref="B47:AQ47" si="18">COUNTIF(B5:B7,"D")+COUNTIF(B9:B10,"D")+COUNTIF(B12:B13,"D")+COUNTIF(B15:B16,"D")+COUNTIF(B18:B19,"D")+COUNTIF(B21:B22,"D")+COUNTIF(B5:B7,"E")+COUNTIF(B9:B10,"E")+COUNTIF(B12:B13,"E")+COUNTIF(B15:B16,"E")+COUNTIF(B18:B19,"E")+COUNTIF(B21:B22,"E")</f>
        <v>6</v>
      </c>
      <c r="C47" s="4418">
        <f t="shared" si="18"/>
        <v>8</v>
      </c>
      <c r="D47" s="4418">
        <f t="shared" si="18"/>
        <v>9</v>
      </c>
      <c r="E47" s="4418">
        <f t="shared" si="18"/>
        <v>7</v>
      </c>
      <c r="F47" s="4418">
        <f t="shared" si="18"/>
        <v>8</v>
      </c>
      <c r="G47" s="4418">
        <f t="shared" si="18"/>
        <v>3</v>
      </c>
      <c r="H47" s="4418">
        <f t="shared" si="18"/>
        <v>1</v>
      </c>
      <c r="I47" s="4418">
        <f t="shared" si="18"/>
        <v>8</v>
      </c>
      <c r="J47" s="4418">
        <f t="shared" si="18"/>
        <v>11</v>
      </c>
      <c r="K47" s="4418">
        <f t="shared" si="18"/>
        <v>11</v>
      </c>
      <c r="L47" s="4418">
        <f t="shared" si="18"/>
        <v>7</v>
      </c>
      <c r="M47" s="4266">
        <f t="shared" si="18"/>
        <v>5</v>
      </c>
      <c r="N47" s="2727">
        <f t="shared" si="18"/>
        <v>2</v>
      </c>
      <c r="O47" s="2727">
        <f t="shared" si="18"/>
        <v>2</v>
      </c>
      <c r="P47" s="2727">
        <f t="shared" si="18"/>
        <v>9</v>
      </c>
      <c r="Q47" s="2727">
        <f t="shared" si="18"/>
        <v>9</v>
      </c>
      <c r="R47" s="2727">
        <f t="shared" si="18"/>
        <v>10</v>
      </c>
      <c r="S47" s="2727">
        <f t="shared" si="18"/>
        <v>5</v>
      </c>
      <c r="T47" s="2727">
        <f t="shared" si="18"/>
        <v>7</v>
      </c>
      <c r="U47" s="2727">
        <f t="shared" si="18"/>
        <v>1</v>
      </c>
      <c r="V47" s="2727">
        <f t="shared" si="18"/>
        <v>2</v>
      </c>
      <c r="W47" s="4418">
        <f t="shared" si="18"/>
        <v>8</v>
      </c>
      <c r="X47" s="4418">
        <f t="shared" si="18"/>
        <v>9</v>
      </c>
      <c r="Y47" s="4418">
        <f t="shared" si="18"/>
        <v>7</v>
      </c>
      <c r="Z47" s="4418">
        <f t="shared" si="18"/>
        <v>8</v>
      </c>
      <c r="AA47" s="4418">
        <f t="shared" si="18"/>
        <v>7</v>
      </c>
      <c r="AB47" s="4418">
        <f t="shared" si="18"/>
        <v>2</v>
      </c>
      <c r="AC47" s="4418">
        <f t="shared" si="18"/>
        <v>2</v>
      </c>
      <c r="AD47" s="4418">
        <f t="shared" si="18"/>
        <v>9</v>
      </c>
      <c r="AE47" s="4418">
        <f t="shared" si="18"/>
        <v>9</v>
      </c>
      <c r="AF47" s="4418">
        <f t="shared" si="18"/>
        <v>10</v>
      </c>
      <c r="AG47" s="4418">
        <f t="shared" si="18"/>
        <v>4</v>
      </c>
      <c r="AH47" s="4418">
        <f t="shared" si="18"/>
        <v>9</v>
      </c>
      <c r="AI47" s="4418">
        <f t="shared" si="18"/>
        <v>2</v>
      </c>
      <c r="AJ47" s="4418">
        <f t="shared" si="18"/>
        <v>2</v>
      </c>
      <c r="AK47" s="4418">
        <f t="shared" si="18"/>
        <v>2</v>
      </c>
      <c r="AL47" s="4418">
        <f t="shared" si="18"/>
        <v>8</v>
      </c>
      <c r="AM47" s="4418">
        <f t="shared" si="18"/>
        <v>7</v>
      </c>
      <c r="AN47" s="4418">
        <f t="shared" si="18"/>
        <v>4</v>
      </c>
      <c r="AO47" s="4418">
        <f t="shared" si="18"/>
        <v>4</v>
      </c>
      <c r="AP47" s="4418">
        <f t="shared" si="18"/>
        <v>2</v>
      </c>
      <c r="AQ47" s="4418">
        <f t="shared" si="18"/>
        <v>2</v>
      </c>
      <c r="AR47" s="4929"/>
      <c r="AS47" s="4419"/>
      <c r="AT47" s="4930"/>
      <c r="AU47" s="4930"/>
      <c r="AV47" s="4266"/>
      <c r="AW47" s="4930"/>
      <c r="AX47" s="4419"/>
      <c r="BF47" s="2190"/>
    </row>
    <row r="48" spans="1:58">
      <c r="A48" s="4034" t="s">
        <v>1552</v>
      </c>
      <c r="B48" s="4418">
        <f t="shared" ref="B48:AQ48" si="19">COUNTIF(B8,"E")+COUNTIF(B8,"d")+COUNTIF(B14,"E")+COUNTIF(B14,"d")+COUNTIF(B17,"E")+COUNTIF(B17,"d")+COUNTIF(B11,"E")+COUNTIF(B11,"d")+COUNTIF(B23,"E")+COUNTIF(B23,"d")+COUNTIF(B20,"E")+COUNTIF(B20,"d")</f>
        <v>4</v>
      </c>
      <c r="C48" s="4418">
        <f t="shared" si="19"/>
        <v>4</v>
      </c>
      <c r="D48" s="4418">
        <f t="shared" si="19"/>
        <v>4</v>
      </c>
      <c r="E48" s="4418">
        <f t="shared" si="19"/>
        <v>4</v>
      </c>
      <c r="F48" s="4418">
        <f t="shared" si="19"/>
        <v>3</v>
      </c>
      <c r="G48" s="4418">
        <f t="shared" si="19"/>
        <v>1</v>
      </c>
      <c r="H48" s="4418">
        <f t="shared" si="19"/>
        <v>1</v>
      </c>
      <c r="I48" s="4418">
        <f t="shared" si="19"/>
        <v>3</v>
      </c>
      <c r="J48" s="4418">
        <f t="shared" si="19"/>
        <v>5</v>
      </c>
      <c r="K48" s="4418">
        <f t="shared" si="19"/>
        <v>4</v>
      </c>
      <c r="L48" s="4418">
        <f t="shared" si="19"/>
        <v>3</v>
      </c>
      <c r="M48" s="4266">
        <f t="shared" si="19"/>
        <v>2</v>
      </c>
      <c r="N48" s="2727">
        <f t="shared" si="19"/>
        <v>1</v>
      </c>
      <c r="O48" s="2727">
        <f t="shared" si="19"/>
        <v>1</v>
      </c>
      <c r="P48" s="2727">
        <f t="shared" si="19"/>
        <v>4</v>
      </c>
      <c r="Q48" s="2727">
        <f t="shared" si="19"/>
        <v>4</v>
      </c>
      <c r="R48" s="2727">
        <f t="shared" si="19"/>
        <v>5</v>
      </c>
      <c r="S48" s="2727">
        <f t="shared" si="19"/>
        <v>3</v>
      </c>
      <c r="T48" s="2727">
        <f t="shared" si="19"/>
        <v>4</v>
      </c>
      <c r="U48" s="2727">
        <f t="shared" si="19"/>
        <v>1</v>
      </c>
      <c r="V48" s="2727">
        <f t="shared" si="19"/>
        <v>1</v>
      </c>
      <c r="W48" s="4418">
        <f t="shared" si="19"/>
        <v>4</v>
      </c>
      <c r="X48" s="4418">
        <f t="shared" si="19"/>
        <v>5</v>
      </c>
      <c r="Y48" s="4418">
        <f t="shared" si="19"/>
        <v>2</v>
      </c>
      <c r="Z48" s="4418">
        <f t="shared" si="19"/>
        <v>3</v>
      </c>
      <c r="AA48" s="4418">
        <f t="shared" si="19"/>
        <v>2</v>
      </c>
      <c r="AB48" s="4418">
        <f t="shared" si="19"/>
        <v>1</v>
      </c>
      <c r="AC48" s="4418">
        <f t="shared" si="19"/>
        <v>1</v>
      </c>
      <c r="AD48" s="4418">
        <f t="shared" si="19"/>
        <v>5</v>
      </c>
      <c r="AE48" s="4418">
        <f t="shared" si="19"/>
        <v>4</v>
      </c>
      <c r="AF48" s="4418">
        <f t="shared" si="19"/>
        <v>4</v>
      </c>
      <c r="AG48" s="4418">
        <f t="shared" si="19"/>
        <v>3</v>
      </c>
      <c r="AH48" s="4418">
        <f t="shared" si="19"/>
        <v>4</v>
      </c>
      <c r="AI48" s="4418">
        <f t="shared" si="19"/>
        <v>1</v>
      </c>
      <c r="AJ48" s="4418">
        <f t="shared" si="19"/>
        <v>1</v>
      </c>
      <c r="AK48" s="4418">
        <f t="shared" si="19"/>
        <v>1</v>
      </c>
      <c r="AL48" s="4418">
        <f t="shared" si="19"/>
        <v>4</v>
      </c>
      <c r="AM48" s="4418">
        <f t="shared" si="19"/>
        <v>4</v>
      </c>
      <c r="AN48" s="4418">
        <f t="shared" si="19"/>
        <v>3</v>
      </c>
      <c r="AO48" s="4418">
        <f t="shared" si="19"/>
        <v>2</v>
      </c>
      <c r="AP48" s="4418">
        <f t="shared" si="19"/>
        <v>1</v>
      </c>
      <c r="AQ48" s="4418">
        <f t="shared" si="19"/>
        <v>1</v>
      </c>
      <c r="AR48" s="4929"/>
      <c r="AS48" s="4419"/>
      <c r="AT48" s="4930"/>
      <c r="AU48" s="4930"/>
      <c r="AV48" s="4266"/>
      <c r="AW48" s="4930"/>
      <c r="AX48" s="4419"/>
    </row>
    <row r="49" spans="1:50">
      <c r="A49" s="4034" t="s">
        <v>1553</v>
      </c>
      <c r="B49" s="4418">
        <f t="shared" ref="B49:AQ49" si="20">COUNTIF(B9:B10,"E")+COUNTIF(B9:B10,"d")+COUNTIF(B6,"E")+COUNTIF(B6,"D")+COUNTIF(B12:B13,"E")+COUNTIF(B12:B13,"d")+COUNTIF(B15:B16,"E")+COUNTIF(B15:B16,"d")+COUNTIF(B18,"E")+COUNTIF(B18,"d")+COUNTIF(B22,"E")+COUNTIF(B22,"D")+COUNTIF(B22,"D1")+COUNTIF(B18,"D1")+COUNTIF(B15:B16,"D1")+COUNTIF(B12:B13,"D1")+COUNTIF(B9:B10,"D1")+COUNTIF(B6,"D1")</f>
        <v>5</v>
      </c>
      <c r="C49" s="4418">
        <f t="shared" si="20"/>
        <v>6</v>
      </c>
      <c r="D49" s="4418">
        <f t="shared" si="20"/>
        <v>6</v>
      </c>
      <c r="E49" s="4418">
        <f t="shared" si="20"/>
        <v>4</v>
      </c>
      <c r="F49" s="4418">
        <f t="shared" si="20"/>
        <v>5</v>
      </c>
      <c r="G49" s="4418">
        <f t="shared" si="20"/>
        <v>3</v>
      </c>
      <c r="H49" s="4418">
        <f t="shared" si="20"/>
        <v>0</v>
      </c>
      <c r="I49" s="4418">
        <f t="shared" si="20"/>
        <v>6</v>
      </c>
      <c r="J49" s="4418">
        <f t="shared" si="20"/>
        <v>7</v>
      </c>
      <c r="K49" s="4418">
        <f t="shared" si="20"/>
        <v>7</v>
      </c>
      <c r="L49" s="4418">
        <f t="shared" si="20"/>
        <v>4</v>
      </c>
      <c r="M49" s="4266">
        <f t="shared" si="20"/>
        <v>4</v>
      </c>
      <c r="N49" s="2727">
        <f t="shared" si="20"/>
        <v>3</v>
      </c>
      <c r="O49" s="2727">
        <f t="shared" si="20"/>
        <v>1</v>
      </c>
      <c r="P49" s="2727">
        <f t="shared" si="20"/>
        <v>7</v>
      </c>
      <c r="Q49" s="2727">
        <f t="shared" si="20"/>
        <v>5</v>
      </c>
      <c r="R49" s="2727">
        <f t="shared" si="20"/>
        <v>6</v>
      </c>
      <c r="S49" s="2727">
        <f t="shared" si="20"/>
        <v>2</v>
      </c>
      <c r="T49" s="2727">
        <f t="shared" si="20"/>
        <v>4</v>
      </c>
      <c r="U49" s="2727">
        <f t="shared" si="20"/>
        <v>2</v>
      </c>
      <c r="V49" s="2727">
        <f t="shared" si="20"/>
        <v>2</v>
      </c>
      <c r="W49" s="4418">
        <f t="shared" si="20"/>
        <v>7</v>
      </c>
      <c r="X49" s="4418">
        <f t="shared" si="20"/>
        <v>7</v>
      </c>
      <c r="Y49" s="4418">
        <f t="shared" si="20"/>
        <v>6</v>
      </c>
      <c r="Z49" s="4418">
        <f t="shared" si="20"/>
        <v>5</v>
      </c>
      <c r="AA49" s="4418">
        <f t="shared" si="20"/>
        <v>4</v>
      </c>
      <c r="AB49" s="4418">
        <f t="shared" si="20"/>
        <v>1</v>
      </c>
      <c r="AC49" s="4418">
        <f t="shared" si="20"/>
        <v>1</v>
      </c>
      <c r="AD49" s="4418">
        <f t="shared" si="20"/>
        <v>7</v>
      </c>
      <c r="AE49" s="4418">
        <f t="shared" si="20"/>
        <v>5</v>
      </c>
      <c r="AF49" s="4418">
        <f t="shared" si="20"/>
        <v>7</v>
      </c>
      <c r="AG49" s="4418">
        <f t="shared" si="20"/>
        <v>3</v>
      </c>
      <c r="AH49" s="4418">
        <f t="shared" si="20"/>
        <v>7</v>
      </c>
      <c r="AI49" s="4418">
        <f t="shared" si="20"/>
        <v>2</v>
      </c>
      <c r="AJ49" s="4418">
        <f t="shared" si="20"/>
        <v>2</v>
      </c>
      <c r="AK49" s="4418">
        <f t="shared" si="20"/>
        <v>2</v>
      </c>
      <c r="AL49" s="4418">
        <f t="shared" si="20"/>
        <v>6</v>
      </c>
      <c r="AM49" s="4418">
        <f t="shared" si="20"/>
        <v>4</v>
      </c>
      <c r="AN49" s="4418">
        <f t="shared" si="20"/>
        <v>2</v>
      </c>
      <c r="AO49" s="4418">
        <f t="shared" si="20"/>
        <v>2</v>
      </c>
      <c r="AP49" s="4418">
        <f t="shared" si="20"/>
        <v>2</v>
      </c>
      <c r="AQ49" s="4418">
        <f t="shared" si="20"/>
        <v>2</v>
      </c>
      <c r="AR49" s="4929"/>
      <c r="AS49" s="4419"/>
      <c r="AT49" s="4930"/>
      <c r="AU49" s="4930"/>
      <c r="AV49" s="4266"/>
      <c r="AW49" s="4930"/>
      <c r="AX49" s="4419"/>
    </row>
    <row r="50" spans="1:50">
      <c r="A50" s="4036" t="s">
        <v>784</v>
      </c>
      <c r="B50" s="3810">
        <f t="shared" ref="B50:AQ50" si="21">B47+B48</f>
        <v>10</v>
      </c>
      <c r="C50" s="3810">
        <f t="shared" si="21"/>
        <v>12</v>
      </c>
      <c r="D50" s="3810">
        <f t="shared" si="21"/>
        <v>13</v>
      </c>
      <c r="E50" s="3810">
        <f t="shared" si="21"/>
        <v>11</v>
      </c>
      <c r="F50" s="3810">
        <f t="shared" si="21"/>
        <v>11</v>
      </c>
      <c r="G50" s="3810">
        <f t="shared" si="21"/>
        <v>4</v>
      </c>
      <c r="H50" s="3810">
        <f t="shared" si="21"/>
        <v>2</v>
      </c>
      <c r="I50" s="3810">
        <f t="shared" si="21"/>
        <v>11</v>
      </c>
      <c r="J50" s="3810">
        <f t="shared" si="21"/>
        <v>16</v>
      </c>
      <c r="K50" s="3810">
        <f t="shared" si="21"/>
        <v>15</v>
      </c>
      <c r="L50" s="3810">
        <f t="shared" si="21"/>
        <v>10</v>
      </c>
      <c r="M50" s="4264">
        <f t="shared" si="21"/>
        <v>7</v>
      </c>
      <c r="N50" s="2723">
        <f t="shared" si="21"/>
        <v>3</v>
      </c>
      <c r="O50" s="2723">
        <f t="shared" si="21"/>
        <v>3</v>
      </c>
      <c r="P50" s="2723">
        <f t="shared" si="21"/>
        <v>13</v>
      </c>
      <c r="Q50" s="2723">
        <f t="shared" si="21"/>
        <v>13</v>
      </c>
      <c r="R50" s="2723">
        <f t="shared" si="21"/>
        <v>15</v>
      </c>
      <c r="S50" s="2723">
        <f t="shared" si="21"/>
        <v>8</v>
      </c>
      <c r="T50" s="2723">
        <f t="shared" si="21"/>
        <v>11</v>
      </c>
      <c r="U50" s="2723">
        <f t="shared" si="21"/>
        <v>2</v>
      </c>
      <c r="V50" s="2723">
        <f t="shared" si="21"/>
        <v>3</v>
      </c>
      <c r="W50" s="3810">
        <f t="shared" si="21"/>
        <v>12</v>
      </c>
      <c r="X50" s="3810">
        <f t="shared" si="21"/>
        <v>14</v>
      </c>
      <c r="Y50" s="3810">
        <f t="shared" si="21"/>
        <v>9</v>
      </c>
      <c r="Z50" s="3810">
        <f t="shared" si="21"/>
        <v>11</v>
      </c>
      <c r="AA50" s="3810">
        <f t="shared" si="21"/>
        <v>9</v>
      </c>
      <c r="AB50" s="3810">
        <f t="shared" si="21"/>
        <v>3</v>
      </c>
      <c r="AC50" s="3810">
        <f t="shared" si="21"/>
        <v>3</v>
      </c>
      <c r="AD50" s="3810">
        <f t="shared" si="21"/>
        <v>14</v>
      </c>
      <c r="AE50" s="3810">
        <f t="shared" si="21"/>
        <v>13</v>
      </c>
      <c r="AF50" s="3810">
        <f t="shared" si="21"/>
        <v>14</v>
      </c>
      <c r="AG50" s="3810">
        <f t="shared" si="21"/>
        <v>7</v>
      </c>
      <c r="AH50" s="3810">
        <f t="shared" si="21"/>
        <v>13</v>
      </c>
      <c r="AI50" s="3810">
        <f t="shared" si="21"/>
        <v>3</v>
      </c>
      <c r="AJ50" s="3810">
        <f t="shared" si="21"/>
        <v>3</v>
      </c>
      <c r="AK50" s="3810">
        <f t="shared" si="21"/>
        <v>3</v>
      </c>
      <c r="AL50" s="3810">
        <f t="shared" si="21"/>
        <v>12</v>
      </c>
      <c r="AM50" s="3810">
        <f t="shared" si="21"/>
        <v>11</v>
      </c>
      <c r="AN50" s="3810">
        <f t="shared" si="21"/>
        <v>7</v>
      </c>
      <c r="AO50" s="3810">
        <f t="shared" si="21"/>
        <v>6</v>
      </c>
      <c r="AP50" s="3810">
        <f t="shared" si="21"/>
        <v>3</v>
      </c>
      <c r="AQ50" s="3810">
        <f t="shared" si="21"/>
        <v>3</v>
      </c>
      <c r="AR50" s="4925"/>
      <c r="AS50" s="3811"/>
      <c r="AT50" s="4926"/>
      <c r="AU50" s="4926"/>
      <c r="AV50" s="4264"/>
      <c r="AW50" s="4926"/>
      <c r="AX50" s="3811"/>
    </row>
    <row r="51" spans="1:50">
      <c r="A51" s="4821" t="s">
        <v>4</v>
      </c>
      <c r="B51" s="3810">
        <f t="shared" ref="B51:AQ51" si="22">COUNTIF(B5:B23,"n")</f>
        <v>3</v>
      </c>
      <c r="C51" s="3810">
        <f t="shared" si="22"/>
        <v>3</v>
      </c>
      <c r="D51" s="3810">
        <f t="shared" si="22"/>
        <v>3</v>
      </c>
      <c r="E51" s="3810">
        <f t="shared" si="22"/>
        <v>3</v>
      </c>
      <c r="F51" s="3810">
        <f t="shared" si="22"/>
        <v>3</v>
      </c>
      <c r="G51" s="3810">
        <f t="shared" si="22"/>
        <v>3</v>
      </c>
      <c r="H51" s="3810">
        <f t="shared" si="22"/>
        <v>3</v>
      </c>
      <c r="I51" s="3810">
        <f t="shared" si="22"/>
        <v>3</v>
      </c>
      <c r="J51" s="3810">
        <f t="shared" si="22"/>
        <v>3</v>
      </c>
      <c r="K51" s="3810">
        <f t="shared" si="22"/>
        <v>3</v>
      </c>
      <c r="L51" s="3810">
        <f t="shared" si="22"/>
        <v>3</v>
      </c>
      <c r="M51" s="4264">
        <f t="shared" si="22"/>
        <v>3</v>
      </c>
      <c r="N51" s="2723">
        <f t="shared" si="22"/>
        <v>3</v>
      </c>
      <c r="O51" s="2723">
        <f t="shared" si="22"/>
        <v>3</v>
      </c>
      <c r="P51" s="2723">
        <f t="shared" si="22"/>
        <v>3</v>
      </c>
      <c r="Q51" s="2723">
        <f t="shared" si="22"/>
        <v>3</v>
      </c>
      <c r="R51" s="2723">
        <f t="shared" si="22"/>
        <v>3</v>
      </c>
      <c r="S51" s="2723">
        <f t="shared" si="22"/>
        <v>3</v>
      </c>
      <c r="T51" s="2723">
        <f t="shared" si="22"/>
        <v>3</v>
      </c>
      <c r="U51" s="2723">
        <f t="shared" si="22"/>
        <v>3</v>
      </c>
      <c r="V51" s="2723">
        <f t="shared" si="22"/>
        <v>3</v>
      </c>
      <c r="W51" s="3810">
        <f t="shared" si="22"/>
        <v>3</v>
      </c>
      <c r="X51" s="3810">
        <f t="shared" si="22"/>
        <v>3</v>
      </c>
      <c r="Y51" s="3810">
        <f t="shared" si="22"/>
        <v>3</v>
      </c>
      <c r="Z51" s="3810">
        <f t="shared" si="22"/>
        <v>3</v>
      </c>
      <c r="AA51" s="3810">
        <f t="shared" si="22"/>
        <v>3</v>
      </c>
      <c r="AB51" s="3810">
        <f t="shared" si="22"/>
        <v>3</v>
      </c>
      <c r="AC51" s="3810">
        <f t="shared" si="22"/>
        <v>3</v>
      </c>
      <c r="AD51" s="3810">
        <f t="shared" si="22"/>
        <v>3</v>
      </c>
      <c r="AE51" s="3810">
        <f t="shared" si="22"/>
        <v>3</v>
      </c>
      <c r="AF51" s="3810">
        <f t="shared" si="22"/>
        <v>3</v>
      </c>
      <c r="AG51" s="3810">
        <f t="shared" si="22"/>
        <v>3</v>
      </c>
      <c r="AH51" s="3810">
        <f t="shared" si="22"/>
        <v>3</v>
      </c>
      <c r="AI51" s="3810">
        <f t="shared" si="22"/>
        <v>3</v>
      </c>
      <c r="AJ51" s="3810">
        <f t="shared" si="22"/>
        <v>3</v>
      </c>
      <c r="AK51" s="3810">
        <f t="shared" si="22"/>
        <v>3</v>
      </c>
      <c r="AL51" s="3810">
        <f t="shared" si="22"/>
        <v>3</v>
      </c>
      <c r="AM51" s="3810">
        <f t="shared" si="22"/>
        <v>3</v>
      </c>
      <c r="AN51" s="3810">
        <f t="shared" si="22"/>
        <v>3</v>
      </c>
      <c r="AO51" s="3810">
        <f t="shared" si="22"/>
        <v>3</v>
      </c>
      <c r="AP51" s="3810">
        <f t="shared" si="22"/>
        <v>3</v>
      </c>
      <c r="AQ51" s="3810">
        <f t="shared" si="22"/>
        <v>3</v>
      </c>
      <c r="AR51" s="4925"/>
      <c r="AS51" s="3811"/>
      <c r="AT51" s="4926"/>
      <c r="AU51" s="4926"/>
      <c r="AV51" s="4264"/>
      <c r="AW51" s="4926"/>
      <c r="AX51" s="3811"/>
    </row>
    <row r="52" spans="1:50" ht="17.25" thickBot="1">
      <c r="A52" s="4822" t="s">
        <v>1841</v>
      </c>
      <c r="B52" s="4424">
        <f t="shared" ref="B52:AQ52" si="23">COUNTIF(B8,"N")+COUNTIF(B11,"N")+COUNTIF(B14,"N")+COUNTIF(B17,"N")+COUNTIF(B20,"N")+COUNTIF(B23,"N")</f>
        <v>1</v>
      </c>
      <c r="C52" s="4424">
        <f t="shared" si="23"/>
        <v>1</v>
      </c>
      <c r="D52" s="4424">
        <f t="shared" si="23"/>
        <v>1</v>
      </c>
      <c r="E52" s="4424">
        <f t="shared" si="23"/>
        <v>1</v>
      </c>
      <c r="F52" s="4424">
        <f t="shared" si="23"/>
        <v>1</v>
      </c>
      <c r="G52" s="4424">
        <f t="shared" si="23"/>
        <v>1</v>
      </c>
      <c r="H52" s="4424">
        <f t="shared" si="23"/>
        <v>1</v>
      </c>
      <c r="I52" s="4424">
        <f t="shared" si="23"/>
        <v>1</v>
      </c>
      <c r="J52" s="4424">
        <f t="shared" si="23"/>
        <v>1</v>
      </c>
      <c r="K52" s="4424">
        <f t="shared" si="23"/>
        <v>1</v>
      </c>
      <c r="L52" s="4424">
        <f t="shared" si="23"/>
        <v>1</v>
      </c>
      <c r="M52" s="4423">
        <f t="shared" si="23"/>
        <v>1</v>
      </c>
      <c r="N52" s="4823">
        <f t="shared" si="23"/>
        <v>1</v>
      </c>
      <c r="O52" s="4823">
        <f t="shared" si="23"/>
        <v>1</v>
      </c>
      <c r="P52" s="4823">
        <f t="shared" si="23"/>
        <v>1</v>
      </c>
      <c r="Q52" s="4823">
        <f t="shared" si="23"/>
        <v>1</v>
      </c>
      <c r="R52" s="4823">
        <f t="shared" si="23"/>
        <v>1</v>
      </c>
      <c r="S52" s="4823">
        <f t="shared" si="23"/>
        <v>1</v>
      </c>
      <c r="T52" s="4823">
        <f t="shared" si="23"/>
        <v>1</v>
      </c>
      <c r="U52" s="4823">
        <f t="shared" si="23"/>
        <v>1</v>
      </c>
      <c r="V52" s="4823">
        <f t="shared" si="23"/>
        <v>1</v>
      </c>
      <c r="W52" s="4424">
        <f t="shared" si="23"/>
        <v>1</v>
      </c>
      <c r="X52" s="4424">
        <f t="shared" si="23"/>
        <v>1</v>
      </c>
      <c r="Y52" s="4424">
        <f t="shared" si="23"/>
        <v>1</v>
      </c>
      <c r="Z52" s="4424">
        <f t="shared" si="23"/>
        <v>1</v>
      </c>
      <c r="AA52" s="4424">
        <f t="shared" si="23"/>
        <v>1</v>
      </c>
      <c r="AB52" s="4424">
        <f t="shared" si="23"/>
        <v>1</v>
      </c>
      <c r="AC52" s="4424">
        <f t="shared" si="23"/>
        <v>1</v>
      </c>
      <c r="AD52" s="4424">
        <f t="shared" si="23"/>
        <v>1</v>
      </c>
      <c r="AE52" s="4424">
        <f t="shared" si="23"/>
        <v>1</v>
      </c>
      <c r="AF52" s="4424">
        <f t="shared" si="23"/>
        <v>1</v>
      </c>
      <c r="AG52" s="4424">
        <f t="shared" si="23"/>
        <v>1</v>
      </c>
      <c r="AH52" s="4424">
        <f t="shared" si="23"/>
        <v>1</v>
      </c>
      <c r="AI52" s="4424">
        <f t="shared" si="23"/>
        <v>1</v>
      </c>
      <c r="AJ52" s="4424">
        <f t="shared" si="23"/>
        <v>1</v>
      </c>
      <c r="AK52" s="4424">
        <f t="shared" si="23"/>
        <v>1</v>
      </c>
      <c r="AL52" s="4424">
        <f t="shared" si="23"/>
        <v>1</v>
      </c>
      <c r="AM52" s="4424">
        <f t="shared" si="23"/>
        <v>1</v>
      </c>
      <c r="AN52" s="4424">
        <f t="shared" si="23"/>
        <v>1</v>
      </c>
      <c r="AO52" s="4424">
        <f t="shared" si="23"/>
        <v>1</v>
      </c>
      <c r="AP52" s="4424">
        <f t="shared" si="23"/>
        <v>1</v>
      </c>
      <c r="AQ52" s="4424">
        <f t="shared" si="23"/>
        <v>1</v>
      </c>
      <c r="AR52" s="4931"/>
      <c r="AS52" s="4425"/>
      <c r="AT52" s="4932"/>
      <c r="AU52" s="4932"/>
      <c r="AV52" s="4423"/>
      <c r="AW52" s="4932"/>
      <c r="AX52" s="4425"/>
    </row>
  </sheetData>
  <mergeCells count="5">
    <mergeCell ref="A1:BE1"/>
    <mergeCell ref="B2:L2"/>
    <mergeCell ref="M2:AQ2"/>
    <mergeCell ref="AR2:AX2"/>
    <mergeCell ref="AY2:BF3"/>
  </mergeCells>
  <phoneticPr fontId="3" type="noConversion"/>
  <conditionalFormatting sqref="B34 Q34 X34 AF34 G35 V35 AD35 AK35 U37">
    <cfRule type="cellIs" dxfId="3270" priority="2908" operator="equal">
      <formula>"연"</formula>
    </cfRule>
    <cfRule type="cellIs" dxfId="3269" priority="2909" operator="equal">
      <formula>"연"</formula>
    </cfRule>
  </conditionalFormatting>
  <conditionalFormatting sqref="B34 Q34 X34 AF34 G35 AD35 AK35 V35:V36 U37">
    <cfRule type="cellIs" dxfId="3268" priority="2910" operator="equal">
      <formula>"연"</formula>
    </cfRule>
  </conditionalFormatting>
  <conditionalFormatting sqref="B34:E34 H34:J34 T34 W34:Z34 AD34:AI34 AL34:AN34 N34:N35 P34:Q35 AP34:AR35 O34:O36 AS34:AU36 K34:M37 AA34:AA37 AO34:AO37 D35:G35 T35:U35 W35:X35 AB35:AE35 AH35:AK35 H35:H36 AL35:AL36 B36:E36 R36 V36 AB36:AD36 AF36:AI36 I36:J37 Y36:Z37 AM36:AN37 AP36:AQ37 B37:D37 F37:G37 S37 AB37:AC37 AF37:AH37 AJ37:AK37">
    <cfRule type="cellIs" dxfId="3267" priority="2943" operator="equal">
      <formula>"연"</formula>
    </cfRule>
    <cfRule type="cellIs" dxfId="3266" priority="2944" operator="equal">
      <formula>"연"</formula>
    </cfRule>
  </conditionalFormatting>
  <conditionalFormatting sqref="B34:E34 H34:J34 T34 W34:Z34 AD34:AI34 AL34:AN34 N34:N35 P34:Q35 AP34:AR35 O34:O36 AS34:AU36 K34:M37 AA34:AA37 AO34:AO37 D35:G35 T35:U35 W35:X35 AB35:AE35 AH35:AK35 H35:H36 AL35:AL36 B36:E36 R36 AB36:AD36 AF36:AI36 I36:J37 Y36:Z37 AM36:AN37 AP36:AQ37 B37:D37 F37:G37 S37 AF37:AH37 AJ37:AK37 V36 AB37:AC37">
    <cfRule type="cellIs" dxfId="3265" priority="2942" operator="equal">
      <formula>"연"</formula>
    </cfRule>
  </conditionalFormatting>
  <conditionalFormatting sqref="B34:E34 H34:L34 Q34 T34:Y34 AA34:AC34 AE34:AI34 AL34:AP34 F34:G37 AJ34:AK37 AO34:AO37 B35:C35 E35:F35 I35:J35 Y35:AD35 AF35:AG35 AI35:AJ35 AM35:AN35 R35:S36 W35:X37 AA35:AA37 C36:E36 J36:K36 M36:O36 Y36:Z36 AG36:AI36 AN36:AO36 AQ36:AX36 D36:E37 K36:K37 Z36:Z37 AD36:AE37 AH36:AI37 H37:I37 N37:Q37 S37:U37 AL37:AM37 AR37:AU37 B19:C19 D24:H29 B24:C33 N24:O33 G27:K27 M28:O29 K29:L31 I30:J31 D31:H33 M31:O33 F19 G24:L25 M24:O26 G30:G31 G32:K32 L32:L33 G33:J33">
    <cfRule type="cellIs" dxfId="3264" priority="2925" operator="equal">
      <formula>"연"</formula>
    </cfRule>
  </conditionalFormatting>
  <conditionalFormatting sqref="B34:G34 Q34 X34 AF34:AK34 F35:G35 AC35:AD35 AJ35:AK35 V35:V36 T37:U37">
    <cfRule type="cellIs" dxfId="3263" priority="2911" operator="equal">
      <formula>"연"</formula>
    </cfRule>
  </conditionalFormatting>
  <conditionalFormatting sqref="B4:AX4">
    <cfRule type="cellIs" dxfId="3262" priority="2946" operator="equal">
      <formula>"일"</formula>
    </cfRule>
    <cfRule type="containsText" dxfId="3261" priority="2947" operator="containsText" text="토">
      <formula>NOT(ISERROR(SEARCH("토",B4)))</formula>
    </cfRule>
    <cfRule type="cellIs" dxfId="3260" priority="2948" operator="equal">
      <formula>"토"</formula>
    </cfRule>
  </conditionalFormatting>
  <conditionalFormatting sqref="B34:AX37 B19:C19 F19 B24:O26 B27:L27 N27:O27 M27:M28 D28:H29 J28:O29 B28:C30 I28:I30 D30:G30 I30:O30 B31:L31 M31:O33 C32:K32 B32:B33 L32:L33 C33:J33 AO5 E6 S6 AA6 P6:P7 F7 H7 T7 AD7 AH7 AO7 AE8:AE9 B9 I9 R9 X9 AL9 F10 T10 AD10 AG10 E11:F11 W11 AF11 T12 AG12 X12:X13 AL12:AL13 Z13 AM13:AM15 D14 P14 W15 M15:M16 Q16 Y16 I17:L17 R17 AD17 C18 S18:T18 AF18 AM18 M19:M20 AN19:AN20 D20 X20 B21 I21 Y21 AM21 AO21:AO22 F21:F23 Q22 Z22:AA22 Z23 AL23 S26 AG26 AO26 W27 AF27 P28 AN28 AH28:AH30 R29 Z29 AA30 S31 AG31 T32 X32 AO32 Y33 AE33 D5:D6 D8 J8:K8 L10:L12 C11 B12 I12:I13 M12:M13 N14 B14:B15 G15 E15:E17 J18:J19 K19 C21:C22">
    <cfRule type="cellIs" dxfId="3259" priority="2945" operator="equal">
      <formula>"연"</formula>
    </cfRule>
  </conditionalFormatting>
  <conditionalFormatting sqref="C34:G34 K34:L34 Q34 U34:V34 AA34:AC34 AG34:AK34 AO34:AP34 B35:C35 F35 I35:J35 R35 Y35:AA35 AC35 AF35:AG35 AJ35 AM35:AN35 S35:S36 D36:G36 K36 M36:N36 Z36 AH36:AK36 AO36 AQ36:AR36 E36:E37 W36:X37 AD36:AE37 AI36:AI37 H37:I37 N37:Q37 T37 AL37:AM37 AR37:AU37">
    <cfRule type="cellIs" dxfId="3258" priority="2919" operator="equal">
      <formula>"연"</formula>
    </cfRule>
  </conditionalFormatting>
  <conditionalFormatting sqref="I36:J37 Y36:Z37 AM36:AN37 P34:Q35 AP34:AR35 K34:M37 AB36:AD36 AP36:AQ37 B37:D37 AF37:AH37 N34:N35 O34:O36 AS34:AU36 H35:H36 AL35:AL36">
    <cfRule type="cellIs" dxfId="3257" priority="2940" operator="equal">
      <formula>"연"</formula>
    </cfRule>
  </conditionalFormatting>
  <conditionalFormatting sqref="K34:L34 U34:V34 AA34:AC34 AO34:AP34 B35:C35 I35:J35 R35 Y35:AA35 AF35:AG35 AM35:AN35 S35:S36 D36:G36 K36 M36:N36 Z36 AH36:AK36 AO36 AQ36:AR36 E36:E37 W36:X37 AD36:AE37 AI36:AI37 N37:Q37 AR37:AU37">
    <cfRule type="cellIs" dxfId="3256" priority="2917" operator="equal">
      <formula>"연"</formula>
    </cfRule>
  </conditionalFormatting>
  <conditionalFormatting sqref="K34:L34 AA34:AC34 AO34:AP34 U34:V35 B35:C35 I35:J35 R35 Y35:AA35 AF35:AG35 AM35:AN35 S35:S36 D36:G36 K36 M36:N36 Z36 AH36:AK36 AO36 AQ36:AR36 E36:E37 W36:X37 AD36:AE37 AI36:AI37 N37:Q37 AR37:AU37 C34:G34 Q34 AG34:AK34 F35 AC35 AJ35 T37 H37:I37 AL37:AM37">
    <cfRule type="cellIs" dxfId="3255" priority="2918" operator="equal">
      <formula>"연"</formula>
    </cfRule>
  </conditionalFormatting>
  <conditionalFormatting sqref="N34:N35 P34:Q35 AP34:AR35 O34:O36 AS34:AU36 K34:M37 H35:H36 AL35:AL36 AB36:AD36 I36:J37 Y36:Z37 AM36:AN37 AP36:AQ37 B37:D37 AF37:AH37 W34:Z34 AD34:AI34 AA34:AA37 D35:G35 T35:U35 AB35:AE35 AH35:AK35 B36:E36 AF36:AI36 S37 B34:E34 H34:J34 T34 AL34:AN34 AO34:AO37 W35:X35 R36 F37:G37 AJ37:AK37">
    <cfRule type="cellIs" dxfId="3254" priority="2941" operator="equal">
      <formula>"연"</formula>
    </cfRule>
  </conditionalFormatting>
  <conditionalFormatting sqref="W34 Y34 AE34 E35 U35 AB35 AI35 AA35:AA36 C36 J36 Y36 AG36 AN36 S37">
    <cfRule type="cellIs" dxfId="3253" priority="2927" operator="equal">
      <formula>"연"</formula>
    </cfRule>
    <cfRule type="cellIs" dxfId="3252" priority="2928" operator="equal">
      <formula>"연"</formula>
    </cfRule>
  </conditionalFormatting>
  <conditionalFormatting sqref="W34 Y34 AE34 E35 AB35 AI35 AA35:AA36 C36 J36 Y36 AG36 AN36 S37 U35">
    <cfRule type="cellIs" dxfId="3251" priority="2926" operator="equal">
      <formula>"연"</formula>
    </cfRule>
  </conditionalFormatting>
  <conditionalFormatting sqref="W34:Z34 AD34:AI34 AA34:AA37 D35:G35 T35:U35 AB35:AE35 AH35:AK35 B36:E36 J36 Y36 AF36:AI36 AN36 S37">
    <cfRule type="cellIs" dxfId="3250" priority="2929" operator="equal">
      <formula>"연"</formula>
    </cfRule>
  </conditionalFormatting>
  <conditionalFormatting sqref="Z37:AC37 C37:D37 H37:K37 AG37:AH37 AL37:AO37">
    <cfRule type="cellIs" dxfId="3249" priority="2880" operator="equal">
      <formula>"연"</formula>
    </cfRule>
  </conditionalFormatting>
  <conditionalFormatting sqref="Z37:AC37">
    <cfRule type="cellIs" dxfId="3248" priority="2879" operator="equal">
      <formula>"연"</formula>
    </cfRule>
  </conditionalFormatting>
  <conditionalFormatting sqref="AB5 AO5 E6 S6 AA6 P6:P7 F7 H7 T7 AD7 AH7 AO7 AB7:AB8 AE8:AE9 B9 I9 R9 X9 AL9 F10 T10 AD10 AG10 E11 W11 AF11 T12 AG12 X12:X13 AL12:AL13 U13 Z13 AM13:AM15 D14 P14 W15 M15:N16 Q16 Y16 I17:L17 N17 R17 AD17 C18 S18:T18 AF18 AM18 B19:C19 F19 M19 AN19:AN20 D20 X20 B21 I21 Y21 AM21 AO21:AO22 AP21:AP23 Q22 Z22:AA22 F23 Z23 AL23 I24:J25 K24:O26 D24:H29 B24:C33 J26 S26 AG26 AO26 V26:V27 AQ26:AQ27 I27:K27 N27:O27 W27 AF27 AK27 L27:M28 J28:L28 P28 AN28 J28:J29 M28:O29 AC28:AC29 AW28:AW29 I28:I30 AH28:AH30 AX28:AX31 R29 Z29 AK29:AK30 K29:L31 D30:G30 L30:O30 AA30 AI30 I30:J31 AQ30:AQ31 AJ30:AJ32 S31 AG31 D31:H33 M31:O37 I32:K32 T32 X32 AO32 L32:L33 V32:V33 AW32:AW33 I33:J33 U33 Y33 AE33 AI33 AQ34:AX37">
    <cfRule type="cellIs" dxfId="3247" priority="2777" operator="equal">
      <formula>"연"</formula>
    </cfRule>
  </conditionalFormatting>
  <conditionalFormatting sqref="AO5 E6 S6 AA6 P6:P7 F7 H7 T7 AD7 AH7 AO7 AE8:AE9 B9 I9 R9 X9 AL9 F10 T10 AD10 AG10 E11 W11 AF11 T12 AG12 X12:X13 AL12:AL13 Z13 AM13:AM15 D14 P14 W15 M15:M16 Q16 Y16 I17:L17 R17 AD17 S18:T18 AF18 AM18 C18:C19 M19 AN19:AN20 D20 X20 B21 I21 Y21 AM21 AO21:AO22 Q22 Z22:AA22 F23 Z23 AL23 J26:L26 S26 AG26 AO26 C26:C27 G26:G27 W27 AF27 L27:M28 I27:I33 I28:L28 P28 AN28 H28:H29 J28:J29 AH28:AH30 B29 K29 R29 Z29 D30:G30 L30:O30 AA30 O30:O31 F31 S31 AG31 E32 T32 X32 AO32 C33 Y33 AE33 C37:D37 J37:K37 AG37:AH37 AN37:AO37">
    <cfRule type="cellIs" dxfId="3246" priority="2833" operator="equal">
      <formula>"연"</formula>
    </cfRule>
  </conditionalFormatting>
  <conditionalFormatting sqref="AO5 E6 S6 AA6 P6:P7 F7 H7 T7 AD7 AH7 AO7 AE8:AE9 B9 I9 R9 X9 AL9 F10 T10 AD10 AG10 E11 W11 AF11 T12 AG12 X12:X13 AL12:AL13 Z13 AM13:AM15 D14 P14 W15 M15:M16 Q16 Y16 L17 R17 AD17 S18:T18 AF18 AM18 C18:C19 M19 AN19:AN20 D20 X20 B21 I21 Y21 AM21 AO21:AO22 Q22 Z22:AA22 F23 Z23 AL23 L26 S26 AG26 AO26 C26:C27 G26:G27 W27 AF27 M27:M28 I28:L28 P28 AN28 H28:H29 J28:J29 AH28:AH30 B29 K29 R29 Z29 D30 I30 L30 AA30 O30:O31 F31 S31 AG31 E32 T32 X32 AO32 C33 Y33 AE33 C37 J37 AG37 AN37">
    <cfRule type="cellIs" dxfId="3245" priority="2831" operator="equal">
      <formula>"연"</formula>
    </cfRule>
    <cfRule type="cellIs" dxfId="3244" priority="2832" operator="equal">
      <formula>"연"</formula>
    </cfRule>
  </conditionalFormatting>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8"/>
  <dimension ref="A1:AU52"/>
  <sheetViews>
    <sheetView topLeftCell="A20" zoomScale="85" zoomScaleNormal="85" workbookViewId="0">
      <selection activeCell="R33" sqref="R33"/>
    </sheetView>
  </sheetViews>
  <sheetFormatPr defaultColWidth="9.5" defaultRowHeight="16.5"/>
  <cols>
    <col min="1" max="1" width="9.25" customWidth="1"/>
    <col min="2" max="2" width="3.5" style="5071" customWidth="1"/>
    <col min="3" max="3" width="3.5" customWidth="1"/>
    <col min="4" max="4" width="3.625" customWidth="1"/>
    <col min="5" max="9" width="3.5" customWidth="1"/>
    <col min="10" max="10" width="0.125" customWidth="1"/>
    <col min="11" max="21" width="3.5" customWidth="1"/>
    <col min="22" max="22" width="0.125" customWidth="1"/>
    <col min="23" max="26" width="3.5" customWidth="1"/>
    <col min="27" max="32" width="4" customWidth="1"/>
    <col min="33" max="35" width="3.5" customWidth="1"/>
    <col min="36" max="36" width="3.75" bestFit="1" customWidth="1"/>
    <col min="37" max="41" width="3.25" customWidth="1"/>
    <col min="42" max="42" width="3.125" bestFit="1" customWidth="1"/>
    <col min="43" max="44" width="3.25" customWidth="1"/>
    <col min="45" max="45" width="3.75" customWidth="1"/>
    <col min="46" max="46" width="14.5" bestFit="1" customWidth="1"/>
    <col min="47" max="47" width="13" bestFit="1" customWidth="1"/>
  </cols>
  <sheetData>
    <row r="1" spans="1:47" ht="27" hidden="1" thickBot="1">
      <c r="A1" s="6374"/>
      <c r="B1" s="6375"/>
      <c r="C1" s="6375"/>
      <c r="D1" s="6375"/>
      <c r="E1" s="6375"/>
      <c r="F1" s="6375"/>
      <c r="G1" s="6375"/>
      <c r="H1" s="6375"/>
      <c r="I1" s="6375"/>
      <c r="J1" s="6375"/>
      <c r="K1" s="6375"/>
      <c r="L1" s="6375"/>
      <c r="M1" s="6375"/>
      <c r="N1" s="6375"/>
      <c r="O1" s="6375"/>
      <c r="P1" s="6375"/>
      <c r="Q1" s="6375"/>
      <c r="R1" s="6375"/>
      <c r="S1" s="6375"/>
      <c r="T1" s="6375"/>
      <c r="U1" s="6375"/>
      <c r="V1" s="6375"/>
      <c r="W1" s="6375"/>
      <c r="X1" s="6375"/>
      <c r="Y1" s="6375"/>
      <c r="Z1" s="6375"/>
      <c r="AA1" s="6375"/>
      <c r="AB1" s="6375"/>
      <c r="AC1" s="6375"/>
      <c r="AD1" s="6375"/>
      <c r="AE1" s="6375"/>
      <c r="AF1" s="6375"/>
      <c r="AG1" s="6375"/>
      <c r="AH1" s="6375"/>
      <c r="AI1" s="6375"/>
      <c r="AJ1" s="6375"/>
      <c r="AK1" s="6375"/>
      <c r="AL1" s="6375"/>
      <c r="AM1" s="6375"/>
      <c r="AN1" s="6375"/>
      <c r="AO1" s="6375"/>
      <c r="AP1" s="6375"/>
      <c r="AQ1" s="6375"/>
      <c r="AR1" s="4996"/>
    </row>
    <row r="2" spans="1:47" ht="18" customHeight="1" thickBot="1">
      <c r="A2" s="4824"/>
      <c r="B2" s="6376" t="s">
        <v>2126</v>
      </c>
      <c r="C2" s="6376"/>
      <c r="D2" s="6376"/>
      <c r="E2" s="6376"/>
      <c r="F2" s="6376"/>
      <c r="G2" s="6376"/>
      <c r="H2" s="6376"/>
      <c r="I2" s="6376"/>
      <c r="J2" s="6376"/>
      <c r="K2" s="6376"/>
      <c r="L2" s="6376"/>
      <c r="M2" s="6376"/>
      <c r="N2" s="6376"/>
      <c r="O2" s="6376"/>
      <c r="P2" s="6376"/>
      <c r="Q2" s="6376"/>
      <c r="R2" s="6376"/>
      <c r="S2" s="6376"/>
      <c r="T2" s="6376"/>
      <c r="U2" s="6376"/>
      <c r="V2" s="6376"/>
      <c r="W2" s="6376"/>
      <c r="X2" s="6376"/>
      <c r="Y2" s="6376"/>
      <c r="Z2" s="6376"/>
      <c r="AA2" s="6376"/>
      <c r="AB2" s="6376"/>
      <c r="AC2" s="6376"/>
      <c r="AD2" s="6376"/>
      <c r="AE2" s="6376"/>
      <c r="AF2" s="6376"/>
      <c r="AG2" s="6353" t="s">
        <v>2127</v>
      </c>
      <c r="AH2" s="6353"/>
      <c r="AI2" s="6353"/>
      <c r="AJ2" s="6353"/>
      <c r="AK2" s="6152" t="s">
        <v>323</v>
      </c>
      <c r="AL2" s="6152"/>
      <c r="AM2" s="6152"/>
      <c r="AN2" s="6152"/>
      <c r="AO2" s="6152"/>
      <c r="AP2" s="6152"/>
      <c r="AQ2" s="6152"/>
      <c r="AR2" s="6153"/>
    </row>
    <row r="3" spans="1:47">
      <c r="A3" s="5072" t="s">
        <v>322</v>
      </c>
      <c r="B3" s="5073">
        <v>1</v>
      </c>
      <c r="C3" s="5074">
        <v>2</v>
      </c>
      <c r="D3" s="2169">
        <v>3</v>
      </c>
      <c r="E3" s="2402">
        <v>4</v>
      </c>
      <c r="F3" s="2402">
        <v>5</v>
      </c>
      <c r="G3" s="5149">
        <v>6</v>
      </c>
      <c r="H3" s="5075">
        <v>7</v>
      </c>
      <c r="I3" s="4668">
        <v>8</v>
      </c>
      <c r="J3" s="2402">
        <v>9</v>
      </c>
      <c r="K3" s="2402">
        <v>10</v>
      </c>
      <c r="L3" s="2402">
        <v>11</v>
      </c>
      <c r="M3" s="2402">
        <v>12</v>
      </c>
      <c r="N3" s="5074">
        <v>13</v>
      </c>
      <c r="O3" s="5075">
        <v>14</v>
      </c>
      <c r="P3" s="5076">
        <v>15</v>
      </c>
      <c r="Q3" s="2402">
        <v>16</v>
      </c>
      <c r="R3" s="5149">
        <v>17</v>
      </c>
      <c r="S3" s="5074">
        <v>18</v>
      </c>
      <c r="T3" s="5149">
        <v>19</v>
      </c>
      <c r="U3" s="5074">
        <v>20</v>
      </c>
      <c r="V3" s="5075">
        <v>21</v>
      </c>
      <c r="W3" s="5155">
        <v>22</v>
      </c>
      <c r="X3" s="5074">
        <v>23</v>
      </c>
      <c r="Y3" s="5074">
        <v>24</v>
      </c>
      <c r="Z3" s="5074">
        <v>25</v>
      </c>
      <c r="AA3" s="5176">
        <v>26</v>
      </c>
      <c r="AB3" s="5177">
        <v>27</v>
      </c>
      <c r="AC3" s="5178">
        <v>28</v>
      </c>
      <c r="AD3" s="5179">
        <v>29</v>
      </c>
      <c r="AE3" s="5177">
        <v>30</v>
      </c>
      <c r="AF3" s="5178">
        <v>31</v>
      </c>
      <c r="AG3" s="4999">
        <v>1</v>
      </c>
      <c r="AH3" s="4997">
        <v>2</v>
      </c>
      <c r="AI3" s="4999">
        <v>3</v>
      </c>
      <c r="AJ3" s="4998">
        <v>4</v>
      </c>
      <c r="AK3" s="6371"/>
      <c r="AL3" s="6372"/>
      <c r="AM3" s="6372"/>
      <c r="AN3" s="6372"/>
      <c r="AO3" s="6372"/>
      <c r="AP3" s="6372"/>
      <c r="AQ3" s="6372"/>
      <c r="AR3" s="6373"/>
      <c r="AT3" s="4804"/>
    </row>
    <row r="4" spans="1:47" ht="19.5" customHeight="1" thickBot="1">
      <c r="A4" s="5077" t="s">
        <v>324</v>
      </c>
      <c r="B4" s="5078" t="s">
        <v>13</v>
      </c>
      <c r="C4" s="5079" t="s">
        <v>14</v>
      </c>
      <c r="D4" s="5079" t="s">
        <v>8</v>
      </c>
      <c r="E4" s="5079" t="s">
        <v>9</v>
      </c>
      <c r="F4" s="5079" t="s">
        <v>10</v>
      </c>
      <c r="G4" s="5079" t="s">
        <v>11</v>
      </c>
      <c r="H4" s="5080" t="s">
        <v>12</v>
      </c>
      <c r="I4" s="5150" t="s">
        <v>13</v>
      </c>
      <c r="J4" s="5152" t="s">
        <v>14</v>
      </c>
      <c r="K4" s="5152" t="s">
        <v>8</v>
      </c>
      <c r="L4" s="5152" t="s">
        <v>9</v>
      </c>
      <c r="M4" s="5152" t="s">
        <v>10</v>
      </c>
      <c r="N4" s="5079" t="s">
        <v>11</v>
      </c>
      <c r="O4" s="5080" t="s">
        <v>12</v>
      </c>
      <c r="P4" s="5081" t="s">
        <v>13</v>
      </c>
      <c r="Q4" s="5152" t="s">
        <v>14</v>
      </c>
      <c r="R4" s="5151" t="s">
        <v>8</v>
      </c>
      <c r="S4" s="5079" t="s">
        <v>9</v>
      </c>
      <c r="T4" s="5151" t="s">
        <v>10</v>
      </c>
      <c r="U4" s="5079" t="s">
        <v>11</v>
      </c>
      <c r="V4" s="5080" t="s">
        <v>12</v>
      </c>
      <c r="W4" s="5156" t="s">
        <v>13</v>
      </c>
      <c r="X4" s="5079" t="s">
        <v>14</v>
      </c>
      <c r="Y4" s="5079" t="s">
        <v>8</v>
      </c>
      <c r="Z4" s="5079" t="s">
        <v>9</v>
      </c>
      <c r="AA4" s="5180" t="s">
        <v>10</v>
      </c>
      <c r="AB4" s="5181" t="s">
        <v>11</v>
      </c>
      <c r="AC4" s="5182" t="s">
        <v>12</v>
      </c>
      <c r="AD4" s="5183" t="s">
        <v>13</v>
      </c>
      <c r="AE4" s="5181" t="s">
        <v>14</v>
      </c>
      <c r="AF4" s="5182" t="s">
        <v>8</v>
      </c>
      <c r="AG4" s="5002" t="s">
        <v>9</v>
      </c>
      <c r="AH4" s="5000" t="s">
        <v>10</v>
      </c>
      <c r="AI4" s="5002" t="s">
        <v>11</v>
      </c>
      <c r="AJ4" s="5001" t="s">
        <v>12</v>
      </c>
      <c r="AK4" s="7" t="s">
        <v>2</v>
      </c>
      <c r="AL4" s="8" t="s">
        <v>3</v>
      </c>
      <c r="AM4" s="8" t="s">
        <v>4</v>
      </c>
      <c r="AN4" s="8" t="s">
        <v>5</v>
      </c>
      <c r="AO4" s="5003" t="s">
        <v>1043</v>
      </c>
      <c r="AP4" s="5003" t="s">
        <v>1225</v>
      </c>
      <c r="AQ4" s="5003" t="s">
        <v>1045</v>
      </c>
      <c r="AR4" s="9" t="s">
        <v>6</v>
      </c>
      <c r="AT4" s="5004">
        <v>1.1000000000000001</v>
      </c>
      <c r="AU4">
        <v>1.5</v>
      </c>
    </row>
    <row r="5" spans="1:47" ht="20.25" customHeight="1">
      <c r="A5" s="5126" t="s">
        <v>493</v>
      </c>
      <c r="B5" s="4777" t="s">
        <v>3</v>
      </c>
      <c r="C5" s="5082" t="s">
        <v>2152</v>
      </c>
      <c r="D5" s="5083" t="s">
        <v>2148</v>
      </c>
      <c r="E5" s="1977" t="s">
        <v>3</v>
      </c>
      <c r="F5" s="5082" t="s">
        <v>2</v>
      </c>
      <c r="G5" s="5084" t="s">
        <v>5</v>
      </c>
      <c r="H5" s="5085" t="s">
        <v>5</v>
      </c>
      <c r="I5" s="5086" t="s">
        <v>2</v>
      </c>
      <c r="J5" s="5082" t="s">
        <v>2</v>
      </c>
      <c r="K5" s="1977" t="s">
        <v>3</v>
      </c>
      <c r="L5" s="5082" t="s">
        <v>2</v>
      </c>
      <c r="M5" s="5082" t="s">
        <v>2</v>
      </c>
      <c r="N5" s="5084" t="s">
        <v>5</v>
      </c>
      <c r="O5" s="5085" t="s">
        <v>5</v>
      </c>
      <c r="P5" s="5086" t="s">
        <v>2</v>
      </c>
      <c r="Q5" s="1977" t="s">
        <v>3</v>
      </c>
      <c r="R5" s="5082" t="s">
        <v>2</v>
      </c>
      <c r="S5" s="1981" t="s">
        <v>4</v>
      </c>
      <c r="T5" s="1981" t="s">
        <v>4</v>
      </c>
      <c r="U5" s="5084" t="s">
        <v>5</v>
      </c>
      <c r="V5" s="5085" t="s">
        <v>5</v>
      </c>
      <c r="W5" s="2068" t="s">
        <v>3</v>
      </c>
      <c r="X5" s="5082" t="s">
        <v>2</v>
      </c>
      <c r="Y5" s="5082" t="s">
        <v>2</v>
      </c>
      <c r="Z5" s="5083" t="s">
        <v>2</v>
      </c>
      <c r="AA5" s="5184" t="s">
        <v>2</v>
      </c>
      <c r="AB5" s="5185" t="s">
        <v>5</v>
      </c>
      <c r="AC5" s="5186" t="s">
        <v>5</v>
      </c>
      <c r="AD5" s="5187" t="s">
        <v>2</v>
      </c>
      <c r="AE5" s="5184" t="s">
        <v>2</v>
      </c>
      <c r="AF5" s="5188" t="s">
        <v>2</v>
      </c>
      <c r="AG5" s="5007" t="s">
        <v>2</v>
      </c>
      <c r="AH5" s="5005" t="s">
        <v>2</v>
      </c>
      <c r="AI5" s="5008" t="s">
        <v>5</v>
      </c>
      <c r="AJ5" s="5006" t="s">
        <v>5</v>
      </c>
      <c r="AK5" s="12">
        <v>16</v>
      </c>
      <c r="AL5" s="13">
        <v>5</v>
      </c>
      <c r="AM5" s="13">
        <v>2</v>
      </c>
      <c r="AN5" s="13">
        <v>8</v>
      </c>
      <c r="AO5" s="13">
        <v>0</v>
      </c>
      <c r="AP5" s="13">
        <v>1</v>
      </c>
      <c r="AQ5" s="13">
        <v>2</v>
      </c>
      <c r="AR5" s="14">
        <v>14</v>
      </c>
      <c r="AT5" s="5009">
        <f>SUM(AK5:AM5)</f>
        <v>23</v>
      </c>
      <c r="AU5" t="s">
        <v>2128</v>
      </c>
    </row>
    <row r="6" spans="1:47" ht="20.25" customHeight="1">
      <c r="A6" s="5127" t="s">
        <v>325</v>
      </c>
      <c r="B6" s="5087" t="s">
        <v>5</v>
      </c>
      <c r="C6" s="1978" t="s">
        <v>3</v>
      </c>
      <c r="D6" s="5088" t="s">
        <v>2</v>
      </c>
      <c r="E6" s="5089" t="s">
        <v>2</v>
      </c>
      <c r="F6" s="5088" t="s">
        <v>2</v>
      </c>
      <c r="G6" s="5090" t="s">
        <v>5</v>
      </c>
      <c r="H6" s="5091" t="s">
        <v>5</v>
      </c>
      <c r="I6" s="1988" t="s">
        <v>4</v>
      </c>
      <c r="J6" s="1989" t="s">
        <v>4</v>
      </c>
      <c r="K6" s="5090" t="s">
        <v>5</v>
      </c>
      <c r="L6" s="1978" t="s">
        <v>3</v>
      </c>
      <c r="M6" s="5089" t="s">
        <v>2</v>
      </c>
      <c r="N6" s="5092" t="s">
        <v>1047</v>
      </c>
      <c r="O6" s="5091" t="s">
        <v>5</v>
      </c>
      <c r="P6" s="2068" t="s">
        <v>3</v>
      </c>
      <c r="Q6" s="5088" t="s">
        <v>2</v>
      </c>
      <c r="R6" s="4944" t="s">
        <v>59</v>
      </c>
      <c r="S6" s="1978" t="s">
        <v>3</v>
      </c>
      <c r="T6" s="5088" t="s">
        <v>2</v>
      </c>
      <c r="U6" s="5090" t="s">
        <v>5</v>
      </c>
      <c r="V6" s="5091" t="s">
        <v>5</v>
      </c>
      <c r="W6" s="5093" t="s">
        <v>2</v>
      </c>
      <c r="X6" s="1978" t="s">
        <v>3</v>
      </c>
      <c r="Y6" s="5088" t="s">
        <v>2</v>
      </c>
      <c r="Z6" s="5088" t="s">
        <v>2</v>
      </c>
      <c r="AA6" s="5189" t="s">
        <v>2</v>
      </c>
      <c r="AB6" s="5190" t="s">
        <v>5</v>
      </c>
      <c r="AC6" s="5191" t="s">
        <v>5</v>
      </c>
      <c r="AD6" s="5192" t="s">
        <v>2166</v>
      </c>
      <c r="AE6" s="104" t="s">
        <v>4</v>
      </c>
      <c r="AF6" s="139" t="s">
        <v>4</v>
      </c>
      <c r="AG6" s="5016" t="s">
        <v>5</v>
      </c>
      <c r="AH6" s="5012" t="s">
        <v>2</v>
      </c>
      <c r="AI6" s="4375" t="s">
        <v>3</v>
      </c>
      <c r="AJ6" s="5014" t="s">
        <v>5</v>
      </c>
      <c r="AK6" s="12">
        <v>12</v>
      </c>
      <c r="AL6" s="13">
        <v>5</v>
      </c>
      <c r="AM6" s="13">
        <v>4</v>
      </c>
      <c r="AN6" s="13">
        <v>9</v>
      </c>
      <c r="AO6" s="13">
        <v>1</v>
      </c>
      <c r="AP6" s="13">
        <v>0</v>
      </c>
      <c r="AQ6" s="13">
        <v>3</v>
      </c>
      <c r="AR6" s="14">
        <v>19</v>
      </c>
    </row>
    <row r="7" spans="1:47" ht="20.25" customHeight="1">
      <c r="A7" s="5127" t="s">
        <v>2129</v>
      </c>
      <c r="B7" s="5087" t="s">
        <v>5</v>
      </c>
      <c r="C7" s="5089" t="s">
        <v>2</v>
      </c>
      <c r="D7" s="5088" t="s">
        <v>2</v>
      </c>
      <c r="E7" s="5102" t="s">
        <v>2155</v>
      </c>
      <c r="F7" s="1978" t="s">
        <v>3</v>
      </c>
      <c r="G7" s="5090" t="s">
        <v>5</v>
      </c>
      <c r="H7" s="5091" t="s">
        <v>5</v>
      </c>
      <c r="I7" s="1988" t="s">
        <v>4</v>
      </c>
      <c r="J7" s="1989" t="s">
        <v>4</v>
      </c>
      <c r="K7" s="5090" t="s">
        <v>5</v>
      </c>
      <c r="L7" s="4944" t="s">
        <v>270</v>
      </c>
      <c r="M7" s="1978" t="s">
        <v>3</v>
      </c>
      <c r="N7" s="5092" t="s">
        <v>1047</v>
      </c>
      <c r="O7" s="5091" t="s">
        <v>5</v>
      </c>
      <c r="P7" s="5094" t="s">
        <v>2</v>
      </c>
      <c r="Q7" s="1978" t="s">
        <v>3</v>
      </c>
      <c r="R7" s="5088" t="s">
        <v>2</v>
      </c>
      <c r="S7" s="1989" t="s">
        <v>4</v>
      </c>
      <c r="T7" s="1989" t="s">
        <v>4</v>
      </c>
      <c r="U7" s="5090" t="s">
        <v>5</v>
      </c>
      <c r="V7" s="5091" t="s">
        <v>5</v>
      </c>
      <c r="W7" s="2068" t="s">
        <v>3</v>
      </c>
      <c r="X7" s="5088" t="s">
        <v>2</v>
      </c>
      <c r="Y7" s="5089" t="s">
        <v>2</v>
      </c>
      <c r="Z7" s="5088" t="s">
        <v>2</v>
      </c>
      <c r="AA7" s="1295" t="s">
        <v>3</v>
      </c>
      <c r="AB7" s="5190" t="s">
        <v>5</v>
      </c>
      <c r="AC7" s="5191" t="s">
        <v>5</v>
      </c>
      <c r="AD7" s="5193" t="s">
        <v>2</v>
      </c>
      <c r="AE7" s="104" t="s">
        <v>4</v>
      </c>
      <c r="AF7" s="139" t="s">
        <v>4</v>
      </c>
      <c r="AG7" s="5016" t="s">
        <v>5</v>
      </c>
      <c r="AH7" s="5012" t="s">
        <v>2</v>
      </c>
      <c r="AI7" s="4375" t="s">
        <v>3</v>
      </c>
      <c r="AJ7" s="5014" t="s">
        <v>5</v>
      </c>
      <c r="AK7" s="12">
        <v>10</v>
      </c>
      <c r="AL7" s="13">
        <v>5</v>
      </c>
      <c r="AM7" s="13">
        <v>6</v>
      </c>
      <c r="AN7" s="13">
        <v>9</v>
      </c>
      <c r="AO7" s="13">
        <v>1</v>
      </c>
      <c r="AP7" s="13">
        <v>0</v>
      </c>
      <c r="AQ7" s="13">
        <v>3</v>
      </c>
      <c r="AR7" s="14">
        <v>23</v>
      </c>
    </row>
    <row r="8" spans="1:47" ht="20.25" customHeight="1" thickBot="1">
      <c r="A8" s="5128" t="s">
        <v>335</v>
      </c>
      <c r="B8" s="5095" t="s">
        <v>5</v>
      </c>
      <c r="C8" s="2005" t="s">
        <v>3</v>
      </c>
      <c r="D8" s="5096" t="s">
        <v>2</v>
      </c>
      <c r="E8" s="5096" t="s">
        <v>2</v>
      </c>
      <c r="F8" s="2005" t="s">
        <v>3</v>
      </c>
      <c r="G8" s="5097" t="s">
        <v>5</v>
      </c>
      <c r="H8" s="5098" t="s">
        <v>5</v>
      </c>
      <c r="I8" s="3329" t="s">
        <v>4</v>
      </c>
      <c r="J8" s="2004" t="s">
        <v>4</v>
      </c>
      <c r="K8" s="5097" t="s">
        <v>5</v>
      </c>
      <c r="L8" s="2005" t="s">
        <v>3</v>
      </c>
      <c r="M8" s="2418" t="s">
        <v>2</v>
      </c>
      <c r="N8" s="5099" t="s">
        <v>1047</v>
      </c>
      <c r="O8" s="5098" t="s">
        <v>5</v>
      </c>
      <c r="P8" s="5100" t="s">
        <v>2</v>
      </c>
      <c r="Q8" s="2005" t="s">
        <v>3</v>
      </c>
      <c r="R8" s="5096" t="s">
        <v>2</v>
      </c>
      <c r="S8" s="2004" t="s">
        <v>4</v>
      </c>
      <c r="T8" s="2004" t="s">
        <v>4</v>
      </c>
      <c r="U8" s="5097" t="s">
        <v>5</v>
      </c>
      <c r="V8" s="5098" t="s">
        <v>5</v>
      </c>
      <c r="W8" s="4944" t="s">
        <v>59</v>
      </c>
      <c r="X8" s="2005" t="s">
        <v>3</v>
      </c>
      <c r="Y8" s="5096" t="s">
        <v>2</v>
      </c>
      <c r="Z8" s="5096" t="s">
        <v>2</v>
      </c>
      <c r="AA8" s="5194" t="s">
        <v>2</v>
      </c>
      <c r="AB8" s="5195" t="s">
        <v>5</v>
      </c>
      <c r="AC8" s="5196" t="s">
        <v>5</v>
      </c>
      <c r="AD8" s="5197" t="s">
        <v>2</v>
      </c>
      <c r="AE8" s="142" t="s">
        <v>4</v>
      </c>
      <c r="AF8" s="153" t="s">
        <v>4</v>
      </c>
      <c r="AG8" s="5020" t="s">
        <v>5</v>
      </c>
      <c r="AH8" s="5017" t="s">
        <v>2</v>
      </c>
      <c r="AI8" s="4377" t="s">
        <v>3</v>
      </c>
      <c r="AJ8" s="5014" t="s">
        <v>5</v>
      </c>
      <c r="AK8" s="12">
        <v>10</v>
      </c>
      <c r="AL8" s="13">
        <v>5</v>
      </c>
      <c r="AM8" s="13">
        <v>6</v>
      </c>
      <c r="AN8" s="13">
        <v>9</v>
      </c>
      <c r="AO8" s="13">
        <v>1</v>
      </c>
      <c r="AP8" s="13">
        <v>0</v>
      </c>
      <c r="AQ8" s="13">
        <v>2</v>
      </c>
      <c r="AR8" s="14">
        <v>23</v>
      </c>
      <c r="AT8" s="4808"/>
    </row>
    <row r="9" spans="1:47" ht="20.25" customHeight="1">
      <c r="A9" s="5129" t="s">
        <v>328</v>
      </c>
      <c r="B9" s="5101" t="s">
        <v>5</v>
      </c>
      <c r="C9" s="2014" t="s">
        <v>3</v>
      </c>
      <c r="D9" s="5102" t="s">
        <v>2</v>
      </c>
      <c r="E9" s="4944" t="s">
        <v>59</v>
      </c>
      <c r="F9" s="5103" t="s">
        <v>2</v>
      </c>
      <c r="G9" s="5104" t="s">
        <v>5</v>
      </c>
      <c r="H9" s="5105" t="s">
        <v>5</v>
      </c>
      <c r="I9" s="5106" t="s">
        <v>2</v>
      </c>
      <c r="J9" s="5089" t="s">
        <v>2</v>
      </c>
      <c r="K9" s="2008" t="s">
        <v>4</v>
      </c>
      <c r="L9" s="2008" t="s">
        <v>4</v>
      </c>
      <c r="M9" s="5104" t="s">
        <v>5</v>
      </c>
      <c r="N9" s="5104" t="s">
        <v>5</v>
      </c>
      <c r="O9" s="3480" t="s">
        <v>3</v>
      </c>
      <c r="P9" s="5106" t="s">
        <v>2</v>
      </c>
      <c r="Q9" s="5103" t="s">
        <v>2</v>
      </c>
      <c r="R9" s="5104" t="s">
        <v>5</v>
      </c>
      <c r="S9" s="2014" t="s">
        <v>3</v>
      </c>
      <c r="T9" s="5102" t="s">
        <v>2</v>
      </c>
      <c r="U9" s="2014" t="s">
        <v>3</v>
      </c>
      <c r="V9" s="5105" t="s">
        <v>5</v>
      </c>
      <c r="W9" s="3401" t="s">
        <v>4</v>
      </c>
      <c r="X9" s="2008" t="s">
        <v>4</v>
      </c>
      <c r="Y9" s="5104" t="s">
        <v>5</v>
      </c>
      <c r="Z9" s="2014" t="s">
        <v>3</v>
      </c>
      <c r="AA9" s="5198" t="s">
        <v>2</v>
      </c>
      <c r="AB9" s="5199" t="s">
        <v>1047</v>
      </c>
      <c r="AC9" s="5200" t="s">
        <v>5</v>
      </c>
      <c r="AD9" s="1320" t="s">
        <v>3</v>
      </c>
      <c r="AE9" s="1320" t="s">
        <v>3</v>
      </c>
      <c r="AF9" s="5201" t="s">
        <v>2</v>
      </c>
      <c r="AG9" s="5024" t="s">
        <v>4</v>
      </c>
      <c r="AH9" s="4884" t="s">
        <v>4</v>
      </c>
      <c r="AI9" s="5008" t="s">
        <v>5</v>
      </c>
      <c r="AJ9" s="5006" t="s">
        <v>5</v>
      </c>
      <c r="AK9" s="12">
        <v>12</v>
      </c>
      <c r="AL9" s="13">
        <v>5</v>
      </c>
      <c r="AM9" s="13">
        <v>4</v>
      </c>
      <c r="AN9" s="13">
        <v>9</v>
      </c>
      <c r="AO9" s="13">
        <v>1</v>
      </c>
      <c r="AP9" s="13">
        <v>0</v>
      </c>
      <c r="AQ9" s="13">
        <v>3</v>
      </c>
      <c r="AR9" s="14">
        <v>19</v>
      </c>
    </row>
    <row r="10" spans="1:47" ht="20.25" customHeight="1" thickBot="1">
      <c r="A10" s="5125" t="s">
        <v>2130</v>
      </c>
      <c r="B10" s="5087" t="s">
        <v>5</v>
      </c>
      <c r="C10" s="1978" t="s">
        <v>3</v>
      </c>
      <c r="D10" s="4944" t="s">
        <v>59</v>
      </c>
      <c r="E10" s="5088" t="s">
        <v>2</v>
      </c>
      <c r="F10" s="5088" t="s">
        <v>2</v>
      </c>
      <c r="G10" s="5090" t="s">
        <v>5</v>
      </c>
      <c r="H10" s="5091" t="s">
        <v>5</v>
      </c>
      <c r="I10" s="5093" t="s">
        <v>2</v>
      </c>
      <c r="J10" s="5089" t="s">
        <v>2</v>
      </c>
      <c r="K10" s="1989" t="s">
        <v>4</v>
      </c>
      <c r="L10" s="1989" t="s">
        <v>4</v>
      </c>
      <c r="M10" s="5090" t="s">
        <v>5</v>
      </c>
      <c r="N10" s="5090" t="s">
        <v>5</v>
      </c>
      <c r="O10" s="5123" t="s">
        <v>1047</v>
      </c>
      <c r="P10" s="5094" t="s">
        <v>2</v>
      </c>
      <c r="Q10" s="5088" t="s">
        <v>2</v>
      </c>
      <c r="R10" s="1978" t="s">
        <v>3</v>
      </c>
      <c r="S10" s="5088" t="s">
        <v>2</v>
      </c>
      <c r="T10" s="5088" t="s">
        <v>2</v>
      </c>
      <c r="U10" s="5091" t="s">
        <v>5</v>
      </c>
      <c r="V10" s="5091" t="s">
        <v>5</v>
      </c>
      <c r="W10" s="1988" t="s">
        <v>4</v>
      </c>
      <c r="X10" s="1989" t="s">
        <v>4</v>
      </c>
      <c r="Y10" s="5090" t="s">
        <v>5</v>
      </c>
      <c r="Z10" s="1978" t="s">
        <v>3</v>
      </c>
      <c r="AA10" s="5189" t="s">
        <v>2</v>
      </c>
      <c r="AB10" s="5202" t="s">
        <v>1047</v>
      </c>
      <c r="AC10" s="5191" t="s">
        <v>5</v>
      </c>
      <c r="AD10" s="5193" t="s">
        <v>2</v>
      </c>
      <c r="AE10" s="1295" t="s">
        <v>3</v>
      </c>
      <c r="AF10" s="5203" t="s">
        <v>2</v>
      </c>
      <c r="AG10" s="4383" t="s">
        <v>4</v>
      </c>
      <c r="AH10" s="438" t="s">
        <v>4</v>
      </c>
      <c r="AI10" s="5016" t="s">
        <v>5</v>
      </c>
      <c r="AJ10" s="5014" t="s">
        <v>5</v>
      </c>
      <c r="AK10" s="12">
        <v>12</v>
      </c>
      <c r="AL10" s="13">
        <v>5</v>
      </c>
      <c r="AM10" s="13">
        <v>4</v>
      </c>
      <c r="AN10" s="13">
        <v>9</v>
      </c>
      <c r="AO10" s="13">
        <v>1</v>
      </c>
      <c r="AP10" s="13">
        <v>0</v>
      </c>
      <c r="AQ10" s="13">
        <v>3</v>
      </c>
      <c r="AR10" s="14">
        <v>19</v>
      </c>
    </row>
    <row r="11" spans="1:47" ht="20.25" customHeight="1" thickBot="1">
      <c r="A11" s="5130" t="s">
        <v>336</v>
      </c>
      <c r="B11" s="5107" t="s">
        <v>5</v>
      </c>
      <c r="C11" s="5108" t="s">
        <v>2</v>
      </c>
      <c r="D11" s="5109" t="s">
        <v>2</v>
      </c>
      <c r="E11" s="2019" t="s">
        <v>3</v>
      </c>
      <c r="F11" s="5109" t="s">
        <v>2</v>
      </c>
      <c r="G11" s="5110" t="s">
        <v>5</v>
      </c>
      <c r="H11" s="5111" t="s">
        <v>5</v>
      </c>
      <c r="I11" s="5112" t="s">
        <v>2</v>
      </c>
      <c r="J11" s="5109" t="s">
        <v>2</v>
      </c>
      <c r="K11" s="2022" t="s">
        <v>4</v>
      </c>
      <c r="L11" s="2022" t="s">
        <v>4</v>
      </c>
      <c r="M11" s="5110" t="s">
        <v>5</v>
      </c>
      <c r="N11" s="5110" t="s">
        <v>5</v>
      </c>
      <c r="O11" s="2374" t="s">
        <v>3</v>
      </c>
      <c r="P11" s="5112" t="s">
        <v>2</v>
      </c>
      <c r="Q11" s="5108" t="s">
        <v>2</v>
      </c>
      <c r="R11" s="5110" t="s">
        <v>5</v>
      </c>
      <c r="S11" s="4944" t="s">
        <v>59</v>
      </c>
      <c r="T11" s="5109" t="s">
        <v>2</v>
      </c>
      <c r="U11" s="2019" t="s">
        <v>3</v>
      </c>
      <c r="V11" s="2019" t="s">
        <v>3</v>
      </c>
      <c r="W11" s="2017" t="s">
        <v>4</v>
      </c>
      <c r="X11" s="2022" t="s">
        <v>4</v>
      </c>
      <c r="Y11" s="5110" t="s">
        <v>5</v>
      </c>
      <c r="Z11" s="2019" t="s">
        <v>3</v>
      </c>
      <c r="AA11" s="5204" t="s">
        <v>2</v>
      </c>
      <c r="AB11" s="5205" t="s">
        <v>5</v>
      </c>
      <c r="AC11" s="5205" t="s">
        <v>5</v>
      </c>
      <c r="AD11" s="5206" t="s">
        <v>2</v>
      </c>
      <c r="AE11" s="5207" t="s">
        <v>3</v>
      </c>
      <c r="AF11" s="5208" t="s">
        <v>2</v>
      </c>
      <c r="AG11" s="5028" t="s">
        <v>4</v>
      </c>
      <c r="AH11" s="2475" t="s">
        <v>4</v>
      </c>
      <c r="AI11" s="5020" t="s">
        <v>5</v>
      </c>
      <c r="AJ11" s="5019" t="s">
        <v>5</v>
      </c>
      <c r="AK11" s="12">
        <v>12</v>
      </c>
      <c r="AL11" s="13">
        <v>5</v>
      </c>
      <c r="AM11" s="13">
        <v>4</v>
      </c>
      <c r="AN11" s="13">
        <v>9</v>
      </c>
      <c r="AO11" s="13">
        <v>1</v>
      </c>
      <c r="AP11" s="13">
        <v>0</v>
      </c>
      <c r="AQ11" s="13">
        <v>2</v>
      </c>
      <c r="AR11" s="14">
        <v>19</v>
      </c>
      <c r="AT11" t="s">
        <v>2145</v>
      </c>
    </row>
    <row r="12" spans="1:47" ht="20.25" customHeight="1">
      <c r="A12" s="5131" t="s">
        <v>341</v>
      </c>
      <c r="B12" s="5113" t="s">
        <v>5</v>
      </c>
      <c r="C12" s="5082" t="s">
        <v>2</v>
      </c>
      <c r="D12" s="1977" t="s">
        <v>3</v>
      </c>
      <c r="E12" s="5084" t="s">
        <v>5</v>
      </c>
      <c r="F12" s="5084" t="s">
        <v>5</v>
      </c>
      <c r="G12" s="1981" t="s">
        <v>4</v>
      </c>
      <c r="H12" s="2792" t="s">
        <v>4</v>
      </c>
      <c r="I12" s="5114" t="s">
        <v>5</v>
      </c>
      <c r="J12" s="1977" t="s">
        <v>3</v>
      </c>
      <c r="K12" s="5083" t="s">
        <v>2</v>
      </c>
      <c r="L12" s="5082" t="s">
        <v>2</v>
      </c>
      <c r="M12" s="5082" t="s">
        <v>2</v>
      </c>
      <c r="N12" s="1977" t="s">
        <v>3</v>
      </c>
      <c r="O12" s="5085" t="s">
        <v>5</v>
      </c>
      <c r="P12" s="4944" t="s">
        <v>59</v>
      </c>
      <c r="Q12" s="5082" t="s">
        <v>2</v>
      </c>
      <c r="R12" s="5083" t="s">
        <v>2</v>
      </c>
      <c r="S12" s="5084" t="s">
        <v>5</v>
      </c>
      <c r="T12" s="5084" t="s">
        <v>5</v>
      </c>
      <c r="U12" s="1981" t="s">
        <v>4</v>
      </c>
      <c r="V12" s="2792" t="s">
        <v>4</v>
      </c>
      <c r="W12" s="5114" t="s">
        <v>5</v>
      </c>
      <c r="X12" s="5082" t="s">
        <v>2</v>
      </c>
      <c r="Y12" s="5083" t="s">
        <v>2</v>
      </c>
      <c r="Z12" s="5082" t="s">
        <v>2</v>
      </c>
      <c r="AA12" s="5184" t="s">
        <v>2</v>
      </c>
      <c r="AB12" s="1312" t="s">
        <v>3</v>
      </c>
      <c r="AC12" s="5186" t="s">
        <v>5</v>
      </c>
      <c r="AD12" s="5187" t="s">
        <v>2</v>
      </c>
      <c r="AE12" s="5192" t="s">
        <v>2166</v>
      </c>
      <c r="AF12" s="5188" t="s">
        <v>2</v>
      </c>
      <c r="AG12" s="5007" t="s">
        <v>2</v>
      </c>
      <c r="AH12" s="5005" t="s">
        <v>2</v>
      </c>
      <c r="AI12" s="5008" t="s">
        <v>5</v>
      </c>
      <c r="AJ12" s="5006" t="s">
        <v>5</v>
      </c>
      <c r="AK12" s="12">
        <v>13</v>
      </c>
      <c r="AL12" s="13">
        <v>5</v>
      </c>
      <c r="AM12" s="13">
        <v>4</v>
      </c>
      <c r="AN12" s="13">
        <v>9</v>
      </c>
      <c r="AO12" s="13">
        <v>0</v>
      </c>
      <c r="AP12" s="13">
        <v>0</v>
      </c>
      <c r="AQ12" s="13">
        <v>3</v>
      </c>
      <c r="AR12" s="14">
        <v>18</v>
      </c>
    </row>
    <row r="13" spans="1:47" ht="20.25" customHeight="1">
      <c r="A13" s="5132" t="s">
        <v>1101</v>
      </c>
      <c r="B13" s="5087" t="s">
        <v>5</v>
      </c>
      <c r="C13" s="5088" t="s">
        <v>2</v>
      </c>
      <c r="D13" s="5088" t="s">
        <v>2</v>
      </c>
      <c r="E13" s="5090" t="s">
        <v>5</v>
      </c>
      <c r="F13" s="5090" t="s">
        <v>5</v>
      </c>
      <c r="G13" s="1989" t="s">
        <v>4</v>
      </c>
      <c r="H13" s="1993" t="s">
        <v>4</v>
      </c>
      <c r="I13" s="5115" t="s">
        <v>5</v>
      </c>
      <c r="J13" s="1978" t="s">
        <v>3</v>
      </c>
      <c r="K13" s="5088" t="s">
        <v>2</v>
      </c>
      <c r="L13" s="5088" t="s">
        <v>2</v>
      </c>
      <c r="M13" s="5088" t="s">
        <v>2</v>
      </c>
      <c r="N13" s="1978" t="s">
        <v>3</v>
      </c>
      <c r="O13" s="5091" t="s">
        <v>5</v>
      </c>
      <c r="P13" s="5093" t="s">
        <v>2</v>
      </c>
      <c r="Q13" s="5088" t="s">
        <v>2</v>
      </c>
      <c r="R13" s="5089" t="s">
        <v>2</v>
      </c>
      <c r="S13" s="5090" t="s">
        <v>5</v>
      </c>
      <c r="T13" s="5090" t="s">
        <v>5</v>
      </c>
      <c r="U13" s="1989" t="s">
        <v>4</v>
      </c>
      <c r="V13" s="1993" t="s">
        <v>4</v>
      </c>
      <c r="W13" s="5115" t="s">
        <v>5</v>
      </c>
      <c r="X13" s="5088" t="s">
        <v>2</v>
      </c>
      <c r="Y13" s="1978" t="s">
        <v>3</v>
      </c>
      <c r="Z13" s="5089" t="s">
        <v>2</v>
      </c>
      <c r="AA13" s="5209" t="s">
        <v>2</v>
      </c>
      <c r="AB13" s="1295" t="s">
        <v>3</v>
      </c>
      <c r="AC13" s="5191" t="s">
        <v>5</v>
      </c>
      <c r="AD13" s="5193" t="s">
        <v>2</v>
      </c>
      <c r="AE13" s="5209" t="s">
        <v>2</v>
      </c>
      <c r="AF13" s="5203" t="s">
        <v>2</v>
      </c>
      <c r="AG13" s="5015" t="s">
        <v>2</v>
      </c>
      <c r="AH13" s="5012" t="s">
        <v>2185</v>
      </c>
      <c r="AI13" s="5016" t="s">
        <v>5</v>
      </c>
      <c r="AJ13" s="5014" t="s">
        <v>5</v>
      </c>
      <c r="AK13" s="12">
        <v>14</v>
      </c>
      <c r="AL13" s="13">
        <v>4</v>
      </c>
      <c r="AM13" s="13">
        <v>4</v>
      </c>
      <c r="AN13" s="13">
        <v>9</v>
      </c>
      <c r="AO13" s="13">
        <v>0</v>
      </c>
      <c r="AP13" s="13">
        <v>0</v>
      </c>
      <c r="AQ13" s="13">
        <v>2</v>
      </c>
      <c r="AR13" s="14">
        <v>16</v>
      </c>
    </row>
    <row r="14" spans="1:47" ht="20.25" customHeight="1" thickBot="1">
      <c r="A14" s="5133" t="s">
        <v>1103</v>
      </c>
      <c r="B14" s="5095" t="s">
        <v>5</v>
      </c>
      <c r="C14" s="5096" t="s">
        <v>2</v>
      </c>
      <c r="D14" s="2418" t="s">
        <v>2</v>
      </c>
      <c r="E14" s="5097" t="s">
        <v>5</v>
      </c>
      <c r="F14" s="5097" t="s">
        <v>5</v>
      </c>
      <c r="G14" s="2004" t="s">
        <v>4</v>
      </c>
      <c r="H14" s="4457" t="s">
        <v>4</v>
      </c>
      <c r="I14" s="5116" t="s">
        <v>5</v>
      </c>
      <c r="J14" s="2005" t="s">
        <v>3</v>
      </c>
      <c r="K14" s="5096" t="s">
        <v>2</v>
      </c>
      <c r="L14" s="5096" t="s">
        <v>2</v>
      </c>
      <c r="M14" s="5096" t="s">
        <v>2</v>
      </c>
      <c r="N14" s="2005" t="s">
        <v>3</v>
      </c>
      <c r="O14" s="5098" t="s">
        <v>5</v>
      </c>
      <c r="P14" s="5100" t="s">
        <v>2</v>
      </c>
      <c r="Q14" s="5096" t="s">
        <v>2</v>
      </c>
      <c r="R14" s="5096" t="s">
        <v>2</v>
      </c>
      <c r="S14" s="5097" t="s">
        <v>5</v>
      </c>
      <c r="T14" s="5097" t="s">
        <v>5</v>
      </c>
      <c r="U14" s="2004" t="s">
        <v>4</v>
      </c>
      <c r="V14" s="4457" t="s">
        <v>4</v>
      </c>
      <c r="W14" s="5116" t="s">
        <v>5</v>
      </c>
      <c r="X14" s="2418" t="s">
        <v>2</v>
      </c>
      <c r="Y14" s="2005" t="s">
        <v>3</v>
      </c>
      <c r="Z14" s="5096" t="s">
        <v>2</v>
      </c>
      <c r="AA14" s="5194" t="s">
        <v>2</v>
      </c>
      <c r="AB14" s="1774" t="s">
        <v>3</v>
      </c>
      <c r="AC14" s="5196" t="s">
        <v>5</v>
      </c>
      <c r="AD14" s="5210" t="s">
        <v>2</v>
      </c>
      <c r="AE14" s="5194" t="s">
        <v>2</v>
      </c>
      <c r="AF14" s="3556" t="s">
        <v>2167</v>
      </c>
      <c r="AG14" s="5030" t="s">
        <v>2</v>
      </c>
      <c r="AH14" s="5017" t="s">
        <v>2</v>
      </c>
      <c r="AI14" s="5020" t="s">
        <v>5</v>
      </c>
      <c r="AJ14" s="5019" t="s">
        <v>5</v>
      </c>
      <c r="AK14" s="12">
        <v>13</v>
      </c>
      <c r="AL14" s="13">
        <v>5</v>
      </c>
      <c r="AM14" s="13">
        <v>4</v>
      </c>
      <c r="AN14" s="13">
        <v>9</v>
      </c>
      <c r="AO14" s="13">
        <v>0</v>
      </c>
      <c r="AP14" s="13">
        <v>0</v>
      </c>
      <c r="AQ14" s="13">
        <v>2</v>
      </c>
      <c r="AR14" s="14">
        <v>18</v>
      </c>
    </row>
    <row r="15" spans="1:47" ht="20.25" customHeight="1" thickBot="1">
      <c r="A15" s="5134" t="s">
        <v>327</v>
      </c>
      <c r="B15" s="5117" t="s">
        <v>4</v>
      </c>
      <c r="C15" s="5104" t="s">
        <v>5</v>
      </c>
      <c r="D15" s="5102" t="s">
        <v>2</v>
      </c>
      <c r="E15" s="2014" t="s">
        <v>3</v>
      </c>
      <c r="F15" s="4944" t="s">
        <v>59</v>
      </c>
      <c r="G15" s="5104" t="s">
        <v>5</v>
      </c>
      <c r="H15" s="3480" t="s">
        <v>3</v>
      </c>
      <c r="I15" s="5118" t="s">
        <v>2</v>
      </c>
      <c r="J15" s="5102" t="s">
        <v>2</v>
      </c>
      <c r="K15" s="5102" t="s">
        <v>2</v>
      </c>
      <c r="L15" s="5104" t="s">
        <v>5</v>
      </c>
      <c r="M15" s="2008" t="s">
        <v>4</v>
      </c>
      <c r="N15" s="2008" t="s">
        <v>4</v>
      </c>
      <c r="O15" s="5105" t="s">
        <v>5</v>
      </c>
      <c r="P15" s="3402" t="s">
        <v>3</v>
      </c>
      <c r="Q15" s="5102" t="s">
        <v>2</v>
      </c>
      <c r="R15" s="5102" t="s">
        <v>2</v>
      </c>
      <c r="S15" s="5119" t="s">
        <v>2</v>
      </c>
      <c r="T15" s="4944" t="s">
        <v>59</v>
      </c>
      <c r="U15" s="5104" t="s">
        <v>5</v>
      </c>
      <c r="V15" s="5105" t="s">
        <v>5</v>
      </c>
      <c r="W15" s="1978" t="s">
        <v>3</v>
      </c>
      <c r="X15" s="5102" t="s">
        <v>2</v>
      </c>
      <c r="Y15" s="2008" t="s">
        <v>4</v>
      </c>
      <c r="Z15" s="2008" t="s">
        <v>4</v>
      </c>
      <c r="AA15" s="5211" t="s">
        <v>5</v>
      </c>
      <c r="AB15" s="5211" t="s">
        <v>5</v>
      </c>
      <c r="AC15" s="5212" t="s">
        <v>3</v>
      </c>
      <c r="AD15" s="5213" t="s">
        <v>2</v>
      </c>
      <c r="AE15" s="5214" t="s">
        <v>2</v>
      </c>
      <c r="AF15" s="5215" t="s">
        <v>2</v>
      </c>
      <c r="AG15" s="5031" t="s">
        <v>5</v>
      </c>
      <c r="AH15" s="5022" t="s">
        <v>5</v>
      </c>
      <c r="AI15" s="4382" t="s">
        <v>4</v>
      </c>
      <c r="AJ15" s="4018" t="s">
        <v>4</v>
      </c>
      <c r="AK15" s="12">
        <v>13</v>
      </c>
      <c r="AL15" s="13">
        <v>5</v>
      </c>
      <c r="AM15" s="13">
        <v>5</v>
      </c>
      <c r="AN15" s="13">
        <v>8</v>
      </c>
      <c r="AO15" s="13">
        <v>0</v>
      </c>
      <c r="AP15" s="13">
        <v>1</v>
      </c>
      <c r="AQ15" s="13">
        <v>3</v>
      </c>
      <c r="AR15" s="14">
        <v>20</v>
      </c>
      <c r="AT15" s="4808"/>
    </row>
    <row r="16" spans="1:47" ht="20.25" customHeight="1" thickBot="1">
      <c r="A16" s="5134" t="s">
        <v>1100</v>
      </c>
      <c r="B16" s="3241" t="s">
        <v>4</v>
      </c>
      <c r="C16" s="5090" t="s">
        <v>5</v>
      </c>
      <c r="D16" s="1978" t="s">
        <v>3</v>
      </c>
      <c r="E16" s="5089" t="s">
        <v>2</v>
      </c>
      <c r="F16" s="5147" t="s">
        <v>2150</v>
      </c>
      <c r="G16" s="5090" t="s">
        <v>5</v>
      </c>
      <c r="H16" s="5122" t="s">
        <v>1047</v>
      </c>
      <c r="I16" s="5093" t="s">
        <v>2</v>
      </c>
      <c r="J16" s="5088" t="s">
        <v>2</v>
      </c>
      <c r="K16" s="5088" t="s">
        <v>2</v>
      </c>
      <c r="L16" s="5090" t="s">
        <v>5</v>
      </c>
      <c r="M16" s="1989" t="s">
        <v>4</v>
      </c>
      <c r="N16" s="1989" t="s">
        <v>4</v>
      </c>
      <c r="O16" s="5091" t="s">
        <v>5</v>
      </c>
      <c r="P16" s="5093" t="s">
        <v>2</v>
      </c>
      <c r="Q16" s="5088" t="s">
        <v>2</v>
      </c>
      <c r="R16" s="5088" t="s">
        <v>2</v>
      </c>
      <c r="S16" s="4643" t="s">
        <v>3</v>
      </c>
      <c r="T16" s="4944" t="s">
        <v>59</v>
      </c>
      <c r="U16" s="5090" t="s">
        <v>5</v>
      </c>
      <c r="V16" s="5105" t="s">
        <v>5</v>
      </c>
      <c r="W16" s="5102" t="s">
        <v>2</v>
      </c>
      <c r="X16" s="5088" t="s">
        <v>2</v>
      </c>
      <c r="Y16" s="1989" t="s">
        <v>4</v>
      </c>
      <c r="Z16" s="1989" t="s">
        <v>4</v>
      </c>
      <c r="AA16" s="5190" t="s">
        <v>5</v>
      </c>
      <c r="AB16" s="5190" t="s">
        <v>5</v>
      </c>
      <c r="AC16" s="5222" t="s">
        <v>1047</v>
      </c>
      <c r="AD16" s="1320" t="s">
        <v>3</v>
      </c>
      <c r="AE16" s="5209" t="s">
        <v>2</v>
      </c>
      <c r="AF16" s="5203" t="s">
        <v>2</v>
      </c>
      <c r="AG16" s="5016" t="s">
        <v>5</v>
      </c>
      <c r="AH16" s="5013" t="s">
        <v>5</v>
      </c>
      <c r="AI16" s="4383" t="s">
        <v>4</v>
      </c>
      <c r="AJ16" s="2313" t="s">
        <v>4</v>
      </c>
      <c r="AK16" s="12">
        <v>14</v>
      </c>
      <c r="AL16" s="13">
        <v>4</v>
      </c>
      <c r="AM16" s="13">
        <v>5</v>
      </c>
      <c r="AN16" s="13">
        <v>8</v>
      </c>
      <c r="AO16" s="13">
        <v>0</v>
      </c>
      <c r="AP16" s="13">
        <v>1</v>
      </c>
      <c r="AQ16" s="13">
        <v>2</v>
      </c>
      <c r="AR16" s="14">
        <v>18</v>
      </c>
    </row>
    <row r="17" spans="1:46" ht="20.25" customHeight="1" thickBot="1">
      <c r="A17" s="5135" t="s">
        <v>334</v>
      </c>
      <c r="B17" s="3437" t="s">
        <v>4</v>
      </c>
      <c r="C17" s="5110" t="s">
        <v>5</v>
      </c>
      <c r="D17" s="2019" t="s">
        <v>3</v>
      </c>
      <c r="E17" s="5109" t="s">
        <v>2</v>
      </c>
      <c r="F17" s="5108" t="s">
        <v>2</v>
      </c>
      <c r="G17" s="5110" t="s">
        <v>5</v>
      </c>
      <c r="H17" s="2374" t="s">
        <v>3</v>
      </c>
      <c r="I17" s="5112" t="s">
        <v>2</v>
      </c>
      <c r="J17" s="5109" t="s">
        <v>2</v>
      </c>
      <c r="K17" s="5109" t="s">
        <v>2</v>
      </c>
      <c r="L17" s="5110" t="s">
        <v>5</v>
      </c>
      <c r="M17" s="2022" t="s">
        <v>4</v>
      </c>
      <c r="N17" s="2022" t="s">
        <v>4</v>
      </c>
      <c r="O17" s="5111" t="s">
        <v>5</v>
      </c>
      <c r="P17" s="4643" t="s">
        <v>3</v>
      </c>
      <c r="Q17" s="5109" t="s">
        <v>2</v>
      </c>
      <c r="R17" s="5109" t="s">
        <v>2</v>
      </c>
      <c r="S17" s="5119" t="s">
        <v>2158</v>
      </c>
      <c r="T17" s="5102" t="s">
        <v>2</v>
      </c>
      <c r="U17" s="5110" t="s">
        <v>5</v>
      </c>
      <c r="V17" s="5111" t="s">
        <v>5</v>
      </c>
      <c r="W17" s="4643" t="s">
        <v>3</v>
      </c>
      <c r="X17" s="5109" t="s">
        <v>2</v>
      </c>
      <c r="Y17" s="2022" t="s">
        <v>4</v>
      </c>
      <c r="Z17" s="2022" t="s">
        <v>4</v>
      </c>
      <c r="AA17" s="5216" t="s">
        <v>5</v>
      </c>
      <c r="AB17" s="5216" t="s">
        <v>5</v>
      </c>
      <c r="AC17" s="5217" t="s">
        <v>3</v>
      </c>
      <c r="AD17" s="5206" t="s">
        <v>2</v>
      </c>
      <c r="AE17" s="5204" t="s">
        <v>2</v>
      </c>
      <c r="AF17" s="5208" t="s">
        <v>2</v>
      </c>
      <c r="AG17" s="5032" t="s">
        <v>5</v>
      </c>
      <c r="AH17" s="5026" t="s">
        <v>5</v>
      </c>
      <c r="AI17" s="4385" t="s">
        <v>4</v>
      </c>
      <c r="AJ17" s="2322" t="s">
        <v>4</v>
      </c>
      <c r="AK17" s="12">
        <v>13</v>
      </c>
      <c r="AL17" s="13">
        <v>5</v>
      </c>
      <c r="AM17" s="13">
        <v>5</v>
      </c>
      <c r="AN17" s="13">
        <v>8</v>
      </c>
      <c r="AO17" s="13">
        <v>0</v>
      </c>
      <c r="AP17" s="13">
        <v>1</v>
      </c>
      <c r="AQ17" s="13">
        <v>2</v>
      </c>
      <c r="AR17" s="14">
        <v>20</v>
      </c>
    </row>
    <row r="18" spans="1:46" ht="20.25" customHeight="1">
      <c r="A18" s="5136" t="s">
        <v>330</v>
      </c>
      <c r="B18" s="5113" t="s">
        <v>5</v>
      </c>
      <c r="C18" s="1981" t="s">
        <v>4</v>
      </c>
      <c r="D18" s="1981" t="s">
        <v>4</v>
      </c>
      <c r="E18" s="5084" t="s">
        <v>5</v>
      </c>
      <c r="F18" s="5082" t="s">
        <v>2</v>
      </c>
      <c r="G18" s="1977" t="s">
        <v>3</v>
      </c>
      <c r="H18" s="5105" t="s">
        <v>5</v>
      </c>
      <c r="I18" s="5086" t="s">
        <v>2</v>
      </c>
      <c r="J18" s="5082" t="s">
        <v>2</v>
      </c>
      <c r="K18" s="5082" t="s">
        <v>2</v>
      </c>
      <c r="L18" s="5083" t="s">
        <v>2</v>
      </c>
      <c r="M18" s="5082" t="s">
        <v>2</v>
      </c>
      <c r="N18" s="5084" t="s">
        <v>5</v>
      </c>
      <c r="O18" s="2792" t="s">
        <v>4</v>
      </c>
      <c r="P18" s="1974" t="s">
        <v>4</v>
      </c>
      <c r="Q18" s="5084" t="s">
        <v>5</v>
      </c>
      <c r="R18" s="5085" t="s">
        <v>5</v>
      </c>
      <c r="S18" s="5082" t="s">
        <v>2</v>
      </c>
      <c r="T18" s="1977" t="s">
        <v>3</v>
      </c>
      <c r="U18" s="1977" t="s">
        <v>3</v>
      </c>
      <c r="V18" s="5085" t="s">
        <v>5</v>
      </c>
      <c r="W18" s="5119" t="s">
        <v>2</v>
      </c>
      <c r="X18" s="4944" t="s">
        <v>59</v>
      </c>
      <c r="Y18" s="5082" t="s">
        <v>2</v>
      </c>
      <c r="Z18" s="5084" t="s">
        <v>5</v>
      </c>
      <c r="AA18" s="1296" t="s">
        <v>4</v>
      </c>
      <c r="AB18" s="1296" t="s">
        <v>4</v>
      </c>
      <c r="AC18" s="5186" t="s">
        <v>5</v>
      </c>
      <c r="AD18" s="5184" t="s">
        <v>2168</v>
      </c>
      <c r="AE18" s="5184" t="s">
        <v>2168</v>
      </c>
      <c r="AF18" s="5203" t="s">
        <v>2</v>
      </c>
      <c r="AG18" s="5007" t="s">
        <v>2</v>
      </c>
      <c r="AH18" s="5005" t="s">
        <v>2</v>
      </c>
      <c r="AI18" s="5008" t="s">
        <v>5</v>
      </c>
      <c r="AJ18" s="5006" t="s">
        <v>5</v>
      </c>
      <c r="AK18" s="12">
        <v>11</v>
      </c>
      <c r="AL18" s="13">
        <v>5</v>
      </c>
      <c r="AM18" s="13">
        <v>6</v>
      </c>
      <c r="AN18" s="13">
        <v>9</v>
      </c>
      <c r="AO18" s="13">
        <v>0</v>
      </c>
      <c r="AP18" s="13">
        <v>0</v>
      </c>
      <c r="AQ18" s="13">
        <v>2</v>
      </c>
      <c r="AR18" s="14">
        <v>22</v>
      </c>
    </row>
    <row r="19" spans="1:46" ht="20.25" customHeight="1">
      <c r="A19" s="5137" t="s">
        <v>329</v>
      </c>
      <c r="B19" s="5087" t="s">
        <v>5</v>
      </c>
      <c r="C19" s="1989" t="s">
        <v>4</v>
      </c>
      <c r="D19" s="1989" t="s">
        <v>4</v>
      </c>
      <c r="E19" s="5090" t="s">
        <v>5</v>
      </c>
      <c r="F19" s="4944" t="s">
        <v>2144</v>
      </c>
      <c r="G19" s="1978" t="s">
        <v>3</v>
      </c>
      <c r="H19" s="5091" t="s">
        <v>5</v>
      </c>
      <c r="I19" s="5093" t="s">
        <v>2</v>
      </c>
      <c r="J19" s="4944" t="s">
        <v>2144</v>
      </c>
      <c r="K19" s="1978" t="s">
        <v>3</v>
      </c>
      <c r="L19" s="5088" t="s">
        <v>2</v>
      </c>
      <c r="M19" s="5088" t="s">
        <v>2</v>
      </c>
      <c r="N19" s="5090" t="s">
        <v>5</v>
      </c>
      <c r="O19" s="1993" t="s">
        <v>4</v>
      </c>
      <c r="P19" s="1988" t="s">
        <v>4</v>
      </c>
      <c r="Q19" s="5090" t="s">
        <v>5</v>
      </c>
      <c r="R19" s="1978" t="s">
        <v>3</v>
      </c>
      <c r="S19" s="5088" t="s">
        <v>2</v>
      </c>
      <c r="T19" s="5088" t="s">
        <v>2</v>
      </c>
      <c r="U19" s="5090" t="s">
        <v>5</v>
      </c>
      <c r="V19" s="5091" t="s">
        <v>5</v>
      </c>
      <c r="W19" s="5093" t="s">
        <v>2</v>
      </c>
      <c r="X19" s="5088" t="s">
        <v>2</v>
      </c>
      <c r="Y19" s="1978" t="s">
        <v>3</v>
      </c>
      <c r="Z19" s="5090" t="s">
        <v>5</v>
      </c>
      <c r="AA19" s="104" t="s">
        <v>4</v>
      </c>
      <c r="AB19" s="104" t="s">
        <v>4</v>
      </c>
      <c r="AC19" s="5191" t="s">
        <v>5</v>
      </c>
      <c r="AD19" s="3623" t="s">
        <v>3</v>
      </c>
      <c r="AE19" s="5189" t="s">
        <v>2</v>
      </c>
      <c r="AF19" s="5203" t="s">
        <v>2</v>
      </c>
      <c r="AG19" s="5015" t="s">
        <v>2</v>
      </c>
      <c r="AH19" s="5012" t="s">
        <v>2</v>
      </c>
      <c r="AI19" s="5016" t="s">
        <v>5</v>
      </c>
      <c r="AJ19" s="5014" t="s">
        <v>5</v>
      </c>
      <c r="AK19" s="12">
        <v>11</v>
      </c>
      <c r="AL19" s="13">
        <v>5</v>
      </c>
      <c r="AM19" s="13">
        <v>6</v>
      </c>
      <c r="AN19" s="13">
        <v>9</v>
      </c>
      <c r="AO19" s="13">
        <v>0</v>
      </c>
      <c r="AP19" s="13">
        <v>0</v>
      </c>
      <c r="AQ19" s="13">
        <v>2</v>
      </c>
      <c r="AR19" s="14">
        <v>22</v>
      </c>
    </row>
    <row r="20" spans="1:46" ht="20.25" customHeight="1" thickBot="1">
      <c r="A20" s="5138" t="s">
        <v>1104</v>
      </c>
      <c r="B20" s="3363" t="s">
        <v>3</v>
      </c>
      <c r="C20" s="2004" t="s">
        <v>4</v>
      </c>
      <c r="D20" s="2004" t="s">
        <v>4</v>
      </c>
      <c r="E20" s="5097" t="s">
        <v>5</v>
      </c>
      <c r="F20" s="5096" t="s">
        <v>2</v>
      </c>
      <c r="G20" s="2005" t="s">
        <v>3</v>
      </c>
      <c r="H20" s="5098" t="s">
        <v>5</v>
      </c>
      <c r="I20" s="5120" t="s">
        <v>2</v>
      </c>
      <c r="J20" s="5096" t="s">
        <v>2</v>
      </c>
      <c r="K20" s="2005" t="s">
        <v>3</v>
      </c>
      <c r="L20" s="5096" t="s">
        <v>2</v>
      </c>
      <c r="M20" s="4944" t="s">
        <v>270</v>
      </c>
      <c r="N20" s="5097" t="s">
        <v>5</v>
      </c>
      <c r="O20" s="4457" t="s">
        <v>4</v>
      </c>
      <c r="P20" s="3329" t="s">
        <v>4</v>
      </c>
      <c r="Q20" s="5097" t="s">
        <v>5</v>
      </c>
      <c r="R20" s="2005" t="s">
        <v>3</v>
      </c>
      <c r="S20" s="5096" t="s">
        <v>2</v>
      </c>
      <c r="T20" s="2005" t="s">
        <v>3</v>
      </c>
      <c r="U20" s="5097" t="s">
        <v>5</v>
      </c>
      <c r="V20" s="5098" t="s">
        <v>5</v>
      </c>
      <c r="W20" s="5100" t="s">
        <v>2</v>
      </c>
      <c r="X20" s="5096" t="s">
        <v>2</v>
      </c>
      <c r="Y20" s="5096" t="s">
        <v>2</v>
      </c>
      <c r="Z20" s="5097" t="s">
        <v>5</v>
      </c>
      <c r="AA20" s="142" t="s">
        <v>4</v>
      </c>
      <c r="AB20" s="142" t="s">
        <v>4</v>
      </c>
      <c r="AC20" s="5196" t="s">
        <v>5</v>
      </c>
      <c r="AD20" s="2868" t="s">
        <v>3</v>
      </c>
      <c r="AE20" s="5194" t="s">
        <v>2</v>
      </c>
      <c r="AF20" s="5218" t="s">
        <v>2</v>
      </c>
      <c r="AG20" s="5030" t="s">
        <v>2</v>
      </c>
      <c r="AH20" s="5012" t="s">
        <v>2164</v>
      </c>
      <c r="AI20" s="5020" t="s">
        <v>5</v>
      </c>
      <c r="AJ20" s="5019" t="s">
        <v>5</v>
      </c>
      <c r="AK20" s="12">
        <v>11</v>
      </c>
      <c r="AL20" s="13">
        <v>6</v>
      </c>
      <c r="AM20" s="13">
        <v>6</v>
      </c>
      <c r="AN20" s="13">
        <v>8</v>
      </c>
      <c r="AO20" s="13">
        <v>0</v>
      </c>
      <c r="AP20" s="13">
        <v>1</v>
      </c>
      <c r="AQ20" s="13">
        <v>2</v>
      </c>
      <c r="AR20" s="14">
        <v>24</v>
      </c>
    </row>
    <row r="21" spans="1:46" ht="20.25" customHeight="1">
      <c r="A21" s="5139" t="s">
        <v>331</v>
      </c>
      <c r="B21" s="4945" t="s">
        <v>3</v>
      </c>
      <c r="C21" s="5102" t="s">
        <v>2</v>
      </c>
      <c r="D21" s="5102" t="s">
        <v>2</v>
      </c>
      <c r="E21" s="2008" t="s">
        <v>4</v>
      </c>
      <c r="F21" s="2008" t="s">
        <v>4</v>
      </c>
      <c r="G21" s="5104" t="s">
        <v>5</v>
      </c>
      <c r="H21" s="5105" t="s">
        <v>5</v>
      </c>
      <c r="I21" s="3402" t="s">
        <v>3</v>
      </c>
      <c r="J21" s="5102" t="s">
        <v>2</v>
      </c>
      <c r="K21" s="5102" t="s">
        <v>2</v>
      </c>
      <c r="L21" s="5083" t="s">
        <v>2157</v>
      </c>
      <c r="M21" s="5082" t="s">
        <v>2</v>
      </c>
      <c r="N21" s="5104" t="s">
        <v>5</v>
      </c>
      <c r="O21" s="5105" t="s">
        <v>5</v>
      </c>
      <c r="P21" s="5106" t="s">
        <v>2</v>
      </c>
      <c r="Q21" s="2008" t="s">
        <v>4</v>
      </c>
      <c r="R21" s="2008" t="s">
        <v>4</v>
      </c>
      <c r="S21" s="5104" t="s">
        <v>5</v>
      </c>
      <c r="T21" s="5103" t="s">
        <v>2151</v>
      </c>
      <c r="U21" s="5104" t="s">
        <v>5</v>
      </c>
      <c r="V21" s="3480" t="s">
        <v>3</v>
      </c>
      <c r="W21" s="5106" t="s">
        <v>2</v>
      </c>
      <c r="X21" s="5102" t="s">
        <v>2</v>
      </c>
      <c r="Y21" s="5102" t="s">
        <v>2</v>
      </c>
      <c r="Z21" s="5104" t="s">
        <v>5</v>
      </c>
      <c r="AA21" s="5184" t="s">
        <v>2</v>
      </c>
      <c r="AB21" s="5211" t="s">
        <v>5</v>
      </c>
      <c r="AC21" s="5219" t="s">
        <v>4</v>
      </c>
      <c r="AD21" s="2908" t="s">
        <v>4</v>
      </c>
      <c r="AE21" s="5211" t="s">
        <v>5</v>
      </c>
      <c r="AF21" s="5220" t="s">
        <v>2</v>
      </c>
      <c r="AG21" s="5007" t="s">
        <v>2</v>
      </c>
      <c r="AH21" s="5021" t="s">
        <v>2</v>
      </c>
      <c r="AI21" s="5008" t="s">
        <v>5</v>
      </c>
      <c r="AJ21" s="4017" t="s">
        <v>3</v>
      </c>
      <c r="AK21" s="12">
        <v>11</v>
      </c>
      <c r="AL21" s="13">
        <v>5</v>
      </c>
      <c r="AM21" s="13">
        <v>6</v>
      </c>
      <c r="AN21" s="13">
        <v>9</v>
      </c>
      <c r="AO21" s="13">
        <v>0</v>
      </c>
      <c r="AP21" s="13">
        <v>1</v>
      </c>
      <c r="AQ21" s="13">
        <v>2</v>
      </c>
      <c r="AR21" s="14">
        <v>22</v>
      </c>
    </row>
    <row r="22" spans="1:46" ht="20.25" customHeight="1">
      <c r="A22" s="5140" t="s">
        <v>2131</v>
      </c>
      <c r="B22" s="5087" t="s">
        <v>5</v>
      </c>
      <c r="C22" s="5088" t="s">
        <v>2</v>
      </c>
      <c r="D22" s="5088" t="s">
        <v>2</v>
      </c>
      <c r="E22" s="1989" t="s">
        <v>4</v>
      </c>
      <c r="F22" s="1989" t="s">
        <v>4</v>
      </c>
      <c r="G22" s="5090" t="s">
        <v>5</v>
      </c>
      <c r="H22" s="5091" t="s">
        <v>5</v>
      </c>
      <c r="I22" s="2068" t="s">
        <v>3</v>
      </c>
      <c r="J22" s="5088" t="s">
        <v>2</v>
      </c>
      <c r="K22" s="5089" t="s">
        <v>2</v>
      </c>
      <c r="L22" s="5102" t="s">
        <v>2</v>
      </c>
      <c r="M22" s="1978" t="s">
        <v>3</v>
      </c>
      <c r="N22" s="5090" t="s">
        <v>5</v>
      </c>
      <c r="O22" s="5091" t="s">
        <v>5</v>
      </c>
      <c r="P22" s="5093" t="s">
        <v>2</v>
      </c>
      <c r="Q22" s="1989" t="s">
        <v>4</v>
      </c>
      <c r="R22" s="1989" t="s">
        <v>4</v>
      </c>
      <c r="S22" s="5090" t="s">
        <v>5</v>
      </c>
      <c r="T22" s="5154" t="s">
        <v>2161</v>
      </c>
      <c r="U22" s="5090" t="s">
        <v>5</v>
      </c>
      <c r="V22" s="2031" t="s">
        <v>3</v>
      </c>
      <c r="W22" s="5093" t="s">
        <v>2</v>
      </c>
      <c r="X22" s="5089" t="s">
        <v>2</v>
      </c>
      <c r="Y22" s="5088" t="s">
        <v>2</v>
      </c>
      <c r="Z22" s="5090" t="s">
        <v>5</v>
      </c>
      <c r="AA22" s="1295" t="s">
        <v>3</v>
      </c>
      <c r="AB22" s="5190" t="s">
        <v>5</v>
      </c>
      <c r="AC22" s="139" t="s">
        <v>4</v>
      </c>
      <c r="AD22" s="84" t="s">
        <v>4</v>
      </c>
      <c r="AE22" s="5190" t="s">
        <v>5</v>
      </c>
      <c r="AF22" s="1327" t="s">
        <v>3</v>
      </c>
      <c r="AG22" s="5015" t="s">
        <v>2</v>
      </c>
      <c r="AH22" s="5012" t="s">
        <v>2</v>
      </c>
      <c r="AI22" s="5016" t="s">
        <v>5</v>
      </c>
      <c r="AJ22" s="2314" t="s">
        <v>3</v>
      </c>
      <c r="AK22" s="12">
        <v>10</v>
      </c>
      <c r="AL22" s="13">
        <v>5</v>
      </c>
      <c r="AM22" s="13">
        <v>6</v>
      </c>
      <c r="AN22" s="13">
        <v>10</v>
      </c>
      <c r="AO22" s="13">
        <v>0</v>
      </c>
      <c r="AP22" s="13">
        <v>0</v>
      </c>
      <c r="AQ22" s="13">
        <v>2</v>
      </c>
      <c r="AR22" s="14">
        <v>22</v>
      </c>
    </row>
    <row r="23" spans="1:46" ht="20.25" customHeight="1" thickBot="1">
      <c r="A23" s="5141" t="s">
        <v>333</v>
      </c>
      <c r="B23" s="5095" t="s">
        <v>5</v>
      </c>
      <c r="C23" s="5096" t="s">
        <v>2</v>
      </c>
      <c r="D23" s="5096" t="s">
        <v>2</v>
      </c>
      <c r="E23" s="2004" t="s">
        <v>4</v>
      </c>
      <c r="F23" s="2004" t="s">
        <v>4</v>
      </c>
      <c r="G23" s="5097" t="s">
        <v>5</v>
      </c>
      <c r="H23" s="5098" t="s">
        <v>5</v>
      </c>
      <c r="I23" s="3368" t="s">
        <v>3</v>
      </c>
      <c r="J23" s="5088" t="s">
        <v>2</v>
      </c>
      <c r="K23" s="4944" t="s">
        <v>59</v>
      </c>
      <c r="L23" s="2418" t="s">
        <v>2</v>
      </c>
      <c r="M23" s="2005" t="s">
        <v>3</v>
      </c>
      <c r="N23" s="5097" t="s">
        <v>5</v>
      </c>
      <c r="O23" s="5098" t="s">
        <v>5</v>
      </c>
      <c r="P23" s="5100" t="s">
        <v>2</v>
      </c>
      <c r="Q23" s="2004" t="s">
        <v>4</v>
      </c>
      <c r="R23" s="2004" t="s">
        <v>4</v>
      </c>
      <c r="S23" s="5097" t="s">
        <v>5</v>
      </c>
      <c r="T23" s="4944" t="s">
        <v>59</v>
      </c>
      <c r="U23" s="5097" t="s">
        <v>5</v>
      </c>
      <c r="V23" s="5111" t="s">
        <v>5</v>
      </c>
      <c r="W23" s="5120" t="s">
        <v>2</v>
      </c>
      <c r="X23" s="5096" t="s">
        <v>2</v>
      </c>
      <c r="Y23" s="5096" t="s">
        <v>2</v>
      </c>
      <c r="Z23" s="5097" t="s">
        <v>5</v>
      </c>
      <c r="AA23" s="1774" t="s">
        <v>3</v>
      </c>
      <c r="AB23" s="5202" t="s">
        <v>1047</v>
      </c>
      <c r="AC23" s="153" t="s">
        <v>4</v>
      </c>
      <c r="AD23" s="326" t="s">
        <v>4</v>
      </c>
      <c r="AE23" s="5195" t="s">
        <v>5</v>
      </c>
      <c r="AF23" s="5192" t="s">
        <v>2166</v>
      </c>
      <c r="AG23" s="5027" t="s">
        <v>2</v>
      </c>
      <c r="AH23" s="5025" t="s">
        <v>2</v>
      </c>
      <c r="AI23" s="5020" t="s">
        <v>5</v>
      </c>
      <c r="AJ23" s="4379" t="s">
        <v>3</v>
      </c>
      <c r="AK23" s="12">
        <v>11</v>
      </c>
      <c r="AL23" s="13">
        <v>4</v>
      </c>
      <c r="AM23" s="13">
        <v>6</v>
      </c>
      <c r="AN23" s="13">
        <v>10</v>
      </c>
      <c r="AO23" s="13">
        <v>0</v>
      </c>
      <c r="AP23" s="13">
        <v>0</v>
      </c>
      <c r="AQ23" s="13">
        <v>2</v>
      </c>
      <c r="AR23" s="14">
        <v>20</v>
      </c>
    </row>
    <row r="24" spans="1:46" ht="20.25" customHeight="1">
      <c r="A24" s="5142" t="s">
        <v>1390</v>
      </c>
      <c r="B24" s="5113" t="s">
        <v>5</v>
      </c>
      <c r="C24" s="5082" t="s">
        <v>2</v>
      </c>
      <c r="D24" s="5082" t="s">
        <v>2</v>
      </c>
      <c r="E24" s="5082" t="s">
        <v>2</v>
      </c>
      <c r="F24" s="5082" t="s">
        <v>2</v>
      </c>
      <c r="G24" s="5084" t="s">
        <v>5</v>
      </c>
      <c r="H24" s="5085" t="s">
        <v>5</v>
      </c>
      <c r="I24" s="5086" t="s">
        <v>2</v>
      </c>
      <c r="J24" s="5082" t="s">
        <v>2</v>
      </c>
      <c r="K24" s="5082" t="s">
        <v>2</v>
      </c>
      <c r="L24" s="5082" t="s">
        <v>2</v>
      </c>
      <c r="M24" s="5082" t="s">
        <v>2</v>
      </c>
      <c r="N24" s="5084" t="s">
        <v>5</v>
      </c>
      <c r="O24" s="5085" t="s">
        <v>5</v>
      </c>
      <c r="P24" s="5086" t="s">
        <v>2</v>
      </c>
      <c r="Q24" s="5082" t="s">
        <v>2</v>
      </c>
      <c r="R24" s="5082" t="s">
        <v>2</v>
      </c>
      <c r="S24" s="5082" t="s">
        <v>2</v>
      </c>
      <c r="T24" s="5082" t="s">
        <v>2</v>
      </c>
      <c r="U24" s="5084" t="s">
        <v>5</v>
      </c>
      <c r="V24" s="5085" t="s">
        <v>5</v>
      </c>
      <c r="W24" s="5086" t="s">
        <v>2</v>
      </c>
      <c r="X24" s="5082" t="s">
        <v>2</v>
      </c>
      <c r="Y24" s="5082" t="s">
        <v>2</v>
      </c>
      <c r="Z24" s="5082" t="s">
        <v>2</v>
      </c>
      <c r="AA24" s="5184" t="s">
        <v>2</v>
      </c>
      <c r="AB24" s="5185" t="s">
        <v>5</v>
      </c>
      <c r="AC24" s="5186" t="s">
        <v>5</v>
      </c>
      <c r="AD24" s="5187" t="s">
        <v>2</v>
      </c>
      <c r="AE24" s="5184" t="s">
        <v>2</v>
      </c>
      <c r="AF24" s="5188" t="s">
        <v>2</v>
      </c>
      <c r="AG24" s="5007" t="s">
        <v>2</v>
      </c>
      <c r="AH24" s="5005" t="s">
        <v>2</v>
      </c>
      <c r="AI24" s="5008" t="s">
        <v>5</v>
      </c>
      <c r="AJ24" s="5006" t="s">
        <v>5</v>
      </c>
      <c r="AK24" s="12">
        <v>22</v>
      </c>
      <c r="AL24" s="13">
        <v>0</v>
      </c>
      <c r="AM24" s="13">
        <v>0</v>
      </c>
      <c r="AN24" s="13">
        <v>9</v>
      </c>
      <c r="AO24" s="13">
        <v>0</v>
      </c>
      <c r="AP24" s="13">
        <v>0</v>
      </c>
      <c r="AQ24" s="13">
        <v>0</v>
      </c>
      <c r="AR24" s="14">
        <v>0</v>
      </c>
    </row>
    <row r="25" spans="1:46" ht="20.25" customHeight="1">
      <c r="A25" s="5143" t="s">
        <v>2132</v>
      </c>
      <c r="B25" s="5087" t="s">
        <v>5</v>
      </c>
      <c r="C25" s="5088" t="s">
        <v>2</v>
      </c>
      <c r="D25" s="5088" t="s">
        <v>2</v>
      </c>
      <c r="E25" s="5088" t="s">
        <v>2</v>
      </c>
      <c r="F25" s="5088" t="s">
        <v>2</v>
      </c>
      <c r="G25" s="5090" t="s">
        <v>5</v>
      </c>
      <c r="H25" s="5091" t="s">
        <v>5</v>
      </c>
      <c r="I25" s="5093" t="s">
        <v>2</v>
      </c>
      <c r="J25" s="5088" t="s">
        <v>2</v>
      </c>
      <c r="K25" s="5088" t="s">
        <v>2</v>
      </c>
      <c r="L25" s="5088" t="s">
        <v>2</v>
      </c>
      <c r="M25" s="5088" t="s">
        <v>2</v>
      </c>
      <c r="N25" s="5090" t="s">
        <v>5</v>
      </c>
      <c r="O25" s="5091" t="s">
        <v>5</v>
      </c>
      <c r="P25" s="5093" t="s">
        <v>2</v>
      </c>
      <c r="Q25" s="5088" t="s">
        <v>2</v>
      </c>
      <c r="R25" s="5088" t="s">
        <v>2</v>
      </c>
      <c r="S25" s="5088" t="s">
        <v>2</v>
      </c>
      <c r="T25" s="5088" t="s">
        <v>2</v>
      </c>
      <c r="U25" s="5090" t="s">
        <v>5</v>
      </c>
      <c r="V25" s="5091" t="s">
        <v>5</v>
      </c>
      <c r="W25" s="5093" t="s">
        <v>2</v>
      </c>
      <c r="X25" s="5088" t="s">
        <v>2</v>
      </c>
      <c r="Y25" s="5088" t="s">
        <v>2</v>
      </c>
      <c r="Z25" s="5088" t="s">
        <v>2</v>
      </c>
      <c r="AA25" s="5209" t="s">
        <v>2</v>
      </c>
      <c r="AB25" s="5190" t="s">
        <v>5</v>
      </c>
      <c r="AC25" s="5191" t="s">
        <v>5</v>
      </c>
      <c r="AD25" s="5193" t="s">
        <v>2</v>
      </c>
      <c r="AE25" s="5209" t="s">
        <v>2</v>
      </c>
      <c r="AF25" s="5203" t="s">
        <v>2</v>
      </c>
      <c r="AG25" s="5015" t="s">
        <v>2</v>
      </c>
      <c r="AH25" s="5012" t="s">
        <v>2</v>
      </c>
      <c r="AI25" s="5016" t="s">
        <v>5</v>
      </c>
      <c r="AJ25" s="5014" t="s">
        <v>5</v>
      </c>
      <c r="AK25" s="12">
        <v>22</v>
      </c>
      <c r="AL25" s="13">
        <v>0</v>
      </c>
      <c r="AM25" s="13">
        <v>0</v>
      </c>
      <c r="AN25" s="13">
        <v>9</v>
      </c>
      <c r="AO25" s="13">
        <v>0</v>
      </c>
      <c r="AP25" s="13">
        <v>0</v>
      </c>
      <c r="AQ25" s="13">
        <v>0</v>
      </c>
      <c r="AR25" s="14">
        <v>0</v>
      </c>
    </row>
    <row r="26" spans="1:46" ht="20.25" customHeight="1">
      <c r="A26" s="5144" t="s">
        <v>1108</v>
      </c>
      <c r="B26" s="5121" t="s">
        <v>1047</v>
      </c>
      <c r="C26" s="5088" t="s">
        <v>2</v>
      </c>
      <c r="D26" s="5090" t="s">
        <v>5</v>
      </c>
      <c r="E26" s="5088" t="s">
        <v>2</v>
      </c>
      <c r="F26" s="5089" t="s">
        <v>2</v>
      </c>
      <c r="G26" s="5090" t="s">
        <v>5</v>
      </c>
      <c r="H26" s="5091" t="s">
        <v>5</v>
      </c>
      <c r="I26" s="2068" t="s">
        <v>3</v>
      </c>
      <c r="J26" s="5088" t="s">
        <v>2</v>
      </c>
      <c r="K26" s="1978" t="s">
        <v>3</v>
      </c>
      <c r="L26" s="5147" t="s">
        <v>1132</v>
      </c>
      <c r="M26" s="5088" t="s">
        <v>2</v>
      </c>
      <c r="N26" s="5090" t="s">
        <v>5</v>
      </c>
      <c r="O26" s="5091" t="s">
        <v>5</v>
      </c>
      <c r="P26" s="5093" t="s">
        <v>2</v>
      </c>
      <c r="Q26" s="5090" t="s">
        <v>5</v>
      </c>
      <c r="R26" s="5088" t="s">
        <v>2</v>
      </c>
      <c r="S26" s="5088" t="s">
        <v>2</v>
      </c>
      <c r="T26" s="1978" t="s">
        <v>3</v>
      </c>
      <c r="U26" s="5090" t="s">
        <v>2163</v>
      </c>
      <c r="V26" s="5092" t="s">
        <v>1047</v>
      </c>
      <c r="W26" s="5093" t="s">
        <v>2</v>
      </c>
      <c r="X26" s="1978" t="s">
        <v>3</v>
      </c>
      <c r="Y26" s="5088" t="s">
        <v>2</v>
      </c>
      <c r="Z26" s="5089" t="s">
        <v>2</v>
      </c>
      <c r="AA26" s="5209" t="s">
        <v>2</v>
      </c>
      <c r="AB26" s="5190" t="s">
        <v>5</v>
      </c>
      <c r="AC26" s="5191" t="s">
        <v>5</v>
      </c>
      <c r="AD26" s="5193" t="s">
        <v>2</v>
      </c>
      <c r="AE26" s="5209" t="s">
        <v>2</v>
      </c>
      <c r="AF26" s="5203" t="s">
        <v>2</v>
      </c>
      <c r="AG26" s="5015" t="s">
        <v>2</v>
      </c>
      <c r="AH26" s="5012" t="s">
        <v>2</v>
      </c>
      <c r="AI26" s="5016" t="s">
        <v>5</v>
      </c>
      <c r="AJ26" s="5033" t="s">
        <v>1047</v>
      </c>
      <c r="AK26" s="12">
        <v>16</v>
      </c>
      <c r="AL26" s="13">
        <v>4</v>
      </c>
      <c r="AM26" s="13">
        <v>0</v>
      </c>
      <c r="AN26" s="13">
        <v>9</v>
      </c>
      <c r="AO26" s="13">
        <v>2</v>
      </c>
      <c r="AP26" s="13">
        <v>1</v>
      </c>
      <c r="AQ26" s="13">
        <v>3</v>
      </c>
      <c r="AR26" s="14">
        <v>10</v>
      </c>
    </row>
    <row r="27" spans="1:46" ht="20.25" customHeight="1">
      <c r="A27" s="5145" t="s">
        <v>340</v>
      </c>
      <c r="B27" s="5087" t="s">
        <v>5</v>
      </c>
      <c r="C27" s="5089" t="s">
        <v>2</v>
      </c>
      <c r="D27" s="5147" t="s">
        <v>1132</v>
      </c>
      <c r="E27" s="5088" t="s">
        <v>2</v>
      </c>
      <c r="F27" s="5090" t="s">
        <v>5</v>
      </c>
      <c r="G27" s="5090" t="s">
        <v>5</v>
      </c>
      <c r="H27" s="5091" t="s">
        <v>5</v>
      </c>
      <c r="I27" s="5093" t="s">
        <v>2</v>
      </c>
      <c r="J27" s="1978" t="s">
        <v>3</v>
      </c>
      <c r="K27" s="5089" t="s">
        <v>2</v>
      </c>
      <c r="L27" s="5088" t="s">
        <v>2</v>
      </c>
      <c r="M27" s="5088" t="s">
        <v>2</v>
      </c>
      <c r="N27" s="5090" t="s">
        <v>5</v>
      </c>
      <c r="O27" s="5091" t="s">
        <v>5</v>
      </c>
      <c r="P27" s="5093" t="s">
        <v>2</v>
      </c>
      <c r="Q27" s="5089" t="s">
        <v>2</v>
      </c>
      <c r="R27" s="1978" t="s">
        <v>3</v>
      </c>
      <c r="S27" s="5088" t="s">
        <v>2</v>
      </c>
      <c r="T27" s="5088" t="s">
        <v>2</v>
      </c>
      <c r="U27" s="5090" t="s">
        <v>5</v>
      </c>
      <c r="V27" s="5091" t="s">
        <v>5</v>
      </c>
      <c r="W27" s="5093" t="s">
        <v>2</v>
      </c>
      <c r="X27" s="5088" t="s">
        <v>2</v>
      </c>
      <c r="Y27" s="5089" t="s">
        <v>2</v>
      </c>
      <c r="Z27" s="1978" t="s">
        <v>3</v>
      </c>
      <c r="AA27" s="5209" t="s">
        <v>2</v>
      </c>
      <c r="AB27" s="5190" t="s">
        <v>5</v>
      </c>
      <c r="AC27" s="5190" t="s">
        <v>5</v>
      </c>
      <c r="AD27" s="5193" t="s">
        <v>2</v>
      </c>
      <c r="AE27" s="5209" t="s">
        <v>2</v>
      </c>
      <c r="AF27" s="5203" t="s">
        <v>2</v>
      </c>
      <c r="AG27" s="5015" t="s">
        <v>2</v>
      </c>
      <c r="AH27" s="5012" t="s">
        <v>2</v>
      </c>
      <c r="AI27" s="5016" t="s">
        <v>5</v>
      </c>
      <c r="AJ27" s="5033" t="s">
        <v>1047</v>
      </c>
      <c r="AK27" s="12">
        <v>17</v>
      </c>
      <c r="AL27" s="13">
        <v>3</v>
      </c>
      <c r="AM27" s="13">
        <v>0</v>
      </c>
      <c r="AN27" s="13">
        <v>10</v>
      </c>
      <c r="AO27" s="13">
        <v>1</v>
      </c>
      <c r="AP27" s="13">
        <v>0</v>
      </c>
      <c r="AQ27" s="13">
        <v>3</v>
      </c>
      <c r="AR27" s="14">
        <v>7</v>
      </c>
      <c r="AT27" t="s">
        <v>2149</v>
      </c>
    </row>
    <row r="28" spans="1:46" ht="20.25" customHeight="1">
      <c r="A28" s="5144" t="s">
        <v>494</v>
      </c>
      <c r="B28" s="5121" t="s">
        <v>1047</v>
      </c>
      <c r="C28" s="5090" t="s">
        <v>5</v>
      </c>
      <c r="D28" s="5089" t="s">
        <v>2</v>
      </c>
      <c r="E28" s="1978" t="s">
        <v>3</v>
      </c>
      <c r="F28" s="1978" t="s">
        <v>3</v>
      </c>
      <c r="G28" s="5092" t="s">
        <v>1047</v>
      </c>
      <c r="H28" s="5091" t="s">
        <v>5</v>
      </c>
      <c r="I28" s="5093" t="s">
        <v>2</v>
      </c>
      <c r="J28" s="5088" t="s">
        <v>2</v>
      </c>
      <c r="K28" s="5088" t="s">
        <v>2</v>
      </c>
      <c r="L28" s="5088" t="s">
        <v>2</v>
      </c>
      <c r="M28" s="1978" t="s">
        <v>3</v>
      </c>
      <c r="N28" s="5090" t="s">
        <v>5</v>
      </c>
      <c r="O28" s="3480" t="s">
        <v>3</v>
      </c>
      <c r="P28" s="5094" t="s">
        <v>2</v>
      </c>
      <c r="Q28" s="1978" t="s">
        <v>3</v>
      </c>
      <c r="R28" s="5088" t="s">
        <v>2</v>
      </c>
      <c r="S28" s="5090" t="s">
        <v>5</v>
      </c>
      <c r="T28" s="5090" t="s">
        <v>5</v>
      </c>
      <c r="U28" s="5090" t="s">
        <v>2162</v>
      </c>
      <c r="V28" s="5091" t="s">
        <v>5</v>
      </c>
      <c r="W28" s="4944" t="s">
        <v>59</v>
      </c>
      <c r="X28" s="5088" t="s">
        <v>2</v>
      </c>
      <c r="Y28" s="5088" t="s">
        <v>2</v>
      </c>
      <c r="Z28" s="5088" t="s">
        <v>2</v>
      </c>
      <c r="AA28" s="5209" t="s">
        <v>2</v>
      </c>
      <c r="AB28" s="5190" t="s">
        <v>5</v>
      </c>
      <c r="AC28" s="5191" t="s">
        <v>5</v>
      </c>
      <c r="AD28" s="5193" t="s">
        <v>2</v>
      </c>
      <c r="AE28" s="5209" t="s">
        <v>2</v>
      </c>
      <c r="AF28" s="5221" t="s">
        <v>2</v>
      </c>
      <c r="AG28" s="5015" t="s">
        <v>2</v>
      </c>
      <c r="AH28" s="5012" t="s">
        <v>2</v>
      </c>
      <c r="AI28" s="5016" t="s">
        <v>5</v>
      </c>
      <c r="AJ28" s="5014" t="s">
        <v>5</v>
      </c>
      <c r="AK28" s="12">
        <v>16</v>
      </c>
      <c r="AL28" s="13">
        <v>4</v>
      </c>
      <c r="AM28" s="13">
        <v>0</v>
      </c>
      <c r="AN28" s="13">
        <v>8</v>
      </c>
      <c r="AO28" s="13">
        <v>3</v>
      </c>
      <c r="AP28" s="13">
        <v>1</v>
      </c>
      <c r="AQ28" s="13">
        <v>3</v>
      </c>
      <c r="AR28" s="14">
        <v>11</v>
      </c>
    </row>
    <row r="29" spans="1:46" ht="20.25" customHeight="1">
      <c r="A29" s="5145" t="s">
        <v>342</v>
      </c>
      <c r="B29" s="5087" t="s">
        <v>5</v>
      </c>
      <c r="C29" s="5090" t="s">
        <v>5</v>
      </c>
      <c r="D29" s="5088" t="s">
        <v>2</v>
      </c>
      <c r="E29" s="5089" t="s">
        <v>2</v>
      </c>
      <c r="F29" s="1978" t="s">
        <v>3</v>
      </c>
      <c r="G29" s="5092" t="s">
        <v>1047</v>
      </c>
      <c r="H29" s="5091" t="s">
        <v>5</v>
      </c>
      <c r="I29" s="5093" t="s">
        <v>2</v>
      </c>
      <c r="J29" s="5088" t="s">
        <v>2</v>
      </c>
      <c r="K29" s="5088" t="s">
        <v>2</v>
      </c>
      <c r="L29" s="1978" t="s">
        <v>3</v>
      </c>
      <c r="M29" s="5088" t="s">
        <v>2</v>
      </c>
      <c r="N29" s="5090" t="s">
        <v>5</v>
      </c>
      <c r="O29" s="5091" t="s">
        <v>5</v>
      </c>
      <c r="P29" s="5093" t="s">
        <v>2</v>
      </c>
      <c r="Q29" s="5088" t="s">
        <v>2</v>
      </c>
      <c r="R29" s="5089" t="s">
        <v>2</v>
      </c>
      <c r="S29" s="1978" t="s">
        <v>3</v>
      </c>
      <c r="T29" s="5088" t="s">
        <v>2</v>
      </c>
      <c r="U29" s="5090" t="s">
        <v>5</v>
      </c>
      <c r="V29" s="5092" t="s">
        <v>1047</v>
      </c>
      <c r="W29" s="5153" t="s">
        <v>2159</v>
      </c>
      <c r="X29" s="5153" t="s">
        <v>2159</v>
      </c>
      <c r="Y29" s="5090" t="s">
        <v>5</v>
      </c>
      <c r="Z29" s="4944" t="s">
        <v>59</v>
      </c>
      <c r="AA29" s="5192" t="s">
        <v>2166</v>
      </c>
      <c r="AB29" s="5190" t="s">
        <v>5</v>
      </c>
      <c r="AC29" s="5191" t="s">
        <v>5</v>
      </c>
      <c r="AD29" s="5209" t="s">
        <v>2</v>
      </c>
      <c r="AE29" s="5189" t="s">
        <v>2</v>
      </c>
      <c r="AF29" s="5203" t="s">
        <v>2</v>
      </c>
      <c r="AG29" s="5015" t="s">
        <v>2</v>
      </c>
      <c r="AH29" s="5012" t="s">
        <v>2</v>
      </c>
      <c r="AI29" s="5016" t="s">
        <v>5</v>
      </c>
      <c r="AJ29" s="5014" t="s">
        <v>5</v>
      </c>
      <c r="AK29" s="12">
        <v>17</v>
      </c>
      <c r="AL29" s="13">
        <v>3</v>
      </c>
      <c r="AM29" s="13">
        <v>0</v>
      </c>
      <c r="AN29" s="13">
        <v>9</v>
      </c>
      <c r="AO29" s="13">
        <v>2</v>
      </c>
      <c r="AP29" s="13">
        <v>0</v>
      </c>
      <c r="AQ29" s="13">
        <v>3</v>
      </c>
      <c r="AR29" s="14">
        <v>8</v>
      </c>
      <c r="AT29" s="5034"/>
    </row>
    <row r="30" spans="1:46" ht="20.25" customHeight="1">
      <c r="A30" s="5144" t="s">
        <v>338</v>
      </c>
      <c r="B30" s="5087" t="s">
        <v>5</v>
      </c>
      <c r="C30" s="5148" t="s">
        <v>2153</v>
      </c>
      <c r="D30" s="5102" t="s">
        <v>2154</v>
      </c>
      <c r="E30" s="5088" t="s">
        <v>2</v>
      </c>
      <c r="F30" s="5088" t="s">
        <v>2</v>
      </c>
      <c r="G30" s="5090" t="s">
        <v>5</v>
      </c>
      <c r="H30" s="2031" t="s">
        <v>3</v>
      </c>
      <c r="I30" s="5094" t="s">
        <v>2</v>
      </c>
      <c r="J30" s="5088" t="s">
        <v>2</v>
      </c>
      <c r="K30" s="5090" t="s">
        <v>5</v>
      </c>
      <c r="L30" s="5088" t="s">
        <v>2</v>
      </c>
      <c r="M30" s="5088" t="s">
        <v>2</v>
      </c>
      <c r="N30" s="5090" t="s">
        <v>5</v>
      </c>
      <c r="O30" s="5091" t="s">
        <v>5</v>
      </c>
      <c r="P30" s="5093" t="s">
        <v>2</v>
      </c>
      <c r="Q30" s="5090" t="s">
        <v>5</v>
      </c>
      <c r="R30" s="5088" t="s">
        <v>2</v>
      </c>
      <c r="S30" s="5088" t="s">
        <v>2</v>
      </c>
      <c r="T30" s="5088" t="s">
        <v>2</v>
      </c>
      <c r="U30" s="5090" t="s">
        <v>5</v>
      </c>
      <c r="V30" s="5091" t="s">
        <v>5</v>
      </c>
      <c r="W30" s="4944" t="s">
        <v>59</v>
      </c>
      <c r="X30" s="1978" t="s">
        <v>3</v>
      </c>
      <c r="Y30" s="5088" t="s">
        <v>2</v>
      </c>
      <c r="Z30" s="5088" t="s">
        <v>2</v>
      </c>
      <c r="AA30" s="1295" t="s">
        <v>3</v>
      </c>
      <c r="AB30" s="5190" t="s">
        <v>5</v>
      </c>
      <c r="AC30" s="5212" t="s">
        <v>3</v>
      </c>
      <c r="AD30" s="5211" t="s">
        <v>5</v>
      </c>
      <c r="AE30" s="1295" t="s">
        <v>3</v>
      </c>
      <c r="AF30" s="1295" t="s">
        <v>3</v>
      </c>
      <c r="AG30" s="5015" t="s">
        <v>2</v>
      </c>
      <c r="AH30" s="5012" t="s">
        <v>2</v>
      </c>
      <c r="AI30" s="5016" t="s">
        <v>5</v>
      </c>
      <c r="AJ30" s="5014" t="s">
        <v>5</v>
      </c>
      <c r="AK30" s="12">
        <v>16</v>
      </c>
      <c r="AL30" s="13">
        <v>4</v>
      </c>
      <c r="AM30" s="13">
        <v>0</v>
      </c>
      <c r="AN30" s="13">
        <v>9</v>
      </c>
      <c r="AO30" s="13">
        <v>2</v>
      </c>
      <c r="AP30" s="13">
        <v>0</v>
      </c>
      <c r="AQ30" s="13">
        <v>2</v>
      </c>
      <c r="AR30" s="14">
        <v>10</v>
      </c>
    </row>
    <row r="31" spans="1:46" ht="20.25" customHeight="1" thickBot="1">
      <c r="A31" s="5144" t="s">
        <v>1107</v>
      </c>
      <c r="B31" s="5087" t="s">
        <v>5</v>
      </c>
      <c r="C31" s="5088" t="s">
        <v>2</v>
      </c>
      <c r="D31" s="5088" t="s">
        <v>2</v>
      </c>
      <c r="E31" s="5088" t="s">
        <v>2</v>
      </c>
      <c r="F31" s="5088" t="s">
        <v>2</v>
      </c>
      <c r="G31" s="5090" t="s">
        <v>5</v>
      </c>
      <c r="H31" s="5091" t="s">
        <v>5</v>
      </c>
      <c r="I31" s="5093" t="s">
        <v>2</v>
      </c>
      <c r="J31" s="5088" t="s">
        <v>2</v>
      </c>
      <c r="K31" s="5090" t="s">
        <v>5</v>
      </c>
      <c r="L31" s="5088" t="s">
        <v>2</v>
      </c>
      <c r="M31" s="5089" t="s">
        <v>2</v>
      </c>
      <c r="N31" s="5090" t="s">
        <v>5</v>
      </c>
      <c r="O31" s="5123" t="s">
        <v>1047</v>
      </c>
      <c r="P31" s="5093" t="s">
        <v>2</v>
      </c>
      <c r="Q31" s="5088" t="s">
        <v>2</v>
      </c>
      <c r="R31" s="5088" t="s">
        <v>2</v>
      </c>
      <c r="S31" s="5088" t="s">
        <v>2</v>
      </c>
      <c r="T31" s="5088" t="s">
        <v>2</v>
      </c>
      <c r="U31" s="5090" t="s">
        <v>5</v>
      </c>
      <c r="V31" s="5091" t="s">
        <v>5</v>
      </c>
      <c r="W31" s="5088" t="s">
        <v>2</v>
      </c>
      <c r="X31" s="2418" t="s">
        <v>2</v>
      </c>
      <c r="Y31" s="5088" t="s">
        <v>2</v>
      </c>
      <c r="Z31" s="5088" t="s">
        <v>2</v>
      </c>
      <c r="AA31" s="5209" t="s">
        <v>2</v>
      </c>
      <c r="AB31" s="5190" t="s">
        <v>5</v>
      </c>
      <c r="AC31" s="5222" t="s">
        <v>1047</v>
      </c>
      <c r="AD31" s="5193" t="s">
        <v>2</v>
      </c>
      <c r="AE31" s="5209" t="s">
        <v>2</v>
      </c>
      <c r="AF31" s="5191" t="s">
        <v>5</v>
      </c>
      <c r="AG31" s="5015" t="s">
        <v>2</v>
      </c>
      <c r="AH31" s="5012" t="s">
        <v>2</v>
      </c>
      <c r="AI31" s="5016" t="s">
        <v>5</v>
      </c>
      <c r="AJ31" s="5014" t="s">
        <v>5</v>
      </c>
      <c r="AK31" s="12">
        <v>20</v>
      </c>
      <c r="AL31" s="13">
        <v>0</v>
      </c>
      <c r="AM31" s="13">
        <v>0</v>
      </c>
      <c r="AN31" s="13">
        <v>9</v>
      </c>
      <c r="AO31" s="13">
        <v>2</v>
      </c>
      <c r="AP31" s="13">
        <v>0</v>
      </c>
      <c r="AQ31" s="13">
        <v>2</v>
      </c>
      <c r="AR31" s="14">
        <v>2</v>
      </c>
    </row>
    <row r="32" spans="1:46" ht="20.25" customHeight="1">
      <c r="A32" s="5144" t="s">
        <v>339</v>
      </c>
      <c r="B32" s="5121" t="s">
        <v>1047</v>
      </c>
      <c r="C32" s="5088" t="s">
        <v>2</v>
      </c>
      <c r="D32" s="4944" t="s">
        <v>59</v>
      </c>
      <c r="E32" s="5088" t="s">
        <v>2</v>
      </c>
      <c r="F32" s="5088" t="s">
        <v>2</v>
      </c>
      <c r="G32" s="5090" t="s">
        <v>5</v>
      </c>
      <c r="H32" s="5091" t="s">
        <v>5</v>
      </c>
      <c r="I32" s="5093" t="s">
        <v>2</v>
      </c>
      <c r="J32" s="5089" t="s">
        <v>2</v>
      </c>
      <c r="K32" s="5088" t="s">
        <v>2</v>
      </c>
      <c r="L32" s="5088" t="s">
        <v>2</v>
      </c>
      <c r="M32" s="5088" t="s">
        <v>2</v>
      </c>
      <c r="N32" s="5090" t="s">
        <v>5</v>
      </c>
      <c r="O32" s="5091" t="s">
        <v>5</v>
      </c>
      <c r="P32" s="2068" t="s">
        <v>3</v>
      </c>
      <c r="Q32" s="5088" t="s">
        <v>2</v>
      </c>
      <c r="R32" s="5088" t="s">
        <v>2</v>
      </c>
      <c r="S32" s="5088" t="s">
        <v>2</v>
      </c>
      <c r="T32" s="5089" t="s">
        <v>2</v>
      </c>
      <c r="U32" s="5092" t="s">
        <v>1047</v>
      </c>
      <c r="V32" s="5091" t="s">
        <v>5</v>
      </c>
      <c r="W32" s="5090" t="s">
        <v>5</v>
      </c>
      <c r="X32" s="5088" t="s">
        <v>2</v>
      </c>
      <c r="Y32" s="1978" t="s">
        <v>3</v>
      </c>
      <c r="Z32" s="5088" t="s">
        <v>2</v>
      </c>
      <c r="AA32" s="5209" t="s">
        <v>2</v>
      </c>
      <c r="AB32" s="5190" t="s">
        <v>5</v>
      </c>
      <c r="AC32" s="5191" t="s">
        <v>5</v>
      </c>
      <c r="AD32" s="5189" t="s">
        <v>2</v>
      </c>
      <c r="AE32" s="5190" t="s">
        <v>5</v>
      </c>
      <c r="AF32" s="1295" t="s">
        <v>3</v>
      </c>
      <c r="AG32" s="5015" t="s">
        <v>2</v>
      </c>
      <c r="AH32" s="5012" t="s">
        <v>2</v>
      </c>
      <c r="AI32" s="5035" t="s">
        <v>1047</v>
      </c>
      <c r="AJ32" s="5014" t="s">
        <v>5</v>
      </c>
      <c r="AK32" s="12">
        <v>16</v>
      </c>
      <c r="AL32" s="13">
        <v>4</v>
      </c>
      <c r="AM32" s="13">
        <v>0</v>
      </c>
      <c r="AN32" s="13">
        <v>9</v>
      </c>
      <c r="AO32" s="13">
        <v>2</v>
      </c>
      <c r="AP32" s="13">
        <v>1</v>
      </c>
      <c r="AQ32" s="13">
        <v>3</v>
      </c>
      <c r="AR32" s="14">
        <v>10</v>
      </c>
    </row>
    <row r="33" spans="1:44" ht="20.25" customHeight="1" thickBot="1">
      <c r="A33" s="5146" t="s">
        <v>344</v>
      </c>
      <c r="B33" s="5095" t="s">
        <v>5</v>
      </c>
      <c r="C33" s="5096" t="s">
        <v>2152</v>
      </c>
      <c r="D33" s="5096" t="s">
        <v>2156</v>
      </c>
      <c r="E33" s="5096" t="s">
        <v>2</v>
      </c>
      <c r="F33" s="5096" t="s">
        <v>2</v>
      </c>
      <c r="G33" s="5097" t="s">
        <v>5</v>
      </c>
      <c r="H33" s="5122" t="s">
        <v>1047</v>
      </c>
      <c r="I33" s="5100" t="s">
        <v>2</v>
      </c>
      <c r="J33" s="5096" t="s">
        <v>2</v>
      </c>
      <c r="K33" s="5096" t="s">
        <v>2</v>
      </c>
      <c r="L33" s="5096" t="s">
        <v>2</v>
      </c>
      <c r="M33" s="5096" t="s">
        <v>2</v>
      </c>
      <c r="N33" s="5097" t="s">
        <v>5</v>
      </c>
      <c r="O33" s="5091" t="s">
        <v>5</v>
      </c>
      <c r="P33" s="5100" t="s">
        <v>2</v>
      </c>
      <c r="Q33" s="5096" t="s">
        <v>2</v>
      </c>
      <c r="R33" s="5097" t="s">
        <v>5</v>
      </c>
      <c r="S33" s="2418" t="s">
        <v>2</v>
      </c>
      <c r="T33" s="5096" t="s">
        <v>2160</v>
      </c>
      <c r="U33" s="5097" t="s">
        <v>5</v>
      </c>
      <c r="V33" s="5098" t="s">
        <v>5</v>
      </c>
      <c r="W33" s="5094" t="s">
        <v>2</v>
      </c>
      <c r="X33" s="5096" t="s">
        <v>2</v>
      </c>
      <c r="Y33" s="5096" t="s">
        <v>2</v>
      </c>
      <c r="Z33" s="5096" t="s">
        <v>2</v>
      </c>
      <c r="AA33" s="5189" t="s">
        <v>2</v>
      </c>
      <c r="AB33" s="5195" t="s">
        <v>5</v>
      </c>
      <c r="AC33" s="5196" t="s">
        <v>5</v>
      </c>
      <c r="AD33" s="5210" t="s">
        <v>2</v>
      </c>
      <c r="AE33" s="5195" t="s">
        <v>5</v>
      </c>
      <c r="AF33" s="5203" t="s">
        <v>2</v>
      </c>
      <c r="AG33" s="5030" t="s">
        <v>2</v>
      </c>
      <c r="AH33" s="5017" t="s">
        <v>2</v>
      </c>
      <c r="AI33" s="5036" t="s">
        <v>1047</v>
      </c>
      <c r="AJ33" s="5019" t="s">
        <v>5</v>
      </c>
      <c r="AK33" s="12">
        <v>20</v>
      </c>
      <c r="AL33" s="13">
        <v>0</v>
      </c>
      <c r="AM33" s="13">
        <v>0</v>
      </c>
      <c r="AN33" s="13">
        <v>10</v>
      </c>
      <c r="AO33" s="13">
        <v>1</v>
      </c>
      <c r="AP33" s="13">
        <v>0</v>
      </c>
      <c r="AQ33" s="13">
        <v>3</v>
      </c>
      <c r="AR33" s="14">
        <v>1</v>
      </c>
    </row>
    <row r="34" spans="1:44" ht="20.100000000000001" customHeight="1">
      <c r="A34" s="5037" t="s">
        <v>2133</v>
      </c>
      <c r="B34" s="4745"/>
      <c r="C34" s="1597"/>
      <c r="D34" s="1597"/>
      <c r="E34" s="1597"/>
      <c r="F34" s="5038"/>
      <c r="G34" s="5022"/>
      <c r="H34" s="5023"/>
      <c r="I34" s="3398"/>
      <c r="J34" s="1597"/>
      <c r="K34" s="1597"/>
      <c r="L34" s="1597"/>
      <c r="M34" s="5038"/>
      <c r="N34" s="5022"/>
      <c r="O34" s="5023"/>
      <c r="P34" s="3398"/>
      <c r="Q34" s="1597"/>
      <c r="R34" s="1597"/>
      <c r="S34" s="1597"/>
      <c r="T34" s="5022"/>
      <c r="U34" s="5022"/>
      <c r="V34" s="5023"/>
      <c r="W34" s="3449"/>
      <c r="X34" s="1597"/>
      <c r="Y34" s="1597"/>
      <c r="Z34" s="1597"/>
      <c r="AA34" s="5157"/>
      <c r="AB34" s="5157"/>
      <c r="AC34" s="5158"/>
      <c r="AD34" s="5159"/>
      <c r="AE34" s="5160"/>
      <c r="AF34" s="5160"/>
      <c r="AG34" s="5038"/>
      <c r="AH34" s="5038"/>
      <c r="AI34" s="3449"/>
      <c r="AJ34" s="1597"/>
      <c r="AK34" s="13">
        <v>0</v>
      </c>
      <c r="AL34" s="13">
        <v>0</v>
      </c>
      <c r="AM34" s="13">
        <v>0</v>
      </c>
      <c r="AN34" s="13">
        <v>0</v>
      </c>
      <c r="AO34" s="13">
        <v>0</v>
      </c>
      <c r="AP34" s="13">
        <v>1</v>
      </c>
      <c r="AQ34" s="13">
        <v>0</v>
      </c>
      <c r="AR34" s="14">
        <v>0</v>
      </c>
    </row>
    <row r="35" spans="1:44" ht="20.100000000000001" customHeight="1">
      <c r="A35" s="5039" t="s">
        <v>2134</v>
      </c>
      <c r="B35" s="5040"/>
      <c r="C35" s="13"/>
      <c r="D35" s="5013"/>
      <c r="E35" s="5013"/>
      <c r="F35" s="5013"/>
      <c r="G35" s="13"/>
      <c r="H35" s="14"/>
      <c r="I35" s="1593"/>
      <c r="J35" s="13"/>
      <c r="K35" s="5013"/>
      <c r="L35" s="5013"/>
      <c r="M35" s="5013"/>
      <c r="N35" s="13"/>
      <c r="O35" s="14"/>
      <c r="P35" s="1593"/>
      <c r="Q35" s="13"/>
      <c r="R35" s="13"/>
      <c r="S35" s="5013"/>
      <c r="T35" s="5013"/>
      <c r="U35" s="13"/>
      <c r="V35" s="14"/>
      <c r="W35" s="12"/>
      <c r="X35" s="5013"/>
      <c r="Y35" s="5013"/>
      <c r="Z35" s="5013"/>
      <c r="AA35" s="5161"/>
      <c r="AB35" s="5162"/>
      <c r="AC35" s="5163"/>
      <c r="AD35" s="5164"/>
      <c r="AE35" s="5162"/>
      <c r="AF35" s="5162"/>
      <c r="AG35" s="5041"/>
      <c r="AH35" s="5041"/>
      <c r="AI35" s="12"/>
      <c r="AJ35" s="13"/>
      <c r="AK35" s="13">
        <v>0</v>
      </c>
      <c r="AL35" s="13">
        <v>0</v>
      </c>
      <c r="AM35" s="13">
        <v>0</v>
      </c>
      <c r="AN35" s="13">
        <v>0</v>
      </c>
      <c r="AO35" s="13">
        <v>0</v>
      </c>
      <c r="AP35" s="13">
        <v>1</v>
      </c>
      <c r="AQ35" s="13">
        <v>0</v>
      </c>
      <c r="AR35" s="14">
        <v>0</v>
      </c>
    </row>
    <row r="36" spans="1:44" ht="20.100000000000001" customHeight="1">
      <c r="A36" s="5042" t="s">
        <v>2135</v>
      </c>
      <c r="B36" s="5011"/>
      <c r="C36" s="5013"/>
      <c r="D36" s="13"/>
      <c r="E36" s="13"/>
      <c r="F36" s="13"/>
      <c r="G36" s="13"/>
      <c r="H36" s="5043"/>
      <c r="I36" s="5029"/>
      <c r="J36" s="5013"/>
      <c r="K36" s="13"/>
      <c r="L36" s="13"/>
      <c r="M36" s="13"/>
      <c r="N36" s="13"/>
      <c r="O36" s="14"/>
      <c r="P36" s="5029"/>
      <c r="Q36" s="5013"/>
      <c r="R36" s="13"/>
      <c r="S36" s="13"/>
      <c r="T36" s="13"/>
      <c r="U36" s="13"/>
      <c r="V36" s="5014"/>
      <c r="W36" s="5016"/>
      <c r="X36" s="13"/>
      <c r="Y36" s="13"/>
      <c r="Z36" s="13"/>
      <c r="AA36" s="5162"/>
      <c r="AB36" s="5162"/>
      <c r="AC36" s="5165"/>
      <c r="AD36" s="5166"/>
      <c r="AE36" s="5162"/>
      <c r="AF36" s="5162"/>
      <c r="AG36" s="5044"/>
      <c r="AH36" s="5041"/>
      <c r="AI36" s="12"/>
      <c r="AJ36" s="13"/>
      <c r="AK36" s="13">
        <v>0</v>
      </c>
      <c r="AL36" s="13">
        <v>0</v>
      </c>
      <c r="AM36" s="13">
        <v>0</v>
      </c>
      <c r="AN36" s="13">
        <v>0</v>
      </c>
      <c r="AO36" s="13">
        <v>0</v>
      </c>
      <c r="AP36" s="13">
        <v>1</v>
      </c>
      <c r="AQ36" s="13">
        <v>0</v>
      </c>
      <c r="AR36" s="14">
        <v>0</v>
      </c>
    </row>
    <row r="37" spans="1:44" ht="20.100000000000001" customHeight="1" thickBot="1">
      <c r="A37" s="5045" t="s">
        <v>2136</v>
      </c>
      <c r="B37" s="5046"/>
      <c r="C37" s="5018"/>
      <c r="D37" s="5018"/>
      <c r="E37" s="20"/>
      <c r="F37" s="20"/>
      <c r="G37" s="20"/>
      <c r="H37" s="1595"/>
      <c r="I37" s="1594"/>
      <c r="J37" s="5018"/>
      <c r="K37" s="5018"/>
      <c r="L37" s="20"/>
      <c r="M37" s="20"/>
      <c r="N37" s="5018"/>
      <c r="O37" s="1595"/>
      <c r="P37" s="1594"/>
      <c r="Q37" s="20"/>
      <c r="R37" s="5018"/>
      <c r="S37" s="20"/>
      <c r="T37" s="20"/>
      <c r="U37" s="20"/>
      <c r="V37" s="1595"/>
      <c r="W37" s="1735"/>
      <c r="X37" s="5018"/>
      <c r="Y37" s="5018"/>
      <c r="Z37" s="5018"/>
      <c r="AA37" s="5167"/>
      <c r="AB37" s="5167"/>
      <c r="AC37" s="5168"/>
      <c r="AD37" s="5169"/>
      <c r="AE37" s="5170"/>
      <c r="AF37" s="5170"/>
      <c r="AG37" s="5047"/>
      <c r="AH37" s="5047"/>
      <c r="AI37" s="5020"/>
      <c r="AJ37" s="5018"/>
      <c r="AK37" s="20">
        <v>0</v>
      </c>
      <c r="AL37" s="20">
        <v>0</v>
      </c>
      <c r="AM37" s="20">
        <v>0</v>
      </c>
      <c r="AN37" s="20">
        <v>0</v>
      </c>
      <c r="AO37" s="20">
        <v>0</v>
      </c>
      <c r="AP37" s="20">
        <v>1</v>
      </c>
      <c r="AQ37" s="20">
        <v>0</v>
      </c>
      <c r="AR37" s="1595">
        <v>0</v>
      </c>
    </row>
    <row r="38" spans="1:44">
      <c r="A38" s="5048" t="s">
        <v>2</v>
      </c>
      <c r="B38" s="5049">
        <v>0</v>
      </c>
      <c r="C38" s="5050">
        <v>3</v>
      </c>
      <c r="D38" s="5050">
        <v>3</v>
      </c>
      <c r="E38" s="5050">
        <v>3</v>
      </c>
      <c r="F38" s="5050">
        <v>3</v>
      </c>
      <c r="G38" s="5050">
        <v>0</v>
      </c>
      <c r="H38" s="5050">
        <v>0</v>
      </c>
      <c r="I38" s="5050">
        <v>3</v>
      </c>
      <c r="J38" s="5050">
        <v>3</v>
      </c>
      <c r="K38" s="5050">
        <v>3</v>
      </c>
      <c r="L38" s="5050">
        <v>3</v>
      </c>
      <c r="M38" s="5050">
        <v>3</v>
      </c>
      <c r="N38" s="5050">
        <v>0</v>
      </c>
      <c r="O38" s="5050">
        <v>0</v>
      </c>
      <c r="P38" s="5050">
        <v>3</v>
      </c>
      <c r="Q38" s="5050">
        <v>3</v>
      </c>
      <c r="R38" s="5050">
        <v>3</v>
      </c>
      <c r="S38" s="5050">
        <v>3</v>
      </c>
      <c r="T38" s="5050">
        <v>3</v>
      </c>
      <c r="U38" s="5050">
        <v>0</v>
      </c>
      <c r="V38" s="5050">
        <v>0</v>
      </c>
      <c r="W38" s="5050">
        <v>3</v>
      </c>
      <c r="X38" s="5050">
        <v>3</v>
      </c>
      <c r="Y38" s="5050">
        <v>3</v>
      </c>
      <c r="Z38" s="5050">
        <v>3</v>
      </c>
      <c r="AA38" s="5171">
        <v>3</v>
      </c>
      <c r="AB38" s="5171">
        <v>0</v>
      </c>
      <c r="AC38" s="5171">
        <v>0</v>
      </c>
      <c r="AD38" s="5171">
        <v>3</v>
      </c>
      <c r="AE38" s="5171">
        <v>3</v>
      </c>
      <c r="AF38" s="5171">
        <v>3</v>
      </c>
      <c r="AG38" s="5050"/>
      <c r="AH38" s="5050"/>
      <c r="AI38" s="5051"/>
      <c r="AJ38" s="5051"/>
      <c r="AK38" s="1597" t="s">
        <v>1047</v>
      </c>
      <c r="AL38" s="1597" t="s">
        <v>1708</v>
      </c>
      <c r="AM38" s="4819"/>
      <c r="AN38" s="4819"/>
      <c r="AO38" s="4819"/>
      <c r="AP38" s="4819"/>
      <c r="AQ38" s="4819"/>
      <c r="AR38" s="5052"/>
    </row>
    <row r="39" spans="1:44">
      <c r="A39" s="5053" t="s">
        <v>3</v>
      </c>
      <c r="B39" s="5054">
        <v>3</v>
      </c>
      <c r="C39" s="5055">
        <v>4</v>
      </c>
      <c r="D39" s="5055">
        <v>4</v>
      </c>
      <c r="E39" s="5055">
        <v>4</v>
      </c>
      <c r="F39" s="5055">
        <v>4</v>
      </c>
      <c r="G39" s="5055">
        <v>3</v>
      </c>
      <c r="H39" s="5055">
        <v>3</v>
      </c>
      <c r="I39" s="5055">
        <v>4</v>
      </c>
      <c r="J39" s="5055">
        <v>4</v>
      </c>
      <c r="K39" s="5055">
        <v>4</v>
      </c>
      <c r="L39" s="5055">
        <v>4</v>
      </c>
      <c r="M39" s="5055">
        <v>4</v>
      </c>
      <c r="N39" s="5055">
        <v>3</v>
      </c>
      <c r="O39" s="5055">
        <v>3</v>
      </c>
      <c r="P39" s="5055">
        <v>4</v>
      </c>
      <c r="Q39" s="5055">
        <v>4</v>
      </c>
      <c r="R39" s="5055">
        <v>4</v>
      </c>
      <c r="S39" s="5055">
        <v>4</v>
      </c>
      <c r="T39" s="5055">
        <v>4</v>
      </c>
      <c r="U39" s="5055">
        <v>3</v>
      </c>
      <c r="V39" s="5055">
        <v>3</v>
      </c>
      <c r="W39" s="5055">
        <v>4</v>
      </c>
      <c r="X39" s="5055">
        <v>4</v>
      </c>
      <c r="Y39" s="5055">
        <v>4</v>
      </c>
      <c r="Z39" s="5055">
        <v>4</v>
      </c>
      <c r="AA39" s="5172">
        <v>4</v>
      </c>
      <c r="AB39" s="5172">
        <v>3</v>
      </c>
      <c r="AC39" s="5172">
        <v>3</v>
      </c>
      <c r="AD39" s="5172">
        <v>4</v>
      </c>
      <c r="AE39" s="5172">
        <v>4</v>
      </c>
      <c r="AF39" s="5172">
        <v>4</v>
      </c>
      <c r="AG39" s="5055"/>
      <c r="AH39" s="5055"/>
      <c r="AI39" s="5056"/>
      <c r="AJ39" s="5056"/>
      <c r="AR39" s="5052"/>
    </row>
    <row r="40" spans="1:44">
      <c r="A40" s="5053" t="s">
        <v>495</v>
      </c>
      <c r="B40" s="5057">
        <v>1</v>
      </c>
      <c r="C40" s="5058">
        <v>2</v>
      </c>
      <c r="D40" s="5058">
        <v>2</v>
      </c>
      <c r="E40" s="5058">
        <v>2</v>
      </c>
      <c r="F40" s="5058">
        <v>2</v>
      </c>
      <c r="G40" s="5058">
        <v>2</v>
      </c>
      <c r="H40" s="5058">
        <v>1</v>
      </c>
      <c r="I40" s="5058">
        <v>2</v>
      </c>
      <c r="J40" s="5058">
        <v>2</v>
      </c>
      <c r="K40" s="5058">
        <v>2</v>
      </c>
      <c r="L40" s="5058">
        <v>2</v>
      </c>
      <c r="M40" s="5058">
        <v>2</v>
      </c>
      <c r="N40" s="5058">
        <v>2</v>
      </c>
      <c r="O40" s="5058">
        <v>2</v>
      </c>
      <c r="P40" s="5058">
        <v>2</v>
      </c>
      <c r="Q40" s="5058">
        <v>2</v>
      </c>
      <c r="R40" s="5058">
        <v>2</v>
      </c>
      <c r="S40" s="5058">
        <v>2</v>
      </c>
      <c r="T40" s="5058">
        <v>2</v>
      </c>
      <c r="U40" s="5058">
        <v>2</v>
      </c>
      <c r="V40" s="5058">
        <v>1</v>
      </c>
      <c r="W40" s="5058">
        <v>2</v>
      </c>
      <c r="X40" s="5058">
        <v>2</v>
      </c>
      <c r="Y40" s="5058">
        <v>2</v>
      </c>
      <c r="Z40" s="5058">
        <v>2</v>
      </c>
      <c r="AA40" s="5173">
        <v>2</v>
      </c>
      <c r="AB40" s="5173">
        <v>2</v>
      </c>
      <c r="AC40" s="5173">
        <v>1</v>
      </c>
      <c r="AD40" s="5173">
        <v>2</v>
      </c>
      <c r="AE40" s="5173">
        <v>2</v>
      </c>
      <c r="AF40" s="5173">
        <v>2</v>
      </c>
      <c r="AG40" s="5059"/>
      <c r="AH40" s="5059"/>
      <c r="AI40" s="5060"/>
      <c r="AJ40" s="5060"/>
      <c r="AR40" s="5052"/>
    </row>
    <row r="41" spans="1:44">
      <c r="A41" s="5053" t="s">
        <v>2137</v>
      </c>
      <c r="B41" s="5057">
        <v>1</v>
      </c>
      <c r="C41" s="5058">
        <v>1</v>
      </c>
      <c r="D41" s="5058">
        <v>1</v>
      </c>
      <c r="E41" s="5058">
        <v>1</v>
      </c>
      <c r="F41" s="5058">
        <v>1</v>
      </c>
      <c r="G41" s="5058">
        <v>1</v>
      </c>
      <c r="H41" s="5058">
        <v>1</v>
      </c>
      <c r="I41" s="5058">
        <v>1</v>
      </c>
      <c r="J41" s="5058">
        <v>1</v>
      </c>
      <c r="K41" s="5058">
        <v>1</v>
      </c>
      <c r="L41" s="5058">
        <v>1</v>
      </c>
      <c r="M41" s="5058">
        <v>1</v>
      </c>
      <c r="N41" s="5058">
        <v>1</v>
      </c>
      <c r="O41" s="5058">
        <v>1</v>
      </c>
      <c r="P41" s="5058">
        <v>1</v>
      </c>
      <c r="Q41" s="5058">
        <v>1</v>
      </c>
      <c r="R41" s="5058">
        <v>1</v>
      </c>
      <c r="S41" s="5058">
        <v>0</v>
      </c>
      <c r="T41" s="5058">
        <v>1</v>
      </c>
      <c r="U41" s="5058">
        <v>1</v>
      </c>
      <c r="V41" s="5058">
        <v>1</v>
      </c>
      <c r="W41" s="5058">
        <v>1</v>
      </c>
      <c r="X41" s="5058">
        <v>1</v>
      </c>
      <c r="Y41" s="5058">
        <v>1</v>
      </c>
      <c r="Z41" s="5058">
        <v>1</v>
      </c>
      <c r="AA41" s="5173">
        <v>1</v>
      </c>
      <c r="AB41" s="5173">
        <v>1</v>
      </c>
      <c r="AC41" s="5173">
        <v>1</v>
      </c>
      <c r="AD41" s="5173">
        <v>1</v>
      </c>
      <c r="AE41" s="5173">
        <v>1</v>
      </c>
      <c r="AF41" s="5173">
        <v>1</v>
      </c>
      <c r="AG41" s="5059"/>
      <c r="AH41" s="5059"/>
      <c r="AI41" s="5060"/>
      <c r="AJ41" s="5060"/>
      <c r="AR41" s="5052"/>
    </row>
    <row r="42" spans="1:44">
      <c r="A42" s="5053" t="s">
        <v>2138</v>
      </c>
      <c r="B42" s="5057">
        <v>1</v>
      </c>
      <c r="C42" s="5059">
        <v>1</v>
      </c>
      <c r="D42" s="5059">
        <v>1</v>
      </c>
      <c r="E42" s="5059">
        <v>2</v>
      </c>
      <c r="F42" s="5059">
        <v>1</v>
      </c>
      <c r="G42" s="5059">
        <v>1</v>
      </c>
      <c r="H42" s="5059">
        <v>1</v>
      </c>
      <c r="I42" s="5059">
        <v>1</v>
      </c>
      <c r="J42" s="5059">
        <v>1</v>
      </c>
      <c r="K42" s="5059">
        <v>1</v>
      </c>
      <c r="L42" s="5059">
        <v>0</v>
      </c>
      <c r="M42" s="5059">
        <v>0</v>
      </c>
      <c r="N42" s="5059">
        <v>1</v>
      </c>
      <c r="O42" s="5059">
        <v>0</v>
      </c>
      <c r="P42" s="5059">
        <v>1</v>
      </c>
      <c r="Q42" s="5059">
        <v>1</v>
      </c>
      <c r="R42" s="5059">
        <v>1</v>
      </c>
      <c r="S42" s="5059">
        <v>1</v>
      </c>
      <c r="T42" s="5059">
        <v>2</v>
      </c>
      <c r="U42" s="5059">
        <v>1</v>
      </c>
      <c r="V42" s="5059">
        <v>0</v>
      </c>
      <c r="W42" s="5059">
        <v>1</v>
      </c>
      <c r="X42" s="5059">
        <v>2</v>
      </c>
      <c r="Y42" s="5059">
        <v>1</v>
      </c>
      <c r="Z42" s="5059">
        <v>1</v>
      </c>
      <c r="AA42" s="5174">
        <v>2</v>
      </c>
      <c r="AB42" s="5174">
        <v>0</v>
      </c>
      <c r="AC42" s="5174">
        <v>0</v>
      </c>
      <c r="AD42" s="5174">
        <v>1</v>
      </c>
      <c r="AE42" s="5174">
        <v>2</v>
      </c>
      <c r="AF42" s="5174">
        <v>2</v>
      </c>
      <c r="AG42" s="5059"/>
      <c r="AH42" s="5059"/>
      <c r="AI42" s="5060"/>
      <c r="AJ42" s="5060"/>
      <c r="AR42" s="5061"/>
    </row>
    <row r="43" spans="1:44">
      <c r="A43" s="5062" t="s">
        <v>2</v>
      </c>
      <c r="B43" s="5063">
        <v>0</v>
      </c>
      <c r="C43" s="5064">
        <v>10</v>
      </c>
      <c r="D43" s="5064">
        <v>13</v>
      </c>
      <c r="E43" s="5064">
        <v>7</v>
      </c>
      <c r="F43" s="5064">
        <v>10</v>
      </c>
      <c r="G43" s="5064">
        <v>0</v>
      </c>
      <c r="H43" s="5064">
        <v>0</v>
      </c>
      <c r="I43" s="5064">
        <v>10</v>
      </c>
      <c r="J43" s="5064">
        <v>13</v>
      </c>
      <c r="K43" s="5064">
        <v>10</v>
      </c>
      <c r="L43" s="5064">
        <v>10</v>
      </c>
      <c r="M43" s="5064">
        <v>10</v>
      </c>
      <c r="N43" s="5064">
        <v>0</v>
      </c>
      <c r="O43" s="5064">
        <v>0</v>
      </c>
      <c r="P43" s="5064">
        <v>13</v>
      </c>
      <c r="Q43" s="5064">
        <v>10</v>
      </c>
      <c r="R43" s="5064">
        <v>10</v>
      </c>
      <c r="S43" s="5064">
        <v>7</v>
      </c>
      <c r="T43" s="5064">
        <v>10</v>
      </c>
      <c r="U43" s="5064">
        <v>0</v>
      </c>
      <c r="V43" s="5064">
        <v>0</v>
      </c>
      <c r="W43" s="5064">
        <v>10</v>
      </c>
      <c r="X43" s="5064">
        <v>13</v>
      </c>
      <c r="Y43" s="5064">
        <v>10</v>
      </c>
      <c r="Z43" s="5064">
        <v>7</v>
      </c>
      <c r="AA43" s="5175">
        <v>10</v>
      </c>
      <c r="AB43" s="5175">
        <v>0</v>
      </c>
      <c r="AC43" s="5175">
        <v>0</v>
      </c>
      <c r="AD43" s="5175">
        <v>13</v>
      </c>
      <c r="AE43" s="5175">
        <v>10</v>
      </c>
      <c r="AF43" s="5175">
        <v>12</v>
      </c>
      <c r="AG43" s="5064"/>
      <c r="AH43" s="5064"/>
      <c r="AI43" s="5065"/>
      <c r="AJ43" s="5065"/>
      <c r="AR43" s="5061"/>
    </row>
    <row r="44" spans="1:44">
      <c r="A44" s="5066" t="s">
        <v>496</v>
      </c>
      <c r="B44" s="5057">
        <v>3</v>
      </c>
      <c r="C44" s="5059">
        <v>11</v>
      </c>
      <c r="D44" s="5059">
        <v>11</v>
      </c>
      <c r="E44" s="5059">
        <v>13</v>
      </c>
      <c r="F44" s="5059">
        <v>13</v>
      </c>
      <c r="G44" s="5059">
        <v>3</v>
      </c>
      <c r="H44" s="5059">
        <v>3</v>
      </c>
      <c r="I44" s="5059">
        <v>13</v>
      </c>
      <c r="J44" s="5059">
        <v>13</v>
      </c>
      <c r="K44" s="5059">
        <v>11</v>
      </c>
      <c r="L44" s="5059">
        <v>13</v>
      </c>
      <c r="M44" s="5059">
        <v>13</v>
      </c>
      <c r="N44" s="5059">
        <v>3</v>
      </c>
      <c r="O44" s="5059">
        <v>3</v>
      </c>
      <c r="P44" s="5059">
        <v>13</v>
      </c>
      <c r="Q44" s="5059">
        <v>11</v>
      </c>
      <c r="R44" s="5059">
        <v>11</v>
      </c>
      <c r="S44" s="5059">
        <v>13</v>
      </c>
      <c r="T44" s="5059">
        <v>13</v>
      </c>
      <c r="U44" s="5059">
        <v>3</v>
      </c>
      <c r="V44" s="5059">
        <v>3</v>
      </c>
      <c r="W44" s="5059">
        <v>13</v>
      </c>
      <c r="X44" s="5059">
        <v>13</v>
      </c>
      <c r="Y44" s="5059">
        <v>11</v>
      </c>
      <c r="Z44" s="5059">
        <v>13</v>
      </c>
      <c r="AA44" s="5174">
        <v>12</v>
      </c>
      <c r="AB44" s="5174">
        <v>3</v>
      </c>
      <c r="AC44" s="5174">
        <v>3</v>
      </c>
      <c r="AD44" s="5174">
        <v>13</v>
      </c>
      <c r="AE44" s="5174">
        <v>11</v>
      </c>
      <c r="AF44" s="5174">
        <v>11</v>
      </c>
      <c r="AG44" s="5059"/>
      <c r="AH44" s="5059"/>
      <c r="AI44" s="5060"/>
      <c r="AJ44" s="5060"/>
      <c r="AR44" s="5061"/>
    </row>
    <row r="45" spans="1:44">
      <c r="A45" s="5067" t="s">
        <v>1047</v>
      </c>
      <c r="B45" s="5054">
        <v>3</v>
      </c>
      <c r="C45" s="5055">
        <v>0</v>
      </c>
      <c r="D45" s="5055">
        <v>0</v>
      </c>
      <c r="E45" s="5055">
        <v>0</v>
      </c>
      <c r="F45" s="5055">
        <v>0</v>
      </c>
      <c r="G45" s="5055">
        <v>2</v>
      </c>
      <c r="H45" s="5055">
        <v>2</v>
      </c>
      <c r="I45" s="5055">
        <v>0</v>
      </c>
      <c r="J45" s="5055">
        <v>0</v>
      </c>
      <c r="K45" s="5055">
        <v>0</v>
      </c>
      <c r="L45" s="5055">
        <v>0</v>
      </c>
      <c r="M45" s="5055">
        <v>0</v>
      </c>
      <c r="N45" s="5055">
        <v>3</v>
      </c>
      <c r="O45" s="5055">
        <v>2</v>
      </c>
      <c r="P45" s="5055">
        <v>0</v>
      </c>
      <c r="Q45" s="5055">
        <v>0</v>
      </c>
      <c r="R45" s="5055">
        <v>0</v>
      </c>
      <c r="S45" s="5055">
        <v>0</v>
      </c>
      <c r="T45" s="5055">
        <v>0</v>
      </c>
      <c r="U45" s="5055">
        <v>2</v>
      </c>
      <c r="V45" s="5055">
        <v>2</v>
      </c>
      <c r="W45" s="5055">
        <v>0</v>
      </c>
      <c r="X45" s="5055">
        <v>0</v>
      </c>
      <c r="Y45" s="5055">
        <v>0</v>
      </c>
      <c r="Z45" s="5055">
        <v>0</v>
      </c>
      <c r="AA45" s="5172">
        <v>0</v>
      </c>
      <c r="AB45" s="5172">
        <v>3</v>
      </c>
      <c r="AC45" s="5172">
        <v>2</v>
      </c>
      <c r="AD45" s="5172">
        <v>0</v>
      </c>
      <c r="AE45" s="5172">
        <v>0</v>
      </c>
      <c r="AF45" s="5172">
        <v>0</v>
      </c>
      <c r="AG45" s="5055"/>
      <c r="AH45" s="5055"/>
      <c r="AI45" s="5056"/>
      <c r="AJ45" s="5056"/>
      <c r="AR45" s="5061"/>
    </row>
    <row r="46" spans="1:44">
      <c r="A46" s="5068" t="s">
        <v>1049</v>
      </c>
      <c r="B46" s="5057">
        <v>1</v>
      </c>
      <c r="C46" s="5059">
        <v>2</v>
      </c>
      <c r="D46" s="5059">
        <v>2</v>
      </c>
      <c r="E46" s="5059">
        <v>1</v>
      </c>
      <c r="F46" s="5059">
        <v>1</v>
      </c>
      <c r="G46" s="5059">
        <v>2</v>
      </c>
      <c r="H46" s="5059">
        <v>2</v>
      </c>
      <c r="I46" s="5059">
        <v>2</v>
      </c>
      <c r="J46" s="5059">
        <v>2</v>
      </c>
      <c r="K46" s="5059">
        <v>2</v>
      </c>
      <c r="L46" s="5059">
        <v>2</v>
      </c>
      <c r="M46" s="5059">
        <v>1</v>
      </c>
      <c r="N46" s="5059">
        <v>1</v>
      </c>
      <c r="O46" s="5059">
        <v>2</v>
      </c>
      <c r="P46" s="5059">
        <v>2</v>
      </c>
      <c r="Q46" s="5059">
        <v>1</v>
      </c>
      <c r="R46" s="5059">
        <v>1</v>
      </c>
      <c r="S46" s="5059">
        <v>1</v>
      </c>
      <c r="T46" s="5059">
        <v>1</v>
      </c>
      <c r="U46" s="5059">
        <v>2</v>
      </c>
      <c r="V46" s="5059">
        <v>2</v>
      </c>
      <c r="W46" s="5059">
        <v>2</v>
      </c>
      <c r="X46" s="5059">
        <v>2</v>
      </c>
      <c r="Y46" s="5059">
        <v>1</v>
      </c>
      <c r="Z46" s="5059">
        <v>1</v>
      </c>
      <c r="AA46" s="5174">
        <v>2</v>
      </c>
      <c r="AB46" s="5174">
        <v>2</v>
      </c>
      <c r="AC46" s="5174">
        <v>1</v>
      </c>
      <c r="AD46" s="5174">
        <v>1</v>
      </c>
      <c r="AE46" s="5174">
        <v>2</v>
      </c>
      <c r="AF46" s="5174">
        <v>2</v>
      </c>
      <c r="AG46" s="5059"/>
      <c r="AH46" s="5059"/>
      <c r="AI46" s="5060"/>
      <c r="AJ46" s="5060"/>
      <c r="AR46" s="5061"/>
    </row>
    <row r="47" spans="1:44">
      <c r="A47" s="5068" t="s">
        <v>2139</v>
      </c>
      <c r="B47" s="5059">
        <v>2</v>
      </c>
      <c r="C47" s="5059">
        <v>9</v>
      </c>
      <c r="D47" s="5059">
        <v>11</v>
      </c>
      <c r="E47" s="5059">
        <v>7</v>
      </c>
      <c r="F47" s="5059">
        <v>9</v>
      </c>
      <c r="G47" s="5059">
        <v>2</v>
      </c>
      <c r="H47" s="5059">
        <v>2</v>
      </c>
      <c r="I47" s="5059">
        <v>9</v>
      </c>
      <c r="J47" s="5059">
        <v>11</v>
      </c>
      <c r="K47" s="5059">
        <v>9</v>
      </c>
      <c r="L47" s="5059">
        <v>9</v>
      </c>
      <c r="M47" s="5059">
        <v>9</v>
      </c>
      <c r="N47" s="5059">
        <v>2</v>
      </c>
      <c r="O47" s="5059">
        <v>2</v>
      </c>
      <c r="P47" s="5059">
        <v>11</v>
      </c>
      <c r="Q47" s="5059">
        <v>9</v>
      </c>
      <c r="R47" s="5059">
        <v>9</v>
      </c>
      <c r="S47" s="5059">
        <v>7</v>
      </c>
      <c r="T47" s="5059">
        <v>9</v>
      </c>
      <c r="U47" s="5059">
        <v>2</v>
      </c>
      <c r="V47" s="5059">
        <v>2</v>
      </c>
      <c r="W47" s="5059">
        <v>9</v>
      </c>
      <c r="X47" s="5059">
        <v>11</v>
      </c>
      <c r="Y47" s="5059">
        <v>9</v>
      </c>
      <c r="Z47" s="5059">
        <v>7</v>
      </c>
      <c r="AA47" s="5174">
        <v>9</v>
      </c>
      <c r="AB47" s="5174">
        <v>2</v>
      </c>
      <c r="AC47" s="5174">
        <v>2</v>
      </c>
      <c r="AD47" s="5174">
        <v>11</v>
      </c>
      <c r="AE47" s="5174">
        <v>9</v>
      </c>
      <c r="AF47" s="5174">
        <v>11</v>
      </c>
      <c r="AG47" s="5059"/>
      <c r="AH47" s="5059"/>
      <c r="AI47" s="5060"/>
      <c r="AJ47" s="5060"/>
      <c r="AR47" s="5061"/>
    </row>
    <row r="48" spans="1:44">
      <c r="A48" s="5068" t="s">
        <v>2140</v>
      </c>
      <c r="B48" s="5059">
        <v>1</v>
      </c>
      <c r="C48" s="5059">
        <v>4</v>
      </c>
      <c r="D48" s="5059">
        <v>5</v>
      </c>
      <c r="E48" s="5059">
        <v>3</v>
      </c>
      <c r="F48" s="5059">
        <v>4</v>
      </c>
      <c r="G48" s="5059">
        <v>1</v>
      </c>
      <c r="H48" s="5059">
        <v>1</v>
      </c>
      <c r="I48" s="5059">
        <v>4</v>
      </c>
      <c r="J48" s="5059">
        <v>5</v>
      </c>
      <c r="K48" s="5059">
        <v>4</v>
      </c>
      <c r="L48" s="5059">
        <v>4</v>
      </c>
      <c r="M48" s="5059">
        <v>4</v>
      </c>
      <c r="N48" s="5059">
        <v>1</v>
      </c>
      <c r="O48" s="5059">
        <v>1</v>
      </c>
      <c r="P48" s="5059">
        <v>5</v>
      </c>
      <c r="Q48" s="5059">
        <v>4</v>
      </c>
      <c r="R48" s="5059">
        <v>4</v>
      </c>
      <c r="S48" s="5059">
        <v>3</v>
      </c>
      <c r="T48" s="5059">
        <v>4</v>
      </c>
      <c r="U48" s="5059">
        <v>1</v>
      </c>
      <c r="V48" s="5059">
        <v>1</v>
      </c>
      <c r="W48" s="5059">
        <v>4</v>
      </c>
      <c r="X48" s="5059">
        <v>5</v>
      </c>
      <c r="Y48" s="5059">
        <v>4</v>
      </c>
      <c r="Z48" s="5059">
        <v>3</v>
      </c>
      <c r="AA48" s="5174">
        <v>4</v>
      </c>
      <c r="AB48" s="5174">
        <v>1</v>
      </c>
      <c r="AC48" s="5174">
        <v>1</v>
      </c>
      <c r="AD48" s="5174">
        <v>5</v>
      </c>
      <c r="AE48" s="5174">
        <v>4</v>
      </c>
      <c r="AF48" s="5174">
        <v>5</v>
      </c>
      <c r="AG48" s="5059"/>
      <c r="AH48" s="5059"/>
      <c r="AI48" s="5060"/>
      <c r="AJ48" s="5060"/>
    </row>
    <row r="49" spans="1:36">
      <c r="A49" s="5068" t="s">
        <v>2141</v>
      </c>
      <c r="B49" s="5059">
        <v>1</v>
      </c>
      <c r="C49" s="5059">
        <v>6</v>
      </c>
      <c r="D49" s="5059">
        <v>7</v>
      </c>
      <c r="E49" s="5059">
        <v>5</v>
      </c>
      <c r="F49" s="5059">
        <v>7</v>
      </c>
      <c r="G49" s="5059">
        <v>2</v>
      </c>
      <c r="H49" s="5059">
        <v>1</v>
      </c>
      <c r="I49" s="5059">
        <v>6</v>
      </c>
      <c r="J49" s="5059">
        <v>7</v>
      </c>
      <c r="K49" s="5059">
        <v>5</v>
      </c>
      <c r="L49" s="5059">
        <v>6</v>
      </c>
      <c r="M49" s="5059">
        <v>6</v>
      </c>
      <c r="N49" s="5059">
        <v>3</v>
      </c>
      <c r="O49" s="5059">
        <v>2</v>
      </c>
      <c r="P49" s="5059">
        <v>7</v>
      </c>
      <c r="Q49" s="5059">
        <v>6</v>
      </c>
      <c r="R49" s="5059">
        <v>6</v>
      </c>
      <c r="S49" s="5059">
        <v>6</v>
      </c>
      <c r="T49" s="5059">
        <v>7</v>
      </c>
      <c r="U49" s="5059">
        <v>2</v>
      </c>
      <c r="V49" s="5059">
        <v>1</v>
      </c>
      <c r="W49" s="5059">
        <v>6</v>
      </c>
      <c r="X49" s="5059">
        <v>7</v>
      </c>
      <c r="Y49" s="5059">
        <v>6</v>
      </c>
      <c r="Z49" s="5059">
        <v>5</v>
      </c>
      <c r="AA49" s="5174">
        <v>6</v>
      </c>
      <c r="AB49" s="5174">
        <v>3</v>
      </c>
      <c r="AC49" s="5174">
        <v>1</v>
      </c>
      <c r="AD49" s="5174">
        <v>8</v>
      </c>
      <c r="AE49" s="5174">
        <v>6</v>
      </c>
      <c r="AF49" s="5174">
        <v>7</v>
      </c>
      <c r="AG49" s="5059"/>
      <c r="AH49" s="5059"/>
      <c r="AI49" s="5060"/>
      <c r="AJ49" s="5060"/>
    </row>
    <row r="50" spans="1:36">
      <c r="A50" s="5010" t="s">
        <v>1053</v>
      </c>
      <c r="B50" s="5057">
        <v>3</v>
      </c>
      <c r="C50" s="5059">
        <v>13</v>
      </c>
      <c r="D50" s="5059">
        <v>16</v>
      </c>
      <c r="E50" s="5059">
        <v>10</v>
      </c>
      <c r="F50" s="5059">
        <v>13</v>
      </c>
      <c r="G50" s="5059">
        <v>3</v>
      </c>
      <c r="H50" s="5059">
        <v>3</v>
      </c>
      <c r="I50" s="5059">
        <v>13</v>
      </c>
      <c r="J50" s="5059">
        <v>16</v>
      </c>
      <c r="K50" s="5059">
        <v>13</v>
      </c>
      <c r="L50" s="5059">
        <v>13</v>
      </c>
      <c r="M50" s="5059">
        <v>13</v>
      </c>
      <c r="N50" s="5059">
        <v>3</v>
      </c>
      <c r="O50" s="5059">
        <v>3</v>
      </c>
      <c r="P50" s="5059">
        <v>16</v>
      </c>
      <c r="Q50" s="5059">
        <v>13</v>
      </c>
      <c r="R50" s="5059">
        <v>13</v>
      </c>
      <c r="S50" s="5059">
        <v>10</v>
      </c>
      <c r="T50" s="5059">
        <v>13</v>
      </c>
      <c r="U50" s="5059">
        <v>3</v>
      </c>
      <c r="V50" s="5059">
        <v>3</v>
      </c>
      <c r="W50" s="5059">
        <v>13</v>
      </c>
      <c r="X50" s="5059">
        <v>16</v>
      </c>
      <c r="Y50" s="5059">
        <v>13</v>
      </c>
      <c r="Z50" s="5059">
        <v>10</v>
      </c>
      <c r="AA50" s="5174">
        <v>13</v>
      </c>
      <c r="AB50" s="5174">
        <v>3</v>
      </c>
      <c r="AC50" s="5174">
        <v>3</v>
      </c>
      <c r="AD50" s="5174">
        <v>16</v>
      </c>
      <c r="AE50" s="5174">
        <v>13</v>
      </c>
      <c r="AF50" s="5174">
        <v>16</v>
      </c>
      <c r="AG50" s="5059"/>
      <c r="AH50" s="5059"/>
      <c r="AI50" s="5060"/>
      <c r="AJ50" s="5060"/>
    </row>
    <row r="51" spans="1:36">
      <c r="A51" s="4821" t="s">
        <v>4</v>
      </c>
      <c r="B51" s="5057">
        <v>3</v>
      </c>
      <c r="C51" s="5059">
        <v>3</v>
      </c>
      <c r="D51" s="5059">
        <v>3</v>
      </c>
      <c r="E51" s="5059">
        <v>3</v>
      </c>
      <c r="F51" s="5059">
        <v>3</v>
      </c>
      <c r="G51" s="5059">
        <v>3</v>
      </c>
      <c r="H51" s="5059">
        <v>3</v>
      </c>
      <c r="I51" s="5059">
        <v>3</v>
      </c>
      <c r="J51" s="5059">
        <v>3</v>
      </c>
      <c r="K51" s="5059">
        <v>3</v>
      </c>
      <c r="L51" s="5059">
        <v>3</v>
      </c>
      <c r="M51" s="5059">
        <v>3</v>
      </c>
      <c r="N51" s="5059">
        <v>3</v>
      </c>
      <c r="O51" s="5059">
        <v>3</v>
      </c>
      <c r="P51" s="5059">
        <v>3</v>
      </c>
      <c r="Q51" s="5059">
        <v>3</v>
      </c>
      <c r="R51" s="5059">
        <v>3</v>
      </c>
      <c r="S51" s="5059">
        <v>3</v>
      </c>
      <c r="T51" s="5059">
        <v>3</v>
      </c>
      <c r="U51" s="5059">
        <v>3</v>
      </c>
      <c r="V51" s="5059">
        <v>3</v>
      </c>
      <c r="W51" s="5059">
        <v>3</v>
      </c>
      <c r="X51" s="5059">
        <v>3</v>
      </c>
      <c r="Y51" s="5059">
        <v>3</v>
      </c>
      <c r="Z51" s="5059">
        <v>3</v>
      </c>
      <c r="AA51" s="5174">
        <v>3</v>
      </c>
      <c r="AB51" s="5174">
        <v>3</v>
      </c>
      <c r="AC51" s="5174">
        <v>3</v>
      </c>
      <c r="AD51" s="5174">
        <v>3</v>
      </c>
      <c r="AE51" s="5174">
        <v>3</v>
      </c>
      <c r="AF51" s="5174">
        <v>3</v>
      </c>
      <c r="AG51" s="5059"/>
      <c r="AH51" s="5059"/>
      <c r="AI51" s="5060"/>
      <c r="AJ51" s="5060"/>
    </row>
    <row r="52" spans="1:36" ht="33.75" customHeight="1" thickBot="1">
      <c r="A52" s="5069" t="s">
        <v>2142</v>
      </c>
      <c r="B52" s="5070">
        <v>1</v>
      </c>
      <c r="C52" s="4424">
        <v>1</v>
      </c>
      <c r="D52" s="4424">
        <v>1</v>
      </c>
      <c r="E52" s="4424">
        <v>1</v>
      </c>
      <c r="F52" s="4424">
        <v>1</v>
      </c>
      <c r="G52" s="4424">
        <v>1</v>
      </c>
      <c r="H52" s="4424">
        <v>1</v>
      </c>
      <c r="I52" s="4424">
        <v>1</v>
      </c>
      <c r="J52" s="4424">
        <v>1</v>
      </c>
      <c r="K52" s="4424">
        <v>1</v>
      </c>
      <c r="L52" s="4424">
        <v>1</v>
      </c>
      <c r="M52" s="4424">
        <v>1</v>
      </c>
      <c r="N52" s="4424">
        <v>1</v>
      </c>
      <c r="O52" s="4424">
        <v>1</v>
      </c>
      <c r="P52" s="4424">
        <v>1</v>
      </c>
      <c r="Q52" s="4424">
        <v>1</v>
      </c>
      <c r="R52" s="4424">
        <v>1</v>
      </c>
      <c r="S52" s="4424">
        <v>1</v>
      </c>
      <c r="T52" s="4424">
        <v>1</v>
      </c>
      <c r="U52" s="4424">
        <v>1</v>
      </c>
      <c r="V52" s="4424">
        <v>1</v>
      </c>
      <c r="W52" s="4424">
        <v>1</v>
      </c>
      <c r="X52" s="4424">
        <v>1</v>
      </c>
      <c r="Y52" s="4424">
        <v>1</v>
      </c>
      <c r="Z52" s="4424">
        <v>1</v>
      </c>
      <c r="AA52" s="4424">
        <v>1</v>
      </c>
      <c r="AB52" s="4424">
        <v>1</v>
      </c>
      <c r="AC52" s="4424">
        <v>1</v>
      </c>
      <c r="AD52" s="4424">
        <v>1</v>
      </c>
      <c r="AE52" s="4424">
        <v>1</v>
      </c>
      <c r="AF52" s="4424">
        <v>1</v>
      </c>
      <c r="AG52" s="4424"/>
      <c r="AH52" s="4424"/>
      <c r="AI52" s="4932"/>
      <c r="AJ52" s="4932"/>
    </row>
  </sheetData>
  <mergeCells count="4">
    <mergeCell ref="A1:AQ1"/>
    <mergeCell ref="B2:AF2"/>
    <mergeCell ref="AG2:AJ2"/>
    <mergeCell ref="AK2:AR3"/>
  </mergeCells>
  <phoneticPr fontId="3" type="noConversion"/>
  <conditionalFormatting sqref="B34:C35 E34:AJ35 D34:D36 X35:X36 AA35:AA36 E36:G36 I36:M36 AH36:AJ36 B36:B37 N36:AF37 E37:M37">
    <cfRule type="cellIs" dxfId="3243" priority="3625" operator="equal">
      <formula>"연"</formula>
    </cfRule>
    <cfRule type="cellIs" dxfId="3242" priority="3624" operator="equal">
      <formula>"연"</formula>
    </cfRule>
  </conditionalFormatting>
  <conditionalFormatting sqref="B4:AJ4">
    <cfRule type="cellIs" dxfId="3241" priority="3629" operator="equal">
      <formula>"토"</formula>
    </cfRule>
    <cfRule type="containsText" dxfId="3240" priority="3628" operator="containsText" text="토">
      <formula>NOT(ISERROR(SEARCH("토",B4)))</formula>
    </cfRule>
    <cfRule type="cellIs" dxfId="3239" priority="3627" operator="equal">
      <formula>"일"</formula>
    </cfRule>
  </conditionalFormatting>
  <conditionalFormatting sqref="D5 Z5 E6 M6 AA6 C7 P7 Y7 M8 AD8 F9 Q9 J9:J10 P10 AA10 C11 Q11 K12 Y12 R12:R13 Z13 D14 X14 I15 S15 AE15 E16 F17 S17 L18 W18 AE19 I20 AF20:AF21 L21 T21 K22 X22 L23 W23 F26 Z26 C27 K27 Q27 Y27 D28 P28 E29 R29 AE29 I30 M31 J32 T32 S33 V37 AC37">
    <cfRule type="cellIs" dxfId="3238" priority="3512" operator="equal">
      <formula>"연"</formula>
    </cfRule>
    <cfRule type="cellIs" dxfId="3237" priority="3513" operator="equal">
      <formula>"연"</formula>
    </cfRule>
  </conditionalFormatting>
  <conditionalFormatting sqref="D5 Z5 E6 M6 AA6 C7 P7 Y7 M8 AD8 F9 Q9 J9:J10 P10 AA10 C11 Q11 K12 Y12 R12:R13 Z13 D14 X14 I15 S15 AE15 E16 F17 S17 L18 W18 AE19 I20 AF20:AF21 L21 T21 K22 X22 L23 W23 F26 Z26 C27 K27 Q27 Y27 D28 P28 E29 R29 AE29 I30 M31 J32 T32 S33 V37:W37 AC37:AD37">
    <cfRule type="cellIs" dxfId="3236" priority="3514" operator="equal">
      <formula>"연"</formula>
    </cfRule>
  </conditionalFormatting>
  <conditionalFormatting sqref="E34:AJ35 D34:D36 X35:X36 AA35:AA36 B36:B37 N36:AF37 I36:M36 E37:M37 E36:G36 AH36:AJ36">
    <cfRule type="cellIs" dxfId="3235" priority="3622" operator="equal">
      <formula>"연"</formula>
    </cfRule>
  </conditionalFormatting>
  <conditionalFormatting sqref="E34:AJ35 D34:D36 X35:X36 AA35:AA36 E36:G36 I36:M36 AH36:AJ36 B36:B37 N36:AF37 E37:M37 B34:C35">
    <cfRule type="cellIs" dxfId="3234" priority="3623" operator="equal">
      <formula>"연"</formula>
    </cfRule>
  </conditionalFormatting>
  <conditionalFormatting sqref="E34:AJ35 N36:AF37 D34:D36 AA35:AA36 B36:B37">
    <cfRule type="cellIs" dxfId="3233" priority="3621" operator="equal">
      <formula>"연"</formula>
    </cfRule>
  </conditionalFormatting>
  <conditionalFormatting sqref="F34 M34 U34 K35 S35 Z35 J37 N37">
    <cfRule type="cellIs" dxfId="3232" priority="3591" operator="equal">
      <formula>"연"</formula>
    </cfRule>
  </conditionalFormatting>
  <conditionalFormatting sqref="F34 M34 U34 K35 S35 Z35 J37">
    <cfRule type="cellIs" dxfId="3231" priority="3589" operator="equal">
      <formula>"연"</formula>
    </cfRule>
    <cfRule type="cellIs" dxfId="3230" priority="3590" operator="equal">
      <formula>"연"</formula>
    </cfRule>
  </conditionalFormatting>
  <conditionalFormatting sqref="F34:H34 J34:K34 N34:R34 T34:AE34 B34:C36 D35:H35 K35:P35 R35:V35 X35:AC35 H36:J36 L36:M36 O36:Q36 S36:T36 V36:Z36 AC36:AD36 AF36:AG36 C37:F37 I37:N37 R37:T37 X37:AB37 AE37:AJ37">
    <cfRule type="cellIs" dxfId="3229" priority="3600" operator="equal">
      <formula>"연"</formula>
    </cfRule>
  </conditionalFormatting>
  <conditionalFormatting sqref="F34:H34 J34:R34 T34:AE34 D35:H35 J35:V35 X35:AC35 P35:P37 B36:J36 L36:Q36 S36:T36 V36:Z36 AC36:AD36 AF36:AJ36 O36:O37 W36:W37 AD36:AD37 C37:F37 H37:N37 R37:T37 X37:AB37 AE37:AJ37">
    <cfRule type="cellIs" dxfId="3228" priority="3606" operator="equal">
      <formula>"연"</formula>
    </cfRule>
  </conditionalFormatting>
  <conditionalFormatting sqref="F34:H34 M34:R34 T34:AE34 K35:P35 R35:V35 X35:AC35 I37:N37">
    <cfRule type="cellIs" dxfId="3227" priority="3592" operator="equal">
      <formula>"연"</formula>
    </cfRule>
  </conditionalFormatting>
  <conditionalFormatting sqref="J34:K34 B34:C36 D35:H35 H36:J36 L36:M36 O36:Q36 S36:T36 V36:Z36 AF36:AG36 C37:F37 R37:T37 AE37:AJ37 F34:H34 N34:R34 T34:AE34 K35:P35 R35:V35 X35:AC35 I37:N37 AC36:AD36 X37:AB37">
    <cfRule type="cellIs" dxfId="3226" priority="3599" operator="equal">
      <formula>"연"</formula>
    </cfRule>
  </conditionalFormatting>
  <conditionalFormatting sqref="J34:K34 D35:H35 B36:C36 H36:J36 L36:M36 O36:Q36 S36:T36 V36:Z36 AF36:AG36 C37:F37 R37:T37 AE37:AJ37">
    <cfRule type="cellIs" dxfId="3225" priority="3598" operator="equal">
      <formula>"연"</formula>
    </cfRule>
  </conditionalFormatting>
  <conditionalFormatting sqref="L34 N34 T34 J35 Q35 Z35 P35:P36 X35:X36 I36:N36 V36 AC36 E37:M37">
    <cfRule type="cellIs" dxfId="3224" priority="3610" operator="equal">
      <formula>"연"</formula>
    </cfRule>
  </conditionalFormatting>
  <conditionalFormatting sqref="L34 N34 T34 J35 Q35 Z35 P35:P36 X35:X36 N36 V36 AC36 H37">
    <cfRule type="cellIs" dxfId="3223" priority="3607" operator="equal">
      <formula>"연"</formula>
    </cfRule>
    <cfRule type="cellIs" dxfId="3222" priority="3609" operator="equal">
      <formula>"연"</formula>
    </cfRule>
    <cfRule type="cellIs" dxfId="3221" priority="3608" operator="equal">
      <formula>"연"</formula>
    </cfRule>
  </conditionalFormatting>
  <conditionalFormatting sqref="N37:P37 AC36:AD37 V37:AB37">
    <cfRule type="cellIs" dxfId="3220" priority="3561" operator="equal">
      <formula>"연"</formula>
    </cfRule>
  </conditionalFormatting>
  <conditionalFormatting sqref="N37:P37">
    <cfRule type="cellIs" dxfId="3219" priority="3560" operator="equal">
      <formula>"연"</formula>
    </cfRule>
  </conditionalFormatting>
  <conditionalFormatting sqref="S33:S37 B34:AJ37 D5 Z5 E6 M6 AA6 C7 P7 Y7 M8 AD8 F9 Q9 J9:J10 O10:P10 AA10 C11 Q11 K12 Y12 R12:R13 Z13 D14 X14 I15 S15 AE15 E16 F17 S17 L18 W18 AE19 I20 AF20:AF21 L21 T21 K22 X22 L23 W23 F26 Z26 C27 K27 Q27 Y27 D28 P28 E29 R29 AE29 I30 M31 J32 T32 N6:N8 AB9:AB10 AT15:AT21 H16 AB23 B26 AJ26:AJ27 B28 G28:G29 AC28:AC29 O31 AC31 B32 AI32:AJ33 H33">
    <cfRule type="cellIs" dxfId="3218" priority="3626" operator="equal">
      <formula>"연"</formula>
    </cfRule>
  </conditionalFormatting>
  <conditionalFormatting sqref="U32">
    <cfRule type="cellIs" dxfId="3217" priority="34" operator="equal">
      <formula>"연"</formula>
    </cfRule>
  </conditionalFormatting>
  <conditionalFormatting sqref="V26">
    <cfRule type="cellIs" dxfId="3216" priority="36" operator="equal">
      <formula>"연"</formula>
    </cfRule>
  </conditionalFormatting>
  <conditionalFormatting sqref="V29">
    <cfRule type="cellIs" dxfId="3215" priority="33" operator="equal">
      <formula>"연"</formula>
    </cfRule>
  </conditionalFormatting>
  <conditionalFormatting sqref="W33">
    <cfRule type="cellIs" dxfId="3214" priority="29" operator="equal">
      <formula>"연"</formula>
    </cfRule>
    <cfRule type="cellIs" dxfId="3213" priority="28" operator="equal">
      <formula>"연"</formula>
    </cfRule>
    <cfRule type="cellIs" dxfId="3212" priority="30" operator="equal">
      <formula>"연"</formula>
    </cfRule>
    <cfRule type="cellIs" dxfId="3211" priority="32" operator="equal">
      <formula>"연"</formula>
    </cfRule>
  </conditionalFormatting>
  <conditionalFormatting sqref="X31">
    <cfRule type="cellIs" dxfId="3210" priority="24" operator="equal">
      <formula>"연"</formula>
    </cfRule>
    <cfRule type="cellIs" dxfId="3209" priority="23" operator="equal">
      <formula>"연"</formula>
    </cfRule>
    <cfRule type="cellIs" dxfId="3208" priority="27" operator="equal">
      <formula>"연"</formula>
    </cfRule>
    <cfRule type="cellIs" dxfId="3207" priority="25" operator="equal">
      <formula>"연"</formula>
    </cfRule>
  </conditionalFormatting>
  <conditionalFormatting sqref="AA33">
    <cfRule type="cellIs" dxfId="3206" priority="20" operator="equal">
      <formula>"연"</formula>
    </cfRule>
    <cfRule type="cellIs" dxfId="3205" priority="19" operator="equal">
      <formula>"연"</formula>
    </cfRule>
    <cfRule type="cellIs" dxfId="3204" priority="18" operator="equal">
      <formula>"연"</formula>
    </cfRule>
    <cfRule type="cellIs" dxfId="3203" priority="22" operator="equal">
      <formula>"연"</formula>
    </cfRule>
  </conditionalFormatting>
  <conditionalFormatting sqref="AC16">
    <cfRule type="cellIs" dxfId="3202" priority="1" operator="equal">
      <formula>"연"</formula>
    </cfRule>
  </conditionalFormatting>
  <conditionalFormatting sqref="AD32">
    <cfRule type="cellIs" dxfId="3201" priority="2" operator="equal">
      <formula>"연"</formula>
    </cfRule>
    <cfRule type="cellIs" dxfId="3200" priority="3" operator="equal">
      <formula>"연"</formula>
    </cfRule>
    <cfRule type="cellIs" dxfId="3199" priority="6" operator="equal">
      <formula>"연"</formula>
    </cfRule>
    <cfRule type="cellIs" dxfId="3198" priority="4" operator="equal">
      <formula>"연"</formula>
    </cfRule>
  </conditionalFormatting>
  <conditionalFormatting sqref="AF28">
    <cfRule type="cellIs" dxfId="3197" priority="11" operator="equal">
      <formula>"연"</formula>
    </cfRule>
    <cfRule type="cellIs" dxfId="3196" priority="9" operator="equal">
      <formula>"연"</formula>
    </cfRule>
    <cfRule type="cellIs" dxfId="3195" priority="7" operator="equal">
      <formula>"연"</formula>
    </cfRule>
    <cfRule type="cellIs" dxfId="3194" priority="8" operator="equal">
      <formula>"연"</formula>
    </cfRule>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9"/>
  <dimension ref="A1:AU52"/>
  <sheetViews>
    <sheetView zoomScale="85" zoomScaleNormal="85" workbookViewId="0">
      <pane xSplit="1" topLeftCell="B1" activePane="topRight" state="frozen"/>
      <selection activeCell="A2" sqref="A2"/>
      <selection pane="topRight" activeCell="AA23" sqref="AA23"/>
    </sheetView>
  </sheetViews>
  <sheetFormatPr defaultColWidth="9.5" defaultRowHeight="16.5"/>
  <cols>
    <col min="1" max="1" width="8.75" customWidth="1"/>
    <col min="2" max="2" width="3.5" style="3495" customWidth="1"/>
    <col min="3" max="9" width="3.5" customWidth="1"/>
    <col min="10" max="10" width="0.125" style="3647" customWidth="1"/>
    <col min="11" max="11" width="3.625" style="3647" customWidth="1"/>
    <col min="12" max="12" width="4" style="3647" customWidth="1"/>
    <col min="13" max="14" width="3.5" style="3495" customWidth="1"/>
    <col min="15" max="15" width="3.5" style="3647" customWidth="1"/>
    <col min="16" max="16" width="3.5" style="3495" customWidth="1"/>
    <col min="17" max="17" width="0.25" style="3647" customWidth="1"/>
    <col min="18" max="18" width="3.5" style="3647" customWidth="1"/>
    <col min="19" max="21" width="3.5" customWidth="1"/>
    <col min="22" max="22" width="4.75" customWidth="1"/>
    <col min="23" max="25" width="3.75" customWidth="1"/>
    <col min="26" max="27" width="4.125" customWidth="1"/>
    <col min="28" max="30" width="5.625" customWidth="1"/>
    <col min="31" max="31" width="0.125" customWidth="1"/>
    <col min="32" max="33" width="4.125" customWidth="1"/>
    <col min="34" max="34" width="4.125" style="3495" customWidth="1"/>
    <col min="35" max="36" width="4.125" customWidth="1"/>
    <col min="37" max="41" width="3.25" customWidth="1"/>
    <col min="42" max="42" width="3.125" bestFit="1" customWidth="1"/>
    <col min="43" max="44" width="3.25" customWidth="1"/>
    <col min="45" max="45" width="3.625" customWidth="1"/>
    <col min="47" max="47" width="11.875" bestFit="1" customWidth="1"/>
  </cols>
  <sheetData>
    <row r="1" spans="1:47"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4585"/>
    </row>
    <row r="2" spans="1:47" ht="15" customHeight="1" thickBot="1">
      <c r="A2" s="4877"/>
      <c r="B2" s="6357" t="s">
        <v>2169</v>
      </c>
      <c r="C2" s="6343"/>
      <c r="D2" s="6377"/>
      <c r="E2" s="6378" t="s">
        <v>2170</v>
      </c>
      <c r="F2" s="6379"/>
      <c r="G2" s="6379"/>
      <c r="H2" s="6379"/>
      <c r="I2" s="6379"/>
      <c r="J2" s="6379"/>
      <c r="K2" s="6379"/>
      <c r="L2" s="6379"/>
      <c r="M2" s="6379"/>
      <c r="N2" s="6379"/>
      <c r="O2" s="6379"/>
      <c r="P2" s="6379"/>
      <c r="Q2" s="6379"/>
      <c r="R2" s="6379"/>
      <c r="S2" s="6379"/>
      <c r="T2" s="6379"/>
      <c r="U2" s="6379"/>
      <c r="V2" s="6379"/>
      <c r="W2" s="6379"/>
      <c r="X2" s="6379"/>
      <c r="Y2" s="6379"/>
      <c r="Z2" s="6379"/>
      <c r="AA2" s="6379"/>
      <c r="AB2" s="6379"/>
      <c r="AC2" s="6379"/>
      <c r="AD2" s="6379"/>
      <c r="AE2" s="6379"/>
      <c r="AF2" s="6379"/>
      <c r="AG2" s="6379"/>
      <c r="AH2" s="6353" t="s">
        <v>2171</v>
      </c>
      <c r="AI2" s="6353"/>
      <c r="AJ2" s="6353"/>
      <c r="AK2" s="6321" t="s">
        <v>1</v>
      </c>
      <c r="AL2" s="6321"/>
      <c r="AM2" s="6321"/>
      <c r="AN2" s="6321"/>
      <c r="AO2" s="6321"/>
      <c r="AP2" s="6321"/>
      <c r="AQ2" s="6321"/>
      <c r="AR2" s="6322"/>
    </row>
    <row r="3" spans="1:47" ht="15" customHeight="1">
      <c r="A3" s="5269" t="s">
        <v>228</v>
      </c>
      <c r="B3" s="5270">
        <v>29</v>
      </c>
      <c r="C3" s="5271">
        <v>30</v>
      </c>
      <c r="D3" s="5272">
        <v>31</v>
      </c>
      <c r="E3" s="5289">
        <v>1</v>
      </c>
      <c r="F3" s="5271">
        <v>2</v>
      </c>
      <c r="G3" s="5274">
        <v>3</v>
      </c>
      <c r="H3" s="5275">
        <v>4</v>
      </c>
      <c r="I3" s="5273">
        <v>5</v>
      </c>
      <c r="J3" s="5274">
        <v>6</v>
      </c>
      <c r="K3" s="5274">
        <v>7</v>
      </c>
      <c r="L3" s="5291">
        <v>8</v>
      </c>
      <c r="M3" s="5277">
        <v>9</v>
      </c>
      <c r="N3" s="5277">
        <v>10</v>
      </c>
      <c r="O3" s="5278">
        <v>11</v>
      </c>
      <c r="P3" s="5279">
        <v>12</v>
      </c>
      <c r="Q3" s="5271">
        <v>13</v>
      </c>
      <c r="R3" s="5276">
        <v>14</v>
      </c>
      <c r="S3" s="5274">
        <v>15</v>
      </c>
      <c r="T3" s="5274">
        <v>16</v>
      </c>
      <c r="U3" s="5276">
        <v>17</v>
      </c>
      <c r="V3" s="5275">
        <v>18</v>
      </c>
      <c r="W3" s="5297">
        <v>19</v>
      </c>
      <c r="X3" s="5276">
        <v>20</v>
      </c>
      <c r="Y3" s="5274">
        <v>21</v>
      </c>
      <c r="Z3" s="5274">
        <v>22</v>
      </c>
      <c r="AA3" s="5276">
        <v>23</v>
      </c>
      <c r="AB3" s="5274">
        <v>24</v>
      </c>
      <c r="AC3" s="5275">
        <v>25</v>
      </c>
      <c r="AD3" s="5280">
        <v>26</v>
      </c>
      <c r="AE3" s="5274">
        <v>27</v>
      </c>
      <c r="AF3" s="5274">
        <v>28</v>
      </c>
      <c r="AG3" s="5276">
        <v>29</v>
      </c>
      <c r="AH3" s="5277">
        <v>1</v>
      </c>
      <c r="AI3" s="5274">
        <v>2</v>
      </c>
      <c r="AJ3" s="5275">
        <v>3</v>
      </c>
      <c r="AK3" s="6349"/>
      <c r="AL3" s="6349"/>
      <c r="AM3" s="6349"/>
      <c r="AN3" s="6349"/>
      <c r="AO3" s="6349"/>
      <c r="AP3" s="6349"/>
      <c r="AQ3" s="6349"/>
      <c r="AR3" s="6350"/>
    </row>
    <row r="4" spans="1:47" ht="15" customHeight="1" thickBot="1">
      <c r="A4" s="5281" t="s">
        <v>230</v>
      </c>
      <c r="B4" s="5282" t="s">
        <v>13</v>
      </c>
      <c r="C4" s="5283" t="s">
        <v>14</v>
      </c>
      <c r="D4" s="5284" t="s">
        <v>8</v>
      </c>
      <c r="E4" s="5290" t="s">
        <v>9</v>
      </c>
      <c r="F4" s="5283" t="s">
        <v>10</v>
      </c>
      <c r="G4" s="2919" t="s">
        <v>11</v>
      </c>
      <c r="H4" s="5285" t="s">
        <v>12</v>
      </c>
      <c r="I4" s="5286" t="s">
        <v>222</v>
      </c>
      <c r="J4" s="1920" t="s">
        <v>207</v>
      </c>
      <c r="K4" s="1920" t="s">
        <v>224</v>
      </c>
      <c r="L4" s="5292" t="s">
        <v>225</v>
      </c>
      <c r="M4" s="1923" t="s">
        <v>226</v>
      </c>
      <c r="N4" s="1923" t="s">
        <v>208</v>
      </c>
      <c r="O4" s="5285" t="s">
        <v>550</v>
      </c>
      <c r="P4" s="5287" t="s">
        <v>222</v>
      </c>
      <c r="Q4" s="5283" t="s">
        <v>207</v>
      </c>
      <c r="R4" s="2919" t="s">
        <v>224</v>
      </c>
      <c r="S4" s="2919" t="s">
        <v>225</v>
      </c>
      <c r="T4" s="2919" t="s">
        <v>226</v>
      </c>
      <c r="U4" s="2919" t="s">
        <v>208</v>
      </c>
      <c r="V4" s="5285" t="s">
        <v>550</v>
      </c>
      <c r="W4" s="5298" t="s">
        <v>13</v>
      </c>
      <c r="X4" s="2919" t="s">
        <v>14</v>
      </c>
      <c r="Y4" s="2919" t="s">
        <v>8</v>
      </c>
      <c r="Z4" s="2919" t="s">
        <v>9</v>
      </c>
      <c r="AA4" s="2919" t="s">
        <v>10</v>
      </c>
      <c r="AB4" s="2919" t="s">
        <v>11</v>
      </c>
      <c r="AC4" s="5285" t="s">
        <v>12</v>
      </c>
      <c r="AD4" s="2935" t="s">
        <v>13</v>
      </c>
      <c r="AE4" s="2919" t="s">
        <v>14</v>
      </c>
      <c r="AF4" s="2919" t="s">
        <v>8</v>
      </c>
      <c r="AG4" s="2919" t="s">
        <v>9</v>
      </c>
      <c r="AH4" s="1923" t="s">
        <v>226</v>
      </c>
      <c r="AI4" s="2919" t="s">
        <v>208</v>
      </c>
      <c r="AJ4" s="5285" t="s">
        <v>550</v>
      </c>
      <c r="AK4" s="222" t="s">
        <v>2</v>
      </c>
      <c r="AL4" s="215" t="s">
        <v>3</v>
      </c>
      <c r="AM4" s="215" t="s">
        <v>4</v>
      </c>
      <c r="AN4" s="215" t="s">
        <v>5</v>
      </c>
      <c r="AO4" s="3775" t="s">
        <v>775</v>
      </c>
      <c r="AP4" s="3775" t="s">
        <v>1169</v>
      </c>
      <c r="AQ4" s="3775" t="s">
        <v>777</v>
      </c>
      <c r="AR4" s="217" t="s">
        <v>6</v>
      </c>
      <c r="AT4" s="5299"/>
    </row>
    <row r="5" spans="1:47" ht="17.25" customHeight="1" thickBot="1">
      <c r="A5" s="5235" t="s">
        <v>2186</v>
      </c>
      <c r="B5" s="4066" t="s">
        <v>2</v>
      </c>
      <c r="C5" s="1786" t="s">
        <v>2</v>
      </c>
      <c r="D5" s="1810" t="s">
        <v>2</v>
      </c>
      <c r="E5" s="1793" t="s">
        <v>2</v>
      </c>
      <c r="F5" s="1786" t="s">
        <v>2</v>
      </c>
      <c r="G5" s="1788" t="s">
        <v>2214</v>
      </c>
      <c r="H5" s="1952" t="s">
        <v>2214</v>
      </c>
      <c r="I5" s="4066" t="s">
        <v>2</v>
      </c>
      <c r="J5" s="5268" t="s">
        <v>819</v>
      </c>
      <c r="K5" s="1785" t="s">
        <v>3</v>
      </c>
      <c r="L5" s="1786" t="s">
        <v>2</v>
      </c>
      <c r="M5" s="1791" t="s">
        <v>2214</v>
      </c>
      <c r="N5" s="1791" t="s">
        <v>2214</v>
      </c>
      <c r="O5" s="1952" t="s">
        <v>2214</v>
      </c>
      <c r="P5" s="2958" t="s">
        <v>2214</v>
      </c>
      <c r="Q5" s="1787" t="s">
        <v>4</v>
      </c>
      <c r="R5" s="1787" t="s">
        <v>4</v>
      </c>
      <c r="S5" s="1788" t="s">
        <v>2214</v>
      </c>
      <c r="T5" s="1786" t="s">
        <v>2</v>
      </c>
      <c r="U5" s="1785" t="s">
        <v>3</v>
      </c>
      <c r="V5" s="1952" t="s">
        <v>2214</v>
      </c>
      <c r="W5" s="1802" t="s">
        <v>2</v>
      </c>
      <c r="X5" s="1786" t="s">
        <v>2</v>
      </c>
      <c r="Y5" s="1786" t="s">
        <v>2</v>
      </c>
      <c r="Z5" s="1785" t="s">
        <v>3</v>
      </c>
      <c r="AA5" s="4154" t="s">
        <v>2165</v>
      </c>
      <c r="AB5" s="1788" t="s">
        <v>2214</v>
      </c>
      <c r="AC5" s="1952" t="s">
        <v>2214</v>
      </c>
      <c r="AD5" s="1803" t="s">
        <v>2</v>
      </c>
      <c r="AE5" s="1789" t="s">
        <v>2</v>
      </c>
      <c r="AF5" s="1786" t="s">
        <v>2</v>
      </c>
      <c r="AG5" s="1794" t="s">
        <v>4</v>
      </c>
      <c r="AH5" s="2903" t="s">
        <v>4</v>
      </c>
      <c r="AI5" s="1788" t="s">
        <v>2214</v>
      </c>
      <c r="AJ5" s="1952" t="s">
        <v>2214</v>
      </c>
      <c r="AK5" s="1734">
        <v>11</v>
      </c>
      <c r="AL5" s="16">
        <v>5</v>
      </c>
      <c r="AM5" s="16">
        <v>3</v>
      </c>
      <c r="AN5" s="16">
        <v>10</v>
      </c>
      <c r="AO5" s="1777">
        <v>0</v>
      </c>
      <c r="AP5" s="1777">
        <v>0</v>
      </c>
      <c r="AQ5" s="1777">
        <v>2</v>
      </c>
      <c r="AR5" s="1591">
        <v>16</v>
      </c>
    </row>
    <row r="6" spans="1:47" ht="17.25" customHeight="1">
      <c r="A6" s="5236" t="s">
        <v>2187</v>
      </c>
      <c r="B6" s="5267" t="s">
        <v>2215</v>
      </c>
      <c r="C6" s="1794" t="s">
        <v>4</v>
      </c>
      <c r="D6" s="1812" t="s">
        <v>4</v>
      </c>
      <c r="E6" s="1939" t="s">
        <v>2214</v>
      </c>
      <c r="F6" s="4089" t="s">
        <v>2165</v>
      </c>
      <c r="G6" s="1792" t="s">
        <v>3</v>
      </c>
      <c r="H6" s="1941" t="s">
        <v>2214</v>
      </c>
      <c r="I6" s="1947" t="s">
        <v>3</v>
      </c>
      <c r="J6" s="1793" t="s">
        <v>2</v>
      </c>
      <c r="K6" s="4944" t="s">
        <v>59</v>
      </c>
      <c r="L6" s="1793" t="s">
        <v>2</v>
      </c>
      <c r="M6" s="2826" t="s">
        <v>3</v>
      </c>
      <c r="N6" s="1795" t="s">
        <v>2214</v>
      </c>
      <c r="O6" s="1941" t="s">
        <v>2214</v>
      </c>
      <c r="P6" s="2960" t="s">
        <v>2214</v>
      </c>
      <c r="Q6" s="1793" t="s">
        <v>2</v>
      </c>
      <c r="R6" s="1793" t="s">
        <v>2</v>
      </c>
      <c r="S6" s="1792" t="s">
        <v>3</v>
      </c>
      <c r="T6" s="1793" t="s">
        <v>2</v>
      </c>
      <c r="U6" s="5248" t="s">
        <v>1047</v>
      </c>
      <c r="V6" s="1941" t="s">
        <v>2214</v>
      </c>
      <c r="W6" s="1929" t="s">
        <v>4</v>
      </c>
      <c r="X6" s="1794" t="s">
        <v>4</v>
      </c>
      <c r="Y6" s="1790" t="s">
        <v>2214</v>
      </c>
      <c r="Z6" s="1793" t="s">
        <v>2</v>
      </c>
      <c r="AA6" s="1793" t="s">
        <v>2</v>
      </c>
      <c r="AB6" s="1941" t="s">
        <v>17</v>
      </c>
      <c r="AC6" s="1941" t="s">
        <v>2214</v>
      </c>
      <c r="AD6" s="4944" t="s">
        <v>59</v>
      </c>
      <c r="AE6" s="1793" t="s">
        <v>2</v>
      </c>
      <c r="AF6" s="4089" t="s">
        <v>2165</v>
      </c>
      <c r="AG6" s="4944" t="s">
        <v>59</v>
      </c>
      <c r="AH6" s="1795" t="s">
        <v>2214</v>
      </c>
      <c r="AI6" s="1790" t="s">
        <v>2214</v>
      </c>
      <c r="AJ6" s="1941" t="s">
        <v>2214</v>
      </c>
      <c r="AK6" s="12">
        <v>13</v>
      </c>
      <c r="AL6" s="13">
        <v>4</v>
      </c>
      <c r="AM6" s="13">
        <v>2</v>
      </c>
      <c r="AN6" s="13">
        <v>9</v>
      </c>
      <c r="AO6" s="49">
        <v>1</v>
      </c>
      <c r="AP6" s="49">
        <v>1</v>
      </c>
      <c r="AQ6" s="49">
        <v>2</v>
      </c>
      <c r="AR6" s="14">
        <v>13</v>
      </c>
      <c r="AU6" s="4493"/>
    </row>
    <row r="7" spans="1:47" ht="17.25" customHeight="1" thickBot="1">
      <c r="A7" s="4442" t="s">
        <v>2188</v>
      </c>
      <c r="B7" s="1936" t="s">
        <v>2</v>
      </c>
      <c r="C7" s="1794" t="s">
        <v>4</v>
      </c>
      <c r="D7" s="1812" t="s">
        <v>4</v>
      </c>
      <c r="E7" s="1939" t="s">
        <v>2214</v>
      </c>
      <c r="F7" s="1793" t="s">
        <v>2</v>
      </c>
      <c r="G7" s="1792" t="s">
        <v>3</v>
      </c>
      <c r="H7" s="1941" t="s">
        <v>2214</v>
      </c>
      <c r="I7" s="4944" t="s">
        <v>59</v>
      </c>
      <c r="J7" s="5268" t="s">
        <v>819</v>
      </c>
      <c r="K7" s="4076" t="s">
        <v>15</v>
      </c>
      <c r="L7" s="1793" t="s">
        <v>2</v>
      </c>
      <c r="M7" s="2826" t="s">
        <v>3</v>
      </c>
      <c r="N7" s="1795" t="s">
        <v>2214</v>
      </c>
      <c r="O7" s="1941" t="s">
        <v>2214</v>
      </c>
      <c r="P7" s="2960" t="s">
        <v>2214</v>
      </c>
      <c r="Q7" s="1794" t="s">
        <v>4</v>
      </c>
      <c r="R7" s="1794" t="s">
        <v>4</v>
      </c>
      <c r="S7" s="1790" t="s">
        <v>2214</v>
      </c>
      <c r="T7" s="1793" t="s">
        <v>2</v>
      </c>
      <c r="U7" s="1792" t="s">
        <v>3</v>
      </c>
      <c r="V7" s="1941" t="s">
        <v>2214</v>
      </c>
      <c r="W7" s="1929" t="s">
        <v>4</v>
      </c>
      <c r="X7" s="1794" t="s">
        <v>4</v>
      </c>
      <c r="Y7" s="1790" t="s">
        <v>2214</v>
      </c>
      <c r="Z7" s="1792" t="s">
        <v>3</v>
      </c>
      <c r="AA7" s="4944" t="s">
        <v>59</v>
      </c>
      <c r="AB7" s="5248" t="s">
        <v>1047</v>
      </c>
      <c r="AC7" s="1941" t="s">
        <v>2214</v>
      </c>
      <c r="AD7" s="4944" t="s">
        <v>59</v>
      </c>
      <c r="AE7" s="1792" t="s">
        <v>3</v>
      </c>
      <c r="AF7" s="1793" t="s">
        <v>2</v>
      </c>
      <c r="AG7" s="1794" t="s">
        <v>4</v>
      </c>
      <c r="AH7" s="2903" t="s">
        <v>4</v>
      </c>
      <c r="AI7" s="1790" t="s">
        <v>2214</v>
      </c>
      <c r="AJ7" s="1941" t="s">
        <v>2214</v>
      </c>
      <c r="AK7" s="12">
        <v>9</v>
      </c>
      <c r="AL7" s="13">
        <v>5</v>
      </c>
      <c r="AM7" s="13">
        <v>5</v>
      </c>
      <c r="AN7" s="13">
        <v>9</v>
      </c>
      <c r="AO7" s="49">
        <v>1</v>
      </c>
      <c r="AP7" s="49">
        <v>1</v>
      </c>
      <c r="AQ7" s="49">
        <v>2</v>
      </c>
      <c r="AR7" s="14">
        <v>21</v>
      </c>
    </row>
    <row r="8" spans="1:47" ht="17.25" customHeight="1" thickBot="1">
      <c r="A8" s="4442" t="s">
        <v>134</v>
      </c>
      <c r="B8" s="4080" t="s">
        <v>2165</v>
      </c>
      <c r="C8" s="1797" t="s">
        <v>4</v>
      </c>
      <c r="D8" s="1821" t="s">
        <v>4</v>
      </c>
      <c r="E8" s="2772" t="s">
        <v>2214</v>
      </c>
      <c r="F8" s="1802" t="s">
        <v>2</v>
      </c>
      <c r="G8" s="1800" t="s">
        <v>3</v>
      </c>
      <c r="H8" s="1944" t="s">
        <v>2214</v>
      </c>
      <c r="I8" s="4944" t="s">
        <v>59</v>
      </c>
      <c r="J8" s="1802" t="s">
        <v>2220</v>
      </c>
      <c r="K8" s="4076" t="s">
        <v>15</v>
      </c>
      <c r="L8" s="1802" t="s">
        <v>2</v>
      </c>
      <c r="M8" s="3717" t="s">
        <v>3</v>
      </c>
      <c r="N8" s="1799" t="s">
        <v>2214</v>
      </c>
      <c r="O8" s="1944" t="s">
        <v>2214</v>
      </c>
      <c r="P8" s="2961" t="s">
        <v>2214</v>
      </c>
      <c r="Q8" s="1797" t="s">
        <v>4</v>
      </c>
      <c r="R8" s="1797" t="s">
        <v>4</v>
      </c>
      <c r="S8" s="1798" t="s">
        <v>2214</v>
      </c>
      <c r="T8" s="4944" t="s">
        <v>59</v>
      </c>
      <c r="U8" s="1800" t="s">
        <v>3</v>
      </c>
      <c r="V8" s="1944" t="s">
        <v>2214</v>
      </c>
      <c r="W8" s="1948" t="s">
        <v>4</v>
      </c>
      <c r="X8" s="1797" t="s">
        <v>4</v>
      </c>
      <c r="Y8" s="1798" t="s">
        <v>2214</v>
      </c>
      <c r="Z8" s="4076" t="s">
        <v>15</v>
      </c>
      <c r="AA8" s="1800" t="s">
        <v>3</v>
      </c>
      <c r="AB8" s="5249" t="s">
        <v>1047</v>
      </c>
      <c r="AC8" s="1944" t="s">
        <v>2214</v>
      </c>
      <c r="AD8" s="1808" t="s">
        <v>2</v>
      </c>
      <c r="AE8" s="1800" t="s">
        <v>3</v>
      </c>
      <c r="AF8" s="1802" t="s">
        <v>2</v>
      </c>
      <c r="AG8" s="1797" t="s">
        <v>4</v>
      </c>
      <c r="AH8" s="4161" t="s">
        <v>4</v>
      </c>
      <c r="AI8" s="1798" t="s">
        <v>17</v>
      </c>
      <c r="AJ8" s="1944" t="s">
        <v>2214</v>
      </c>
      <c r="AK8" s="1735">
        <v>9</v>
      </c>
      <c r="AL8" s="20">
        <v>5</v>
      </c>
      <c r="AM8" s="20">
        <v>5</v>
      </c>
      <c r="AN8" s="20">
        <v>9</v>
      </c>
      <c r="AO8" s="1778">
        <v>1</v>
      </c>
      <c r="AP8" s="1778">
        <v>1</v>
      </c>
      <c r="AQ8" s="1778">
        <v>2</v>
      </c>
      <c r="AR8" s="1595">
        <v>21</v>
      </c>
    </row>
    <row r="9" spans="1:47" ht="17.25" customHeight="1" thickBot="1">
      <c r="A9" s="5237" t="s">
        <v>2189</v>
      </c>
      <c r="B9" s="4070" t="s">
        <v>3</v>
      </c>
      <c r="C9" s="1785" t="s">
        <v>3</v>
      </c>
      <c r="D9" s="5250" t="s">
        <v>2</v>
      </c>
      <c r="E9" s="1926" t="s">
        <v>4</v>
      </c>
      <c r="F9" s="1787" t="s">
        <v>4</v>
      </c>
      <c r="G9" s="1788" t="s">
        <v>2214</v>
      </c>
      <c r="H9" s="1952" t="s">
        <v>2214</v>
      </c>
      <c r="I9" s="4076" t="s">
        <v>111</v>
      </c>
      <c r="J9" s="1786" t="s">
        <v>2219</v>
      </c>
      <c r="K9" s="1786" t="s">
        <v>2</v>
      </c>
      <c r="L9" s="1793" t="s">
        <v>2</v>
      </c>
      <c r="M9" s="1791" t="s">
        <v>2214</v>
      </c>
      <c r="N9" s="3649" t="s">
        <v>4</v>
      </c>
      <c r="O9" s="1952" t="s">
        <v>2214</v>
      </c>
      <c r="P9" s="2958" t="s">
        <v>2214</v>
      </c>
      <c r="Q9" s="1786" t="s">
        <v>2</v>
      </c>
      <c r="R9" s="1785" t="s">
        <v>3</v>
      </c>
      <c r="S9" s="1802" t="s">
        <v>2</v>
      </c>
      <c r="T9" s="1786" t="s">
        <v>2</v>
      </c>
      <c r="U9" s="1788" t="s">
        <v>2214</v>
      </c>
      <c r="V9" s="1947" t="s">
        <v>3</v>
      </c>
      <c r="W9" s="4090" t="s">
        <v>2165</v>
      </c>
      <c r="X9" s="1786" t="s">
        <v>2221</v>
      </c>
      <c r="Y9" s="1787" t="s">
        <v>4</v>
      </c>
      <c r="Z9" s="1787" t="s">
        <v>4</v>
      </c>
      <c r="AA9" s="1788" t="s">
        <v>2214</v>
      </c>
      <c r="AB9" s="1788" t="s">
        <v>2214</v>
      </c>
      <c r="AC9" s="1788" t="s">
        <v>17</v>
      </c>
      <c r="AD9" s="1786" t="s">
        <v>2</v>
      </c>
      <c r="AE9" s="4154" t="s">
        <v>15</v>
      </c>
      <c r="AF9" s="1788" t="s">
        <v>2214</v>
      </c>
      <c r="AG9" s="1788" t="s">
        <v>2214</v>
      </c>
      <c r="AH9" s="1791" t="s">
        <v>2214</v>
      </c>
      <c r="AI9" s="1787" t="s">
        <v>4</v>
      </c>
      <c r="AJ9" s="1928" t="s">
        <v>4</v>
      </c>
      <c r="AK9" s="1734">
        <v>10</v>
      </c>
      <c r="AL9" s="16">
        <v>3</v>
      </c>
      <c r="AM9" s="16">
        <v>5</v>
      </c>
      <c r="AN9" s="16">
        <v>11</v>
      </c>
      <c r="AO9" s="1777">
        <v>0</v>
      </c>
      <c r="AP9" s="1777">
        <v>1</v>
      </c>
      <c r="AQ9" s="1777">
        <v>2</v>
      </c>
      <c r="AR9" s="1591">
        <v>16</v>
      </c>
    </row>
    <row r="10" spans="1:47" ht="17.25" customHeight="1" thickBot="1">
      <c r="A10" s="5238" t="s">
        <v>2190</v>
      </c>
      <c r="B10" s="1936" t="s">
        <v>2</v>
      </c>
      <c r="C10" s="1792" t="s">
        <v>3</v>
      </c>
      <c r="D10" s="1811" t="s">
        <v>2</v>
      </c>
      <c r="E10" s="1929" t="s">
        <v>4</v>
      </c>
      <c r="F10" s="1794" t="s">
        <v>4</v>
      </c>
      <c r="G10" s="1790" t="s">
        <v>2214</v>
      </c>
      <c r="H10" s="1941" t="s">
        <v>2214</v>
      </c>
      <c r="I10" s="1936" t="s">
        <v>2</v>
      </c>
      <c r="J10" s="1792" t="s">
        <v>3</v>
      </c>
      <c r="K10" s="1793" t="s">
        <v>2</v>
      </c>
      <c r="L10" s="1793" t="s">
        <v>2</v>
      </c>
      <c r="M10" s="1795" t="s">
        <v>2214</v>
      </c>
      <c r="N10" s="2903" t="s">
        <v>4</v>
      </c>
      <c r="O10" s="1941" t="s">
        <v>2214</v>
      </c>
      <c r="P10" s="2960" t="s">
        <v>2214</v>
      </c>
      <c r="Q10" s="4089" t="s">
        <v>2165</v>
      </c>
      <c r="R10" s="1793" t="s">
        <v>2</v>
      </c>
      <c r="S10" s="1793" t="s">
        <v>2</v>
      </c>
      <c r="T10" s="1792" t="s">
        <v>3</v>
      </c>
      <c r="U10" s="1790" t="s">
        <v>2214</v>
      </c>
      <c r="V10" s="1941" t="s">
        <v>2214</v>
      </c>
      <c r="W10" s="1947" t="s">
        <v>3</v>
      </c>
      <c r="X10" s="1793" t="s">
        <v>2</v>
      </c>
      <c r="Y10" s="1794" t="s">
        <v>4</v>
      </c>
      <c r="Z10" s="1794" t="s">
        <v>4</v>
      </c>
      <c r="AA10" s="1790" t="s">
        <v>2214</v>
      </c>
      <c r="AB10" s="1790" t="s">
        <v>2214</v>
      </c>
      <c r="AC10" s="5266" t="s">
        <v>1047</v>
      </c>
      <c r="AD10" s="1804" t="s">
        <v>2</v>
      </c>
      <c r="AE10" s="4089" t="s">
        <v>2165</v>
      </c>
      <c r="AF10" s="1790" t="s">
        <v>2214</v>
      </c>
      <c r="AG10" s="1790" t="s">
        <v>2214</v>
      </c>
      <c r="AH10" s="1795" t="s">
        <v>2214</v>
      </c>
      <c r="AI10" s="1794" t="s">
        <v>4</v>
      </c>
      <c r="AJ10" s="1931" t="s">
        <v>4</v>
      </c>
      <c r="AK10" s="12">
        <v>9</v>
      </c>
      <c r="AL10" s="13">
        <v>4</v>
      </c>
      <c r="AM10" s="13">
        <v>5</v>
      </c>
      <c r="AN10" s="13">
        <v>11</v>
      </c>
      <c r="AO10" s="49">
        <v>0</v>
      </c>
      <c r="AP10" s="49">
        <v>1</v>
      </c>
      <c r="AQ10" s="49">
        <v>2</v>
      </c>
      <c r="AR10" s="14">
        <v>18</v>
      </c>
    </row>
    <row r="11" spans="1:47" ht="17.25" customHeight="1" thickBot="1">
      <c r="A11" s="5239" t="s">
        <v>2191</v>
      </c>
      <c r="B11" s="5268" t="s">
        <v>2217</v>
      </c>
      <c r="C11" s="1800" t="s">
        <v>3</v>
      </c>
      <c r="D11" s="2195" t="s">
        <v>2</v>
      </c>
      <c r="E11" s="1948" t="s">
        <v>4</v>
      </c>
      <c r="F11" s="1797" t="s">
        <v>4</v>
      </c>
      <c r="G11" s="1798" t="s">
        <v>2214</v>
      </c>
      <c r="H11" s="1944" t="s">
        <v>2214</v>
      </c>
      <c r="I11" s="1953" t="s">
        <v>2</v>
      </c>
      <c r="J11" s="1800" t="s">
        <v>3</v>
      </c>
      <c r="K11" s="1802" t="s">
        <v>2</v>
      </c>
      <c r="L11" s="4076" t="s">
        <v>2165</v>
      </c>
      <c r="M11" s="1799" t="s">
        <v>2214</v>
      </c>
      <c r="N11" s="4161" t="s">
        <v>4</v>
      </c>
      <c r="O11" s="1944" t="s">
        <v>2214</v>
      </c>
      <c r="P11" s="2961" t="s">
        <v>2214</v>
      </c>
      <c r="Q11" s="1802" t="s">
        <v>2</v>
      </c>
      <c r="R11" s="4076" t="s">
        <v>54</v>
      </c>
      <c r="S11" s="4076" t="s">
        <v>2165</v>
      </c>
      <c r="T11" s="1802" t="s">
        <v>2</v>
      </c>
      <c r="U11" s="1798" t="s">
        <v>2214</v>
      </c>
      <c r="V11" s="1944" t="s">
        <v>2214</v>
      </c>
      <c r="W11" s="1942" t="s">
        <v>3</v>
      </c>
      <c r="X11" s="1802" t="s">
        <v>2</v>
      </c>
      <c r="Y11" s="1797" t="s">
        <v>4</v>
      </c>
      <c r="Z11" s="1797" t="s">
        <v>4</v>
      </c>
      <c r="AA11" s="1798" t="s">
        <v>2214</v>
      </c>
      <c r="AB11" s="1798" t="s">
        <v>2214</v>
      </c>
      <c r="AC11" s="3651" t="s">
        <v>3</v>
      </c>
      <c r="AD11" s="1808" t="s">
        <v>2</v>
      </c>
      <c r="AE11" s="1802" t="s">
        <v>2</v>
      </c>
      <c r="AF11" s="1798" t="s">
        <v>2214</v>
      </c>
      <c r="AG11" s="1798" t="s">
        <v>2214</v>
      </c>
      <c r="AH11" s="1799" t="s">
        <v>2214</v>
      </c>
      <c r="AI11" s="1797" t="s">
        <v>4</v>
      </c>
      <c r="AJ11" s="1949" t="s">
        <v>4</v>
      </c>
      <c r="AK11" s="1735">
        <v>9</v>
      </c>
      <c r="AL11" s="20">
        <v>4</v>
      </c>
      <c r="AM11" s="20">
        <v>5</v>
      </c>
      <c r="AN11" s="20">
        <v>11</v>
      </c>
      <c r="AO11" s="1778">
        <v>0</v>
      </c>
      <c r="AP11" s="1778">
        <v>1</v>
      </c>
      <c r="AQ11" s="1778">
        <v>2</v>
      </c>
      <c r="AR11" s="1595">
        <v>18</v>
      </c>
    </row>
    <row r="12" spans="1:47" ht="17.25" customHeight="1">
      <c r="A12" s="4438" t="s">
        <v>2192</v>
      </c>
      <c r="B12" s="4066" t="s">
        <v>2</v>
      </c>
      <c r="C12" s="5267" t="s">
        <v>2215</v>
      </c>
      <c r="D12" s="1810" t="s">
        <v>2</v>
      </c>
      <c r="E12" s="4167" t="s">
        <v>2165</v>
      </c>
      <c r="F12" s="1786" t="s">
        <v>2</v>
      </c>
      <c r="G12" s="1788" t="s">
        <v>2214</v>
      </c>
      <c r="H12" s="1946" t="s">
        <v>3</v>
      </c>
      <c r="I12" s="4066" t="s">
        <v>2</v>
      </c>
      <c r="J12" s="1788" t="s">
        <v>2214</v>
      </c>
      <c r="K12" s="1786" t="s">
        <v>2</v>
      </c>
      <c r="L12" s="1785" t="s">
        <v>3</v>
      </c>
      <c r="M12" s="3649" t="s">
        <v>4</v>
      </c>
      <c r="N12" s="1791" t="s">
        <v>2214</v>
      </c>
      <c r="O12" s="1952" t="s">
        <v>2214</v>
      </c>
      <c r="P12" s="2958" t="s">
        <v>2214</v>
      </c>
      <c r="Q12" s="1786" t="s">
        <v>2</v>
      </c>
      <c r="R12" s="1785" t="s">
        <v>3</v>
      </c>
      <c r="S12" s="4944" t="s">
        <v>59</v>
      </c>
      <c r="T12" s="4154" t="s">
        <v>2165</v>
      </c>
      <c r="U12" s="1788" t="s">
        <v>2214</v>
      </c>
      <c r="V12" s="1952" t="s">
        <v>2214</v>
      </c>
      <c r="W12" s="1786" t="s">
        <v>2</v>
      </c>
      <c r="X12" s="1952" t="s">
        <v>2214</v>
      </c>
      <c r="Y12" s="1785" t="s">
        <v>3</v>
      </c>
      <c r="Z12" s="1786" t="s">
        <v>2</v>
      </c>
      <c r="AA12" s="1855" t="s">
        <v>2233</v>
      </c>
      <c r="AB12" s="1787" t="s">
        <v>4</v>
      </c>
      <c r="AC12" s="1952" t="s">
        <v>2214</v>
      </c>
      <c r="AD12" s="5251" t="s">
        <v>3</v>
      </c>
      <c r="AE12" s="1787" t="s">
        <v>4</v>
      </c>
      <c r="AF12" s="1787" t="s">
        <v>4</v>
      </c>
      <c r="AG12" s="1788" t="s">
        <v>2214</v>
      </c>
      <c r="AH12" s="1791" t="s">
        <v>2214</v>
      </c>
      <c r="AI12" s="1785" t="s">
        <v>3</v>
      </c>
      <c r="AJ12" s="1952" t="s">
        <v>2214</v>
      </c>
      <c r="AK12" s="1734">
        <v>10</v>
      </c>
      <c r="AL12" s="16">
        <v>5</v>
      </c>
      <c r="AM12" s="16">
        <v>4</v>
      </c>
      <c r="AN12" s="16">
        <v>10</v>
      </c>
      <c r="AO12" s="1777">
        <v>0</v>
      </c>
      <c r="AP12" s="1777">
        <v>1</v>
      </c>
      <c r="AQ12" s="1777">
        <v>2</v>
      </c>
      <c r="AR12" s="1591">
        <v>18</v>
      </c>
    </row>
    <row r="13" spans="1:47" ht="17.25" customHeight="1">
      <c r="A13" s="4439" t="s">
        <v>2193</v>
      </c>
      <c r="B13" s="1936" t="s">
        <v>2</v>
      </c>
      <c r="C13" s="1793" t="s">
        <v>2</v>
      </c>
      <c r="D13" s="1811" t="s">
        <v>2</v>
      </c>
      <c r="E13" s="4090" t="s">
        <v>2165</v>
      </c>
      <c r="F13" s="1792" t="s">
        <v>3</v>
      </c>
      <c r="G13" s="1790" t="s">
        <v>2214</v>
      </c>
      <c r="H13" s="1935" t="s">
        <v>3</v>
      </c>
      <c r="I13" s="1936" t="s">
        <v>2</v>
      </c>
      <c r="J13" s="1790" t="s">
        <v>2214</v>
      </c>
      <c r="K13" s="1792" t="s">
        <v>3</v>
      </c>
      <c r="L13" s="1793" t="s">
        <v>2</v>
      </c>
      <c r="M13" s="2903" t="s">
        <v>4</v>
      </c>
      <c r="N13" s="1795" t="s">
        <v>2214</v>
      </c>
      <c r="O13" s="1941" t="s">
        <v>2214</v>
      </c>
      <c r="P13" s="2960" t="s">
        <v>2214</v>
      </c>
      <c r="Q13" s="1793" t="s">
        <v>2</v>
      </c>
      <c r="R13" s="1793" t="s">
        <v>2</v>
      </c>
      <c r="S13" s="1793" t="s">
        <v>2</v>
      </c>
      <c r="T13" s="1792" t="s">
        <v>3</v>
      </c>
      <c r="U13" s="1790" t="s">
        <v>2214</v>
      </c>
      <c r="V13" s="1941" t="s">
        <v>2214</v>
      </c>
      <c r="W13" s="4944" t="s">
        <v>59</v>
      </c>
      <c r="X13" s="1941" t="s">
        <v>2214</v>
      </c>
      <c r="Y13" s="1792" t="s">
        <v>3</v>
      </c>
      <c r="Z13" s="1793" t="s">
        <v>2</v>
      </c>
      <c r="AA13" s="1793" t="s">
        <v>2</v>
      </c>
      <c r="AB13" s="1794" t="s">
        <v>4</v>
      </c>
      <c r="AC13" s="1941" t="s">
        <v>2214</v>
      </c>
      <c r="AD13" s="4090" t="s">
        <v>2165</v>
      </c>
      <c r="AE13" s="1794" t="s">
        <v>4</v>
      </c>
      <c r="AF13" s="1794" t="s">
        <v>4</v>
      </c>
      <c r="AG13" s="1790" t="s">
        <v>2214</v>
      </c>
      <c r="AH13" s="1795" t="s">
        <v>2214</v>
      </c>
      <c r="AI13" s="1792" t="s">
        <v>3</v>
      </c>
      <c r="AJ13" s="1941" t="s">
        <v>2214</v>
      </c>
      <c r="AK13" s="12">
        <v>10</v>
      </c>
      <c r="AL13" s="13">
        <v>5</v>
      </c>
      <c r="AM13" s="13">
        <v>4</v>
      </c>
      <c r="AN13" s="13">
        <v>10</v>
      </c>
      <c r="AO13" s="49">
        <v>0</v>
      </c>
      <c r="AP13" s="49">
        <v>1</v>
      </c>
      <c r="AQ13" s="49">
        <v>2</v>
      </c>
      <c r="AR13" s="14">
        <v>18</v>
      </c>
    </row>
    <row r="14" spans="1:47" ht="17.25" customHeight="1" thickBot="1">
      <c r="A14" s="4440" t="s">
        <v>2194</v>
      </c>
      <c r="B14" s="1953" t="s">
        <v>2</v>
      </c>
      <c r="C14" s="1802" t="s">
        <v>2</v>
      </c>
      <c r="D14" s="2996" t="s">
        <v>3</v>
      </c>
      <c r="E14" s="1953" t="s">
        <v>2</v>
      </c>
      <c r="F14" s="1800" t="s">
        <v>3</v>
      </c>
      <c r="G14" s="1798" t="s">
        <v>2214</v>
      </c>
      <c r="H14" s="3651" t="s">
        <v>3</v>
      </c>
      <c r="I14" s="1953" t="s">
        <v>2</v>
      </c>
      <c r="J14" s="1798" t="s">
        <v>2214</v>
      </c>
      <c r="K14" s="1800" t="s">
        <v>2222</v>
      </c>
      <c r="L14" s="1802" t="s">
        <v>2</v>
      </c>
      <c r="M14" s="4161" t="s">
        <v>2224</v>
      </c>
      <c r="N14" s="1799" t="s">
        <v>2214</v>
      </c>
      <c r="O14" s="1944" t="s">
        <v>2214</v>
      </c>
      <c r="P14" s="3688" t="s">
        <v>2222</v>
      </c>
      <c r="Q14" s="1802" t="s">
        <v>2</v>
      </c>
      <c r="R14" s="1793" t="s">
        <v>2</v>
      </c>
      <c r="S14" s="1802" t="s">
        <v>2</v>
      </c>
      <c r="T14" s="1792" t="s">
        <v>54</v>
      </c>
      <c r="U14" s="1798" t="s">
        <v>2214</v>
      </c>
      <c r="V14" s="1944" t="s">
        <v>2214</v>
      </c>
      <c r="W14" s="1802" t="s">
        <v>2</v>
      </c>
      <c r="X14" s="1944" t="s">
        <v>2214</v>
      </c>
      <c r="Y14" s="1800" t="s">
        <v>54</v>
      </c>
      <c r="Z14" s="1800" t="s">
        <v>54</v>
      </c>
      <c r="AA14" s="4076" t="s">
        <v>15</v>
      </c>
      <c r="AB14" s="1797" t="s">
        <v>69</v>
      </c>
      <c r="AC14" s="1944" t="s">
        <v>2214</v>
      </c>
      <c r="AD14" s="1808" t="s">
        <v>2</v>
      </c>
      <c r="AE14" s="1797" t="s">
        <v>4</v>
      </c>
      <c r="AF14" s="1797" t="s">
        <v>2223</v>
      </c>
      <c r="AG14" s="1798" t="s">
        <v>2214</v>
      </c>
      <c r="AH14" s="5262" t="s">
        <v>1047</v>
      </c>
      <c r="AI14" s="1800" t="s">
        <v>3</v>
      </c>
      <c r="AJ14" s="1944" t="s">
        <v>2214</v>
      </c>
      <c r="AK14" s="1735">
        <v>9</v>
      </c>
      <c r="AL14" s="20">
        <v>7</v>
      </c>
      <c r="AM14" s="20">
        <v>4</v>
      </c>
      <c r="AN14" s="20">
        <v>9</v>
      </c>
      <c r="AO14" s="1778">
        <v>0</v>
      </c>
      <c r="AP14" s="1778">
        <v>2</v>
      </c>
      <c r="AQ14" s="1778">
        <v>2</v>
      </c>
      <c r="AR14" s="1595">
        <v>22</v>
      </c>
    </row>
    <row r="15" spans="1:47" ht="17.25" customHeight="1" thickBot="1">
      <c r="A15" s="5240" t="s">
        <v>2195</v>
      </c>
      <c r="B15" s="4066" t="s">
        <v>2</v>
      </c>
      <c r="C15" s="4089" t="s">
        <v>2164</v>
      </c>
      <c r="D15" s="1810" t="s">
        <v>2</v>
      </c>
      <c r="E15" s="1945" t="s">
        <v>2214</v>
      </c>
      <c r="F15" s="1788" t="s">
        <v>2214</v>
      </c>
      <c r="G15" s="1787" t="s">
        <v>4</v>
      </c>
      <c r="H15" s="1928" t="s">
        <v>4</v>
      </c>
      <c r="I15" s="1945" t="s">
        <v>2214</v>
      </c>
      <c r="J15" s="4154" t="s">
        <v>2165</v>
      </c>
      <c r="K15" s="1786" t="s">
        <v>2</v>
      </c>
      <c r="L15" s="1785" t="s">
        <v>3</v>
      </c>
      <c r="M15" s="1791" t="s">
        <v>2214</v>
      </c>
      <c r="N15" s="1791" t="s">
        <v>2214</v>
      </c>
      <c r="O15" s="1928" t="s">
        <v>4</v>
      </c>
      <c r="P15" s="3685" t="s">
        <v>4</v>
      </c>
      <c r="Q15" s="1788" t="s">
        <v>2214</v>
      </c>
      <c r="R15" s="1802" t="s">
        <v>2</v>
      </c>
      <c r="S15" s="1927" t="s">
        <v>2228</v>
      </c>
      <c r="T15" s="1793" t="s">
        <v>2</v>
      </c>
      <c r="U15" s="1788" t="s">
        <v>2214</v>
      </c>
      <c r="V15" s="1944" t="s">
        <v>17</v>
      </c>
      <c r="W15" s="5293" t="s">
        <v>2229</v>
      </c>
      <c r="X15" s="1785" t="s">
        <v>3</v>
      </c>
      <c r="Y15" s="1786" t="s">
        <v>2</v>
      </c>
      <c r="Z15" s="1786" t="s">
        <v>2</v>
      </c>
      <c r="AA15" s="1787" t="s">
        <v>4</v>
      </c>
      <c r="AB15" s="1788" t="s">
        <v>2214</v>
      </c>
      <c r="AC15" s="1785" t="s">
        <v>3</v>
      </c>
      <c r="AD15" s="1819" t="s">
        <v>3</v>
      </c>
      <c r="AE15" s="1786" t="s">
        <v>2</v>
      </c>
      <c r="AF15" s="1786" t="s">
        <v>2</v>
      </c>
      <c r="AG15" s="1786" t="s">
        <v>2</v>
      </c>
      <c r="AH15" s="1791" t="s">
        <v>2214</v>
      </c>
      <c r="AI15" s="1788" t="s">
        <v>2214</v>
      </c>
      <c r="AJ15" s="1952" t="s">
        <v>2214</v>
      </c>
      <c r="AK15" s="1734">
        <v>10</v>
      </c>
      <c r="AL15" s="16">
        <v>5</v>
      </c>
      <c r="AM15" s="16">
        <v>5</v>
      </c>
      <c r="AN15" s="16">
        <v>9</v>
      </c>
      <c r="AO15" s="1777">
        <v>0</v>
      </c>
      <c r="AP15" s="1777">
        <v>1</v>
      </c>
      <c r="AQ15" s="1777">
        <v>2</v>
      </c>
      <c r="AR15" s="1591">
        <v>20</v>
      </c>
    </row>
    <row r="16" spans="1:47" ht="17.25" customHeight="1" thickBot="1">
      <c r="A16" s="5240" t="s">
        <v>2196</v>
      </c>
      <c r="B16" s="1947" t="s">
        <v>3</v>
      </c>
      <c r="C16" s="1793" t="s">
        <v>2</v>
      </c>
      <c r="D16" s="1811" t="s">
        <v>2</v>
      </c>
      <c r="E16" s="1939" t="s">
        <v>2214</v>
      </c>
      <c r="F16" s="1790" t="s">
        <v>2214</v>
      </c>
      <c r="G16" s="1794" t="s">
        <v>4</v>
      </c>
      <c r="H16" s="1931" t="s">
        <v>4</v>
      </c>
      <c r="I16" s="1939" t="s">
        <v>2214</v>
      </c>
      <c r="J16" s="1792" t="s">
        <v>3</v>
      </c>
      <c r="K16" s="1793" t="s">
        <v>2</v>
      </c>
      <c r="L16" s="1793" t="s">
        <v>2</v>
      </c>
      <c r="M16" s="1795" t="s">
        <v>2214</v>
      </c>
      <c r="N16" s="1795" t="s">
        <v>2214</v>
      </c>
      <c r="O16" s="1931" t="s">
        <v>4</v>
      </c>
      <c r="P16" s="3691" t="s">
        <v>4</v>
      </c>
      <c r="Q16" s="1790" t="s">
        <v>2214</v>
      </c>
      <c r="R16" s="1793" t="s">
        <v>2</v>
      </c>
      <c r="S16" s="1793" t="s">
        <v>2</v>
      </c>
      <c r="T16" s="1793" t="s">
        <v>2</v>
      </c>
      <c r="U16" s="1790" t="s">
        <v>2214</v>
      </c>
      <c r="V16" s="5263" t="s">
        <v>1047</v>
      </c>
      <c r="W16" s="4090" t="s">
        <v>2165</v>
      </c>
      <c r="X16" s="1793" t="s">
        <v>2</v>
      </c>
      <c r="Y16" s="1793" t="s">
        <v>2</v>
      </c>
      <c r="Z16" s="1793" t="s">
        <v>2</v>
      </c>
      <c r="AA16" s="1794" t="s">
        <v>4</v>
      </c>
      <c r="AB16" s="1790" t="s">
        <v>2214</v>
      </c>
      <c r="AC16" s="1941" t="s">
        <v>2214</v>
      </c>
      <c r="AD16" s="4088" t="s">
        <v>2165</v>
      </c>
      <c r="AE16" s="1792" t="s">
        <v>3</v>
      </c>
      <c r="AF16" s="1793" t="s">
        <v>2</v>
      </c>
      <c r="AG16" s="1790" t="s">
        <v>17</v>
      </c>
      <c r="AH16" s="1795" t="s">
        <v>2214</v>
      </c>
      <c r="AI16" s="1790" t="s">
        <v>2214</v>
      </c>
      <c r="AJ16" s="5263" t="s">
        <v>1047</v>
      </c>
      <c r="AK16" s="12">
        <v>12</v>
      </c>
      <c r="AL16" s="13">
        <v>3</v>
      </c>
      <c r="AM16" s="13">
        <v>5</v>
      </c>
      <c r="AN16" s="13">
        <v>9</v>
      </c>
      <c r="AO16" s="49">
        <v>0</v>
      </c>
      <c r="AP16" s="49">
        <v>1</v>
      </c>
      <c r="AQ16" s="49">
        <v>2</v>
      </c>
      <c r="AR16" s="14">
        <v>16</v>
      </c>
    </row>
    <row r="17" spans="1:47" ht="17.25" customHeight="1" thickBot="1">
      <c r="A17" s="5241" t="s">
        <v>2197</v>
      </c>
      <c r="B17" s="1953" t="s">
        <v>2</v>
      </c>
      <c r="C17" s="1802" t="s">
        <v>2</v>
      </c>
      <c r="D17" s="2195" t="s">
        <v>2</v>
      </c>
      <c r="E17" s="2772" t="s">
        <v>2214</v>
      </c>
      <c r="F17" s="1798" t="s">
        <v>2214</v>
      </c>
      <c r="G17" s="1797" t="s">
        <v>4</v>
      </c>
      <c r="H17" s="1949" t="s">
        <v>4</v>
      </c>
      <c r="I17" s="2772" t="s">
        <v>2214</v>
      </c>
      <c r="J17" s="1802" t="s">
        <v>2</v>
      </c>
      <c r="K17" s="1793" t="s">
        <v>2</v>
      </c>
      <c r="L17" s="1800" t="s">
        <v>3</v>
      </c>
      <c r="M17" s="1799" t="s">
        <v>2214</v>
      </c>
      <c r="N17" s="1799" t="s">
        <v>2214</v>
      </c>
      <c r="O17" s="1949" t="s">
        <v>4</v>
      </c>
      <c r="P17" s="5252" t="s">
        <v>4</v>
      </c>
      <c r="Q17" s="1797" t="s">
        <v>4</v>
      </c>
      <c r="R17" s="1798" t="s">
        <v>17</v>
      </c>
      <c r="S17" s="1792" t="s">
        <v>3</v>
      </c>
      <c r="T17" s="4154" t="s">
        <v>15</v>
      </c>
      <c r="U17" s="1798" t="s">
        <v>2214</v>
      </c>
      <c r="V17" s="3651" t="s">
        <v>3</v>
      </c>
      <c r="W17" s="1953" t="s">
        <v>2</v>
      </c>
      <c r="X17" s="1800" t="s">
        <v>3</v>
      </c>
      <c r="Y17" s="1802" t="s">
        <v>2</v>
      </c>
      <c r="Z17" s="4076" t="s">
        <v>15</v>
      </c>
      <c r="AA17" s="1797" t="s">
        <v>4</v>
      </c>
      <c r="AB17" s="1798" t="s">
        <v>2214</v>
      </c>
      <c r="AC17" s="1944" t="s">
        <v>2214</v>
      </c>
      <c r="AD17" s="1830" t="s">
        <v>3</v>
      </c>
      <c r="AE17" s="1802" t="s">
        <v>2</v>
      </c>
      <c r="AF17" s="1802" t="s">
        <v>2</v>
      </c>
      <c r="AG17" s="4944" t="s">
        <v>59</v>
      </c>
      <c r="AH17" s="1799" t="s">
        <v>2214</v>
      </c>
      <c r="AI17" s="1798" t="s">
        <v>2214</v>
      </c>
      <c r="AJ17" s="1944" t="s">
        <v>2214</v>
      </c>
      <c r="AK17" s="1735">
        <v>10</v>
      </c>
      <c r="AL17" s="20">
        <v>5</v>
      </c>
      <c r="AM17" s="20">
        <v>5</v>
      </c>
      <c r="AN17" s="20">
        <v>9</v>
      </c>
      <c r="AO17" s="1778">
        <v>0</v>
      </c>
      <c r="AP17" s="1778">
        <v>1</v>
      </c>
      <c r="AQ17" s="1778">
        <v>2</v>
      </c>
      <c r="AR17" s="1595">
        <v>20</v>
      </c>
    </row>
    <row r="18" spans="1:47" ht="17.25" customHeight="1" thickBot="1">
      <c r="A18" s="4444" t="s">
        <v>2198</v>
      </c>
      <c r="B18" s="4066" t="s">
        <v>2</v>
      </c>
      <c r="C18" s="1802" t="s">
        <v>2</v>
      </c>
      <c r="D18" s="5288" t="s">
        <v>2218</v>
      </c>
      <c r="E18" s="5268" t="s">
        <v>819</v>
      </c>
      <c r="F18" s="5268" t="s">
        <v>819</v>
      </c>
      <c r="G18" s="1788" t="s">
        <v>2214</v>
      </c>
      <c r="H18" s="1952" t="s">
        <v>2214</v>
      </c>
      <c r="I18" s="1926" t="s">
        <v>4</v>
      </c>
      <c r="J18" s="1787" t="s">
        <v>4</v>
      </c>
      <c r="K18" s="1788" t="s">
        <v>2214</v>
      </c>
      <c r="L18" s="4154" t="s">
        <v>15</v>
      </c>
      <c r="M18" s="1791" t="s">
        <v>2214</v>
      </c>
      <c r="N18" s="3715" t="s">
        <v>3</v>
      </c>
      <c r="O18" s="5253" t="s">
        <v>1047</v>
      </c>
      <c r="P18" s="2958" t="s">
        <v>2214</v>
      </c>
      <c r="Q18" s="1785" t="s">
        <v>3</v>
      </c>
      <c r="R18" s="1786" t="s">
        <v>2</v>
      </c>
      <c r="S18" s="1787" t="s">
        <v>4</v>
      </c>
      <c r="T18" s="1787" t="s">
        <v>4</v>
      </c>
      <c r="U18" s="1788" t="s">
        <v>2214</v>
      </c>
      <c r="V18" s="1952" t="s">
        <v>2214</v>
      </c>
      <c r="W18" s="1786" t="s">
        <v>2</v>
      </c>
      <c r="X18" s="1786" t="s">
        <v>2</v>
      </c>
      <c r="Y18" s="1802" t="s">
        <v>2</v>
      </c>
      <c r="Z18" s="1785" t="s">
        <v>3</v>
      </c>
      <c r="AA18" s="1798" t="s">
        <v>17</v>
      </c>
      <c r="AB18" s="1785" t="s">
        <v>3</v>
      </c>
      <c r="AC18" s="1952" t="s">
        <v>2214</v>
      </c>
      <c r="AD18" s="1803" t="s">
        <v>2234</v>
      </c>
      <c r="AE18" s="1802" t="s">
        <v>2</v>
      </c>
      <c r="AF18" s="1785" t="s">
        <v>3</v>
      </c>
      <c r="AG18" s="4089" t="s">
        <v>15</v>
      </c>
      <c r="AH18" s="3715" t="s">
        <v>3</v>
      </c>
      <c r="AI18" s="1788" t="s">
        <v>2214</v>
      </c>
      <c r="AJ18" s="1952" t="s">
        <v>2214</v>
      </c>
      <c r="AK18" s="1734">
        <v>10</v>
      </c>
      <c r="AL18" s="16">
        <v>5</v>
      </c>
      <c r="AM18" s="16">
        <v>4</v>
      </c>
      <c r="AN18" s="16">
        <v>9</v>
      </c>
      <c r="AO18" s="1777">
        <v>1</v>
      </c>
      <c r="AP18" s="1777">
        <v>1</v>
      </c>
      <c r="AQ18" s="1777">
        <v>2</v>
      </c>
      <c r="AR18" s="1591">
        <v>19</v>
      </c>
    </row>
    <row r="19" spans="1:47" ht="17.25" customHeight="1" thickBot="1">
      <c r="A19" s="4445" t="s">
        <v>2199</v>
      </c>
      <c r="B19" s="5254" t="s">
        <v>3</v>
      </c>
      <c r="C19" s="4089" t="s">
        <v>2165</v>
      </c>
      <c r="D19" s="1811" t="s">
        <v>2</v>
      </c>
      <c r="E19" s="5268" t="s">
        <v>2216</v>
      </c>
      <c r="F19" s="5268" t="s">
        <v>2216</v>
      </c>
      <c r="G19" s="1790" t="s">
        <v>2214</v>
      </c>
      <c r="H19" s="1941" t="s">
        <v>2214</v>
      </c>
      <c r="I19" s="1929" t="s">
        <v>4</v>
      </c>
      <c r="J19" s="1794" t="s">
        <v>4</v>
      </c>
      <c r="K19" s="1790" t="s">
        <v>2214</v>
      </c>
      <c r="L19" s="1793" t="s">
        <v>2</v>
      </c>
      <c r="M19" s="1795" t="s">
        <v>2214</v>
      </c>
      <c r="N19" s="2826" t="s">
        <v>3</v>
      </c>
      <c r="O19" s="5255" t="s">
        <v>1047</v>
      </c>
      <c r="P19" s="2960" t="s">
        <v>2214</v>
      </c>
      <c r="Q19" s="1792" t="s">
        <v>3</v>
      </c>
      <c r="R19" s="4944" t="s">
        <v>59</v>
      </c>
      <c r="S19" s="1794" t="s">
        <v>4</v>
      </c>
      <c r="T19" s="1794" t="s">
        <v>4</v>
      </c>
      <c r="U19" s="1790" t="s">
        <v>2214</v>
      </c>
      <c r="V19" s="1941" t="s">
        <v>2214</v>
      </c>
      <c r="W19" s="1939" t="s">
        <v>2214</v>
      </c>
      <c r="X19" s="1785" t="s">
        <v>3</v>
      </c>
      <c r="Y19" s="4089" t="s">
        <v>2165</v>
      </c>
      <c r="Z19" s="1793" t="s">
        <v>2</v>
      </c>
      <c r="AA19" s="1793" t="s">
        <v>2</v>
      </c>
      <c r="AB19" s="1792" t="s">
        <v>2236</v>
      </c>
      <c r="AC19" s="1941" t="s">
        <v>2214</v>
      </c>
      <c r="AD19" s="1804" t="s">
        <v>2</v>
      </c>
      <c r="AE19" s="4944" t="s">
        <v>59</v>
      </c>
      <c r="AF19" s="1792" t="s">
        <v>3</v>
      </c>
      <c r="AG19" s="4089" t="s">
        <v>2165</v>
      </c>
      <c r="AH19" s="2826" t="s">
        <v>3</v>
      </c>
      <c r="AI19" s="1790" t="s">
        <v>2214</v>
      </c>
      <c r="AJ19" s="1941" t="s">
        <v>2214</v>
      </c>
      <c r="AK19" s="12">
        <v>10</v>
      </c>
      <c r="AL19" s="13">
        <v>5</v>
      </c>
      <c r="AM19" s="13">
        <v>4</v>
      </c>
      <c r="AN19" s="13">
        <v>9</v>
      </c>
      <c r="AO19" s="49">
        <v>1</v>
      </c>
      <c r="AP19" s="49">
        <v>1</v>
      </c>
      <c r="AQ19" s="49">
        <v>2</v>
      </c>
      <c r="AR19" s="14">
        <v>19</v>
      </c>
    </row>
    <row r="20" spans="1:47" ht="17.25" customHeight="1" thickBot="1">
      <c r="A20" s="4446" t="s">
        <v>2200</v>
      </c>
      <c r="B20" s="1942" t="s">
        <v>3</v>
      </c>
      <c r="C20" s="1802" t="s">
        <v>2</v>
      </c>
      <c r="D20" s="5256" t="s">
        <v>2165</v>
      </c>
      <c r="E20" s="1953" t="s">
        <v>2</v>
      </c>
      <c r="F20" s="1802" t="s">
        <v>2</v>
      </c>
      <c r="G20" s="1798" t="s">
        <v>2214</v>
      </c>
      <c r="H20" s="1944" t="s">
        <v>2214</v>
      </c>
      <c r="I20" s="1948" t="s">
        <v>4</v>
      </c>
      <c r="J20" s="1797" t="s">
        <v>4</v>
      </c>
      <c r="K20" s="1798" t="s">
        <v>2214</v>
      </c>
      <c r="L20" s="1802" t="s">
        <v>2</v>
      </c>
      <c r="M20" s="1799" t="s">
        <v>2214</v>
      </c>
      <c r="N20" s="3717" t="s">
        <v>3</v>
      </c>
      <c r="O20" s="5257" t="s">
        <v>1047</v>
      </c>
      <c r="P20" s="2961" t="s">
        <v>2214</v>
      </c>
      <c r="Q20" s="1800" t="s">
        <v>3</v>
      </c>
      <c r="R20" s="1797" t="s">
        <v>4</v>
      </c>
      <c r="S20" s="1797" t="s">
        <v>4</v>
      </c>
      <c r="T20" s="1797" t="s">
        <v>4</v>
      </c>
      <c r="U20" s="1798" t="s">
        <v>2214</v>
      </c>
      <c r="V20" s="1944" t="s">
        <v>2214</v>
      </c>
      <c r="W20" s="2772" t="s">
        <v>2214</v>
      </c>
      <c r="X20" s="4076" t="s">
        <v>2165</v>
      </c>
      <c r="Y20" s="1802" t="s">
        <v>2</v>
      </c>
      <c r="Z20" s="1793" t="s">
        <v>2</v>
      </c>
      <c r="AA20" s="1802" t="s">
        <v>2</v>
      </c>
      <c r="AB20" s="1800" t="s">
        <v>3</v>
      </c>
      <c r="AC20" s="1944" t="s">
        <v>2214</v>
      </c>
      <c r="AD20" s="1808" t="s">
        <v>2</v>
      </c>
      <c r="AE20" s="1802" t="s">
        <v>2</v>
      </c>
      <c r="AF20" s="1800" t="s">
        <v>3</v>
      </c>
      <c r="AG20" s="4076" t="s">
        <v>15</v>
      </c>
      <c r="AH20" s="3717" t="s">
        <v>3</v>
      </c>
      <c r="AI20" s="1798" t="s">
        <v>2214</v>
      </c>
      <c r="AJ20" s="1944" t="s">
        <v>2214</v>
      </c>
      <c r="AK20" s="1735">
        <v>11</v>
      </c>
      <c r="AL20" s="20">
        <v>4</v>
      </c>
      <c r="AM20" s="20">
        <v>4</v>
      </c>
      <c r="AN20" s="20">
        <v>9</v>
      </c>
      <c r="AO20" s="1778">
        <v>1</v>
      </c>
      <c r="AP20" s="1778">
        <v>1</v>
      </c>
      <c r="AQ20" s="1778">
        <v>2</v>
      </c>
      <c r="AR20" s="1595">
        <v>17</v>
      </c>
    </row>
    <row r="21" spans="1:47" ht="17.25" customHeight="1">
      <c r="A21" s="5242" t="s">
        <v>2201</v>
      </c>
      <c r="B21" s="1926" t="s">
        <v>4</v>
      </c>
      <c r="C21" s="1788" t="s">
        <v>2214</v>
      </c>
      <c r="D21" s="5258" t="s">
        <v>2165</v>
      </c>
      <c r="E21" s="4070" t="s">
        <v>3</v>
      </c>
      <c r="F21" s="1785" t="s">
        <v>3</v>
      </c>
      <c r="G21" s="1788" t="s">
        <v>2214</v>
      </c>
      <c r="H21" s="1788" t="s">
        <v>2214</v>
      </c>
      <c r="I21" s="5267" t="s">
        <v>2215</v>
      </c>
      <c r="J21" s="5267" t="s">
        <v>2215</v>
      </c>
      <c r="K21" s="1787" t="s">
        <v>4</v>
      </c>
      <c r="L21" s="1787" t="s">
        <v>4</v>
      </c>
      <c r="M21" s="1791" t="s">
        <v>2214</v>
      </c>
      <c r="N21" s="1791" t="s">
        <v>2214</v>
      </c>
      <c r="O21" s="1946" t="s">
        <v>3</v>
      </c>
      <c r="P21" s="5259" t="s">
        <v>3</v>
      </c>
      <c r="Q21" s="4154" t="s">
        <v>2165</v>
      </c>
      <c r="R21" s="1786" t="s">
        <v>2</v>
      </c>
      <c r="S21" s="1788" t="s">
        <v>2214</v>
      </c>
      <c r="T21" s="1788" t="s">
        <v>2214</v>
      </c>
      <c r="U21" s="1787" t="s">
        <v>4</v>
      </c>
      <c r="V21" s="1928" t="s">
        <v>4</v>
      </c>
      <c r="W21" s="1945" t="s">
        <v>2214</v>
      </c>
      <c r="X21" s="4944" t="s">
        <v>1132</v>
      </c>
      <c r="Y21" s="1786" t="s">
        <v>2</v>
      </c>
      <c r="Z21" s="1786" t="s">
        <v>2</v>
      </c>
      <c r="AA21" s="1786" t="s">
        <v>2230</v>
      </c>
      <c r="AB21" s="1788" t="s">
        <v>2214</v>
      </c>
      <c r="AC21" s="1928" t="s">
        <v>4</v>
      </c>
      <c r="AD21" s="1820" t="s">
        <v>4</v>
      </c>
      <c r="AE21" s="1788" t="s">
        <v>2214</v>
      </c>
      <c r="AF21" s="1785" t="s">
        <v>3</v>
      </c>
      <c r="AG21" s="1785" t="s">
        <v>3</v>
      </c>
      <c r="AH21" s="1791" t="s">
        <v>2214</v>
      </c>
      <c r="AI21" s="1788" t="s">
        <v>2214</v>
      </c>
      <c r="AJ21" s="1946" t="s">
        <v>3</v>
      </c>
      <c r="AK21" s="1734">
        <v>9</v>
      </c>
      <c r="AL21" s="16">
        <v>5</v>
      </c>
      <c r="AM21" s="16">
        <v>6</v>
      </c>
      <c r="AN21" s="16">
        <v>9</v>
      </c>
      <c r="AO21" s="1777">
        <v>0</v>
      </c>
      <c r="AP21" s="1777">
        <v>1</v>
      </c>
      <c r="AQ21" s="1777">
        <v>2</v>
      </c>
      <c r="AR21" s="1591">
        <v>22</v>
      </c>
    </row>
    <row r="22" spans="1:47" ht="17.25" customHeight="1" thickBot="1">
      <c r="A22" s="5243" t="s">
        <v>2202</v>
      </c>
      <c r="B22" s="1929" t="s">
        <v>4</v>
      </c>
      <c r="C22" s="1790" t="s">
        <v>2214</v>
      </c>
      <c r="D22" s="1814" t="s">
        <v>3</v>
      </c>
      <c r="E22" s="1936" t="s">
        <v>2</v>
      </c>
      <c r="F22" s="1793" t="s">
        <v>2</v>
      </c>
      <c r="G22" s="1790" t="s">
        <v>2214</v>
      </c>
      <c r="H22" s="1790" t="s">
        <v>2214</v>
      </c>
      <c r="I22" s="4089" t="s">
        <v>2165</v>
      </c>
      <c r="J22" s="1936" t="s">
        <v>2</v>
      </c>
      <c r="K22" s="1794" t="s">
        <v>4</v>
      </c>
      <c r="L22" s="1794" t="s">
        <v>4</v>
      </c>
      <c r="M22" s="1795" t="s">
        <v>2214</v>
      </c>
      <c r="N22" s="1795" t="s">
        <v>2214</v>
      </c>
      <c r="O22" s="1935" t="s">
        <v>3</v>
      </c>
      <c r="P22" s="3688" t="s">
        <v>3</v>
      </c>
      <c r="Q22" s="1793" t="s">
        <v>2</v>
      </c>
      <c r="R22" s="1793" t="s">
        <v>2</v>
      </c>
      <c r="S22" s="1790" t="s">
        <v>2214</v>
      </c>
      <c r="T22" s="1790" t="s">
        <v>2214</v>
      </c>
      <c r="U22" s="1794" t="s">
        <v>4</v>
      </c>
      <c r="V22" s="1931" t="s">
        <v>4</v>
      </c>
      <c r="W22" s="1939" t="s">
        <v>2214</v>
      </c>
      <c r="X22" s="4089" t="s">
        <v>2165</v>
      </c>
      <c r="Y22" s="1793" t="s">
        <v>2</v>
      </c>
      <c r="Z22" s="1793" t="s">
        <v>2</v>
      </c>
      <c r="AA22" s="1792" t="s">
        <v>3</v>
      </c>
      <c r="AB22" s="1790" t="s">
        <v>2214</v>
      </c>
      <c r="AC22" s="1931" t="s">
        <v>4</v>
      </c>
      <c r="AD22" s="1807" t="s">
        <v>4</v>
      </c>
      <c r="AE22" s="1790" t="s">
        <v>2214</v>
      </c>
      <c r="AF22" s="1793" t="s">
        <v>2</v>
      </c>
      <c r="AG22" s="1793" t="s">
        <v>2</v>
      </c>
      <c r="AH22" s="1795" t="s">
        <v>2214</v>
      </c>
      <c r="AI22" s="1790" t="s">
        <v>2214</v>
      </c>
      <c r="AJ22" s="1935" t="s">
        <v>3</v>
      </c>
      <c r="AK22" s="12">
        <v>11</v>
      </c>
      <c r="AL22" s="13">
        <v>3</v>
      </c>
      <c r="AM22" s="13">
        <v>6</v>
      </c>
      <c r="AN22" s="13">
        <v>9</v>
      </c>
      <c r="AO22" s="49">
        <v>0</v>
      </c>
      <c r="AP22" s="49">
        <v>1</v>
      </c>
      <c r="AQ22" s="49">
        <v>2</v>
      </c>
      <c r="AR22" s="14">
        <v>18</v>
      </c>
    </row>
    <row r="23" spans="1:47" ht="17.25" customHeight="1" thickBot="1">
      <c r="A23" s="5244" t="s">
        <v>2203</v>
      </c>
      <c r="B23" s="1948" t="s">
        <v>4</v>
      </c>
      <c r="C23" s="1798" t="s">
        <v>2214</v>
      </c>
      <c r="D23" s="5267" t="s">
        <v>2215</v>
      </c>
      <c r="E23" s="1942" t="s">
        <v>3</v>
      </c>
      <c r="F23" s="4076" t="s">
        <v>2165</v>
      </c>
      <c r="G23" s="1798" t="s">
        <v>2214</v>
      </c>
      <c r="H23" s="1798" t="s">
        <v>2214</v>
      </c>
      <c r="I23" s="1947" t="s">
        <v>3</v>
      </c>
      <c r="J23" s="1953" t="s">
        <v>2</v>
      </c>
      <c r="K23" s="1797" t="s">
        <v>2225</v>
      </c>
      <c r="L23" s="1797" t="s">
        <v>4</v>
      </c>
      <c r="M23" s="1799" t="s">
        <v>2214</v>
      </c>
      <c r="N23" s="1799" t="s">
        <v>2214</v>
      </c>
      <c r="O23" s="3651" t="s">
        <v>3</v>
      </c>
      <c r="P23" s="1799" t="s">
        <v>2214</v>
      </c>
      <c r="Q23" s="1802" t="s">
        <v>2</v>
      </c>
      <c r="R23" s="4076" t="s">
        <v>2165</v>
      </c>
      <c r="S23" s="1798" t="s">
        <v>2214</v>
      </c>
      <c r="T23" s="1798" t="s">
        <v>2214</v>
      </c>
      <c r="U23" s="1797" t="s">
        <v>4</v>
      </c>
      <c r="V23" s="1949" t="s">
        <v>4</v>
      </c>
      <c r="W23" s="2772" t="s">
        <v>2214</v>
      </c>
      <c r="X23" s="1802" t="s">
        <v>2</v>
      </c>
      <c r="Y23" s="4944" t="s">
        <v>59</v>
      </c>
      <c r="Z23" s="4944" t="s">
        <v>59</v>
      </c>
      <c r="AA23" s="4944" t="s">
        <v>59</v>
      </c>
      <c r="AB23" s="1798" t="s">
        <v>2214</v>
      </c>
      <c r="AC23" s="1949" t="s">
        <v>4</v>
      </c>
      <c r="AD23" s="2998" t="s">
        <v>4</v>
      </c>
      <c r="AE23" s="1798" t="s">
        <v>2214</v>
      </c>
      <c r="AF23" s="1802" t="s">
        <v>2</v>
      </c>
      <c r="AG23" s="1800" t="s">
        <v>3</v>
      </c>
      <c r="AH23" s="1799" t="s">
        <v>2214</v>
      </c>
      <c r="AI23" s="1798" t="s">
        <v>2214</v>
      </c>
      <c r="AJ23" s="3651" t="s">
        <v>3</v>
      </c>
      <c r="AK23" s="1735">
        <v>9</v>
      </c>
      <c r="AL23" s="20">
        <v>4</v>
      </c>
      <c r="AM23" s="20">
        <v>6</v>
      </c>
      <c r="AN23" s="20">
        <v>10</v>
      </c>
      <c r="AO23" s="1778">
        <v>0</v>
      </c>
      <c r="AP23" s="1778">
        <v>0</v>
      </c>
      <c r="AQ23" s="1778">
        <v>2</v>
      </c>
      <c r="AR23" s="1595">
        <v>20</v>
      </c>
    </row>
    <row r="24" spans="1:47" ht="17.25" customHeight="1">
      <c r="A24" s="5245" t="s">
        <v>2204</v>
      </c>
      <c r="B24" s="5267" t="s">
        <v>2215</v>
      </c>
      <c r="C24" s="5267" t="s">
        <v>2215</v>
      </c>
      <c r="D24" s="5267" t="s">
        <v>2215</v>
      </c>
      <c r="E24" s="5260" t="s">
        <v>2</v>
      </c>
      <c r="F24" s="2794" t="s">
        <v>2</v>
      </c>
      <c r="G24" s="2793" t="s">
        <v>2214</v>
      </c>
      <c r="H24" s="3671" t="s">
        <v>2214</v>
      </c>
      <c r="I24" s="5260" t="s">
        <v>2</v>
      </c>
      <c r="J24" s="2794" t="s">
        <v>2</v>
      </c>
      <c r="K24" s="2794" t="s">
        <v>2</v>
      </c>
      <c r="L24" s="2794" t="s">
        <v>2</v>
      </c>
      <c r="M24" s="5261" t="s">
        <v>1047</v>
      </c>
      <c r="N24" s="2790" t="s">
        <v>2214</v>
      </c>
      <c r="O24" s="3671" t="s">
        <v>2214</v>
      </c>
      <c r="P24" s="4165" t="s">
        <v>2214</v>
      </c>
      <c r="Q24" s="2794" t="s">
        <v>2</v>
      </c>
      <c r="R24" s="2794" t="s">
        <v>2</v>
      </c>
      <c r="S24" s="2794" t="s">
        <v>2</v>
      </c>
      <c r="T24" s="2794" t="s">
        <v>2</v>
      </c>
      <c r="U24" s="2793" t="s">
        <v>2214</v>
      </c>
      <c r="V24" s="3671" t="s">
        <v>2214</v>
      </c>
      <c r="W24" s="5260" t="s">
        <v>2</v>
      </c>
      <c r="X24" s="2794" t="s">
        <v>2</v>
      </c>
      <c r="Y24" s="2794" t="s">
        <v>2</v>
      </c>
      <c r="Z24" s="2794" t="s">
        <v>2</v>
      </c>
      <c r="AA24" s="2794" t="s">
        <v>2</v>
      </c>
      <c r="AB24" s="2793" t="s">
        <v>2214</v>
      </c>
      <c r="AC24" s="3671" t="s">
        <v>2214</v>
      </c>
      <c r="AD24" s="3666" t="s">
        <v>2</v>
      </c>
      <c r="AE24" s="2794" t="s">
        <v>2</v>
      </c>
      <c r="AF24" s="2794" t="s">
        <v>2</v>
      </c>
      <c r="AG24" s="2794" t="s">
        <v>2</v>
      </c>
      <c r="AH24" s="2790" t="s">
        <v>2214</v>
      </c>
      <c r="AI24" s="2793" t="s">
        <v>2214</v>
      </c>
      <c r="AJ24" s="3671" t="s">
        <v>2214</v>
      </c>
      <c r="AK24" s="3449">
        <v>19</v>
      </c>
      <c r="AL24" s="1597">
        <v>0</v>
      </c>
      <c r="AM24" s="1597">
        <v>0</v>
      </c>
      <c r="AN24" s="1597">
        <v>9</v>
      </c>
      <c r="AO24" s="1847">
        <v>1</v>
      </c>
      <c r="AP24" s="1847">
        <v>1</v>
      </c>
      <c r="AQ24" s="1847">
        <v>0</v>
      </c>
      <c r="AR24" s="3167">
        <v>1</v>
      </c>
    </row>
    <row r="25" spans="1:47" ht="17.25" customHeight="1">
      <c r="A25" s="5246" t="s">
        <v>2205</v>
      </c>
      <c r="B25" s="1804" t="s">
        <v>2</v>
      </c>
      <c r="C25" s="1793" t="s">
        <v>2</v>
      </c>
      <c r="D25" s="1811" t="s">
        <v>2</v>
      </c>
      <c r="E25" s="1936" t="s">
        <v>2</v>
      </c>
      <c r="F25" s="1793" t="s">
        <v>2</v>
      </c>
      <c r="G25" s="1790" t="s">
        <v>2214</v>
      </c>
      <c r="H25" s="1941" t="s">
        <v>2214</v>
      </c>
      <c r="I25" s="1936" t="s">
        <v>2</v>
      </c>
      <c r="J25" s="1793" t="s">
        <v>2</v>
      </c>
      <c r="K25" s="1793" t="s">
        <v>2</v>
      </c>
      <c r="L25" s="1793" t="s">
        <v>2</v>
      </c>
      <c r="M25" s="1795" t="s">
        <v>2214</v>
      </c>
      <c r="N25" s="5262" t="s">
        <v>1047</v>
      </c>
      <c r="O25" s="1941" t="s">
        <v>2214</v>
      </c>
      <c r="P25" s="2960" t="s">
        <v>2214</v>
      </c>
      <c r="Q25" s="1793" t="s">
        <v>2</v>
      </c>
      <c r="R25" s="1793" t="s">
        <v>2</v>
      </c>
      <c r="S25" s="1793" t="s">
        <v>2</v>
      </c>
      <c r="T25" s="1793" t="s">
        <v>2</v>
      </c>
      <c r="U25" s="1790" t="s">
        <v>2214</v>
      </c>
      <c r="V25" s="1941" t="s">
        <v>2214</v>
      </c>
      <c r="W25" s="1936" t="s">
        <v>2</v>
      </c>
      <c r="X25" s="1793" t="s">
        <v>2</v>
      </c>
      <c r="Y25" s="1793" t="s">
        <v>2</v>
      </c>
      <c r="Z25" s="1793" t="s">
        <v>2</v>
      </c>
      <c r="AA25" s="1793" t="s">
        <v>2</v>
      </c>
      <c r="AB25" s="1790" t="s">
        <v>2214</v>
      </c>
      <c r="AC25" s="1941" t="s">
        <v>2214</v>
      </c>
      <c r="AD25" s="1804" t="s">
        <v>2</v>
      </c>
      <c r="AE25" s="1793" t="s">
        <v>2</v>
      </c>
      <c r="AF25" s="1793" t="s">
        <v>2</v>
      </c>
      <c r="AG25" s="1793" t="s">
        <v>2</v>
      </c>
      <c r="AH25" s="5262" t="s">
        <v>1047</v>
      </c>
      <c r="AI25" s="1790" t="s">
        <v>2214</v>
      </c>
      <c r="AJ25" s="1941" t="s">
        <v>2214</v>
      </c>
      <c r="AK25" s="12">
        <v>19</v>
      </c>
      <c r="AL25" s="13">
        <v>0</v>
      </c>
      <c r="AM25" s="13">
        <v>0</v>
      </c>
      <c r="AN25" s="13">
        <v>9</v>
      </c>
      <c r="AO25" s="49">
        <v>1</v>
      </c>
      <c r="AP25" s="49">
        <v>1</v>
      </c>
      <c r="AQ25" s="49">
        <v>0</v>
      </c>
      <c r="AR25" s="14">
        <v>1</v>
      </c>
    </row>
    <row r="26" spans="1:47" ht="17.25" customHeight="1">
      <c r="A26" s="5233" t="s">
        <v>2206</v>
      </c>
      <c r="B26" s="1804" t="s">
        <v>2</v>
      </c>
      <c r="C26" s="1793" t="s">
        <v>2</v>
      </c>
      <c r="D26" s="1811" t="s">
        <v>2</v>
      </c>
      <c r="E26" s="1947" t="s">
        <v>3</v>
      </c>
      <c r="F26" s="1793" t="s">
        <v>2</v>
      </c>
      <c r="G26" s="1790" t="s">
        <v>2214</v>
      </c>
      <c r="H26" s="5263" t="s">
        <v>1047</v>
      </c>
      <c r="I26" s="1936" t="s">
        <v>2</v>
      </c>
      <c r="J26" s="1792" t="s">
        <v>3</v>
      </c>
      <c r="K26" s="1790" t="s">
        <v>2214</v>
      </c>
      <c r="L26" s="1793" t="s">
        <v>2</v>
      </c>
      <c r="M26" s="1795" t="s">
        <v>2214</v>
      </c>
      <c r="N26" s="1795" t="s">
        <v>2214</v>
      </c>
      <c r="O26" s="1941" t="s">
        <v>2214</v>
      </c>
      <c r="P26" s="5264" t="s">
        <v>1047</v>
      </c>
      <c r="Q26" s="1793" t="s">
        <v>2</v>
      </c>
      <c r="R26" s="4089" t="s">
        <v>2165</v>
      </c>
      <c r="S26" s="4944" t="s">
        <v>59</v>
      </c>
      <c r="T26" s="4944" t="s">
        <v>59</v>
      </c>
      <c r="U26" s="1790" t="s">
        <v>2214</v>
      </c>
      <c r="V26" s="1941" t="s">
        <v>2214</v>
      </c>
      <c r="W26" s="4090" t="s">
        <v>2165</v>
      </c>
      <c r="X26" s="1793" t="s">
        <v>2</v>
      </c>
      <c r="Y26" s="1793" t="s">
        <v>2</v>
      </c>
      <c r="Z26" s="1793" t="s">
        <v>2</v>
      </c>
      <c r="AA26" s="1792" t="s">
        <v>3</v>
      </c>
      <c r="AB26" s="1790" t="s">
        <v>2214</v>
      </c>
      <c r="AC26" s="1941" t="s">
        <v>2214</v>
      </c>
      <c r="AD26" s="1804" t="s">
        <v>2</v>
      </c>
      <c r="AE26" s="1790" t="s">
        <v>2214</v>
      </c>
      <c r="AF26" s="4089" t="s">
        <v>2165</v>
      </c>
      <c r="AG26" s="1792" t="s">
        <v>3</v>
      </c>
      <c r="AH26" s="1795" t="s">
        <v>2214</v>
      </c>
      <c r="AI26" s="1941" t="s">
        <v>17</v>
      </c>
      <c r="AJ26" s="5263" t="s">
        <v>1047</v>
      </c>
      <c r="AK26" s="12">
        <v>13</v>
      </c>
      <c r="AL26" s="13">
        <v>4</v>
      </c>
      <c r="AM26" s="13">
        <v>0</v>
      </c>
      <c r="AN26" s="13">
        <v>10</v>
      </c>
      <c r="AO26" s="49">
        <v>2</v>
      </c>
      <c r="AP26" s="49">
        <v>1</v>
      </c>
      <c r="AQ26" s="49">
        <v>3</v>
      </c>
      <c r="AR26" s="14">
        <v>10</v>
      </c>
    </row>
    <row r="27" spans="1:47" ht="17.25" customHeight="1">
      <c r="A27" s="5234" t="s">
        <v>2207</v>
      </c>
      <c r="B27" s="1804" t="s">
        <v>2</v>
      </c>
      <c r="C27" s="1793" t="s">
        <v>2</v>
      </c>
      <c r="D27" s="1811" t="s">
        <v>2</v>
      </c>
      <c r="E27" s="1947" t="s">
        <v>3</v>
      </c>
      <c r="F27" s="1792" t="s">
        <v>3</v>
      </c>
      <c r="G27" s="1790" t="s">
        <v>2214</v>
      </c>
      <c r="H27" s="5263" t="s">
        <v>1047</v>
      </c>
      <c r="I27" s="4090" t="s">
        <v>2165</v>
      </c>
      <c r="J27" s="1793" t="s">
        <v>2</v>
      </c>
      <c r="K27" s="1790" t="s">
        <v>2214</v>
      </c>
      <c r="L27" s="1793" t="s">
        <v>2</v>
      </c>
      <c r="M27" s="5262" t="s">
        <v>1047</v>
      </c>
      <c r="N27" s="1795" t="s">
        <v>2214</v>
      </c>
      <c r="O27" s="1941" t="s">
        <v>2214</v>
      </c>
      <c r="P27" s="2960" t="s">
        <v>2214</v>
      </c>
      <c r="Q27" s="1793" t="s">
        <v>2</v>
      </c>
      <c r="R27" s="1793" t="s">
        <v>2</v>
      </c>
      <c r="S27" s="4089" t="s">
        <v>2165</v>
      </c>
      <c r="T27" s="1792" t="s">
        <v>3</v>
      </c>
      <c r="U27" s="1790" t="s">
        <v>2214</v>
      </c>
      <c r="V27" s="1941" t="s">
        <v>2214</v>
      </c>
      <c r="W27" s="1792" t="s">
        <v>3</v>
      </c>
      <c r="X27" s="1793" t="s">
        <v>2</v>
      </c>
      <c r="Y27" s="1793" t="s">
        <v>2</v>
      </c>
      <c r="Z27" s="1793" t="s">
        <v>2</v>
      </c>
      <c r="AA27" s="1793" t="s">
        <v>2</v>
      </c>
      <c r="AB27" s="1790" t="s">
        <v>2214</v>
      </c>
      <c r="AC27" s="1941" t="s">
        <v>2214</v>
      </c>
      <c r="AD27" s="1793" t="s">
        <v>2</v>
      </c>
      <c r="AE27" s="1792" t="s">
        <v>3</v>
      </c>
      <c r="AF27" s="1792" t="s">
        <v>3</v>
      </c>
      <c r="AG27" s="1793" t="s">
        <v>2</v>
      </c>
      <c r="AH27" s="1795" t="s">
        <v>2214</v>
      </c>
      <c r="AI27" s="1941" t="s">
        <v>17</v>
      </c>
      <c r="AJ27" s="1941" t="s">
        <v>2214</v>
      </c>
      <c r="AK27" s="12">
        <v>13</v>
      </c>
      <c r="AL27" s="13">
        <v>4</v>
      </c>
      <c r="AM27" s="13">
        <v>0</v>
      </c>
      <c r="AN27" s="13">
        <v>10</v>
      </c>
      <c r="AO27" s="49">
        <v>2</v>
      </c>
      <c r="AP27" s="49">
        <v>1</v>
      </c>
      <c r="AQ27" s="49">
        <v>2</v>
      </c>
      <c r="AR27" s="14">
        <v>10</v>
      </c>
    </row>
    <row r="28" spans="1:47" ht="17.25" customHeight="1">
      <c r="A28" s="5233" t="s">
        <v>2208</v>
      </c>
      <c r="B28" s="1804" t="s">
        <v>2</v>
      </c>
      <c r="C28" s="1793" t="s">
        <v>2</v>
      </c>
      <c r="D28" s="4091" t="s">
        <v>2165</v>
      </c>
      <c r="E28" s="1936" t="s">
        <v>2</v>
      </c>
      <c r="F28" s="4089" t="s">
        <v>2165</v>
      </c>
      <c r="G28" s="1790" t="s">
        <v>2214</v>
      </c>
      <c r="H28" s="1941" t="s">
        <v>2214</v>
      </c>
      <c r="I28" s="1936" t="s">
        <v>2</v>
      </c>
      <c r="J28" s="1793" t="s">
        <v>2</v>
      </c>
      <c r="K28" s="1792" t="s">
        <v>3</v>
      </c>
      <c r="L28" s="1793" t="s">
        <v>2</v>
      </c>
      <c r="M28" s="1795" t="s">
        <v>2214</v>
      </c>
      <c r="N28" s="1795" t="s">
        <v>2214</v>
      </c>
      <c r="O28" s="1941" t="s">
        <v>2214</v>
      </c>
      <c r="P28" s="2960" t="s">
        <v>2214</v>
      </c>
      <c r="Q28" s="1790" t="s">
        <v>2214</v>
      </c>
      <c r="R28" s="1793" t="s">
        <v>2</v>
      </c>
      <c r="S28" s="1793" t="s">
        <v>2</v>
      </c>
      <c r="T28" s="1793" t="s">
        <v>2</v>
      </c>
      <c r="U28" s="5248" t="s">
        <v>1047</v>
      </c>
      <c r="V28" s="1941" t="s">
        <v>2214</v>
      </c>
      <c r="W28" s="1947" t="s">
        <v>3</v>
      </c>
      <c r="X28" s="4089" t="s">
        <v>2165</v>
      </c>
      <c r="Y28" s="1793" t="s">
        <v>2</v>
      </c>
      <c r="Z28" s="1793" t="s">
        <v>2</v>
      </c>
      <c r="AA28" s="4089" t="s">
        <v>2165</v>
      </c>
      <c r="AB28" s="1790" t="s">
        <v>2214</v>
      </c>
      <c r="AC28" s="1941" t="s">
        <v>2214</v>
      </c>
      <c r="AD28" s="1792" t="s">
        <v>3</v>
      </c>
      <c r="AE28" s="1793" t="s">
        <v>2</v>
      </c>
      <c r="AF28" s="1793" t="s">
        <v>2</v>
      </c>
      <c r="AG28" s="1793" t="s">
        <v>2</v>
      </c>
      <c r="AH28" s="5262" t="s">
        <v>1047</v>
      </c>
      <c r="AI28" s="5263" t="s">
        <v>1047</v>
      </c>
      <c r="AJ28" s="1941" t="s">
        <v>17</v>
      </c>
      <c r="AK28" s="12">
        <v>15</v>
      </c>
      <c r="AL28" s="13">
        <v>3</v>
      </c>
      <c r="AM28" s="13">
        <v>0</v>
      </c>
      <c r="AN28" s="13">
        <v>10</v>
      </c>
      <c r="AO28" s="49">
        <v>1</v>
      </c>
      <c r="AP28" s="49">
        <v>0</v>
      </c>
      <c r="AQ28" s="49">
        <v>3</v>
      </c>
      <c r="AR28" s="14">
        <v>7</v>
      </c>
    </row>
    <row r="29" spans="1:47" ht="17.25" customHeight="1" thickBot="1">
      <c r="A29" s="5234" t="s">
        <v>2209</v>
      </c>
      <c r="B29" s="1804" t="s">
        <v>2</v>
      </c>
      <c r="C29" s="4089" t="s">
        <v>2165</v>
      </c>
      <c r="D29" s="1811" t="s">
        <v>2</v>
      </c>
      <c r="E29" s="1936" t="s">
        <v>2</v>
      </c>
      <c r="F29" s="1793" t="s">
        <v>2</v>
      </c>
      <c r="G29" s="1790" t="s">
        <v>2214</v>
      </c>
      <c r="H29" s="1941" t="s">
        <v>2214</v>
      </c>
      <c r="I29" s="1947" t="s">
        <v>3</v>
      </c>
      <c r="J29" s="4089" t="s">
        <v>2165</v>
      </c>
      <c r="K29" s="1793" t="s">
        <v>2</v>
      </c>
      <c r="L29" s="4089" t="s">
        <v>2165</v>
      </c>
      <c r="M29" s="5262" t="s">
        <v>1047</v>
      </c>
      <c r="N29" s="1795" t="s">
        <v>2214</v>
      </c>
      <c r="O29" s="1941" t="s">
        <v>2214</v>
      </c>
      <c r="P29" s="2960" t="s">
        <v>2214</v>
      </c>
      <c r="Q29" s="1793" t="s">
        <v>2</v>
      </c>
      <c r="R29" s="1792" t="s">
        <v>3</v>
      </c>
      <c r="S29" s="1793" t="s">
        <v>2</v>
      </c>
      <c r="T29" s="1793" t="s">
        <v>2</v>
      </c>
      <c r="U29" s="1941" t="s">
        <v>17</v>
      </c>
      <c r="V29" s="1941" t="s">
        <v>2214</v>
      </c>
      <c r="W29" s="1936" t="s">
        <v>2</v>
      </c>
      <c r="X29" s="1792" t="s">
        <v>3</v>
      </c>
      <c r="Y29" s="1793" t="s">
        <v>2</v>
      </c>
      <c r="Z29" s="1793" t="s">
        <v>2</v>
      </c>
      <c r="AA29" s="1793" t="s">
        <v>2</v>
      </c>
      <c r="AB29" s="5248" t="s">
        <v>1047</v>
      </c>
      <c r="AC29" s="1941" t="s">
        <v>2214</v>
      </c>
      <c r="AD29" s="1804" t="s">
        <v>2</v>
      </c>
      <c r="AE29" s="1941" t="s">
        <v>17</v>
      </c>
      <c r="AF29" s="4944" t="s">
        <v>59</v>
      </c>
      <c r="AG29" s="4944" t="s">
        <v>59</v>
      </c>
      <c r="AH29" s="1795" t="s">
        <v>2214</v>
      </c>
      <c r="AI29" s="1790" t="s">
        <v>2214</v>
      </c>
      <c r="AJ29" s="1941" t="s">
        <v>17</v>
      </c>
      <c r="AK29" s="12">
        <v>15</v>
      </c>
      <c r="AL29" s="13">
        <v>3</v>
      </c>
      <c r="AM29" s="13">
        <v>0</v>
      </c>
      <c r="AN29" s="13">
        <v>9</v>
      </c>
      <c r="AO29" s="49">
        <v>2</v>
      </c>
      <c r="AP29" s="49">
        <v>1</v>
      </c>
      <c r="AQ29" s="49">
        <v>2</v>
      </c>
      <c r="AR29" s="14">
        <v>8</v>
      </c>
    </row>
    <row r="30" spans="1:47" ht="17.25" customHeight="1">
      <c r="A30" s="5233" t="s">
        <v>2210</v>
      </c>
      <c r="B30" s="1939" t="s">
        <v>2214</v>
      </c>
      <c r="C30" s="1792" t="s">
        <v>3</v>
      </c>
      <c r="D30" s="1814" t="s">
        <v>3</v>
      </c>
      <c r="E30" s="4090" t="s">
        <v>2165</v>
      </c>
      <c r="F30" s="1793" t="s">
        <v>2</v>
      </c>
      <c r="G30" s="1790" t="s">
        <v>2214</v>
      </c>
      <c r="H30" s="1941" t="s">
        <v>2214</v>
      </c>
      <c r="I30" s="1936" t="s">
        <v>2</v>
      </c>
      <c r="J30" s="1793" t="s">
        <v>2</v>
      </c>
      <c r="K30" s="2210" t="s">
        <v>2226</v>
      </c>
      <c r="L30" s="1793" t="s">
        <v>2</v>
      </c>
      <c r="M30" s="1795" t="s">
        <v>2214</v>
      </c>
      <c r="N30" s="5262" t="s">
        <v>1047</v>
      </c>
      <c r="O30" s="1941" t="s">
        <v>2214</v>
      </c>
      <c r="P30" s="2960" t="s">
        <v>2214</v>
      </c>
      <c r="Q30" s="1792" t="s">
        <v>3</v>
      </c>
      <c r="R30" s="1793" t="s">
        <v>2</v>
      </c>
      <c r="S30" s="1793" t="s">
        <v>2</v>
      </c>
      <c r="T30" s="1793" t="s">
        <v>2</v>
      </c>
      <c r="U30" s="1790" t="s">
        <v>2214</v>
      </c>
      <c r="V30" s="1935" t="s">
        <v>3</v>
      </c>
      <c r="W30" s="1936" t="s">
        <v>2</v>
      </c>
      <c r="X30" s="1793" t="s">
        <v>2</v>
      </c>
      <c r="Y30" s="1790" t="s">
        <v>16</v>
      </c>
      <c r="Z30" s="1793" t="s">
        <v>2</v>
      </c>
      <c r="AA30" s="1792" t="s">
        <v>3</v>
      </c>
      <c r="AB30" s="1790" t="s">
        <v>2214</v>
      </c>
      <c r="AC30" s="1785" t="s">
        <v>3</v>
      </c>
      <c r="AD30" s="1804" t="s">
        <v>2</v>
      </c>
      <c r="AE30" s="5316" t="s">
        <v>59</v>
      </c>
      <c r="AF30" s="1793" t="s">
        <v>2</v>
      </c>
      <c r="AG30" s="1792" t="s">
        <v>3</v>
      </c>
      <c r="AH30" s="5294" t="s">
        <v>2231</v>
      </c>
      <c r="AI30" s="5295" t="s">
        <v>2232</v>
      </c>
      <c r="AJ30" s="5296" t="s">
        <v>2232</v>
      </c>
      <c r="AK30" s="12">
        <v>15</v>
      </c>
      <c r="AL30" s="13">
        <v>3</v>
      </c>
      <c r="AM30" s="13">
        <v>0</v>
      </c>
      <c r="AN30" s="13">
        <v>9</v>
      </c>
      <c r="AO30" s="49">
        <v>2</v>
      </c>
      <c r="AP30" s="49">
        <v>1</v>
      </c>
      <c r="AQ30" s="49">
        <v>2</v>
      </c>
      <c r="AR30" s="14">
        <v>8</v>
      </c>
      <c r="AU30" t="s">
        <v>2227</v>
      </c>
    </row>
    <row r="31" spans="1:47" ht="17.25" customHeight="1">
      <c r="A31" s="5233" t="s">
        <v>2211</v>
      </c>
      <c r="B31" s="1804" t="s">
        <v>2</v>
      </c>
      <c r="C31" s="1793" t="s">
        <v>2</v>
      </c>
      <c r="D31" s="1813" t="s">
        <v>2214</v>
      </c>
      <c r="E31" s="1936" t="s">
        <v>2</v>
      </c>
      <c r="F31" s="1793" t="s">
        <v>2</v>
      </c>
      <c r="G31" s="1790" t="s">
        <v>2214</v>
      </c>
      <c r="H31" s="1941" t="s">
        <v>2214</v>
      </c>
      <c r="I31" s="1936" t="s">
        <v>2</v>
      </c>
      <c r="J31" s="1793" t="s">
        <v>2</v>
      </c>
      <c r="K31" s="4089" t="s">
        <v>2165</v>
      </c>
      <c r="L31" s="1793" t="s">
        <v>2</v>
      </c>
      <c r="M31" s="1795" t="s">
        <v>2214</v>
      </c>
      <c r="N31" s="5262" t="s">
        <v>1047</v>
      </c>
      <c r="O31" s="1941" t="s">
        <v>2214</v>
      </c>
      <c r="P31" s="2960" t="s">
        <v>2214</v>
      </c>
      <c r="Q31" s="1793" t="s">
        <v>2</v>
      </c>
      <c r="R31" s="1793" t="s">
        <v>2</v>
      </c>
      <c r="S31" s="1793" t="s">
        <v>2</v>
      </c>
      <c r="T31" s="4089" t="s">
        <v>2165</v>
      </c>
      <c r="U31" s="1790" t="s">
        <v>2214</v>
      </c>
      <c r="V31" s="5263" t="s">
        <v>1047</v>
      </c>
      <c r="W31" s="1936" t="s">
        <v>2</v>
      </c>
      <c r="X31" s="1793" t="s">
        <v>2</v>
      </c>
      <c r="Y31" s="1793" t="s">
        <v>2</v>
      </c>
      <c r="Z31" s="1793" t="s">
        <v>2</v>
      </c>
      <c r="AA31" s="1793" t="s">
        <v>2</v>
      </c>
      <c r="AB31" s="1790" t="s">
        <v>2214</v>
      </c>
      <c r="AC31" s="1941" t="s">
        <v>2214</v>
      </c>
      <c r="AD31" s="1804" t="s">
        <v>2</v>
      </c>
      <c r="AE31" s="1793" t="s">
        <v>2</v>
      </c>
      <c r="AF31" s="1793" t="s">
        <v>2</v>
      </c>
      <c r="AG31" s="1793" t="s">
        <v>2</v>
      </c>
      <c r="AH31" s="1795" t="s">
        <v>2214</v>
      </c>
      <c r="AI31" s="1790" t="s">
        <v>2214</v>
      </c>
      <c r="AJ31" s="1941" t="s">
        <v>2214</v>
      </c>
      <c r="AK31" s="12">
        <v>18</v>
      </c>
      <c r="AL31" s="13">
        <v>0</v>
      </c>
      <c r="AM31" s="13">
        <v>0</v>
      </c>
      <c r="AN31" s="13">
        <v>9</v>
      </c>
      <c r="AO31" s="49">
        <v>2</v>
      </c>
      <c r="AP31" s="49">
        <v>1</v>
      </c>
      <c r="AQ31" s="49">
        <v>2</v>
      </c>
      <c r="AR31" s="14">
        <v>2</v>
      </c>
    </row>
    <row r="32" spans="1:47" ht="17.25" customHeight="1">
      <c r="A32" s="5233" t="s">
        <v>2212</v>
      </c>
      <c r="B32" s="1806" t="s">
        <v>2</v>
      </c>
      <c r="C32" s="1790" t="s">
        <v>2214</v>
      </c>
      <c r="D32" s="1814" t="s">
        <v>3</v>
      </c>
      <c r="E32" s="1936" t="s">
        <v>2</v>
      </c>
      <c r="F32" s="1793" t="s">
        <v>2</v>
      </c>
      <c r="G32" s="5248" t="s">
        <v>1047</v>
      </c>
      <c r="H32" s="1941" t="s">
        <v>2214</v>
      </c>
      <c r="I32" s="1936" t="s">
        <v>2</v>
      </c>
      <c r="J32" s="1793" t="s">
        <v>2</v>
      </c>
      <c r="K32" s="1793" t="s">
        <v>2</v>
      </c>
      <c r="L32" s="1792" t="s">
        <v>3</v>
      </c>
      <c r="M32" s="1795" t="s">
        <v>2214</v>
      </c>
      <c r="N32" s="1795" t="s">
        <v>2214</v>
      </c>
      <c r="O32" s="1941" t="s">
        <v>2214</v>
      </c>
      <c r="P32" s="5264" t="s">
        <v>1047</v>
      </c>
      <c r="Q32" s="1793" t="s">
        <v>2</v>
      </c>
      <c r="R32" s="1793" t="s">
        <v>2</v>
      </c>
      <c r="S32" s="1792" t="s">
        <v>3</v>
      </c>
      <c r="T32" s="1793" t="s">
        <v>2</v>
      </c>
      <c r="U32" s="1790" t="s">
        <v>2214</v>
      </c>
      <c r="V32" s="1941" t="s">
        <v>2214</v>
      </c>
      <c r="W32" s="1936" t="s">
        <v>2</v>
      </c>
      <c r="X32" s="1793" t="s">
        <v>2</v>
      </c>
      <c r="Y32" s="2787" t="s">
        <v>3</v>
      </c>
      <c r="Z32" s="4089" t="s">
        <v>2165</v>
      </c>
      <c r="AA32" s="1793" t="s">
        <v>2</v>
      </c>
      <c r="AB32" s="1790" t="s">
        <v>2214</v>
      </c>
      <c r="AC32" s="1790" t="s">
        <v>16</v>
      </c>
      <c r="AD32" s="4088" t="s">
        <v>2165</v>
      </c>
      <c r="AE32" s="1793" t="s">
        <v>2</v>
      </c>
      <c r="AF32" s="1790" t="s">
        <v>2214</v>
      </c>
      <c r="AG32" s="1793" t="s">
        <v>2</v>
      </c>
      <c r="AH32" s="1795" t="s">
        <v>2214</v>
      </c>
      <c r="AI32" s="1790" t="s">
        <v>2214</v>
      </c>
      <c r="AJ32" s="1941" t="s">
        <v>2214</v>
      </c>
      <c r="AK32" s="12">
        <v>15</v>
      </c>
      <c r="AL32" s="13">
        <v>3</v>
      </c>
      <c r="AM32" s="13">
        <v>0</v>
      </c>
      <c r="AN32" s="13">
        <v>8</v>
      </c>
      <c r="AO32" s="49">
        <v>3</v>
      </c>
      <c r="AP32" s="49">
        <v>1</v>
      </c>
      <c r="AQ32" s="49">
        <v>3</v>
      </c>
      <c r="AR32" s="14">
        <v>9</v>
      </c>
    </row>
    <row r="33" spans="1:44" ht="17.25" customHeight="1" thickBot="1">
      <c r="A33" s="5247" t="s">
        <v>2213</v>
      </c>
      <c r="B33" s="2193" t="s">
        <v>2</v>
      </c>
      <c r="C33" s="1793" t="s">
        <v>2</v>
      </c>
      <c r="D33" s="2195" t="s">
        <v>2</v>
      </c>
      <c r="E33" s="1953" t="s">
        <v>2</v>
      </c>
      <c r="F33" s="1802" t="s">
        <v>2</v>
      </c>
      <c r="G33" s="5249" t="s">
        <v>1047</v>
      </c>
      <c r="H33" s="1944" t="s">
        <v>2214</v>
      </c>
      <c r="I33" s="1953" t="s">
        <v>2</v>
      </c>
      <c r="J33" s="1802" t="s">
        <v>2</v>
      </c>
      <c r="K33" s="1802" t="s">
        <v>2</v>
      </c>
      <c r="L33" s="1790" t="s">
        <v>573</v>
      </c>
      <c r="M33" s="1799" t="s">
        <v>2214</v>
      </c>
      <c r="N33" s="1799" t="s">
        <v>2214</v>
      </c>
      <c r="O33" s="1944" t="s">
        <v>2214</v>
      </c>
      <c r="P33" s="5265" t="s">
        <v>1047</v>
      </c>
      <c r="Q33" s="4076" t="s">
        <v>2165</v>
      </c>
      <c r="R33" s="1802" t="s">
        <v>2</v>
      </c>
      <c r="S33" s="1802" t="s">
        <v>2</v>
      </c>
      <c r="T33" s="1802" t="s">
        <v>2</v>
      </c>
      <c r="U33" s="1798" t="s">
        <v>2214</v>
      </c>
      <c r="V33" s="1944" t="s">
        <v>2214</v>
      </c>
      <c r="W33" s="1953" t="s">
        <v>2</v>
      </c>
      <c r="X33" s="1802" t="s">
        <v>2</v>
      </c>
      <c r="Y33" s="4076" t="s">
        <v>2165</v>
      </c>
      <c r="Z33" s="1802" t="s">
        <v>2</v>
      </c>
      <c r="AA33" s="1802" t="s">
        <v>2</v>
      </c>
      <c r="AB33" s="1798" t="s">
        <v>2214</v>
      </c>
      <c r="AC33" s="5266" t="s">
        <v>1047</v>
      </c>
      <c r="AD33" s="1808" t="s">
        <v>2</v>
      </c>
      <c r="AE33" s="1802" t="s">
        <v>2</v>
      </c>
      <c r="AF33" s="1802" t="s">
        <v>2</v>
      </c>
      <c r="AG33" s="1802" t="s">
        <v>2</v>
      </c>
      <c r="AH33" s="1799" t="s">
        <v>2214</v>
      </c>
      <c r="AI33" s="1798" t="s">
        <v>2214</v>
      </c>
      <c r="AJ33" s="1944" t="s">
        <v>2214</v>
      </c>
      <c r="AK33" s="12">
        <v>18</v>
      </c>
      <c r="AL33" s="13">
        <v>0</v>
      </c>
      <c r="AM33" s="13">
        <v>0</v>
      </c>
      <c r="AN33" s="13">
        <v>8</v>
      </c>
      <c r="AO33" s="49">
        <v>3</v>
      </c>
      <c r="AP33" s="49">
        <v>1</v>
      </c>
      <c r="AQ33" s="49">
        <v>2</v>
      </c>
      <c r="AR33" s="14">
        <v>3</v>
      </c>
    </row>
    <row r="34" spans="1:44">
      <c r="A34" s="3777" t="s">
        <v>527</v>
      </c>
      <c r="B34" s="1734" t="s">
        <v>798</v>
      </c>
      <c r="C34" s="459" t="s">
        <v>17</v>
      </c>
      <c r="D34" s="1591" t="s">
        <v>1545</v>
      </c>
      <c r="E34" s="5223"/>
      <c r="F34" s="4899"/>
      <c r="G34" s="3449"/>
      <c r="H34" s="1597"/>
      <c r="I34" s="5224"/>
      <c r="J34" s="1597"/>
      <c r="K34" s="4115"/>
      <c r="L34" s="4115"/>
      <c r="M34" s="3356"/>
      <c r="N34" s="3356"/>
      <c r="O34" s="4744"/>
      <c r="P34" s="4745"/>
      <c r="Q34" s="4115"/>
      <c r="R34" s="4115"/>
      <c r="S34" s="1597"/>
      <c r="T34" s="1597"/>
      <c r="U34" s="1597"/>
      <c r="V34" s="3167"/>
      <c r="W34" s="3398"/>
      <c r="X34" s="4115"/>
      <c r="Y34" s="4115"/>
      <c r="Z34" s="1597"/>
      <c r="AA34" s="1597"/>
      <c r="AB34" s="1597"/>
      <c r="AC34" s="3167"/>
      <c r="AD34" s="3398"/>
      <c r="AE34" s="1597"/>
      <c r="AF34" s="4115"/>
      <c r="AG34" s="1597"/>
      <c r="AH34" s="4904"/>
      <c r="AI34" s="4899"/>
      <c r="AJ34" s="4746"/>
      <c r="AK34" s="12">
        <v>0</v>
      </c>
      <c r="AL34" s="13">
        <v>0</v>
      </c>
      <c r="AM34" s="13">
        <v>0</v>
      </c>
      <c r="AN34" s="13">
        <v>0</v>
      </c>
      <c r="AO34" s="49">
        <v>0</v>
      </c>
      <c r="AP34" s="49">
        <v>3</v>
      </c>
      <c r="AQ34" s="49">
        <v>0</v>
      </c>
      <c r="AR34" s="14">
        <v>0</v>
      </c>
    </row>
    <row r="35" spans="1:44">
      <c r="A35" s="3173" t="s">
        <v>732</v>
      </c>
      <c r="B35" s="4127" t="s">
        <v>17</v>
      </c>
      <c r="C35" s="439" t="s">
        <v>17</v>
      </c>
      <c r="D35" s="14" t="s">
        <v>704</v>
      </c>
      <c r="E35" s="5225"/>
      <c r="F35" s="3662"/>
      <c r="G35" s="12"/>
      <c r="H35" s="13"/>
      <c r="I35" s="4257"/>
      <c r="J35" s="439"/>
      <c r="K35" s="13"/>
      <c r="L35" s="13"/>
      <c r="M35" s="3242"/>
      <c r="N35" s="3242"/>
      <c r="O35" s="4815"/>
      <c r="P35" s="4114"/>
      <c r="Q35" s="13"/>
      <c r="R35" s="13"/>
      <c r="S35" s="13"/>
      <c r="T35" s="13"/>
      <c r="U35" s="439"/>
      <c r="V35" s="2311"/>
      <c r="W35" s="1593"/>
      <c r="X35" s="13"/>
      <c r="Y35" s="13"/>
      <c r="Z35" s="13"/>
      <c r="AA35" s="13"/>
      <c r="AB35" s="13"/>
      <c r="AC35" s="14"/>
      <c r="AD35" s="446"/>
      <c r="AE35" s="439"/>
      <c r="AF35" s="13"/>
      <c r="AG35" s="13"/>
      <c r="AH35" s="4910"/>
      <c r="AI35" s="3662"/>
      <c r="AJ35" s="5226"/>
      <c r="AK35" s="12">
        <v>0</v>
      </c>
      <c r="AL35" s="13">
        <v>0</v>
      </c>
      <c r="AM35" s="13">
        <v>0</v>
      </c>
      <c r="AN35" s="13">
        <v>0</v>
      </c>
      <c r="AO35" s="49">
        <v>0</v>
      </c>
      <c r="AP35" s="49">
        <v>3</v>
      </c>
      <c r="AQ35" s="49">
        <v>0</v>
      </c>
      <c r="AR35" s="14">
        <v>0</v>
      </c>
    </row>
    <row r="36" spans="1:44">
      <c r="A36" s="4912" t="s">
        <v>1547</v>
      </c>
      <c r="B36" s="12" t="s">
        <v>704</v>
      </c>
      <c r="C36" s="13" t="s">
        <v>704</v>
      </c>
      <c r="D36" s="14" t="s">
        <v>798</v>
      </c>
      <c r="E36" s="5227"/>
      <c r="F36" s="3662"/>
      <c r="G36" s="12"/>
      <c r="H36" s="13"/>
      <c r="I36" s="5228"/>
      <c r="J36" s="13"/>
      <c r="K36" s="13"/>
      <c r="L36" s="439"/>
      <c r="M36" s="3242"/>
      <c r="N36" s="2456"/>
      <c r="O36" s="4376"/>
      <c r="P36" s="5040"/>
      <c r="Q36" s="13"/>
      <c r="R36" s="13"/>
      <c r="S36" s="439"/>
      <c r="T36" s="439"/>
      <c r="U36" s="13"/>
      <c r="V36" s="14"/>
      <c r="W36" s="1593"/>
      <c r="X36" s="13"/>
      <c r="Y36" s="13"/>
      <c r="Z36" s="439"/>
      <c r="AA36" s="439"/>
      <c r="AB36" s="13"/>
      <c r="AC36" s="14"/>
      <c r="AD36" s="1593"/>
      <c r="AE36" s="13"/>
      <c r="AF36" s="13"/>
      <c r="AG36" s="13"/>
      <c r="AH36" s="4915"/>
      <c r="AI36" s="3662"/>
      <c r="AJ36" s="5226"/>
      <c r="AK36" s="12">
        <v>0</v>
      </c>
      <c r="AL36" s="13">
        <v>0</v>
      </c>
      <c r="AM36" s="13">
        <v>0</v>
      </c>
      <c r="AN36" s="13">
        <v>0</v>
      </c>
      <c r="AO36" s="49">
        <v>0</v>
      </c>
      <c r="AP36" s="49">
        <v>3</v>
      </c>
      <c r="AQ36" s="49">
        <v>0</v>
      </c>
      <c r="AR36" s="14">
        <v>0</v>
      </c>
    </row>
    <row r="37" spans="1:44" ht="17.25" thickBot="1">
      <c r="A37" s="3174" t="s">
        <v>2172</v>
      </c>
      <c r="B37" s="1735" t="s">
        <v>2173</v>
      </c>
      <c r="C37" s="20" t="s">
        <v>2174</v>
      </c>
      <c r="D37" s="1595" t="s">
        <v>2173</v>
      </c>
      <c r="E37" s="5229"/>
      <c r="F37" s="1867"/>
      <c r="G37" s="4368"/>
      <c r="H37" s="451"/>
      <c r="I37" s="4260"/>
      <c r="J37" s="20"/>
      <c r="K37" s="20"/>
      <c r="L37" s="20"/>
      <c r="M37" s="3243"/>
      <c r="N37" s="33"/>
      <c r="O37" s="4378"/>
      <c r="P37" s="5046"/>
      <c r="Q37" s="20"/>
      <c r="R37" s="20"/>
      <c r="S37" s="20"/>
      <c r="T37" s="20"/>
      <c r="U37" s="451"/>
      <c r="V37" s="2317"/>
      <c r="W37" s="1594"/>
      <c r="X37" s="20"/>
      <c r="Y37" s="20"/>
      <c r="Z37" s="20"/>
      <c r="AA37" s="20"/>
      <c r="AB37" s="451"/>
      <c r="AC37" s="2317"/>
      <c r="AD37" s="1594"/>
      <c r="AE37" s="20"/>
      <c r="AF37" s="20"/>
      <c r="AG37" s="4345"/>
      <c r="AH37" s="4920"/>
      <c r="AI37" s="1867"/>
      <c r="AJ37" s="5230"/>
      <c r="AK37" s="1735">
        <v>0</v>
      </c>
      <c r="AL37" s="20">
        <v>0</v>
      </c>
      <c r="AM37" s="20">
        <v>0</v>
      </c>
      <c r="AN37" s="20">
        <v>0</v>
      </c>
      <c r="AO37" s="1778">
        <v>0</v>
      </c>
      <c r="AP37" s="49">
        <v>3</v>
      </c>
      <c r="AQ37" s="1778">
        <v>0</v>
      </c>
      <c r="AR37" s="1595">
        <v>0</v>
      </c>
    </row>
    <row r="38" spans="1:44">
      <c r="A38" s="4027" t="s">
        <v>2</v>
      </c>
      <c r="B38" s="4410">
        <v>3</v>
      </c>
      <c r="C38" s="4410">
        <v>3</v>
      </c>
      <c r="D38" s="4410">
        <v>3</v>
      </c>
      <c r="E38" s="4410">
        <v>3</v>
      </c>
      <c r="F38" s="4410">
        <v>3</v>
      </c>
      <c r="G38" s="4410">
        <v>0</v>
      </c>
      <c r="H38" s="4410">
        <v>0</v>
      </c>
      <c r="I38" s="4410">
        <v>3</v>
      </c>
      <c r="J38" s="4410">
        <v>3</v>
      </c>
      <c r="K38" s="4410">
        <v>3</v>
      </c>
      <c r="L38" s="4410">
        <v>3</v>
      </c>
      <c r="M38" s="5231">
        <v>0</v>
      </c>
      <c r="N38" s="5231">
        <v>0</v>
      </c>
      <c r="O38" s="4410">
        <v>0</v>
      </c>
      <c r="P38" s="5231">
        <v>0</v>
      </c>
      <c r="Q38" s="4410">
        <v>3</v>
      </c>
      <c r="R38" s="4410">
        <v>3</v>
      </c>
      <c r="S38" s="4410">
        <v>3</v>
      </c>
      <c r="T38" s="4410">
        <v>3</v>
      </c>
      <c r="U38" s="4410">
        <v>0</v>
      </c>
      <c r="V38" s="4410">
        <v>0</v>
      </c>
      <c r="W38" s="4410">
        <v>3</v>
      </c>
      <c r="X38" s="4410">
        <v>3</v>
      </c>
      <c r="Y38" s="4410">
        <v>3</v>
      </c>
      <c r="Z38" s="4410">
        <v>3</v>
      </c>
      <c r="AA38" s="4410">
        <v>3</v>
      </c>
      <c r="AB38" s="4410">
        <v>0</v>
      </c>
      <c r="AC38" s="4410">
        <v>0</v>
      </c>
      <c r="AD38" s="4410">
        <v>3</v>
      </c>
      <c r="AE38" s="4410">
        <v>3</v>
      </c>
      <c r="AF38" s="4410">
        <v>3</v>
      </c>
      <c r="AG38" s="4410">
        <v>3</v>
      </c>
      <c r="AH38" s="4410">
        <v>0</v>
      </c>
      <c r="AI38" s="4410">
        <v>0</v>
      </c>
      <c r="AJ38" s="4410">
        <v>0</v>
      </c>
      <c r="AK38" s="1597" t="s">
        <v>2173</v>
      </c>
      <c r="AL38" s="1597" t="s">
        <v>2174</v>
      </c>
      <c r="AM38" s="4819"/>
      <c r="AN38" s="4819"/>
      <c r="AO38" s="4820"/>
      <c r="AP38" s="4820"/>
      <c r="AQ38" s="4820"/>
      <c r="AR38" s="2498"/>
    </row>
    <row r="39" spans="1:44">
      <c r="A39" s="4029" t="s">
        <v>3</v>
      </c>
      <c r="B39" s="4923">
        <v>4</v>
      </c>
      <c r="C39" s="4413">
        <v>4</v>
      </c>
      <c r="D39" s="4413">
        <v>4</v>
      </c>
      <c r="E39" s="4413">
        <v>4</v>
      </c>
      <c r="F39" s="4413">
        <v>4</v>
      </c>
      <c r="G39" s="4413">
        <v>3</v>
      </c>
      <c r="H39" s="4413">
        <v>3</v>
      </c>
      <c r="I39" s="4263">
        <v>4</v>
      </c>
      <c r="J39" s="2721">
        <v>4</v>
      </c>
      <c r="K39" s="2721">
        <v>4</v>
      </c>
      <c r="L39" s="2721">
        <v>4</v>
      </c>
      <c r="M39" s="4923">
        <v>3</v>
      </c>
      <c r="N39" s="4923">
        <v>3</v>
      </c>
      <c r="O39" s="2721">
        <v>3</v>
      </c>
      <c r="P39" s="4923">
        <v>3</v>
      </c>
      <c r="Q39" s="2721">
        <v>4</v>
      </c>
      <c r="R39" s="2721">
        <v>4</v>
      </c>
      <c r="S39" s="4413">
        <v>4</v>
      </c>
      <c r="T39" s="4413">
        <v>4</v>
      </c>
      <c r="U39" s="4413">
        <v>3</v>
      </c>
      <c r="V39" s="4413">
        <v>3</v>
      </c>
      <c r="W39" s="4413">
        <v>4</v>
      </c>
      <c r="X39" s="4413">
        <v>4</v>
      </c>
      <c r="Y39" s="4413">
        <v>4</v>
      </c>
      <c r="Z39" s="4413">
        <v>4</v>
      </c>
      <c r="AA39" s="4413">
        <v>4</v>
      </c>
      <c r="AB39" s="4413">
        <v>3</v>
      </c>
      <c r="AC39" s="4413">
        <v>3</v>
      </c>
      <c r="AD39" s="4413">
        <v>4</v>
      </c>
      <c r="AE39" s="4413">
        <v>4</v>
      </c>
      <c r="AF39" s="4413">
        <v>4</v>
      </c>
      <c r="AG39" s="4413">
        <v>4</v>
      </c>
      <c r="AH39" s="4413">
        <v>3</v>
      </c>
      <c r="AI39" s="4413">
        <v>3</v>
      </c>
      <c r="AJ39" s="4413">
        <v>3</v>
      </c>
      <c r="AR39" s="2498"/>
    </row>
    <row r="40" spans="1:44">
      <c r="A40" s="4029" t="s">
        <v>2175</v>
      </c>
      <c r="B40" s="3810">
        <v>2</v>
      </c>
      <c r="C40" s="3810">
        <v>2</v>
      </c>
      <c r="D40" s="3810">
        <v>2</v>
      </c>
      <c r="E40" s="3810">
        <v>2</v>
      </c>
      <c r="F40" s="3810">
        <v>2</v>
      </c>
      <c r="G40" s="3810">
        <v>2</v>
      </c>
      <c r="H40" s="3810">
        <v>2</v>
      </c>
      <c r="I40" s="4264">
        <v>2</v>
      </c>
      <c r="J40" s="4264">
        <v>2</v>
      </c>
      <c r="K40" s="4264">
        <v>2</v>
      </c>
      <c r="L40" s="4264">
        <v>2</v>
      </c>
      <c r="M40" s="5232">
        <v>2</v>
      </c>
      <c r="N40" s="5232">
        <v>2</v>
      </c>
      <c r="O40" s="4264">
        <v>1</v>
      </c>
      <c r="P40" s="5232">
        <v>2</v>
      </c>
      <c r="Q40" s="4264">
        <v>2</v>
      </c>
      <c r="R40" s="4264">
        <v>2</v>
      </c>
      <c r="S40" s="4264">
        <v>2</v>
      </c>
      <c r="T40" s="4264">
        <v>2</v>
      </c>
      <c r="U40" s="4264">
        <v>1</v>
      </c>
      <c r="V40" s="4264">
        <v>1</v>
      </c>
      <c r="W40" s="4264">
        <v>2</v>
      </c>
      <c r="X40" s="4264">
        <v>2</v>
      </c>
      <c r="Y40" s="4264">
        <v>2</v>
      </c>
      <c r="Z40" s="4264">
        <v>2</v>
      </c>
      <c r="AA40" s="4264">
        <v>2</v>
      </c>
      <c r="AB40" s="4264">
        <v>2</v>
      </c>
      <c r="AC40" s="4264">
        <v>2</v>
      </c>
      <c r="AD40" s="4264">
        <v>2</v>
      </c>
      <c r="AE40" s="4264">
        <v>2</v>
      </c>
      <c r="AF40" s="4264">
        <v>2</v>
      </c>
      <c r="AG40" s="4264">
        <v>2</v>
      </c>
      <c r="AH40" s="4264">
        <v>2</v>
      </c>
      <c r="AI40" s="4264">
        <v>2</v>
      </c>
      <c r="AJ40" s="4264">
        <v>1</v>
      </c>
      <c r="AR40" s="2498"/>
    </row>
    <row r="41" spans="1:44">
      <c r="A41" s="4029" t="s">
        <v>2176</v>
      </c>
      <c r="B41" s="3810">
        <v>1</v>
      </c>
      <c r="C41" s="3810">
        <v>1</v>
      </c>
      <c r="D41" s="3810">
        <v>1</v>
      </c>
      <c r="E41" s="3810">
        <v>1</v>
      </c>
      <c r="F41" s="3810">
        <v>1</v>
      </c>
      <c r="G41" s="3810">
        <v>1</v>
      </c>
      <c r="H41" s="3810">
        <v>1</v>
      </c>
      <c r="I41" s="4264">
        <v>1</v>
      </c>
      <c r="J41" s="4264">
        <v>1</v>
      </c>
      <c r="K41" s="4264">
        <v>1</v>
      </c>
      <c r="L41" s="4264">
        <v>1</v>
      </c>
      <c r="M41" s="5232">
        <v>1</v>
      </c>
      <c r="N41" s="5232">
        <v>1</v>
      </c>
      <c r="O41" s="4264">
        <v>1</v>
      </c>
      <c r="P41" s="5232">
        <v>1</v>
      </c>
      <c r="Q41" s="4264">
        <v>1</v>
      </c>
      <c r="R41" s="4264">
        <v>1</v>
      </c>
      <c r="S41" s="4264">
        <v>1</v>
      </c>
      <c r="T41" s="4264">
        <v>1</v>
      </c>
      <c r="U41" s="4264">
        <v>1</v>
      </c>
      <c r="V41" s="4264">
        <v>1</v>
      </c>
      <c r="W41" s="4264">
        <v>1</v>
      </c>
      <c r="X41" s="4264">
        <v>1</v>
      </c>
      <c r="Y41" s="4264">
        <v>1</v>
      </c>
      <c r="Z41" s="4264">
        <v>1</v>
      </c>
      <c r="AA41" s="4264">
        <v>1</v>
      </c>
      <c r="AB41" s="4264">
        <v>1</v>
      </c>
      <c r="AC41" s="4264">
        <v>1</v>
      </c>
      <c r="AD41" s="4264">
        <v>1</v>
      </c>
      <c r="AE41" s="4264">
        <v>1</v>
      </c>
      <c r="AF41" s="4264">
        <v>1</v>
      </c>
      <c r="AG41" s="4264">
        <v>1</v>
      </c>
      <c r="AH41" s="4264">
        <v>1</v>
      </c>
      <c r="AI41" s="4264">
        <v>1</v>
      </c>
      <c r="AJ41" s="4264">
        <v>1</v>
      </c>
      <c r="AR41" s="2498"/>
    </row>
    <row r="42" spans="1:44">
      <c r="A42" s="4029" t="s">
        <v>2177</v>
      </c>
      <c r="B42" s="3810">
        <v>2</v>
      </c>
      <c r="C42" s="3810">
        <v>2</v>
      </c>
      <c r="D42" s="3810">
        <v>2</v>
      </c>
      <c r="E42" s="3810">
        <v>1</v>
      </c>
      <c r="F42" s="3810">
        <v>1</v>
      </c>
      <c r="G42" s="3810">
        <v>1</v>
      </c>
      <c r="H42" s="3810">
        <v>1</v>
      </c>
      <c r="I42" s="3810">
        <v>0</v>
      </c>
      <c r="J42" s="3810">
        <v>2</v>
      </c>
      <c r="K42" s="3810">
        <v>1</v>
      </c>
      <c r="L42" s="3810">
        <v>1</v>
      </c>
      <c r="M42" s="4925">
        <v>1</v>
      </c>
      <c r="N42" s="4925">
        <v>2</v>
      </c>
      <c r="O42" s="3810">
        <v>1</v>
      </c>
      <c r="P42" s="4925">
        <v>1</v>
      </c>
      <c r="Q42" s="3810">
        <v>2</v>
      </c>
      <c r="R42" s="3810">
        <v>0</v>
      </c>
      <c r="S42" s="3810">
        <v>1</v>
      </c>
      <c r="T42" s="3810">
        <v>2</v>
      </c>
      <c r="U42" s="3810">
        <v>1</v>
      </c>
      <c r="V42" s="3810">
        <v>2</v>
      </c>
      <c r="W42" s="3810">
        <v>2</v>
      </c>
      <c r="X42" s="3810">
        <v>0</v>
      </c>
      <c r="Y42" s="3810">
        <v>1</v>
      </c>
      <c r="Z42" s="3810">
        <v>2</v>
      </c>
      <c r="AA42" s="3810">
        <v>1</v>
      </c>
      <c r="AB42" s="3810">
        <v>1</v>
      </c>
      <c r="AC42" s="3810">
        <v>2</v>
      </c>
      <c r="AD42" s="3810">
        <v>1</v>
      </c>
      <c r="AE42" s="3810">
        <v>1</v>
      </c>
      <c r="AF42" s="3810">
        <v>2</v>
      </c>
      <c r="AG42" s="3810">
        <v>1</v>
      </c>
      <c r="AH42" s="3810">
        <v>2</v>
      </c>
      <c r="AI42" s="3810">
        <v>1</v>
      </c>
      <c r="AJ42" s="3810">
        <v>0</v>
      </c>
      <c r="AR42" s="2507"/>
    </row>
    <row r="43" spans="1:44">
      <c r="A43" s="4021" t="s">
        <v>2</v>
      </c>
      <c r="B43" s="4927">
        <v>10</v>
      </c>
      <c r="C43" s="4416">
        <v>10</v>
      </c>
      <c r="D43" s="4416">
        <v>12</v>
      </c>
      <c r="E43" s="4416">
        <v>7</v>
      </c>
      <c r="F43" s="4416">
        <v>9</v>
      </c>
      <c r="G43" s="4416">
        <v>0</v>
      </c>
      <c r="H43" s="4416">
        <v>0</v>
      </c>
      <c r="I43" s="4265">
        <v>10</v>
      </c>
      <c r="J43" s="2725">
        <v>10</v>
      </c>
      <c r="K43" s="2725">
        <v>10</v>
      </c>
      <c r="L43" s="2725">
        <v>13</v>
      </c>
      <c r="M43" s="4927">
        <v>0</v>
      </c>
      <c r="N43" s="4927">
        <v>0</v>
      </c>
      <c r="O43" s="2725">
        <v>0</v>
      </c>
      <c r="P43" s="4927">
        <v>0</v>
      </c>
      <c r="Q43" s="2725">
        <v>10</v>
      </c>
      <c r="R43" s="2725">
        <v>13</v>
      </c>
      <c r="S43" s="4416">
        <v>7</v>
      </c>
      <c r="T43" s="4416">
        <v>10</v>
      </c>
      <c r="U43" s="4416">
        <v>0</v>
      </c>
      <c r="V43" s="4416">
        <v>0</v>
      </c>
      <c r="W43" s="4416">
        <v>7</v>
      </c>
      <c r="X43" s="4416">
        <v>10</v>
      </c>
      <c r="Y43" s="4416">
        <v>10</v>
      </c>
      <c r="Z43" s="4416">
        <v>13</v>
      </c>
      <c r="AA43" s="4416">
        <v>10</v>
      </c>
      <c r="AB43" s="4416">
        <v>0</v>
      </c>
      <c r="AC43" s="4416">
        <v>0</v>
      </c>
      <c r="AD43" s="4416">
        <v>13</v>
      </c>
      <c r="AE43" s="4416">
        <v>10</v>
      </c>
      <c r="AF43" s="4416">
        <v>10</v>
      </c>
      <c r="AG43" s="4416">
        <v>8</v>
      </c>
      <c r="AH43" s="4416">
        <v>0</v>
      </c>
      <c r="AI43" s="4416">
        <v>0</v>
      </c>
      <c r="AJ43" s="4416">
        <v>0</v>
      </c>
      <c r="AR43" s="2507"/>
    </row>
    <row r="44" spans="1:44">
      <c r="A44" s="448" t="s">
        <v>2178</v>
      </c>
      <c r="B44" s="4925">
        <v>13</v>
      </c>
      <c r="C44" s="3810">
        <v>10</v>
      </c>
      <c r="D44" s="3810">
        <v>10</v>
      </c>
      <c r="E44" s="3810">
        <v>12</v>
      </c>
      <c r="F44" s="3810">
        <v>13</v>
      </c>
      <c r="G44" s="3810">
        <v>3</v>
      </c>
      <c r="H44" s="3810">
        <v>3</v>
      </c>
      <c r="I44" s="4264">
        <v>13</v>
      </c>
      <c r="J44" s="2723">
        <v>13</v>
      </c>
      <c r="K44" s="2723">
        <v>11</v>
      </c>
      <c r="L44" s="2723">
        <v>13</v>
      </c>
      <c r="M44" s="4925">
        <v>3</v>
      </c>
      <c r="N44" s="4925">
        <v>3</v>
      </c>
      <c r="O44" s="2723">
        <v>3</v>
      </c>
      <c r="P44" s="4925">
        <v>3</v>
      </c>
      <c r="Q44" s="2723">
        <v>11</v>
      </c>
      <c r="R44" s="2723">
        <v>13</v>
      </c>
      <c r="S44" s="3810">
        <v>13</v>
      </c>
      <c r="T44" s="3810">
        <v>13</v>
      </c>
      <c r="U44" s="3810">
        <v>3</v>
      </c>
      <c r="V44" s="3810">
        <v>3</v>
      </c>
      <c r="W44" s="3810">
        <v>13</v>
      </c>
      <c r="X44" s="3810">
        <v>13</v>
      </c>
      <c r="Y44" s="3810">
        <v>11</v>
      </c>
      <c r="Z44" s="3810">
        <v>13</v>
      </c>
      <c r="AA44" s="3810">
        <v>13</v>
      </c>
      <c r="AB44" s="3810">
        <v>3</v>
      </c>
      <c r="AC44" s="3810">
        <v>3</v>
      </c>
      <c r="AD44" s="3810">
        <v>13</v>
      </c>
      <c r="AE44" s="3810">
        <v>11</v>
      </c>
      <c r="AF44" s="3810">
        <v>11</v>
      </c>
      <c r="AG44" s="3810">
        <v>11</v>
      </c>
      <c r="AH44" s="3810">
        <v>3</v>
      </c>
      <c r="AI44" s="3810">
        <v>3</v>
      </c>
      <c r="AJ44" s="3810">
        <v>2</v>
      </c>
      <c r="AR44" s="2507"/>
    </row>
    <row r="45" spans="1:44">
      <c r="A45" s="4033" t="s">
        <v>2173</v>
      </c>
      <c r="B45" s="4923">
        <v>0</v>
      </c>
      <c r="C45" s="4413">
        <v>0</v>
      </c>
      <c r="D45" s="4413">
        <v>0</v>
      </c>
      <c r="E45" s="4413">
        <v>0</v>
      </c>
      <c r="F45" s="4413">
        <v>0</v>
      </c>
      <c r="G45" s="4413">
        <v>2</v>
      </c>
      <c r="H45" s="4413">
        <v>2</v>
      </c>
      <c r="I45" s="4263">
        <v>0</v>
      </c>
      <c r="J45" s="2721">
        <v>0</v>
      </c>
      <c r="K45" s="2721">
        <v>0</v>
      </c>
      <c r="L45" s="2721">
        <v>0</v>
      </c>
      <c r="M45" s="4923">
        <v>3</v>
      </c>
      <c r="N45" s="4923">
        <v>3</v>
      </c>
      <c r="O45" s="2721">
        <v>3</v>
      </c>
      <c r="P45" s="4923">
        <v>3</v>
      </c>
      <c r="Q45" s="2721">
        <v>0</v>
      </c>
      <c r="R45" s="2721">
        <v>0</v>
      </c>
      <c r="S45" s="4413">
        <v>0</v>
      </c>
      <c r="T45" s="4413">
        <v>0</v>
      </c>
      <c r="U45" s="4413">
        <v>2</v>
      </c>
      <c r="V45" s="4413">
        <v>2</v>
      </c>
      <c r="W45" s="4413">
        <v>0</v>
      </c>
      <c r="X45" s="4413">
        <v>0</v>
      </c>
      <c r="Y45" s="4413">
        <v>0</v>
      </c>
      <c r="Z45" s="4413">
        <v>0</v>
      </c>
      <c r="AA45" s="4413">
        <v>0</v>
      </c>
      <c r="AB45" s="4413">
        <v>3</v>
      </c>
      <c r="AC45" s="4413">
        <v>2</v>
      </c>
      <c r="AD45" s="4413">
        <v>0</v>
      </c>
      <c r="AE45" s="4413">
        <v>0</v>
      </c>
      <c r="AF45" s="4413">
        <v>0</v>
      </c>
      <c r="AG45" s="4413">
        <v>0</v>
      </c>
      <c r="AH45" s="4413">
        <v>3</v>
      </c>
      <c r="AI45" s="4413">
        <v>2</v>
      </c>
      <c r="AJ45" s="4413">
        <v>2</v>
      </c>
      <c r="AR45" s="2507"/>
    </row>
    <row r="46" spans="1:44">
      <c r="A46" s="4034" t="s">
        <v>2179</v>
      </c>
      <c r="B46" s="4418">
        <v>1</v>
      </c>
      <c r="C46" s="4418">
        <v>2</v>
      </c>
      <c r="D46" s="4418">
        <v>2</v>
      </c>
      <c r="E46" s="4418">
        <v>2</v>
      </c>
      <c r="F46" s="4418">
        <v>2</v>
      </c>
      <c r="G46" s="4418">
        <v>1</v>
      </c>
      <c r="H46" s="4418">
        <v>1</v>
      </c>
      <c r="I46" s="4266">
        <v>2</v>
      </c>
      <c r="J46" s="2727">
        <v>2</v>
      </c>
      <c r="K46" s="2727">
        <v>1</v>
      </c>
      <c r="L46" s="2727">
        <v>1</v>
      </c>
      <c r="M46" s="4929">
        <v>2</v>
      </c>
      <c r="N46" s="4929">
        <v>2</v>
      </c>
      <c r="O46" s="2727">
        <v>1</v>
      </c>
      <c r="P46" s="4929">
        <v>1</v>
      </c>
      <c r="Q46" s="2727">
        <v>1</v>
      </c>
      <c r="R46" s="2727">
        <v>1</v>
      </c>
      <c r="S46" s="4418">
        <v>2</v>
      </c>
      <c r="T46" s="4418">
        <v>2</v>
      </c>
      <c r="U46" s="4418">
        <v>1</v>
      </c>
      <c r="V46" s="4418">
        <v>1</v>
      </c>
      <c r="W46" s="4418">
        <v>2</v>
      </c>
      <c r="X46" s="4418">
        <v>2</v>
      </c>
      <c r="Y46" s="4418">
        <v>2</v>
      </c>
      <c r="Z46" s="4418">
        <v>2</v>
      </c>
      <c r="AA46" s="4418">
        <v>1</v>
      </c>
      <c r="AB46" s="4418">
        <v>2</v>
      </c>
      <c r="AC46" s="4418">
        <v>1</v>
      </c>
      <c r="AD46" s="4418">
        <v>1</v>
      </c>
      <c r="AE46" s="4418">
        <v>2</v>
      </c>
      <c r="AF46" s="4418">
        <v>2</v>
      </c>
      <c r="AG46" s="4418">
        <v>1</v>
      </c>
      <c r="AH46" s="4418">
        <v>1</v>
      </c>
      <c r="AI46" s="4418">
        <v>2</v>
      </c>
      <c r="AJ46" s="4418">
        <v>2</v>
      </c>
      <c r="AR46" s="2507"/>
    </row>
    <row r="47" spans="1:44">
      <c r="A47" s="4034" t="s">
        <v>2180</v>
      </c>
      <c r="B47" s="4418">
        <v>10</v>
      </c>
      <c r="C47" s="4418">
        <v>9</v>
      </c>
      <c r="D47" s="4418">
        <v>11</v>
      </c>
      <c r="E47" s="4418">
        <v>7</v>
      </c>
      <c r="F47" s="4418">
        <v>9</v>
      </c>
      <c r="G47" s="4418">
        <v>2</v>
      </c>
      <c r="H47" s="4418">
        <v>2</v>
      </c>
      <c r="I47" s="4418">
        <v>9</v>
      </c>
      <c r="J47" s="4418">
        <v>9</v>
      </c>
      <c r="K47" s="4418">
        <v>9</v>
      </c>
      <c r="L47" s="4418">
        <v>11</v>
      </c>
      <c r="M47" s="4929">
        <v>2</v>
      </c>
      <c r="N47" s="4929">
        <v>2</v>
      </c>
      <c r="O47" s="4418">
        <v>2</v>
      </c>
      <c r="P47" s="4929">
        <v>2</v>
      </c>
      <c r="Q47" s="4418">
        <v>9</v>
      </c>
      <c r="R47" s="4418">
        <v>11</v>
      </c>
      <c r="S47" s="4418">
        <v>7</v>
      </c>
      <c r="T47" s="4418">
        <v>9</v>
      </c>
      <c r="U47" s="4418">
        <v>2</v>
      </c>
      <c r="V47" s="4418">
        <v>2</v>
      </c>
      <c r="W47" s="4418">
        <v>7</v>
      </c>
      <c r="X47" s="4418">
        <v>9</v>
      </c>
      <c r="Y47" s="4418">
        <v>9</v>
      </c>
      <c r="Z47" s="4418">
        <v>11</v>
      </c>
      <c r="AA47" s="4418">
        <v>9</v>
      </c>
      <c r="AB47" s="4418">
        <v>2</v>
      </c>
      <c r="AC47" s="4418">
        <v>2</v>
      </c>
      <c r="AD47" s="4418">
        <v>11</v>
      </c>
      <c r="AE47" s="4418">
        <v>9</v>
      </c>
      <c r="AF47" s="4418">
        <v>9</v>
      </c>
      <c r="AG47" s="4418">
        <v>7</v>
      </c>
      <c r="AH47" s="4418">
        <v>2</v>
      </c>
      <c r="AI47" s="4418">
        <v>2</v>
      </c>
      <c r="AJ47" s="4418">
        <v>2</v>
      </c>
      <c r="AR47" s="2190"/>
    </row>
    <row r="48" spans="1:44">
      <c r="A48" s="4034" t="s">
        <v>2181</v>
      </c>
      <c r="B48" s="4418">
        <v>4</v>
      </c>
      <c r="C48" s="4418">
        <v>4</v>
      </c>
      <c r="D48" s="4418">
        <v>4</v>
      </c>
      <c r="E48" s="4418">
        <v>3</v>
      </c>
      <c r="F48" s="4418">
        <v>4</v>
      </c>
      <c r="G48" s="4418">
        <v>1</v>
      </c>
      <c r="H48" s="4418">
        <v>1</v>
      </c>
      <c r="I48" s="4418">
        <v>4</v>
      </c>
      <c r="J48" s="4418">
        <v>4</v>
      </c>
      <c r="K48" s="4418">
        <v>4</v>
      </c>
      <c r="L48" s="4418">
        <v>5</v>
      </c>
      <c r="M48" s="4929">
        <v>1</v>
      </c>
      <c r="N48" s="4929">
        <v>1</v>
      </c>
      <c r="O48" s="4418">
        <v>1</v>
      </c>
      <c r="P48" s="4929">
        <v>1</v>
      </c>
      <c r="Q48" s="4418">
        <v>4</v>
      </c>
      <c r="R48" s="4418">
        <v>5</v>
      </c>
      <c r="S48" s="4418">
        <v>3</v>
      </c>
      <c r="T48" s="4418">
        <v>4</v>
      </c>
      <c r="U48" s="4418">
        <v>1</v>
      </c>
      <c r="V48" s="4418">
        <v>1</v>
      </c>
      <c r="W48" s="4418">
        <v>3</v>
      </c>
      <c r="X48" s="4418">
        <v>4</v>
      </c>
      <c r="Y48" s="4418">
        <v>4</v>
      </c>
      <c r="Z48" s="4418">
        <v>5</v>
      </c>
      <c r="AA48" s="4418">
        <v>4</v>
      </c>
      <c r="AB48" s="4418">
        <v>1</v>
      </c>
      <c r="AC48" s="4418">
        <v>1</v>
      </c>
      <c r="AD48" s="4418">
        <v>5</v>
      </c>
      <c r="AE48" s="4418">
        <v>4</v>
      </c>
      <c r="AF48" s="4418">
        <v>4</v>
      </c>
      <c r="AG48" s="4418">
        <v>3</v>
      </c>
      <c r="AH48" s="4418">
        <v>1</v>
      </c>
      <c r="AI48" s="4418">
        <v>1</v>
      </c>
      <c r="AJ48" s="4418">
        <v>1</v>
      </c>
    </row>
    <row r="49" spans="1:36">
      <c r="A49" s="4034" t="s">
        <v>2182</v>
      </c>
      <c r="B49" s="4418">
        <v>7</v>
      </c>
      <c r="C49" s="4418">
        <v>6</v>
      </c>
      <c r="D49" s="4418">
        <v>7</v>
      </c>
      <c r="E49" s="4418">
        <v>4</v>
      </c>
      <c r="F49" s="4418">
        <v>6</v>
      </c>
      <c r="G49" s="4418">
        <v>2</v>
      </c>
      <c r="H49" s="4418">
        <v>1</v>
      </c>
      <c r="I49" s="4418">
        <v>6</v>
      </c>
      <c r="J49" s="4418">
        <v>6</v>
      </c>
      <c r="K49" s="4418">
        <v>6</v>
      </c>
      <c r="L49" s="4418">
        <v>8</v>
      </c>
      <c r="M49" s="4929">
        <v>2</v>
      </c>
      <c r="N49" s="4929">
        <v>2</v>
      </c>
      <c r="O49" s="4418">
        <v>3</v>
      </c>
      <c r="P49" s="4929">
        <v>1</v>
      </c>
      <c r="Q49" s="4418">
        <v>7</v>
      </c>
      <c r="R49" s="4418">
        <v>8</v>
      </c>
      <c r="S49" s="4418">
        <v>5</v>
      </c>
      <c r="T49" s="4418">
        <v>6</v>
      </c>
      <c r="U49" s="4418">
        <v>1</v>
      </c>
      <c r="V49" s="4418">
        <v>1</v>
      </c>
      <c r="W49" s="4418">
        <v>4</v>
      </c>
      <c r="X49" s="4418">
        <v>6</v>
      </c>
      <c r="Y49" s="4418">
        <v>5</v>
      </c>
      <c r="Z49" s="4418">
        <v>7</v>
      </c>
      <c r="AA49" s="4418">
        <v>6</v>
      </c>
      <c r="AB49" s="4418">
        <v>4</v>
      </c>
      <c r="AC49" s="4418">
        <v>2</v>
      </c>
      <c r="AD49" s="4418">
        <v>8</v>
      </c>
      <c r="AE49" s="4418">
        <v>7</v>
      </c>
      <c r="AF49" s="4418">
        <v>6</v>
      </c>
      <c r="AG49" s="4418">
        <v>5</v>
      </c>
      <c r="AH49" s="4418">
        <v>2</v>
      </c>
      <c r="AI49" s="4418">
        <v>1</v>
      </c>
      <c r="AJ49" s="4418">
        <v>1</v>
      </c>
    </row>
    <row r="50" spans="1:36">
      <c r="A50" s="4036" t="s">
        <v>2183</v>
      </c>
      <c r="B50" s="3810">
        <v>14</v>
      </c>
      <c r="C50" s="3810">
        <v>13</v>
      </c>
      <c r="D50" s="3810">
        <v>15</v>
      </c>
      <c r="E50" s="3810">
        <v>10</v>
      </c>
      <c r="F50" s="3810">
        <v>13</v>
      </c>
      <c r="G50" s="3810">
        <v>3</v>
      </c>
      <c r="H50" s="3810">
        <v>3</v>
      </c>
      <c r="I50" s="4264">
        <v>13</v>
      </c>
      <c r="J50" s="2723">
        <v>13</v>
      </c>
      <c r="K50" s="2723">
        <v>13</v>
      </c>
      <c r="L50" s="2723">
        <v>16</v>
      </c>
      <c r="M50" s="4925">
        <v>3</v>
      </c>
      <c r="N50" s="4925">
        <v>3</v>
      </c>
      <c r="O50" s="2723">
        <v>3</v>
      </c>
      <c r="P50" s="4925">
        <v>3</v>
      </c>
      <c r="Q50" s="2723">
        <v>13</v>
      </c>
      <c r="R50" s="2723">
        <v>16</v>
      </c>
      <c r="S50" s="3810">
        <v>10</v>
      </c>
      <c r="T50" s="3810">
        <v>13</v>
      </c>
      <c r="U50" s="3810">
        <v>3</v>
      </c>
      <c r="V50" s="3810">
        <v>3</v>
      </c>
      <c r="W50" s="3810">
        <v>10</v>
      </c>
      <c r="X50" s="3810">
        <v>13</v>
      </c>
      <c r="Y50" s="3810">
        <v>13</v>
      </c>
      <c r="Z50" s="3810">
        <v>16</v>
      </c>
      <c r="AA50" s="3810">
        <v>13</v>
      </c>
      <c r="AB50" s="3810">
        <v>3</v>
      </c>
      <c r="AC50" s="3810">
        <v>3</v>
      </c>
      <c r="AD50" s="3810">
        <v>16</v>
      </c>
      <c r="AE50" s="3810">
        <v>13</v>
      </c>
      <c r="AF50" s="3810">
        <v>13</v>
      </c>
      <c r="AG50" s="3810">
        <v>10</v>
      </c>
      <c r="AH50" s="3810">
        <v>3</v>
      </c>
      <c r="AI50" s="3810">
        <v>3</v>
      </c>
      <c r="AJ50" s="3810">
        <v>3</v>
      </c>
    </row>
    <row r="51" spans="1:36">
      <c r="A51" s="4821" t="s">
        <v>4</v>
      </c>
      <c r="B51" s="3810">
        <v>3</v>
      </c>
      <c r="C51" s="3810">
        <v>3</v>
      </c>
      <c r="D51" s="3810">
        <v>3</v>
      </c>
      <c r="E51" s="3810">
        <v>3</v>
      </c>
      <c r="F51" s="3810">
        <v>3</v>
      </c>
      <c r="G51" s="3810">
        <v>3</v>
      </c>
      <c r="H51" s="3810">
        <v>3</v>
      </c>
      <c r="I51" s="4264">
        <v>3</v>
      </c>
      <c r="J51" s="2723">
        <v>3</v>
      </c>
      <c r="K51" s="2723">
        <v>3</v>
      </c>
      <c r="L51" s="2723">
        <v>3</v>
      </c>
      <c r="M51" s="4925">
        <v>3</v>
      </c>
      <c r="N51" s="4925">
        <v>3</v>
      </c>
      <c r="O51" s="2723">
        <v>3</v>
      </c>
      <c r="P51" s="4925">
        <v>3</v>
      </c>
      <c r="Q51" s="2723">
        <v>3</v>
      </c>
      <c r="R51" s="2723">
        <v>3</v>
      </c>
      <c r="S51" s="3810">
        <v>3</v>
      </c>
      <c r="T51" s="3810">
        <v>3</v>
      </c>
      <c r="U51" s="3810">
        <v>3</v>
      </c>
      <c r="V51" s="3810">
        <v>3</v>
      </c>
      <c r="W51" s="3810">
        <v>3</v>
      </c>
      <c r="X51" s="3810">
        <v>3</v>
      </c>
      <c r="Y51" s="3810">
        <v>3</v>
      </c>
      <c r="Z51" s="3810">
        <v>3</v>
      </c>
      <c r="AA51" s="3810">
        <v>3</v>
      </c>
      <c r="AB51" s="3810">
        <v>3</v>
      </c>
      <c r="AC51" s="3810">
        <v>3</v>
      </c>
      <c r="AD51" s="3810">
        <v>3</v>
      </c>
      <c r="AE51" s="3810">
        <v>3</v>
      </c>
      <c r="AF51" s="3810">
        <v>3</v>
      </c>
      <c r="AG51" s="3810">
        <v>3</v>
      </c>
      <c r="AH51" s="3810">
        <v>3</v>
      </c>
      <c r="AI51" s="3810">
        <v>3</v>
      </c>
      <c r="AJ51" s="3810">
        <v>3</v>
      </c>
    </row>
    <row r="52" spans="1:36" ht="17.25" thickBot="1">
      <c r="A52" s="4822" t="s">
        <v>2184</v>
      </c>
      <c r="B52" s="4424">
        <f t="shared" ref="B52:H52" si="0">COUNTIF(B14,"N")+COUNTIF(B11,"N")+COUNTIF(B8,"N")+COUNTIF(B17,"N")+COUNTIF(B20,"N")+COUNTIF(B23,"N")</f>
        <v>1</v>
      </c>
      <c r="C52" s="4424">
        <f t="shared" si="0"/>
        <v>1</v>
      </c>
      <c r="D52" s="4424">
        <f t="shared" si="0"/>
        <v>1</v>
      </c>
      <c r="E52" s="4424">
        <f t="shared" si="0"/>
        <v>1</v>
      </c>
      <c r="F52" s="4424">
        <f t="shared" si="0"/>
        <v>1</v>
      </c>
      <c r="G52" s="4424">
        <f t="shared" si="0"/>
        <v>1</v>
      </c>
      <c r="H52" s="4424">
        <f t="shared" si="0"/>
        <v>1</v>
      </c>
      <c r="I52" s="4423">
        <f t="shared" ref="I52:V52" si="1">COUNTIF(I11,"N")+COUNTIF(I14,"N")+COUNTIF(I8,"N")+COUNTIF(I17,"N")+COUNTIF(I20,"N")+COUNTIF(I23,"N")</f>
        <v>1</v>
      </c>
      <c r="J52" s="4823">
        <f t="shared" si="1"/>
        <v>1</v>
      </c>
      <c r="K52" s="4823">
        <f t="shared" si="1"/>
        <v>1</v>
      </c>
      <c r="L52" s="4823">
        <f t="shared" si="1"/>
        <v>1</v>
      </c>
      <c r="M52" s="4931">
        <f t="shared" si="1"/>
        <v>1</v>
      </c>
      <c r="N52" s="4931">
        <f t="shared" si="1"/>
        <v>1</v>
      </c>
      <c r="O52" s="4823">
        <f t="shared" si="1"/>
        <v>1</v>
      </c>
      <c r="P52" s="4931">
        <f t="shared" si="1"/>
        <v>1</v>
      </c>
      <c r="Q52" s="4823">
        <f t="shared" si="1"/>
        <v>2</v>
      </c>
      <c r="R52" s="4823">
        <f t="shared" si="1"/>
        <v>2</v>
      </c>
      <c r="S52" s="4424">
        <f t="shared" si="1"/>
        <v>1</v>
      </c>
      <c r="T52" s="4424">
        <f t="shared" si="1"/>
        <v>1</v>
      </c>
      <c r="U52" s="4424">
        <f t="shared" si="1"/>
        <v>1</v>
      </c>
      <c r="V52" s="4424">
        <f t="shared" si="1"/>
        <v>1</v>
      </c>
      <c r="W52" s="4424">
        <f t="shared" ref="W52:AJ52" si="2">COUNTIF(W14,"N")+COUNTIF(W11,"N")+COUNTIF(W8,"N")+COUNTIF(W17,"N")+COUNTIF(W20,"N")+COUNTIF(W23,"N")</f>
        <v>1</v>
      </c>
      <c r="X52" s="4424">
        <f t="shared" si="2"/>
        <v>1</v>
      </c>
      <c r="Y52" s="4424">
        <f t="shared" si="2"/>
        <v>1</v>
      </c>
      <c r="Z52" s="4424">
        <f t="shared" si="2"/>
        <v>1</v>
      </c>
      <c r="AA52" s="4424">
        <f t="shared" si="2"/>
        <v>1</v>
      </c>
      <c r="AB52" s="4424">
        <f t="shared" si="2"/>
        <v>1</v>
      </c>
      <c r="AC52" s="4424">
        <f t="shared" si="2"/>
        <v>1</v>
      </c>
      <c r="AD52" s="4424">
        <f t="shared" si="2"/>
        <v>1</v>
      </c>
      <c r="AE52" s="4424">
        <f t="shared" si="2"/>
        <v>1</v>
      </c>
      <c r="AF52" s="4424">
        <f t="shared" si="2"/>
        <v>1</v>
      </c>
      <c r="AG52" s="4424">
        <f t="shared" si="2"/>
        <v>1</v>
      </c>
      <c r="AH52" s="4424">
        <f t="shared" si="2"/>
        <v>1</v>
      </c>
      <c r="AI52" s="4424">
        <f t="shared" si="2"/>
        <v>1</v>
      </c>
      <c r="AJ52" s="4424">
        <f t="shared" si="2"/>
        <v>1</v>
      </c>
    </row>
  </sheetData>
  <mergeCells count="5">
    <mergeCell ref="A1:AQ1"/>
    <mergeCell ref="B2:D2"/>
    <mergeCell ref="E2:AG2"/>
    <mergeCell ref="AH2:AJ2"/>
    <mergeCell ref="AK2:AR3"/>
  </mergeCells>
  <phoneticPr fontId="3" type="noConversion"/>
  <conditionalFormatting sqref="B8">
    <cfRule type="cellIs" dxfId="3193" priority="1466" operator="equal">
      <formula>"연"</formula>
    </cfRule>
    <cfRule type="cellIs" dxfId="3192" priority="1465" operator="equal">
      <formula>"연"</formula>
    </cfRule>
    <cfRule type="cellIs" dxfId="3191" priority="1464" operator="equal">
      <formula>"연"</formula>
    </cfRule>
    <cfRule type="cellIs" dxfId="3190" priority="1463" operator="equal">
      <formula>"연"</formula>
    </cfRule>
    <cfRule type="cellIs" dxfId="3189" priority="1462" operator="equal">
      <formula>"연"</formula>
    </cfRule>
    <cfRule type="cellIs" dxfId="3188" priority="1468" operator="equal">
      <formula>"연"</formula>
    </cfRule>
    <cfRule type="cellIs" dxfId="3187" priority="1467" operator="equal">
      <formula>"연"</formula>
    </cfRule>
    <cfRule type="cellIs" dxfId="3186" priority="1456" operator="equal">
      <formula>"연"</formula>
    </cfRule>
  </conditionalFormatting>
  <conditionalFormatting sqref="B34">
    <cfRule type="cellIs" dxfId="3185" priority="1361" operator="equal">
      <formula>"연"</formula>
    </cfRule>
    <cfRule type="cellIs" dxfId="3184" priority="1360" operator="equal">
      <formula>"연"</formula>
    </cfRule>
    <cfRule type="cellIs" dxfId="3183" priority="1384" operator="equal">
      <formula>"연"</formula>
    </cfRule>
    <cfRule type="cellIs" dxfId="3182" priority="1383" operator="equal">
      <formula>"연"</formula>
    </cfRule>
    <cfRule type="cellIs" dxfId="3181" priority="1382" operator="equal">
      <formula>"연"</formula>
    </cfRule>
    <cfRule type="cellIs" dxfId="3180" priority="1381" operator="equal">
      <formula>"연"</formula>
    </cfRule>
    <cfRule type="cellIs" dxfId="3179" priority="1373" operator="equal">
      <formula>"연"</formula>
    </cfRule>
    <cfRule type="cellIs" dxfId="3178" priority="1379" operator="equal">
      <formula>"연"</formula>
    </cfRule>
    <cfRule type="cellIs" dxfId="3177" priority="1378" operator="equal">
      <formula>"연"</formula>
    </cfRule>
    <cfRule type="cellIs" dxfId="3176" priority="1377" operator="equal">
      <formula>"연"</formula>
    </cfRule>
    <cfRule type="cellIs" dxfId="3175" priority="1376" operator="equal">
      <formula>"연"</formula>
    </cfRule>
    <cfRule type="cellIs" dxfId="3174" priority="1375" operator="equal">
      <formula>"연"</formula>
    </cfRule>
    <cfRule type="cellIs" dxfId="3173" priority="1374" operator="equal">
      <formula>"연"</formula>
    </cfRule>
    <cfRule type="cellIs" dxfId="3172" priority="1372" operator="equal">
      <formula>"연"</formula>
    </cfRule>
    <cfRule type="cellIs" dxfId="3171" priority="1371" operator="equal">
      <formula>"연"</formula>
    </cfRule>
    <cfRule type="cellIs" dxfId="3170" priority="1362" operator="equal">
      <formula>"연"</formula>
    </cfRule>
    <cfRule type="cellIs" dxfId="3169" priority="1370" operator="equal">
      <formula>"연"</formula>
    </cfRule>
    <cfRule type="cellIs" dxfId="3168" priority="1368" operator="equal">
      <formula>"연"</formula>
    </cfRule>
    <cfRule type="cellIs" dxfId="3167" priority="1367" operator="equal">
      <formula>"연"</formula>
    </cfRule>
    <cfRule type="cellIs" dxfId="3166" priority="1366" operator="equal">
      <formula>"연"</formula>
    </cfRule>
    <cfRule type="cellIs" dxfId="3165" priority="1365" operator="equal">
      <formula>"연"</formula>
    </cfRule>
    <cfRule type="cellIs" dxfId="3164" priority="1363" operator="equal">
      <formula>"연"</formula>
    </cfRule>
    <cfRule type="cellIs" dxfId="3163" priority="1389" operator="equal">
      <formula>"연"</formula>
    </cfRule>
    <cfRule type="cellIs" dxfId="3162" priority="1390" operator="equal">
      <formula>"연"</formula>
    </cfRule>
    <cfRule type="cellIs" dxfId="3161" priority="1388" operator="equal">
      <formula>"연"</formula>
    </cfRule>
    <cfRule type="cellIs" dxfId="3160" priority="1387" operator="equal">
      <formula>"연"</formula>
    </cfRule>
    <cfRule type="cellIs" dxfId="3159" priority="1386" operator="equal">
      <formula>"연"</formula>
    </cfRule>
  </conditionalFormatting>
  <conditionalFormatting sqref="B35">
    <cfRule type="cellIs" dxfId="3158" priority="1121" operator="equal">
      <formula>"연"</formula>
    </cfRule>
    <cfRule type="cellIs" dxfId="3157" priority="1122" operator="equal">
      <formula>"연"</formula>
    </cfRule>
    <cfRule type="cellIs" dxfId="3156" priority="1123" operator="equal">
      <formula>"연"</formula>
    </cfRule>
    <cfRule type="cellIs" dxfId="3155" priority="1125" operator="equal">
      <formula>"연"</formula>
    </cfRule>
    <cfRule type="cellIs" dxfId="3154" priority="1127" operator="equal">
      <formula>"연"</formula>
    </cfRule>
    <cfRule type="cellIs" dxfId="3153" priority="1128" operator="equal">
      <formula>"연"</formula>
    </cfRule>
    <cfRule type="cellIs" dxfId="3152" priority="1129" operator="equal">
      <formula>"연"</formula>
    </cfRule>
    <cfRule type="cellIs" dxfId="3151" priority="1130" operator="equal">
      <formula>"연"</formula>
    </cfRule>
    <cfRule type="cellIs" dxfId="3150" priority="1126" operator="equal">
      <formula>"연"</formula>
    </cfRule>
    <cfRule type="cellIs" dxfId="3149" priority="1148" operator="equal">
      <formula>"연"</formula>
    </cfRule>
    <cfRule type="cellIs" dxfId="3148" priority="1149" operator="equal">
      <formula>"연"</formula>
    </cfRule>
    <cfRule type="cellIs" dxfId="3147" priority="1150" operator="equal">
      <formula>"연"</formula>
    </cfRule>
    <cfRule type="cellIs" dxfId="3146" priority="1140" operator="equal">
      <formula>"연"</formula>
    </cfRule>
    <cfRule type="cellIs" dxfId="3145" priority="1142" operator="equal">
      <formula>"연"</formula>
    </cfRule>
    <cfRule type="cellIs" dxfId="3144" priority="1143" operator="equal">
      <formula>"연"</formula>
    </cfRule>
    <cfRule type="cellIs" dxfId="3143" priority="1144" operator="equal">
      <formula>"연"</formula>
    </cfRule>
    <cfRule type="cellIs" dxfId="3142" priority="1132" operator="equal">
      <formula>"연"</formula>
    </cfRule>
    <cfRule type="cellIs" dxfId="3141" priority="1133" operator="equal">
      <formula>"연"</formula>
    </cfRule>
    <cfRule type="cellIs" dxfId="3140" priority="1138" operator="equal">
      <formula>"연"</formula>
    </cfRule>
    <cfRule type="cellIs" dxfId="3139" priority="1139" operator="equal">
      <formula>"연"</formula>
    </cfRule>
    <cfRule type="cellIs" dxfId="3138" priority="1134" operator="equal">
      <formula>"연"</formula>
    </cfRule>
    <cfRule type="cellIs" dxfId="3137" priority="1151" operator="equal">
      <formula>"연"</formula>
    </cfRule>
    <cfRule type="cellIs" dxfId="3136" priority="1135" operator="equal">
      <formula>"연"</formula>
    </cfRule>
    <cfRule type="cellIs" dxfId="3135" priority="1145" operator="equal">
      <formula>"연"</formula>
    </cfRule>
    <cfRule type="cellIs" dxfId="3134" priority="1137" operator="equal">
      <formula>"연"</formula>
    </cfRule>
    <cfRule type="cellIs" dxfId="3133" priority="1147" operator="equal">
      <formula>"연"</formula>
    </cfRule>
  </conditionalFormatting>
  <conditionalFormatting sqref="B36">
    <cfRule type="cellIs" dxfId="3132" priority="1276" operator="equal">
      <formula>"연"</formula>
    </cfRule>
    <cfRule type="cellIs" dxfId="3131" priority="1275" operator="equal">
      <formula>"연"</formula>
    </cfRule>
    <cfRule type="cellIs" dxfId="3130" priority="1274" operator="equal">
      <formula>"연"</formula>
    </cfRule>
    <cfRule type="cellIs" dxfId="3129" priority="1281" operator="equal">
      <formula>"연"</formula>
    </cfRule>
    <cfRule type="cellIs" dxfId="3128" priority="1294" operator="equal">
      <formula>"연"</formula>
    </cfRule>
    <cfRule type="cellIs" dxfId="3127" priority="1293" operator="equal">
      <formula>"연"</formula>
    </cfRule>
    <cfRule type="cellIs" dxfId="3126" priority="1292" operator="equal">
      <formula>"연"</formula>
    </cfRule>
    <cfRule type="cellIs" dxfId="3125" priority="1291" operator="equal">
      <formula>"연"</formula>
    </cfRule>
    <cfRule type="cellIs" dxfId="3124" priority="1290" operator="equal">
      <formula>"연"</formula>
    </cfRule>
    <cfRule type="cellIs" dxfId="3123" priority="1289" operator="equal">
      <formula>"연"</formula>
    </cfRule>
    <cfRule type="cellIs" dxfId="3122" priority="1288" operator="equal">
      <formula>"연"</formula>
    </cfRule>
    <cfRule type="cellIs" dxfId="3121" priority="1287" operator="equal">
      <formula>"연"</formula>
    </cfRule>
    <cfRule type="cellIs" dxfId="3120" priority="1286" operator="equal">
      <formula>"연"</formula>
    </cfRule>
    <cfRule type="cellIs" dxfId="3119" priority="1285" operator="equal">
      <formula>"연"</formula>
    </cfRule>
    <cfRule type="cellIs" dxfId="3118" priority="1284" operator="equal">
      <formula>"연"</formula>
    </cfRule>
    <cfRule type="cellIs" dxfId="3117" priority="1282" operator="equal">
      <formula>"연"</formula>
    </cfRule>
    <cfRule type="cellIs" dxfId="3116" priority="1280" operator="equal">
      <formula>"연"</formula>
    </cfRule>
    <cfRule type="cellIs" dxfId="3115" priority="1279" operator="equal">
      <formula>"연"</formula>
    </cfRule>
    <cfRule type="cellIs" dxfId="3114" priority="1277" operator="equal">
      <formula>"연"</formula>
    </cfRule>
  </conditionalFormatting>
  <conditionalFormatting sqref="B36:B37">
    <cfRule type="cellIs" dxfId="3113" priority="1271" operator="equal">
      <formula>"연"</formula>
    </cfRule>
  </conditionalFormatting>
  <conditionalFormatting sqref="B37">
    <cfRule type="cellIs" dxfId="3112" priority="1266" operator="equal">
      <formula>"연"</formula>
    </cfRule>
    <cfRule type="cellIs" dxfId="3111" priority="1272" operator="equal">
      <formula>"연"</formula>
    </cfRule>
    <cfRule type="cellIs" dxfId="3110" priority="1268" operator="equal">
      <formula>"연"</formula>
    </cfRule>
    <cfRule type="cellIs" dxfId="3109" priority="1257" operator="equal">
      <formula>"연"</formula>
    </cfRule>
    <cfRule type="cellIs" dxfId="3108" priority="1255" operator="equal">
      <formula>"연"</formula>
    </cfRule>
    <cfRule type="cellIs" dxfId="3107" priority="1254" operator="equal">
      <formula>"연"</formula>
    </cfRule>
    <cfRule type="cellIs" dxfId="3106" priority="1253" operator="equal">
      <formula>"연"</formula>
    </cfRule>
    <cfRule type="cellIs" dxfId="3105" priority="1252" operator="equal">
      <formula>"연"</formula>
    </cfRule>
    <cfRule type="cellIs" dxfId="3104" priority="1258" operator="equal">
      <formula>"연"</formula>
    </cfRule>
    <cfRule type="cellIs" dxfId="3103" priority="1259" operator="equal">
      <formula>"연"</formula>
    </cfRule>
    <cfRule type="cellIs" dxfId="3102" priority="1260" operator="equal">
      <formula>"연"</formula>
    </cfRule>
    <cfRule type="cellIs" dxfId="3101" priority="1262" operator="equal">
      <formula>"연"</formula>
    </cfRule>
    <cfRule type="cellIs" dxfId="3100" priority="1263" operator="equal">
      <formula>"연"</formula>
    </cfRule>
    <cfRule type="cellIs" dxfId="3099" priority="1264" operator="equal">
      <formula>"연"</formula>
    </cfRule>
    <cfRule type="cellIs" dxfId="3098" priority="1251" operator="equal">
      <formula>"연"</formula>
    </cfRule>
    <cfRule type="cellIs" dxfId="3097" priority="1265" operator="equal">
      <formula>"연"</formula>
    </cfRule>
    <cfRule type="cellIs" dxfId="3096" priority="1267" operator="equal">
      <formula>"연"</formula>
    </cfRule>
  </conditionalFormatting>
  <conditionalFormatting sqref="B34:C34">
    <cfRule type="cellIs" dxfId="3095" priority="1183" operator="equal">
      <formula>"연"</formula>
    </cfRule>
  </conditionalFormatting>
  <conditionalFormatting sqref="B37:C37">
    <cfRule type="cellIs" dxfId="3094" priority="1270" operator="equal">
      <formula>"연"</formula>
    </cfRule>
    <cfRule type="cellIs" dxfId="3093" priority="1269" operator="equal">
      <formula>"연"</formula>
    </cfRule>
  </conditionalFormatting>
  <conditionalFormatting sqref="B35:D35">
    <cfRule type="cellIs" dxfId="3092" priority="1116" operator="equal">
      <formula>"연"</formula>
    </cfRule>
    <cfRule type="cellIs" dxfId="3091" priority="1115" operator="equal">
      <formula>"연"</formula>
    </cfRule>
  </conditionalFormatting>
  <conditionalFormatting sqref="B4:AJ4">
    <cfRule type="cellIs" dxfId="3090" priority="1550" operator="equal">
      <formula>"일"</formula>
    </cfRule>
    <cfRule type="containsText" dxfId="3089" priority="1551" operator="containsText" text="토">
      <formula>NOT(ISERROR(SEARCH("토",B4)))</formula>
    </cfRule>
    <cfRule type="cellIs" dxfId="3088" priority="1552" operator="equal">
      <formula>"토"</formula>
    </cfRule>
  </conditionalFormatting>
  <conditionalFormatting sqref="C15">
    <cfRule type="cellIs" dxfId="3087" priority="214" operator="equal">
      <formula>"연"</formula>
    </cfRule>
    <cfRule type="cellIs" dxfId="3086" priority="213" operator="equal">
      <formula>"연"</formula>
    </cfRule>
    <cfRule type="cellIs" dxfId="3085" priority="212" operator="equal">
      <formula>"연"</formula>
    </cfRule>
    <cfRule type="cellIs" dxfId="3084" priority="206" operator="equal">
      <formula>"연"</formula>
    </cfRule>
    <cfRule type="cellIs" dxfId="3083" priority="217" operator="equal">
      <formula>"연"</formula>
    </cfRule>
    <cfRule type="cellIs" dxfId="3082" priority="216" operator="equal">
      <formula>"연"</formula>
    </cfRule>
    <cfRule type="cellIs" dxfId="3081" priority="227" operator="equal">
      <formula>"연"</formula>
    </cfRule>
    <cfRule type="cellIs" dxfId="3080" priority="218" operator="equal">
      <formula>"연"</formula>
    </cfRule>
    <cfRule type="cellIs" dxfId="3079" priority="219" operator="equal">
      <formula>"연"</formula>
    </cfRule>
    <cfRule type="cellIs" dxfId="3078" priority="225" operator="equal">
      <formula>"연"</formula>
    </cfRule>
    <cfRule type="cellIs" dxfId="3077" priority="226" operator="equal">
      <formula>"연"</formula>
    </cfRule>
    <cfRule type="cellIs" dxfId="3076" priority="228" operator="equal">
      <formula>"연"</formula>
    </cfRule>
    <cfRule type="cellIs" dxfId="3075" priority="229" operator="equal">
      <formula>"연"</formula>
    </cfRule>
    <cfRule type="cellIs" dxfId="3074" priority="230" operator="equal">
      <formula>"연"</formula>
    </cfRule>
    <cfRule type="cellIs" dxfId="3073" priority="231" operator="equal">
      <formula>"연"</formula>
    </cfRule>
    <cfRule type="cellIs" dxfId="3072" priority="215" operator="equal">
      <formula>"연"</formula>
    </cfRule>
  </conditionalFormatting>
  <conditionalFormatting sqref="C19">
    <cfRule type="cellIs" dxfId="3071" priority="1403" operator="equal">
      <formula>"연"</formula>
    </cfRule>
    <cfRule type="cellIs" dxfId="3070" priority="1402" operator="equal">
      <formula>"연"</formula>
    </cfRule>
    <cfRule type="cellIs" dxfId="3069" priority="1400" operator="equal">
      <formula>"연"</formula>
    </cfRule>
    <cfRule type="cellIs" dxfId="3068" priority="1399" operator="equal">
      <formula>"연"</formula>
    </cfRule>
    <cfRule type="cellIs" dxfId="3067" priority="1398" operator="equal">
      <formula>"연"</formula>
    </cfRule>
    <cfRule type="cellIs" dxfId="3066" priority="1397" operator="equal">
      <formula>"연"</formula>
    </cfRule>
    <cfRule type="cellIs" dxfId="3065" priority="1391" operator="equal">
      <formula>"연"</formula>
    </cfRule>
    <cfRule type="cellIs" dxfId="3064" priority="1401" operator="equal">
      <formula>"연"</formula>
    </cfRule>
  </conditionalFormatting>
  <conditionalFormatting sqref="C29">
    <cfRule type="cellIs" dxfId="3063" priority="1429" operator="equal">
      <formula>"연"</formula>
    </cfRule>
    <cfRule type="cellIs" dxfId="3062" priority="1417" operator="equal">
      <formula>"연"</formula>
    </cfRule>
    <cfRule type="cellIs" dxfId="3061" priority="1423" operator="equal">
      <formula>"연"</formula>
    </cfRule>
    <cfRule type="cellIs" dxfId="3060" priority="1424" operator="equal">
      <formula>"연"</formula>
    </cfRule>
    <cfRule type="cellIs" dxfId="3059" priority="1425" operator="equal">
      <formula>"연"</formula>
    </cfRule>
    <cfRule type="cellIs" dxfId="3058" priority="1426" operator="equal">
      <formula>"연"</formula>
    </cfRule>
    <cfRule type="cellIs" dxfId="3057" priority="1427" operator="equal">
      <formula>"연"</formula>
    </cfRule>
    <cfRule type="cellIs" dxfId="3056" priority="1428" operator="equal">
      <formula>"연"</formula>
    </cfRule>
  </conditionalFormatting>
  <conditionalFormatting sqref="C34">
    <cfRule type="cellIs" dxfId="3055" priority="1156" operator="equal">
      <formula>"연"</formula>
    </cfRule>
    <cfRule type="cellIs" dxfId="3054" priority="1171" operator="equal">
      <formula>"연"</formula>
    </cfRule>
    <cfRule type="cellIs" dxfId="3053" priority="1155" operator="equal">
      <formula>"연"</formula>
    </cfRule>
    <cfRule type="cellIs" dxfId="3052" priority="1175" operator="equal">
      <formula>"연"</formula>
    </cfRule>
    <cfRule type="cellIs" dxfId="3051" priority="1158" operator="equal">
      <formula>"연"</formula>
    </cfRule>
    <cfRule type="cellIs" dxfId="3050" priority="1159" operator="equal">
      <formula>"연"</formula>
    </cfRule>
    <cfRule type="cellIs" dxfId="3049" priority="1176" operator="equal">
      <formula>"연"</formula>
    </cfRule>
    <cfRule type="cellIs" dxfId="3048" priority="1161" operator="equal">
      <formula>"연"</formula>
    </cfRule>
    <cfRule type="cellIs" dxfId="3047" priority="1162" operator="equal">
      <formula>"연"</formula>
    </cfRule>
    <cfRule type="cellIs" dxfId="3046" priority="1163" operator="equal">
      <formula>"연"</formula>
    </cfRule>
    <cfRule type="cellIs" dxfId="3045" priority="1165" operator="equal">
      <formula>"연"</formula>
    </cfRule>
    <cfRule type="cellIs" dxfId="3044" priority="1166" operator="equal">
      <formula>"연"</formula>
    </cfRule>
    <cfRule type="cellIs" dxfId="3043" priority="1167" operator="equal">
      <formula>"연"</formula>
    </cfRule>
    <cfRule type="cellIs" dxfId="3042" priority="1153" operator="equal">
      <formula>"연"</formula>
    </cfRule>
    <cfRule type="cellIs" dxfId="3041" priority="1168" operator="equal">
      <formula>"연"</formula>
    </cfRule>
    <cfRule type="cellIs" dxfId="3040" priority="1170" operator="equal">
      <formula>"연"</formula>
    </cfRule>
    <cfRule type="cellIs" dxfId="3039" priority="1160" operator="equal">
      <formula>"연"</formula>
    </cfRule>
    <cfRule type="cellIs" dxfId="3038" priority="1172" operator="equal">
      <formula>"연"</formula>
    </cfRule>
    <cfRule type="cellIs" dxfId="3037" priority="1173" operator="equal">
      <formula>"연"</formula>
    </cfRule>
    <cfRule type="cellIs" dxfId="3036" priority="1154" operator="equal">
      <formula>"연"</formula>
    </cfRule>
    <cfRule type="cellIs" dxfId="3035" priority="1177" operator="equal">
      <formula>"연"</formula>
    </cfRule>
    <cfRule type="cellIs" dxfId="3034" priority="1178" operator="equal">
      <formula>"연"</formula>
    </cfRule>
    <cfRule type="cellIs" dxfId="3033" priority="1180" operator="equal">
      <formula>"연"</formula>
    </cfRule>
    <cfRule type="cellIs" dxfId="3032" priority="1184" operator="equal">
      <formula>"연"</formula>
    </cfRule>
    <cfRule type="cellIs" dxfId="3031" priority="1181" operator="equal">
      <formula>"연"</formula>
    </cfRule>
    <cfRule type="cellIs" dxfId="3030" priority="1182" operator="equal">
      <formula>"연"</formula>
    </cfRule>
  </conditionalFormatting>
  <conditionalFormatting sqref="C34:C36">
    <cfRule type="cellIs" dxfId="3029" priority="1117" operator="equal">
      <formula>"연"</formula>
    </cfRule>
  </conditionalFormatting>
  <conditionalFormatting sqref="C35">
    <cfRule type="cellIs" dxfId="3028" priority="1118" operator="equal">
      <formula>"연"</formula>
    </cfRule>
    <cfRule type="cellIs" dxfId="3027" priority="1112" operator="equal">
      <formula>"연"</formula>
    </cfRule>
    <cfRule type="cellIs" dxfId="3026" priority="1111" operator="equal">
      <formula>"연"</formula>
    </cfRule>
    <cfRule type="cellIs" dxfId="3025" priority="1110" operator="equal">
      <formula>"연"</formula>
    </cfRule>
    <cfRule type="cellIs" dxfId="3024" priority="1109" operator="equal">
      <formula>"연"</formula>
    </cfRule>
    <cfRule type="cellIs" dxfId="3023" priority="1107" operator="equal">
      <formula>"연"</formula>
    </cfRule>
    <cfRule type="cellIs" dxfId="3022" priority="1106" operator="equal">
      <formula>"연"</formula>
    </cfRule>
    <cfRule type="cellIs" dxfId="3021" priority="1105" operator="equal">
      <formula>"연"</formula>
    </cfRule>
    <cfRule type="cellIs" dxfId="3020" priority="1104" operator="equal">
      <formula>"연"</formula>
    </cfRule>
    <cfRule type="cellIs" dxfId="3019" priority="1102" operator="equal">
      <formula>"연"</formula>
    </cfRule>
    <cfRule type="cellIs" dxfId="3018" priority="1101" operator="equal">
      <formula>"연"</formula>
    </cfRule>
    <cfRule type="cellIs" dxfId="3017" priority="1100" operator="equal">
      <formula>"연"</formula>
    </cfRule>
    <cfRule type="cellIs" dxfId="3016" priority="1099" operator="equal">
      <formula>"연"</formula>
    </cfRule>
    <cfRule type="cellIs" dxfId="3015" priority="1097" operator="equal">
      <formula>"연"</formula>
    </cfRule>
    <cfRule type="cellIs" dxfId="3014" priority="1095" operator="equal">
      <formula>"연"</formula>
    </cfRule>
    <cfRule type="cellIs" dxfId="3013" priority="1094" operator="equal">
      <formula>"연"</formula>
    </cfRule>
    <cfRule type="cellIs" dxfId="3012" priority="1093" operator="equal">
      <formula>"연"</formula>
    </cfRule>
    <cfRule type="cellIs" dxfId="3011" priority="1092" operator="equal">
      <formula>"연"</formula>
    </cfRule>
    <cfRule type="cellIs" dxfId="3010" priority="1090" operator="equal">
      <formula>"연"</formula>
    </cfRule>
    <cfRule type="cellIs" dxfId="3009" priority="1089" operator="equal">
      <formula>"연"</formula>
    </cfRule>
    <cfRule type="cellIs" dxfId="3008" priority="1088" operator="equal">
      <formula>"연"</formula>
    </cfRule>
    <cfRule type="cellIs" dxfId="3007" priority="1087" operator="equal">
      <formula>"연"</formula>
    </cfRule>
    <cfRule type="cellIs" dxfId="3006" priority="1086" operator="equal">
      <formula>"연"</formula>
    </cfRule>
    <cfRule type="cellIs" dxfId="3005" priority="1096" operator="equal">
      <formula>"연"</formula>
    </cfRule>
    <cfRule type="cellIs" dxfId="3004" priority="1114" operator="equal">
      <formula>"연"</formula>
    </cfRule>
  </conditionalFormatting>
  <conditionalFormatting sqref="C36">
    <cfRule type="cellIs" dxfId="3003" priority="1237" operator="equal">
      <formula>"연"</formula>
    </cfRule>
    <cfRule type="cellIs" dxfId="3002" priority="1236" operator="equal">
      <formula>"연"</formula>
    </cfRule>
    <cfRule type="cellIs" dxfId="3001" priority="1235" operator="equal">
      <formula>"연"</formula>
    </cfRule>
    <cfRule type="cellIs" dxfId="3000" priority="1233" operator="equal">
      <formula>"연"</formula>
    </cfRule>
    <cfRule type="cellIs" dxfId="2999" priority="1232" operator="equal">
      <formula>"연"</formula>
    </cfRule>
    <cfRule type="cellIs" dxfId="2998" priority="1231" operator="equal">
      <formula>"연"</formula>
    </cfRule>
    <cfRule type="cellIs" dxfId="2997" priority="1230" operator="equal">
      <formula>"연"</formula>
    </cfRule>
    <cfRule type="cellIs" dxfId="2996" priority="1247" operator="equal">
      <formula>"연"</formula>
    </cfRule>
    <cfRule type="cellIs" dxfId="2995" priority="1245" operator="equal">
      <formula>"연"</formula>
    </cfRule>
    <cfRule type="cellIs" dxfId="2994" priority="1244" operator="equal">
      <formula>"연"</formula>
    </cfRule>
    <cfRule type="cellIs" dxfId="2993" priority="1243" operator="equal">
      <formula>"연"</formula>
    </cfRule>
    <cfRule type="cellIs" dxfId="2992" priority="1242" operator="equal">
      <formula>"연"</formula>
    </cfRule>
    <cfRule type="cellIs" dxfId="2991" priority="1241" operator="equal">
      <formula>"연"</formula>
    </cfRule>
    <cfRule type="cellIs" dxfId="2990" priority="1240" operator="equal">
      <formula>"연"</formula>
    </cfRule>
    <cfRule type="cellIs" dxfId="2989" priority="1238" operator="equal">
      <formula>"연"</formula>
    </cfRule>
    <cfRule type="cellIs" dxfId="2988" priority="1246" operator="equal">
      <formula>"연"</formula>
    </cfRule>
    <cfRule type="cellIs" dxfId="2987" priority="1250" operator="equal">
      <formula>"연"</formula>
    </cfRule>
    <cfRule type="cellIs" dxfId="2986" priority="1248" operator="equal">
      <formula>"연"</formula>
    </cfRule>
  </conditionalFormatting>
  <conditionalFormatting sqref="C37">
    <cfRule type="cellIs" dxfId="2985" priority="1347" operator="equal">
      <formula>"연"</formula>
    </cfRule>
    <cfRule type="cellIs" dxfId="2984" priority="1349" operator="equal">
      <formula>"연"</formula>
    </cfRule>
    <cfRule type="cellIs" dxfId="2983" priority="1350" operator="equal">
      <formula>"연"</formula>
    </cfRule>
    <cfRule type="cellIs" dxfId="2982" priority="1351" operator="equal">
      <formula>"연"</formula>
    </cfRule>
    <cfRule type="cellIs" dxfId="2981" priority="1352" operator="equal">
      <formula>"연"</formula>
    </cfRule>
    <cfRule type="cellIs" dxfId="2980" priority="1354" operator="equal">
      <formula>"연"</formula>
    </cfRule>
    <cfRule type="cellIs" dxfId="2979" priority="1355" operator="equal">
      <formula>"연"</formula>
    </cfRule>
    <cfRule type="cellIs" dxfId="2978" priority="1358" operator="equal">
      <formula>"연"</formula>
    </cfRule>
    <cfRule type="cellIs" dxfId="2977" priority="1356" operator="equal">
      <formula>"연"</formula>
    </cfRule>
    <cfRule type="cellIs" dxfId="2976" priority="1329" operator="equal">
      <formula>"연"</formula>
    </cfRule>
    <cfRule type="cellIs" dxfId="2975" priority="1330" operator="equal">
      <formula>"연"</formula>
    </cfRule>
    <cfRule type="cellIs" dxfId="2974" priority="1331" operator="equal">
      <formula>"연"</formula>
    </cfRule>
    <cfRule type="cellIs" dxfId="2973" priority="1333" operator="equal">
      <formula>"연"</formula>
    </cfRule>
    <cfRule type="cellIs" dxfId="2972" priority="1334" operator="equal">
      <formula>"연"</formula>
    </cfRule>
    <cfRule type="cellIs" dxfId="2971" priority="1335" operator="equal">
      <formula>"연"</formula>
    </cfRule>
    <cfRule type="cellIs" dxfId="2970" priority="1336" operator="equal">
      <formula>"연"</formula>
    </cfRule>
    <cfRule type="cellIs" dxfId="2969" priority="1338" operator="equal">
      <formula>"연"</formula>
    </cfRule>
    <cfRule type="cellIs" dxfId="2968" priority="1339" operator="equal">
      <formula>"연"</formula>
    </cfRule>
    <cfRule type="cellIs" dxfId="2967" priority="1340" operator="equal">
      <formula>"연"</formula>
    </cfRule>
    <cfRule type="cellIs" dxfId="2966" priority="1345" operator="equal">
      <formula>"연"</formula>
    </cfRule>
    <cfRule type="cellIs" dxfId="2965" priority="1342" operator="equal">
      <formula>"연"</formula>
    </cfRule>
    <cfRule type="cellIs" dxfId="2964" priority="1357" operator="equal">
      <formula>"연"</formula>
    </cfRule>
    <cfRule type="cellIs" dxfId="2963" priority="1343" operator="equal">
      <formula>"연"</formula>
    </cfRule>
    <cfRule type="cellIs" dxfId="2962" priority="1341" operator="equal">
      <formula>"연"</formula>
    </cfRule>
    <cfRule type="cellIs" dxfId="2961" priority="1344" operator="equal">
      <formula>"연"</formula>
    </cfRule>
    <cfRule type="cellIs" dxfId="2960" priority="1346" operator="equal">
      <formula>"연"</formula>
    </cfRule>
  </conditionalFormatting>
  <conditionalFormatting sqref="C36:D36">
    <cfRule type="cellIs" dxfId="2959" priority="1249" operator="equal">
      <formula>"연"</formula>
    </cfRule>
  </conditionalFormatting>
  <conditionalFormatting sqref="D20">
    <cfRule type="cellIs" dxfId="2958" priority="854" operator="equal">
      <formula>"연"</formula>
    </cfRule>
    <cfRule type="cellIs" dxfId="2957" priority="855" operator="equal">
      <formula>"연"</formula>
    </cfRule>
    <cfRule type="cellIs" dxfId="2956" priority="857" operator="equal">
      <formula>"연"</formula>
    </cfRule>
    <cfRule type="cellIs" dxfId="2955" priority="859" operator="equal">
      <formula>"연"</formula>
    </cfRule>
    <cfRule type="cellIs" dxfId="2954" priority="847" operator="equal">
      <formula>"연"</formula>
    </cfRule>
    <cfRule type="cellIs" dxfId="2953" priority="853" operator="equal">
      <formula>"연"</formula>
    </cfRule>
    <cfRule type="cellIs" dxfId="2952" priority="856" operator="equal">
      <formula>"연"</formula>
    </cfRule>
  </conditionalFormatting>
  <conditionalFormatting sqref="D20:D21">
    <cfRule type="cellIs" dxfId="2951" priority="858" operator="equal">
      <formula>"연"</formula>
    </cfRule>
  </conditionalFormatting>
  <conditionalFormatting sqref="D21">
    <cfRule type="cellIs" dxfId="2950" priority="869" operator="equal">
      <formula>"연"</formula>
    </cfRule>
    <cfRule type="cellIs" dxfId="2949" priority="870" operator="equal">
      <formula>"연"</formula>
    </cfRule>
    <cfRule type="cellIs" dxfId="2948" priority="871" operator="equal">
      <formula>"연"</formula>
    </cfRule>
    <cfRule type="cellIs" dxfId="2947" priority="872" operator="equal">
      <formula>"연"</formula>
    </cfRule>
    <cfRule type="cellIs" dxfId="2946" priority="867" operator="equal">
      <formula>"연"</formula>
    </cfRule>
    <cfRule type="cellIs" dxfId="2945" priority="866" operator="equal">
      <formula>"연"</formula>
    </cfRule>
    <cfRule type="cellIs" dxfId="2944" priority="868" operator="equal">
      <formula>"연"</formula>
    </cfRule>
  </conditionalFormatting>
  <conditionalFormatting sqref="D28">
    <cfRule type="cellIs" dxfId="2943" priority="279" operator="equal">
      <formula>"연"</formula>
    </cfRule>
    <cfRule type="cellIs" dxfId="2942" priority="278" operator="equal">
      <formula>"연"</formula>
    </cfRule>
    <cfRule type="cellIs" dxfId="2941" priority="277" operator="equal">
      <formula>"연"</formula>
    </cfRule>
    <cfRule type="cellIs" dxfId="2940" priority="271" operator="equal">
      <formula>"연"</formula>
    </cfRule>
    <cfRule type="cellIs" dxfId="2939" priority="283" operator="equal">
      <formula>"연"</formula>
    </cfRule>
    <cfRule type="cellIs" dxfId="2938" priority="282" operator="equal">
      <formula>"연"</formula>
    </cfRule>
    <cfRule type="cellIs" dxfId="2937" priority="281" operator="equal">
      <formula>"연"</formula>
    </cfRule>
    <cfRule type="cellIs" dxfId="2936" priority="280" operator="equal">
      <formula>"연"</formula>
    </cfRule>
  </conditionalFormatting>
  <conditionalFormatting sqref="D34">
    <cfRule type="cellIs" dxfId="2935" priority="1474" operator="equal">
      <formula>"연"</formula>
    </cfRule>
    <cfRule type="cellIs" dxfId="2934" priority="1545" operator="equal">
      <formula>"연"</formula>
    </cfRule>
    <cfRule type="cellIs" dxfId="2933" priority="1540" operator="equal">
      <formula>"연"</formula>
    </cfRule>
    <cfRule type="cellIs" dxfId="2932" priority="1478" operator="equal">
      <formula>"연"</formula>
    </cfRule>
    <cfRule type="cellIs" dxfId="2931" priority="1477" operator="equal">
      <formula>"연"</formula>
    </cfRule>
    <cfRule type="cellIs" dxfId="2930" priority="1475" operator="equal">
      <formula>"연"</formula>
    </cfRule>
    <cfRule type="cellIs" dxfId="2929" priority="1473" operator="equal">
      <formula>"연"</formula>
    </cfRule>
    <cfRule type="cellIs" dxfId="2928" priority="1472" operator="equal">
      <formula>"연"</formula>
    </cfRule>
    <cfRule type="cellIs" dxfId="2927" priority="1546" operator="equal">
      <formula>"연"</formula>
    </cfRule>
    <cfRule type="cellIs" dxfId="2926" priority="1541" operator="equal">
      <formula>"연"</formula>
    </cfRule>
    <cfRule type="cellIs" dxfId="2925" priority="1543" operator="equal">
      <formula>"연"</formula>
    </cfRule>
    <cfRule type="cellIs" dxfId="2924" priority="1544" operator="equal">
      <formula>"연"</formula>
    </cfRule>
    <cfRule type="cellIs" dxfId="2923" priority="1539" operator="equal">
      <formula>"연"</formula>
    </cfRule>
    <cfRule type="cellIs" dxfId="2922" priority="1484" operator="equal">
      <formula>"연"</formula>
    </cfRule>
    <cfRule type="cellIs" dxfId="2921" priority="1483" operator="equal">
      <formula>"연"</formula>
    </cfRule>
    <cfRule type="cellIs" dxfId="2920" priority="1482" operator="equal">
      <formula>"연"</formula>
    </cfRule>
    <cfRule type="cellIs" dxfId="2919" priority="1480" operator="equal">
      <formula>"연"</formula>
    </cfRule>
    <cfRule type="cellIs" dxfId="2918" priority="1479" operator="equal">
      <formula>"연"</formula>
    </cfRule>
  </conditionalFormatting>
  <conditionalFormatting sqref="D34:D35">
    <cfRule type="cellIs" dxfId="2917" priority="1227" operator="equal">
      <formula>"연"</formula>
    </cfRule>
  </conditionalFormatting>
  <conditionalFormatting sqref="D35">
    <cfRule type="cellIs" dxfId="2916" priority="1213" operator="equal">
      <formula>"연"</formula>
    </cfRule>
    <cfRule type="cellIs" dxfId="2915" priority="1228" operator="equal">
      <formula>"연"</formula>
    </cfRule>
    <cfRule type="cellIs" dxfId="2914" priority="1226" operator="equal">
      <formula>"연"</formula>
    </cfRule>
    <cfRule type="cellIs" dxfId="2913" priority="1220" operator="equal">
      <formula>"연"</formula>
    </cfRule>
    <cfRule type="cellIs" dxfId="2912" priority="1224" operator="equal">
      <formula>"연"</formula>
    </cfRule>
    <cfRule type="cellIs" dxfId="2911" priority="1223" operator="equal">
      <formula>"연"</formula>
    </cfRule>
    <cfRule type="cellIs" dxfId="2910" priority="1222" operator="equal">
      <formula>"연"</formula>
    </cfRule>
    <cfRule type="cellIs" dxfId="2909" priority="1221" operator="equal">
      <formula>"연"</formula>
    </cfRule>
    <cfRule type="cellIs" dxfId="2908" priority="1225" operator="equal">
      <formula>"연"</formula>
    </cfRule>
    <cfRule type="cellIs" dxfId="2907" priority="1219" operator="equal">
      <formula>"연"</formula>
    </cfRule>
    <cfRule type="cellIs" dxfId="2906" priority="1218" operator="equal">
      <formula>"연"</formula>
    </cfRule>
    <cfRule type="cellIs" dxfId="2905" priority="1216" operator="equal">
      <formula>"연"</formula>
    </cfRule>
    <cfRule type="cellIs" dxfId="2904" priority="1215" operator="equal">
      <formula>"연"</formula>
    </cfRule>
    <cfRule type="cellIs" dxfId="2903" priority="1214" operator="equal">
      <formula>"연"</formula>
    </cfRule>
    <cfRule type="cellIs" dxfId="2902" priority="1211" operator="equal">
      <formula>"연"</formula>
    </cfRule>
    <cfRule type="cellIs" dxfId="2901" priority="1210" operator="equal">
      <formula>"연"</formula>
    </cfRule>
    <cfRule type="cellIs" dxfId="2900" priority="1209" operator="equal">
      <formula>"연"</formula>
    </cfRule>
  </conditionalFormatting>
  <conditionalFormatting sqref="D36">
    <cfRule type="cellIs" dxfId="2899" priority="1303" operator="equal">
      <formula>"연"</formula>
    </cfRule>
    <cfRule type="cellIs" dxfId="2898" priority="1304" operator="equal">
      <formula>"연"</formula>
    </cfRule>
    <cfRule type="cellIs" dxfId="2897" priority="1302" operator="equal">
      <formula>"연"</formula>
    </cfRule>
    <cfRule type="cellIs" dxfId="2896" priority="1314" operator="equal">
      <formula>"연"</formula>
    </cfRule>
    <cfRule type="cellIs" dxfId="2895" priority="1313" operator="equal">
      <formula>"연"</formula>
    </cfRule>
    <cfRule type="cellIs" dxfId="2894" priority="1325" operator="equal">
      <formula>"연"</formula>
    </cfRule>
    <cfRule type="cellIs" dxfId="2893" priority="1326" operator="equal">
      <formula>"연"</formula>
    </cfRule>
    <cfRule type="cellIs" dxfId="2892" priority="1323" operator="equal">
      <formula>"연"</formula>
    </cfRule>
    <cfRule type="cellIs" dxfId="2891" priority="1322" operator="equal">
      <formula>"연"</formula>
    </cfRule>
    <cfRule type="cellIs" dxfId="2890" priority="1315" operator="equal">
      <formula>"연"</formula>
    </cfRule>
    <cfRule type="cellIs" dxfId="2889" priority="1312" operator="equal">
      <formula>"연"</formula>
    </cfRule>
    <cfRule type="cellIs" dxfId="2888" priority="1320" operator="equal">
      <formula>"연"</formula>
    </cfRule>
    <cfRule type="cellIs" dxfId="2887" priority="1319" operator="equal">
      <formula>"연"</formula>
    </cfRule>
    <cfRule type="cellIs" dxfId="2886" priority="1324" operator="equal">
      <formula>"연"</formula>
    </cfRule>
    <cfRule type="cellIs" dxfId="2885" priority="1311" operator="equal">
      <formula>"연"</formula>
    </cfRule>
    <cfRule type="cellIs" dxfId="2884" priority="1310" operator="equal">
      <formula>"연"</formula>
    </cfRule>
    <cfRule type="cellIs" dxfId="2883" priority="1309" operator="equal">
      <formula>"연"</formula>
    </cfRule>
    <cfRule type="cellIs" dxfId="2882" priority="1308" operator="equal">
      <formula>"연"</formula>
    </cfRule>
    <cfRule type="cellIs" dxfId="2881" priority="1318" operator="equal">
      <formula>"연"</formula>
    </cfRule>
    <cfRule type="cellIs" dxfId="2880" priority="1307" operator="equal">
      <formula>"연"</formula>
    </cfRule>
    <cfRule type="cellIs" dxfId="2879" priority="1306" operator="equal">
      <formula>"연"</formula>
    </cfRule>
    <cfRule type="cellIs" dxfId="2878" priority="1317" operator="equal">
      <formula>"연"</formula>
    </cfRule>
    <cfRule type="cellIs" dxfId="2877" priority="1296" operator="equal">
      <formula>"연"</formula>
    </cfRule>
    <cfRule type="cellIs" dxfId="2876" priority="1297" operator="equal">
      <formula>"연"</formula>
    </cfRule>
    <cfRule type="cellIs" dxfId="2875" priority="1298" operator="equal">
      <formula>"연"</formula>
    </cfRule>
    <cfRule type="cellIs" dxfId="2874" priority="1299" operator="equal">
      <formula>"연"</formula>
    </cfRule>
    <cfRule type="cellIs" dxfId="2873" priority="1301" operator="equal">
      <formula>"연"</formula>
    </cfRule>
  </conditionalFormatting>
  <conditionalFormatting sqref="D37">
    <cfRule type="cellIs" dxfId="2872" priority="1199" operator="equal">
      <formula>"연"</formula>
    </cfRule>
    <cfRule type="cellIs" dxfId="2871" priority="1198" operator="equal">
      <formula>"연"</formula>
    </cfRule>
    <cfRule type="cellIs" dxfId="2870" priority="1197" operator="equal">
      <formula>"연"</formula>
    </cfRule>
    <cfRule type="cellIs" dxfId="2869" priority="1196" operator="equal">
      <formula>"연"</formula>
    </cfRule>
    <cfRule type="cellIs" dxfId="2868" priority="1194" operator="equal">
      <formula>"연"</formula>
    </cfRule>
    <cfRule type="cellIs" dxfId="2867" priority="1193" operator="equal">
      <formula>"연"</formula>
    </cfRule>
    <cfRule type="cellIs" dxfId="2866" priority="1192" operator="equal">
      <formula>"연"</formula>
    </cfRule>
    <cfRule type="cellIs" dxfId="2865" priority="1191" operator="equal">
      <formula>"연"</formula>
    </cfRule>
    <cfRule type="cellIs" dxfId="2864" priority="1189" operator="equal">
      <formula>"연"</formula>
    </cfRule>
    <cfRule type="cellIs" dxfId="2863" priority="1188" operator="equal">
      <formula>"연"</formula>
    </cfRule>
    <cfRule type="cellIs" dxfId="2862" priority="1187" operator="equal">
      <formula>"연"</formula>
    </cfRule>
    <cfRule type="cellIs" dxfId="2861" priority="1186" operator="equal">
      <formula>"연"</formula>
    </cfRule>
    <cfRule type="cellIs" dxfId="2860" priority="1185" operator="equal">
      <formula>"연"</formula>
    </cfRule>
    <cfRule type="cellIs" dxfId="2859" priority="1206" operator="equal">
      <formula>"연"</formula>
    </cfRule>
    <cfRule type="cellIs" dxfId="2858" priority="1205" operator="equal">
      <formula>"연"</formula>
    </cfRule>
    <cfRule type="cellIs" dxfId="2857" priority="1204" operator="equal">
      <formula>"연"</formula>
    </cfRule>
    <cfRule type="cellIs" dxfId="2856" priority="1203" operator="equal">
      <formula>"연"</formula>
    </cfRule>
    <cfRule type="cellIs" dxfId="2855" priority="1202" operator="equal">
      <formula>"연"</formula>
    </cfRule>
    <cfRule type="cellIs" dxfId="2854" priority="1201" operator="equal">
      <formula>"연"</formula>
    </cfRule>
    <cfRule type="cellIs" dxfId="2853" priority="1200" operator="equal">
      <formula>"연"</formula>
    </cfRule>
  </conditionalFormatting>
  <conditionalFormatting sqref="D34:E34">
    <cfRule type="cellIs" dxfId="2852" priority="1485" operator="equal">
      <formula>"연"</formula>
    </cfRule>
    <cfRule type="cellIs" dxfId="2851" priority="1486" operator="equal">
      <formula>"연"</formula>
    </cfRule>
  </conditionalFormatting>
  <conditionalFormatting sqref="D34:H34 E35:H37">
    <cfRule type="cellIs" dxfId="2850" priority="1549" operator="equal">
      <formula>"연"</formula>
    </cfRule>
  </conditionalFormatting>
  <conditionalFormatting sqref="D34:H34">
    <cfRule type="cellIs" dxfId="2849" priority="1514" operator="equal">
      <formula>"연"</formula>
    </cfRule>
    <cfRule type="cellIs" dxfId="2848" priority="1515" operator="equal">
      <formula>"연"</formula>
    </cfRule>
  </conditionalFormatting>
  <conditionalFormatting sqref="E12">
    <cfRule type="cellIs" dxfId="2847" priority="1052" operator="equal">
      <formula>"연"</formula>
    </cfRule>
    <cfRule type="cellIs" dxfId="2846" priority="1049" operator="equal">
      <formula>"연"</formula>
    </cfRule>
    <cfRule type="cellIs" dxfId="2845" priority="1054" operator="equal">
      <formula>"연"</formula>
    </cfRule>
    <cfRule type="cellIs" dxfId="2844" priority="1053" operator="equal">
      <formula>"연"</formula>
    </cfRule>
    <cfRule type="cellIs" dxfId="2843" priority="1050" operator="equal">
      <formula>"연"</formula>
    </cfRule>
    <cfRule type="cellIs" dxfId="2842" priority="1051" operator="equal">
      <formula>"연"</formula>
    </cfRule>
  </conditionalFormatting>
  <conditionalFormatting sqref="E12:E13">
    <cfRule type="cellIs" dxfId="2841" priority="1041" operator="equal">
      <formula>"연"</formula>
    </cfRule>
    <cfRule type="cellIs" dxfId="2840" priority="1040" operator="equal">
      <formula>"연"</formula>
    </cfRule>
  </conditionalFormatting>
  <conditionalFormatting sqref="E13">
    <cfRule type="cellIs" dxfId="2839" priority="1035" operator="equal">
      <formula>"연"</formula>
    </cfRule>
    <cfRule type="cellIs" dxfId="2838" priority="1036" operator="equal">
      <formula>"연"</formula>
    </cfRule>
    <cfRule type="cellIs" dxfId="2837" priority="1037" operator="equal">
      <formula>"연"</formula>
    </cfRule>
    <cfRule type="cellIs" dxfId="2836" priority="1039" operator="equal">
      <formula>"연"</formula>
    </cfRule>
    <cfRule type="cellIs" dxfId="2835" priority="1038" operator="equal">
      <formula>"연"</formula>
    </cfRule>
    <cfRule type="cellIs" dxfId="2834" priority="1029" operator="equal">
      <formula>"연"</formula>
    </cfRule>
  </conditionalFormatting>
  <conditionalFormatting sqref="E30">
    <cfRule type="cellIs" dxfId="2833" priority="1061" operator="equal">
      <formula>"연"</formula>
    </cfRule>
    <cfRule type="cellIs" dxfId="2832" priority="1065" operator="equal">
      <formula>"연"</formula>
    </cfRule>
    <cfRule type="cellIs" dxfId="2831" priority="1066" operator="equal">
      <formula>"연"</formula>
    </cfRule>
    <cfRule type="cellIs" dxfId="2830" priority="1067" operator="equal">
      <formula>"연"</formula>
    </cfRule>
    <cfRule type="cellIs" dxfId="2829" priority="1055" operator="equal">
      <formula>"연"</formula>
    </cfRule>
    <cfRule type="cellIs" dxfId="2828" priority="1064" operator="equal">
      <formula>"연"</formula>
    </cfRule>
    <cfRule type="cellIs" dxfId="2827" priority="1063" operator="equal">
      <formula>"연"</formula>
    </cfRule>
    <cfRule type="cellIs" dxfId="2826" priority="1062" operator="equal">
      <formula>"연"</formula>
    </cfRule>
  </conditionalFormatting>
  <conditionalFormatting sqref="E34:E35">
    <cfRule type="cellIs" dxfId="2825" priority="1516" operator="equal">
      <formula>"연"</formula>
    </cfRule>
  </conditionalFormatting>
  <conditionalFormatting sqref="E35">
    <cfRule type="cellIs" dxfId="2824" priority="1528" operator="equal">
      <formula>"연"</formula>
    </cfRule>
    <cfRule type="cellIs" dxfId="2823" priority="1534" operator="equal">
      <formula>"연"</formula>
    </cfRule>
    <cfRule type="cellIs" dxfId="2822" priority="1535" operator="equal">
      <formula>"연"</formula>
    </cfRule>
    <cfRule type="cellIs" dxfId="2821" priority="1536" operator="equal">
      <formula>"연"</formula>
    </cfRule>
    <cfRule type="cellIs" dxfId="2820" priority="1529" operator="equal">
      <formula>"연"</formula>
    </cfRule>
    <cfRule type="cellIs" dxfId="2819" priority="1531" operator="equal">
      <formula>"연"</formula>
    </cfRule>
    <cfRule type="cellIs" dxfId="2818" priority="1533" operator="equal">
      <formula>"연"</formula>
    </cfRule>
    <cfRule type="cellIs" dxfId="2817" priority="1530" operator="equal">
      <formula>"연"</formula>
    </cfRule>
  </conditionalFormatting>
  <conditionalFormatting sqref="E36">
    <cfRule type="cellIs" dxfId="2816" priority="1498" operator="equal">
      <formula>"연"</formula>
    </cfRule>
    <cfRule type="cellIs" dxfId="2815" priority="1499" operator="equal">
      <formula>"연"</formula>
    </cfRule>
    <cfRule type="cellIs" dxfId="2814" priority="1500" operator="equal">
      <formula>"연"</formula>
    </cfRule>
  </conditionalFormatting>
  <conditionalFormatting sqref="E36:E37">
    <cfRule type="cellIs" dxfId="2813" priority="1496" operator="equal">
      <formula>"연"</formula>
    </cfRule>
  </conditionalFormatting>
  <conditionalFormatting sqref="E37">
    <cfRule type="cellIs" dxfId="2812" priority="1494" operator="equal">
      <formula>"연"</formula>
    </cfRule>
    <cfRule type="cellIs" dxfId="2811" priority="1493" operator="equal">
      <formula>"연"</formula>
    </cfRule>
    <cfRule type="cellIs" dxfId="2810" priority="1495" operator="equal">
      <formula>"연"</formula>
    </cfRule>
  </conditionalFormatting>
  <conditionalFormatting sqref="E35:H37 D34:H34">
    <cfRule type="cellIs" dxfId="2809" priority="1548" operator="equal">
      <formula>"연"</formula>
    </cfRule>
  </conditionalFormatting>
  <conditionalFormatting sqref="E36:H36">
    <cfRule type="cellIs" dxfId="2808" priority="1547" operator="equal">
      <formula>"연"</formula>
    </cfRule>
    <cfRule type="cellIs" dxfId="2807" priority="1501" operator="equal">
      <formula>"연"</formula>
    </cfRule>
  </conditionalFormatting>
  <conditionalFormatting sqref="E37:I37">
    <cfRule type="cellIs" dxfId="2806" priority="1491" operator="equal">
      <formula>"연"</formula>
    </cfRule>
  </conditionalFormatting>
  <conditionalFormatting sqref="F6">
    <cfRule type="cellIs" dxfId="2805" priority="1024" operator="equal">
      <formula>"연"</formula>
    </cfRule>
    <cfRule type="cellIs" dxfId="2804" priority="1023" operator="equal">
      <formula>"연"</formula>
    </cfRule>
    <cfRule type="cellIs" dxfId="2803" priority="1022" operator="equal">
      <formula>"연"</formula>
    </cfRule>
    <cfRule type="cellIs" dxfId="2802" priority="1016" operator="equal">
      <formula>"연"</formula>
    </cfRule>
    <cfRule type="cellIs" dxfId="2801" priority="1028" operator="equal">
      <formula>"연"</formula>
    </cfRule>
    <cfRule type="cellIs" dxfId="2800" priority="1027" operator="equal">
      <formula>"연"</formula>
    </cfRule>
    <cfRule type="cellIs" dxfId="2799" priority="1026" operator="equal">
      <formula>"연"</formula>
    </cfRule>
    <cfRule type="cellIs" dxfId="2798" priority="1025" operator="equal">
      <formula>"연"</formula>
    </cfRule>
  </conditionalFormatting>
  <conditionalFormatting sqref="F23">
    <cfRule type="cellIs" dxfId="2797" priority="624" operator="equal">
      <formula>"연"</formula>
    </cfRule>
    <cfRule type="cellIs" dxfId="2796" priority="625" operator="equal">
      <formula>"연"</formula>
    </cfRule>
    <cfRule type="cellIs" dxfId="2795" priority="613" operator="equal">
      <formula>"연"</formula>
    </cfRule>
    <cfRule type="cellIs" dxfId="2794" priority="619" operator="equal">
      <formula>"연"</formula>
    </cfRule>
    <cfRule type="cellIs" dxfId="2793" priority="620" operator="equal">
      <formula>"연"</formula>
    </cfRule>
    <cfRule type="cellIs" dxfId="2792" priority="621" operator="equal">
      <formula>"연"</formula>
    </cfRule>
    <cfRule type="cellIs" dxfId="2791" priority="622" operator="equal">
      <formula>"연"</formula>
    </cfRule>
    <cfRule type="cellIs" dxfId="2790" priority="623" operator="equal">
      <formula>"연"</formula>
    </cfRule>
  </conditionalFormatting>
  <conditionalFormatting sqref="F28">
    <cfRule type="cellIs" dxfId="2789" priority="1003" operator="equal">
      <formula>"연"</formula>
    </cfRule>
    <cfRule type="cellIs" dxfId="2788" priority="1015" operator="equal">
      <formula>"연"</formula>
    </cfRule>
    <cfRule type="cellIs" dxfId="2787" priority="1009" operator="equal">
      <formula>"연"</formula>
    </cfRule>
    <cfRule type="cellIs" dxfId="2786" priority="1014" operator="equal">
      <formula>"연"</formula>
    </cfRule>
    <cfRule type="cellIs" dxfId="2785" priority="1012" operator="equal">
      <formula>"연"</formula>
    </cfRule>
    <cfRule type="cellIs" dxfId="2784" priority="1011" operator="equal">
      <formula>"연"</formula>
    </cfRule>
    <cfRule type="cellIs" dxfId="2783" priority="1010" operator="equal">
      <formula>"연"</formula>
    </cfRule>
    <cfRule type="cellIs" dxfId="2782" priority="1013" operator="equal">
      <formula>"연"</formula>
    </cfRule>
  </conditionalFormatting>
  <conditionalFormatting sqref="F34:H34">
    <cfRule type="cellIs" dxfId="2781" priority="1520" operator="equal">
      <formula>"연"</formula>
    </cfRule>
    <cfRule type="cellIs" dxfId="2780" priority="1526" operator="equal">
      <formula>"연"</formula>
    </cfRule>
    <cfRule type="cellIs" dxfId="2779" priority="1519" operator="equal">
      <formula>"연"</formula>
    </cfRule>
    <cfRule type="cellIs" dxfId="2778" priority="1524" operator="equal">
      <formula>"연"</formula>
    </cfRule>
    <cfRule type="cellIs" dxfId="2777" priority="1521" operator="equal">
      <formula>"연"</formula>
    </cfRule>
    <cfRule type="cellIs" dxfId="2776" priority="1523" operator="equal">
      <formula>"연"</formula>
    </cfRule>
    <cfRule type="cellIs" dxfId="2775" priority="1525" operator="equal">
      <formula>"연"</formula>
    </cfRule>
  </conditionalFormatting>
  <conditionalFormatting sqref="F35:H35">
    <cfRule type="cellIs" dxfId="2774" priority="1508" operator="equal">
      <formula>"연"</formula>
    </cfRule>
    <cfRule type="cellIs" dxfId="2773" priority="1509" operator="equal">
      <formula>"연"</formula>
    </cfRule>
    <cfRule type="cellIs" dxfId="2772" priority="1510" operator="equal">
      <formula>"연"</formula>
    </cfRule>
    <cfRule type="cellIs" dxfId="2771" priority="1511" operator="equal">
      <formula>"연"</formula>
    </cfRule>
  </conditionalFormatting>
  <conditionalFormatting sqref="F35:H36">
    <cfRule type="cellIs" dxfId="2770" priority="1506" operator="equal">
      <formula>"연"</formula>
    </cfRule>
  </conditionalFormatting>
  <conditionalFormatting sqref="F36:H36">
    <cfRule type="cellIs" dxfId="2769" priority="1505" operator="equal">
      <formula>"연"</formula>
    </cfRule>
    <cfRule type="cellIs" dxfId="2768" priority="1503" operator="equal">
      <formula>"연"</formula>
    </cfRule>
    <cfRule type="cellIs" dxfId="2767" priority="1504" operator="equal">
      <formula>"연"</formula>
    </cfRule>
  </conditionalFormatting>
  <conditionalFormatting sqref="F37:H37">
    <cfRule type="cellIs" dxfId="2766" priority="1489" operator="equal">
      <formula>"연"</formula>
    </cfRule>
    <cfRule type="cellIs" dxfId="2765" priority="1488" operator="equal">
      <formula>"연"</formula>
    </cfRule>
    <cfRule type="cellIs" dxfId="2764" priority="1487" operator="equal">
      <formula>"연"</formula>
    </cfRule>
    <cfRule type="cellIs" dxfId="2763" priority="1490" operator="equal">
      <formula>"연"</formula>
    </cfRule>
  </conditionalFormatting>
  <conditionalFormatting sqref="G32:H33">
    <cfRule type="cellIs" dxfId="2762" priority="1470" operator="equal">
      <formula>"연"</formula>
    </cfRule>
  </conditionalFormatting>
  <conditionalFormatting sqref="H26:H27">
    <cfRule type="cellIs" dxfId="2761" priority="1469" operator="equal">
      <formula>"연"</formula>
    </cfRule>
  </conditionalFormatting>
  <conditionalFormatting sqref="I9">
    <cfRule type="cellIs" dxfId="2760" priority="165" operator="equal">
      <formula>"연"</formula>
    </cfRule>
    <cfRule type="cellIs" dxfId="2759" priority="154" operator="equal">
      <formula>"연"</formula>
    </cfRule>
    <cfRule type="cellIs" dxfId="2758" priority="160" operator="equal">
      <formula>"연"</formula>
    </cfRule>
    <cfRule type="cellIs" dxfId="2757" priority="161" operator="equal">
      <formula>"연"</formula>
    </cfRule>
    <cfRule type="cellIs" dxfId="2756" priority="162" operator="equal">
      <formula>"연"</formula>
    </cfRule>
    <cfRule type="cellIs" dxfId="2755" priority="163" operator="equal">
      <formula>"연"</formula>
    </cfRule>
    <cfRule type="cellIs" dxfId="2754" priority="164" operator="equal">
      <formula>"연"</formula>
    </cfRule>
    <cfRule type="cellIs" dxfId="2753" priority="166" operator="equal">
      <formula>"연"</formula>
    </cfRule>
  </conditionalFormatting>
  <conditionalFormatting sqref="I22">
    <cfRule type="cellIs" dxfId="2752" priority="308" operator="equal">
      <formula>"연"</formula>
    </cfRule>
    <cfRule type="cellIs" dxfId="2751" priority="309" operator="equal">
      <formula>"연"</formula>
    </cfRule>
    <cfRule type="cellIs" dxfId="2750" priority="297" operator="equal">
      <formula>"연"</formula>
    </cfRule>
    <cfRule type="cellIs" dxfId="2749" priority="303" operator="equal">
      <formula>"연"</formula>
    </cfRule>
    <cfRule type="cellIs" dxfId="2748" priority="304" operator="equal">
      <formula>"연"</formula>
    </cfRule>
    <cfRule type="cellIs" dxfId="2747" priority="307" operator="equal">
      <formula>"연"</formula>
    </cfRule>
    <cfRule type="cellIs" dxfId="2746" priority="305" operator="equal">
      <formula>"연"</formula>
    </cfRule>
    <cfRule type="cellIs" dxfId="2745" priority="306" operator="equal">
      <formula>"연"</formula>
    </cfRule>
  </conditionalFormatting>
  <conditionalFormatting sqref="I27">
    <cfRule type="cellIs" dxfId="2744" priority="988" operator="equal">
      <formula>"연"</formula>
    </cfRule>
    <cfRule type="cellIs" dxfId="2743" priority="986" operator="equal">
      <formula>"연"</formula>
    </cfRule>
    <cfRule type="cellIs" dxfId="2742" priority="977" operator="equal">
      <formula>"연"</formula>
    </cfRule>
    <cfRule type="cellIs" dxfId="2741" priority="983" operator="equal">
      <formula>"연"</formula>
    </cfRule>
    <cfRule type="cellIs" dxfId="2740" priority="984" operator="equal">
      <formula>"연"</formula>
    </cfRule>
    <cfRule type="cellIs" dxfId="2739" priority="985" operator="equal">
      <formula>"연"</formula>
    </cfRule>
    <cfRule type="cellIs" dxfId="2738" priority="989" operator="equal">
      <formula>"연"</formula>
    </cfRule>
    <cfRule type="cellIs" dxfId="2737" priority="987" operator="equal">
      <formula>"연"</formula>
    </cfRule>
  </conditionalFormatting>
  <conditionalFormatting sqref="I34">
    <cfRule type="cellIs" dxfId="2736" priority="4193" operator="equal">
      <formula>"연"</formula>
    </cfRule>
    <cfRule type="cellIs" dxfId="2735" priority="4192" operator="equal">
      <formula>"연"</formula>
    </cfRule>
    <cfRule type="cellIs" dxfId="2734" priority="4221" operator="equal">
      <formula>"연"</formula>
    </cfRule>
    <cfRule type="cellIs" dxfId="2733" priority="4204" operator="equal">
      <formula>"연"</formula>
    </cfRule>
    <cfRule type="cellIs" dxfId="2732" priority="4211" operator="equal">
      <formula>"연"</formula>
    </cfRule>
    <cfRule type="cellIs" dxfId="2731" priority="4210" operator="equal">
      <formula>"연"</formula>
    </cfRule>
    <cfRule type="cellIs" dxfId="2730" priority="4209" operator="equal">
      <formula>"연"</formula>
    </cfRule>
    <cfRule type="cellIs" dxfId="2729" priority="4222" operator="equal">
      <formula>"연"</formula>
    </cfRule>
    <cfRule type="cellIs" dxfId="2728" priority="4220" operator="equal">
      <formula>"연"</formula>
    </cfRule>
    <cfRule type="cellIs" dxfId="2727" priority="4219" operator="equal">
      <formula>"연"</formula>
    </cfRule>
    <cfRule type="cellIs" dxfId="2726" priority="4218" operator="equal">
      <formula>"연"</formula>
    </cfRule>
    <cfRule type="cellIs" dxfId="2725" priority="4216" operator="equal">
      <formula>"연"</formula>
    </cfRule>
    <cfRule type="cellIs" dxfId="2724" priority="4215" operator="equal">
      <formula>"연"</formula>
    </cfRule>
    <cfRule type="cellIs" dxfId="2723" priority="4214" operator="equal">
      <formula>"연"</formula>
    </cfRule>
    <cfRule type="cellIs" dxfId="2722" priority="4213" operator="equal">
      <formula>"연"</formula>
    </cfRule>
    <cfRule type="cellIs" dxfId="2721" priority="4208" operator="equal">
      <formula>"연"</formula>
    </cfRule>
    <cfRule type="cellIs" dxfId="2720" priority="4207" operator="equal">
      <formula>"연"</formula>
    </cfRule>
    <cfRule type="cellIs" dxfId="2719" priority="4206" operator="equal">
      <formula>"연"</formula>
    </cfRule>
    <cfRule type="cellIs" dxfId="2718" priority="4205" operator="equal">
      <formula>"연"</formula>
    </cfRule>
    <cfRule type="cellIs" dxfId="2717" priority="4203" operator="equal">
      <formula>"연"</formula>
    </cfRule>
    <cfRule type="cellIs" dxfId="2716" priority="4202" operator="equal">
      <formula>"연"</formula>
    </cfRule>
    <cfRule type="cellIs" dxfId="2715" priority="4200" operator="equal">
      <formula>"연"</formula>
    </cfRule>
    <cfRule type="cellIs" dxfId="2714" priority="4199" operator="equal">
      <formula>"연"</formula>
    </cfRule>
    <cfRule type="cellIs" dxfId="2713" priority="4198" operator="equal">
      <formula>"연"</formula>
    </cfRule>
    <cfRule type="cellIs" dxfId="2712" priority="4197" operator="equal">
      <formula>"연"</formula>
    </cfRule>
    <cfRule type="cellIs" dxfId="2711" priority="4195" operator="equal">
      <formula>"연"</formula>
    </cfRule>
    <cfRule type="cellIs" dxfId="2710" priority="4194" operator="equal">
      <formula>"연"</formula>
    </cfRule>
  </conditionalFormatting>
  <conditionalFormatting sqref="I35">
    <cfRule type="cellIs" dxfId="2709" priority="2457" operator="equal">
      <formula>"연"</formula>
    </cfRule>
    <cfRule type="cellIs" dxfId="2708" priority="2456" operator="equal">
      <formula>"연"</formula>
    </cfRule>
    <cfRule type="cellIs" dxfId="2707" priority="2454" operator="equal">
      <formula>"연"</formula>
    </cfRule>
    <cfRule type="cellIs" dxfId="2706" priority="2453" operator="equal">
      <formula>"연"</formula>
    </cfRule>
    <cfRule type="cellIs" dxfId="2705" priority="2444" operator="equal">
      <formula>"연"</formula>
    </cfRule>
    <cfRule type="cellIs" dxfId="2704" priority="2446" operator="equal">
      <formula>"연"</formula>
    </cfRule>
    <cfRule type="cellIs" dxfId="2703" priority="2447" operator="equal">
      <formula>"연"</formula>
    </cfRule>
    <cfRule type="cellIs" dxfId="2702" priority="2448" operator="equal">
      <formula>"연"</formula>
    </cfRule>
    <cfRule type="cellIs" dxfId="2701" priority="2449" operator="equal">
      <formula>"연"</formula>
    </cfRule>
    <cfRule type="cellIs" dxfId="2700" priority="2451" operator="equal">
      <formula>"연"</formula>
    </cfRule>
    <cfRule type="cellIs" dxfId="2699" priority="2452" operator="equal">
      <formula>"연"</formula>
    </cfRule>
    <cfRule type="cellIs" dxfId="2698" priority="2458" operator="equal">
      <formula>"연"</formula>
    </cfRule>
    <cfRule type="cellIs" dxfId="2697" priority="2437" operator="equal">
      <formula>"연"</formula>
    </cfRule>
    <cfRule type="cellIs" dxfId="2696" priority="2439" operator="equal">
      <formula>"연"</formula>
    </cfRule>
    <cfRule type="cellIs" dxfId="2695" priority="2441" operator="equal">
      <formula>"연"</formula>
    </cfRule>
    <cfRule type="cellIs" dxfId="2694" priority="2442" operator="equal">
      <formula>"연"</formula>
    </cfRule>
    <cfRule type="cellIs" dxfId="2693" priority="2463" operator="equal">
      <formula>"연"</formula>
    </cfRule>
    <cfRule type="cellIs" dxfId="2692" priority="2464" operator="equal">
      <formula>"연"</formula>
    </cfRule>
    <cfRule type="cellIs" dxfId="2691" priority="2465" operator="equal">
      <formula>"연"</formula>
    </cfRule>
    <cfRule type="cellIs" dxfId="2690" priority="2440" operator="equal">
      <formula>"연"</formula>
    </cfRule>
    <cfRule type="cellIs" dxfId="2689" priority="2443" operator="equal">
      <formula>"연"</formula>
    </cfRule>
    <cfRule type="cellIs" dxfId="2688" priority="2436" operator="equal">
      <formula>"연"</formula>
    </cfRule>
    <cfRule type="cellIs" dxfId="2687" priority="2435" operator="equal">
      <formula>"연"</formula>
    </cfRule>
    <cfRule type="cellIs" dxfId="2686" priority="2462" operator="equal">
      <formula>"연"</formula>
    </cfRule>
    <cfRule type="cellIs" dxfId="2685" priority="2461" operator="equal">
      <formula>"연"</formula>
    </cfRule>
    <cfRule type="cellIs" dxfId="2684" priority="2459" operator="equal">
      <formula>"연"</formula>
    </cfRule>
  </conditionalFormatting>
  <conditionalFormatting sqref="I36">
    <cfRule type="cellIs" dxfId="2683" priority="3417" operator="equal">
      <formula>"연"</formula>
    </cfRule>
    <cfRule type="cellIs" dxfId="2682" priority="3416" operator="equal">
      <formula>"연"</formula>
    </cfRule>
    <cfRule type="cellIs" dxfId="2681" priority="3414" operator="equal">
      <formula>"연"</formula>
    </cfRule>
    <cfRule type="cellIs" dxfId="2680" priority="3415" operator="equal">
      <formula>"연"</formula>
    </cfRule>
    <cfRule type="cellIs" dxfId="2679" priority="3403" operator="equal">
      <formula>"연"</formula>
    </cfRule>
    <cfRule type="cellIs" dxfId="2678" priority="3404" operator="equal">
      <formula>"연"</formula>
    </cfRule>
    <cfRule type="cellIs" dxfId="2677" priority="3405" operator="equal">
      <formula>"연"</formula>
    </cfRule>
    <cfRule type="cellIs" dxfId="2676" priority="3407" operator="equal">
      <formula>"연"</formula>
    </cfRule>
    <cfRule type="cellIs" dxfId="2675" priority="3408" operator="equal">
      <formula>"연"</formula>
    </cfRule>
    <cfRule type="cellIs" dxfId="2674" priority="3409" operator="equal">
      <formula>"연"</formula>
    </cfRule>
    <cfRule type="cellIs" dxfId="2673" priority="3410" operator="equal">
      <formula>"연"</formula>
    </cfRule>
    <cfRule type="cellIs" dxfId="2672" priority="3412" operator="equal">
      <formula>"연"</formula>
    </cfRule>
    <cfRule type="cellIs" dxfId="2671" priority="3413" operator="equal">
      <formula>"연"</formula>
    </cfRule>
    <cfRule type="cellIs" dxfId="2670" priority="3422" operator="equal">
      <formula>"연"</formula>
    </cfRule>
    <cfRule type="cellIs" dxfId="2669" priority="3421" operator="equal">
      <formula>"연"</formula>
    </cfRule>
    <cfRule type="cellIs" dxfId="2668" priority="3420" operator="equal">
      <formula>"연"</formula>
    </cfRule>
    <cfRule type="cellIs" dxfId="2667" priority="3419" operator="equal">
      <formula>"연"</formula>
    </cfRule>
    <cfRule type="cellIs" dxfId="2666" priority="3418" operator="equal">
      <formula>"연"</formula>
    </cfRule>
  </conditionalFormatting>
  <conditionalFormatting sqref="I37">
    <cfRule type="cellIs" dxfId="2665" priority="2494" operator="equal">
      <formula>"연"</formula>
    </cfRule>
    <cfRule type="cellIs" dxfId="2664" priority="2492" operator="equal">
      <formula>"연"</formula>
    </cfRule>
    <cfRule type="cellIs" dxfId="2663" priority="2491" operator="equal">
      <formula>"연"</formula>
    </cfRule>
    <cfRule type="cellIs" dxfId="2662" priority="2490" operator="equal">
      <formula>"연"</formula>
    </cfRule>
    <cfRule type="cellIs" dxfId="2661" priority="2489" operator="equal">
      <formula>"연"</formula>
    </cfRule>
    <cfRule type="cellIs" dxfId="2660" priority="2487" operator="equal">
      <formula>"연"</formula>
    </cfRule>
    <cfRule type="cellIs" dxfId="2659" priority="2472" operator="equal">
      <formula>"연"</formula>
    </cfRule>
    <cfRule type="cellIs" dxfId="2658" priority="2470" operator="equal">
      <formula>"연"</formula>
    </cfRule>
    <cfRule type="cellIs" dxfId="2657" priority="2469" operator="equal">
      <formula>"연"</formula>
    </cfRule>
    <cfRule type="cellIs" dxfId="2656" priority="2475" operator="equal">
      <formula>"연"</formula>
    </cfRule>
    <cfRule type="cellIs" dxfId="2655" priority="2474" operator="equal">
      <formula>"연"</formula>
    </cfRule>
    <cfRule type="cellIs" dxfId="2654" priority="2476" operator="equal">
      <formula>"연"</formula>
    </cfRule>
    <cfRule type="cellIs" dxfId="2653" priority="2477" operator="equal">
      <formula>"연"</formula>
    </cfRule>
    <cfRule type="cellIs" dxfId="2652" priority="2479" operator="equal">
      <formula>"연"</formula>
    </cfRule>
    <cfRule type="cellIs" dxfId="2651" priority="2480" operator="equal">
      <formula>"연"</formula>
    </cfRule>
    <cfRule type="cellIs" dxfId="2650" priority="2473" operator="equal">
      <formula>"연"</formula>
    </cfRule>
    <cfRule type="cellIs" dxfId="2649" priority="2481" operator="equal">
      <formula>"연"</formula>
    </cfRule>
    <cfRule type="cellIs" dxfId="2648" priority="2468" operator="equal">
      <formula>"연"</formula>
    </cfRule>
    <cfRule type="cellIs" dxfId="2647" priority="2482" operator="equal">
      <formula>"연"</formula>
    </cfRule>
    <cfRule type="cellIs" dxfId="2646" priority="2484" operator="equal">
      <formula>"연"</formula>
    </cfRule>
    <cfRule type="cellIs" dxfId="2645" priority="2486" operator="equal">
      <formula>"연"</formula>
    </cfRule>
    <cfRule type="cellIs" dxfId="2644" priority="2498" operator="equal">
      <formula>"연"</formula>
    </cfRule>
    <cfRule type="cellIs" dxfId="2643" priority="2485" operator="equal">
      <formula>"연"</formula>
    </cfRule>
    <cfRule type="cellIs" dxfId="2642" priority="2497" operator="equal">
      <formula>"연"</formula>
    </cfRule>
    <cfRule type="cellIs" dxfId="2641" priority="2496" operator="equal">
      <formula>"연"</formula>
    </cfRule>
    <cfRule type="cellIs" dxfId="2640" priority="2495" operator="equal">
      <formula>"연"</formula>
    </cfRule>
    <cfRule type="cellIs" dxfId="2639" priority="2467" operator="equal">
      <formula>"연"</formula>
    </cfRule>
  </conditionalFormatting>
  <conditionalFormatting sqref="I34:J34">
    <cfRule type="cellIs" dxfId="2638" priority="3399" operator="equal">
      <formula>"연"</formula>
    </cfRule>
  </conditionalFormatting>
  <conditionalFormatting sqref="I35:K35">
    <cfRule type="cellIs" dxfId="2637" priority="2430" operator="equal">
      <formula>"연"</formula>
    </cfRule>
    <cfRule type="cellIs" dxfId="2636" priority="2429" operator="equal">
      <formula>"연"</formula>
    </cfRule>
  </conditionalFormatting>
  <conditionalFormatting sqref="I36:K36">
    <cfRule type="cellIs" dxfId="2635" priority="3375" operator="equal">
      <formula>"연"</formula>
    </cfRule>
    <cfRule type="cellIs" dxfId="2634" priority="3376" operator="equal">
      <formula>"연"</formula>
    </cfRule>
  </conditionalFormatting>
  <conditionalFormatting sqref="J15">
    <cfRule type="cellIs" dxfId="2633" priority="572" operator="equal">
      <formula>"연"</formula>
    </cfRule>
    <cfRule type="cellIs" dxfId="2632" priority="571" operator="equal">
      <formula>"연"</formula>
    </cfRule>
    <cfRule type="cellIs" dxfId="2631" priority="570" operator="equal">
      <formula>"연"</formula>
    </cfRule>
    <cfRule type="cellIs" dxfId="2630" priority="569" operator="equal">
      <formula>"연"</formula>
    </cfRule>
    <cfRule type="cellIs" dxfId="2629" priority="568" operator="equal">
      <formula>"연"</formula>
    </cfRule>
    <cfRule type="cellIs" dxfId="2628" priority="561" operator="equal">
      <formula>"연"</formula>
    </cfRule>
    <cfRule type="cellIs" dxfId="2627" priority="567" operator="equal">
      <formula>"연"</formula>
    </cfRule>
    <cfRule type="cellIs" dxfId="2626" priority="573" operator="equal">
      <formula>"연"</formula>
    </cfRule>
  </conditionalFormatting>
  <conditionalFormatting sqref="J29">
    <cfRule type="cellIs" dxfId="2625" priority="957" operator="equal">
      <formula>"연"</formula>
    </cfRule>
    <cfRule type="cellIs" dxfId="2624" priority="962" operator="equal">
      <formula>"연"</formula>
    </cfRule>
    <cfRule type="cellIs" dxfId="2623" priority="963" operator="equal">
      <formula>"연"</formula>
    </cfRule>
    <cfRule type="cellIs" dxfId="2622" priority="951" operator="equal">
      <formula>"연"</formula>
    </cfRule>
    <cfRule type="cellIs" dxfId="2621" priority="958" operator="equal">
      <formula>"연"</formula>
    </cfRule>
    <cfRule type="cellIs" dxfId="2620" priority="959" operator="equal">
      <formula>"연"</formula>
    </cfRule>
    <cfRule type="cellIs" dxfId="2619" priority="960" operator="equal">
      <formula>"연"</formula>
    </cfRule>
    <cfRule type="cellIs" dxfId="2618" priority="961" operator="equal">
      <formula>"연"</formula>
    </cfRule>
  </conditionalFormatting>
  <conditionalFormatting sqref="J34">
    <cfRule type="cellIs" dxfId="2617" priority="3395" operator="equal">
      <formula>"연"</formula>
    </cfRule>
    <cfRule type="cellIs" dxfId="2616" priority="3394" operator="equal">
      <formula>"연"</formula>
    </cfRule>
    <cfRule type="cellIs" dxfId="2615" priority="3393" operator="equal">
      <formula>"연"</formula>
    </cfRule>
    <cfRule type="cellIs" dxfId="2614" priority="3392" operator="equal">
      <formula>"연"</formula>
    </cfRule>
    <cfRule type="cellIs" dxfId="2613" priority="3391" operator="equal">
      <formula>"연"</formula>
    </cfRule>
    <cfRule type="cellIs" dxfId="2612" priority="3390" operator="equal">
      <formula>"연"</formula>
    </cfRule>
    <cfRule type="cellIs" dxfId="2611" priority="3387" operator="equal">
      <formula>"연"</formula>
    </cfRule>
    <cfRule type="cellIs" dxfId="2610" priority="3386" operator="equal">
      <formula>"연"</formula>
    </cfRule>
    <cfRule type="cellIs" dxfId="2609" priority="3385" operator="equal">
      <formula>"연"</formula>
    </cfRule>
    <cfRule type="cellIs" dxfId="2608" priority="3383" operator="equal">
      <formula>"연"</formula>
    </cfRule>
    <cfRule type="cellIs" dxfId="2607" priority="3382" operator="equal">
      <formula>"연"</formula>
    </cfRule>
    <cfRule type="cellIs" dxfId="2606" priority="3381" operator="equal">
      <formula>"연"</formula>
    </cfRule>
    <cfRule type="cellIs" dxfId="2605" priority="3380" operator="equal">
      <formula>"연"</formula>
    </cfRule>
    <cfRule type="cellIs" dxfId="2604" priority="3400" operator="equal">
      <formula>"연"</formula>
    </cfRule>
    <cfRule type="cellIs" dxfId="2603" priority="3388" operator="equal">
      <formula>"연"</formula>
    </cfRule>
    <cfRule type="cellIs" dxfId="2602" priority="3398" operator="equal">
      <formula>"연"</formula>
    </cfRule>
    <cfRule type="cellIs" dxfId="2601" priority="3397" operator="equal">
      <formula>"연"</formula>
    </cfRule>
    <cfRule type="cellIs" dxfId="2600" priority="3396" operator="equal">
      <formula>"연"</formula>
    </cfRule>
  </conditionalFormatting>
  <conditionalFormatting sqref="J34:J36">
    <cfRule type="cellIs" dxfId="2599" priority="2431" operator="equal">
      <formula>"연"</formula>
    </cfRule>
  </conditionalFormatting>
  <conditionalFormatting sqref="J35">
    <cfRule type="cellIs" dxfId="2598" priority="2420" operator="equal">
      <formula>"연"</formula>
    </cfRule>
    <cfRule type="cellIs" dxfId="2597" priority="2400" operator="equal">
      <formula>"연"</formula>
    </cfRule>
    <cfRule type="cellIs" dxfId="2596" priority="2421" operator="equal">
      <formula>"연"</formula>
    </cfRule>
    <cfRule type="cellIs" dxfId="2595" priority="2423" operator="equal">
      <formula>"연"</formula>
    </cfRule>
    <cfRule type="cellIs" dxfId="2594" priority="2424" operator="equal">
      <formula>"연"</formula>
    </cfRule>
    <cfRule type="cellIs" dxfId="2593" priority="2425" operator="equal">
      <formula>"연"</formula>
    </cfRule>
    <cfRule type="cellIs" dxfId="2592" priority="2426" operator="equal">
      <formula>"연"</formula>
    </cfRule>
    <cfRule type="cellIs" dxfId="2591" priority="2413" operator="equal">
      <formula>"연"</formula>
    </cfRule>
    <cfRule type="cellIs" dxfId="2590" priority="2428" operator="equal">
      <formula>"연"</formula>
    </cfRule>
    <cfRule type="cellIs" dxfId="2589" priority="2432" operator="equal">
      <formula>"연"</formula>
    </cfRule>
    <cfRule type="cellIs" dxfId="2588" priority="2415" operator="equal">
      <formula>"연"</formula>
    </cfRule>
    <cfRule type="cellIs" dxfId="2587" priority="2411" operator="equal">
      <formula>"연"</formula>
    </cfRule>
    <cfRule type="cellIs" dxfId="2586" priority="2418" operator="equal">
      <formula>"연"</formula>
    </cfRule>
    <cfRule type="cellIs" dxfId="2585" priority="2409" operator="equal">
      <formula>"연"</formula>
    </cfRule>
    <cfRule type="cellIs" dxfId="2584" priority="2408" operator="equal">
      <formula>"연"</formula>
    </cfRule>
    <cfRule type="cellIs" dxfId="2583" priority="2404" operator="equal">
      <formula>"연"</formula>
    </cfRule>
    <cfRule type="cellIs" dxfId="2582" priority="2407" operator="equal">
      <formula>"연"</formula>
    </cfRule>
    <cfRule type="cellIs" dxfId="2581" priority="2406" operator="equal">
      <formula>"연"</formula>
    </cfRule>
    <cfRule type="cellIs" dxfId="2580" priority="2414" operator="equal">
      <formula>"연"</formula>
    </cfRule>
    <cfRule type="cellIs" dxfId="2579" priority="2410" operator="equal">
      <formula>"연"</formula>
    </cfRule>
    <cfRule type="cellIs" dxfId="2578" priority="2403" operator="equal">
      <formula>"연"</formula>
    </cfRule>
    <cfRule type="cellIs" dxfId="2577" priority="2402" operator="equal">
      <formula>"연"</formula>
    </cfRule>
    <cfRule type="cellIs" dxfId="2576" priority="2401" operator="equal">
      <formula>"연"</formula>
    </cfRule>
    <cfRule type="cellIs" dxfId="2575" priority="2419" operator="equal">
      <formula>"연"</formula>
    </cfRule>
    <cfRule type="cellIs" dxfId="2574" priority="2416" operator="equal">
      <formula>"연"</formula>
    </cfRule>
  </conditionalFormatting>
  <conditionalFormatting sqref="J36">
    <cfRule type="cellIs" dxfId="2573" priority="3364" operator="equal">
      <formula>"연"</formula>
    </cfRule>
    <cfRule type="cellIs" dxfId="2572" priority="3363" operator="equal">
      <formula>"연"</formula>
    </cfRule>
    <cfRule type="cellIs" dxfId="2571" priority="3361" operator="equal">
      <formula>"연"</formula>
    </cfRule>
    <cfRule type="cellIs" dxfId="2570" priority="3360" operator="equal">
      <formula>"연"</formula>
    </cfRule>
    <cfRule type="cellIs" dxfId="2569" priority="3359" operator="equal">
      <formula>"연"</formula>
    </cfRule>
    <cfRule type="cellIs" dxfId="2568" priority="3358" operator="equal">
      <formula>"연"</formula>
    </cfRule>
    <cfRule type="cellIs" dxfId="2567" priority="3372" operator="equal">
      <formula>"연"</formula>
    </cfRule>
    <cfRule type="cellIs" dxfId="2566" priority="3374" operator="equal">
      <formula>"연"</formula>
    </cfRule>
    <cfRule type="cellIs" dxfId="2565" priority="3378" operator="equal">
      <formula>"연"</formula>
    </cfRule>
    <cfRule type="cellIs" dxfId="2564" priority="3373" operator="equal">
      <formula>"연"</formula>
    </cfRule>
    <cfRule type="cellIs" dxfId="2563" priority="3371" operator="equal">
      <formula>"연"</formula>
    </cfRule>
    <cfRule type="cellIs" dxfId="2562" priority="3370" operator="equal">
      <formula>"연"</formula>
    </cfRule>
    <cfRule type="cellIs" dxfId="2561" priority="3369" operator="equal">
      <formula>"연"</formula>
    </cfRule>
    <cfRule type="cellIs" dxfId="2560" priority="3368" operator="equal">
      <formula>"연"</formula>
    </cfRule>
    <cfRule type="cellIs" dxfId="2559" priority="3366" operator="equal">
      <formula>"연"</formula>
    </cfRule>
    <cfRule type="cellIs" dxfId="2558" priority="3365" operator="equal">
      <formula>"연"</formula>
    </cfRule>
  </conditionalFormatting>
  <conditionalFormatting sqref="J36:J37">
    <cfRule type="cellIs" dxfId="2557" priority="3377" operator="equal">
      <formula>"연"</formula>
    </cfRule>
  </conditionalFormatting>
  <conditionalFormatting sqref="J37">
    <cfRule type="cellIs" dxfId="2556" priority="4190" operator="equal">
      <formula>"연"</formula>
    </cfRule>
    <cfRule type="cellIs" dxfId="2555" priority="4174" operator="equal">
      <formula>"연"</formula>
    </cfRule>
    <cfRule type="cellIs" dxfId="2554" priority="4167" operator="equal">
      <formula>"연"</formula>
    </cfRule>
    <cfRule type="cellIs" dxfId="2553" priority="4179" operator="equal">
      <formula>"연"</formula>
    </cfRule>
    <cfRule type="cellIs" dxfId="2552" priority="4160" operator="equal">
      <formula>"연"</formula>
    </cfRule>
    <cfRule type="cellIs" dxfId="2551" priority="4165" operator="equal">
      <formula>"연"</formula>
    </cfRule>
    <cfRule type="cellIs" dxfId="2550" priority="4173" operator="equal">
      <formula>"연"</formula>
    </cfRule>
    <cfRule type="cellIs" dxfId="2549" priority="4172" operator="equal">
      <formula>"연"</formula>
    </cfRule>
    <cfRule type="cellIs" dxfId="2548" priority="4163" operator="equal">
      <formula>"연"</formula>
    </cfRule>
    <cfRule type="cellIs" dxfId="2547" priority="4161" operator="equal">
      <formula>"연"</formula>
    </cfRule>
    <cfRule type="cellIs" dxfId="2546" priority="4162" operator="equal">
      <formula>"연"</formula>
    </cfRule>
    <cfRule type="cellIs" dxfId="2545" priority="4178" operator="equal">
      <formula>"연"</formula>
    </cfRule>
    <cfRule type="cellIs" dxfId="2544" priority="4177" operator="equal">
      <formula>"연"</formula>
    </cfRule>
    <cfRule type="cellIs" dxfId="2543" priority="4166" operator="equal">
      <formula>"연"</formula>
    </cfRule>
    <cfRule type="cellIs" dxfId="2542" priority="4176" operator="equal">
      <formula>"연"</formula>
    </cfRule>
    <cfRule type="cellIs" dxfId="2541" priority="4175" operator="equal">
      <formula>"연"</formula>
    </cfRule>
    <cfRule type="cellIs" dxfId="2540" priority="4168" operator="equal">
      <formula>"연"</formula>
    </cfRule>
    <cfRule type="cellIs" dxfId="2539" priority="4170" operator="equal">
      <formula>"연"</formula>
    </cfRule>
    <cfRule type="cellIs" dxfId="2538" priority="4186" operator="equal">
      <formula>"연"</formula>
    </cfRule>
    <cfRule type="cellIs" dxfId="2537" priority="4171" operator="equal">
      <formula>"연"</formula>
    </cfRule>
    <cfRule type="cellIs" dxfId="2536" priority="4182" operator="equal">
      <formula>"연"</formula>
    </cfRule>
    <cfRule type="cellIs" dxfId="2535" priority="4184" operator="equal">
      <formula>"연"</formula>
    </cfRule>
    <cfRule type="cellIs" dxfId="2534" priority="4183" operator="equal">
      <formula>"연"</formula>
    </cfRule>
    <cfRule type="cellIs" dxfId="2533" priority="4181" operator="equal">
      <formula>"연"</formula>
    </cfRule>
    <cfRule type="cellIs" dxfId="2532" priority="4187" operator="equal">
      <formula>"연"</formula>
    </cfRule>
    <cfRule type="cellIs" dxfId="2531" priority="4188" operator="equal">
      <formula>"연"</formula>
    </cfRule>
    <cfRule type="cellIs" dxfId="2530" priority="4189" operator="equal">
      <formula>"연"</formula>
    </cfRule>
  </conditionalFormatting>
  <conditionalFormatting sqref="K7">
    <cfRule type="cellIs" dxfId="2529" priority="398" operator="equal">
      <formula>"연"</formula>
    </cfRule>
    <cfRule type="cellIs" dxfId="2528" priority="121" operator="equal">
      <formula>"연"</formula>
    </cfRule>
    <cfRule type="cellIs" dxfId="2527" priority="399" operator="equal">
      <formula>"연"</formula>
    </cfRule>
    <cfRule type="cellIs" dxfId="2526" priority="397" operator="equal">
      <formula>"연"</formula>
    </cfRule>
    <cfRule type="cellIs" dxfId="2525" priority="396" operator="equal">
      <formula>"연"</formula>
    </cfRule>
    <cfRule type="cellIs" dxfId="2524" priority="395" operator="equal">
      <formula>"연"</formula>
    </cfRule>
    <cfRule type="cellIs" dxfId="2523" priority="394" operator="equal">
      <formula>"연"</formula>
    </cfRule>
    <cfRule type="cellIs" dxfId="2522" priority="127" operator="equal">
      <formula>"연"</formula>
    </cfRule>
    <cfRule type="cellIs" dxfId="2521" priority="125" operator="equal">
      <formula>"연"</formula>
    </cfRule>
    <cfRule type="cellIs" dxfId="2520" priority="124" operator="equal">
      <formula>"연"</formula>
    </cfRule>
    <cfRule type="cellIs" dxfId="2519" priority="400" operator="equal">
      <formula>"연"</formula>
    </cfRule>
    <cfRule type="cellIs" dxfId="2518" priority="123" operator="equal">
      <formula>"연"</formula>
    </cfRule>
    <cfRule type="cellIs" dxfId="2517" priority="122" operator="equal">
      <formula>"연"</formula>
    </cfRule>
    <cfRule type="cellIs" dxfId="2516" priority="115" operator="equal">
      <formula>"연"</formula>
    </cfRule>
  </conditionalFormatting>
  <conditionalFormatting sqref="K7:K8">
    <cfRule type="cellIs" dxfId="2515" priority="126" operator="equal">
      <formula>"연"</formula>
    </cfRule>
    <cfRule type="cellIs" dxfId="2514" priority="191" operator="equal">
      <formula>"연"</formula>
    </cfRule>
  </conditionalFormatting>
  <conditionalFormatting sqref="K8">
    <cfRule type="cellIs" dxfId="2513" priority="192" operator="equal">
      <formula>"연"</formula>
    </cfRule>
    <cfRule type="cellIs" dxfId="2512" priority="187" operator="equal">
      <formula>"연"</formula>
    </cfRule>
    <cfRule type="cellIs" dxfId="2511" priority="190" operator="equal">
      <formula>"연"</formula>
    </cfRule>
    <cfRule type="cellIs" dxfId="2510" priority="189" operator="equal">
      <formula>"연"</formula>
    </cfRule>
    <cfRule type="cellIs" dxfId="2509" priority="188" operator="equal">
      <formula>"연"</formula>
    </cfRule>
    <cfRule type="cellIs" dxfId="2508" priority="186" operator="equal">
      <formula>"연"</formula>
    </cfRule>
  </conditionalFormatting>
  <conditionalFormatting sqref="K31">
    <cfRule type="cellIs" dxfId="2507" priority="925" operator="equal">
      <formula>"연"</formula>
    </cfRule>
    <cfRule type="cellIs" dxfId="2506" priority="932" operator="equal">
      <formula>"연"</formula>
    </cfRule>
    <cfRule type="cellIs" dxfId="2505" priority="933" operator="equal">
      <formula>"연"</formula>
    </cfRule>
    <cfRule type="cellIs" dxfId="2504" priority="934" operator="equal">
      <formula>"연"</formula>
    </cfRule>
    <cfRule type="cellIs" dxfId="2503" priority="935" operator="equal">
      <formula>"연"</formula>
    </cfRule>
    <cfRule type="cellIs" dxfId="2502" priority="937" operator="equal">
      <formula>"연"</formula>
    </cfRule>
    <cfRule type="cellIs" dxfId="2501" priority="936" operator="equal">
      <formula>"연"</formula>
    </cfRule>
    <cfRule type="cellIs" dxfId="2500" priority="931" operator="equal">
      <formula>"연"</formula>
    </cfRule>
  </conditionalFormatting>
  <conditionalFormatting sqref="K34">
    <cfRule type="cellIs" dxfId="2499" priority="2381" operator="equal">
      <formula>"연"</formula>
    </cfRule>
    <cfRule type="cellIs" dxfId="2498" priority="2380" operator="equal">
      <formula>"연"</formula>
    </cfRule>
    <cfRule type="cellIs" dxfId="2497" priority="2378" operator="equal">
      <formula>"연"</formula>
    </cfRule>
    <cfRule type="cellIs" dxfId="2496" priority="2377" operator="equal">
      <formula>"연"</formula>
    </cfRule>
    <cfRule type="cellIs" dxfId="2495" priority="2382" operator="equal">
      <formula>"연"</formula>
    </cfRule>
    <cfRule type="cellIs" dxfId="2494" priority="2395" operator="equal">
      <formula>"연"</formula>
    </cfRule>
    <cfRule type="cellIs" dxfId="2493" priority="2399" operator="equal">
      <formula>"연"</formula>
    </cfRule>
    <cfRule type="cellIs" dxfId="2492" priority="2398" operator="equal">
      <formula>"연"</formula>
    </cfRule>
    <cfRule type="cellIs" dxfId="2491" priority="2397" operator="equal">
      <formula>"연"</formula>
    </cfRule>
    <cfRule type="cellIs" dxfId="2490" priority="2396" operator="equal">
      <formula>"연"</formula>
    </cfRule>
    <cfRule type="cellIs" dxfId="2489" priority="2376" operator="equal">
      <formula>"연"</formula>
    </cfRule>
    <cfRule type="cellIs" dxfId="2488" priority="2375" operator="equal">
      <formula>"연"</formula>
    </cfRule>
    <cfRule type="cellIs" dxfId="2487" priority="2374" operator="equal">
      <formula>"연"</formula>
    </cfRule>
    <cfRule type="cellIs" dxfId="2486" priority="2373" operator="equal">
      <formula>"연"</formula>
    </cfRule>
    <cfRule type="cellIs" dxfId="2485" priority="2371" operator="equal">
      <formula>"연"</formula>
    </cfRule>
    <cfRule type="cellIs" dxfId="2484" priority="2370" operator="equal">
      <formula>"연"</formula>
    </cfRule>
    <cfRule type="cellIs" dxfId="2483" priority="2393" operator="equal">
      <formula>"연"</formula>
    </cfRule>
    <cfRule type="cellIs" dxfId="2482" priority="2369" operator="equal">
      <formula>"연"</formula>
    </cfRule>
    <cfRule type="cellIs" dxfId="2481" priority="2368" operator="equal">
      <formula>"연"</formula>
    </cfRule>
    <cfRule type="cellIs" dxfId="2480" priority="2392" operator="equal">
      <formula>"연"</formula>
    </cfRule>
    <cfRule type="cellIs" dxfId="2479" priority="2391" operator="equal">
      <formula>"연"</formula>
    </cfRule>
    <cfRule type="cellIs" dxfId="2478" priority="2390" operator="equal">
      <formula>"연"</formula>
    </cfRule>
    <cfRule type="cellIs" dxfId="2477" priority="2388" operator="equal">
      <formula>"연"</formula>
    </cfRule>
    <cfRule type="cellIs" dxfId="2476" priority="2387" operator="equal">
      <formula>"연"</formula>
    </cfRule>
    <cfRule type="cellIs" dxfId="2475" priority="2386" operator="equal">
      <formula>"연"</formula>
    </cfRule>
    <cfRule type="cellIs" dxfId="2474" priority="2385" operator="equal">
      <formula>"연"</formula>
    </cfRule>
    <cfRule type="cellIs" dxfId="2473" priority="2383" operator="equal">
      <formula>"연"</formula>
    </cfRule>
  </conditionalFormatting>
  <conditionalFormatting sqref="K35">
    <cfRule type="cellIs" dxfId="2472" priority="3356" operator="equal">
      <formula>"연"</formula>
    </cfRule>
    <cfRule type="cellIs" dxfId="2471" priority="3341" operator="equal">
      <formula>"연"</formula>
    </cfRule>
    <cfRule type="cellIs" dxfId="2470" priority="3339" operator="equal">
      <formula>"연"</formula>
    </cfRule>
    <cfRule type="cellIs" dxfId="2469" priority="3338" operator="equal">
      <formula>"연"</formula>
    </cfRule>
    <cfRule type="cellIs" dxfId="2468" priority="3343" operator="equal">
      <formula>"연"</formula>
    </cfRule>
    <cfRule type="cellIs" dxfId="2467" priority="3337" operator="equal">
      <formula>"연"</formula>
    </cfRule>
    <cfRule type="cellIs" dxfId="2466" priority="3351" operator="equal">
      <formula>"연"</formula>
    </cfRule>
    <cfRule type="cellIs" dxfId="2465" priority="3350" operator="equal">
      <formula>"연"</formula>
    </cfRule>
    <cfRule type="cellIs" dxfId="2464" priority="3349" operator="equal">
      <formula>"연"</formula>
    </cfRule>
    <cfRule type="cellIs" dxfId="2463" priority="3347" operator="equal">
      <formula>"연"</formula>
    </cfRule>
    <cfRule type="cellIs" dxfId="2462" priority="3354" operator="equal">
      <formula>"연"</formula>
    </cfRule>
    <cfRule type="cellIs" dxfId="2461" priority="3353" operator="equal">
      <formula>"연"</formula>
    </cfRule>
    <cfRule type="cellIs" dxfId="2460" priority="3348" operator="equal">
      <formula>"연"</formula>
    </cfRule>
    <cfRule type="cellIs" dxfId="2459" priority="3352" operator="equal">
      <formula>"연"</formula>
    </cfRule>
    <cfRule type="cellIs" dxfId="2458" priority="3346" operator="equal">
      <formula>"연"</formula>
    </cfRule>
    <cfRule type="cellIs" dxfId="2457" priority="3342" operator="equal">
      <formula>"연"</formula>
    </cfRule>
    <cfRule type="cellIs" dxfId="2456" priority="3344" operator="equal">
      <formula>"연"</formula>
    </cfRule>
  </conditionalFormatting>
  <conditionalFormatting sqref="K36">
    <cfRule type="cellIs" dxfId="2455" priority="4150" operator="equal">
      <formula>"연"</formula>
    </cfRule>
    <cfRule type="cellIs" dxfId="2454" priority="4149" operator="equal">
      <formula>"연"</formula>
    </cfRule>
    <cfRule type="cellIs" dxfId="2453" priority="4147" operator="equal">
      <formula>"연"</formula>
    </cfRule>
    <cfRule type="cellIs" dxfId="2452" priority="4146" operator="equal">
      <formula>"연"</formula>
    </cfRule>
    <cfRule type="cellIs" dxfId="2451" priority="4145" operator="equal">
      <formula>"연"</formula>
    </cfRule>
    <cfRule type="cellIs" dxfId="2450" priority="4144" operator="equal">
      <formula>"연"</formula>
    </cfRule>
    <cfRule type="cellIs" dxfId="2449" priority="4143" operator="equal">
      <formula>"연"</formula>
    </cfRule>
    <cfRule type="cellIs" dxfId="2448" priority="4142" operator="equal">
      <formula>"연"</formula>
    </cfRule>
    <cfRule type="cellIs" dxfId="2447" priority="4141" operator="equal">
      <formula>"연"</formula>
    </cfRule>
    <cfRule type="cellIs" dxfId="2446" priority="4140" operator="equal">
      <formula>"연"</formula>
    </cfRule>
    <cfRule type="cellIs" dxfId="2445" priority="4139" operator="equal">
      <formula>"연"</formula>
    </cfRule>
    <cfRule type="cellIs" dxfId="2444" priority="4138" operator="equal">
      <formula>"연"</formula>
    </cfRule>
    <cfRule type="cellIs" dxfId="2443" priority="4136" operator="equal">
      <formula>"연"</formula>
    </cfRule>
    <cfRule type="cellIs" dxfId="2442" priority="4135" operator="equal">
      <formula>"연"</formula>
    </cfRule>
    <cfRule type="cellIs" dxfId="2441" priority="4134" operator="equal">
      <formula>"연"</formula>
    </cfRule>
    <cfRule type="cellIs" dxfId="2440" priority="4133" operator="equal">
      <formula>"연"</formula>
    </cfRule>
    <cfRule type="cellIs" dxfId="2439" priority="4131" operator="equal">
      <formula>"연"</formula>
    </cfRule>
    <cfRule type="cellIs" dxfId="2438" priority="4130" operator="equal">
      <formula>"연"</formula>
    </cfRule>
    <cfRule type="cellIs" dxfId="2437" priority="4129" operator="equal">
      <formula>"연"</formula>
    </cfRule>
    <cfRule type="cellIs" dxfId="2436" priority="4158" operator="equal">
      <formula>"연"</formula>
    </cfRule>
    <cfRule type="cellIs" dxfId="2435" priority="4156" operator="equal">
      <formula>"연"</formula>
    </cfRule>
    <cfRule type="cellIs" dxfId="2434" priority="4154" operator="equal">
      <formula>"연"</formula>
    </cfRule>
    <cfRule type="cellIs" dxfId="2433" priority="4155" operator="equal">
      <formula>"연"</formula>
    </cfRule>
    <cfRule type="cellIs" dxfId="2432" priority="4157" operator="equal">
      <formula>"연"</formula>
    </cfRule>
    <cfRule type="cellIs" dxfId="2431" priority="4152" operator="equal">
      <formula>"연"</formula>
    </cfRule>
    <cfRule type="cellIs" dxfId="2430" priority="4151" operator="equal">
      <formula>"연"</formula>
    </cfRule>
  </conditionalFormatting>
  <conditionalFormatting sqref="K37">
    <cfRule type="cellIs" dxfId="2429" priority="3324" operator="equal">
      <formula>"연"</formula>
    </cfRule>
    <cfRule type="cellIs" dxfId="2428" priority="3316" operator="equal">
      <formula>"연"</formula>
    </cfRule>
    <cfRule type="cellIs" dxfId="2427" priority="3325" operator="equal">
      <formula>"연"</formula>
    </cfRule>
    <cfRule type="cellIs" dxfId="2426" priority="3314" operator="equal">
      <formula>"연"</formula>
    </cfRule>
    <cfRule type="cellIs" dxfId="2425" priority="3326" operator="equal">
      <formula>"연"</formula>
    </cfRule>
    <cfRule type="cellIs" dxfId="2424" priority="3327" operator="equal">
      <formula>"연"</formula>
    </cfRule>
    <cfRule type="cellIs" dxfId="2423" priority="3315" operator="equal">
      <formula>"연"</formula>
    </cfRule>
    <cfRule type="cellIs" dxfId="2422" priority="3328" operator="equal">
      <formula>"연"</formula>
    </cfRule>
    <cfRule type="cellIs" dxfId="2421" priority="3317" operator="equal">
      <formula>"연"</formula>
    </cfRule>
    <cfRule type="cellIs" dxfId="2420" priority="3319" operator="equal">
      <formula>"연"</formula>
    </cfRule>
    <cfRule type="cellIs" dxfId="2419" priority="3329" operator="equal">
      <formula>"연"</formula>
    </cfRule>
    <cfRule type="cellIs" dxfId="2418" priority="3330" operator="equal">
      <formula>"연"</formula>
    </cfRule>
    <cfRule type="cellIs" dxfId="2417" priority="3331" operator="equal">
      <formula>"연"</formula>
    </cfRule>
    <cfRule type="cellIs" dxfId="2416" priority="3332" operator="equal">
      <formula>"연"</formula>
    </cfRule>
    <cfRule type="cellIs" dxfId="2415" priority="3333" operator="equal">
      <formula>"연"</formula>
    </cfRule>
    <cfRule type="cellIs" dxfId="2414" priority="3334" operator="equal">
      <formula>"연"</formula>
    </cfRule>
    <cfRule type="cellIs" dxfId="2413" priority="3320" operator="equal">
      <formula>"연"</formula>
    </cfRule>
    <cfRule type="cellIs" dxfId="2412" priority="3321" operator="equal">
      <formula>"연"</formula>
    </cfRule>
    <cfRule type="cellIs" dxfId="2411" priority="3322" operator="equal">
      <formula>"연"</formula>
    </cfRule>
  </conditionalFormatting>
  <conditionalFormatting sqref="K34:L34">
    <cfRule type="cellIs" dxfId="2410" priority="2365" operator="equal">
      <formula>"연"</formula>
    </cfRule>
  </conditionalFormatting>
  <conditionalFormatting sqref="K35:L35">
    <cfRule type="cellIs" dxfId="2409" priority="3355" operator="equal">
      <formula>"연"</formula>
    </cfRule>
  </conditionalFormatting>
  <conditionalFormatting sqref="K37:M37">
    <cfRule type="cellIs" dxfId="2408" priority="3311" operator="equal">
      <formula>"연"</formula>
    </cfRule>
  </conditionalFormatting>
  <conditionalFormatting sqref="L11">
    <cfRule type="cellIs" dxfId="2407" priority="595" operator="equal">
      <formula>"연"</formula>
    </cfRule>
    <cfRule type="cellIs" dxfId="2406" priority="594" operator="equal">
      <formula>"연"</formula>
    </cfRule>
    <cfRule type="cellIs" dxfId="2405" priority="596" operator="equal">
      <formula>"연"</formula>
    </cfRule>
    <cfRule type="cellIs" dxfId="2404" priority="593" operator="equal">
      <formula>"연"</formula>
    </cfRule>
    <cfRule type="cellIs" dxfId="2403" priority="587" operator="equal">
      <formula>"연"</formula>
    </cfRule>
    <cfRule type="cellIs" dxfId="2402" priority="597" operator="equal">
      <formula>"연"</formula>
    </cfRule>
    <cfRule type="cellIs" dxfId="2401" priority="598" operator="equal">
      <formula>"연"</formula>
    </cfRule>
    <cfRule type="cellIs" dxfId="2400" priority="599" operator="equal">
      <formula>"연"</formula>
    </cfRule>
  </conditionalFormatting>
  <conditionalFormatting sqref="L18">
    <cfRule type="cellIs" dxfId="2399" priority="112" operator="equal">
      <formula>"연"</formula>
    </cfRule>
    <cfRule type="cellIs" dxfId="2398" priority="114" operator="equal">
      <formula>"연"</formula>
    </cfRule>
    <cfRule type="cellIs" dxfId="2397" priority="113" operator="equal">
      <formula>"연"</formula>
    </cfRule>
    <cfRule type="cellIs" dxfId="2396" priority="102" operator="equal">
      <formula>"연"</formula>
    </cfRule>
    <cfRule type="cellIs" dxfId="2395" priority="108" operator="equal">
      <formula>"연"</formula>
    </cfRule>
    <cfRule type="cellIs" dxfId="2394" priority="109" operator="equal">
      <formula>"연"</formula>
    </cfRule>
    <cfRule type="cellIs" dxfId="2393" priority="110" operator="equal">
      <formula>"연"</formula>
    </cfRule>
    <cfRule type="cellIs" dxfId="2392" priority="111" operator="equal">
      <formula>"연"</formula>
    </cfRule>
  </conditionalFormatting>
  <conditionalFormatting sqref="L29">
    <cfRule type="cellIs" dxfId="2391" priority="944" operator="equal">
      <formula>"연"</formula>
    </cfRule>
    <cfRule type="cellIs" dxfId="2390" priority="946" operator="equal">
      <formula>"연"</formula>
    </cfRule>
    <cfRule type="cellIs" dxfId="2389" priority="947" operator="equal">
      <formula>"연"</formula>
    </cfRule>
    <cfRule type="cellIs" dxfId="2388" priority="948" operator="equal">
      <formula>"연"</formula>
    </cfRule>
    <cfRule type="cellIs" dxfId="2387" priority="949" operator="equal">
      <formula>"연"</formula>
    </cfRule>
    <cfRule type="cellIs" dxfId="2386" priority="950" operator="equal">
      <formula>"연"</formula>
    </cfRule>
    <cfRule type="cellIs" dxfId="2385" priority="945" operator="equal">
      <formula>"연"</formula>
    </cfRule>
    <cfRule type="cellIs" dxfId="2384" priority="938" operator="equal">
      <formula>"연"</formula>
    </cfRule>
  </conditionalFormatting>
  <conditionalFormatting sqref="L34">
    <cfRule type="cellIs" dxfId="2383" priority="2334" operator="equal">
      <formula>"연"</formula>
    </cfRule>
    <cfRule type="cellIs" dxfId="2382" priority="2359" operator="equal">
      <formula>"연"</formula>
    </cfRule>
    <cfRule type="cellIs" dxfId="2381" priority="2355" operator="equal">
      <formula>"연"</formula>
    </cfRule>
    <cfRule type="cellIs" dxfId="2380" priority="2354" operator="equal">
      <formula>"연"</formula>
    </cfRule>
    <cfRule type="cellIs" dxfId="2379" priority="2353" operator="equal">
      <formula>"연"</formula>
    </cfRule>
    <cfRule type="cellIs" dxfId="2378" priority="2352" operator="equal">
      <formula>"연"</formula>
    </cfRule>
    <cfRule type="cellIs" dxfId="2377" priority="2342" operator="equal">
      <formula>"연"</formula>
    </cfRule>
    <cfRule type="cellIs" dxfId="2376" priority="2350" operator="equal">
      <formula>"연"</formula>
    </cfRule>
    <cfRule type="cellIs" dxfId="2375" priority="2349" operator="equal">
      <formula>"연"</formula>
    </cfRule>
    <cfRule type="cellIs" dxfId="2374" priority="2348" operator="equal">
      <formula>"연"</formula>
    </cfRule>
    <cfRule type="cellIs" dxfId="2373" priority="2347" operator="equal">
      <formula>"연"</formula>
    </cfRule>
    <cfRule type="cellIs" dxfId="2372" priority="2345" operator="equal">
      <formula>"연"</formula>
    </cfRule>
    <cfRule type="cellIs" dxfId="2371" priority="2344" operator="equal">
      <formula>"연"</formula>
    </cfRule>
    <cfRule type="cellIs" dxfId="2370" priority="2358" operator="equal">
      <formula>"연"</formula>
    </cfRule>
    <cfRule type="cellIs" dxfId="2369" priority="2357" operator="equal">
      <formula>"연"</formula>
    </cfRule>
    <cfRule type="cellIs" dxfId="2368" priority="2343" operator="equal">
      <formula>"연"</formula>
    </cfRule>
    <cfRule type="cellIs" dxfId="2367" priority="2341" operator="equal">
      <formula>"연"</formula>
    </cfRule>
    <cfRule type="cellIs" dxfId="2366" priority="2340" operator="equal">
      <formula>"연"</formula>
    </cfRule>
    <cfRule type="cellIs" dxfId="2365" priority="2338" operator="equal">
      <formula>"연"</formula>
    </cfRule>
    <cfRule type="cellIs" dxfId="2364" priority="2337" operator="equal">
      <formula>"연"</formula>
    </cfRule>
    <cfRule type="cellIs" dxfId="2363" priority="2336" operator="equal">
      <formula>"연"</formula>
    </cfRule>
    <cfRule type="cellIs" dxfId="2362" priority="2335" operator="equal">
      <formula>"연"</formula>
    </cfRule>
    <cfRule type="cellIs" dxfId="2361" priority="2360" operator="equal">
      <formula>"연"</formula>
    </cfRule>
    <cfRule type="cellIs" dxfId="2360" priority="2362" operator="equal">
      <formula>"연"</formula>
    </cfRule>
    <cfRule type="cellIs" dxfId="2359" priority="2363" operator="equal">
      <formula>"연"</formula>
    </cfRule>
    <cfRule type="cellIs" dxfId="2358" priority="2364" operator="equal">
      <formula>"연"</formula>
    </cfRule>
    <cfRule type="cellIs" dxfId="2357" priority="2366" operator="equal">
      <formula>"연"</formula>
    </cfRule>
  </conditionalFormatting>
  <conditionalFormatting sqref="L35">
    <cfRule type="cellIs" dxfId="2356" priority="4108" operator="equal">
      <formula>"연"</formula>
    </cfRule>
    <cfRule type="cellIs" dxfId="2355" priority="4111" operator="equal">
      <formula>"연"</formula>
    </cfRule>
    <cfRule type="cellIs" dxfId="2354" priority="4110" operator="equal">
      <formula>"연"</formula>
    </cfRule>
    <cfRule type="cellIs" dxfId="2353" priority="4109" operator="equal">
      <formula>"연"</formula>
    </cfRule>
    <cfRule type="cellIs" dxfId="2352" priority="4107" operator="equal">
      <formula>"연"</formula>
    </cfRule>
    <cfRule type="cellIs" dxfId="2351" priority="4098" operator="equal">
      <formula>"연"</formula>
    </cfRule>
    <cfRule type="cellIs" dxfId="2350" priority="4106" operator="equal">
      <formula>"연"</formula>
    </cfRule>
    <cfRule type="cellIs" dxfId="2349" priority="4104" operator="equal">
      <formula>"연"</formula>
    </cfRule>
    <cfRule type="cellIs" dxfId="2348" priority="4103" operator="equal">
      <formula>"연"</formula>
    </cfRule>
    <cfRule type="cellIs" dxfId="2347" priority="4102" operator="equal">
      <formula>"연"</formula>
    </cfRule>
    <cfRule type="cellIs" dxfId="2346" priority="4101" operator="equal">
      <formula>"연"</formula>
    </cfRule>
    <cfRule type="cellIs" dxfId="2345" priority="4099" operator="equal">
      <formula>"연"</formula>
    </cfRule>
    <cfRule type="cellIs" dxfId="2344" priority="4097" operator="equal">
      <formula>"연"</formula>
    </cfRule>
    <cfRule type="cellIs" dxfId="2343" priority="4096" operator="equal">
      <formula>"연"</formula>
    </cfRule>
    <cfRule type="cellIs" dxfId="2342" priority="4126" operator="equal">
      <formula>"연"</formula>
    </cfRule>
    <cfRule type="cellIs" dxfId="2341" priority="4125" operator="equal">
      <formula>"연"</formula>
    </cfRule>
    <cfRule type="cellIs" dxfId="2340" priority="4124" operator="equal">
      <formula>"연"</formula>
    </cfRule>
    <cfRule type="cellIs" dxfId="2339" priority="4123" operator="equal">
      <formula>"연"</formula>
    </cfRule>
    <cfRule type="cellIs" dxfId="2338" priority="4122" operator="equal">
      <formula>"연"</formula>
    </cfRule>
    <cfRule type="cellIs" dxfId="2337" priority="4120" operator="equal">
      <formula>"연"</formula>
    </cfRule>
    <cfRule type="cellIs" dxfId="2336" priority="4119" operator="equal">
      <formula>"연"</formula>
    </cfRule>
    <cfRule type="cellIs" dxfId="2335" priority="4118" operator="equal">
      <formula>"연"</formula>
    </cfRule>
    <cfRule type="cellIs" dxfId="2334" priority="4117" operator="equal">
      <formula>"연"</formula>
    </cfRule>
    <cfRule type="cellIs" dxfId="2333" priority="4115" operator="equal">
      <formula>"연"</formula>
    </cfRule>
    <cfRule type="cellIs" dxfId="2332" priority="4114" operator="equal">
      <formula>"연"</formula>
    </cfRule>
    <cfRule type="cellIs" dxfId="2331" priority="4113" operator="equal">
      <formula>"연"</formula>
    </cfRule>
    <cfRule type="cellIs" dxfId="2330" priority="4112" operator="equal">
      <formula>"연"</formula>
    </cfRule>
  </conditionalFormatting>
  <conditionalFormatting sqref="L36">
    <cfRule type="cellIs" dxfId="2329" priority="1599" operator="equal">
      <formula>"연"</formula>
    </cfRule>
    <cfRule type="cellIs" dxfId="2328" priority="1600" operator="equal">
      <formula>"연"</formula>
    </cfRule>
    <cfRule type="cellIs" dxfId="2327" priority="1601" operator="equal">
      <formula>"연"</formula>
    </cfRule>
    <cfRule type="cellIs" dxfId="2326" priority="1603" operator="equal">
      <formula>"연"</formula>
    </cfRule>
    <cfRule type="cellIs" dxfId="2325" priority="1604" operator="equal">
      <formula>"연"</formula>
    </cfRule>
    <cfRule type="cellIs" dxfId="2324" priority="1605" operator="equal">
      <formula>"연"</formula>
    </cfRule>
    <cfRule type="cellIs" dxfId="2323" priority="1607" operator="equal">
      <formula>"연"</formula>
    </cfRule>
    <cfRule type="cellIs" dxfId="2322" priority="1591" operator="equal">
      <formula>"연"</formula>
    </cfRule>
    <cfRule type="cellIs" dxfId="2321" priority="1585" operator="equal">
      <formula>"연"</formula>
    </cfRule>
    <cfRule type="cellIs" dxfId="2320" priority="1575" operator="equal">
      <formula>"연"</formula>
    </cfRule>
    <cfRule type="cellIs" dxfId="2319" priority="1576" operator="equal">
      <formula>"연"</formula>
    </cfRule>
    <cfRule type="cellIs" dxfId="2318" priority="1577" operator="equal">
      <formula>"연"</formula>
    </cfRule>
    <cfRule type="cellIs" dxfId="2317" priority="1578" operator="equal">
      <formula>"연"</formula>
    </cfRule>
    <cfRule type="cellIs" dxfId="2316" priority="1579" operator="equal">
      <formula>"연"</formula>
    </cfRule>
    <cfRule type="cellIs" dxfId="2315" priority="1581" operator="equal">
      <formula>"연"</formula>
    </cfRule>
    <cfRule type="cellIs" dxfId="2314" priority="1582" operator="equal">
      <formula>"연"</formula>
    </cfRule>
    <cfRule type="cellIs" dxfId="2313" priority="1583" operator="equal">
      <formula>"연"</formula>
    </cfRule>
    <cfRule type="cellIs" dxfId="2312" priority="1584" operator="equal">
      <formula>"연"</formula>
    </cfRule>
    <cfRule type="cellIs" dxfId="2311" priority="1586" operator="equal">
      <formula>"연"</formula>
    </cfRule>
    <cfRule type="cellIs" dxfId="2310" priority="1588" operator="equal">
      <formula>"연"</formula>
    </cfRule>
    <cfRule type="cellIs" dxfId="2309" priority="1589" operator="equal">
      <formula>"연"</formula>
    </cfRule>
    <cfRule type="cellIs" dxfId="2308" priority="1590" operator="equal">
      <formula>"연"</formula>
    </cfRule>
    <cfRule type="cellIs" dxfId="2307" priority="1593" operator="equal">
      <formula>"연"</formula>
    </cfRule>
    <cfRule type="cellIs" dxfId="2306" priority="1594" operator="equal">
      <formula>"연"</formula>
    </cfRule>
    <cfRule type="cellIs" dxfId="2305" priority="1595" operator="equal">
      <formula>"연"</formula>
    </cfRule>
    <cfRule type="cellIs" dxfId="2304" priority="1596" operator="equal">
      <formula>"연"</formula>
    </cfRule>
    <cfRule type="cellIs" dxfId="2303" priority="1598" operator="equal">
      <formula>"연"</formula>
    </cfRule>
  </conditionalFormatting>
  <conditionalFormatting sqref="L36:L37">
    <cfRule type="cellIs" dxfId="2302" priority="1606" operator="equal">
      <formula>"연"</formula>
    </cfRule>
  </conditionalFormatting>
  <conditionalFormatting sqref="L37">
    <cfRule type="cellIs" dxfId="2301" priority="3298" operator="equal">
      <formula>"연"</formula>
    </cfRule>
    <cfRule type="cellIs" dxfId="2300" priority="3299" operator="equal">
      <formula>"연"</formula>
    </cfRule>
    <cfRule type="cellIs" dxfId="2299" priority="3297" operator="equal">
      <formula>"연"</formula>
    </cfRule>
    <cfRule type="cellIs" dxfId="2298" priority="3300" operator="equal">
      <formula>"연"</formula>
    </cfRule>
    <cfRule type="cellIs" dxfId="2297" priority="3302" operator="equal">
      <formula>"연"</formula>
    </cfRule>
    <cfRule type="cellIs" dxfId="2296" priority="3294" operator="equal">
      <formula>"연"</formula>
    </cfRule>
    <cfRule type="cellIs" dxfId="2295" priority="3292" operator="equal">
      <formula>"연"</formula>
    </cfRule>
    <cfRule type="cellIs" dxfId="2294" priority="3304" operator="equal">
      <formula>"연"</formula>
    </cfRule>
    <cfRule type="cellIs" dxfId="2293" priority="3305" operator="equal">
      <formula>"연"</formula>
    </cfRule>
    <cfRule type="cellIs" dxfId="2292" priority="3306" operator="equal">
      <formula>"연"</formula>
    </cfRule>
    <cfRule type="cellIs" dxfId="2291" priority="3307" operator="equal">
      <formula>"연"</formula>
    </cfRule>
    <cfRule type="cellIs" dxfId="2290" priority="3308" operator="equal">
      <formula>"연"</formula>
    </cfRule>
    <cfRule type="cellIs" dxfId="2289" priority="3309" operator="equal">
      <formula>"연"</formula>
    </cfRule>
    <cfRule type="cellIs" dxfId="2288" priority="3310" operator="equal">
      <formula>"연"</formula>
    </cfRule>
    <cfRule type="cellIs" dxfId="2287" priority="3312" operator="equal">
      <formula>"연"</formula>
    </cfRule>
    <cfRule type="cellIs" dxfId="2286" priority="3295" operator="equal">
      <formula>"연"</formula>
    </cfRule>
    <cfRule type="cellIs" dxfId="2285" priority="3303" operator="equal">
      <formula>"연"</formula>
    </cfRule>
    <cfRule type="cellIs" dxfId="2284" priority="3293" operator="equal">
      <formula>"연"</formula>
    </cfRule>
  </conditionalFormatting>
  <conditionalFormatting sqref="M24">
    <cfRule type="cellIs" dxfId="2283" priority="1076" operator="equal">
      <formula>"연"</formula>
    </cfRule>
  </conditionalFormatting>
  <conditionalFormatting sqref="M27">
    <cfRule type="cellIs" dxfId="2282" priority="1075" operator="equal">
      <formula>"연"</formula>
    </cfRule>
  </conditionalFormatting>
  <conditionalFormatting sqref="M29">
    <cfRule type="cellIs" dxfId="2281" priority="1074" operator="equal">
      <formula>"연"</formula>
    </cfRule>
  </conditionalFormatting>
  <conditionalFormatting sqref="M34">
    <cfRule type="cellIs" dxfId="2280" priority="3265" operator="equal">
      <formula>"연"</formula>
    </cfRule>
    <cfRule type="cellIs" dxfId="2279" priority="3264" operator="equal">
      <formula>"연"</formula>
    </cfRule>
    <cfRule type="cellIs" dxfId="2278" priority="3263" operator="equal">
      <formula>"연"</formula>
    </cfRule>
    <cfRule type="cellIs" dxfId="2277" priority="3248" operator="equal">
      <formula>"연"</formula>
    </cfRule>
    <cfRule type="cellIs" dxfId="2276" priority="3249" operator="equal">
      <formula>"연"</formula>
    </cfRule>
    <cfRule type="cellIs" dxfId="2275" priority="3262" operator="equal">
      <formula>"연"</formula>
    </cfRule>
    <cfRule type="cellIs" dxfId="2274" priority="3261" operator="equal">
      <formula>"연"</formula>
    </cfRule>
    <cfRule type="cellIs" dxfId="2273" priority="3260" operator="equal">
      <formula>"연"</formula>
    </cfRule>
    <cfRule type="cellIs" dxfId="2272" priority="3259" operator="equal">
      <formula>"연"</formula>
    </cfRule>
    <cfRule type="cellIs" dxfId="2271" priority="3258" operator="equal">
      <formula>"연"</formula>
    </cfRule>
    <cfRule type="cellIs" dxfId="2270" priority="3256" operator="equal">
      <formula>"연"</formula>
    </cfRule>
    <cfRule type="cellIs" dxfId="2269" priority="3255" operator="equal">
      <formula>"연"</formula>
    </cfRule>
    <cfRule type="cellIs" dxfId="2268" priority="3254" operator="equal">
      <formula>"연"</formula>
    </cfRule>
    <cfRule type="cellIs" dxfId="2267" priority="3251" operator="equal">
      <formula>"연"</formula>
    </cfRule>
    <cfRule type="cellIs" dxfId="2266" priority="3250" operator="equal">
      <formula>"연"</formula>
    </cfRule>
    <cfRule type="cellIs" dxfId="2265" priority="3268" operator="equal">
      <formula>"연"</formula>
    </cfRule>
    <cfRule type="cellIs" dxfId="2264" priority="3266" operator="equal">
      <formula>"연"</formula>
    </cfRule>
    <cfRule type="cellIs" dxfId="2263" priority="3253" operator="equal">
      <formula>"연"</formula>
    </cfRule>
  </conditionalFormatting>
  <conditionalFormatting sqref="M34:M35">
    <cfRule type="cellIs" dxfId="2262" priority="3267" operator="equal">
      <formula>"연"</formula>
    </cfRule>
  </conditionalFormatting>
  <conditionalFormatting sqref="M35">
    <cfRule type="cellIs" dxfId="2261" priority="3280" operator="equal">
      <formula>"연"</formula>
    </cfRule>
    <cfRule type="cellIs" dxfId="2260" priority="3278" operator="equal">
      <formula>"연"</formula>
    </cfRule>
    <cfRule type="cellIs" dxfId="2259" priority="3277" operator="equal">
      <formula>"연"</formula>
    </cfRule>
    <cfRule type="cellIs" dxfId="2258" priority="3276" operator="equal">
      <formula>"연"</formula>
    </cfRule>
    <cfRule type="cellIs" dxfId="2257" priority="3275" operator="equal">
      <formula>"연"</formula>
    </cfRule>
    <cfRule type="cellIs" dxfId="2256" priority="3273" operator="equal">
      <formula>"연"</formula>
    </cfRule>
    <cfRule type="cellIs" dxfId="2255" priority="3272" operator="equal">
      <formula>"연"</formula>
    </cfRule>
    <cfRule type="cellIs" dxfId="2254" priority="3271" operator="equal">
      <formula>"연"</formula>
    </cfRule>
    <cfRule type="cellIs" dxfId="2253" priority="3270" operator="equal">
      <formula>"연"</formula>
    </cfRule>
    <cfRule type="cellIs" dxfId="2252" priority="3288" operator="equal">
      <formula>"연"</formula>
    </cfRule>
    <cfRule type="cellIs" dxfId="2251" priority="3290" operator="equal">
      <formula>"연"</formula>
    </cfRule>
    <cfRule type="cellIs" dxfId="2250" priority="3287" operator="equal">
      <formula>"연"</formula>
    </cfRule>
    <cfRule type="cellIs" dxfId="2249" priority="3286" operator="equal">
      <formula>"연"</formula>
    </cfRule>
    <cfRule type="cellIs" dxfId="2248" priority="3285" operator="equal">
      <formula>"연"</formula>
    </cfRule>
    <cfRule type="cellIs" dxfId="2247" priority="3284" operator="equal">
      <formula>"연"</formula>
    </cfRule>
    <cfRule type="cellIs" dxfId="2246" priority="3283" operator="equal">
      <formula>"연"</formula>
    </cfRule>
    <cfRule type="cellIs" dxfId="2245" priority="3282" operator="equal">
      <formula>"연"</formula>
    </cfRule>
    <cfRule type="cellIs" dxfId="2244" priority="3281" operator="equal">
      <formula>"연"</formula>
    </cfRule>
  </conditionalFormatting>
  <conditionalFormatting sqref="M36">
    <cfRule type="cellIs" dxfId="2243" priority="4280" operator="equal">
      <formula>"연"</formula>
    </cfRule>
    <cfRule type="cellIs" dxfId="2242" priority="4285" operator="equal">
      <formula>"연"</formula>
    </cfRule>
    <cfRule type="cellIs" dxfId="2241" priority="4286" operator="equal">
      <formula>"연"</formula>
    </cfRule>
    <cfRule type="cellIs" dxfId="2240" priority="4289" operator="equal">
      <formula>"연"</formula>
    </cfRule>
    <cfRule type="cellIs" dxfId="2239" priority="4290" operator="equal">
      <formula>"연"</formula>
    </cfRule>
    <cfRule type="cellIs" dxfId="2238" priority="4291" operator="equal">
      <formula>"연"</formula>
    </cfRule>
    <cfRule type="cellIs" dxfId="2237" priority="4292" operator="equal">
      <formula>"연"</formula>
    </cfRule>
    <cfRule type="cellIs" dxfId="2236" priority="4281" operator="equal">
      <formula>"연"</formula>
    </cfRule>
    <cfRule type="cellIs" dxfId="2235" priority="4278" operator="equal">
      <formula>"연"</formula>
    </cfRule>
    <cfRule type="cellIs" dxfId="2234" priority="4283" operator="equal">
      <formula>"연"</formula>
    </cfRule>
    <cfRule type="cellIs" dxfId="2233" priority="4279" operator="equal">
      <formula>"연"</formula>
    </cfRule>
    <cfRule type="cellIs" dxfId="2232" priority="4288" operator="equal">
      <formula>"연"</formula>
    </cfRule>
    <cfRule type="cellIs" dxfId="2231" priority="4284" operator="equal">
      <formula>"연"</formula>
    </cfRule>
  </conditionalFormatting>
  <conditionalFormatting sqref="M36:M37">
    <cfRule type="cellIs" dxfId="2230" priority="4093" operator="equal">
      <formula>"연"</formula>
    </cfRule>
  </conditionalFormatting>
  <conditionalFormatting sqref="M37">
    <cfRule type="cellIs" dxfId="2229" priority="4065" operator="equal">
      <formula>"연"</formula>
    </cfRule>
    <cfRule type="cellIs" dxfId="2228" priority="4085" operator="equal">
      <formula>"연"</formula>
    </cfRule>
    <cfRule type="cellIs" dxfId="2227" priority="4069" operator="equal">
      <formula>"연"</formula>
    </cfRule>
    <cfRule type="cellIs" dxfId="2226" priority="4067" operator="equal">
      <formula>"연"</formula>
    </cfRule>
    <cfRule type="cellIs" dxfId="2225" priority="4092" operator="equal">
      <formula>"연"</formula>
    </cfRule>
    <cfRule type="cellIs" dxfId="2224" priority="4094" operator="equal">
      <formula>"연"</formula>
    </cfRule>
    <cfRule type="cellIs" dxfId="2223" priority="4074" operator="equal">
      <formula>"연"</formula>
    </cfRule>
    <cfRule type="cellIs" dxfId="2222" priority="4087" operator="equal">
      <formula>"연"</formula>
    </cfRule>
    <cfRule type="cellIs" dxfId="2221" priority="4088" operator="equal">
      <formula>"연"</formula>
    </cfRule>
    <cfRule type="cellIs" dxfId="2220" priority="4090" operator="equal">
      <formula>"연"</formula>
    </cfRule>
    <cfRule type="cellIs" dxfId="2219" priority="4071" operator="equal">
      <formula>"연"</formula>
    </cfRule>
    <cfRule type="cellIs" dxfId="2218" priority="4072" operator="equal">
      <formula>"연"</formula>
    </cfRule>
    <cfRule type="cellIs" dxfId="2217" priority="4075" operator="equal">
      <formula>"연"</formula>
    </cfRule>
    <cfRule type="cellIs" dxfId="2216" priority="4076" operator="equal">
      <formula>"연"</formula>
    </cfRule>
    <cfRule type="cellIs" dxfId="2215" priority="4077" operator="equal">
      <formula>"연"</formula>
    </cfRule>
    <cfRule type="cellIs" dxfId="2214" priority="4078" operator="equal">
      <formula>"연"</formula>
    </cfRule>
    <cfRule type="cellIs" dxfId="2213" priority="4066" operator="equal">
      <formula>"연"</formula>
    </cfRule>
    <cfRule type="cellIs" dxfId="2212" priority="4091" operator="equal">
      <formula>"연"</formula>
    </cfRule>
    <cfRule type="cellIs" dxfId="2211" priority="4079" operator="equal">
      <formula>"연"</formula>
    </cfRule>
    <cfRule type="cellIs" dxfId="2210" priority="4080" operator="equal">
      <formula>"연"</formula>
    </cfRule>
    <cfRule type="cellIs" dxfId="2209" priority="4064" operator="equal">
      <formula>"연"</formula>
    </cfRule>
    <cfRule type="cellIs" dxfId="2208" priority="4081" operator="equal">
      <formula>"연"</formula>
    </cfRule>
    <cfRule type="cellIs" dxfId="2207" priority="4086" operator="equal">
      <formula>"연"</formula>
    </cfRule>
    <cfRule type="cellIs" dxfId="2206" priority="4070" operator="equal">
      <formula>"연"</formula>
    </cfRule>
    <cfRule type="cellIs" dxfId="2205" priority="4082" operator="equal">
      <formula>"연"</formula>
    </cfRule>
    <cfRule type="cellIs" dxfId="2204" priority="4083" operator="equal">
      <formula>"연"</formula>
    </cfRule>
  </conditionalFormatting>
  <conditionalFormatting sqref="M34:N34">
    <cfRule type="cellIs" dxfId="2203" priority="3245" operator="equal">
      <formula>"연"</formula>
    </cfRule>
  </conditionalFormatting>
  <conditionalFormatting sqref="M35:N35">
    <cfRule type="cellIs" dxfId="2202" priority="3289" operator="equal">
      <formula>"연"</formula>
    </cfRule>
  </conditionalFormatting>
  <conditionalFormatting sqref="N25">
    <cfRule type="cellIs" dxfId="2201" priority="1073" operator="equal">
      <formula>"연"</formula>
    </cfRule>
  </conditionalFormatting>
  <conditionalFormatting sqref="N30:N31">
    <cfRule type="cellIs" dxfId="2200" priority="1071" operator="equal">
      <formula>"연"</formula>
    </cfRule>
  </conditionalFormatting>
  <conditionalFormatting sqref="N34">
    <cfRule type="cellIs" dxfId="2199" priority="3246" operator="equal">
      <formula>"연"</formula>
    </cfRule>
    <cfRule type="cellIs" dxfId="2198" priority="3237" operator="equal">
      <formula>"연"</formula>
    </cfRule>
    <cfRule type="cellIs" dxfId="2197" priority="3225" operator="equal">
      <formula>"연"</formula>
    </cfRule>
    <cfRule type="cellIs" dxfId="2196" priority="3238" operator="equal">
      <formula>"연"</formula>
    </cfRule>
    <cfRule type="cellIs" dxfId="2195" priority="3239" operator="equal">
      <formula>"연"</formula>
    </cfRule>
    <cfRule type="cellIs" dxfId="2194" priority="3233" operator="equal">
      <formula>"연"</formula>
    </cfRule>
    <cfRule type="cellIs" dxfId="2193" priority="3232" operator="equal">
      <formula>"연"</formula>
    </cfRule>
    <cfRule type="cellIs" dxfId="2192" priority="3244" operator="equal">
      <formula>"연"</formula>
    </cfRule>
    <cfRule type="cellIs" dxfId="2191" priority="3231" operator="equal">
      <formula>"연"</formula>
    </cfRule>
    <cfRule type="cellIs" dxfId="2190" priority="3240" operator="equal">
      <formula>"연"</formula>
    </cfRule>
    <cfRule type="cellIs" dxfId="2189" priority="3241" operator="equal">
      <formula>"연"</formula>
    </cfRule>
    <cfRule type="cellIs" dxfId="2188" priority="3242" operator="equal">
      <formula>"연"</formula>
    </cfRule>
    <cfRule type="cellIs" dxfId="2187" priority="3234" operator="equal">
      <formula>"연"</formula>
    </cfRule>
    <cfRule type="cellIs" dxfId="2186" priority="3229" operator="equal">
      <formula>"연"</formula>
    </cfRule>
    <cfRule type="cellIs" dxfId="2185" priority="3228" operator="equal">
      <formula>"연"</formula>
    </cfRule>
    <cfRule type="cellIs" dxfId="2184" priority="3227" operator="equal">
      <formula>"연"</formula>
    </cfRule>
    <cfRule type="cellIs" dxfId="2183" priority="3236" operator="equal">
      <formula>"연"</formula>
    </cfRule>
    <cfRule type="cellIs" dxfId="2182" priority="3226" operator="equal">
      <formula>"연"</formula>
    </cfRule>
    <cfRule type="cellIs" dxfId="2181" priority="3243" operator="equal">
      <formula>"연"</formula>
    </cfRule>
  </conditionalFormatting>
  <conditionalFormatting sqref="N35">
    <cfRule type="cellIs" dxfId="2180" priority="4054" operator="equal">
      <formula>"연"</formula>
    </cfRule>
    <cfRule type="cellIs" dxfId="2179" priority="4055" operator="equal">
      <formula>"연"</formula>
    </cfRule>
    <cfRule type="cellIs" dxfId="2178" priority="4056" operator="equal">
      <formula>"연"</formula>
    </cfRule>
    <cfRule type="cellIs" dxfId="2177" priority="4058" operator="equal">
      <formula>"연"</formula>
    </cfRule>
    <cfRule type="cellIs" dxfId="2176" priority="4059" operator="equal">
      <formula>"연"</formula>
    </cfRule>
    <cfRule type="cellIs" dxfId="2175" priority="4060" operator="equal">
      <formula>"연"</formula>
    </cfRule>
    <cfRule type="cellIs" dxfId="2174" priority="4061" operator="equal">
      <formula>"연"</formula>
    </cfRule>
    <cfRule type="cellIs" dxfId="2173" priority="4048" operator="equal">
      <formula>"연"</formula>
    </cfRule>
    <cfRule type="cellIs" dxfId="2172" priority="4062" operator="equal">
      <formula>"연"</formula>
    </cfRule>
    <cfRule type="cellIs" dxfId="2171" priority="4040" operator="equal">
      <formula>"연"</formula>
    </cfRule>
    <cfRule type="cellIs" dxfId="2170" priority="4039" operator="equal">
      <formula>"연"</formula>
    </cfRule>
    <cfRule type="cellIs" dxfId="2169" priority="4038" operator="equal">
      <formula>"연"</formula>
    </cfRule>
    <cfRule type="cellIs" dxfId="2168" priority="4037" operator="equal">
      <formula>"연"</formula>
    </cfRule>
    <cfRule type="cellIs" dxfId="2167" priority="4035" operator="equal">
      <formula>"연"</formula>
    </cfRule>
    <cfRule type="cellIs" dxfId="2166" priority="4034" operator="equal">
      <formula>"연"</formula>
    </cfRule>
    <cfRule type="cellIs" dxfId="2165" priority="4033" operator="equal">
      <formula>"연"</formula>
    </cfRule>
    <cfRule type="cellIs" dxfId="2164" priority="4032" operator="equal">
      <formula>"연"</formula>
    </cfRule>
    <cfRule type="cellIs" dxfId="2163" priority="4043" operator="equal">
      <formula>"연"</formula>
    </cfRule>
    <cfRule type="cellIs" dxfId="2162" priority="4042" operator="equal">
      <formula>"연"</formula>
    </cfRule>
    <cfRule type="cellIs" dxfId="2161" priority="4044" operator="equal">
      <formula>"연"</formula>
    </cfRule>
    <cfRule type="cellIs" dxfId="2160" priority="4045" operator="equal">
      <formula>"연"</formula>
    </cfRule>
    <cfRule type="cellIs" dxfId="2159" priority="4046" operator="equal">
      <formula>"연"</formula>
    </cfRule>
    <cfRule type="cellIs" dxfId="2158" priority="4047" operator="equal">
      <formula>"연"</formula>
    </cfRule>
    <cfRule type="cellIs" dxfId="2157" priority="4049" operator="equal">
      <formula>"연"</formula>
    </cfRule>
    <cfRule type="cellIs" dxfId="2156" priority="4050" operator="equal">
      <formula>"연"</formula>
    </cfRule>
    <cfRule type="cellIs" dxfId="2155" priority="4051" operator="equal">
      <formula>"연"</formula>
    </cfRule>
    <cfRule type="cellIs" dxfId="2154" priority="4053" operator="equal">
      <formula>"연"</formula>
    </cfRule>
  </conditionalFormatting>
  <conditionalFormatting sqref="N36">
    <cfRule type="cellIs" dxfId="2153" priority="2168" operator="equal">
      <formula>"연"</formula>
    </cfRule>
    <cfRule type="cellIs" dxfId="2152" priority="2167" operator="equal">
      <formula>"연"</formula>
    </cfRule>
    <cfRule type="cellIs" dxfId="2151" priority="2166" operator="equal">
      <formula>"연"</formula>
    </cfRule>
    <cfRule type="cellIs" dxfId="2150" priority="2165" operator="equal">
      <formula>"연"</formula>
    </cfRule>
    <cfRule type="cellIs" dxfId="2149" priority="2164" operator="equal">
      <formula>"연"</formula>
    </cfRule>
    <cfRule type="cellIs" dxfId="2148" priority="2162" operator="equal">
      <formula>"연"</formula>
    </cfRule>
    <cfRule type="cellIs" dxfId="2147" priority="2161" operator="equal">
      <formula>"연"</formula>
    </cfRule>
    <cfRule type="cellIs" dxfId="2146" priority="2160" operator="equal">
      <formula>"연"</formula>
    </cfRule>
    <cfRule type="cellIs" dxfId="2145" priority="2140" operator="equal">
      <formula>"연"</formula>
    </cfRule>
    <cfRule type="cellIs" dxfId="2144" priority="2146" operator="equal">
      <formula>"연"</formula>
    </cfRule>
    <cfRule type="cellIs" dxfId="2143" priority="2142" operator="equal">
      <formula>"연"</formula>
    </cfRule>
    <cfRule type="cellIs" dxfId="2142" priority="2144" operator="equal">
      <formula>"연"</formula>
    </cfRule>
    <cfRule type="cellIs" dxfId="2141" priority="2138" operator="equal">
      <formula>"연"</formula>
    </cfRule>
    <cfRule type="cellIs" dxfId="2140" priority="2145" operator="equal">
      <formula>"연"</formula>
    </cfRule>
    <cfRule type="cellIs" dxfId="2139" priority="2139" operator="equal">
      <formula>"연"</formula>
    </cfRule>
    <cfRule type="cellIs" dxfId="2138" priority="2143" operator="equal">
      <formula>"연"</formula>
    </cfRule>
    <cfRule type="cellIs" dxfId="2137" priority="2147" operator="equal">
      <formula>"연"</formula>
    </cfRule>
    <cfRule type="cellIs" dxfId="2136" priority="2149" operator="equal">
      <formula>"연"</formula>
    </cfRule>
    <cfRule type="cellIs" dxfId="2135" priority="2150" operator="equal">
      <formula>"연"</formula>
    </cfRule>
    <cfRule type="cellIs" dxfId="2134" priority="2159" operator="equal">
      <formula>"연"</formula>
    </cfRule>
    <cfRule type="cellIs" dxfId="2133" priority="2151" operator="equal">
      <formula>"연"</formula>
    </cfRule>
    <cfRule type="cellIs" dxfId="2132" priority="2152" operator="equal">
      <formula>"연"</formula>
    </cfRule>
    <cfRule type="cellIs" dxfId="2131" priority="2154" operator="equal">
      <formula>"연"</formula>
    </cfRule>
    <cfRule type="cellIs" dxfId="2130" priority="2155" operator="equal">
      <formula>"연"</formula>
    </cfRule>
    <cfRule type="cellIs" dxfId="2129" priority="2156" operator="equal">
      <formula>"연"</formula>
    </cfRule>
    <cfRule type="cellIs" dxfId="2128" priority="2157" operator="equal">
      <formula>"연"</formula>
    </cfRule>
  </conditionalFormatting>
  <conditionalFormatting sqref="N37">
    <cfRule type="cellIs" dxfId="2127" priority="2062" operator="equal">
      <formula>"연"</formula>
    </cfRule>
    <cfRule type="cellIs" dxfId="2126" priority="2063" operator="equal">
      <formula>"연"</formula>
    </cfRule>
    <cfRule type="cellIs" dxfId="2125" priority="2058" operator="equal">
      <formula>"연"</formula>
    </cfRule>
    <cfRule type="cellIs" dxfId="2124" priority="2065" operator="equal">
      <formula>"연"</formula>
    </cfRule>
    <cfRule type="cellIs" dxfId="2123" priority="2048" operator="equal">
      <formula>"연"</formula>
    </cfRule>
    <cfRule type="cellIs" dxfId="2122" priority="2039" operator="equal">
      <formula>"연"</formula>
    </cfRule>
    <cfRule type="cellIs" dxfId="2121" priority="2040" operator="equal">
      <formula>"연"</formula>
    </cfRule>
    <cfRule type="cellIs" dxfId="2120" priority="2041" operator="equal">
      <formula>"연"</formula>
    </cfRule>
    <cfRule type="cellIs" dxfId="2119" priority="2066" operator="equal">
      <formula>"연"</formula>
    </cfRule>
    <cfRule type="cellIs" dxfId="2118" priority="2067" operator="equal">
      <formula>"연"</formula>
    </cfRule>
    <cfRule type="cellIs" dxfId="2117" priority="2043" operator="equal">
      <formula>"연"</formula>
    </cfRule>
    <cfRule type="cellIs" dxfId="2116" priority="2044" operator="equal">
      <formula>"연"</formula>
    </cfRule>
    <cfRule type="cellIs" dxfId="2115" priority="2037" operator="equal">
      <formula>"연"</formula>
    </cfRule>
    <cfRule type="cellIs" dxfId="2114" priority="2046" operator="equal">
      <formula>"연"</formula>
    </cfRule>
    <cfRule type="cellIs" dxfId="2113" priority="2047" operator="equal">
      <formula>"연"</formula>
    </cfRule>
    <cfRule type="cellIs" dxfId="2112" priority="2050" operator="equal">
      <formula>"연"</formula>
    </cfRule>
    <cfRule type="cellIs" dxfId="2111" priority="2051" operator="equal">
      <formula>"연"</formula>
    </cfRule>
    <cfRule type="cellIs" dxfId="2110" priority="2052" operator="equal">
      <formula>"연"</formula>
    </cfRule>
    <cfRule type="cellIs" dxfId="2109" priority="2053" operator="equal">
      <formula>"연"</formula>
    </cfRule>
    <cfRule type="cellIs" dxfId="2108" priority="2045" operator="equal">
      <formula>"연"</formula>
    </cfRule>
    <cfRule type="cellIs" dxfId="2107" priority="2038" operator="equal">
      <formula>"연"</formula>
    </cfRule>
    <cfRule type="cellIs" dxfId="2106" priority="2069" operator="equal">
      <formula>"연"</formula>
    </cfRule>
    <cfRule type="cellIs" dxfId="2105" priority="2056" operator="equal">
      <formula>"연"</formula>
    </cfRule>
    <cfRule type="cellIs" dxfId="2104" priority="2057" operator="equal">
      <formula>"연"</formula>
    </cfRule>
    <cfRule type="cellIs" dxfId="2103" priority="2060" operator="equal">
      <formula>"연"</formula>
    </cfRule>
    <cfRule type="cellIs" dxfId="2102" priority="2061" operator="equal">
      <formula>"연"</formula>
    </cfRule>
    <cfRule type="cellIs" dxfId="2101" priority="2055" operator="equal">
      <formula>"연"</formula>
    </cfRule>
  </conditionalFormatting>
  <conditionalFormatting sqref="N36:O36">
    <cfRule type="cellIs" dxfId="2100" priority="2132" operator="equal">
      <formula>"연"</formula>
    </cfRule>
    <cfRule type="cellIs" dxfId="2099" priority="2133" operator="equal">
      <formula>"연"</formula>
    </cfRule>
  </conditionalFormatting>
  <conditionalFormatting sqref="N37:O37">
    <cfRule type="cellIs" dxfId="2098" priority="2068" operator="equal">
      <formula>"연"</formula>
    </cfRule>
  </conditionalFormatting>
  <conditionalFormatting sqref="O18:O20">
    <cfRule type="cellIs" dxfId="2097" priority="1082" operator="equal">
      <formula>"연"</formula>
    </cfRule>
  </conditionalFormatting>
  <conditionalFormatting sqref="O34">
    <cfRule type="cellIs" dxfId="2096" priority="4006" operator="equal">
      <formula>"연"</formula>
    </cfRule>
    <cfRule type="cellIs" dxfId="2095" priority="4008" operator="equal">
      <formula>"연"</formula>
    </cfRule>
    <cfRule type="cellIs" dxfId="2094" priority="4010" operator="equal">
      <formula>"연"</formula>
    </cfRule>
    <cfRule type="cellIs" dxfId="2093" priority="4011" operator="equal">
      <formula>"연"</formula>
    </cfRule>
    <cfRule type="cellIs" dxfId="2092" priority="4012" operator="equal">
      <formula>"연"</formula>
    </cfRule>
    <cfRule type="cellIs" dxfId="2091" priority="4013" operator="equal">
      <formula>"연"</formula>
    </cfRule>
    <cfRule type="cellIs" dxfId="2090" priority="4014" operator="equal">
      <formula>"연"</formula>
    </cfRule>
    <cfRule type="cellIs" dxfId="2089" priority="4015" operator="equal">
      <formula>"연"</formula>
    </cfRule>
    <cfRule type="cellIs" dxfId="2088" priority="4016" operator="equal">
      <formula>"연"</formula>
    </cfRule>
    <cfRule type="cellIs" dxfId="2087" priority="4017" operator="equal">
      <formula>"연"</formula>
    </cfRule>
    <cfRule type="cellIs" dxfId="2086" priority="4018" operator="equal">
      <formula>"연"</formula>
    </cfRule>
    <cfRule type="cellIs" dxfId="2085" priority="4019" operator="equal">
      <formula>"연"</formula>
    </cfRule>
    <cfRule type="cellIs" dxfId="2084" priority="4021" operator="equal">
      <formula>"연"</formula>
    </cfRule>
    <cfRule type="cellIs" dxfId="2083" priority="4022" operator="equal">
      <formula>"연"</formula>
    </cfRule>
    <cfRule type="cellIs" dxfId="2082" priority="4023" operator="equal">
      <formula>"연"</formula>
    </cfRule>
    <cfRule type="cellIs" dxfId="2081" priority="4024" operator="equal">
      <formula>"연"</formula>
    </cfRule>
    <cfRule type="cellIs" dxfId="2080" priority="4026" operator="equal">
      <formula>"연"</formula>
    </cfRule>
    <cfRule type="cellIs" dxfId="2079" priority="4027" operator="equal">
      <formula>"연"</formula>
    </cfRule>
    <cfRule type="cellIs" dxfId="2078" priority="4005" operator="equal">
      <formula>"연"</formula>
    </cfRule>
    <cfRule type="cellIs" dxfId="2077" priority="4028" operator="equal">
      <formula>"연"</formula>
    </cfRule>
    <cfRule type="cellIs" dxfId="2076" priority="4029" operator="equal">
      <formula>"연"</formula>
    </cfRule>
    <cfRule type="cellIs" dxfId="2075" priority="4030" operator="equal">
      <formula>"연"</formula>
    </cfRule>
    <cfRule type="cellIs" dxfId="2074" priority="4007" operator="equal">
      <formula>"연"</formula>
    </cfRule>
    <cfRule type="cellIs" dxfId="2073" priority="4003" operator="equal">
      <formula>"연"</formula>
    </cfRule>
    <cfRule type="cellIs" dxfId="2072" priority="4002" operator="equal">
      <formula>"연"</formula>
    </cfRule>
    <cfRule type="cellIs" dxfId="2071" priority="4001" operator="equal">
      <formula>"연"</formula>
    </cfRule>
    <cfRule type="cellIs" dxfId="2070" priority="4000" operator="equal">
      <formula>"연"</formula>
    </cfRule>
  </conditionalFormatting>
  <conditionalFormatting sqref="O35">
    <cfRule type="cellIs" dxfId="2069" priority="3219" operator="equal">
      <formula>"연"</formula>
    </cfRule>
    <cfRule type="cellIs" dxfId="2068" priority="3218" operator="equal">
      <formula>"연"</formula>
    </cfRule>
    <cfRule type="cellIs" dxfId="2067" priority="3217" operator="equal">
      <formula>"연"</formula>
    </cfRule>
    <cfRule type="cellIs" dxfId="2066" priority="3216" operator="equal">
      <formula>"연"</formula>
    </cfRule>
    <cfRule type="cellIs" dxfId="2065" priority="3215" operator="equal">
      <formula>"연"</formula>
    </cfRule>
    <cfRule type="cellIs" dxfId="2064" priority="3214" operator="equal">
      <formula>"연"</formula>
    </cfRule>
    <cfRule type="cellIs" dxfId="2063" priority="3206" operator="equal">
      <formula>"연"</formula>
    </cfRule>
    <cfRule type="cellIs" dxfId="2062" priority="3212" operator="equal">
      <formula>"연"</formula>
    </cfRule>
    <cfRule type="cellIs" dxfId="2061" priority="3211" operator="equal">
      <formula>"연"</formula>
    </cfRule>
    <cfRule type="cellIs" dxfId="2060" priority="3210" operator="equal">
      <formula>"연"</formula>
    </cfRule>
    <cfRule type="cellIs" dxfId="2059" priority="3209" operator="equal">
      <formula>"연"</formula>
    </cfRule>
    <cfRule type="cellIs" dxfId="2058" priority="3207" operator="equal">
      <formula>"연"</formula>
    </cfRule>
    <cfRule type="cellIs" dxfId="2057" priority="3224" operator="equal">
      <formula>"연"</formula>
    </cfRule>
    <cfRule type="cellIs" dxfId="2056" priority="3205" operator="equal">
      <formula>"연"</formula>
    </cfRule>
    <cfRule type="cellIs" dxfId="2055" priority="3204" operator="equal">
      <formula>"연"</formula>
    </cfRule>
    <cfRule type="cellIs" dxfId="2054" priority="3222" operator="equal">
      <formula>"연"</formula>
    </cfRule>
    <cfRule type="cellIs" dxfId="2053" priority="3221" operator="equal">
      <formula>"연"</formula>
    </cfRule>
    <cfRule type="cellIs" dxfId="2052" priority="3220" operator="equal">
      <formula>"연"</formula>
    </cfRule>
    <cfRule type="cellIs" dxfId="2051" priority="3223" operator="equal">
      <formula>"연"</formula>
    </cfRule>
  </conditionalFormatting>
  <conditionalFormatting sqref="O35:O36">
    <cfRule type="cellIs" dxfId="2050" priority="2134" operator="equal">
      <formula>"연"</formula>
    </cfRule>
  </conditionalFormatting>
  <conditionalFormatting sqref="O36">
    <cfRule type="cellIs" dxfId="2049" priority="2116" operator="equal">
      <formula>"연"</formula>
    </cfRule>
    <cfRule type="cellIs" dxfId="2048" priority="2117" operator="equal">
      <formula>"연"</formula>
    </cfRule>
    <cfRule type="cellIs" dxfId="2047" priority="2118" operator="equal">
      <formula>"연"</formula>
    </cfRule>
    <cfRule type="cellIs" dxfId="2046" priority="2119" operator="equal">
      <formula>"연"</formula>
    </cfRule>
    <cfRule type="cellIs" dxfId="2045" priority="2121" operator="equal">
      <formula>"연"</formula>
    </cfRule>
    <cfRule type="cellIs" dxfId="2044" priority="2122" operator="equal">
      <formula>"연"</formula>
    </cfRule>
    <cfRule type="cellIs" dxfId="2043" priority="2123" operator="equal">
      <formula>"연"</formula>
    </cfRule>
    <cfRule type="cellIs" dxfId="2042" priority="2124" operator="equal">
      <formula>"연"</formula>
    </cfRule>
    <cfRule type="cellIs" dxfId="2041" priority="2126" operator="equal">
      <formula>"연"</formula>
    </cfRule>
    <cfRule type="cellIs" dxfId="2040" priority="2127" operator="equal">
      <formula>"연"</formula>
    </cfRule>
    <cfRule type="cellIs" dxfId="2039" priority="2128" operator="equal">
      <formula>"연"</formula>
    </cfRule>
    <cfRule type="cellIs" dxfId="2038" priority="2131" operator="equal">
      <formula>"연"</formula>
    </cfRule>
    <cfRule type="cellIs" dxfId="2037" priority="2135" operator="equal">
      <formula>"연"</formula>
    </cfRule>
    <cfRule type="cellIs" dxfId="2036" priority="2129" operator="equal">
      <formula>"연"</formula>
    </cfRule>
    <cfRule type="cellIs" dxfId="2035" priority="2104" operator="equal">
      <formula>"연"</formula>
    </cfRule>
    <cfRule type="cellIs" dxfId="2034" priority="2105" operator="equal">
      <formula>"연"</formula>
    </cfRule>
    <cfRule type="cellIs" dxfId="2033" priority="2106" operator="equal">
      <formula>"연"</formula>
    </cfRule>
    <cfRule type="cellIs" dxfId="2032" priority="2107" operator="equal">
      <formula>"연"</formula>
    </cfRule>
    <cfRule type="cellIs" dxfId="2031" priority="2109" operator="equal">
      <formula>"연"</formula>
    </cfRule>
    <cfRule type="cellIs" dxfId="2030" priority="2110" operator="equal">
      <formula>"연"</formula>
    </cfRule>
    <cfRule type="cellIs" dxfId="2029" priority="2111" operator="equal">
      <formula>"연"</formula>
    </cfRule>
    <cfRule type="cellIs" dxfId="2028" priority="2112" operator="equal">
      <formula>"연"</formula>
    </cfRule>
    <cfRule type="cellIs" dxfId="2027" priority="2113" operator="equal">
      <formula>"연"</formula>
    </cfRule>
    <cfRule type="cellIs" dxfId="2026" priority="2114" operator="equal">
      <formula>"연"</formula>
    </cfRule>
  </conditionalFormatting>
  <conditionalFormatting sqref="O36:O37">
    <cfRule type="cellIs" dxfId="2025" priority="2101" operator="equal">
      <formula>"연"</formula>
    </cfRule>
  </conditionalFormatting>
  <conditionalFormatting sqref="O37">
    <cfRule type="cellIs" dxfId="2024" priority="2096" operator="equal">
      <formula>"연"</formula>
    </cfRule>
    <cfRule type="cellIs" dxfId="2023" priority="2100" operator="equal">
      <formula>"연"</formula>
    </cfRule>
    <cfRule type="cellIs" dxfId="2022" priority="2102" operator="equal">
      <formula>"연"</formula>
    </cfRule>
    <cfRule type="cellIs" dxfId="2021" priority="2071" operator="equal">
      <formula>"연"</formula>
    </cfRule>
    <cfRule type="cellIs" dxfId="2020" priority="2072" operator="equal">
      <formula>"연"</formula>
    </cfRule>
    <cfRule type="cellIs" dxfId="2019" priority="2073" operator="equal">
      <formula>"연"</formula>
    </cfRule>
    <cfRule type="cellIs" dxfId="2018" priority="2074" operator="equal">
      <formula>"연"</formula>
    </cfRule>
    <cfRule type="cellIs" dxfId="2017" priority="2076" operator="equal">
      <formula>"연"</formula>
    </cfRule>
    <cfRule type="cellIs" dxfId="2016" priority="2077" operator="equal">
      <formula>"연"</formula>
    </cfRule>
    <cfRule type="cellIs" dxfId="2015" priority="2078" operator="equal">
      <formula>"연"</formula>
    </cfRule>
    <cfRule type="cellIs" dxfId="2014" priority="2079" operator="equal">
      <formula>"연"</formula>
    </cfRule>
    <cfRule type="cellIs" dxfId="2013" priority="2080" operator="equal">
      <formula>"연"</formula>
    </cfRule>
    <cfRule type="cellIs" dxfId="2012" priority="2081" operator="equal">
      <formula>"연"</formula>
    </cfRule>
    <cfRule type="cellIs" dxfId="2011" priority="2083" operator="equal">
      <formula>"연"</formula>
    </cfRule>
    <cfRule type="cellIs" dxfId="2010" priority="2084" operator="equal">
      <formula>"연"</formula>
    </cfRule>
    <cfRule type="cellIs" dxfId="2009" priority="2085" operator="equal">
      <formula>"연"</formula>
    </cfRule>
    <cfRule type="cellIs" dxfId="2008" priority="2086" operator="equal">
      <formula>"연"</formula>
    </cfRule>
    <cfRule type="cellIs" dxfId="2007" priority="2088" operator="equal">
      <formula>"연"</formula>
    </cfRule>
    <cfRule type="cellIs" dxfId="2006" priority="2089" operator="equal">
      <formula>"연"</formula>
    </cfRule>
    <cfRule type="cellIs" dxfId="2005" priority="2090" operator="equal">
      <formula>"연"</formula>
    </cfRule>
    <cfRule type="cellIs" dxfId="2004" priority="2091" operator="equal">
      <formula>"연"</formula>
    </cfRule>
    <cfRule type="cellIs" dxfId="2003" priority="2093" operator="equal">
      <formula>"연"</formula>
    </cfRule>
    <cfRule type="cellIs" dxfId="2002" priority="2094" operator="equal">
      <formula>"연"</formula>
    </cfRule>
    <cfRule type="cellIs" dxfId="2001" priority="2095" operator="equal">
      <formula>"연"</formula>
    </cfRule>
    <cfRule type="cellIs" dxfId="2000" priority="2098" operator="equal">
      <formula>"연"</formula>
    </cfRule>
    <cfRule type="cellIs" dxfId="1999" priority="2099" operator="equal">
      <formula>"연"</formula>
    </cfRule>
  </conditionalFormatting>
  <conditionalFormatting sqref="O34:P34">
    <cfRule type="cellIs" dxfId="1998" priority="3997" operator="equal">
      <formula>"연"</formula>
    </cfRule>
  </conditionalFormatting>
  <conditionalFormatting sqref="P26">
    <cfRule type="cellIs" dxfId="1997" priority="1070" operator="equal">
      <formula>"연"</formula>
    </cfRule>
  </conditionalFormatting>
  <conditionalFormatting sqref="P32:P33">
    <cfRule type="cellIs" dxfId="1996" priority="1068" operator="equal">
      <formula>"연"</formula>
    </cfRule>
  </conditionalFormatting>
  <conditionalFormatting sqref="P34">
    <cfRule type="cellIs" dxfId="1995" priority="3986" operator="equal">
      <formula>"연"</formula>
    </cfRule>
    <cfRule type="cellIs" dxfId="1994" priority="3987" operator="equal">
      <formula>"연"</formula>
    </cfRule>
    <cfRule type="cellIs" dxfId="1993" priority="3989" operator="equal">
      <formula>"연"</formula>
    </cfRule>
    <cfRule type="cellIs" dxfId="1992" priority="3990" operator="equal">
      <formula>"연"</formula>
    </cfRule>
    <cfRule type="cellIs" dxfId="1991" priority="3991" operator="equal">
      <formula>"연"</formula>
    </cfRule>
    <cfRule type="cellIs" dxfId="1990" priority="3992" operator="equal">
      <formula>"연"</formula>
    </cfRule>
    <cfRule type="cellIs" dxfId="1989" priority="3994" operator="equal">
      <formula>"연"</formula>
    </cfRule>
    <cfRule type="cellIs" dxfId="1988" priority="3995" operator="equal">
      <formula>"연"</formula>
    </cfRule>
    <cfRule type="cellIs" dxfId="1987" priority="3996" operator="equal">
      <formula>"연"</formula>
    </cfRule>
    <cfRule type="cellIs" dxfId="1986" priority="3998" operator="equal">
      <formula>"연"</formula>
    </cfRule>
    <cfRule type="cellIs" dxfId="1985" priority="3978" operator="equal">
      <formula>"연"</formula>
    </cfRule>
    <cfRule type="cellIs" dxfId="1984" priority="3974" operator="equal">
      <formula>"연"</formula>
    </cfRule>
    <cfRule type="cellIs" dxfId="1983" priority="3976" operator="equal">
      <formula>"연"</formula>
    </cfRule>
    <cfRule type="cellIs" dxfId="1982" priority="3975" operator="equal">
      <formula>"연"</formula>
    </cfRule>
    <cfRule type="cellIs" dxfId="1981" priority="3973" operator="equal">
      <formula>"연"</formula>
    </cfRule>
    <cfRule type="cellIs" dxfId="1980" priority="3971" operator="equal">
      <formula>"연"</formula>
    </cfRule>
    <cfRule type="cellIs" dxfId="1979" priority="3970" operator="equal">
      <formula>"연"</formula>
    </cfRule>
    <cfRule type="cellIs" dxfId="1978" priority="3969" operator="equal">
      <formula>"연"</formula>
    </cfRule>
    <cfRule type="cellIs" dxfId="1977" priority="3985" operator="equal">
      <formula>"연"</formula>
    </cfRule>
    <cfRule type="cellIs" dxfId="1976" priority="3979" operator="equal">
      <formula>"연"</formula>
    </cfRule>
    <cfRule type="cellIs" dxfId="1975" priority="3980" operator="equal">
      <formula>"연"</formula>
    </cfRule>
    <cfRule type="cellIs" dxfId="1974" priority="3981" operator="equal">
      <formula>"연"</formula>
    </cfRule>
    <cfRule type="cellIs" dxfId="1973" priority="3982" operator="equal">
      <formula>"연"</formula>
    </cfRule>
    <cfRule type="cellIs" dxfId="1972" priority="3983" operator="equal">
      <formula>"연"</formula>
    </cfRule>
    <cfRule type="cellIs" dxfId="1971" priority="3984" operator="equal">
      <formula>"연"</formula>
    </cfRule>
  </conditionalFormatting>
  <conditionalFormatting sqref="P35">
    <cfRule type="cellIs" dxfId="1970" priority="2011" operator="equal">
      <formula>"연"</formula>
    </cfRule>
    <cfRule type="cellIs" dxfId="1969" priority="2036" operator="equal">
      <formula>"연"</formula>
    </cfRule>
    <cfRule type="cellIs" dxfId="1968" priority="2035" operator="equal">
      <formula>"연"</formula>
    </cfRule>
    <cfRule type="cellIs" dxfId="1967" priority="2034" operator="equal">
      <formula>"연"</formula>
    </cfRule>
    <cfRule type="cellIs" dxfId="1966" priority="2032" operator="equal">
      <formula>"연"</formula>
    </cfRule>
    <cfRule type="cellIs" dxfId="1965" priority="2033" operator="equal">
      <formula>"연"</formula>
    </cfRule>
    <cfRule type="cellIs" dxfId="1964" priority="2012" operator="equal">
      <formula>"연"</formula>
    </cfRule>
    <cfRule type="cellIs" dxfId="1963" priority="2023" operator="equal">
      <formula>"연"</formula>
    </cfRule>
    <cfRule type="cellIs" dxfId="1962" priority="2005" operator="equal">
      <formula>"연"</formula>
    </cfRule>
    <cfRule type="cellIs" dxfId="1961" priority="2015" operator="equal">
      <formula>"연"</formula>
    </cfRule>
    <cfRule type="cellIs" dxfId="1960" priority="2029" operator="equal">
      <formula>"연"</formula>
    </cfRule>
    <cfRule type="cellIs" dxfId="1959" priority="2030" operator="equal">
      <formula>"연"</formula>
    </cfRule>
    <cfRule type="cellIs" dxfId="1958" priority="2017" operator="equal">
      <formula>"연"</formula>
    </cfRule>
    <cfRule type="cellIs" dxfId="1957" priority="2014" operator="equal">
      <formula>"연"</formula>
    </cfRule>
    <cfRule type="cellIs" dxfId="1956" priority="2018" operator="equal">
      <formula>"연"</formula>
    </cfRule>
    <cfRule type="cellIs" dxfId="1955" priority="2019" operator="equal">
      <formula>"연"</formula>
    </cfRule>
    <cfRule type="cellIs" dxfId="1954" priority="2013" operator="equal">
      <formula>"연"</formula>
    </cfRule>
    <cfRule type="cellIs" dxfId="1953" priority="2006" operator="equal">
      <formula>"연"</formula>
    </cfRule>
    <cfRule type="cellIs" dxfId="1952" priority="2020" operator="equal">
      <formula>"연"</formula>
    </cfRule>
    <cfRule type="cellIs" dxfId="1951" priority="2024" operator="equal">
      <formula>"연"</formula>
    </cfRule>
    <cfRule type="cellIs" dxfId="1950" priority="2022" operator="equal">
      <formula>"연"</formula>
    </cfRule>
    <cfRule type="cellIs" dxfId="1949" priority="2025" operator="equal">
      <formula>"연"</formula>
    </cfRule>
    <cfRule type="cellIs" dxfId="1948" priority="2027" operator="equal">
      <formula>"연"</formula>
    </cfRule>
    <cfRule type="cellIs" dxfId="1947" priority="2028" operator="equal">
      <formula>"연"</formula>
    </cfRule>
    <cfRule type="cellIs" dxfId="1946" priority="2004" operator="equal">
      <formula>"연"</formula>
    </cfRule>
    <cfRule type="cellIs" dxfId="1945" priority="2007" operator="equal">
      <formula>"연"</formula>
    </cfRule>
    <cfRule type="cellIs" dxfId="1944" priority="2008" operator="equal">
      <formula>"연"</formula>
    </cfRule>
    <cfRule type="cellIs" dxfId="1943" priority="2010" operator="equal">
      <formula>"연"</formula>
    </cfRule>
  </conditionalFormatting>
  <conditionalFormatting sqref="P36">
    <cfRule type="cellIs" dxfId="1942" priority="3187" operator="equal">
      <formula>"연"</formula>
    </cfRule>
    <cfRule type="cellIs" dxfId="1941" priority="3185" operator="equal">
      <formula>"연"</formula>
    </cfRule>
    <cfRule type="cellIs" dxfId="1940" priority="3184" operator="equal">
      <formula>"연"</formula>
    </cfRule>
    <cfRule type="cellIs" dxfId="1939" priority="3183" operator="equal">
      <formula>"연"</formula>
    </cfRule>
    <cfRule type="cellIs" dxfId="1938" priority="3182" operator="equal">
      <formula>"연"</formula>
    </cfRule>
    <cfRule type="cellIs" dxfId="1937" priority="3202" operator="equal">
      <formula>"연"</formula>
    </cfRule>
    <cfRule type="cellIs" dxfId="1936" priority="3200" operator="equal">
      <formula>"연"</formula>
    </cfRule>
    <cfRule type="cellIs" dxfId="1935" priority="3199" operator="equal">
      <formula>"연"</formula>
    </cfRule>
    <cfRule type="cellIs" dxfId="1934" priority="3198" operator="equal">
      <formula>"연"</formula>
    </cfRule>
    <cfRule type="cellIs" dxfId="1933" priority="3196" operator="equal">
      <formula>"연"</formula>
    </cfRule>
    <cfRule type="cellIs" dxfId="1932" priority="3195" operator="equal">
      <formula>"연"</formula>
    </cfRule>
    <cfRule type="cellIs" dxfId="1931" priority="3194" operator="equal">
      <formula>"연"</formula>
    </cfRule>
    <cfRule type="cellIs" dxfId="1930" priority="3197" operator="equal">
      <formula>"연"</formula>
    </cfRule>
    <cfRule type="cellIs" dxfId="1929" priority="3193" operator="equal">
      <formula>"연"</formula>
    </cfRule>
    <cfRule type="cellIs" dxfId="1928" priority="3192" operator="equal">
      <formula>"연"</formula>
    </cfRule>
    <cfRule type="cellIs" dxfId="1927" priority="3190" operator="equal">
      <formula>"연"</formula>
    </cfRule>
    <cfRule type="cellIs" dxfId="1926" priority="3189" operator="equal">
      <formula>"연"</formula>
    </cfRule>
    <cfRule type="cellIs" dxfId="1925" priority="3188" operator="equal">
      <formula>"연"</formula>
    </cfRule>
  </conditionalFormatting>
  <conditionalFormatting sqref="P36:P37">
    <cfRule type="cellIs" dxfId="1924" priority="3179" operator="equal">
      <formula>"연"</formula>
    </cfRule>
  </conditionalFormatting>
  <conditionalFormatting sqref="P37">
    <cfRule type="cellIs" dxfId="1923" priority="3178" operator="equal">
      <formula>"연"</formula>
    </cfRule>
    <cfRule type="cellIs" dxfId="1922" priority="3177" operator="equal">
      <formula>"연"</formula>
    </cfRule>
    <cfRule type="cellIs" dxfId="1921" priority="3176" operator="equal">
      <formula>"연"</formula>
    </cfRule>
    <cfRule type="cellIs" dxfId="1920" priority="3175" operator="equal">
      <formula>"연"</formula>
    </cfRule>
    <cfRule type="cellIs" dxfId="1919" priority="3172" operator="equal">
      <formula>"연"</formula>
    </cfRule>
    <cfRule type="cellIs" dxfId="1918" priority="3168" operator="equal">
      <formula>"연"</formula>
    </cfRule>
    <cfRule type="cellIs" dxfId="1917" priority="3173" operator="equal">
      <formula>"연"</formula>
    </cfRule>
    <cfRule type="cellIs" dxfId="1916" priority="3170" operator="equal">
      <formula>"연"</formula>
    </cfRule>
    <cfRule type="cellIs" dxfId="1915" priority="3171" operator="equal">
      <formula>"연"</formula>
    </cfRule>
    <cfRule type="cellIs" dxfId="1914" priority="3174" operator="equal">
      <formula>"연"</formula>
    </cfRule>
    <cfRule type="cellIs" dxfId="1913" priority="3160" operator="equal">
      <formula>"연"</formula>
    </cfRule>
    <cfRule type="cellIs" dxfId="1912" priority="3161" operator="equal">
      <formula>"연"</formula>
    </cfRule>
    <cfRule type="cellIs" dxfId="1911" priority="3162" operator="equal">
      <formula>"연"</formula>
    </cfRule>
    <cfRule type="cellIs" dxfId="1910" priority="3163" operator="equal">
      <formula>"연"</formula>
    </cfRule>
    <cfRule type="cellIs" dxfId="1909" priority="3165" operator="equal">
      <formula>"연"</formula>
    </cfRule>
    <cfRule type="cellIs" dxfId="1908" priority="3166" operator="equal">
      <formula>"연"</formula>
    </cfRule>
    <cfRule type="cellIs" dxfId="1907" priority="3167" operator="equal">
      <formula>"연"</formula>
    </cfRule>
    <cfRule type="cellIs" dxfId="1906" priority="3180" operator="equal">
      <formula>"연"</formula>
    </cfRule>
  </conditionalFormatting>
  <conditionalFormatting sqref="P34:Q34">
    <cfRule type="cellIs" dxfId="1905" priority="2330" operator="equal">
      <formula>"연"</formula>
    </cfRule>
    <cfRule type="cellIs" dxfId="1904" priority="2331" operator="equal">
      <formula>"연"</formula>
    </cfRule>
  </conditionalFormatting>
  <conditionalFormatting sqref="P36:Q36">
    <cfRule type="cellIs" dxfId="1903" priority="3201" operator="equal">
      <formula>"연"</formula>
    </cfRule>
  </conditionalFormatting>
  <conditionalFormatting sqref="P37:Q37">
    <cfRule type="cellIs" dxfId="1902" priority="3157" operator="equal">
      <formula>"연"</formula>
    </cfRule>
  </conditionalFormatting>
  <conditionalFormatting sqref="Q10">
    <cfRule type="cellIs" dxfId="1901" priority="574" operator="equal">
      <formula>"연"</formula>
    </cfRule>
    <cfRule type="cellIs" dxfId="1900" priority="585" operator="equal">
      <formula>"연"</formula>
    </cfRule>
    <cfRule type="cellIs" dxfId="1899" priority="583" operator="equal">
      <formula>"연"</formula>
    </cfRule>
    <cfRule type="cellIs" dxfId="1898" priority="584" operator="equal">
      <formula>"연"</formula>
    </cfRule>
    <cfRule type="cellIs" dxfId="1897" priority="586" operator="equal">
      <formula>"연"</formula>
    </cfRule>
    <cfRule type="cellIs" dxfId="1896" priority="581" operator="equal">
      <formula>"연"</formula>
    </cfRule>
    <cfRule type="cellIs" dxfId="1895" priority="582" operator="equal">
      <formula>"연"</formula>
    </cfRule>
    <cfRule type="cellIs" dxfId="1894" priority="580" operator="equal">
      <formula>"연"</formula>
    </cfRule>
  </conditionalFormatting>
  <conditionalFormatting sqref="Q21">
    <cfRule type="cellIs" dxfId="1893" priority="522" operator="equal">
      <formula>"연"</formula>
    </cfRule>
    <cfRule type="cellIs" dxfId="1892" priority="528" operator="equal">
      <formula>"연"</formula>
    </cfRule>
    <cfRule type="cellIs" dxfId="1891" priority="529" operator="equal">
      <formula>"연"</formula>
    </cfRule>
    <cfRule type="cellIs" dxfId="1890" priority="530" operator="equal">
      <formula>"연"</formula>
    </cfRule>
    <cfRule type="cellIs" dxfId="1889" priority="532" operator="equal">
      <formula>"연"</formula>
    </cfRule>
    <cfRule type="cellIs" dxfId="1888" priority="533" operator="equal">
      <formula>"연"</formula>
    </cfRule>
    <cfRule type="cellIs" dxfId="1887" priority="534" operator="equal">
      <formula>"연"</formula>
    </cfRule>
    <cfRule type="cellIs" dxfId="1886" priority="531" operator="equal">
      <formula>"연"</formula>
    </cfRule>
  </conditionalFormatting>
  <conditionalFormatting sqref="Q33">
    <cfRule type="cellIs" dxfId="1885" priority="924" operator="equal">
      <formula>"연"</formula>
    </cfRule>
    <cfRule type="cellIs" dxfId="1884" priority="919" operator="equal">
      <formula>"연"</formula>
    </cfRule>
    <cfRule type="cellIs" dxfId="1883" priority="920" operator="equal">
      <formula>"연"</formula>
    </cfRule>
    <cfRule type="cellIs" dxfId="1882" priority="921" operator="equal">
      <formula>"연"</formula>
    </cfRule>
    <cfRule type="cellIs" dxfId="1881" priority="922" operator="equal">
      <formula>"연"</formula>
    </cfRule>
    <cfRule type="cellIs" dxfId="1880" priority="918" operator="equal">
      <formula>"연"</formula>
    </cfRule>
    <cfRule type="cellIs" dxfId="1879" priority="912" operator="equal">
      <formula>"연"</formula>
    </cfRule>
    <cfRule type="cellIs" dxfId="1878" priority="923" operator="equal">
      <formula>"연"</formula>
    </cfRule>
  </conditionalFormatting>
  <conditionalFormatting sqref="Q34">
    <cfRule type="cellIs" dxfId="1877" priority="2305" operator="equal">
      <formula>"연"</formula>
    </cfRule>
    <cfRule type="cellIs" dxfId="1876" priority="2304" operator="equal">
      <formula>"연"</formula>
    </cfRule>
    <cfRule type="cellIs" dxfId="1875" priority="2303" operator="equal">
      <formula>"연"</formula>
    </cfRule>
    <cfRule type="cellIs" dxfId="1874" priority="2302" operator="equal">
      <formula>"연"</formula>
    </cfRule>
    <cfRule type="cellIs" dxfId="1873" priority="2308" operator="equal">
      <formula>"연"</formula>
    </cfRule>
    <cfRule type="cellIs" dxfId="1872" priority="2333" operator="equal">
      <formula>"연"</formula>
    </cfRule>
    <cfRule type="cellIs" dxfId="1871" priority="2329" operator="equal">
      <formula>"연"</formula>
    </cfRule>
    <cfRule type="cellIs" dxfId="1870" priority="2327" operator="equal">
      <formula>"연"</formula>
    </cfRule>
    <cfRule type="cellIs" dxfId="1869" priority="2326" operator="equal">
      <formula>"연"</formula>
    </cfRule>
    <cfRule type="cellIs" dxfId="1868" priority="2325" operator="equal">
      <formula>"연"</formula>
    </cfRule>
    <cfRule type="cellIs" dxfId="1867" priority="2324" operator="equal">
      <formula>"연"</formula>
    </cfRule>
    <cfRule type="cellIs" dxfId="1866" priority="2322" operator="equal">
      <formula>"연"</formula>
    </cfRule>
    <cfRule type="cellIs" dxfId="1865" priority="2321" operator="equal">
      <formula>"연"</formula>
    </cfRule>
    <cfRule type="cellIs" dxfId="1864" priority="2320" operator="equal">
      <formula>"연"</formula>
    </cfRule>
    <cfRule type="cellIs" dxfId="1863" priority="2319" operator="equal">
      <formula>"연"</formula>
    </cfRule>
    <cfRule type="cellIs" dxfId="1862" priority="2317" operator="equal">
      <formula>"연"</formula>
    </cfRule>
    <cfRule type="cellIs" dxfId="1861" priority="2316" operator="equal">
      <formula>"연"</formula>
    </cfRule>
    <cfRule type="cellIs" dxfId="1860" priority="2315" operator="equal">
      <formula>"연"</formula>
    </cfRule>
    <cfRule type="cellIs" dxfId="1859" priority="2314" operator="equal">
      <formula>"연"</formula>
    </cfRule>
    <cfRule type="cellIs" dxfId="1858" priority="2312" operator="equal">
      <formula>"연"</formula>
    </cfRule>
    <cfRule type="cellIs" dxfId="1857" priority="2311" operator="equal">
      <formula>"연"</formula>
    </cfRule>
    <cfRule type="cellIs" dxfId="1856" priority="2310" operator="equal">
      <formula>"연"</formula>
    </cfRule>
    <cfRule type="cellIs" dxfId="1855" priority="2309" operator="equal">
      <formula>"연"</formula>
    </cfRule>
    <cfRule type="cellIs" dxfId="1854" priority="2307" operator="equal">
      <formula>"연"</formula>
    </cfRule>
  </conditionalFormatting>
  <conditionalFormatting sqref="Q34:Q35">
    <cfRule type="cellIs" dxfId="1853" priority="2332" operator="equal">
      <formula>"연"</formula>
    </cfRule>
  </conditionalFormatting>
  <conditionalFormatting sqref="Q35">
    <cfRule type="cellIs" dxfId="1852" priority="3133" operator="equal">
      <formula>"연"</formula>
    </cfRule>
    <cfRule type="cellIs" dxfId="1851" priority="3134" operator="equal">
      <formula>"연"</formula>
    </cfRule>
    <cfRule type="cellIs" dxfId="1850" priority="3126" operator="equal">
      <formula>"연"</formula>
    </cfRule>
    <cfRule type="cellIs" dxfId="1849" priority="3136" operator="equal">
      <formula>"연"</formula>
    </cfRule>
    <cfRule type="cellIs" dxfId="1848" priority="3127" operator="equal">
      <formula>"연"</formula>
    </cfRule>
    <cfRule type="cellIs" dxfId="1847" priority="3130" operator="equal">
      <formula>"연"</formula>
    </cfRule>
    <cfRule type="cellIs" dxfId="1846" priority="3123" operator="equal">
      <formula>"연"</formula>
    </cfRule>
    <cfRule type="cellIs" dxfId="1845" priority="3129" operator="equal">
      <formula>"연"</formula>
    </cfRule>
    <cfRule type="cellIs" dxfId="1844" priority="3116" operator="equal">
      <formula>"연"</formula>
    </cfRule>
    <cfRule type="cellIs" dxfId="1843" priority="3117" operator="equal">
      <formula>"연"</formula>
    </cfRule>
    <cfRule type="cellIs" dxfId="1842" priority="3118" operator="equal">
      <formula>"연"</formula>
    </cfRule>
    <cfRule type="cellIs" dxfId="1841" priority="3119" operator="equal">
      <formula>"연"</formula>
    </cfRule>
    <cfRule type="cellIs" dxfId="1840" priority="3121" operator="equal">
      <formula>"연"</formula>
    </cfRule>
    <cfRule type="cellIs" dxfId="1839" priority="3122" operator="equal">
      <formula>"연"</formula>
    </cfRule>
    <cfRule type="cellIs" dxfId="1838" priority="3132" operator="equal">
      <formula>"연"</formula>
    </cfRule>
    <cfRule type="cellIs" dxfId="1837" priority="3128" operator="equal">
      <formula>"연"</formula>
    </cfRule>
    <cfRule type="cellIs" dxfId="1836" priority="3131" operator="equal">
      <formula>"연"</formula>
    </cfRule>
    <cfRule type="cellIs" dxfId="1835" priority="3124" operator="equal">
      <formula>"연"</formula>
    </cfRule>
  </conditionalFormatting>
  <conditionalFormatting sqref="Q36">
    <cfRule type="cellIs" dxfId="1834" priority="3966" operator="equal">
      <formula>"연"</formula>
    </cfRule>
    <cfRule type="cellIs" dxfId="1833" priority="3965" operator="equal">
      <formula>"연"</formula>
    </cfRule>
    <cfRule type="cellIs" dxfId="1832" priority="3964" operator="equal">
      <formula>"연"</formula>
    </cfRule>
    <cfRule type="cellIs" dxfId="1831" priority="3963" operator="equal">
      <formula>"연"</formula>
    </cfRule>
    <cfRule type="cellIs" dxfId="1830" priority="3962" operator="equal">
      <formula>"연"</formula>
    </cfRule>
    <cfRule type="cellIs" dxfId="1829" priority="3960" operator="equal">
      <formula>"연"</formula>
    </cfRule>
    <cfRule type="cellIs" dxfId="1828" priority="3959" operator="equal">
      <formula>"연"</formula>
    </cfRule>
    <cfRule type="cellIs" dxfId="1827" priority="3958" operator="equal">
      <formula>"연"</formula>
    </cfRule>
    <cfRule type="cellIs" dxfId="1826" priority="3957" operator="equal">
      <formula>"연"</formula>
    </cfRule>
    <cfRule type="cellIs" dxfId="1825" priority="3955" operator="equal">
      <formula>"연"</formula>
    </cfRule>
    <cfRule type="cellIs" dxfId="1824" priority="3954" operator="equal">
      <formula>"연"</formula>
    </cfRule>
    <cfRule type="cellIs" dxfId="1823" priority="3953" operator="equal">
      <formula>"연"</formula>
    </cfRule>
    <cfRule type="cellIs" dxfId="1822" priority="3952" operator="equal">
      <formula>"연"</formula>
    </cfRule>
    <cfRule type="cellIs" dxfId="1821" priority="3951" operator="equal">
      <formula>"연"</formula>
    </cfRule>
    <cfRule type="cellIs" dxfId="1820" priority="3950" operator="equal">
      <formula>"연"</formula>
    </cfRule>
    <cfRule type="cellIs" dxfId="1819" priority="3948" operator="equal">
      <formula>"연"</formula>
    </cfRule>
    <cfRule type="cellIs" dxfId="1818" priority="3947" operator="equal">
      <formula>"연"</formula>
    </cfRule>
    <cfRule type="cellIs" dxfId="1817" priority="3946" operator="equal">
      <formula>"연"</formula>
    </cfRule>
    <cfRule type="cellIs" dxfId="1816" priority="3944" operator="equal">
      <formula>"연"</formula>
    </cfRule>
    <cfRule type="cellIs" dxfId="1815" priority="3943" operator="equal">
      <formula>"연"</formula>
    </cfRule>
    <cfRule type="cellIs" dxfId="1814" priority="3942" operator="equal">
      <formula>"연"</formula>
    </cfRule>
    <cfRule type="cellIs" dxfId="1813" priority="3941" operator="equal">
      <formula>"연"</formula>
    </cfRule>
    <cfRule type="cellIs" dxfId="1812" priority="3939" operator="equal">
      <formula>"연"</formula>
    </cfRule>
    <cfRule type="cellIs" dxfId="1811" priority="3938" operator="equal">
      <formula>"연"</formula>
    </cfRule>
    <cfRule type="cellIs" dxfId="1810" priority="3936" operator="equal">
      <formula>"연"</formula>
    </cfRule>
    <cfRule type="cellIs" dxfId="1809" priority="3949" operator="equal">
      <formula>"연"</formula>
    </cfRule>
    <cfRule type="cellIs" dxfId="1808" priority="3937" operator="equal">
      <formula>"연"</formula>
    </cfRule>
  </conditionalFormatting>
  <conditionalFormatting sqref="Q37">
    <cfRule type="cellIs" dxfId="1807" priority="3139" operator="equal">
      <formula>"연"</formula>
    </cfRule>
    <cfRule type="cellIs" dxfId="1806" priority="3153" operator="equal">
      <formula>"연"</formula>
    </cfRule>
    <cfRule type="cellIs" dxfId="1805" priority="3140" operator="equal">
      <formula>"연"</formula>
    </cfRule>
    <cfRule type="cellIs" dxfId="1804" priority="3141" operator="equal">
      <formula>"연"</formula>
    </cfRule>
    <cfRule type="cellIs" dxfId="1803" priority="3143" operator="equal">
      <formula>"연"</formula>
    </cfRule>
    <cfRule type="cellIs" dxfId="1802" priority="3144" operator="equal">
      <formula>"연"</formula>
    </cfRule>
    <cfRule type="cellIs" dxfId="1801" priority="3151" operator="equal">
      <formula>"연"</formula>
    </cfRule>
    <cfRule type="cellIs" dxfId="1800" priority="3150" operator="equal">
      <formula>"연"</formula>
    </cfRule>
    <cfRule type="cellIs" dxfId="1799" priority="3146" operator="equal">
      <formula>"연"</formula>
    </cfRule>
    <cfRule type="cellIs" dxfId="1798" priority="3145" operator="equal">
      <formula>"연"</formula>
    </cfRule>
    <cfRule type="cellIs" dxfId="1797" priority="3149" operator="equal">
      <formula>"연"</formula>
    </cfRule>
    <cfRule type="cellIs" dxfId="1796" priority="3158" operator="equal">
      <formula>"연"</formula>
    </cfRule>
    <cfRule type="cellIs" dxfId="1795" priority="3148" operator="equal">
      <formula>"연"</formula>
    </cfRule>
    <cfRule type="cellIs" dxfId="1794" priority="3152" operator="equal">
      <formula>"연"</formula>
    </cfRule>
    <cfRule type="cellIs" dxfId="1793" priority="3156" operator="equal">
      <formula>"연"</formula>
    </cfRule>
    <cfRule type="cellIs" dxfId="1792" priority="3155" operator="equal">
      <formula>"연"</formula>
    </cfRule>
    <cfRule type="cellIs" dxfId="1791" priority="3154" operator="equal">
      <formula>"연"</formula>
    </cfRule>
  </conditionalFormatting>
  <conditionalFormatting sqref="Q35:R35">
    <cfRule type="cellIs" dxfId="1790" priority="3135" operator="equal">
      <formula>"연"</formula>
    </cfRule>
  </conditionalFormatting>
  <conditionalFormatting sqref="Q34:S34">
    <cfRule type="cellIs" dxfId="1789" priority="2299" operator="equal">
      <formula>"연"</formula>
    </cfRule>
  </conditionalFormatting>
  <conditionalFormatting sqref="Q37:S37">
    <cfRule type="cellIs" dxfId="1788" priority="3089" operator="equal">
      <formula>"연"</formula>
    </cfRule>
    <cfRule type="cellIs" dxfId="1787" priority="3090" operator="equal">
      <formula>"연"</formula>
    </cfRule>
  </conditionalFormatting>
  <conditionalFormatting sqref="R11">
    <cfRule type="cellIs" dxfId="1786" priority="54" operator="equal">
      <formula>"연"</formula>
    </cfRule>
    <cfRule type="cellIs" dxfId="1785" priority="57" operator="equal">
      <formula>"연"</formula>
    </cfRule>
    <cfRule type="cellIs" dxfId="1784" priority="55" operator="equal">
      <formula>"연"</formula>
    </cfRule>
    <cfRule type="cellIs" dxfId="1783" priority="53" operator="equal">
      <formula>"연"</formula>
    </cfRule>
    <cfRule type="cellIs" dxfId="1782" priority="52" operator="equal">
      <formula>"연"</formula>
    </cfRule>
    <cfRule type="cellIs" dxfId="1781" priority="51" operator="equal">
      <formula>"연"</formula>
    </cfRule>
    <cfRule type="cellIs" dxfId="1780" priority="45" operator="equal">
      <formula>"연"</formula>
    </cfRule>
  </conditionalFormatting>
  <conditionalFormatting sqref="R23">
    <cfRule type="cellIs" dxfId="1779" priority="348" operator="equal">
      <formula>"연"</formula>
    </cfRule>
    <cfRule type="cellIs" dxfId="1778" priority="347" operator="equal">
      <formula>"연"</formula>
    </cfRule>
    <cfRule type="cellIs" dxfId="1777" priority="346" operator="equal">
      <formula>"연"</formula>
    </cfRule>
    <cfRule type="cellIs" dxfId="1776" priority="345" operator="equal">
      <formula>"연"</formula>
    </cfRule>
    <cfRule type="cellIs" dxfId="1775" priority="344" operator="equal">
      <formula>"연"</formula>
    </cfRule>
    <cfRule type="cellIs" dxfId="1774" priority="342" operator="equal">
      <formula>"연"</formula>
    </cfRule>
    <cfRule type="cellIs" dxfId="1773" priority="336" operator="equal">
      <formula>"연"</formula>
    </cfRule>
    <cfRule type="cellIs" dxfId="1772" priority="343" operator="equal">
      <formula>"연"</formula>
    </cfRule>
  </conditionalFormatting>
  <conditionalFormatting sqref="R26">
    <cfRule type="cellIs" dxfId="1771" priority="908" operator="equal">
      <formula>"연"</formula>
    </cfRule>
    <cfRule type="cellIs" dxfId="1770" priority="910" operator="equal">
      <formula>"연"</formula>
    </cfRule>
    <cfRule type="cellIs" dxfId="1769" priority="911" operator="equal">
      <formula>"연"</formula>
    </cfRule>
    <cfRule type="cellIs" dxfId="1768" priority="899" operator="equal">
      <formula>"연"</formula>
    </cfRule>
    <cfRule type="cellIs" dxfId="1767" priority="905" operator="equal">
      <formula>"연"</formula>
    </cfRule>
    <cfRule type="cellIs" dxfId="1766" priority="906" operator="equal">
      <formula>"연"</formula>
    </cfRule>
    <cfRule type="cellIs" dxfId="1765" priority="907" operator="equal">
      <formula>"연"</formula>
    </cfRule>
    <cfRule type="cellIs" dxfId="1764" priority="909" operator="equal">
      <formula>"연"</formula>
    </cfRule>
  </conditionalFormatting>
  <conditionalFormatting sqref="R34">
    <cfRule type="cellIs" dxfId="1763" priority="2289" operator="equal">
      <formula>"연"</formula>
    </cfRule>
    <cfRule type="cellIs" dxfId="1762" priority="2291" operator="equal">
      <formula>"연"</formula>
    </cfRule>
    <cfRule type="cellIs" dxfId="1761" priority="2292" operator="equal">
      <formula>"연"</formula>
    </cfRule>
    <cfRule type="cellIs" dxfId="1760" priority="2294" operator="equal">
      <formula>"연"</formula>
    </cfRule>
    <cfRule type="cellIs" dxfId="1759" priority="2296" operator="equal">
      <formula>"연"</formula>
    </cfRule>
    <cfRule type="cellIs" dxfId="1758" priority="2297" operator="equal">
      <formula>"연"</formula>
    </cfRule>
    <cfRule type="cellIs" dxfId="1757" priority="2298" operator="equal">
      <formula>"연"</formula>
    </cfRule>
    <cfRule type="cellIs" dxfId="1756" priority="2300" operator="equal">
      <formula>"연"</formula>
    </cfRule>
    <cfRule type="cellIs" dxfId="1755" priority="2293" operator="equal">
      <formula>"연"</formula>
    </cfRule>
    <cfRule type="cellIs" dxfId="1754" priority="2268" operator="equal">
      <formula>"연"</formula>
    </cfRule>
    <cfRule type="cellIs" dxfId="1753" priority="2269" operator="equal">
      <formula>"연"</formula>
    </cfRule>
    <cfRule type="cellIs" dxfId="1752" priority="2270" operator="equal">
      <formula>"연"</formula>
    </cfRule>
    <cfRule type="cellIs" dxfId="1751" priority="2271" operator="equal">
      <formula>"연"</formula>
    </cfRule>
    <cfRule type="cellIs" dxfId="1750" priority="2272" operator="equal">
      <formula>"연"</formula>
    </cfRule>
    <cfRule type="cellIs" dxfId="1749" priority="2274" operator="equal">
      <formula>"연"</formula>
    </cfRule>
    <cfRule type="cellIs" dxfId="1748" priority="2275" operator="equal">
      <formula>"연"</formula>
    </cfRule>
    <cfRule type="cellIs" dxfId="1747" priority="2276" operator="equal">
      <formula>"연"</formula>
    </cfRule>
    <cfRule type="cellIs" dxfId="1746" priority="2277" operator="equal">
      <formula>"연"</formula>
    </cfRule>
    <cfRule type="cellIs" dxfId="1745" priority="2278" operator="equal">
      <formula>"연"</formula>
    </cfRule>
    <cfRule type="cellIs" dxfId="1744" priority="2279" operator="equal">
      <formula>"연"</formula>
    </cfRule>
    <cfRule type="cellIs" dxfId="1743" priority="2281" operator="equal">
      <formula>"연"</formula>
    </cfRule>
    <cfRule type="cellIs" dxfId="1742" priority="2282" operator="equal">
      <formula>"연"</formula>
    </cfRule>
    <cfRule type="cellIs" dxfId="1741" priority="2283" operator="equal">
      <formula>"연"</formula>
    </cfRule>
    <cfRule type="cellIs" dxfId="1740" priority="2284" operator="equal">
      <formula>"연"</formula>
    </cfRule>
    <cfRule type="cellIs" dxfId="1739" priority="2286" operator="equal">
      <formula>"연"</formula>
    </cfRule>
    <cfRule type="cellIs" dxfId="1738" priority="2287" operator="equal">
      <formula>"연"</formula>
    </cfRule>
    <cfRule type="cellIs" dxfId="1737" priority="2288" operator="equal">
      <formula>"연"</formula>
    </cfRule>
  </conditionalFormatting>
  <conditionalFormatting sqref="R35">
    <cfRule type="cellIs" dxfId="1736" priority="3911" operator="equal">
      <formula>"연"</formula>
    </cfRule>
    <cfRule type="cellIs" dxfId="1735" priority="3927" operator="equal">
      <formula>"연"</formula>
    </cfRule>
    <cfRule type="cellIs" dxfId="1734" priority="3926" operator="equal">
      <formula>"연"</formula>
    </cfRule>
    <cfRule type="cellIs" dxfId="1733" priority="3925" operator="equal">
      <formula>"연"</formula>
    </cfRule>
    <cfRule type="cellIs" dxfId="1732" priority="3923" operator="equal">
      <formula>"연"</formula>
    </cfRule>
    <cfRule type="cellIs" dxfId="1731" priority="3922" operator="equal">
      <formula>"연"</formula>
    </cfRule>
    <cfRule type="cellIs" dxfId="1730" priority="3912" operator="equal">
      <formula>"연"</formula>
    </cfRule>
    <cfRule type="cellIs" dxfId="1729" priority="3928" operator="equal">
      <formula>"연"</formula>
    </cfRule>
    <cfRule type="cellIs" dxfId="1728" priority="3910" operator="equal">
      <formula>"연"</formula>
    </cfRule>
    <cfRule type="cellIs" dxfId="1727" priority="3904" operator="equal">
      <formula>"연"</formula>
    </cfRule>
    <cfRule type="cellIs" dxfId="1726" priority="3918" operator="equal">
      <formula>"연"</formula>
    </cfRule>
    <cfRule type="cellIs" dxfId="1725" priority="3905" operator="equal">
      <formula>"연"</formula>
    </cfRule>
    <cfRule type="cellIs" dxfId="1724" priority="3906" operator="equal">
      <formula>"연"</formula>
    </cfRule>
    <cfRule type="cellIs" dxfId="1723" priority="3907" operator="equal">
      <formula>"연"</formula>
    </cfRule>
    <cfRule type="cellIs" dxfId="1722" priority="3909" operator="equal">
      <formula>"연"</formula>
    </cfRule>
    <cfRule type="cellIs" dxfId="1721" priority="3920" operator="equal">
      <formula>"연"</formula>
    </cfRule>
    <cfRule type="cellIs" dxfId="1720" priority="3919" operator="equal">
      <formula>"연"</formula>
    </cfRule>
    <cfRule type="cellIs" dxfId="1719" priority="3921" operator="equal">
      <formula>"연"</formula>
    </cfRule>
    <cfRule type="cellIs" dxfId="1718" priority="3917" operator="equal">
      <formula>"연"</formula>
    </cfRule>
    <cfRule type="cellIs" dxfId="1717" priority="3916" operator="equal">
      <formula>"연"</formula>
    </cfRule>
    <cfRule type="cellIs" dxfId="1716" priority="3915" operator="equal">
      <formula>"연"</formula>
    </cfRule>
    <cfRule type="cellIs" dxfId="1715" priority="3914" operator="equal">
      <formula>"연"</formula>
    </cfRule>
    <cfRule type="cellIs" dxfId="1714" priority="3930" operator="equal">
      <formula>"연"</formula>
    </cfRule>
    <cfRule type="cellIs" dxfId="1713" priority="3934" operator="equal">
      <formula>"연"</formula>
    </cfRule>
    <cfRule type="cellIs" dxfId="1712" priority="3933" operator="equal">
      <formula>"연"</formula>
    </cfRule>
    <cfRule type="cellIs" dxfId="1711" priority="3932" operator="equal">
      <formula>"연"</formula>
    </cfRule>
    <cfRule type="cellIs" dxfId="1710" priority="3931" operator="equal">
      <formula>"연"</formula>
    </cfRule>
  </conditionalFormatting>
  <conditionalFormatting sqref="R36">
    <cfRule type="cellIs" dxfId="1709" priority="3100" operator="equal">
      <formula>"연"</formula>
    </cfRule>
    <cfRule type="cellIs" dxfId="1708" priority="3101" operator="equal">
      <formula>"연"</formula>
    </cfRule>
    <cfRule type="cellIs" dxfId="1707" priority="3102" operator="equal">
      <formula>"연"</formula>
    </cfRule>
    <cfRule type="cellIs" dxfId="1706" priority="3104" operator="equal">
      <formula>"연"</formula>
    </cfRule>
    <cfRule type="cellIs" dxfId="1705" priority="3105" operator="equal">
      <formula>"연"</formula>
    </cfRule>
    <cfRule type="cellIs" dxfId="1704" priority="3106" operator="equal">
      <formula>"연"</formula>
    </cfRule>
    <cfRule type="cellIs" dxfId="1703" priority="3108" operator="equal">
      <formula>"연"</formula>
    </cfRule>
    <cfRule type="cellIs" dxfId="1702" priority="3109" operator="equal">
      <formula>"연"</formula>
    </cfRule>
    <cfRule type="cellIs" dxfId="1701" priority="3110" operator="equal">
      <formula>"연"</formula>
    </cfRule>
    <cfRule type="cellIs" dxfId="1700" priority="3111" operator="equal">
      <formula>"연"</formula>
    </cfRule>
    <cfRule type="cellIs" dxfId="1699" priority="3114" operator="equal">
      <formula>"연"</formula>
    </cfRule>
    <cfRule type="cellIs" dxfId="1698" priority="3113" operator="equal">
      <formula>"연"</formula>
    </cfRule>
    <cfRule type="cellIs" dxfId="1697" priority="3112" operator="equal">
      <formula>"연"</formula>
    </cfRule>
    <cfRule type="cellIs" dxfId="1696" priority="3099" operator="equal">
      <formula>"연"</formula>
    </cfRule>
    <cfRule type="cellIs" dxfId="1695" priority="3107" operator="equal">
      <formula>"연"</formula>
    </cfRule>
    <cfRule type="cellIs" dxfId="1694" priority="3094" operator="equal">
      <formula>"연"</formula>
    </cfRule>
    <cfRule type="cellIs" dxfId="1693" priority="3095" operator="equal">
      <formula>"연"</formula>
    </cfRule>
    <cfRule type="cellIs" dxfId="1692" priority="3096" operator="equal">
      <formula>"연"</formula>
    </cfRule>
    <cfRule type="cellIs" dxfId="1691" priority="3097" operator="equal">
      <formula>"연"</formula>
    </cfRule>
  </conditionalFormatting>
  <conditionalFormatting sqref="R36:R37">
    <cfRule type="cellIs" dxfId="1690" priority="3091" operator="equal">
      <formula>"연"</formula>
    </cfRule>
  </conditionalFormatting>
  <conditionalFormatting sqref="R37">
    <cfRule type="cellIs" dxfId="1689" priority="3086" operator="equal">
      <formula>"연"</formula>
    </cfRule>
    <cfRule type="cellIs" dxfId="1688" priority="3074" operator="equal">
      <formula>"연"</formula>
    </cfRule>
    <cfRule type="cellIs" dxfId="1687" priority="3073" operator="equal">
      <formula>"연"</formula>
    </cfRule>
    <cfRule type="cellIs" dxfId="1686" priority="3084" operator="equal">
      <formula>"연"</formula>
    </cfRule>
    <cfRule type="cellIs" dxfId="1685" priority="3071" operator="equal">
      <formula>"연"</formula>
    </cfRule>
    <cfRule type="cellIs" dxfId="1684" priority="3072" operator="equal">
      <formula>"연"</formula>
    </cfRule>
    <cfRule type="cellIs" dxfId="1683" priority="3085" operator="equal">
      <formula>"연"</formula>
    </cfRule>
    <cfRule type="cellIs" dxfId="1682" priority="3092" operator="equal">
      <formula>"연"</formula>
    </cfRule>
    <cfRule type="cellIs" dxfId="1681" priority="3088" operator="equal">
      <formula>"연"</formula>
    </cfRule>
    <cfRule type="cellIs" dxfId="1680" priority="3087" operator="equal">
      <formula>"연"</formula>
    </cfRule>
    <cfRule type="cellIs" dxfId="1679" priority="3075" operator="equal">
      <formula>"연"</formula>
    </cfRule>
    <cfRule type="cellIs" dxfId="1678" priority="3077" operator="equal">
      <formula>"연"</formula>
    </cfRule>
    <cfRule type="cellIs" dxfId="1677" priority="3078" operator="equal">
      <formula>"연"</formula>
    </cfRule>
    <cfRule type="cellIs" dxfId="1676" priority="3079" operator="equal">
      <formula>"연"</formula>
    </cfRule>
    <cfRule type="cellIs" dxfId="1675" priority="3080" operator="equal">
      <formula>"연"</formula>
    </cfRule>
    <cfRule type="cellIs" dxfId="1674" priority="3082" operator="equal">
      <formula>"연"</formula>
    </cfRule>
    <cfRule type="cellIs" dxfId="1673" priority="3083" operator="equal">
      <formula>"연"</formula>
    </cfRule>
  </conditionalFormatting>
  <conditionalFormatting sqref="R11:S11">
    <cfRule type="cellIs" dxfId="1672" priority="56" operator="equal">
      <formula>"연"</formula>
    </cfRule>
  </conditionalFormatting>
  <conditionalFormatting sqref="S11">
    <cfRule type="cellIs" dxfId="1671" priority="412" operator="equal">
      <formula>"연"</formula>
    </cfRule>
    <cfRule type="cellIs" dxfId="1670" priority="411" operator="equal">
      <formula>"연"</formula>
    </cfRule>
    <cfRule type="cellIs" dxfId="1669" priority="408" operator="equal">
      <formula>"연"</formula>
    </cfRule>
    <cfRule type="cellIs" dxfId="1668" priority="409" operator="equal">
      <formula>"연"</formula>
    </cfRule>
    <cfRule type="cellIs" dxfId="1667" priority="410" operator="equal">
      <formula>"연"</formula>
    </cfRule>
    <cfRule type="cellIs" dxfId="1666" priority="407" operator="equal">
      <formula>"연"</formula>
    </cfRule>
    <cfRule type="cellIs" dxfId="1665" priority="413" operator="equal">
      <formula>"연"</formula>
    </cfRule>
  </conditionalFormatting>
  <conditionalFormatting sqref="S27">
    <cfRule type="cellIs" dxfId="1664" priority="886" operator="equal">
      <formula>"연"</formula>
    </cfRule>
    <cfRule type="cellIs" dxfId="1663" priority="894" operator="equal">
      <formula>"연"</formula>
    </cfRule>
    <cfRule type="cellIs" dxfId="1662" priority="892" operator="equal">
      <formula>"연"</formula>
    </cfRule>
    <cfRule type="cellIs" dxfId="1661" priority="895" operator="equal">
      <formula>"연"</formula>
    </cfRule>
    <cfRule type="cellIs" dxfId="1660" priority="893" operator="equal">
      <formula>"연"</formula>
    </cfRule>
    <cfRule type="cellIs" dxfId="1659" priority="898" operator="equal">
      <formula>"연"</formula>
    </cfRule>
    <cfRule type="cellIs" dxfId="1658" priority="897" operator="equal">
      <formula>"연"</formula>
    </cfRule>
    <cfRule type="cellIs" dxfId="1657" priority="896" operator="equal">
      <formula>"연"</formula>
    </cfRule>
  </conditionalFormatting>
  <conditionalFormatting sqref="S34">
    <cfRule type="cellIs" dxfId="1656" priority="3035" operator="equal">
      <formula>"연"</formula>
    </cfRule>
    <cfRule type="cellIs" dxfId="1655" priority="3034" operator="equal">
      <formula>"연"</formula>
    </cfRule>
    <cfRule type="cellIs" dxfId="1654" priority="3033" operator="equal">
      <formula>"연"</formula>
    </cfRule>
    <cfRule type="cellIs" dxfId="1653" priority="3030" operator="equal">
      <formula>"연"</formula>
    </cfRule>
    <cfRule type="cellIs" dxfId="1652" priority="3029" operator="equal">
      <formula>"연"</formula>
    </cfRule>
    <cfRule type="cellIs" dxfId="1651" priority="3028" operator="equal">
      <formula>"연"</formula>
    </cfRule>
    <cfRule type="cellIs" dxfId="1650" priority="3031" operator="equal">
      <formula>"연"</formula>
    </cfRule>
    <cfRule type="cellIs" dxfId="1649" priority="3036" operator="equal">
      <formula>"연"</formula>
    </cfRule>
    <cfRule type="cellIs" dxfId="1648" priority="3048" operator="equal">
      <formula>"연"</formula>
    </cfRule>
    <cfRule type="cellIs" dxfId="1647" priority="3044" operator="equal">
      <formula>"연"</formula>
    </cfRule>
    <cfRule type="cellIs" dxfId="1646" priority="3043" operator="equal">
      <formula>"연"</formula>
    </cfRule>
    <cfRule type="cellIs" dxfId="1645" priority="3042" operator="equal">
      <formula>"연"</formula>
    </cfRule>
    <cfRule type="cellIs" dxfId="1644" priority="3041" operator="equal">
      <formula>"연"</formula>
    </cfRule>
    <cfRule type="cellIs" dxfId="1643" priority="3040" operator="equal">
      <formula>"연"</formula>
    </cfRule>
    <cfRule type="cellIs" dxfId="1642" priority="3039" operator="equal">
      <formula>"연"</formula>
    </cfRule>
    <cfRule type="cellIs" dxfId="1641" priority="3038" operator="equal">
      <formula>"연"</formula>
    </cfRule>
  </conditionalFormatting>
  <conditionalFormatting sqref="S34:S35">
    <cfRule type="cellIs" dxfId="1640" priority="3047" operator="equal">
      <formula>"연"</formula>
    </cfRule>
  </conditionalFormatting>
  <conditionalFormatting sqref="S35">
    <cfRule type="cellIs" dxfId="1639" priority="3051" operator="equal">
      <formula>"연"</formula>
    </cfRule>
    <cfRule type="cellIs" dxfId="1638" priority="3050" operator="equal">
      <formula>"연"</formula>
    </cfRule>
    <cfRule type="cellIs" dxfId="1637" priority="3066" operator="equal">
      <formula>"연"</formula>
    </cfRule>
    <cfRule type="cellIs" dxfId="1636" priority="3058" operator="equal">
      <formula>"연"</formula>
    </cfRule>
    <cfRule type="cellIs" dxfId="1635" priority="3067" operator="equal">
      <formula>"연"</formula>
    </cfRule>
    <cfRule type="cellIs" dxfId="1634" priority="3068" operator="equal">
      <formula>"연"</formula>
    </cfRule>
    <cfRule type="cellIs" dxfId="1633" priority="3057" operator="equal">
      <formula>"연"</formula>
    </cfRule>
    <cfRule type="cellIs" dxfId="1632" priority="3064" operator="equal">
      <formula>"연"</formula>
    </cfRule>
    <cfRule type="cellIs" dxfId="1631" priority="3065" operator="equal">
      <formula>"연"</formula>
    </cfRule>
    <cfRule type="cellIs" dxfId="1630" priority="3056" operator="equal">
      <formula>"연"</formula>
    </cfRule>
    <cfRule type="cellIs" dxfId="1629" priority="3069" operator="equal">
      <formula>"연"</formula>
    </cfRule>
    <cfRule type="cellIs" dxfId="1628" priority="3060" operator="equal">
      <formula>"연"</formula>
    </cfRule>
    <cfRule type="cellIs" dxfId="1627" priority="3061" operator="equal">
      <formula>"연"</formula>
    </cfRule>
    <cfRule type="cellIs" dxfId="1626" priority="3062" operator="equal">
      <formula>"연"</formula>
    </cfRule>
    <cfRule type="cellIs" dxfId="1625" priority="3070" operator="equal">
      <formula>"연"</formula>
    </cfRule>
    <cfRule type="cellIs" dxfId="1624" priority="3063" operator="equal">
      <formula>"연"</formula>
    </cfRule>
    <cfRule type="cellIs" dxfId="1623" priority="3055" operator="equal">
      <formula>"연"</formula>
    </cfRule>
    <cfRule type="cellIs" dxfId="1622" priority="3053" operator="equal">
      <formula>"연"</formula>
    </cfRule>
    <cfRule type="cellIs" dxfId="1621" priority="3052" operator="equal">
      <formula>"연"</formula>
    </cfRule>
  </conditionalFormatting>
  <conditionalFormatting sqref="S36">
    <cfRule type="cellIs" dxfId="1620" priority="1847" operator="equal">
      <formula>"연"</formula>
    </cfRule>
    <cfRule type="cellIs" dxfId="1619" priority="1848" operator="equal">
      <formula>"연"</formula>
    </cfRule>
    <cfRule type="cellIs" dxfId="1618" priority="1849" operator="equal">
      <formula>"연"</formula>
    </cfRule>
    <cfRule type="cellIs" dxfId="1617" priority="1863" operator="equal">
      <formula>"연"</formula>
    </cfRule>
    <cfRule type="cellIs" dxfId="1616" priority="1841" operator="equal">
      <formula>"연"</formula>
    </cfRule>
    <cfRule type="cellIs" dxfId="1615" priority="1864" operator="equal">
      <formula>"연"</formula>
    </cfRule>
    <cfRule type="cellIs" dxfId="1614" priority="1865" operator="equal">
      <formula>"연"</formula>
    </cfRule>
    <cfRule type="cellIs" dxfId="1613" priority="1867" operator="equal">
      <formula>"연"</formula>
    </cfRule>
    <cfRule type="cellIs" dxfId="1612" priority="1869" operator="equal">
      <formula>"연"</formula>
    </cfRule>
    <cfRule type="cellIs" dxfId="1611" priority="1840" operator="equal">
      <formula>"연"</formula>
    </cfRule>
    <cfRule type="cellIs" dxfId="1610" priority="1858" operator="equal">
      <formula>"연"</formula>
    </cfRule>
    <cfRule type="cellIs" dxfId="1609" priority="1859" operator="equal">
      <formula>"연"</formula>
    </cfRule>
    <cfRule type="cellIs" dxfId="1608" priority="1860" operator="equal">
      <formula>"연"</formula>
    </cfRule>
    <cfRule type="cellIs" dxfId="1607" priority="1862" operator="equal">
      <formula>"연"</formula>
    </cfRule>
    <cfRule type="cellIs" dxfId="1606" priority="1870" operator="equal">
      <formula>"연"</formula>
    </cfRule>
    <cfRule type="cellIs" dxfId="1605" priority="1871" operator="equal">
      <formula>"연"</formula>
    </cfRule>
    <cfRule type="cellIs" dxfId="1604" priority="1850" operator="equal">
      <formula>"연"</formula>
    </cfRule>
    <cfRule type="cellIs" dxfId="1603" priority="1852" operator="equal">
      <formula>"연"</formula>
    </cfRule>
    <cfRule type="cellIs" dxfId="1602" priority="1842" operator="equal">
      <formula>"연"</formula>
    </cfRule>
    <cfRule type="cellIs" dxfId="1601" priority="1853" operator="equal">
      <formula>"연"</formula>
    </cfRule>
    <cfRule type="cellIs" dxfId="1600" priority="1854" operator="equal">
      <formula>"연"</formula>
    </cfRule>
    <cfRule type="cellIs" dxfId="1599" priority="1855" operator="equal">
      <formula>"연"</formula>
    </cfRule>
    <cfRule type="cellIs" dxfId="1598" priority="1857" operator="equal">
      <formula>"연"</formula>
    </cfRule>
    <cfRule type="cellIs" dxfId="1597" priority="1843" operator="equal">
      <formula>"연"</formula>
    </cfRule>
    <cfRule type="cellIs" dxfId="1596" priority="1845" operator="equal">
      <formula>"연"</formula>
    </cfRule>
    <cfRule type="cellIs" dxfId="1595" priority="1846" operator="equal">
      <formula>"연"</formula>
    </cfRule>
    <cfRule type="cellIs" dxfId="1594" priority="1868" operator="equal">
      <formula>"연"</formula>
    </cfRule>
  </conditionalFormatting>
  <conditionalFormatting sqref="S37">
    <cfRule type="cellIs" dxfId="1593" priority="3875" operator="equal">
      <formula>"연"</formula>
    </cfRule>
    <cfRule type="cellIs" dxfId="1592" priority="3877" operator="equal">
      <formula>"연"</formula>
    </cfRule>
    <cfRule type="cellIs" dxfId="1591" priority="3878" operator="equal">
      <formula>"연"</formula>
    </cfRule>
    <cfRule type="cellIs" dxfId="1590" priority="3879" operator="equal">
      <formula>"연"</formula>
    </cfRule>
    <cfRule type="cellIs" dxfId="1589" priority="3880" operator="equal">
      <formula>"연"</formula>
    </cfRule>
    <cfRule type="cellIs" dxfId="1588" priority="3882" operator="equal">
      <formula>"연"</formula>
    </cfRule>
    <cfRule type="cellIs" dxfId="1587" priority="3883" operator="equal">
      <formula>"연"</formula>
    </cfRule>
    <cfRule type="cellIs" dxfId="1586" priority="3884" operator="equal">
      <formula>"연"</formula>
    </cfRule>
    <cfRule type="cellIs" dxfId="1585" priority="3885" operator="equal">
      <formula>"연"</formula>
    </cfRule>
    <cfRule type="cellIs" dxfId="1584" priority="3886" operator="equal">
      <formula>"연"</formula>
    </cfRule>
    <cfRule type="cellIs" dxfId="1583" priority="3887" operator="equal">
      <formula>"연"</formula>
    </cfRule>
    <cfRule type="cellIs" dxfId="1582" priority="3888" operator="equal">
      <formula>"연"</formula>
    </cfRule>
    <cfRule type="cellIs" dxfId="1581" priority="3889" operator="equal">
      <formula>"연"</formula>
    </cfRule>
    <cfRule type="cellIs" dxfId="1580" priority="3890" operator="equal">
      <formula>"연"</formula>
    </cfRule>
    <cfRule type="cellIs" dxfId="1579" priority="3891" operator="equal">
      <formula>"연"</formula>
    </cfRule>
    <cfRule type="cellIs" dxfId="1578" priority="3893" operator="equal">
      <formula>"연"</formula>
    </cfRule>
    <cfRule type="cellIs" dxfId="1577" priority="3894" operator="equal">
      <formula>"연"</formula>
    </cfRule>
    <cfRule type="cellIs" dxfId="1576" priority="3896" operator="equal">
      <formula>"연"</formula>
    </cfRule>
    <cfRule type="cellIs" dxfId="1575" priority="3898" operator="equal">
      <formula>"연"</formula>
    </cfRule>
    <cfRule type="cellIs" dxfId="1574" priority="3899" operator="equal">
      <formula>"연"</formula>
    </cfRule>
    <cfRule type="cellIs" dxfId="1573" priority="3900" operator="equal">
      <formula>"연"</formula>
    </cfRule>
    <cfRule type="cellIs" dxfId="1572" priority="3901" operator="equal">
      <formula>"연"</formula>
    </cfRule>
    <cfRule type="cellIs" dxfId="1571" priority="3902" operator="equal">
      <formula>"연"</formula>
    </cfRule>
    <cfRule type="cellIs" dxfId="1570" priority="3895" operator="equal">
      <formula>"연"</formula>
    </cfRule>
    <cfRule type="cellIs" dxfId="1569" priority="3873" operator="equal">
      <formula>"연"</formula>
    </cfRule>
    <cfRule type="cellIs" dxfId="1568" priority="3874" operator="equal">
      <formula>"연"</formula>
    </cfRule>
  </conditionalFormatting>
  <conditionalFormatting sqref="S34:T34">
    <cfRule type="cellIs" dxfId="1567" priority="3045" operator="equal">
      <formula>"연"</formula>
    </cfRule>
    <cfRule type="cellIs" dxfId="1566" priority="3046" operator="equal">
      <formula>"연"</formula>
    </cfRule>
  </conditionalFormatting>
  <conditionalFormatting sqref="S36:T36">
    <cfRule type="cellIs" dxfId="1565" priority="1837" operator="equal">
      <formula>"연"</formula>
    </cfRule>
  </conditionalFormatting>
  <conditionalFormatting sqref="T12">
    <cfRule type="cellIs" dxfId="1564" priority="496" operator="equal">
      <formula>"연"</formula>
    </cfRule>
    <cfRule type="cellIs" dxfId="1563" priority="502" operator="equal">
      <formula>"연"</formula>
    </cfRule>
    <cfRule type="cellIs" dxfId="1562" priority="503" operator="equal">
      <formula>"연"</formula>
    </cfRule>
    <cfRule type="cellIs" dxfId="1561" priority="504" operator="equal">
      <formula>"연"</formula>
    </cfRule>
    <cfRule type="cellIs" dxfId="1560" priority="505" operator="equal">
      <formula>"연"</formula>
    </cfRule>
    <cfRule type="cellIs" dxfId="1559" priority="506" operator="equal">
      <formula>"연"</formula>
    </cfRule>
    <cfRule type="cellIs" dxfId="1558" priority="507" operator="equal">
      <formula>"연"</formula>
    </cfRule>
    <cfRule type="cellIs" dxfId="1557" priority="508" operator="equal">
      <formula>"연"</formula>
    </cfRule>
  </conditionalFormatting>
  <conditionalFormatting sqref="T17">
    <cfRule type="cellIs" dxfId="1556" priority="179" operator="equal">
      <formula>"연"</formula>
    </cfRule>
    <cfRule type="cellIs" dxfId="1555" priority="167" operator="equal">
      <formula>"연"</formula>
    </cfRule>
    <cfRule type="cellIs" dxfId="1554" priority="173" operator="equal">
      <formula>"연"</formula>
    </cfRule>
    <cfRule type="cellIs" dxfId="1553" priority="175" operator="equal">
      <formula>"연"</formula>
    </cfRule>
    <cfRule type="cellIs" dxfId="1552" priority="174" operator="equal">
      <formula>"연"</formula>
    </cfRule>
    <cfRule type="cellIs" dxfId="1551" priority="176" operator="equal">
      <formula>"연"</formula>
    </cfRule>
    <cfRule type="cellIs" dxfId="1550" priority="177" operator="equal">
      <formula>"연"</formula>
    </cfRule>
    <cfRule type="cellIs" dxfId="1549" priority="178" operator="equal">
      <formula>"연"</formula>
    </cfRule>
  </conditionalFormatting>
  <conditionalFormatting sqref="T31">
    <cfRule type="cellIs" dxfId="1548" priority="635" operator="equal">
      <formula>"연"</formula>
    </cfRule>
    <cfRule type="cellIs" dxfId="1547" priority="626" operator="equal">
      <formula>"연"</formula>
    </cfRule>
    <cfRule type="cellIs" dxfId="1546" priority="632" operator="equal">
      <formula>"연"</formula>
    </cfRule>
    <cfRule type="cellIs" dxfId="1545" priority="633" operator="equal">
      <formula>"연"</formula>
    </cfRule>
    <cfRule type="cellIs" dxfId="1544" priority="634" operator="equal">
      <formula>"연"</formula>
    </cfRule>
    <cfRule type="cellIs" dxfId="1543" priority="636" operator="equal">
      <formula>"연"</formula>
    </cfRule>
    <cfRule type="cellIs" dxfId="1542" priority="637" operator="equal">
      <formula>"연"</formula>
    </cfRule>
    <cfRule type="cellIs" dxfId="1541" priority="638" operator="equal">
      <formula>"연"</formula>
    </cfRule>
  </conditionalFormatting>
  <conditionalFormatting sqref="T34">
    <cfRule type="cellIs" dxfId="1540" priority="3850" operator="equal">
      <formula>"연"</formula>
    </cfRule>
    <cfRule type="cellIs" dxfId="1539" priority="3857" operator="equal">
      <formula>"연"</formula>
    </cfRule>
    <cfRule type="cellIs" dxfId="1538" priority="3858" operator="equal">
      <formula>"연"</formula>
    </cfRule>
    <cfRule type="cellIs" dxfId="1537" priority="3859" operator="equal">
      <formula>"연"</formula>
    </cfRule>
    <cfRule type="cellIs" dxfId="1536" priority="3861" operator="equal">
      <formula>"연"</formula>
    </cfRule>
    <cfRule type="cellIs" dxfId="1535" priority="3848" operator="equal">
      <formula>"연"</formula>
    </cfRule>
    <cfRule type="cellIs" dxfId="1534" priority="3862" operator="equal">
      <formula>"연"</formula>
    </cfRule>
    <cfRule type="cellIs" dxfId="1533" priority="3845" operator="equal">
      <formula>"연"</formula>
    </cfRule>
    <cfRule type="cellIs" dxfId="1532" priority="3843" operator="equal">
      <formula>"연"</formula>
    </cfRule>
    <cfRule type="cellIs" dxfId="1531" priority="3863" operator="equal">
      <formula>"연"</formula>
    </cfRule>
    <cfRule type="cellIs" dxfId="1530" priority="3864" operator="equal">
      <formula>"연"</formula>
    </cfRule>
    <cfRule type="cellIs" dxfId="1529" priority="3866" operator="equal">
      <formula>"연"</formula>
    </cfRule>
    <cfRule type="cellIs" dxfId="1528" priority="3867" operator="equal">
      <formula>"연"</formula>
    </cfRule>
    <cfRule type="cellIs" dxfId="1527" priority="3851" operator="equal">
      <formula>"연"</formula>
    </cfRule>
    <cfRule type="cellIs" dxfId="1526" priority="3868" operator="equal">
      <formula>"연"</formula>
    </cfRule>
    <cfRule type="cellIs" dxfId="1525" priority="3870" operator="equal">
      <formula>"연"</formula>
    </cfRule>
    <cfRule type="cellIs" dxfId="1524" priority="3852" operator="equal">
      <formula>"연"</formula>
    </cfRule>
    <cfRule type="cellIs" dxfId="1523" priority="3842" operator="equal">
      <formula>"연"</formula>
    </cfRule>
    <cfRule type="cellIs" dxfId="1522" priority="3869" operator="equal">
      <formula>"연"</formula>
    </cfRule>
    <cfRule type="cellIs" dxfId="1521" priority="3841" operator="equal">
      <formula>"연"</formula>
    </cfRule>
    <cfRule type="cellIs" dxfId="1520" priority="3847" operator="equal">
      <formula>"연"</formula>
    </cfRule>
    <cfRule type="cellIs" dxfId="1519" priority="3846" operator="equal">
      <formula>"연"</formula>
    </cfRule>
    <cfRule type="cellIs" dxfId="1518" priority="3853" operator="equal">
      <formula>"연"</formula>
    </cfRule>
    <cfRule type="cellIs" dxfId="1517" priority="3854" operator="equal">
      <formula>"연"</formula>
    </cfRule>
    <cfRule type="cellIs" dxfId="1516" priority="3855" operator="equal">
      <formula>"연"</formula>
    </cfRule>
    <cfRule type="cellIs" dxfId="1515" priority="3856" operator="equal">
      <formula>"연"</formula>
    </cfRule>
  </conditionalFormatting>
  <conditionalFormatting sqref="T35">
    <cfRule type="cellIs" dxfId="1514" priority="3013" operator="equal">
      <formula>"연"</formula>
    </cfRule>
    <cfRule type="cellIs" dxfId="1513" priority="3014" operator="equal">
      <formula>"연"</formula>
    </cfRule>
    <cfRule type="cellIs" dxfId="1512" priority="3016" operator="equal">
      <formula>"연"</formula>
    </cfRule>
    <cfRule type="cellIs" dxfId="1511" priority="3017" operator="equal">
      <formula>"연"</formula>
    </cfRule>
    <cfRule type="cellIs" dxfId="1510" priority="3018" operator="equal">
      <formula>"연"</formula>
    </cfRule>
    <cfRule type="cellIs" dxfId="1509" priority="3019" operator="equal">
      <formula>"연"</formula>
    </cfRule>
    <cfRule type="cellIs" dxfId="1508" priority="3020" operator="equal">
      <formula>"연"</formula>
    </cfRule>
    <cfRule type="cellIs" dxfId="1507" priority="3022" operator="equal">
      <formula>"연"</formula>
    </cfRule>
    <cfRule type="cellIs" dxfId="1506" priority="3023" operator="equal">
      <formula>"연"</formula>
    </cfRule>
    <cfRule type="cellIs" dxfId="1505" priority="3024" operator="equal">
      <formula>"연"</formula>
    </cfRule>
    <cfRule type="cellIs" dxfId="1504" priority="3025" operator="equal">
      <formula>"연"</formula>
    </cfRule>
    <cfRule type="cellIs" dxfId="1503" priority="3026" operator="equal">
      <formula>"연"</formula>
    </cfRule>
    <cfRule type="cellIs" dxfId="1502" priority="3021" operator="equal">
      <formula>"연"</formula>
    </cfRule>
    <cfRule type="cellIs" dxfId="1501" priority="3007" operator="equal">
      <formula>"연"</formula>
    </cfRule>
    <cfRule type="cellIs" dxfId="1500" priority="3008" operator="equal">
      <formula>"연"</formula>
    </cfRule>
    <cfRule type="cellIs" dxfId="1499" priority="3009" operator="equal">
      <formula>"연"</formula>
    </cfRule>
    <cfRule type="cellIs" dxfId="1498" priority="3011" operator="equal">
      <formula>"연"</formula>
    </cfRule>
    <cfRule type="cellIs" dxfId="1497" priority="3012" operator="equal">
      <formula>"연"</formula>
    </cfRule>
  </conditionalFormatting>
  <conditionalFormatting sqref="T36">
    <cfRule type="cellIs" dxfId="1496" priority="1831" operator="equal">
      <formula>"연"</formula>
    </cfRule>
    <cfRule type="cellIs" dxfId="1495" priority="1830" operator="equal">
      <formula>"연"</formula>
    </cfRule>
    <cfRule type="cellIs" dxfId="1494" priority="1829" operator="equal">
      <formula>"연"</formula>
    </cfRule>
    <cfRule type="cellIs" dxfId="1493" priority="1806" operator="equal">
      <formula>"연"</formula>
    </cfRule>
    <cfRule type="cellIs" dxfId="1492" priority="1807" operator="equal">
      <formula>"연"</formula>
    </cfRule>
    <cfRule type="cellIs" dxfId="1491" priority="1827" operator="equal">
      <formula>"연"</formula>
    </cfRule>
    <cfRule type="cellIs" dxfId="1490" priority="1809" operator="equal">
      <formula>"연"</formula>
    </cfRule>
    <cfRule type="cellIs" dxfId="1489" priority="1810" operator="equal">
      <formula>"연"</formula>
    </cfRule>
    <cfRule type="cellIs" dxfId="1488" priority="1812" operator="equal">
      <formula>"연"</formula>
    </cfRule>
    <cfRule type="cellIs" dxfId="1487" priority="1813" operator="equal">
      <formula>"연"</formula>
    </cfRule>
    <cfRule type="cellIs" dxfId="1486" priority="1814" operator="equal">
      <formula>"연"</formula>
    </cfRule>
    <cfRule type="cellIs" dxfId="1485" priority="1826" operator="equal">
      <formula>"연"</formula>
    </cfRule>
    <cfRule type="cellIs" dxfId="1484" priority="1815" operator="equal">
      <formula>"연"</formula>
    </cfRule>
    <cfRule type="cellIs" dxfId="1483" priority="1816" operator="equal">
      <formula>"연"</formula>
    </cfRule>
    <cfRule type="cellIs" dxfId="1482" priority="1817" operator="equal">
      <formula>"연"</formula>
    </cfRule>
    <cfRule type="cellIs" dxfId="1481" priority="1819" operator="equal">
      <formula>"연"</formula>
    </cfRule>
    <cfRule type="cellIs" dxfId="1480" priority="1820" operator="equal">
      <formula>"연"</formula>
    </cfRule>
    <cfRule type="cellIs" dxfId="1479" priority="1821" operator="equal">
      <formula>"연"</formula>
    </cfRule>
    <cfRule type="cellIs" dxfId="1478" priority="1822" operator="equal">
      <formula>"연"</formula>
    </cfRule>
    <cfRule type="cellIs" dxfId="1477" priority="1808" operator="equal">
      <formula>"연"</formula>
    </cfRule>
    <cfRule type="cellIs" dxfId="1476" priority="1838" operator="equal">
      <formula>"연"</formula>
    </cfRule>
    <cfRule type="cellIs" dxfId="1475" priority="1824" operator="equal">
      <formula>"연"</formula>
    </cfRule>
    <cfRule type="cellIs" dxfId="1474" priority="1825" operator="equal">
      <formula>"연"</formula>
    </cfRule>
    <cfRule type="cellIs" dxfId="1473" priority="1836" operator="equal">
      <formula>"연"</formula>
    </cfRule>
    <cfRule type="cellIs" dxfId="1472" priority="1835" operator="equal">
      <formula>"연"</formula>
    </cfRule>
    <cfRule type="cellIs" dxfId="1471" priority="1834" operator="equal">
      <formula>"연"</formula>
    </cfRule>
    <cfRule type="cellIs" dxfId="1470" priority="1832" operator="equal">
      <formula>"연"</formula>
    </cfRule>
  </conditionalFormatting>
  <conditionalFormatting sqref="T37">
    <cfRule type="cellIs" dxfId="1469" priority="2999" operator="equal">
      <formula>"연"</formula>
    </cfRule>
    <cfRule type="cellIs" dxfId="1468" priority="2998" operator="equal">
      <formula>"연"</formula>
    </cfRule>
    <cfRule type="cellIs" dxfId="1467" priority="2997" operator="equal">
      <formula>"연"</formula>
    </cfRule>
    <cfRule type="cellIs" dxfId="1466" priority="2996" operator="equal">
      <formula>"연"</formula>
    </cfRule>
    <cfRule type="cellIs" dxfId="1465" priority="2995" operator="equal">
      <formula>"연"</formula>
    </cfRule>
    <cfRule type="cellIs" dxfId="1464" priority="2994" operator="equal">
      <formula>"연"</formula>
    </cfRule>
    <cfRule type="cellIs" dxfId="1463" priority="2992" operator="equal">
      <formula>"연"</formula>
    </cfRule>
    <cfRule type="cellIs" dxfId="1462" priority="2991" operator="equal">
      <formula>"연"</formula>
    </cfRule>
    <cfRule type="cellIs" dxfId="1461" priority="2985" operator="equal">
      <formula>"연"</formula>
    </cfRule>
    <cfRule type="cellIs" dxfId="1460" priority="2990" operator="equal">
      <formula>"연"</formula>
    </cfRule>
    <cfRule type="cellIs" dxfId="1459" priority="2989" operator="equal">
      <formula>"연"</formula>
    </cfRule>
    <cfRule type="cellIs" dxfId="1458" priority="3001" operator="equal">
      <formula>"연"</formula>
    </cfRule>
    <cfRule type="cellIs" dxfId="1457" priority="2987" operator="equal">
      <formula>"연"</formula>
    </cfRule>
    <cfRule type="cellIs" dxfId="1456" priority="3000" operator="equal">
      <formula>"연"</formula>
    </cfRule>
    <cfRule type="cellIs" dxfId="1455" priority="2986" operator="equal">
      <formula>"연"</formula>
    </cfRule>
    <cfRule type="cellIs" dxfId="1454" priority="3004" operator="equal">
      <formula>"연"</formula>
    </cfRule>
    <cfRule type="cellIs" dxfId="1453" priority="3003" operator="equal">
      <formula>"연"</formula>
    </cfRule>
    <cfRule type="cellIs" dxfId="1452" priority="3002" operator="equal">
      <formula>"연"</formula>
    </cfRule>
    <cfRule type="cellIs" dxfId="1451" priority="2984" operator="equal">
      <formula>"연"</formula>
    </cfRule>
  </conditionalFormatting>
  <conditionalFormatting sqref="T35:U35">
    <cfRule type="cellIs" dxfId="1450" priority="2000" operator="equal">
      <formula>"연"</formula>
    </cfRule>
    <cfRule type="cellIs" dxfId="1449" priority="2001" operator="equal">
      <formula>"연"</formula>
    </cfRule>
  </conditionalFormatting>
  <conditionalFormatting sqref="T37:V37">
    <cfRule type="cellIs" dxfId="1448" priority="1903" operator="equal">
      <formula>"연"</formula>
    </cfRule>
  </conditionalFormatting>
  <conditionalFormatting sqref="U6">
    <cfRule type="cellIs" dxfId="1447" priority="101" operator="equal">
      <formula>"연"</formula>
    </cfRule>
  </conditionalFormatting>
  <conditionalFormatting sqref="U28">
    <cfRule type="cellIs" dxfId="1446" priority="1085" operator="equal">
      <formula>"연"</formula>
    </cfRule>
  </conditionalFormatting>
  <conditionalFormatting sqref="U34">
    <cfRule type="cellIs" dxfId="1445" priority="2975" operator="equal">
      <formula>"연"</formula>
    </cfRule>
    <cfRule type="cellIs" dxfId="1444" priority="2973" operator="equal">
      <formula>"연"</formula>
    </cfRule>
    <cfRule type="cellIs" dxfId="1443" priority="2967" operator="equal">
      <formula>"연"</formula>
    </cfRule>
    <cfRule type="cellIs" dxfId="1442" priority="2978" operator="equal">
      <formula>"연"</formula>
    </cfRule>
    <cfRule type="cellIs" dxfId="1441" priority="2979" operator="equal">
      <formula>"연"</formula>
    </cfRule>
    <cfRule type="cellIs" dxfId="1440" priority="2980" operator="equal">
      <formula>"연"</formula>
    </cfRule>
    <cfRule type="cellIs" dxfId="1439" priority="2970" operator="equal">
      <formula>"연"</formula>
    </cfRule>
    <cfRule type="cellIs" dxfId="1438" priority="2972" operator="equal">
      <formula>"연"</formula>
    </cfRule>
    <cfRule type="cellIs" dxfId="1437" priority="2982" operator="equal">
      <formula>"연"</formula>
    </cfRule>
    <cfRule type="cellIs" dxfId="1436" priority="2974" operator="equal">
      <formula>"연"</formula>
    </cfRule>
    <cfRule type="cellIs" dxfId="1435" priority="2969" operator="equal">
      <formula>"연"</formula>
    </cfRule>
    <cfRule type="cellIs" dxfId="1434" priority="2981" operator="equal">
      <formula>"연"</formula>
    </cfRule>
    <cfRule type="cellIs" dxfId="1433" priority="2968" operator="equal">
      <formula>"연"</formula>
    </cfRule>
    <cfRule type="cellIs" dxfId="1432" priority="2965" operator="equal">
      <formula>"연"</formula>
    </cfRule>
    <cfRule type="cellIs" dxfId="1431" priority="2964" operator="equal">
      <formula>"연"</formula>
    </cfRule>
    <cfRule type="cellIs" dxfId="1430" priority="2963" operator="equal">
      <formula>"연"</formula>
    </cfRule>
    <cfRule type="cellIs" dxfId="1429" priority="2962" operator="equal">
      <formula>"연"</formula>
    </cfRule>
    <cfRule type="cellIs" dxfId="1428" priority="2977" operator="equal">
      <formula>"연"</formula>
    </cfRule>
    <cfRule type="cellIs" dxfId="1427" priority="2976" operator="equal">
      <formula>"연"</formula>
    </cfRule>
  </conditionalFormatting>
  <conditionalFormatting sqref="U34:U35">
    <cfRule type="cellIs" dxfId="1426" priority="2002" operator="equal">
      <formula>"연"</formula>
    </cfRule>
  </conditionalFormatting>
  <conditionalFormatting sqref="U35">
    <cfRule type="cellIs" dxfId="1425" priority="1994" operator="equal">
      <formula>"연"</formula>
    </cfRule>
    <cfRule type="cellIs" dxfId="1424" priority="1981" operator="equal">
      <formula>"연"</formula>
    </cfRule>
    <cfRule type="cellIs" dxfId="1423" priority="1979" operator="equal">
      <formula>"연"</formula>
    </cfRule>
    <cfRule type="cellIs" dxfId="1422" priority="1978" operator="equal">
      <formula>"연"</formula>
    </cfRule>
    <cfRule type="cellIs" dxfId="1421" priority="1977" operator="equal">
      <formula>"연"</formula>
    </cfRule>
    <cfRule type="cellIs" dxfId="1420" priority="1972" operator="equal">
      <formula>"연"</formula>
    </cfRule>
    <cfRule type="cellIs" dxfId="1419" priority="1975" operator="equal">
      <formula>"연"</formula>
    </cfRule>
    <cfRule type="cellIs" dxfId="1418" priority="1974" operator="equal">
      <formula>"연"</formula>
    </cfRule>
    <cfRule type="cellIs" dxfId="1417" priority="1987" operator="equal">
      <formula>"연"</formula>
    </cfRule>
    <cfRule type="cellIs" dxfId="1416" priority="2003" operator="equal">
      <formula>"연"</formula>
    </cfRule>
    <cfRule type="cellIs" dxfId="1415" priority="1995" operator="equal">
      <formula>"연"</formula>
    </cfRule>
    <cfRule type="cellIs" dxfId="1414" priority="1996" operator="equal">
      <formula>"연"</formula>
    </cfRule>
    <cfRule type="cellIs" dxfId="1413" priority="1997" operator="equal">
      <formula>"연"</formula>
    </cfRule>
    <cfRule type="cellIs" dxfId="1412" priority="1999" operator="equal">
      <formula>"연"</formula>
    </cfRule>
    <cfRule type="cellIs" dxfId="1411" priority="1989" operator="equal">
      <formula>"연"</formula>
    </cfRule>
    <cfRule type="cellIs" dxfId="1410" priority="1991" operator="equal">
      <formula>"연"</formula>
    </cfRule>
    <cfRule type="cellIs" dxfId="1409" priority="1992" operator="equal">
      <formula>"연"</formula>
    </cfRule>
    <cfRule type="cellIs" dxfId="1408" priority="1985" operator="equal">
      <formula>"연"</formula>
    </cfRule>
    <cfRule type="cellIs" dxfId="1407" priority="1973" operator="equal">
      <formula>"연"</formula>
    </cfRule>
    <cfRule type="cellIs" dxfId="1406" priority="1990" operator="equal">
      <formula>"연"</formula>
    </cfRule>
    <cfRule type="cellIs" dxfId="1405" priority="1986" operator="equal">
      <formula>"연"</formula>
    </cfRule>
    <cfRule type="cellIs" dxfId="1404" priority="1984" operator="equal">
      <formula>"연"</formula>
    </cfRule>
    <cfRule type="cellIs" dxfId="1403" priority="1982" operator="equal">
      <formula>"연"</formula>
    </cfRule>
    <cfRule type="cellIs" dxfId="1402" priority="1980" operator="equal">
      <formula>"연"</formula>
    </cfRule>
  </conditionalFormatting>
  <conditionalFormatting sqref="U36">
    <cfRule type="cellIs" dxfId="1401" priority="3810" operator="equal">
      <formula>"연"</formula>
    </cfRule>
    <cfRule type="cellIs" dxfId="1400" priority="3811" operator="equal">
      <formula>"연"</formula>
    </cfRule>
    <cfRule type="cellIs" dxfId="1399" priority="3813" operator="equal">
      <formula>"연"</formula>
    </cfRule>
    <cfRule type="cellIs" dxfId="1398" priority="3814" operator="equal">
      <formula>"연"</formula>
    </cfRule>
    <cfRule type="cellIs" dxfId="1397" priority="3838" operator="equal">
      <formula>"연"</formula>
    </cfRule>
    <cfRule type="cellIs" dxfId="1396" priority="3837" operator="equal">
      <formula>"연"</formula>
    </cfRule>
    <cfRule type="cellIs" dxfId="1395" priority="3836" operator="equal">
      <formula>"연"</formula>
    </cfRule>
    <cfRule type="cellIs" dxfId="1394" priority="3835" operator="equal">
      <formula>"연"</formula>
    </cfRule>
    <cfRule type="cellIs" dxfId="1393" priority="3834" operator="equal">
      <formula>"연"</formula>
    </cfRule>
    <cfRule type="cellIs" dxfId="1392" priority="3832" operator="equal">
      <formula>"연"</formula>
    </cfRule>
    <cfRule type="cellIs" dxfId="1391" priority="3831" operator="equal">
      <formula>"연"</formula>
    </cfRule>
    <cfRule type="cellIs" dxfId="1390" priority="3830" operator="equal">
      <formula>"연"</formula>
    </cfRule>
    <cfRule type="cellIs" dxfId="1389" priority="3829" operator="equal">
      <formula>"연"</formula>
    </cfRule>
    <cfRule type="cellIs" dxfId="1388" priority="3827" operator="equal">
      <formula>"연"</formula>
    </cfRule>
    <cfRule type="cellIs" dxfId="1387" priority="3826" operator="equal">
      <formula>"연"</formula>
    </cfRule>
    <cfRule type="cellIs" dxfId="1386" priority="3825" operator="equal">
      <formula>"연"</formula>
    </cfRule>
    <cfRule type="cellIs" dxfId="1385" priority="3824" operator="equal">
      <formula>"연"</formula>
    </cfRule>
    <cfRule type="cellIs" dxfId="1384" priority="3823" operator="equal">
      <formula>"연"</formula>
    </cfRule>
    <cfRule type="cellIs" dxfId="1383" priority="3822" operator="equal">
      <formula>"연"</formula>
    </cfRule>
    <cfRule type="cellIs" dxfId="1382" priority="3821" operator="equal">
      <formula>"연"</formula>
    </cfRule>
    <cfRule type="cellIs" dxfId="1381" priority="3820" operator="equal">
      <formula>"연"</formula>
    </cfRule>
    <cfRule type="cellIs" dxfId="1380" priority="3819" operator="equal">
      <formula>"연"</formula>
    </cfRule>
    <cfRule type="cellIs" dxfId="1379" priority="3818" operator="equal">
      <formula>"연"</formula>
    </cfRule>
    <cfRule type="cellIs" dxfId="1378" priority="3816" operator="equal">
      <formula>"연"</formula>
    </cfRule>
    <cfRule type="cellIs" dxfId="1377" priority="3815" operator="equal">
      <formula>"연"</formula>
    </cfRule>
    <cfRule type="cellIs" dxfId="1376" priority="3808" operator="equal">
      <formula>"연"</formula>
    </cfRule>
    <cfRule type="cellIs" dxfId="1375" priority="3809" operator="equal">
      <formula>"연"</formula>
    </cfRule>
  </conditionalFormatting>
  <conditionalFormatting sqref="U37">
    <cfRule type="cellIs" dxfId="1374" priority="1902" operator="equal">
      <formula>"연"</formula>
    </cfRule>
    <cfRule type="cellIs" dxfId="1373" priority="1878" operator="equal">
      <formula>"연"</formula>
    </cfRule>
    <cfRule type="cellIs" dxfId="1372" priority="1881" operator="equal">
      <formula>"연"</formula>
    </cfRule>
    <cfRule type="cellIs" dxfId="1371" priority="1883" operator="equal">
      <formula>"연"</formula>
    </cfRule>
    <cfRule type="cellIs" dxfId="1370" priority="1885" operator="equal">
      <formula>"연"</formula>
    </cfRule>
    <cfRule type="cellIs" dxfId="1369" priority="1886" operator="equal">
      <formula>"연"</formula>
    </cfRule>
    <cfRule type="cellIs" dxfId="1368" priority="1887" operator="equal">
      <formula>"연"</formula>
    </cfRule>
    <cfRule type="cellIs" dxfId="1367" priority="1888" operator="equal">
      <formula>"연"</formula>
    </cfRule>
    <cfRule type="cellIs" dxfId="1366" priority="1890" operator="equal">
      <formula>"연"</formula>
    </cfRule>
    <cfRule type="cellIs" dxfId="1365" priority="1891" operator="equal">
      <formula>"연"</formula>
    </cfRule>
    <cfRule type="cellIs" dxfId="1364" priority="1892" operator="equal">
      <formula>"연"</formula>
    </cfRule>
    <cfRule type="cellIs" dxfId="1363" priority="1893" operator="equal">
      <formula>"연"</formula>
    </cfRule>
    <cfRule type="cellIs" dxfId="1362" priority="1895" operator="equal">
      <formula>"연"</formula>
    </cfRule>
    <cfRule type="cellIs" dxfId="1361" priority="1896" operator="equal">
      <formula>"연"</formula>
    </cfRule>
    <cfRule type="cellIs" dxfId="1360" priority="1897" operator="equal">
      <formula>"연"</formula>
    </cfRule>
    <cfRule type="cellIs" dxfId="1359" priority="1898" operator="equal">
      <formula>"연"</formula>
    </cfRule>
    <cfRule type="cellIs" dxfId="1358" priority="1876" operator="equal">
      <formula>"연"</formula>
    </cfRule>
    <cfRule type="cellIs" dxfId="1357" priority="1900" operator="equal">
      <formula>"연"</formula>
    </cfRule>
    <cfRule type="cellIs" dxfId="1356" priority="1901" operator="equal">
      <formula>"연"</formula>
    </cfRule>
    <cfRule type="cellIs" dxfId="1355" priority="1882" operator="equal">
      <formula>"연"</formula>
    </cfRule>
    <cfRule type="cellIs" dxfId="1354" priority="1875" operator="equal">
      <formula>"연"</formula>
    </cfRule>
    <cfRule type="cellIs" dxfId="1353" priority="1904" operator="equal">
      <formula>"연"</formula>
    </cfRule>
    <cfRule type="cellIs" dxfId="1352" priority="1873" operator="equal">
      <formula>"연"</formula>
    </cfRule>
    <cfRule type="cellIs" dxfId="1351" priority="1872" operator="equal">
      <formula>"연"</formula>
    </cfRule>
    <cfRule type="cellIs" dxfId="1350" priority="1874" operator="equal">
      <formula>"연"</formula>
    </cfRule>
    <cfRule type="cellIs" dxfId="1349" priority="1879" operator="equal">
      <formula>"연"</formula>
    </cfRule>
    <cfRule type="cellIs" dxfId="1348" priority="1880" operator="equal">
      <formula>"연"</formula>
    </cfRule>
  </conditionalFormatting>
  <conditionalFormatting sqref="U35:V35">
    <cfRule type="cellIs" dxfId="1347" priority="1969" operator="equal">
      <formula>"연"</formula>
    </cfRule>
  </conditionalFormatting>
  <conditionalFormatting sqref="U36:V36">
    <cfRule type="cellIs" dxfId="1346" priority="2959" operator="equal">
      <formula>"연"</formula>
    </cfRule>
  </conditionalFormatting>
  <conditionalFormatting sqref="V16">
    <cfRule type="cellIs" dxfId="1345" priority="5" operator="equal">
      <formula>"연"</formula>
    </cfRule>
  </conditionalFormatting>
  <conditionalFormatting sqref="V31">
    <cfRule type="cellIs" dxfId="1344" priority="1081" operator="equal">
      <formula>"연"</formula>
    </cfRule>
  </conditionalFormatting>
  <conditionalFormatting sqref="V34">
    <cfRule type="cellIs" dxfId="1343" priority="3806" operator="equal">
      <formula>"연"</formula>
    </cfRule>
    <cfRule type="cellIs" dxfId="1342" priority="3805" operator="equal">
      <formula>"연"</formula>
    </cfRule>
    <cfRule type="cellIs" dxfId="1341" priority="3804" operator="equal">
      <formula>"연"</formula>
    </cfRule>
    <cfRule type="cellIs" dxfId="1340" priority="3803" operator="equal">
      <formula>"연"</formula>
    </cfRule>
    <cfRule type="cellIs" dxfId="1339" priority="3802" operator="equal">
      <formula>"연"</formula>
    </cfRule>
    <cfRule type="cellIs" dxfId="1338" priority="3800" operator="equal">
      <formula>"연"</formula>
    </cfRule>
    <cfRule type="cellIs" dxfId="1337" priority="3799" operator="equal">
      <formula>"연"</formula>
    </cfRule>
    <cfRule type="cellIs" dxfId="1336" priority="3789" operator="equal">
      <formula>"연"</formula>
    </cfRule>
    <cfRule type="cellIs" dxfId="1335" priority="3788" operator="equal">
      <formula>"연"</formula>
    </cfRule>
    <cfRule type="cellIs" dxfId="1334" priority="3787" operator="equal">
      <formula>"연"</formula>
    </cfRule>
    <cfRule type="cellIs" dxfId="1333" priority="3786" operator="equal">
      <formula>"연"</formula>
    </cfRule>
    <cfRule type="cellIs" dxfId="1332" priority="3784" operator="equal">
      <formula>"연"</formula>
    </cfRule>
    <cfRule type="cellIs" dxfId="1331" priority="3783" operator="equal">
      <formula>"연"</formula>
    </cfRule>
    <cfRule type="cellIs" dxfId="1330" priority="3782" operator="equal">
      <formula>"연"</formula>
    </cfRule>
    <cfRule type="cellIs" dxfId="1329" priority="3797" operator="equal">
      <formula>"연"</formula>
    </cfRule>
    <cfRule type="cellIs" dxfId="1328" priority="3777" operator="equal">
      <formula>"연"</formula>
    </cfRule>
    <cfRule type="cellIs" dxfId="1327" priority="3778" operator="equal">
      <formula>"연"</formula>
    </cfRule>
    <cfRule type="cellIs" dxfId="1326" priority="3779" operator="equal">
      <formula>"연"</formula>
    </cfRule>
    <cfRule type="cellIs" dxfId="1325" priority="3790" operator="equal">
      <formula>"연"</formula>
    </cfRule>
    <cfRule type="cellIs" dxfId="1324" priority="3798" operator="equal">
      <formula>"연"</formula>
    </cfRule>
    <cfRule type="cellIs" dxfId="1323" priority="3795" operator="equal">
      <formula>"연"</formula>
    </cfRule>
    <cfRule type="cellIs" dxfId="1322" priority="3794" operator="equal">
      <formula>"연"</formula>
    </cfRule>
    <cfRule type="cellIs" dxfId="1321" priority="3793" operator="equal">
      <formula>"연"</formula>
    </cfRule>
    <cfRule type="cellIs" dxfId="1320" priority="3792" operator="equal">
      <formula>"연"</formula>
    </cfRule>
    <cfRule type="cellIs" dxfId="1319" priority="3791" operator="equal">
      <formula>"연"</formula>
    </cfRule>
    <cfRule type="cellIs" dxfId="1318" priority="3781" operator="equal">
      <formula>"연"</formula>
    </cfRule>
  </conditionalFormatting>
  <conditionalFormatting sqref="V35">
    <cfRule type="cellIs" dxfId="1317" priority="1942" operator="equal">
      <formula>"연"</formula>
    </cfRule>
    <cfRule type="cellIs" dxfId="1316" priority="1944" operator="equal">
      <formula>"연"</formula>
    </cfRule>
    <cfRule type="cellIs" dxfId="1315" priority="1945" operator="equal">
      <formula>"연"</formula>
    </cfRule>
    <cfRule type="cellIs" dxfId="1314" priority="1946" operator="equal">
      <formula>"연"</formula>
    </cfRule>
    <cfRule type="cellIs" dxfId="1313" priority="1947" operator="equal">
      <formula>"연"</formula>
    </cfRule>
    <cfRule type="cellIs" dxfId="1312" priority="1948" operator="equal">
      <formula>"연"</formula>
    </cfRule>
    <cfRule type="cellIs" dxfId="1311" priority="1951" operator="equal">
      <formula>"연"</formula>
    </cfRule>
    <cfRule type="cellIs" dxfId="1310" priority="1952" operator="equal">
      <formula>"연"</formula>
    </cfRule>
    <cfRule type="cellIs" dxfId="1309" priority="1953" operator="equal">
      <formula>"연"</formula>
    </cfRule>
    <cfRule type="cellIs" dxfId="1308" priority="1954" operator="equal">
      <formula>"연"</formula>
    </cfRule>
    <cfRule type="cellIs" dxfId="1307" priority="1956" operator="equal">
      <formula>"연"</formula>
    </cfRule>
    <cfRule type="cellIs" dxfId="1306" priority="1957" operator="equal">
      <formula>"연"</formula>
    </cfRule>
    <cfRule type="cellIs" dxfId="1305" priority="1958" operator="equal">
      <formula>"연"</formula>
    </cfRule>
    <cfRule type="cellIs" dxfId="1304" priority="1959" operator="equal">
      <formula>"연"</formula>
    </cfRule>
    <cfRule type="cellIs" dxfId="1303" priority="1961" operator="equal">
      <formula>"연"</formula>
    </cfRule>
    <cfRule type="cellIs" dxfId="1302" priority="1963" operator="equal">
      <formula>"연"</formula>
    </cfRule>
    <cfRule type="cellIs" dxfId="1301" priority="1964" operator="equal">
      <formula>"연"</formula>
    </cfRule>
    <cfRule type="cellIs" dxfId="1300" priority="1966" operator="equal">
      <formula>"연"</formula>
    </cfRule>
    <cfRule type="cellIs" dxfId="1299" priority="1967" operator="equal">
      <formula>"연"</formula>
    </cfRule>
    <cfRule type="cellIs" dxfId="1298" priority="1968" operator="equal">
      <formula>"연"</formula>
    </cfRule>
    <cfRule type="cellIs" dxfId="1297" priority="1970" operator="equal">
      <formula>"연"</formula>
    </cfRule>
    <cfRule type="cellIs" dxfId="1296" priority="1962" operator="equal">
      <formula>"연"</formula>
    </cfRule>
    <cfRule type="cellIs" dxfId="1295" priority="1949" operator="equal">
      <formula>"연"</formula>
    </cfRule>
    <cfRule type="cellIs" dxfId="1294" priority="1938" operator="equal">
      <formula>"연"</formula>
    </cfRule>
    <cfRule type="cellIs" dxfId="1293" priority="1939" operator="equal">
      <formula>"연"</formula>
    </cfRule>
    <cfRule type="cellIs" dxfId="1292" priority="1940" operator="equal">
      <formula>"연"</formula>
    </cfRule>
    <cfRule type="cellIs" dxfId="1291" priority="1941" operator="equal">
      <formula>"연"</formula>
    </cfRule>
  </conditionalFormatting>
  <conditionalFormatting sqref="V36">
    <cfRule type="cellIs" dxfId="1290" priority="2954" operator="equal">
      <formula>"연"</formula>
    </cfRule>
    <cfRule type="cellIs" dxfId="1289" priority="2958" operator="equal">
      <formula>"연"</formula>
    </cfRule>
    <cfRule type="cellIs" dxfId="1288" priority="2940" operator="equal">
      <formula>"연"</formula>
    </cfRule>
    <cfRule type="cellIs" dxfId="1287" priority="2941" operator="equal">
      <formula>"연"</formula>
    </cfRule>
    <cfRule type="cellIs" dxfId="1286" priority="2957" operator="equal">
      <formula>"연"</formula>
    </cfRule>
    <cfRule type="cellIs" dxfId="1285" priority="2942" operator="equal">
      <formula>"연"</formula>
    </cfRule>
    <cfRule type="cellIs" dxfId="1284" priority="2956" operator="equal">
      <formula>"연"</formula>
    </cfRule>
    <cfRule type="cellIs" dxfId="1283" priority="2960" operator="equal">
      <formula>"연"</formula>
    </cfRule>
    <cfRule type="cellIs" dxfId="1282" priority="2955" operator="equal">
      <formula>"연"</formula>
    </cfRule>
    <cfRule type="cellIs" dxfId="1281" priority="2948" operator="equal">
      <formula>"연"</formula>
    </cfRule>
    <cfRule type="cellIs" dxfId="1280" priority="2952" operator="equal">
      <formula>"연"</formula>
    </cfRule>
    <cfRule type="cellIs" dxfId="1279" priority="2953" operator="equal">
      <formula>"연"</formula>
    </cfRule>
    <cfRule type="cellIs" dxfId="1278" priority="2951" operator="equal">
      <formula>"연"</formula>
    </cfRule>
    <cfRule type="cellIs" dxfId="1277" priority="2950" operator="equal">
      <formula>"연"</formula>
    </cfRule>
    <cfRule type="cellIs" dxfId="1276" priority="2947" operator="equal">
      <formula>"연"</formula>
    </cfRule>
    <cfRule type="cellIs" dxfId="1275" priority="2946" operator="equal">
      <formula>"연"</formula>
    </cfRule>
    <cfRule type="cellIs" dxfId="1274" priority="2945" operator="equal">
      <formula>"연"</formula>
    </cfRule>
    <cfRule type="cellIs" dxfId="1273" priority="2943" operator="equal">
      <formula>"연"</formula>
    </cfRule>
  </conditionalFormatting>
  <conditionalFormatting sqref="V37">
    <cfRule type="cellIs" dxfId="1272" priority="1907" operator="equal">
      <formula>"연"</formula>
    </cfRule>
    <cfRule type="cellIs" dxfId="1271" priority="1930" operator="equal">
      <formula>"연"</formula>
    </cfRule>
    <cfRule type="cellIs" dxfId="1270" priority="1929" operator="equal">
      <formula>"연"</formula>
    </cfRule>
    <cfRule type="cellIs" dxfId="1269" priority="1928" operator="equal">
      <formula>"연"</formula>
    </cfRule>
    <cfRule type="cellIs" dxfId="1268" priority="1935" operator="equal">
      <formula>"연"</formula>
    </cfRule>
    <cfRule type="cellIs" dxfId="1267" priority="1908" operator="equal">
      <formula>"연"</formula>
    </cfRule>
    <cfRule type="cellIs" dxfId="1266" priority="1909" operator="equal">
      <formula>"연"</formula>
    </cfRule>
    <cfRule type="cellIs" dxfId="1265" priority="1924" operator="equal">
      <formula>"연"</formula>
    </cfRule>
    <cfRule type="cellIs" dxfId="1264" priority="1923" operator="equal">
      <formula>"연"</formula>
    </cfRule>
    <cfRule type="cellIs" dxfId="1263" priority="1921" operator="equal">
      <formula>"연"</formula>
    </cfRule>
    <cfRule type="cellIs" dxfId="1262" priority="1920" operator="equal">
      <formula>"연"</formula>
    </cfRule>
    <cfRule type="cellIs" dxfId="1261" priority="1919" operator="equal">
      <formula>"연"</formula>
    </cfRule>
    <cfRule type="cellIs" dxfId="1260" priority="1918" operator="equal">
      <formula>"연"</formula>
    </cfRule>
    <cfRule type="cellIs" dxfId="1259" priority="1916" operator="equal">
      <formula>"연"</formula>
    </cfRule>
    <cfRule type="cellIs" dxfId="1258" priority="1915" operator="equal">
      <formula>"연"</formula>
    </cfRule>
    <cfRule type="cellIs" dxfId="1257" priority="1914" operator="equal">
      <formula>"연"</formula>
    </cfRule>
    <cfRule type="cellIs" dxfId="1256" priority="1925" operator="equal">
      <formula>"연"</formula>
    </cfRule>
    <cfRule type="cellIs" dxfId="1255" priority="1936" operator="equal">
      <formula>"연"</formula>
    </cfRule>
    <cfRule type="cellIs" dxfId="1254" priority="1934" operator="equal">
      <formula>"연"</formula>
    </cfRule>
    <cfRule type="cellIs" dxfId="1253" priority="1933" operator="equal">
      <formula>"연"</formula>
    </cfRule>
    <cfRule type="cellIs" dxfId="1252" priority="1912" operator="equal">
      <formula>"연"</formula>
    </cfRule>
    <cfRule type="cellIs" dxfId="1251" priority="1926" operator="equal">
      <formula>"연"</formula>
    </cfRule>
    <cfRule type="cellIs" dxfId="1250" priority="1911" operator="equal">
      <formula>"연"</formula>
    </cfRule>
    <cfRule type="cellIs" dxfId="1249" priority="1931" operator="equal">
      <formula>"연"</formula>
    </cfRule>
    <cfRule type="cellIs" dxfId="1248" priority="1906" operator="equal">
      <formula>"연"</formula>
    </cfRule>
    <cfRule type="cellIs" dxfId="1247" priority="1937" operator="equal">
      <formula>"연"</formula>
    </cfRule>
    <cfRule type="cellIs" dxfId="1246" priority="1913" operator="equal">
      <formula>"연"</formula>
    </cfRule>
  </conditionalFormatting>
  <conditionalFormatting sqref="V34:W34">
    <cfRule type="cellIs" dxfId="1245" priority="3772" operator="equal">
      <formula>"연"</formula>
    </cfRule>
    <cfRule type="cellIs" dxfId="1244" priority="3771" operator="equal">
      <formula>"연"</formula>
    </cfRule>
  </conditionalFormatting>
  <conditionalFormatting sqref="V36:X36">
    <cfRule type="cellIs" dxfId="1243" priority="2937" operator="equal">
      <formula>"연"</formula>
    </cfRule>
  </conditionalFormatting>
  <conditionalFormatting sqref="W9">
    <cfRule type="cellIs" dxfId="1242" priority="334" operator="equal">
      <formula>"연"</formula>
    </cfRule>
    <cfRule type="cellIs" dxfId="1241" priority="333" operator="equal">
      <formula>"연"</formula>
    </cfRule>
    <cfRule type="cellIs" dxfId="1240" priority="332" operator="equal">
      <formula>"연"</formula>
    </cfRule>
    <cfRule type="cellIs" dxfId="1239" priority="331" operator="equal">
      <formula>"연"</formula>
    </cfRule>
    <cfRule type="cellIs" dxfId="1238" priority="330" operator="equal">
      <formula>"연"</formula>
    </cfRule>
    <cfRule type="cellIs" dxfId="1237" priority="329" operator="equal">
      <formula>"연"</formula>
    </cfRule>
    <cfRule type="cellIs" dxfId="1236" priority="323" operator="equal">
      <formula>"연"</formula>
    </cfRule>
    <cfRule type="cellIs" dxfId="1235" priority="335" operator="equal">
      <formula>"연"</formula>
    </cfRule>
  </conditionalFormatting>
  <conditionalFormatting sqref="W16">
    <cfRule type="cellIs" dxfId="1234" priority="386" operator="equal">
      <formula>"연"</formula>
    </cfRule>
    <cfRule type="cellIs" dxfId="1233" priority="385" operator="equal">
      <formula>"연"</formula>
    </cfRule>
    <cfRule type="cellIs" dxfId="1232" priority="384" operator="equal">
      <formula>"연"</formula>
    </cfRule>
    <cfRule type="cellIs" dxfId="1231" priority="383" operator="equal">
      <formula>"연"</formula>
    </cfRule>
    <cfRule type="cellIs" dxfId="1230" priority="382" operator="equal">
      <formula>"연"</formula>
    </cfRule>
    <cfRule type="cellIs" dxfId="1229" priority="387" operator="equal">
      <formula>"연"</formula>
    </cfRule>
    <cfRule type="cellIs" dxfId="1228" priority="381" operator="equal">
      <formula>"연"</formula>
    </cfRule>
    <cfRule type="cellIs" dxfId="1227" priority="375" operator="equal">
      <formula>"연"</formula>
    </cfRule>
  </conditionalFormatting>
  <conditionalFormatting sqref="W26">
    <cfRule type="cellIs" dxfId="1226" priority="841" operator="equal">
      <formula>"연"</formula>
    </cfRule>
    <cfRule type="cellIs" dxfId="1225" priority="842" operator="equal">
      <formula>"연"</formula>
    </cfRule>
    <cfRule type="cellIs" dxfId="1224" priority="834" operator="equal">
      <formula>"연"</formula>
    </cfRule>
    <cfRule type="cellIs" dxfId="1223" priority="840" operator="equal">
      <formula>"연"</formula>
    </cfRule>
    <cfRule type="cellIs" dxfId="1222" priority="846" operator="equal">
      <formula>"연"</formula>
    </cfRule>
    <cfRule type="cellIs" dxfId="1221" priority="845" operator="equal">
      <formula>"연"</formula>
    </cfRule>
    <cfRule type="cellIs" dxfId="1220" priority="844" operator="equal">
      <formula>"연"</formula>
    </cfRule>
    <cfRule type="cellIs" dxfId="1219" priority="843" operator="equal">
      <formula>"연"</formula>
    </cfRule>
  </conditionalFormatting>
  <conditionalFormatting sqref="W34">
    <cfRule type="cellIs" dxfId="1218" priority="3752" operator="equal">
      <formula>"연"</formula>
    </cfRule>
    <cfRule type="cellIs" dxfId="1217" priority="3751" operator="equal">
      <formula>"연"</formula>
    </cfRule>
    <cfRule type="cellIs" dxfId="1216" priority="3750" operator="equal">
      <formula>"연"</formula>
    </cfRule>
    <cfRule type="cellIs" dxfId="1215" priority="3749" operator="equal">
      <formula>"연"</formula>
    </cfRule>
    <cfRule type="cellIs" dxfId="1214" priority="3746" operator="equal">
      <formula>"연"</formula>
    </cfRule>
    <cfRule type="cellIs" dxfId="1213" priority="3745" operator="equal">
      <formula>"연"</formula>
    </cfRule>
    <cfRule type="cellIs" dxfId="1212" priority="3747" operator="equal">
      <formula>"연"</formula>
    </cfRule>
    <cfRule type="cellIs" dxfId="1211" priority="3774" operator="equal">
      <formula>"연"</formula>
    </cfRule>
    <cfRule type="cellIs" dxfId="1210" priority="3770" operator="equal">
      <formula>"연"</formula>
    </cfRule>
    <cfRule type="cellIs" dxfId="1209" priority="3768" operator="equal">
      <formula>"연"</formula>
    </cfRule>
    <cfRule type="cellIs" dxfId="1208" priority="3767" operator="equal">
      <formula>"연"</formula>
    </cfRule>
    <cfRule type="cellIs" dxfId="1207" priority="3766" operator="equal">
      <formula>"연"</formula>
    </cfRule>
    <cfRule type="cellIs" dxfId="1206" priority="3765" operator="equal">
      <formula>"연"</formula>
    </cfRule>
    <cfRule type="cellIs" dxfId="1205" priority="3763" operator="equal">
      <formula>"연"</formula>
    </cfRule>
    <cfRule type="cellIs" dxfId="1204" priority="3762" operator="equal">
      <formula>"연"</formula>
    </cfRule>
    <cfRule type="cellIs" dxfId="1203" priority="3761" operator="equal">
      <formula>"연"</formula>
    </cfRule>
    <cfRule type="cellIs" dxfId="1202" priority="3760" operator="equal">
      <formula>"연"</formula>
    </cfRule>
    <cfRule type="cellIs" dxfId="1201" priority="3759" operator="equal">
      <formula>"연"</formula>
    </cfRule>
    <cfRule type="cellIs" dxfId="1200" priority="3758" operator="equal">
      <formula>"연"</formula>
    </cfRule>
    <cfRule type="cellIs" dxfId="1199" priority="3757" operator="equal">
      <formula>"연"</formula>
    </cfRule>
    <cfRule type="cellIs" dxfId="1198" priority="3756" operator="equal">
      <formula>"연"</formula>
    </cfRule>
    <cfRule type="cellIs" dxfId="1197" priority="3755" operator="equal">
      <formula>"연"</formula>
    </cfRule>
    <cfRule type="cellIs" dxfId="1196" priority="3754" operator="equal">
      <formula>"연"</formula>
    </cfRule>
  </conditionalFormatting>
  <conditionalFormatting sqref="W34:W35">
    <cfRule type="cellIs" dxfId="1195" priority="3773" operator="equal">
      <formula>"연"</formula>
    </cfRule>
  </conditionalFormatting>
  <conditionalFormatting sqref="W35 AH34:AJ37 AE34 AG37 M36">
    <cfRule type="cellIs" dxfId="1194" priority="4375" operator="equal">
      <formula>"연"</formula>
    </cfRule>
  </conditionalFormatting>
  <conditionalFormatting sqref="W35">
    <cfRule type="cellIs" dxfId="1193" priority="4270" operator="equal">
      <formula>"연"</formula>
    </cfRule>
    <cfRule type="cellIs" dxfId="1192" priority="4295" operator="equal">
      <formula>"연"</formula>
    </cfRule>
    <cfRule type="cellIs" dxfId="1191" priority="4294" operator="equal">
      <formula>"연"</formula>
    </cfRule>
    <cfRule type="cellIs" dxfId="1190" priority="4293" operator="equal">
      <formula>"연"</formula>
    </cfRule>
    <cfRule type="cellIs" dxfId="1189" priority="4276" operator="equal">
      <formula>"연"</formula>
    </cfRule>
    <cfRule type="cellIs" dxfId="1188" priority="4275" operator="equal">
      <formula>"연"</formula>
    </cfRule>
    <cfRule type="cellIs" dxfId="1187" priority="4274" operator="equal">
      <formula>"연"</formula>
    </cfRule>
    <cfRule type="cellIs" dxfId="1186" priority="4273" operator="equal">
      <formula>"연"</formula>
    </cfRule>
    <cfRule type="cellIs" dxfId="1185" priority="4272" operator="equal">
      <formula>"연"</formula>
    </cfRule>
    <cfRule type="cellIs" dxfId="1184" priority="4296" operator="equal">
      <formula>"연"</formula>
    </cfRule>
    <cfRule type="cellIs" dxfId="1183" priority="4269" operator="equal">
      <formula>"연"</formula>
    </cfRule>
    <cfRule type="cellIs" dxfId="1182" priority="4268" operator="equal">
      <formula>"연"</formula>
    </cfRule>
    <cfRule type="cellIs" dxfId="1181" priority="4267" operator="equal">
      <formula>"연"</formula>
    </cfRule>
    <cfRule type="cellIs" dxfId="1180" priority="4265" operator="equal">
      <formula>"연"</formula>
    </cfRule>
    <cfRule type="cellIs" dxfId="1179" priority="4264" operator="equal">
      <formula>"연"</formula>
    </cfRule>
    <cfRule type="cellIs" dxfId="1178" priority="4263" operator="equal">
      <formula>"연"</formula>
    </cfRule>
    <cfRule type="cellIs" dxfId="1177" priority="4297" operator="equal">
      <formula>"연"</formula>
    </cfRule>
    <cfRule type="cellIs" dxfId="1176" priority="4349" operator="equal">
      <formula>"연"</formula>
    </cfRule>
    <cfRule type="cellIs" dxfId="1175" priority="4350" operator="equal">
      <formula>"연"</formula>
    </cfRule>
    <cfRule type="cellIs" dxfId="1174" priority="4262" operator="equal">
      <formula>"연"</formula>
    </cfRule>
    <cfRule type="cellIs" dxfId="1173" priority="4351" operator="equal">
      <formula>"연"</formula>
    </cfRule>
    <cfRule type="cellIs" dxfId="1172" priority="4352" operator="equal">
      <formula>"연"</formula>
    </cfRule>
    <cfRule type="cellIs" dxfId="1171" priority="4371" operator="equal">
      <formula>"연"</formula>
    </cfRule>
    <cfRule type="cellIs" dxfId="1170" priority="4372" operator="equal">
      <formula>"연"</formula>
    </cfRule>
    <cfRule type="cellIs" dxfId="1169" priority="4374" operator="equal">
      <formula>"연"</formula>
    </cfRule>
    <cfRule type="cellIs" dxfId="1168" priority="4373" operator="equal">
      <formula>"연"</formula>
    </cfRule>
  </conditionalFormatting>
  <conditionalFormatting sqref="W36">
    <cfRule type="cellIs" dxfId="1167" priority="2918" operator="equal">
      <formula>"연"</formula>
    </cfRule>
    <cfRule type="cellIs" dxfId="1166" priority="2920" operator="equal">
      <formula>"연"</formula>
    </cfRule>
    <cfRule type="cellIs" dxfId="1165" priority="2919" operator="equal">
      <formula>"연"</formula>
    </cfRule>
    <cfRule type="cellIs" dxfId="1164" priority="2929" operator="equal">
      <formula>"연"</formula>
    </cfRule>
    <cfRule type="cellIs" dxfId="1163" priority="2928" operator="equal">
      <formula>"연"</formula>
    </cfRule>
    <cfRule type="cellIs" dxfId="1162" priority="2926" operator="equal">
      <formula>"연"</formula>
    </cfRule>
    <cfRule type="cellIs" dxfId="1161" priority="2925" operator="equal">
      <formula>"연"</formula>
    </cfRule>
    <cfRule type="cellIs" dxfId="1160" priority="2924" operator="equal">
      <formula>"연"</formula>
    </cfRule>
    <cfRule type="cellIs" dxfId="1159" priority="2923" operator="equal">
      <formula>"연"</formula>
    </cfRule>
    <cfRule type="cellIs" dxfId="1158" priority="2931" operator="equal">
      <formula>"연"</formula>
    </cfRule>
    <cfRule type="cellIs" dxfId="1157" priority="2933" operator="equal">
      <formula>"연"</formula>
    </cfRule>
    <cfRule type="cellIs" dxfId="1156" priority="2938" operator="equal">
      <formula>"연"</formula>
    </cfRule>
    <cfRule type="cellIs" dxfId="1155" priority="2936" operator="equal">
      <formula>"연"</formula>
    </cfRule>
    <cfRule type="cellIs" dxfId="1154" priority="2921" operator="equal">
      <formula>"연"</formula>
    </cfRule>
    <cfRule type="cellIs" dxfId="1153" priority="2935" operator="equal">
      <formula>"연"</formula>
    </cfRule>
    <cfRule type="cellIs" dxfId="1152" priority="2934" operator="equal">
      <formula>"연"</formula>
    </cfRule>
    <cfRule type="cellIs" dxfId="1151" priority="2932" operator="equal">
      <formula>"연"</formula>
    </cfRule>
    <cfRule type="cellIs" dxfId="1150" priority="2930" operator="equal">
      <formula>"연"</formula>
    </cfRule>
  </conditionalFormatting>
  <conditionalFormatting sqref="W36:W37">
    <cfRule type="cellIs" dxfId="1149" priority="2915" operator="equal">
      <formula>"연"</formula>
    </cfRule>
  </conditionalFormatting>
  <conditionalFormatting sqref="W37">
    <cfRule type="cellIs" dxfId="1148" priority="2911" operator="equal">
      <formula>"연"</formula>
    </cfRule>
    <cfRule type="cellIs" dxfId="1147" priority="2898" operator="equal">
      <formula>"연"</formula>
    </cfRule>
    <cfRule type="cellIs" dxfId="1146" priority="2897" operator="equal">
      <formula>"연"</formula>
    </cfRule>
    <cfRule type="cellIs" dxfId="1145" priority="2916" operator="equal">
      <formula>"연"</formula>
    </cfRule>
    <cfRule type="cellIs" dxfId="1144" priority="2914" operator="equal">
      <formula>"연"</formula>
    </cfRule>
    <cfRule type="cellIs" dxfId="1143" priority="2912" operator="equal">
      <formula>"연"</formula>
    </cfRule>
    <cfRule type="cellIs" dxfId="1142" priority="2910" operator="equal">
      <formula>"연"</formula>
    </cfRule>
    <cfRule type="cellIs" dxfId="1141" priority="2909" operator="equal">
      <formula>"연"</formula>
    </cfRule>
    <cfRule type="cellIs" dxfId="1140" priority="2908" operator="equal">
      <formula>"연"</formula>
    </cfRule>
    <cfRule type="cellIs" dxfId="1139" priority="2913" operator="equal">
      <formula>"연"</formula>
    </cfRule>
    <cfRule type="cellIs" dxfId="1138" priority="2906" operator="equal">
      <formula>"연"</formula>
    </cfRule>
    <cfRule type="cellIs" dxfId="1137" priority="2904" operator="equal">
      <formula>"연"</formula>
    </cfRule>
    <cfRule type="cellIs" dxfId="1136" priority="2903" operator="equal">
      <formula>"연"</formula>
    </cfRule>
    <cfRule type="cellIs" dxfId="1135" priority="2902" operator="equal">
      <formula>"연"</formula>
    </cfRule>
    <cfRule type="cellIs" dxfId="1134" priority="2901" operator="equal">
      <formula>"연"</formula>
    </cfRule>
    <cfRule type="cellIs" dxfId="1133" priority="2899" operator="equal">
      <formula>"연"</formula>
    </cfRule>
    <cfRule type="cellIs" dxfId="1132" priority="2896" operator="equal">
      <formula>"연"</formula>
    </cfRule>
    <cfRule type="cellIs" dxfId="1131" priority="2907" operator="equal">
      <formula>"연"</formula>
    </cfRule>
  </conditionalFormatting>
  <conditionalFormatting sqref="W34:X34">
    <cfRule type="cellIs" dxfId="1130" priority="2265" operator="equal">
      <formula>"연"</formula>
    </cfRule>
    <cfRule type="cellIs" dxfId="1129" priority="2264" operator="equal">
      <formula>"연"</formula>
    </cfRule>
  </conditionalFormatting>
  <conditionalFormatting sqref="W37:X37">
    <cfRule type="cellIs" dxfId="1128" priority="2893" operator="equal">
      <formula>"연"</formula>
    </cfRule>
  </conditionalFormatting>
  <conditionalFormatting sqref="X20">
    <cfRule type="cellIs" dxfId="1127" priority="830" operator="equal">
      <formula>"연"</formula>
    </cfRule>
    <cfRule type="cellIs" dxfId="1126" priority="829" operator="equal">
      <formula>"연"</formula>
    </cfRule>
    <cfRule type="cellIs" dxfId="1125" priority="828" operator="equal">
      <formula>"연"</formula>
    </cfRule>
    <cfRule type="cellIs" dxfId="1124" priority="827" operator="equal">
      <formula>"연"</formula>
    </cfRule>
    <cfRule type="cellIs" dxfId="1123" priority="821" operator="equal">
      <formula>"연"</formula>
    </cfRule>
    <cfRule type="cellIs" dxfId="1122" priority="832" operator="equal">
      <formula>"연"</formula>
    </cfRule>
    <cfRule type="cellIs" dxfId="1121" priority="833" operator="equal">
      <formula>"연"</formula>
    </cfRule>
    <cfRule type="cellIs" dxfId="1120" priority="831" operator="equal">
      <formula>"연"</formula>
    </cfRule>
  </conditionalFormatting>
  <conditionalFormatting sqref="X22">
    <cfRule type="cellIs" dxfId="1119" priority="446" operator="equal">
      <formula>"연"</formula>
    </cfRule>
    <cfRule type="cellIs" dxfId="1118" priority="447" operator="equal">
      <formula>"연"</formula>
    </cfRule>
    <cfRule type="cellIs" dxfId="1117" priority="448" operator="equal">
      <formula>"연"</formula>
    </cfRule>
    <cfRule type="cellIs" dxfId="1116" priority="449" operator="equal">
      <formula>"연"</formula>
    </cfRule>
    <cfRule type="cellIs" dxfId="1115" priority="450" operator="equal">
      <formula>"연"</formula>
    </cfRule>
    <cfRule type="cellIs" dxfId="1114" priority="451" operator="equal">
      <formula>"연"</formula>
    </cfRule>
    <cfRule type="cellIs" dxfId="1113" priority="452" operator="equal">
      <formula>"연"</formula>
    </cfRule>
    <cfRule type="cellIs" dxfId="1112" priority="440" operator="equal">
      <formula>"연"</formula>
    </cfRule>
  </conditionalFormatting>
  <conditionalFormatting sqref="X28">
    <cfRule type="cellIs" dxfId="1111" priority="284" operator="equal">
      <formula>"연"</formula>
    </cfRule>
    <cfRule type="cellIs" dxfId="1110" priority="290" operator="equal">
      <formula>"연"</formula>
    </cfRule>
    <cfRule type="cellIs" dxfId="1109" priority="291" operator="equal">
      <formula>"연"</formula>
    </cfRule>
    <cfRule type="cellIs" dxfId="1108" priority="292" operator="equal">
      <formula>"연"</formula>
    </cfRule>
    <cfRule type="cellIs" dxfId="1107" priority="293" operator="equal">
      <formula>"연"</formula>
    </cfRule>
    <cfRule type="cellIs" dxfId="1106" priority="294" operator="equal">
      <formula>"연"</formula>
    </cfRule>
    <cfRule type="cellIs" dxfId="1105" priority="295" operator="equal">
      <formula>"연"</formula>
    </cfRule>
    <cfRule type="cellIs" dxfId="1104" priority="296" operator="equal">
      <formula>"연"</formula>
    </cfRule>
  </conditionalFormatting>
  <conditionalFormatting sqref="X34">
    <cfRule type="cellIs" dxfId="1103" priority="2246" operator="equal">
      <formula>"연"</formula>
    </cfRule>
    <cfRule type="cellIs" dxfId="1102" priority="2260" operator="equal">
      <formula>"연"</formula>
    </cfRule>
    <cfRule type="cellIs" dxfId="1101" priority="2245" operator="equal">
      <formula>"연"</formula>
    </cfRule>
    <cfRule type="cellIs" dxfId="1100" priority="2244" operator="equal">
      <formula>"연"</formula>
    </cfRule>
    <cfRule type="cellIs" dxfId="1099" priority="2243" operator="equal">
      <formula>"연"</formula>
    </cfRule>
    <cfRule type="cellIs" dxfId="1098" priority="2242" operator="equal">
      <formula>"연"</formula>
    </cfRule>
    <cfRule type="cellIs" dxfId="1097" priority="2241" operator="equal">
      <formula>"연"</formula>
    </cfRule>
    <cfRule type="cellIs" dxfId="1096" priority="2239" operator="equal">
      <formula>"연"</formula>
    </cfRule>
    <cfRule type="cellIs" dxfId="1095" priority="2258" operator="equal">
      <formula>"연"</formula>
    </cfRule>
    <cfRule type="cellIs" dxfId="1094" priority="2259" operator="equal">
      <formula>"연"</formula>
    </cfRule>
    <cfRule type="cellIs" dxfId="1093" priority="2238" operator="equal">
      <formula>"연"</formula>
    </cfRule>
    <cfRule type="cellIs" dxfId="1092" priority="2261" operator="equal">
      <formula>"연"</formula>
    </cfRule>
    <cfRule type="cellIs" dxfId="1091" priority="2263" operator="equal">
      <formula>"연"</formula>
    </cfRule>
    <cfRule type="cellIs" dxfId="1090" priority="2267" operator="equal">
      <formula>"연"</formula>
    </cfRule>
    <cfRule type="cellIs" dxfId="1089" priority="2237" operator="equal">
      <formula>"연"</formula>
    </cfRule>
    <cfRule type="cellIs" dxfId="1088" priority="2236" operator="equal">
      <formula>"연"</formula>
    </cfRule>
    <cfRule type="cellIs" dxfId="1087" priority="2248" operator="equal">
      <formula>"연"</formula>
    </cfRule>
    <cfRule type="cellIs" dxfId="1086" priority="2249" operator="equal">
      <formula>"연"</formula>
    </cfRule>
    <cfRule type="cellIs" dxfId="1085" priority="2250" operator="equal">
      <formula>"연"</formula>
    </cfRule>
    <cfRule type="cellIs" dxfId="1084" priority="2256" operator="equal">
      <formula>"연"</formula>
    </cfRule>
    <cfRule type="cellIs" dxfId="1083" priority="2251" operator="equal">
      <formula>"연"</formula>
    </cfRule>
    <cfRule type="cellIs" dxfId="1082" priority="2253" operator="equal">
      <formula>"연"</formula>
    </cfRule>
    <cfRule type="cellIs" dxfId="1081" priority="2254" operator="equal">
      <formula>"연"</formula>
    </cfRule>
    <cfRule type="cellIs" dxfId="1080" priority="2255" operator="equal">
      <formula>"연"</formula>
    </cfRule>
  </conditionalFormatting>
  <conditionalFormatting sqref="X34:X35">
    <cfRule type="cellIs" dxfId="1079" priority="2266" operator="equal">
      <formula>"연"</formula>
    </cfRule>
  </conditionalFormatting>
  <conditionalFormatting sqref="X35">
    <cfRule type="cellIs" dxfId="1078" priority="2872" operator="equal">
      <formula>"연"</formula>
    </cfRule>
    <cfRule type="cellIs" dxfId="1077" priority="2858" operator="equal">
      <formula>"연"</formula>
    </cfRule>
    <cfRule type="cellIs" dxfId="1076" priority="2870" operator="equal">
      <formula>"연"</formula>
    </cfRule>
    <cfRule type="cellIs" dxfId="1075" priority="2868" operator="equal">
      <formula>"연"</formula>
    </cfRule>
    <cfRule type="cellIs" dxfId="1074" priority="2867" operator="equal">
      <formula>"연"</formula>
    </cfRule>
    <cfRule type="cellIs" dxfId="1073" priority="2866" operator="equal">
      <formula>"연"</formula>
    </cfRule>
    <cfRule type="cellIs" dxfId="1072" priority="2859" operator="equal">
      <formula>"연"</formula>
    </cfRule>
    <cfRule type="cellIs" dxfId="1071" priority="2864" operator="equal">
      <formula>"연"</formula>
    </cfRule>
    <cfRule type="cellIs" dxfId="1070" priority="2852" operator="equal">
      <formula>"연"</formula>
    </cfRule>
    <cfRule type="cellIs" dxfId="1069" priority="2865" operator="equal">
      <formula>"연"</formula>
    </cfRule>
    <cfRule type="cellIs" dxfId="1068" priority="2853" operator="equal">
      <formula>"연"</formula>
    </cfRule>
    <cfRule type="cellIs" dxfId="1067" priority="2854" operator="equal">
      <formula>"연"</formula>
    </cfRule>
    <cfRule type="cellIs" dxfId="1066" priority="2855" operator="equal">
      <formula>"연"</formula>
    </cfRule>
    <cfRule type="cellIs" dxfId="1065" priority="2863" operator="equal">
      <formula>"연"</formula>
    </cfRule>
    <cfRule type="cellIs" dxfId="1064" priority="2857" operator="equal">
      <formula>"연"</formula>
    </cfRule>
    <cfRule type="cellIs" dxfId="1063" priority="2862" operator="equal">
      <formula>"연"</formula>
    </cfRule>
    <cfRule type="cellIs" dxfId="1062" priority="2860" operator="equal">
      <formula>"연"</formula>
    </cfRule>
    <cfRule type="cellIs" dxfId="1061" priority="2869" operator="equal">
      <formula>"연"</formula>
    </cfRule>
  </conditionalFormatting>
  <conditionalFormatting sqref="X36">
    <cfRule type="cellIs" dxfId="1060" priority="3720" operator="equal">
      <formula>"연"</formula>
    </cfRule>
    <cfRule type="cellIs" dxfId="1059" priority="3719" operator="equal">
      <formula>"연"</formula>
    </cfRule>
    <cfRule type="cellIs" dxfId="1058" priority="3718" operator="equal">
      <formula>"연"</formula>
    </cfRule>
    <cfRule type="cellIs" dxfId="1057" priority="3717" operator="equal">
      <formula>"연"</formula>
    </cfRule>
    <cfRule type="cellIs" dxfId="1056" priority="3715" operator="equal">
      <formula>"연"</formula>
    </cfRule>
    <cfRule type="cellIs" dxfId="1055" priority="3714" operator="equal">
      <formula>"연"</formula>
    </cfRule>
    <cfRule type="cellIs" dxfId="1054" priority="3712" operator="equal">
      <formula>"연"</formula>
    </cfRule>
    <cfRule type="cellIs" dxfId="1053" priority="3738" operator="equal">
      <formula>"연"</formula>
    </cfRule>
    <cfRule type="cellIs" dxfId="1052" priority="3736" operator="equal">
      <formula>"연"</formula>
    </cfRule>
    <cfRule type="cellIs" dxfId="1051" priority="3739" operator="equal">
      <formula>"연"</formula>
    </cfRule>
    <cfRule type="cellIs" dxfId="1050" priority="3740" operator="equal">
      <formula>"연"</formula>
    </cfRule>
    <cfRule type="cellIs" dxfId="1049" priority="3741" operator="equal">
      <formula>"연"</formula>
    </cfRule>
    <cfRule type="cellIs" dxfId="1048" priority="3742" operator="equal">
      <formula>"연"</formula>
    </cfRule>
    <cfRule type="cellIs" dxfId="1047" priority="3735" operator="equal">
      <formula>"연"</formula>
    </cfRule>
    <cfRule type="cellIs" dxfId="1046" priority="3734" operator="equal">
      <formula>"연"</formula>
    </cfRule>
    <cfRule type="cellIs" dxfId="1045" priority="3713" operator="equal">
      <formula>"연"</formula>
    </cfRule>
    <cfRule type="cellIs" dxfId="1044" priority="3733" operator="equal">
      <formula>"연"</formula>
    </cfRule>
    <cfRule type="cellIs" dxfId="1043" priority="3731" operator="equal">
      <formula>"연"</formula>
    </cfRule>
    <cfRule type="cellIs" dxfId="1042" priority="3730" operator="equal">
      <formula>"연"</formula>
    </cfRule>
    <cfRule type="cellIs" dxfId="1041" priority="3729" operator="equal">
      <formula>"연"</formula>
    </cfRule>
    <cfRule type="cellIs" dxfId="1040" priority="3728" operator="equal">
      <formula>"연"</formula>
    </cfRule>
    <cfRule type="cellIs" dxfId="1039" priority="3727" operator="equal">
      <formula>"연"</formula>
    </cfRule>
    <cfRule type="cellIs" dxfId="1038" priority="3726" operator="equal">
      <formula>"연"</formula>
    </cfRule>
    <cfRule type="cellIs" dxfId="1037" priority="3725" operator="equal">
      <formula>"연"</formula>
    </cfRule>
    <cfRule type="cellIs" dxfId="1036" priority="3724" operator="equal">
      <formula>"연"</formula>
    </cfRule>
    <cfRule type="cellIs" dxfId="1035" priority="3723" operator="equal">
      <formula>"연"</formula>
    </cfRule>
    <cfRule type="cellIs" dxfId="1034" priority="3722" operator="equal">
      <formula>"연"</formula>
    </cfRule>
  </conditionalFormatting>
  <conditionalFormatting sqref="X37">
    <cfRule type="cellIs" dxfId="1033" priority="2890" operator="equal">
      <formula>"연"</formula>
    </cfRule>
    <cfRule type="cellIs" dxfId="1032" priority="2889" operator="equal">
      <formula>"연"</formula>
    </cfRule>
    <cfRule type="cellIs" dxfId="1031" priority="2888" operator="equal">
      <formula>"연"</formula>
    </cfRule>
    <cfRule type="cellIs" dxfId="1030" priority="2887" operator="equal">
      <formula>"연"</formula>
    </cfRule>
    <cfRule type="cellIs" dxfId="1029" priority="2886" operator="equal">
      <formula>"연"</formula>
    </cfRule>
    <cfRule type="cellIs" dxfId="1028" priority="2885" operator="equal">
      <formula>"연"</formula>
    </cfRule>
    <cfRule type="cellIs" dxfId="1027" priority="2884" operator="equal">
      <formula>"연"</formula>
    </cfRule>
    <cfRule type="cellIs" dxfId="1026" priority="2882" operator="equal">
      <formula>"연"</formula>
    </cfRule>
    <cfRule type="cellIs" dxfId="1025" priority="2881" operator="equal">
      <formula>"연"</formula>
    </cfRule>
    <cfRule type="cellIs" dxfId="1024" priority="2880" operator="equal">
      <formula>"연"</formula>
    </cfRule>
    <cfRule type="cellIs" dxfId="1023" priority="2879" operator="equal">
      <formula>"연"</formula>
    </cfRule>
    <cfRule type="cellIs" dxfId="1022" priority="2877" operator="equal">
      <formula>"연"</formula>
    </cfRule>
    <cfRule type="cellIs" dxfId="1021" priority="2875" operator="equal">
      <formula>"연"</formula>
    </cfRule>
    <cfRule type="cellIs" dxfId="1020" priority="2876" operator="equal">
      <formula>"연"</formula>
    </cfRule>
    <cfRule type="cellIs" dxfId="1019" priority="2894" operator="equal">
      <formula>"연"</formula>
    </cfRule>
    <cfRule type="cellIs" dxfId="1018" priority="2892" operator="equal">
      <formula>"연"</formula>
    </cfRule>
    <cfRule type="cellIs" dxfId="1017" priority="2891" operator="equal">
      <formula>"연"</formula>
    </cfRule>
  </conditionalFormatting>
  <conditionalFormatting sqref="X34:Y34">
    <cfRule type="cellIs" dxfId="1016" priority="2233" operator="equal">
      <formula>"연"</formula>
    </cfRule>
  </conditionalFormatting>
  <conditionalFormatting sqref="X35:Y35">
    <cfRule type="cellIs" dxfId="1015" priority="2871" operator="equal">
      <formula>"연"</formula>
    </cfRule>
  </conditionalFormatting>
  <conditionalFormatting sqref="X37:Y37">
    <cfRule type="cellIs" dxfId="1014" priority="2826" operator="equal">
      <formula>"연"</formula>
    </cfRule>
    <cfRule type="cellIs" dxfId="1013" priority="2825" operator="equal">
      <formula>"연"</formula>
    </cfRule>
  </conditionalFormatting>
  <conditionalFormatting sqref="Y19">
    <cfRule type="cellIs" dxfId="1012" priority="805" operator="equal">
      <formula>"연"</formula>
    </cfRule>
    <cfRule type="cellIs" dxfId="1011" priority="803" operator="equal">
      <formula>"연"</formula>
    </cfRule>
    <cfRule type="cellIs" dxfId="1010" priority="795" operator="equal">
      <formula>"연"</formula>
    </cfRule>
    <cfRule type="cellIs" dxfId="1009" priority="806" operator="equal">
      <formula>"연"</formula>
    </cfRule>
    <cfRule type="cellIs" dxfId="1008" priority="807" operator="equal">
      <formula>"연"</formula>
    </cfRule>
    <cfRule type="cellIs" dxfId="1007" priority="801" operator="equal">
      <formula>"연"</formula>
    </cfRule>
    <cfRule type="cellIs" dxfId="1006" priority="804" operator="equal">
      <formula>"연"</formula>
    </cfRule>
    <cfRule type="cellIs" dxfId="1005" priority="802" operator="equal">
      <formula>"연"</formula>
    </cfRule>
  </conditionalFormatting>
  <conditionalFormatting sqref="Y33">
    <cfRule type="cellIs" dxfId="1004" priority="782" operator="equal">
      <formula>"연"</formula>
    </cfRule>
    <cfRule type="cellIs" dxfId="1003" priority="788" operator="equal">
      <formula>"연"</formula>
    </cfRule>
    <cfRule type="cellIs" dxfId="1002" priority="791" operator="equal">
      <formula>"연"</formula>
    </cfRule>
    <cfRule type="cellIs" dxfId="1001" priority="792" operator="equal">
      <formula>"연"</formula>
    </cfRule>
    <cfRule type="cellIs" dxfId="1000" priority="794" operator="equal">
      <formula>"연"</formula>
    </cfRule>
    <cfRule type="cellIs" dxfId="999" priority="789" operator="equal">
      <formula>"연"</formula>
    </cfRule>
    <cfRule type="cellIs" dxfId="998" priority="790" operator="equal">
      <formula>"연"</formula>
    </cfRule>
  </conditionalFormatting>
  <conditionalFormatting sqref="Y33:Y34">
    <cfRule type="cellIs" dxfId="997" priority="793" operator="equal">
      <formula>"연"</formula>
    </cfRule>
  </conditionalFormatting>
  <conditionalFormatting sqref="Y34">
    <cfRule type="cellIs" dxfId="996" priority="2222" operator="equal">
      <formula>"연"</formula>
    </cfRule>
    <cfRule type="cellIs" dxfId="995" priority="2221" operator="equal">
      <formula>"연"</formula>
    </cfRule>
    <cfRule type="cellIs" dxfId="994" priority="2220" operator="equal">
      <formula>"연"</formula>
    </cfRule>
    <cfRule type="cellIs" dxfId="993" priority="2218" operator="equal">
      <formula>"연"</formula>
    </cfRule>
    <cfRule type="cellIs" dxfId="992" priority="2217" operator="equal">
      <formula>"연"</formula>
    </cfRule>
    <cfRule type="cellIs" dxfId="991" priority="2216" operator="equal">
      <formula>"연"</formula>
    </cfRule>
    <cfRule type="cellIs" dxfId="990" priority="2215" operator="equal">
      <formula>"연"</formula>
    </cfRule>
    <cfRule type="cellIs" dxfId="989" priority="2213" operator="equal">
      <formula>"연"</formula>
    </cfRule>
    <cfRule type="cellIs" dxfId="988" priority="2212" operator="equal">
      <formula>"연"</formula>
    </cfRule>
    <cfRule type="cellIs" dxfId="987" priority="2211" operator="equal">
      <formula>"연"</formula>
    </cfRule>
    <cfRule type="cellIs" dxfId="986" priority="2210" operator="equal">
      <formula>"연"</formula>
    </cfRule>
    <cfRule type="cellIs" dxfId="985" priority="2209" operator="equal">
      <formula>"연"</formula>
    </cfRule>
    <cfRule type="cellIs" dxfId="984" priority="2208" operator="equal">
      <formula>"연"</formula>
    </cfRule>
    <cfRule type="cellIs" dxfId="983" priority="2205" operator="equal">
      <formula>"연"</formula>
    </cfRule>
    <cfRule type="cellIs" dxfId="982" priority="2204" operator="equal">
      <formula>"연"</formula>
    </cfRule>
    <cfRule type="cellIs" dxfId="981" priority="2203" operator="equal">
      <formula>"연"</formula>
    </cfRule>
    <cfRule type="cellIs" dxfId="980" priority="2206" operator="equal">
      <formula>"연"</formula>
    </cfRule>
    <cfRule type="cellIs" dxfId="979" priority="2234" operator="equal">
      <formula>"연"</formula>
    </cfRule>
    <cfRule type="cellIs" dxfId="978" priority="2232" operator="equal">
      <formula>"연"</formula>
    </cfRule>
    <cfRule type="cellIs" dxfId="977" priority="2231" operator="equal">
      <formula>"연"</formula>
    </cfRule>
    <cfRule type="cellIs" dxfId="976" priority="2230" operator="equal">
      <formula>"연"</formula>
    </cfRule>
    <cfRule type="cellIs" dxfId="975" priority="2228" operator="equal">
      <formula>"연"</formula>
    </cfRule>
    <cfRule type="cellIs" dxfId="974" priority="2227" operator="equal">
      <formula>"연"</formula>
    </cfRule>
    <cfRule type="cellIs" dxfId="973" priority="2226" operator="equal">
      <formula>"연"</formula>
    </cfRule>
    <cfRule type="cellIs" dxfId="972" priority="2225" operator="equal">
      <formula>"연"</formula>
    </cfRule>
    <cfRule type="cellIs" dxfId="971" priority="2223" operator="equal">
      <formula>"연"</formula>
    </cfRule>
  </conditionalFormatting>
  <conditionalFormatting sqref="Y35">
    <cfRule type="cellIs" dxfId="970" priority="3687" operator="equal">
      <formula>"연"</formula>
    </cfRule>
    <cfRule type="cellIs" dxfId="969" priority="3682" operator="equal">
      <formula>"연"</formula>
    </cfRule>
    <cfRule type="cellIs" dxfId="968" priority="3683" operator="equal">
      <formula>"연"</formula>
    </cfRule>
    <cfRule type="cellIs" dxfId="967" priority="3688" operator="equal">
      <formula>"연"</formula>
    </cfRule>
    <cfRule type="cellIs" dxfId="966" priority="3690" operator="equal">
      <formula>"연"</formula>
    </cfRule>
    <cfRule type="cellIs" dxfId="965" priority="3696" operator="equal">
      <formula>"연"</formula>
    </cfRule>
    <cfRule type="cellIs" dxfId="964" priority="3692" operator="equal">
      <formula>"연"</formula>
    </cfRule>
    <cfRule type="cellIs" dxfId="963" priority="3693" operator="equal">
      <formula>"연"</formula>
    </cfRule>
    <cfRule type="cellIs" dxfId="962" priority="3694" operator="equal">
      <formula>"연"</formula>
    </cfRule>
    <cfRule type="cellIs" dxfId="961" priority="3695" operator="equal">
      <formula>"연"</formula>
    </cfRule>
    <cfRule type="cellIs" dxfId="960" priority="3685" operator="equal">
      <formula>"연"</formula>
    </cfRule>
    <cfRule type="cellIs" dxfId="959" priority="3697" operator="equal">
      <formula>"연"</formula>
    </cfRule>
    <cfRule type="cellIs" dxfId="958" priority="3698" operator="equal">
      <formula>"연"</formula>
    </cfRule>
    <cfRule type="cellIs" dxfId="957" priority="3699" operator="equal">
      <formula>"연"</formula>
    </cfRule>
    <cfRule type="cellIs" dxfId="956" priority="3701" operator="equal">
      <formula>"연"</formula>
    </cfRule>
    <cfRule type="cellIs" dxfId="955" priority="3702" operator="equal">
      <formula>"연"</formula>
    </cfRule>
    <cfRule type="cellIs" dxfId="954" priority="3703" operator="equal">
      <formula>"연"</formula>
    </cfRule>
    <cfRule type="cellIs" dxfId="953" priority="3704" operator="equal">
      <formula>"연"</formula>
    </cfRule>
    <cfRule type="cellIs" dxfId="952" priority="3706" operator="equal">
      <formula>"연"</formula>
    </cfRule>
    <cfRule type="cellIs" dxfId="951" priority="3707" operator="equal">
      <formula>"연"</formula>
    </cfRule>
    <cfRule type="cellIs" dxfId="950" priority="3708" operator="equal">
      <formula>"연"</formula>
    </cfRule>
    <cfRule type="cellIs" dxfId="949" priority="3709" operator="equal">
      <formula>"연"</formula>
    </cfRule>
    <cfRule type="cellIs" dxfId="948" priority="3710" operator="equal">
      <formula>"연"</formula>
    </cfRule>
    <cfRule type="cellIs" dxfId="947" priority="3686" operator="equal">
      <formula>"연"</formula>
    </cfRule>
    <cfRule type="cellIs" dxfId="946" priority="3691" operator="equal">
      <formula>"연"</formula>
    </cfRule>
    <cfRule type="cellIs" dxfId="945" priority="3680" operator="equal">
      <formula>"연"</formula>
    </cfRule>
    <cfRule type="cellIs" dxfId="944" priority="3681" operator="equal">
      <formula>"연"</formula>
    </cfRule>
  </conditionalFormatting>
  <conditionalFormatting sqref="Y36">
    <cfRule type="cellIs" dxfId="943" priority="2837" operator="equal">
      <formula>"연"</formula>
    </cfRule>
    <cfRule type="cellIs" dxfId="942" priority="2835" operator="equal">
      <formula>"연"</formula>
    </cfRule>
    <cfRule type="cellIs" dxfId="941" priority="2844" operator="equal">
      <formula>"연"</formula>
    </cfRule>
    <cfRule type="cellIs" dxfId="940" priority="2838" operator="equal">
      <formula>"연"</formula>
    </cfRule>
    <cfRule type="cellIs" dxfId="939" priority="2843" operator="equal">
      <formula>"연"</formula>
    </cfRule>
    <cfRule type="cellIs" dxfId="938" priority="2830" operator="equal">
      <formula>"연"</formula>
    </cfRule>
    <cfRule type="cellIs" dxfId="937" priority="2842" operator="equal">
      <formula>"연"</formula>
    </cfRule>
    <cfRule type="cellIs" dxfId="936" priority="2831" operator="equal">
      <formula>"연"</formula>
    </cfRule>
    <cfRule type="cellIs" dxfId="935" priority="2849" operator="equal">
      <formula>"연"</formula>
    </cfRule>
    <cfRule type="cellIs" dxfId="934" priority="2841" operator="equal">
      <formula>"연"</formula>
    </cfRule>
    <cfRule type="cellIs" dxfId="933" priority="2840" operator="equal">
      <formula>"연"</formula>
    </cfRule>
    <cfRule type="cellIs" dxfId="932" priority="2833" operator="equal">
      <formula>"연"</formula>
    </cfRule>
    <cfRule type="cellIs" dxfId="931" priority="2836" operator="equal">
      <formula>"연"</formula>
    </cfRule>
    <cfRule type="cellIs" dxfId="930" priority="2850" operator="equal">
      <formula>"연"</formula>
    </cfRule>
    <cfRule type="cellIs" dxfId="929" priority="2848" operator="equal">
      <formula>"연"</formula>
    </cfRule>
    <cfRule type="cellIs" dxfId="928" priority="2847" operator="equal">
      <formula>"연"</formula>
    </cfRule>
    <cfRule type="cellIs" dxfId="927" priority="2846" operator="equal">
      <formula>"연"</formula>
    </cfRule>
    <cfRule type="cellIs" dxfId="926" priority="2845" operator="equal">
      <formula>"연"</formula>
    </cfRule>
    <cfRule type="cellIs" dxfId="925" priority="2832" operator="equal">
      <formula>"연"</formula>
    </cfRule>
  </conditionalFormatting>
  <conditionalFormatting sqref="Y36:Y37">
    <cfRule type="cellIs" dxfId="924" priority="2827" operator="equal">
      <formula>"연"</formula>
    </cfRule>
  </conditionalFormatting>
  <conditionalFormatting sqref="Y37">
    <cfRule type="cellIs" dxfId="923" priority="2819" operator="equal">
      <formula>"연"</formula>
    </cfRule>
    <cfRule type="cellIs" dxfId="922" priority="2820" operator="equal">
      <formula>"연"</formula>
    </cfRule>
    <cfRule type="cellIs" dxfId="921" priority="2821" operator="equal">
      <formula>"연"</formula>
    </cfRule>
    <cfRule type="cellIs" dxfId="920" priority="2822" operator="equal">
      <formula>"연"</formula>
    </cfRule>
    <cfRule type="cellIs" dxfId="919" priority="2823" operator="equal">
      <formula>"연"</formula>
    </cfRule>
    <cfRule type="cellIs" dxfId="918" priority="2824" operator="equal">
      <formula>"연"</formula>
    </cfRule>
    <cfRule type="cellIs" dxfId="917" priority="2828" operator="equal">
      <formula>"연"</formula>
    </cfRule>
    <cfRule type="cellIs" dxfId="916" priority="2810" operator="equal">
      <formula>"연"</formula>
    </cfRule>
    <cfRule type="cellIs" dxfId="915" priority="2808" operator="equal">
      <formula>"연"</formula>
    </cfRule>
    <cfRule type="cellIs" dxfId="914" priority="2809" operator="equal">
      <formula>"연"</formula>
    </cfRule>
    <cfRule type="cellIs" dxfId="913" priority="2811" operator="equal">
      <formula>"연"</formula>
    </cfRule>
    <cfRule type="cellIs" dxfId="912" priority="2813" operator="equal">
      <formula>"연"</formula>
    </cfRule>
    <cfRule type="cellIs" dxfId="911" priority="2814" operator="equal">
      <formula>"연"</formula>
    </cfRule>
    <cfRule type="cellIs" dxfId="910" priority="2815" operator="equal">
      <formula>"연"</formula>
    </cfRule>
    <cfRule type="cellIs" dxfId="909" priority="2816" operator="equal">
      <formula>"연"</formula>
    </cfRule>
    <cfRule type="cellIs" dxfId="908" priority="2818" operator="equal">
      <formula>"연"</formula>
    </cfRule>
  </conditionalFormatting>
  <conditionalFormatting sqref="Y37:AA37">
    <cfRule type="cellIs" dxfId="907" priority="2805" operator="equal">
      <formula>"연"</formula>
    </cfRule>
  </conditionalFormatting>
  <conditionalFormatting sqref="Z8">
    <cfRule type="cellIs" dxfId="906" priority="19" operator="equal">
      <formula>"연"</formula>
    </cfRule>
    <cfRule type="cellIs" dxfId="905" priority="25" operator="equal">
      <formula>"연"</formula>
    </cfRule>
    <cfRule type="cellIs" dxfId="904" priority="26" operator="equal">
      <formula>"연"</formula>
    </cfRule>
    <cfRule type="cellIs" dxfId="903" priority="28" operator="equal">
      <formula>"연"</formula>
    </cfRule>
    <cfRule type="cellIs" dxfId="902" priority="29" operator="equal">
      <formula>"연"</formula>
    </cfRule>
    <cfRule type="cellIs" dxfId="901" priority="30" operator="equal">
      <formula>"연"</formula>
    </cfRule>
    <cfRule type="cellIs" dxfId="900" priority="27" operator="equal">
      <formula>"연"</formula>
    </cfRule>
    <cfRule type="cellIs" dxfId="899" priority="31" operator="equal">
      <formula>"연"</formula>
    </cfRule>
  </conditionalFormatting>
  <conditionalFormatting sqref="Z17">
    <cfRule type="cellIs" dxfId="898" priority="153" operator="equal">
      <formula>"연"</formula>
    </cfRule>
    <cfRule type="cellIs" dxfId="897" priority="152" operator="equal">
      <formula>"연"</formula>
    </cfRule>
    <cfRule type="cellIs" dxfId="896" priority="151" operator="equal">
      <formula>"연"</formula>
    </cfRule>
    <cfRule type="cellIs" dxfId="895" priority="150" operator="equal">
      <formula>"연"</formula>
    </cfRule>
    <cfRule type="cellIs" dxfId="894" priority="149" operator="equal">
      <formula>"연"</formula>
    </cfRule>
    <cfRule type="cellIs" dxfId="893" priority="148" operator="equal">
      <formula>"연"</formula>
    </cfRule>
    <cfRule type="cellIs" dxfId="892" priority="147" operator="equal">
      <formula>"연"</formula>
    </cfRule>
    <cfRule type="cellIs" dxfId="891" priority="141" operator="equal">
      <formula>"연"</formula>
    </cfRule>
  </conditionalFormatting>
  <conditionalFormatting sqref="Z32">
    <cfRule type="cellIs" dxfId="890" priority="651" operator="equal">
      <formula>"연"</formula>
    </cfRule>
    <cfRule type="cellIs" dxfId="889" priority="639" operator="equal">
      <formula>"연"</formula>
    </cfRule>
    <cfRule type="cellIs" dxfId="888" priority="649" operator="equal">
      <formula>"연"</formula>
    </cfRule>
    <cfRule type="cellIs" dxfId="887" priority="650" operator="equal">
      <formula>"연"</formula>
    </cfRule>
    <cfRule type="cellIs" dxfId="886" priority="648" operator="equal">
      <formula>"연"</formula>
    </cfRule>
    <cfRule type="cellIs" dxfId="885" priority="647" operator="equal">
      <formula>"연"</formula>
    </cfRule>
    <cfRule type="cellIs" dxfId="884" priority="646" operator="equal">
      <formula>"연"</formula>
    </cfRule>
    <cfRule type="cellIs" dxfId="883" priority="645" operator="equal">
      <formula>"연"</formula>
    </cfRule>
  </conditionalFormatting>
  <conditionalFormatting sqref="Z34">
    <cfRule type="cellIs" dxfId="882" priority="3658" operator="equal">
      <formula>"연"</formula>
    </cfRule>
    <cfRule type="cellIs" dxfId="881" priority="3659" operator="equal">
      <formula>"연"</formula>
    </cfRule>
    <cfRule type="cellIs" dxfId="880" priority="3660" operator="equal">
      <formula>"연"</formula>
    </cfRule>
    <cfRule type="cellIs" dxfId="879" priority="3661" operator="equal">
      <formula>"연"</formula>
    </cfRule>
    <cfRule type="cellIs" dxfId="878" priority="3662" operator="equal">
      <formula>"연"</formula>
    </cfRule>
    <cfRule type="cellIs" dxfId="877" priority="3667" operator="equal">
      <formula>"연"</formula>
    </cfRule>
    <cfRule type="cellIs" dxfId="876" priority="3663" operator="equal">
      <formula>"연"</formula>
    </cfRule>
    <cfRule type="cellIs" dxfId="875" priority="3664" operator="equal">
      <formula>"연"</formula>
    </cfRule>
    <cfRule type="cellIs" dxfId="874" priority="3665" operator="equal">
      <formula>"연"</formula>
    </cfRule>
    <cfRule type="cellIs" dxfId="873" priority="3666" operator="equal">
      <formula>"연"</formula>
    </cfRule>
    <cfRule type="cellIs" dxfId="872" priority="3670" operator="equal">
      <formula>"연"</formula>
    </cfRule>
    <cfRule type="cellIs" dxfId="871" priority="3650" operator="equal">
      <formula>"연"</formula>
    </cfRule>
    <cfRule type="cellIs" dxfId="870" priority="3651" operator="equal">
      <formula>"연"</formula>
    </cfRule>
    <cfRule type="cellIs" dxfId="869" priority="3653" operator="equal">
      <formula>"연"</formula>
    </cfRule>
    <cfRule type="cellIs" dxfId="868" priority="3654" operator="equal">
      <formula>"연"</formula>
    </cfRule>
    <cfRule type="cellIs" dxfId="867" priority="3669" operator="equal">
      <formula>"연"</formula>
    </cfRule>
    <cfRule type="cellIs" dxfId="866" priority="3655" operator="equal">
      <formula>"연"</formula>
    </cfRule>
    <cfRule type="cellIs" dxfId="865" priority="3656" operator="equal">
      <formula>"연"</formula>
    </cfRule>
    <cfRule type="cellIs" dxfId="864" priority="3671" operator="equal">
      <formula>"연"</formula>
    </cfRule>
    <cfRule type="cellIs" dxfId="863" priority="3672" operator="equal">
      <formula>"연"</formula>
    </cfRule>
    <cfRule type="cellIs" dxfId="862" priority="3674" operator="equal">
      <formula>"연"</formula>
    </cfRule>
    <cfRule type="cellIs" dxfId="861" priority="3675" operator="equal">
      <formula>"연"</formula>
    </cfRule>
    <cfRule type="cellIs" dxfId="860" priority="3676" operator="equal">
      <formula>"연"</formula>
    </cfRule>
    <cfRule type="cellIs" dxfId="859" priority="3677" operator="equal">
      <formula>"연"</formula>
    </cfRule>
    <cfRule type="cellIs" dxfId="858" priority="3648" operator="equal">
      <formula>"연"</formula>
    </cfRule>
    <cfRule type="cellIs" dxfId="857" priority="3649" operator="equal">
      <formula>"연"</formula>
    </cfRule>
    <cfRule type="cellIs" dxfId="856" priority="3678" operator="equal">
      <formula>"연"</formula>
    </cfRule>
  </conditionalFormatting>
  <conditionalFormatting sqref="Z34:Z35">
    <cfRule type="cellIs" dxfId="855" priority="2783" operator="equal">
      <formula>"연"</formula>
    </cfRule>
  </conditionalFormatting>
  <conditionalFormatting sqref="Z35">
    <cfRule type="cellIs" dxfId="854" priority="2780" operator="equal">
      <formula>"연"</formula>
    </cfRule>
    <cfRule type="cellIs" dxfId="853" priority="2779" operator="equal">
      <formula>"연"</formula>
    </cfRule>
    <cfRule type="cellIs" dxfId="852" priority="2778" operator="equal">
      <formula>"연"</formula>
    </cfRule>
    <cfRule type="cellIs" dxfId="851" priority="2782" operator="equal">
      <formula>"연"</formula>
    </cfRule>
    <cfRule type="cellIs" dxfId="850" priority="2777" operator="equal">
      <formula>"연"</formula>
    </cfRule>
    <cfRule type="cellIs" dxfId="849" priority="2776" operator="equal">
      <formula>"연"</formula>
    </cfRule>
    <cfRule type="cellIs" dxfId="848" priority="2775" operator="equal">
      <formula>"연"</formula>
    </cfRule>
    <cfRule type="cellIs" dxfId="847" priority="2770" operator="equal">
      <formula>"연"</formula>
    </cfRule>
    <cfRule type="cellIs" dxfId="846" priority="2772" operator="equal">
      <formula>"연"</formula>
    </cfRule>
    <cfRule type="cellIs" dxfId="845" priority="2771" operator="equal">
      <formula>"연"</formula>
    </cfRule>
    <cfRule type="cellIs" dxfId="844" priority="2774" operator="equal">
      <formula>"연"</formula>
    </cfRule>
    <cfRule type="cellIs" dxfId="843" priority="2769" operator="equal">
      <formula>"연"</formula>
    </cfRule>
    <cfRule type="cellIs" dxfId="842" priority="2767" operator="equal">
      <formula>"연"</formula>
    </cfRule>
    <cfRule type="cellIs" dxfId="841" priority="2766" operator="equal">
      <formula>"연"</formula>
    </cfRule>
    <cfRule type="cellIs" dxfId="840" priority="2765" operator="equal">
      <formula>"연"</formula>
    </cfRule>
    <cfRule type="cellIs" dxfId="839" priority="2784" operator="equal">
      <formula>"연"</formula>
    </cfRule>
    <cfRule type="cellIs" dxfId="838" priority="2781" operator="equal">
      <formula>"연"</formula>
    </cfRule>
  </conditionalFormatting>
  <conditionalFormatting sqref="Z36">
    <cfRule type="cellIs" dxfId="837" priority="1782" operator="equal">
      <formula>"연"</formula>
    </cfRule>
    <cfRule type="cellIs" dxfId="836" priority="1803" operator="equal">
      <formula>"연"</formula>
    </cfRule>
    <cfRule type="cellIs" dxfId="835" priority="1783" operator="equal">
      <formula>"연"</formula>
    </cfRule>
    <cfRule type="cellIs" dxfId="834" priority="1784" operator="equal">
      <formula>"연"</formula>
    </cfRule>
    <cfRule type="cellIs" dxfId="833" priority="1786" operator="equal">
      <formula>"연"</formula>
    </cfRule>
    <cfRule type="cellIs" dxfId="832" priority="1787" operator="equal">
      <formula>"연"</formula>
    </cfRule>
    <cfRule type="cellIs" dxfId="831" priority="1788" operator="equal">
      <formula>"연"</formula>
    </cfRule>
    <cfRule type="cellIs" dxfId="830" priority="1789" operator="equal">
      <formula>"연"</formula>
    </cfRule>
    <cfRule type="cellIs" dxfId="829" priority="1791" operator="equal">
      <formula>"연"</formula>
    </cfRule>
    <cfRule type="cellIs" dxfId="828" priority="1792" operator="equal">
      <formula>"연"</formula>
    </cfRule>
    <cfRule type="cellIs" dxfId="827" priority="1793" operator="equal">
      <formula>"연"</formula>
    </cfRule>
    <cfRule type="cellIs" dxfId="826" priority="1794" operator="equal">
      <formula>"연"</formula>
    </cfRule>
    <cfRule type="cellIs" dxfId="825" priority="1796" operator="equal">
      <formula>"연"</formula>
    </cfRule>
    <cfRule type="cellIs" dxfId="824" priority="1797" operator="equal">
      <formula>"연"</formula>
    </cfRule>
    <cfRule type="cellIs" dxfId="823" priority="1798" operator="equal">
      <formula>"연"</formula>
    </cfRule>
    <cfRule type="cellIs" dxfId="822" priority="1799" operator="equal">
      <formula>"연"</formula>
    </cfRule>
    <cfRule type="cellIs" dxfId="821" priority="1801" operator="equal">
      <formula>"연"</formula>
    </cfRule>
    <cfRule type="cellIs" dxfId="820" priority="1802" operator="equal">
      <formula>"연"</formula>
    </cfRule>
    <cfRule type="cellIs" dxfId="819" priority="1805" operator="equal">
      <formula>"연"</formula>
    </cfRule>
    <cfRule type="cellIs" dxfId="818" priority="1774" operator="equal">
      <formula>"연"</formula>
    </cfRule>
    <cfRule type="cellIs" dxfId="817" priority="1775" operator="equal">
      <formula>"연"</formula>
    </cfRule>
    <cfRule type="cellIs" dxfId="816" priority="1776" operator="equal">
      <formula>"연"</formula>
    </cfRule>
    <cfRule type="cellIs" dxfId="815" priority="1777" operator="equal">
      <formula>"연"</formula>
    </cfRule>
    <cfRule type="cellIs" dxfId="814" priority="1779" operator="equal">
      <formula>"연"</formula>
    </cfRule>
    <cfRule type="cellIs" dxfId="813" priority="1780" operator="equal">
      <formula>"연"</formula>
    </cfRule>
    <cfRule type="cellIs" dxfId="812" priority="1781" operator="equal">
      <formula>"연"</formula>
    </cfRule>
  </conditionalFormatting>
  <conditionalFormatting sqref="Z36:Z37">
    <cfRule type="cellIs" dxfId="811" priority="1804" operator="equal">
      <formula>"연"</formula>
    </cfRule>
  </conditionalFormatting>
  <conditionalFormatting sqref="Z37">
    <cfRule type="cellIs" dxfId="810" priority="2802" operator="equal">
      <formula>"연"</formula>
    </cfRule>
    <cfRule type="cellIs" dxfId="809" priority="2801" operator="equal">
      <formula>"연"</formula>
    </cfRule>
    <cfRule type="cellIs" dxfId="808" priority="2798" operator="equal">
      <formula>"연"</formula>
    </cfRule>
    <cfRule type="cellIs" dxfId="807" priority="2797" operator="equal">
      <formula>"연"</formula>
    </cfRule>
    <cfRule type="cellIs" dxfId="806" priority="2796" operator="equal">
      <formula>"연"</formula>
    </cfRule>
    <cfRule type="cellIs" dxfId="805" priority="2794" operator="equal">
      <formula>"연"</formula>
    </cfRule>
    <cfRule type="cellIs" dxfId="804" priority="2793" operator="equal">
      <formula>"연"</formula>
    </cfRule>
    <cfRule type="cellIs" dxfId="803" priority="2786" operator="equal">
      <formula>"연"</formula>
    </cfRule>
    <cfRule type="cellIs" dxfId="802" priority="2787" operator="equal">
      <formula>"연"</formula>
    </cfRule>
    <cfRule type="cellIs" dxfId="801" priority="2788" operator="equal">
      <formula>"연"</formula>
    </cfRule>
    <cfRule type="cellIs" dxfId="800" priority="2789" operator="equal">
      <formula>"연"</formula>
    </cfRule>
    <cfRule type="cellIs" dxfId="799" priority="2791" operator="equal">
      <formula>"연"</formula>
    </cfRule>
    <cfRule type="cellIs" dxfId="798" priority="2792" operator="equal">
      <formula>"연"</formula>
    </cfRule>
    <cfRule type="cellIs" dxfId="797" priority="2800" operator="equal">
      <formula>"연"</formula>
    </cfRule>
    <cfRule type="cellIs" dxfId="796" priority="2799" operator="equal">
      <formula>"연"</formula>
    </cfRule>
    <cfRule type="cellIs" dxfId="795" priority="2806" operator="equal">
      <formula>"연"</formula>
    </cfRule>
    <cfRule type="cellIs" dxfId="794" priority="2804" operator="equal">
      <formula>"연"</formula>
    </cfRule>
    <cfRule type="cellIs" dxfId="793" priority="2803" operator="equal">
      <formula>"연"</formula>
    </cfRule>
  </conditionalFormatting>
  <conditionalFormatting sqref="Z35:AA35">
    <cfRule type="cellIs" dxfId="792" priority="2737" operator="equal">
      <formula>"연"</formula>
    </cfRule>
    <cfRule type="cellIs" dxfId="791" priority="2738" operator="equal">
      <formula>"연"</formula>
    </cfRule>
  </conditionalFormatting>
  <conditionalFormatting sqref="Z36:AB36">
    <cfRule type="cellIs" dxfId="790" priority="1771" operator="equal">
      <formula>"연"</formula>
    </cfRule>
  </conditionalFormatting>
  <conditionalFormatting sqref="AA5">
    <cfRule type="cellIs" dxfId="789" priority="742" operator="equal">
      <formula>"연"</formula>
    </cfRule>
    <cfRule type="cellIs" dxfId="788" priority="740" operator="equal">
      <formula>"연"</formula>
    </cfRule>
    <cfRule type="cellIs" dxfId="787" priority="736" operator="equal">
      <formula>"연"</formula>
    </cfRule>
    <cfRule type="cellIs" dxfId="786" priority="737" operator="equal">
      <formula>"연"</formula>
    </cfRule>
    <cfRule type="cellIs" dxfId="785" priority="738" operator="equal">
      <formula>"연"</formula>
    </cfRule>
    <cfRule type="cellIs" dxfId="784" priority="730" operator="equal">
      <formula>"연"</formula>
    </cfRule>
    <cfRule type="cellIs" dxfId="783" priority="739" operator="equal">
      <formula>"연"</formula>
    </cfRule>
    <cfRule type="cellIs" dxfId="782" priority="741" operator="equal">
      <formula>"연"</formula>
    </cfRule>
  </conditionalFormatting>
  <conditionalFormatting sqref="AA14">
    <cfRule type="cellIs" dxfId="781" priority="32" operator="equal">
      <formula>"연"</formula>
    </cfRule>
    <cfRule type="cellIs" dxfId="780" priority="40" operator="equal">
      <formula>"연"</formula>
    </cfRule>
    <cfRule type="cellIs" dxfId="779" priority="39" operator="equal">
      <formula>"연"</formula>
    </cfRule>
    <cfRule type="cellIs" dxfId="778" priority="41" operator="equal">
      <formula>"연"</formula>
    </cfRule>
    <cfRule type="cellIs" dxfId="777" priority="43" operator="equal">
      <formula>"연"</formula>
    </cfRule>
    <cfRule type="cellIs" dxfId="776" priority="38" operator="equal">
      <formula>"연"</formula>
    </cfRule>
    <cfRule type="cellIs" dxfId="775" priority="44" operator="equal">
      <formula>"연"</formula>
    </cfRule>
    <cfRule type="cellIs" dxfId="774" priority="42" operator="equal">
      <formula>"연"</formula>
    </cfRule>
  </conditionalFormatting>
  <conditionalFormatting sqref="AA28">
    <cfRule type="cellIs" dxfId="773" priority="755" operator="equal">
      <formula>"연"</formula>
    </cfRule>
    <cfRule type="cellIs" dxfId="772" priority="752" operator="equal">
      <formula>"연"</formula>
    </cfRule>
    <cfRule type="cellIs" dxfId="771" priority="751" operator="equal">
      <formula>"연"</formula>
    </cfRule>
    <cfRule type="cellIs" dxfId="770" priority="750" operator="equal">
      <formula>"연"</formula>
    </cfRule>
    <cfRule type="cellIs" dxfId="769" priority="743" operator="equal">
      <formula>"연"</formula>
    </cfRule>
    <cfRule type="cellIs" dxfId="768" priority="753" operator="equal">
      <formula>"연"</formula>
    </cfRule>
    <cfRule type="cellIs" dxfId="767" priority="754" operator="equal">
      <formula>"연"</formula>
    </cfRule>
    <cfRule type="cellIs" dxfId="766" priority="749" operator="equal">
      <formula>"연"</formula>
    </cfRule>
  </conditionalFormatting>
  <conditionalFormatting sqref="AA34">
    <cfRule type="cellIs" dxfId="765" priority="2747" operator="equal">
      <formula>"연"</formula>
    </cfRule>
    <cfRule type="cellIs" dxfId="764" priority="2742" operator="equal">
      <formula>"연"</formula>
    </cfRule>
    <cfRule type="cellIs" dxfId="763" priority="2743" operator="equal">
      <formula>"연"</formula>
    </cfRule>
    <cfRule type="cellIs" dxfId="762" priority="2744" operator="equal">
      <formula>"연"</formula>
    </cfRule>
    <cfRule type="cellIs" dxfId="761" priority="2745" operator="equal">
      <formula>"연"</formula>
    </cfRule>
    <cfRule type="cellIs" dxfId="760" priority="2748" operator="equal">
      <formula>"연"</formula>
    </cfRule>
    <cfRule type="cellIs" dxfId="759" priority="2749" operator="equal">
      <formula>"연"</formula>
    </cfRule>
    <cfRule type="cellIs" dxfId="758" priority="2750" operator="equal">
      <formula>"연"</formula>
    </cfRule>
    <cfRule type="cellIs" dxfId="757" priority="2752" operator="equal">
      <formula>"연"</formula>
    </cfRule>
    <cfRule type="cellIs" dxfId="756" priority="2753" operator="equal">
      <formula>"연"</formula>
    </cfRule>
    <cfRule type="cellIs" dxfId="755" priority="2754" operator="equal">
      <formula>"연"</formula>
    </cfRule>
    <cfRule type="cellIs" dxfId="754" priority="2755" operator="equal">
      <formula>"연"</formula>
    </cfRule>
    <cfRule type="cellIs" dxfId="753" priority="2756" operator="equal">
      <formula>"연"</formula>
    </cfRule>
    <cfRule type="cellIs" dxfId="752" priority="2757" operator="equal">
      <formula>"연"</formula>
    </cfRule>
    <cfRule type="cellIs" dxfId="751" priority="2758" operator="equal">
      <formula>"연"</formula>
    </cfRule>
    <cfRule type="cellIs" dxfId="750" priority="2759" operator="equal">
      <formula>"연"</formula>
    </cfRule>
    <cfRule type="cellIs" dxfId="749" priority="2760" operator="equal">
      <formula>"연"</formula>
    </cfRule>
    <cfRule type="cellIs" dxfId="748" priority="2762" operator="equal">
      <formula>"연"</formula>
    </cfRule>
  </conditionalFormatting>
  <conditionalFormatting sqref="AA34:AA35">
    <cfRule type="cellIs" dxfId="747" priority="2739" operator="equal">
      <formula>"연"</formula>
    </cfRule>
  </conditionalFormatting>
  <conditionalFormatting sqref="AA35">
    <cfRule type="cellIs" dxfId="746" priority="2736" operator="equal">
      <formula>"연"</formula>
    </cfRule>
    <cfRule type="cellIs" dxfId="745" priority="2740" operator="equal">
      <formula>"연"</formula>
    </cfRule>
    <cfRule type="cellIs" dxfId="744" priority="2720" operator="equal">
      <formula>"연"</formula>
    </cfRule>
    <cfRule type="cellIs" dxfId="743" priority="2721" operator="equal">
      <formula>"연"</formula>
    </cfRule>
    <cfRule type="cellIs" dxfId="742" priority="2722" operator="equal">
      <formula>"연"</formula>
    </cfRule>
    <cfRule type="cellIs" dxfId="741" priority="2723" operator="equal">
      <formula>"연"</formula>
    </cfRule>
    <cfRule type="cellIs" dxfId="740" priority="2725" operator="equal">
      <formula>"연"</formula>
    </cfRule>
    <cfRule type="cellIs" dxfId="739" priority="2726" operator="equal">
      <formula>"연"</formula>
    </cfRule>
    <cfRule type="cellIs" dxfId="738" priority="2727" operator="equal">
      <formula>"연"</formula>
    </cfRule>
    <cfRule type="cellIs" dxfId="737" priority="2728" operator="equal">
      <formula>"연"</formula>
    </cfRule>
    <cfRule type="cellIs" dxfId="736" priority="2730" operator="equal">
      <formula>"연"</formula>
    </cfRule>
    <cfRule type="cellIs" dxfId="735" priority="2731" operator="equal">
      <formula>"연"</formula>
    </cfRule>
    <cfRule type="cellIs" dxfId="734" priority="2732" operator="equal">
      <formula>"연"</formula>
    </cfRule>
    <cfRule type="cellIs" dxfId="733" priority="2733" operator="equal">
      <formula>"연"</formula>
    </cfRule>
    <cfRule type="cellIs" dxfId="732" priority="2734" operator="equal">
      <formula>"연"</formula>
    </cfRule>
    <cfRule type="cellIs" dxfId="731" priority="2735" operator="equal">
      <formula>"연"</formula>
    </cfRule>
  </conditionalFormatting>
  <conditionalFormatting sqref="AA36">
    <cfRule type="cellIs" dxfId="730" priority="1747" operator="equal">
      <formula>"연"</formula>
    </cfRule>
    <cfRule type="cellIs" dxfId="729" priority="1748" operator="equal">
      <formula>"연"</formula>
    </cfRule>
    <cfRule type="cellIs" dxfId="728" priority="1759" operator="equal">
      <formula>"연"</formula>
    </cfRule>
    <cfRule type="cellIs" dxfId="727" priority="1749" operator="equal">
      <formula>"연"</formula>
    </cfRule>
    <cfRule type="cellIs" dxfId="726" priority="1772" operator="equal">
      <formula>"연"</formula>
    </cfRule>
    <cfRule type="cellIs" dxfId="725" priority="1770" operator="equal">
      <formula>"연"</formula>
    </cfRule>
    <cfRule type="cellIs" dxfId="724" priority="1769" operator="equal">
      <formula>"연"</formula>
    </cfRule>
    <cfRule type="cellIs" dxfId="723" priority="1768" operator="equal">
      <formula>"연"</formula>
    </cfRule>
    <cfRule type="cellIs" dxfId="722" priority="1755" operator="equal">
      <formula>"연"</formula>
    </cfRule>
    <cfRule type="cellIs" dxfId="721" priority="1766" operator="equal">
      <formula>"연"</formula>
    </cfRule>
    <cfRule type="cellIs" dxfId="720" priority="1765" operator="equal">
      <formula>"연"</formula>
    </cfRule>
    <cfRule type="cellIs" dxfId="719" priority="1764" operator="equal">
      <formula>"연"</formula>
    </cfRule>
    <cfRule type="cellIs" dxfId="718" priority="1763" operator="equal">
      <formula>"연"</formula>
    </cfRule>
    <cfRule type="cellIs" dxfId="717" priority="1761" operator="equal">
      <formula>"연"</formula>
    </cfRule>
    <cfRule type="cellIs" dxfId="716" priority="1760" operator="equal">
      <formula>"연"</formula>
    </cfRule>
    <cfRule type="cellIs" dxfId="715" priority="1754" operator="equal">
      <formula>"연"</formula>
    </cfRule>
    <cfRule type="cellIs" dxfId="714" priority="1758" operator="equal">
      <formula>"연"</formula>
    </cfRule>
    <cfRule type="cellIs" dxfId="713" priority="1756" operator="equal">
      <formula>"연"</formula>
    </cfRule>
    <cfRule type="cellIs" dxfId="712" priority="1751" operator="equal">
      <formula>"연"</formula>
    </cfRule>
    <cfRule type="cellIs" dxfId="711" priority="1740" operator="equal">
      <formula>"연"</formula>
    </cfRule>
    <cfRule type="cellIs" dxfId="710" priority="1741" operator="equal">
      <formula>"연"</formula>
    </cfRule>
    <cfRule type="cellIs" dxfId="709" priority="1742" operator="equal">
      <formula>"연"</formula>
    </cfRule>
    <cfRule type="cellIs" dxfId="708" priority="1743" operator="equal">
      <formula>"연"</formula>
    </cfRule>
    <cfRule type="cellIs" dxfId="707" priority="1744" operator="equal">
      <formula>"연"</formula>
    </cfRule>
    <cfRule type="cellIs" dxfId="706" priority="1753" operator="equal">
      <formula>"연"</formula>
    </cfRule>
    <cfRule type="cellIs" dxfId="705" priority="1746" operator="equal">
      <formula>"연"</formula>
    </cfRule>
    <cfRule type="cellIs" dxfId="704" priority="1750" operator="equal">
      <formula>"연"</formula>
    </cfRule>
  </conditionalFormatting>
  <conditionalFormatting sqref="AA37">
    <cfRule type="cellIs" dxfId="703" priority="3635" operator="equal">
      <formula>"연"</formula>
    </cfRule>
    <cfRule type="cellIs" dxfId="702" priority="3634" operator="equal">
      <formula>"연"</formula>
    </cfRule>
    <cfRule type="cellIs" dxfId="701" priority="3633" operator="equal">
      <formula>"연"</formula>
    </cfRule>
    <cfRule type="cellIs" dxfId="700" priority="3632" operator="equal">
      <formula>"연"</formula>
    </cfRule>
    <cfRule type="cellIs" dxfId="699" priority="3631" operator="equal">
      <formula>"연"</formula>
    </cfRule>
    <cfRule type="cellIs" dxfId="698" priority="3630" operator="equal">
      <formula>"연"</formula>
    </cfRule>
    <cfRule type="cellIs" dxfId="697" priority="3629" operator="equal">
      <formula>"연"</formula>
    </cfRule>
    <cfRule type="cellIs" dxfId="696" priority="3628" operator="equal">
      <formula>"연"</formula>
    </cfRule>
    <cfRule type="cellIs" dxfId="695" priority="3627" operator="equal">
      <formula>"연"</formula>
    </cfRule>
    <cfRule type="cellIs" dxfId="694" priority="3626" operator="equal">
      <formula>"연"</formula>
    </cfRule>
    <cfRule type="cellIs" dxfId="693" priority="3624" operator="equal">
      <formula>"연"</formula>
    </cfRule>
    <cfRule type="cellIs" dxfId="692" priority="3623" operator="equal">
      <formula>"연"</formula>
    </cfRule>
    <cfRule type="cellIs" dxfId="691" priority="3622" operator="equal">
      <formula>"연"</formula>
    </cfRule>
    <cfRule type="cellIs" dxfId="690" priority="3621" operator="equal">
      <formula>"연"</formula>
    </cfRule>
    <cfRule type="cellIs" dxfId="689" priority="3618" operator="equal">
      <formula>"연"</formula>
    </cfRule>
    <cfRule type="cellIs" dxfId="688" priority="3616" operator="equal">
      <formula>"연"</formula>
    </cfRule>
    <cfRule type="cellIs" dxfId="687" priority="3617" operator="equal">
      <formula>"연"</formula>
    </cfRule>
    <cfRule type="cellIs" dxfId="686" priority="3639" operator="equal">
      <formula>"연"</formula>
    </cfRule>
    <cfRule type="cellIs" dxfId="685" priority="3646" operator="equal">
      <formula>"연"</formula>
    </cfRule>
    <cfRule type="cellIs" dxfId="684" priority="3645" operator="equal">
      <formula>"연"</formula>
    </cfRule>
    <cfRule type="cellIs" dxfId="683" priority="3644" operator="equal">
      <formula>"연"</formula>
    </cfRule>
    <cfRule type="cellIs" dxfId="682" priority="3643" operator="equal">
      <formula>"연"</formula>
    </cfRule>
    <cfRule type="cellIs" dxfId="681" priority="3642" operator="equal">
      <formula>"연"</formula>
    </cfRule>
    <cfRule type="cellIs" dxfId="680" priority="3640" operator="equal">
      <formula>"연"</formula>
    </cfRule>
    <cfRule type="cellIs" dxfId="679" priority="3619" operator="equal">
      <formula>"연"</formula>
    </cfRule>
    <cfRule type="cellIs" dxfId="678" priority="3638" operator="equal">
      <formula>"연"</formula>
    </cfRule>
    <cfRule type="cellIs" dxfId="677" priority="3637" operator="equal">
      <formula>"연"</formula>
    </cfRule>
  </conditionalFormatting>
  <conditionalFormatting sqref="AA34:AB34">
    <cfRule type="cellIs" dxfId="676" priority="2761" operator="equal">
      <formula>"연"</formula>
    </cfRule>
  </conditionalFormatting>
  <conditionalFormatting sqref="AA35:AB35">
    <cfRule type="cellIs" dxfId="675" priority="2717" operator="equal">
      <formula>"연"</formula>
    </cfRule>
  </conditionalFormatting>
  <conditionalFormatting sqref="AB7:AB8">
    <cfRule type="cellIs" dxfId="674" priority="479" operator="equal">
      <formula>"연"</formula>
    </cfRule>
  </conditionalFormatting>
  <conditionalFormatting sqref="AB29">
    <cfRule type="cellIs" dxfId="673" priority="100" operator="equal">
      <formula>"연"</formula>
    </cfRule>
  </conditionalFormatting>
  <conditionalFormatting sqref="AB34">
    <cfRule type="cellIs" dxfId="672" priority="3586" operator="equal">
      <formula>"연"</formula>
    </cfRule>
    <cfRule type="cellIs" dxfId="671" priority="3614" operator="equal">
      <formula>"연"</formula>
    </cfRule>
    <cfRule type="cellIs" dxfId="670" priority="3587" operator="equal">
      <formula>"연"</formula>
    </cfRule>
    <cfRule type="cellIs" dxfId="669" priority="3590" operator="equal">
      <formula>"연"</formula>
    </cfRule>
    <cfRule type="cellIs" dxfId="668" priority="3591" operator="equal">
      <formula>"연"</formula>
    </cfRule>
    <cfRule type="cellIs" dxfId="667" priority="3601" operator="equal">
      <formula>"연"</formula>
    </cfRule>
    <cfRule type="cellIs" dxfId="666" priority="3592" operator="equal">
      <formula>"연"</formula>
    </cfRule>
    <cfRule type="cellIs" dxfId="665" priority="3594" operator="equal">
      <formula>"연"</formula>
    </cfRule>
    <cfRule type="cellIs" dxfId="664" priority="3589" operator="equal">
      <formula>"연"</formula>
    </cfRule>
    <cfRule type="cellIs" dxfId="663" priority="3595" operator="equal">
      <formula>"연"</formula>
    </cfRule>
    <cfRule type="cellIs" dxfId="662" priority="3596" operator="equal">
      <formula>"연"</formula>
    </cfRule>
    <cfRule type="cellIs" dxfId="661" priority="3597" operator="equal">
      <formula>"연"</formula>
    </cfRule>
    <cfRule type="cellIs" dxfId="660" priority="3598" operator="equal">
      <formula>"연"</formula>
    </cfRule>
    <cfRule type="cellIs" dxfId="659" priority="3600" operator="equal">
      <formula>"연"</formula>
    </cfRule>
    <cfRule type="cellIs" dxfId="658" priority="3599" operator="equal">
      <formula>"연"</formula>
    </cfRule>
    <cfRule type="cellIs" dxfId="657" priority="3584" operator="equal">
      <formula>"연"</formula>
    </cfRule>
    <cfRule type="cellIs" dxfId="656" priority="3585" operator="equal">
      <formula>"연"</formula>
    </cfRule>
    <cfRule type="cellIs" dxfId="655" priority="3602" operator="equal">
      <formula>"연"</formula>
    </cfRule>
    <cfRule type="cellIs" dxfId="654" priority="3603" operator="equal">
      <formula>"연"</formula>
    </cfRule>
    <cfRule type="cellIs" dxfId="653" priority="3605" operator="equal">
      <formula>"연"</formula>
    </cfRule>
    <cfRule type="cellIs" dxfId="652" priority="3606" operator="equal">
      <formula>"연"</formula>
    </cfRule>
    <cfRule type="cellIs" dxfId="651" priority="3607" operator="equal">
      <formula>"연"</formula>
    </cfRule>
    <cfRule type="cellIs" dxfId="650" priority="3608" operator="equal">
      <formula>"연"</formula>
    </cfRule>
    <cfRule type="cellIs" dxfId="649" priority="3610" operator="equal">
      <formula>"연"</formula>
    </cfRule>
    <cfRule type="cellIs" dxfId="648" priority="3611" operator="equal">
      <formula>"연"</formula>
    </cfRule>
    <cfRule type="cellIs" dxfId="647" priority="3612" operator="equal">
      <formula>"연"</formula>
    </cfRule>
    <cfRule type="cellIs" dxfId="646" priority="3613" operator="equal">
      <formula>"연"</formula>
    </cfRule>
  </conditionalFormatting>
  <conditionalFormatting sqref="AB35">
    <cfRule type="cellIs" dxfId="645" priority="2715" operator="equal">
      <formula>"연"</formula>
    </cfRule>
    <cfRule type="cellIs" dxfId="644" priority="2716" operator="equal">
      <formula>"연"</formula>
    </cfRule>
    <cfRule type="cellIs" dxfId="643" priority="2708" operator="equal">
      <formula>"연"</formula>
    </cfRule>
    <cfRule type="cellIs" dxfId="642" priority="2718" operator="equal">
      <formula>"연"</formula>
    </cfRule>
    <cfRule type="cellIs" dxfId="641" priority="2703" operator="equal">
      <formula>"연"</formula>
    </cfRule>
    <cfRule type="cellIs" dxfId="640" priority="2704" operator="equal">
      <formula>"연"</formula>
    </cfRule>
    <cfRule type="cellIs" dxfId="639" priority="2705" operator="equal">
      <formula>"연"</formula>
    </cfRule>
    <cfRule type="cellIs" dxfId="638" priority="2706" operator="equal">
      <formula>"연"</formula>
    </cfRule>
    <cfRule type="cellIs" dxfId="637" priority="2709" operator="equal">
      <formula>"연"</formula>
    </cfRule>
    <cfRule type="cellIs" dxfId="636" priority="2710" operator="equal">
      <formula>"연"</formula>
    </cfRule>
    <cfRule type="cellIs" dxfId="635" priority="2711" operator="equal">
      <formula>"연"</formula>
    </cfRule>
    <cfRule type="cellIs" dxfId="634" priority="2712" operator="equal">
      <formula>"연"</formula>
    </cfRule>
    <cfRule type="cellIs" dxfId="633" priority="2713" operator="equal">
      <formula>"연"</formula>
    </cfRule>
    <cfRule type="cellIs" dxfId="632" priority="2701" operator="equal">
      <formula>"연"</formula>
    </cfRule>
    <cfRule type="cellIs" dxfId="631" priority="2700" operator="equal">
      <formula>"연"</formula>
    </cfRule>
    <cfRule type="cellIs" dxfId="630" priority="2699" operator="equal">
      <formula>"연"</formula>
    </cfRule>
    <cfRule type="cellIs" dxfId="629" priority="2698" operator="equal">
      <formula>"연"</formula>
    </cfRule>
    <cfRule type="cellIs" dxfId="628" priority="2714" operator="equal">
      <formula>"연"</formula>
    </cfRule>
  </conditionalFormatting>
  <conditionalFormatting sqref="AB35:AB36">
    <cfRule type="cellIs" dxfId="627" priority="2695" operator="equal">
      <formula>"연"</formula>
    </cfRule>
  </conditionalFormatting>
  <conditionalFormatting sqref="AB36">
    <cfRule type="cellIs" dxfId="626" priority="2692" operator="equal">
      <formula>"연"</formula>
    </cfRule>
    <cfRule type="cellIs" dxfId="625" priority="2691" operator="equal">
      <formula>"연"</formula>
    </cfRule>
    <cfRule type="cellIs" dxfId="624" priority="2690" operator="equal">
      <formula>"연"</formula>
    </cfRule>
    <cfRule type="cellIs" dxfId="623" priority="2689" operator="equal">
      <formula>"연"</formula>
    </cfRule>
    <cfRule type="cellIs" dxfId="622" priority="2688" operator="equal">
      <formula>"연"</formula>
    </cfRule>
    <cfRule type="cellIs" dxfId="621" priority="2687" operator="equal">
      <formula>"연"</formula>
    </cfRule>
    <cfRule type="cellIs" dxfId="620" priority="2686" operator="equal">
      <formula>"연"</formula>
    </cfRule>
    <cfRule type="cellIs" dxfId="619" priority="2684" operator="equal">
      <formula>"연"</formula>
    </cfRule>
    <cfRule type="cellIs" dxfId="618" priority="2683" operator="equal">
      <formula>"연"</formula>
    </cfRule>
    <cfRule type="cellIs" dxfId="617" priority="2682" operator="equal">
      <formula>"연"</formula>
    </cfRule>
    <cfRule type="cellIs" dxfId="616" priority="2681" operator="equal">
      <formula>"연"</formula>
    </cfRule>
    <cfRule type="cellIs" dxfId="615" priority="2679" operator="equal">
      <formula>"연"</formula>
    </cfRule>
    <cfRule type="cellIs" dxfId="614" priority="2678" operator="equal">
      <formula>"연"</formula>
    </cfRule>
    <cfRule type="cellIs" dxfId="613" priority="2677" operator="equal">
      <formula>"연"</formula>
    </cfRule>
    <cfRule type="cellIs" dxfId="612" priority="2676" operator="equal">
      <formula>"연"</formula>
    </cfRule>
    <cfRule type="cellIs" dxfId="611" priority="2696" operator="equal">
      <formula>"연"</formula>
    </cfRule>
  </conditionalFormatting>
  <conditionalFormatting sqref="AB37">
    <cfRule type="cellIs" dxfId="610" priority="1637" operator="equal">
      <formula>"연"</formula>
    </cfRule>
    <cfRule type="cellIs" dxfId="609" priority="1636" operator="equal">
      <formula>"연"</formula>
    </cfRule>
    <cfRule type="cellIs" dxfId="608" priority="1634" operator="equal">
      <formula>"연"</formula>
    </cfRule>
    <cfRule type="cellIs" dxfId="607" priority="1633" operator="equal">
      <formula>"연"</formula>
    </cfRule>
    <cfRule type="cellIs" dxfId="606" priority="1632" operator="equal">
      <formula>"연"</formula>
    </cfRule>
    <cfRule type="cellIs" dxfId="605" priority="1631" operator="equal">
      <formula>"연"</formula>
    </cfRule>
    <cfRule type="cellIs" dxfId="604" priority="1629" operator="equal">
      <formula>"연"</formula>
    </cfRule>
    <cfRule type="cellIs" dxfId="603" priority="1628" operator="equal">
      <formula>"연"</formula>
    </cfRule>
    <cfRule type="cellIs" dxfId="602" priority="1627" operator="equal">
      <formula>"연"</formula>
    </cfRule>
    <cfRule type="cellIs" dxfId="601" priority="1626" operator="equal">
      <formula>"연"</formula>
    </cfRule>
    <cfRule type="cellIs" dxfId="600" priority="1618" operator="equal">
      <formula>"연"</formula>
    </cfRule>
    <cfRule type="cellIs" dxfId="599" priority="1619" operator="equal">
      <formula>"연"</formula>
    </cfRule>
    <cfRule type="cellIs" dxfId="598" priority="1622" operator="equal">
      <formula>"연"</formula>
    </cfRule>
    <cfRule type="cellIs" dxfId="597" priority="1623" operator="equal">
      <formula>"연"</formula>
    </cfRule>
    <cfRule type="cellIs" dxfId="596" priority="1624" operator="equal">
      <formula>"연"</formula>
    </cfRule>
    <cfRule type="cellIs" dxfId="595" priority="1621" operator="equal">
      <formula>"연"</formula>
    </cfRule>
    <cfRule type="cellIs" dxfId="594" priority="1640" operator="equal">
      <formula>"연"</formula>
    </cfRule>
    <cfRule type="cellIs" dxfId="593" priority="1608" operator="equal">
      <formula>"연"</formula>
    </cfRule>
    <cfRule type="cellIs" dxfId="592" priority="1609" operator="equal">
      <formula>"연"</formula>
    </cfRule>
    <cfRule type="cellIs" dxfId="591" priority="1610" operator="equal">
      <formula>"연"</formula>
    </cfRule>
    <cfRule type="cellIs" dxfId="590" priority="1611" operator="equal">
      <formula>"연"</formula>
    </cfRule>
    <cfRule type="cellIs" dxfId="589" priority="1612" operator="equal">
      <formula>"연"</formula>
    </cfRule>
    <cfRule type="cellIs" dxfId="588" priority="1614" operator="equal">
      <formula>"연"</formula>
    </cfRule>
    <cfRule type="cellIs" dxfId="587" priority="1615" operator="equal">
      <formula>"연"</formula>
    </cfRule>
    <cfRule type="cellIs" dxfId="586" priority="1616" operator="equal">
      <formula>"연"</formula>
    </cfRule>
    <cfRule type="cellIs" dxfId="585" priority="1617" operator="equal">
      <formula>"연"</formula>
    </cfRule>
    <cfRule type="cellIs" dxfId="584" priority="1638" operator="equal">
      <formula>"연"</formula>
    </cfRule>
  </conditionalFormatting>
  <conditionalFormatting sqref="AB36:AC36">
    <cfRule type="cellIs" dxfId="583" priority="2693" operator="equal">
      <formula>"연"</formula>
    </cfRule>
    <cfRule type="cellIs" dxfId="582" priority="2694" operator="equal">
      <formula>"연"</formula>
    </cfRule>
  </conditionalFormatting>
  <conditionalFormatting sqref="AB37:AC37">
    <cfRule type="cellIs" dxfId="581" priority="1639" operator="equal">
      <formula>"연"</formula>
    </cfRule>
  </conditionalFormatting>
  <conditionalFormatting sqref="AC10">
    <cfRule type="cellIs" dxfId="580" priority="1" operator="equal">
      <formula>"연"</formula>
    </cfRule>
  </conditionalFormatting>
  <conditionalFormatting sqref="AC31">
    <cfRule type="cellIs" dxfId="579" priority="1084" operator="equal">
      <formula>"연"</formula>
    </cfRule>
  </conditionalFormatting>
  <conditionalFormatting sqref="AC33">
    <cfRule type="cellIs" dxfId="578" priority="1079" operator="equal">
      <formula>"연"</formula>
    </cfRule>
  </conditionalFormatting>
  <conditionalFormatting sqref="AC34">
    <cfRule type="cellIs" dxfId="577" priority="2645" operator="equal">
      <formula>"연"</formula>
    </cfRule>
    <cfRule type="cellIs" dxfId="576" priority="2643" operator="equal">
      <formula>"연"</formula>
    </cfRule>
    <cfRule type="cellIs" dxfId="575" priority="2644" operator="equal">
      <formula>"연"</formula>
    </cfRule>
    <cfRule type="cellIs" dxfId="574" priority="2642" operator="equal">
      <formula>"연"</formula>
    </cfRule>
    <cfRule type="cellIs" dxfId="573" priority="2640" operator="equal">
      <formula>"연"</formula>
    </cfRule>
    <cfRule type="cellIs" dxfId="572" priority="2646" operator="equal">
      <formula>"연"</formula>
    </cfRule>
    <cfRule type="cellIs" dxfId="571" priority="2647" operator="equal">
      <formula>"연"</formula>
    </cfRule>
    <cfRule type="cellIs" dxfId="570" priority="2638" operator="equal">
      <formula>"연"</formula>
    </cfRule>
    <cfRule type="cellIs" dxfId="569" priority="2637" operator="equal">
      <formula>"연"</formula>
    </cfRule>
    <cfRule type="cellIs" dxfId="568" priority="2652" operator="equal">
      <formula>"연"</formula>
    </cfRule>
    <cfRule type="cellIs" dxfId="567" priority="2635" operator="equal">
      <formula>"연"</formula>
    </cfRule>
    <cfRule type="cellIs" dxfId="566" priority="2634" operator="equal">
      <formula>"연"</formula>
    </cfRule>
    <cfRule type="cellIs" dxfId="565" priority="2632" operator="equal">
      <formula>"연"</formula>
    </cfRule>
    <cfRule type="cellIs" dxfId="564" priority="2631" operator="equal">
      <formula>"연"</formula>
    </cfRule>
    <cfRule type="cellIs" dxfId="563" priority="2633" operator="equal">
      <formula>"연"</formula>
    </cfRule>
    <cfRule type="cellIs" dxfId="562" priority="2648" operator="equal">
      <formula>"연"</formula>
    </cfRule>
    <cfRule type="cellIs" dxfId="561" priority="2639" operator="equal">
      <formula>"연"</formula>
    </cfRule>
  </conditionalFormatting>
  <conditionalFormatting sqref="AC34:AC35">
    <cfRule type="cellIs" dxfId="560" priority="2651" operator="equal">
      <formula>"연"</formula>
    </cfRule>
  </conditionalFormatting>
  <conditionalFormatting sqref="AC35">
    <cfRule type="cellIs" dxfId="559" priority="2665" operator="equal">
      <formula>"연"</formula>
    </cfRule>
    <cfRule type="cellIs" dxfId="558" priority="2667" operator="equal">
      <formula>"연"</formula>
    </cfRule>
    <cfRule type="cellIs" dxfId="557" priority="2668" operator="equal">
      <formula>"연"</formula>
    </cfRule>
    <cfRule type="cellIs" dxfId="556" priority="2660" operator="equal">
      <formula>"연"</formula>
    </cfRule>
    <cfRule type="cellIs" dxfId="555" priority="2659" operator="equal">
      <formula>"연"</formula>
    </cfRule>
    <cfRule type="cellIs" dxfId="554" priority="2666" operator="equal">
      <formula>"연"</formula>
    </cfRule>
    <cfRule type="cellIs" dxfId="553" priority="2657" operator="equal">
      <formula>"연"</formula>
    </cfRule>
    <cfRule type="cellIs" dxfId="552" priority="2656" operator="equal">
      <formula>"연"</formula>
    </cfRule>
    <cfRule type="cellIs" dxfId="551" priority="2671" operator="equal">
      <formula>"연"</formula>
    </cfRule>
    <cfRule type="cellIs" dxfId="550" priority="2654" operator="equal">
      <formula>"연"</formula>
    </cfRule>
    <cfRule type="cellIs" dxfId="549" priority="2672" operator="equal">
      <formula>"연"</formula>
    </cfRule>
    <cfRule type="cellIs" dxfId="548" priority="2670" operator="equal">
      <formula>"연"</formula>
    </cfRule>
    <cfRule type="cellIs" dxfId="547" priority="2655" operator="equal">
      <formula>"연"</formula>
    </cfRule>
    <cfRule type="cellIs" dxfId="546" priority="2661" operator="equal">
      <formula>"연"</formula>
    </cfRule>
    <cfRule type="cellIs" dxfId="545" priority="2674" operator="equal">
      <formula>"연"</formula>
    </cfRule>
    <cfRule type="cellIs" dxfId="544" priority="2669" operator="equal">
      <formula>"연"</formula>
    </cfRule>
    <cfRule type="cellIs" dxfId="543" priority="2662" operator="equal">
      <formula>"연"</formula>
    </cfRule>
    <cfRule type="cellIs" dxfId="542" priority="2664" operator="equal">
      <formula>"연"</formula>
    </cfRule>
    <cfRule type="cellIs" dxfId="541" priority="2673" operator="equal">
      <formula>"연"</formula>
    </cfRule>
  </conditionalFormatting>
  <conditionalFormatting sqref="AC36">
    <cfRule type="cellIs" dxfId="540" priority="3565" operator="equal">
      <formula>"연"</formula>
    </cfRule>
    <cfRule type="cellIs" dxfId="539" priority="3564" operator="equal">
      <formula>"연"</formula>
    </cfRule>
    <cfRule type="cellIs" dxfId="538" priority="3567" operator="equal">
      <formula>"연"</formula>
    </cfRule>
    <cfRule type="cellIs" dxfId="537" priority="3581" operator="equal">
      <formula>"연"</formula>
    </cfRule>
    <cfRule type="cellIs" dxfId="536" priority="3563" operator="equal">
      <formula>"연"</formula>
    </cfRule>
    <cfRule type="cellIs" dxfId="535" priority="3562" operator="equal">
      <formula>"연"</formula>
    </cfRule>
    <cfRule type="cellIs" dxfId="534" priority="3569" operator="equal">
      <formula>"연"</formula>
    </cfRule>
    <cfRule type="cellIs" dxfId="533" priority="3559" operator="equal">
      <formula>"연"</formula>
    </cfRule>
    <cfRule type="cellIs" dxfId="532" priority="3582" operator="equal">
      <formula>"연"</formula>
    </cfRule>
    <cfRule type="cellIs" dxfId="531" priority="3558" operator="equal">
      <formula>"연"</formula>
    </cfRule>
    <cfRule type="cellIs" dxfId="530" priority="3580" operator="equal">
      <formula>"연"</formula>
    </cfRule>
    <cfRule type="cellIs" dxfId="529" priority="3557" operator="equal">
      <formula>"연"</formula>
    </cfRule>
    <cfRule type="cellIs" dxfId="528" priority="3568" operator="equal">
      <formula>"연"</formula>
    </cfRule>
    <cfRule type="cellIs" dxfId="527" priority="3566" operator="equal">
      <formula>"연"</formula>
    </cfRule>
    <cfRule type="cellIs" dxfId="526" priority="3579" operator="equal">
      <formula>"연"</formula>
    </cfRule>
    <cfRule type="cellIs" dxfId="525" priority="3578" operator="equal">
      <formula>"연"</formula>
    </cfRule>
    <cfRule type="cellIs" dxfId="524" priority="3555" operator="equal">
      <formula>"연"</formula>
    </cfRule>
    <cfRule type="cellIs" dxfId="523" priority="3560" operator="equal">
      <formula>"연"</formula>
    </cfRule>
    <cfRule type="cellIs" dxfId="522" priority="3575" operator="equal">
      <formula>"연"</formula>
    </cfRule>
    <cfRule type="cellIs" dxfId="521" priority="3574" operator="equal">
      <formula>"연"</formula>
    </cfRule>
    <cfRule type="cellIs" dxfId="520" priority="3554" operator="equal">
      <formula>"연"</formula>
    </cfRule>
    <cfRule type="cellIs" dxfId="519" priority="3573" operator="equal">
      <formula>"연"</formula>
    </cfRule>
    <cfRule type="cellIs" dxfId="518" priority="3553" operator="equal">
      <formula>"연"</formula>
    </cfRule>
    <cfRule type="cellIs" dxfId="517" priority="3571" operator="equal">
      <formula>"연"</formula>
    </cfRule>
    <cfRule type="cellIs" dxfId="516" priority="3570" operator="equal">
      <formula>"연"</formula>
    </cfRule>
    <cfRule type="cellIs" dxfId="515" priority="3576" operator="equal">
      <formula>"연"</formula>
    </cfRule>
  </conditionalFormatting>
  <conditionalFormatting sqref="AC37">
    <cfRule type="cellIs" dxfId="514" priority="1649" operator="equal">
      <formula>"연"</formula>
    </cfRule>
    <cfRule type="cellIs" dxfId="513" priority="1650" operator="equal">
      <formula>"연"</formula>
    </cfRule>
    <cfRule type="cellIs" dxfId="512" priority="1651" operator="equal">
      <formula>"연"</formula>
    </cfRule>
    <cfRule type="cellIs" dxfId="511" priority="1652" operator="equal">
      <formula>"연"</formula>
    </cfRule>
    <cfRule type="cellIs" dxfId="510" priority="1654" operator="equal">
      <formula>"연"</formula>
    </cfRule>
    <cfRule type="cellIs" dxfId="509" priority="1655" operator="equal">
      <formula>"연"</formula>
    </cfRule>
    <cfRule type="cellIs" dxfId="508" priority="1657" operator="equal">
      <formula>"연"</formula>
    </cfRule>
    <cfRule type="cellIs" dxfId="507" priority="1659" operator="equal">
      <formula>"연"</formula>
    </cfRule>
    <cfRule type="cellIs" dxfId="506" priority="1660" operator="equal">
      <formula>"연"</formula>
    </cfRule>
    <cfRule type="cellIs" dxfId="505" priority="1661" operator="equal">
      <formula>"연"</formula>
    </cfRule>
    <cfRule type="cellIs" dxfId="504" priority="1662" operator="equal">
      <formula>"연"</formula>
    </cfRule>
    <cfRule type="cellIs" dxfId="503" priority="1664" operator="equal">
      <formula>"연"</formula>
    </cfRule>
    <cfRule type="cellIs" dxfId="502" priority="1665" operator="equal">
      <formula>"연"</formula>
    </cfRule>
    <cfRule type="cellIs" dxfId="501" priority="1666" operator="equal">
      <formula>"연"</formula>
    </cfRule>
    <cfRule type="cellIs" dxfId="500" priority="1667" operator="equal">
      <formula>"연"</formula>
    </cfRule>
    <cfRule type="cellIs" dxfId="499" priority="1669" operator="equal">
      <formula>"연"</formula>
    </cfRule>
    <cfRule type="cellIs" dxfId="498" priority="1670" operator="equal">
      <formula>"연"</formula>
    </cfRule>
    <cfRule type="cellIs" dxfId="497" priority="1671" operator="equal">
      <formula>"연"</formula>
    </cfRule>
    <cfRule type="cellIs" dxfId="496" priority="1673" operator="equal">
      <formula>"연"</formula>
    </cfRule>
    <cfRule type="cellIs" dxfId="495" priority="1647" operator="equal">
      <formula>"연"</formula>
    </cfRule>
    <cfRule type="cellIs" dxfId="494" priority="1645" operator="equal">
      <formula>"연"</formula>
    </cfRule>
    <cfRule type="cellIs" dxfId="493" priority="1644" operator="equal">
      <formula>"연"</formula>
    </cfRule>
    <cfRule type="cellIs" dxfId="492" priority="1643" operator="equal">
      <formula>"연"</formula>
    </cfRule>
    <cfRule type="cellIs" dxfId="491" priority="1642" operator="equal">
      <formula>"연"</formula>
    </cfRule>
    <cfRule type="cellIs" dxfId="490" priority="1648" operator="equal">
      <formula>"연"</formula>
    </cfRule>
    <cfRule type="cellIs" dxfId="489" priority="1656" operator="equal">
      <formula>"연"</formula>
    </cfRule>
  </conditionalFormatting>
  <conditionalFormatting sqref="AC34:AD34">
    <cfRule type="cellIs" dxfId="488" priority="2649" operator="equal">
      <formula>"연"</formula>
    </cfRule>
    <cfRule type="cellIs" dxfId="487" priority="2650" operator="equal">
      <formula>"연"</formula>
    </cfRule>
  </conditionalFormatting>
  <conditionalFormatting sqref="AC37:AD37">
    <cfRule type="cellIs" dxfId="486" priority="1672" operator="equal">
      <formula>"연"</formula>
    </cfRule>
  </conditionalFormatting>
  <conditionalFormatting sqref="AD13">
    <cfRule type="cellIs" dxfId="485" priority="322" operator="equal">
      <formula>"연"</formula>
    </cfRule>
    <cfRule type="cellIs" dxfId="484" priority="321" operator="equal">
      <formula>"연"</formula>
    </cfRule>
    <cfRule type="cellIs" dxfId="483" priority="320" operator="equal">
      <formula>"연"</formula>
    </cfRule>
    <cfRule type="cellIs" dxfId="482" priority="319" operator="equal">
      <formula>"연"</formula>
    </cfRule>
    <cfRule type="cellIs" dxfId="481" priority="318" operator="equal">
      <formula>"연"</formula>
    </cfRule>
    <cfRule type="cellIs" dxfId="480" priority="317" operator="equal">
      <formula>"연"</formula>
    </cfRule>
    <cfRule type="cellIs" dxfId="479" priority="316" operator="equal">
      <formula>"연"</formula>
    </cfRule>
    <cfRule type="cellIs" dxfId="478" priority="310" operator="equal">
      <formula>"연"</formula>
    </cfRule>
  </conditionalFormatting>
  <conditionalFormatting sqref="AD16">
    <cfRule type="cellIs" dxfId="477" priority="362" operator="equal">
      <formula>"연"</formula>
    </cfRule>
    <cfRule type="cellIs" dxfId="476" priority="368" operator="equal">
      <formula>"연"</formula>
    </cfRule>
    <cfRule type="cellIs" dxfId="475" priority="369" operator="equal">
      <formula>"연"</formula>
    </cfRule>
    <cfRule type="cellIs" dxfId="474" priority="370" operator="equal">
      <formula>"연"</formula>
    </cfRule>
    <cfRule type="cellIs" dxfId="473" priority="371" operator="equal">
      <formula>"연"</formula>
    </cfRule>
    <cfRule type="cellIs" dxfId="472" priority="372" operator="equal">
      <formula>"연"</formula>
    </cfRule>
    <cfRule type="cellIs" dxfId="471" priority="373" operator="equal">
      <formula>"연"</formula>
    </cfRule>
    <cfRule type="cellIs" dxfId="470" priority="374" operator="equal">
      <formula>"연"</formula>
    </cfRule>
  </conditionalFormatting>
  <conditionalFormatting sqref="AD32">
    <cfRule type="cellIs" dxfId="469" priority="726" operator="equal">
      <formula>"연"</formula>
    </cfRule>
    <cfRule type="cellIs" dxfId="468" priority="729" operator="equal">
      <formula>"연"</formula>
    </cfRule>
    <cfRule type="cellIs" dxfId="467" priority="728" operator="equal">
      <formula>"연"</formula>
    </cfRule>
    <cfRule type="cellIs" dxfId="466" priority="727" operator="equal">
      <formula>"연"</formula>
    </cfRule>
    <cfRule type="cellIs" dxfId="465" priority="725" operator="equal">
      <formula>"연"</formula>
    </cfRule>
    <cfRule type="cellIs" dxfId="464" priority="724" operator="equal">
      <formula>"연"</formula>
    </cfRule>
    <cfRule type="cellIs" dxfId="463" priority="723" operator="equal">
      <formula>"연"</formula>
    </cfRule>
    <cfRule type="cellIs" dxfId="462" priority="717" operator="equal">
      <formula>"연"</formula>
    </cfRule>
  </conditionalFormatting>
  <conditionalFormatting sqref="AD34">
    <cfRule type="cellIs" dxfId="461" priority="3542" operator="equal">
      <formula>"연"</formula>
    </cfRule>
    <cfRule type="cellIs" dxfId="460" priority="3550" operator="equal">
      <formula>"연"</formula>
    </cfRule>
    <cfRule type="cellIs" dxfId="459" priority="3543" operator="equal">
      <formula>"연"</formula>
    </cfRule>
    <cfRule type="cellIs" dxfId="458" priority="3548" operator="equal">
      <formula>"연"</formula>
    </cfRule>
    <cfRule type="cellIs" dxfId="457" priority="3547" operator="equal">
      <formula>"연"</formula>
    </cfRule>
    <cfRule type="cellIs" dxfId="456" priority="3546" operator="equal">
      <formula>"연"</formula>
    </cfRule>
    <cfRule type="cellIs" dxfId="455" priority="3528" operator="equal">
      <formula>"연"</formula>
    </cfRule>
    <cfRule type="cellIs" dxfId="454" priority="3530" operator="equal">
      <formula>"연"</formula>
    </cfRule>
    <cfRule type="cellIs" dxfId="453" priority="3531" operator="equal">
      <formula>"연"</formula>
    </cfRule>
    <cfRule type="cellIs" dxfId="452" priority="3532" operator="equal">
      <formula>"연"</formula>
    </cfRule>
    <cfRule type="cellIs" dxfId="451" priority="3533" operator="equal">
      <formula>"연"</formula>
    </cfRule>
    <cfRule type="cellIs" dxfId="450" priority="3534" operator="equal">
      <formula>"연"</formula>
    </cfRule>
    <cfRule type="cellIs" dxfId="449" priority="3535" operator="equal">
      <formula>"연"</formula>
    </cfRule>
    <cfRule type="cellIs" dxfId="448" priority="3536" operator="equal">
      <formula>"연"</formula>
    </cfRule>
    <cfRule type="cellIs" dxfId="447" priority="3538" operator="equal">
      <formula>"연"</formula>
    </cfRule>
    <cfRule type="cellIs" dxfId="446" priority="3539" operator="equal">
      <formula>"연"</formula>
    </cfRule>
    <cfRule type="cellIs" dxfId="445" priority="3544" operator="equal">
      <formula>"연"</formula>
    </cfRule>
    <cfRule type="cellIs" dxfId="444" priority="3527" operator="equal">
      <formula>"연"</formula>
    </cfRule>
    <cfRule type="cellIs" dxfId="443" priority="3526" operator="equal">
      <formula>"연"</formula>
    </cfRule>
    <cfRule type="cellIs" dxfId="442" priority="3525" operator="equal">
      <formula>"연"</formula>
    </cfRule>
    <cfRule type="cellIs" dxfId="441" priority="3523" operator="equal">
      <formula>"연"</formula>
    </cfRule>
    <cfRule type="cellIs" dxfId="440" priority="3522" operator="equal">
      <formula>"연"</formula>
    </cfRule>
    <cfRule type="cellIs" dxfId="439" priority="3521" operator="equal">
      <formula>"연"</formula>
    </cfRule>
    <cfRule type="cellIs" dxfId="438" priority="3537" operator="equal">
      <formula>"연"</formula>
    </cfRule>
    <cfRule type="cellIs" dxfId="437" priority="3541" operator="equal">
      <formula>"연"</formula>
    </cfRule>
  </conditionalFormatting>
  <conditionalFormatting sqref="AD35">
    <cfRule type="cellIs" dxfId="436" priority="1730" operator="equal">
      <formula>"연"</formula>
    </cfRule>
    <cfRule type="cellIs" dxfId="435" priority="1731" operator="equal">
      <formula>"연"</formula>
    </cfRule>
    <cfRule type="cellIs" dxfId="434" priority="1732" operator="equal">
      <formula>"연"</formula>
    </cfRule>
    <cfRule type="cellIs" dxfId="433" priority="1733" operator="equal">
      <formula>"연"</formula>
    </cfRule>
    <cfRule type="cellIs" dxfId="432" priority="1735" operator="equal">
      <formula>"연"</formula>
    </cfRule>
    <cfRule type="cellIs" dxfId="431" priority="1736" operator="equal">
      <formula>"연"</formula>
    </cfRule>
    <cfRule type="cellIs" dxfId="430" priority="1737" operator="equal">
      <formula>"연"</formula>
    </cfRule>
    <cfRule type="cellIs" dxfId="429" priority="1718" operator="equal">
      <formula>"연"</formula>
    </cfRule>
    <cfRule type="cellIs" dxfId="428" priority="1738" operator="equal">
      <formula>"연"</formula>
    </cfRule>
    <cfRule type="cellIs" dxfId="427" priority="1715" operator="equal">
      <formula>"연"</formula>
    </cfRule>
    <cfRule type="cellIs" dxfId="426" priority="1709" operator="equal">
      <formula>"연"</formula>
    </cfRule>
    <cfRule type="cellIs" dxfId="425" priority="1710" operator="equal">
      <formula>"연"</formula>
    </cfRule>
    <cfRule type="cellIs" dxfId="424" priority="1711" operator="equal">
      <formula>"연"</formula>
    </cfRule>
    <cfRule type="cellIs" dxfId="423" priority="1713" operator="equal">
      <formula>"연"</formula>
    </cfRule>
    <cfRule type="cellIs" dxfId="422" priority="1714" operator="equal">
      <formula>"연"</formula>
    </cfRule>
    <cfRule type="cellIs" dxfId="421" priority="1716" operator="equal">
      <formula>"연"</formula>
    </cfRule>
    <cfRule type="cellIs" dxfId="420" priority="1720" operator="equal">
      <formula>"연"</formula>
    </cfRule>
    <cfRule type="cellIs" dxfId="419" priority="1739" operator="equal">
      <formula>"연"</formula>
    </cfRule>
    <cfRule type="cellIs" dxfId="418" priority="1721" operator="equal">
      <formula>"연"</formula>
    </cfRule>
    <cfRule type="cellIs" dxfId="417" priority="1722" operator="equal">
      <formula>"연"</formula>
    </cfRule>
    <cfRule type="cellIs" dxfId="416" priority="1723" operator="equal">
      <formula>"연"</formula>
    </cfRule>
    <cfRule type="cellIs" dxfId="415" priority="1725" operator="equal">
      <formula>"연"</formula>
    </cfRule>
    <cfRule type="cellIs" dxfId="414" priority="1726" operator="equal">
      <formula>"연"</formula>
    </cfRule>
    <cfRule type="cellIs" dxfId="413" priority="1727" operator="equal">
      <formula>"연"</formula>
    </cfRule>
    <cfRule type="cellIs" dxfId="412" priority="1728" operator="equal">
      <formula>"연"</formula>
    </cfRule>
    <cfRule type="cellIs" dxfId="411" priority="1717" operator="equal">
      <formula>"연"</formula>
    </cfRule>
  </conditionalFormatting>
  <conditionalFormatting sqref="AD36">
    <cfRule type="cellIs" dxfId="410" priority="2617" operator="equal">
      <formula>"연"</formula>
    </cfRule>
    <cfRule type="cellIs" dxfId="409" priority="2630" operator="equal">
      <formula>"연"</formula>
    </cfRule>
    <cfRule type="cellIs" dxfId="408" priority="2629" operator="equal">
      <formula>"연"</formula>
    </cfRule>
    <cfRule type="cellIs" dxfId="407" priority="2628" operator="equal">
      <formula>"연"</formula>
    </cfRule>
    <cfRule type="cellIs" dxfId="406" priority="2627" operator="equal">
      <formula>"연"</formula>
    </cfRule>
    <cfRule type="cellIs" dxfId="405" priority="2626" operator="equal">
      <formula>"연"</formula>
    </cfRule>
    <cfRule type="cellIs" dxfId="404" priority="2625" operator="equal">
      <formula>"연"</formula>
    </cfRule>
    <cfRule type="cellIs" dxfId="403" priority="2624" operator="equal">
      <formula>"연"</formula>
    </cfRule>
    <cfRule type="cellIs" dxfId="402" priority="2623" operator="equal">
      <formula>"연"</formula>
    </cfRule>
    <cfRule type="cellIs" dxfId="401" priority="2622" operator="equal">
      <formula>"연"</formula>
    </cfRule>
    <cfRule type="cellIs" dxfId="400" priority="2621" operator="equal">
      <formula>"연"</formula>
    </cfRule>
    <cfRule type="cellIs" dxfId="399" priority="2620" operator="equal">
      <formula>"연"</formula>
    </cfRule>
    <cfRule type="cellIs" dxfId="398" priority="2618" operator="equal">
      <formula>"연"</formula>
    </cfRule>
    <cfRule type="cellIs" dxfId="397" priority="2616" operator="equal">
      <formula>"연"</formula>
    </cfRule>
    <cfRule type="cellIs" dxfId="396" priority="2615" operator="equal">
      <formula>"연"</formula>
    </cfRule>
    <cfRule type="cellIs" dxfId="395" priority="2613" operator="equal">
      <formula>"연"</formula>
    </cfRule>
    <cfRule type="cellIs" dxfId="394" priority="2612" operator="equal">
      <formula>"연"</formula>
    </cfRule>
    <cfRule type="cellIs" dxfId="393" priority="2611" operator="equal">
      <formula>"연"</formula>
    </cfRule>
    <cfRule type="cellIs" dxfId="392" priority="2610" operator="equal">
      <formula>"연"</formula>
    </cfRule>
  </conditionalFormatting>
  <conditionalFormatting sqref="AD36:AD37">
    <cfRule type="cellIs" dxfId="391" priority="2607" operator="equal">
      <formula>"연"</formula>
    </cfRule>
  </conditionalFormatting>
  <conditionalFormatting sqref="AD37">
    <cfRule type="cellIs" dxfId="390" priority="2590" operator="equal">
      <formula>"연"</formula>
    </cfRule>
    <cfRule type="cellIs" dxfId="389" priority="2589" operator="equal">
      <formula>"연"</formula>
    </cfRule>
    <cfRule type="cellIs" dxfId="388" priority="2588" operator="equal">
      <formula>"연"</formula>
    </cfRule>
    <cfRule type="cellIs" dxfId="387" priority="2608" operator="equal">
      <formula>"연"</formula>
    </cfRule>
    <cfRule type="cellIs" dxfId="386" priority="2599" operator="equal">
      <formula>"연"</formula>
    </cfRule>
    <cfRule type="cellIs" dxfId="385" priority="2600" operator="equal">
      <formula>"연"</formula>
    </cfRule>
    <cfRule type="cellIs" dxfId="384" priority="2601" operator="equal">
      <formula>"연"</formula>
    </cfRule>
    <cfRule type="cellIs" dxfId="383" priority="2602" operator="equal">
      <formula>"연"</formula>
    </cfRule>
    <cfRule type="cellIs" dxfId="382" priority="2603" operator="equal">
      <formula>"연"</formula>
    </cfRule>
    <cfRule type="cellIs" dxfId="381" priority="2598" operator="equal">
      <formula>"연"</formula>
    </cfRule>
    <cfRule type="cellIs" dxfId="380" priority="2596" operator="equal">
      <formula>"연"</formula>
    </cfRule>
    <cfRule type="cellIs" dxfId="379" priority="2595" operator="equal">
      <formula>"연"</formula>
    </cfRule>
    <cfRule type="cellIs" dxfId="378" priority="2604" operator="equal">
      <formula>"연"</formula>
    </cfRule>
    <cfRule type="cellIs" dxfId="377" priority="2594" operator="equal">
      <formula>"연"</formula>
    </cfRule>
    <cfRule type="cellIs" dxfId="376" priority="2593" operator="equal">
      <formula>"연"</formula>
    </cfRule>
    <cfRule type="cellIs" dxfId="375" priority="2591" operator="equal">
      <formula>"연"</formula>
    </cfRule>
  </conditionalFormatting>
  <conditionalFormatting sqref="AD34:AE34">
    <cfRule type="cellIs" dxfId="374" priority="3549" operator="equal">
      <formula>"연"</formula>
    </cfRule>
  </conditionalFormatting>
  <conditionalFormatting sqref="AD35:AE35">
    <cfRule type="cellIs" dxfId="373" priority="1703" operator="equal">
      <formula>"연"</formula>
    </cfRule>
    <cfRule type="cellIs" dxfId="372" priority="1704" operator="equal">
      <formula>"연"</formula>
    </cfRule>
  </conditionalFormatting>
  <conditionalFormatting sqref="AD37:AE37">
    <cfRule type="cellIs" dxfId="371" priority="2605" operator="equal">
      <formula>"연"</formula>
    </cfRule>
    <cfRule type="cellIs" dxfId="370" priority="2606" operator="equal">
      <formula>"연"</formula>
    </cfRule>
  </conditionalFormatting>
  <conditionalFormatting sqref="AE9">
    <cfRule type="cellIs" dxfId="369" priority="83" operator="equal">
      <formula>"연"</formula>
    </cfRule>
    <cfRule type="cellIs" dxfId="368" priority="81" operator="equal">
      <formula>"연"</formula>
    </cfRule>
    <cfRule type="cellIs" dxfId="367" priority="80" operator="equal">
      <formula>"연"</formula>
    </cfRule>
    <cfRule type="cellIs" dxfId="366" priority="79" operator="equal">
      <formula>"연"</formula>
    </cfRule>
    <cfRule type="cellIs" dxfId="365" priority="78" operator="equal">
      <formula>"연"</formula>
    </cfRule>
    <cfRule type="cellIs" dxfId="364" priority="77" operator="equal">
      <formula>"연"</formula>
    </cfRule>
    <cfRule type="cellIs" dxfId="363" priority="71" operator="equal">
      <formula>"연"</formula>
    </cfRule>
  </conditionalFormatting>
  <conditionalFormatting sqref="AE9:AE10">
    <cfRule type="cellIs" dxfId="362" priority="82" operator="equal">
      <formula>"연"</formula>
    </cfRule>
  </conditionalFormatting>
  <conditionalFormatting sqref="AE10">
    <cfRule type="cellIs" dxfId="361" priority="361" operator="equal">
      <formula>"연"</formula>
    </cfRule>
    <cfRule type="cellIs" dxfId="360" priority="360" operator="equal">
      <formula>"연"</formula>
    </cfRule>
    <cfRule type="cellIs" dxfId="359" priority="359" operator="equal">
      <formula>"연"</formula>
    </cfRule>
    <cfRule type="cellIs" dxfId="358" priority="358" operator="equal">
      <formula>"연"</formula>
    </cfRule>
    <cfRule type="cellIs" dxfId="357" priority="356" operator="equal">
      <formula>"연"</formula>
    </cfRule>
    <cfRule type="cellIs" dxfId="356" priority="355" operator="equal">
      <formula>"연"</formula>
    </cfRule>
    <cfRule type="cellIs" dxfId="355" priority="357" operator="equal">
      <formula>"연"</formula>
    </cfRule>
  </conditionalFormatting>
  <conditionalFormatting sqref="AE34">
    <cfRule type="cellIs" dxfId="354" priority="4246" operator="equal">
      <formula>"연"</formula>
    </cfRule>
    <cfRule type="cellIs" dxfId="353" priority="4247" operator="equal">
      <formula>"연"</formula>
    </cfRule>
    <cfRule type="cellIs" dxfId="352" priority="4248" operator="equal">
      <formula>"연"</formula>
    </cfRule>
    <cfRule type="cellIs" dxfId="351" priority="4249" operator="equal">
      <formula>"연"</formula>
    </cfRule>
    <cfRule type="cellIs" dxfId="350" priority="4251" operator="equal">
      <formula>"연"</formula>
    </cfRule>
    <cfRule type="cellIs" dxfId="349" priority="4252" operator="equal">
      <formula>"연"</formula>
    </cfRule>
    <cfRule type="cellIs" dxfId="348" priority="4253" operator="equal">
      <formula>"연"</formula>
    </cfRule>
    <cfRule type="cellIs" dxfId="347" priority="4254" operator="equal">
      <formula>"연"</formula>
    </cfRule>
    <cfRule type="cellIs" dxfId="346" priority="4256" operator="equal">
      <formula>"연"</formula>
    </cfRule>
    <cfRule type="cellIs" dxfId="345" priority="4257" operator="equal">
      <formula>"연"</formula>
    </cfRule>
    <cfRule type="cellIs" dxfId="344" priority="4258" operator="equal">
      <formula>"연"</formula>
    </cfRule>
    <cfRule type="cellIs" dxfId="343" priority="4259" operator="equal">
      <formula>"연"</formula>
    </cfRule>
    <cfRule type="cellIs" dxfId="342" priority="4260" operator="equal">
      <formula>"연"</formula>
    </cfRule>
    <cfRule type="cellIs" dxfId="341" priority="4353" operator="equal">
      <formula>"연"</formula>
    </cfRule>
    <cfRule type="cellIs" dxfId="340" priority="4354" operator="equal">
      <formula>"연"</formula>
    </cfRule>
    <cfRule type="cellIs" dxfId="339" priority="4355" operator="equal">
      <formula>"연"</formula>
    </cfRule>
    <cfRule type="cellIs" dxfId="338" priority="4356" operator="equal">
      <formula>"연"</formula>
    </cfRule>
    <cfRule type="cellIs" dxfId="337" priority="4357" operator="equal">
      <formula>"연"</formula>
    </cfRule>
    <cfRule type="cellIs" dxfId="336" priority="4364" operator="equal">
      <formula>"연"</formula>
    </cfRule>
    <cfRule type="cellIs" dxfId="335" priority="4365" operator="equal">
      <formula>"연"</formula>
    </cfRule>
    <cfRule type="cellIs" dxfId="334" priority="4366" operator="equal">
      <formula>"연"</formula>
    </cfRule>
    <cfRule type="cellIs" dxfId="333" priority="4367" operator="equal">
      <formula>"연"</formula>
    </cfRule>
  </conditionalFormatting>
  <conditionalFormatting sqref="AE35">
    <cfRule type="cellIs" dxfId="332" priority="1693" operator="equal">
      <formula>"연"</formula>
    </cfRule>
    <cfRule type="cellIs" dxfId="331" priority="1694" operator="equal">
      <formula>"연"</formula>
    </cfRule>
    <cfRule type="cellIs" dxfId="330" priority="1695" operator="equal">
      <formula>"연"</formula>
    </cfRule>
    <cfRule type="cellIs" dxfId="329" priority="1697" operator="equal">
      <formula>"연"</formula>
    </cfRule>
    <cfRule type="cellIs" dxfId="328" priority="1698" operator="equal">
      <formula>"연"</formula>
    </cfRule>
    <cfRule type="cellIs" dxfId="327" priority="1699" operator="equal">
      <formula>"연"</formula>
    </cfRule>
    <cfRule type="cellIs" dxfId="326" priority="1700" operator="equal">
      <formula>"연"</formula>
    </cfRule>
    <cfRule type="cellIs" dxfId="325" priority="1702" operator="equal">
      <formula>"연"</formula>
    </cfRule>
    <cfRule type="cellIs" dxfId="324" priority="1706" operator="equal">
      <formula>"연"</formula>
    </cfRule>
    <cfRule type="cellIs" dxfId="323" priority="1690" operator="equal">
      <formula>"연"</formula>
    </cfRule>
    <cfRule type="cellIs" dxfId="322" priority="1674" operator="equal">
      <formula>"연"</formula>
    </cfRule>
    <cfRule type="cellIs" dxfId="321" priority="1675" operator="equal">
      <formula>"연"</formula>
    </cfRule>
    <cfRule type="cellIs" dxfId="320" priority="1676" operator="equal">
      <formula>"연"</formula>
    </cfRule>
    <cfRule type="cellIs" dxfId="319" priority="1677" operator="equal">
      <formula>"연"</formula>
    </cfRule>
    <cfRule type="cellIs" dxfId="318" priority="1678" operator="equal">
      <formula>"연"</formula>
    </cfRule>
    <cfRule type="cellIs" dxfId="317" priority="1680" operator="equal">
      <formula>"연"</formula>
    </cfRule>
    <cfRule type="cellIs" dxfId="316" priority="1681" operator="equal">
      <formula>"연"</formula>
    </cfRule>
    <cfRule type="cellIs" dxfId="315" priority="1682" operator="equal">
      <formula>"연"</formula>
    </cfRule>
    <cfRule type="cellIs" dxfId="314" priority="1683" operator="equal">
      <formula>"연"</formula>
    </cfRule>
    <cfRule type="cellIs" dxfId="313" priority="1684" operator="equal">
      <formula>"연"</formula>
    </cfRule>
    <cfRule type="cellIs" dxfId="312" priority="1685" operator="equal">
      <formula>"연"</formula>
    </cfRule>
    <cfRule type="cellIs" dxfId="311" priority="1687" operator="equal">
      <formula>"연"</formula>
    </cfRule>
    <cfRule type="cellIs" dxfId="310" priority="1688" operator="equal">
      <formula>"연"</formula>
    </cfRule>
    <cfRule type="cellIs" dxfId="309" priority="1689" operator="equal">
      <formula>"연"</formula>
    </cfRule>
    <cfRule type="cellIs" dxfId="308" priority="1692" operator="equal">
      <formula>"연"</formula>
    </cfRule>
  </conditionalFormatting>
  <conditionalFormatting sqref="AE35:AE36">
    <cfRule type="cellIs" dxfId="307" priority="1705" operator="equal">
      <formula>"연"</formula>
    </cfRule>
  </conditionalFormatting>
  <conditionalFormatting sqref="AE36">
    <cfRule type="cellIs" dxfId="306" priority="2568" operator="equal">
      <formula>"연"</formula>
    </cfRule>
    <cfRule type="cellIs" dxfId="305" priority="2580" operator="equal">
      <formula>"연"</formula>
    </cfRule>
    <cfRule type="cellIs" dxfId="304" priority="2581" operator="equal">
      <formula>"연"</formula>
    </cfRule>
    <cfRule type="cellIs" dxfId="303" priority="2582" operator="equal">
      <formula>"연"</formula>
    </cfRule>
    <cfRule type="cellIs" dxfId="302" priority="2583" operator="equal">
      <formula>"연"</formula>
    </cfRule>
    <cfRule type="cellIs" dxfId="301" priority="2584" operator="equal">
      <formula>"연"</formula>
    </cfRule>
    <cfRule type="cellIs" dxfId="300" priority="2579" operator="equal">
      <formula>"연"</formula>
    </cfRule>
    <cfRule type="cellIs" dxfId="299" priority="2586" operator="equal">
      <formula>"연"</formula>
    </cfRule>
    <cfRule type="cellIs" dxfId="298" priority="2571" operator="equal">
      <formula>"연"</formula>
    </cfRule>
    <cfRule type="cellIs" dxfId="297" priority="2567" operator="equal">
      <formula>"연"</formula>
    </cfRule>
    <cfRule type="cellIs" dxfId="296" priority="2566" operator="equal">
      <formula>"연"</formula>
    </cfRule>
    <cfRule type="cellIs" dxfId="295" priority="2569" operator="equal">
      <formula>"연"</formula>
    </cfRule>
    <cfRule type="cellIs" dxfId="294" priority="2572" operator="equal">
      <formula>"연"</formula>
    </cfRule>
    <cfRule type="cellIs" dxfId="293" priority="2573" operator="equal">
      <formula>"연"</formula>
    </cfRule>
    <cfRule type="cellIs" dxfId="292" priority="2574" operator="equal">
      <formula>"연"</formula>
    </cfRule>
    <cfRule type="cellIs" dxfId="291" priority="2576" operator="equal">
      <formula>"연"</formula>
    </cfRule>
    <cfRule type="cellIs" dxfId="290" priority="2577" operator="equal">
      <formula>"연"</formula>
    </cfRule>
    <cfRule type="cellIs" dxfId="289" priority="2578" operator="equal">
      <formula>"연"</formula>
    </cfRule>
  </conditionalFormatting>
  <conditionalFormatting sqref="AE37">
    <cfRule type="cellIs" dxfId="288" priority="3509" operator="equal">
      <formula>"연"</formula>
    </cfRule>
    <cfRule type="cellIs" dxfId="287" priority="3507" operator="equal">
      <formula>"연"</formula>
    </cfRule>
    <cfRule type="cellIs" dxfId="286" priority="3506" operator="equal">
      <formula>"연"</formula>
    </cfRule>
    <cfRule type="cellIs" dxfId="285" priority="3505" operator="equal">
      <formula>"연"</formula>
    </cfRule>
    <cfRule type="cellIs" dxfId="284" priority="3504" operator="equal">
      <formula>"연"</formula>
    </cfRule>
    <cfRule type="cellIs" dxfId="283" priority="3503" operator="equal">
      <formula>"연"</formula>
    </cfRule>
    <cfRule type="cellIs" dxfId="282" priority="3502" operator="equal">
      <formula>"연"</formula>
    </cfRule>
    <cfRule type="cellIs" dxfId="281" priority="3501" operator="equal">
      <formula>"연"</formula>
    </cfRule>
    <cfRule type="cellIs" dxfId="280" priority="3500" operator="equal">
      <formula>"연"</formula>
    </cfRule>
    <cfRule type="cellIs" dxfId="279" priority="3499" operator="equal">
      <formula>"연"</formula>
    </cfRule>
    <cfRule type="cellIs" dxfId="278" priority="3498" operator="equal">
      <formula>"연"</formula>
    </cfRule>
    <cfRule type="cellIs" dxfId="277" priority="3496" operator="equal">
      <formula>"연"</formula>
    </cfRule>
    <cfRule type="cellIs" dxfId="276" priority="3514" operator="equal">
      <formula>"연"</formula>
    </cfRule>
    <cfRule type="cellIs" dxfId="275" priority="3493" operator="equal">
      <formula>"연"</formula>
    </cfRule>
    <cfRule type="cellIs" dxfId="274" priority="3491" operator="equal">
      <formula>"연"</formula>
    </cfRule>
    <cfRule type="cellIs" dxfId="273" priority="3490" operator="equal">
      <formula>"연"</formula>
    </cfRule>
    <cfRule type="cellIs" dxfId="272" priority="3489" operator="equal">
      <formula>"연"</formula>
    </cfRule>
    <cfRule type="cellIs" dxfId="271" priority="3518" operator="equal">
      <formula>"연"</formula>
    </cfRule>
    <cfRule type="cellIs" dxfId="270" priority="3495" operator="equal">
      <formula>"연"</formula>
    </cfRule>
    <cfRule type="cellIs" dxfId="269" priority="3517" operator="equal">
      <formula>"연"</formula>
    </cfRule>
    <cfRule type="cellIs" dxfId="268" priority="3516" operator="equal">
      <formula>"연"</formula>
    </cfRule>
    <cfRule type="cellIs" dxfId="267" priority="3515" operator="equal">
      <formula>"연"</formula>
    </cfRule>
    <cfRule type="cellIs" dxfId="266" priority="3512" operator="equal">
      <formula>"연"</formula>
    </cfRule>
    <cfRule type="cellIs" dxfId="265" priority="3511" operator="equal">
      <formula>"연"</formula>
    </cfRule>
    <cfRule type="cellIs" dxfId="264" priority="3510" operator="equal">
      <formula>"연"</formula>
    </cfRule>
    <cfRule type="cellIs" dxfId="263" priority="3494" operator="equal">
      <formula>"연"</formula>
    </cfRule>
  </conditionalFormatting>
  <conditionalFormatting sqref="AE36:AF36">
    <cfRule type="cellIs" dxfId="262" priority="2585" operator="equal">
      <formula>"연"</formula>
    </cfRule>
  </conditionalFormatting>
  <conditionalFormatting sqref="AF6">
    <cfRule type="cellIs" dxfId="261" priority="462" operator="equal">
      <formula>"연"</formula>
    </cfRule>
    <cfRule type="cellIs" dxfId="260" priority="463" operator="equal">
      <formula>"연"</formula>
    </cfRule>
    <cfRule type="cellIs" dxfId="259" priority="453" operator="equal">
      <formula>"연"</formula>
    </cfRule>
    <cfRule type="cellIs" dxfId="258" priority="464" operator="equal">
      <formula>"연"</formula>
    </cfRule>
    <cfRule type="cellIs" dxfId="257" priority="461" operator="equal">
      <formula>"연"</formula>
    </cfRule>
    <cfRule type="cellIs" dxfId="256" priority="460" operator="equal">
      <formula>"연"</formula>
    </cfRule>
    <cfRule type="cellIs" dxfId="255" priority="459" operator="equal">
      <formula>"연"</formula>
    </cfRule>
    <cfRule type="cellIs" dxfId="254" priority="465" operator="equal">
      <formula>"연"</formula>
    </cfRule>
  </conditionalFormatting>
  <conditionalFormatting sqref="AF26">
    <cfRule type="cellIs" dxfId="253" priority="690" operator="equal">
      <formula>"연"</formula>
    </cfRule>
    <cfRule type="cellIs" dxfId="252" priority="689" operator="equal">
      <formula>"연"</formula>
    </cfRule>
    <cfRule type="cellIs" dxfId="251" priority="688" operator="equal">
      <formula>"연"</formula>
    </cfRule>
    <cfRule type="cellIs" dxfId="250" priority="687" operator="equal">
      <formula>"연"</formula>
    </cfRule>
    <cfRule type="cellIs" dxfId="249" priority="686" operator="equal">
      <formula>"연"</formula>
    </cfRule>
    <cfRule type="cellIs" dxfId="248" priority="685" operator="equal">
      <formula>"연"</formula>
    </cfRule>
    <cfRule type="cellIs" dxfId="247" priority="678" operator="equal">
      <formula>"연"</formula>
    </cfRule>
    <cfRule type="cellIs" dxfId="246" priority="684" operator="equal">
      <formula>"연"</formula>
    </cfRule>
  </conditionalFormatting>
  <conditionalFormatting sqref="AF34">
    <cfRule type="cellIs" dxfId="245" priority="2192" operator="equal">
      <formula>"연"</formula>
    </cfRule>
    <cfRule type="cellIs" dxfId="244" priority="2176" operator="equal">
      <formula>"연"</formula>
    </cfRule>
    <cfRule type="cellIs" dxfId="243" priority="2177" operator="equal">
      <formula>"연"</formula>
    </cfRule>
    <cfRule type="cellIs" dxfId="242" priority="2178" operator="equal">
      <formula>"연"</formula>
    </cfRule>
    <cfRule type="cellIs" dxfId="241" priority="2193" operator="equal">
      <formula>"연"</formula>
    </cfRule>
    <cfRule type="cellIs" dxfId="240" priority="2194" operator="equal">
      <formula>"연"</formula>
    </cfRule>
    <cfRule type="cellIs" dxfId="239" priority="2195" operator="equal">
      <formula>"연"</formula>
    </cfRule>
    <cfRule type="cellIs" dxfId="238" priority="2197" operator="equal">
      <formula>"연"</formula>
    </cfRule>
    <cfRule type="cellIs" dxfId="237" priority="2201" operator="equal">
      <formula>"연"</formula>
    </cfRule>
    <cfRule type="cellIs" dxfId="236" priority="2175" operator="equal">
      <formula>"연"</formula>
    </cfRule>
    <cfRule type="cellIs" dxfId="235" priority="2173" operator="equal">
      <formula>"연"</formula>
    </cfRule>
    <cfRule type="cellIs" dxfId="234" priority="2172" operator="equal">
      <formula>"연"</formula>
    </cfRule>
    <cfRule type="cellIs" dxfId="233" priority="2171" operator="equal">
      <formula>"연"</formula>
    </cfRule>
    <cfRule type="cellIs" dxfId="232" priority="2170" operator="equal">
      <formula>"연"</formula>
    </cfRule>
    <cfRule type="cellIs" dxfId="231" priority="2169" operator="equal">
      <formula>"연"</formula>
    </cfRule>
    <cfRule type="cellIs" dxfId="230" priority="2179" operator="equal">
      <formula>"연"</formula>
    </cfRule>
    <cfRule type="cellIs" dxfId="229" priority="2180" operator="equal">
      <formula>"연"</formula>
    </cfRule>
    <cfRule type="cellIs" dxfId="228" priority="2182" operator="equal">
      <formula>"연"</formula>
    </cfRule>
    <cfRule type="cellIs" dxfId="227" priority="2183" operator="equal">
      <formula>"연"</formula>
    </cfRule>
    <cfRule type="cellIs" dxfId="226" priority="2184" operator="equal">
      <formula>"연"</formula>
    </cfRule>
    <cfRule type="cellIs" dxfId="225" priority="2189" operator="equal">
      <formula>"연"</formula>
    </cfRule>
    <cfRule type="cellIs" dxfId="224" priority="2185" operator="equal">
      <formula>"연"</formula>
    </cfRule>
    <cfRule type="cellIs" dxfId="223" priority="2187" operator="equal">
      <formula>"연"</formula>
    </cfRule>
    <cfRule type="cellIs" dxfId="222" priority="2188" operator="equal">
      <formula>"연"</formula>
    </cfRule>
    <cfRule type="cellIs" dxfId="221" priority="2190" operator="equal">
      <formula>"연"</formula>
    </cfRule>
  </conditionalFormatting>
  <conditionalFormatting sqref="AF34:AF35">
    <cfRule type="cellIs" dxfId="220" priority="2200" operator="equal">
      <formula>"연"</formula>
    </cfRule>
  </conditionalFormatting>
  <conditionalFormatting sqref="AF35">
    <cfRule type="cellIs" dxfId="219" priority="2559" operator="equal">
      <formula>"연"</formula>
    </cfRule>
    <cfRule type="cellIs" dxfId="218" priority="2547" operator="equal">
      <formula>"연"</formula>
    </cfRule>
    <cfRule type="cellIs" dxfId="217" priority="2549" operator="equal">
      <formula>"연"</formula>
    </cfRule>
    <cfRule type="cellIs" dxfId="216" priority="2550" operator="equal">
      <formula>"연"</formula>
    </cfRule>
    <cfRule type="cellIs" dxfId="215" priority="2551" operator="equal">
      <formula>"연"</formula>
    </cfRule>
    <cfRule type="cellIs" dxfId="214" priority="2552" operator="equal">
      <formula>"연"</formula>
    </cfRule>
    <cfRule type="cellIs" dxfId="213" priority="2554" operator="equal">
      <formula>"연"</formula>
    </cfRule>
    <cfRule type="cellIs" dxfId="212" priority="2556" operator="equal">
      <formula>"연"</formula>
    </cfRule>
    <cfRule type="cellIs" dxfId="211" priority="2557" operator="equal">
      <formula>"연"</formula>
    </cfRule>
    <cfRule type="cellIs" dxfId="210" priority="2544" operator="equal">
      <formula>"연"</formula>
    </cfRule>
    <cfRule type="cellIs" dxfId="209" priority="2545" operator="equal">
      <formula>"연"</formula>
    </cfRule>
    <cfRule type="cellIs" dxfId="208" priority="2560" operator="equal">
      <formula>"연"</formula>
    </cfRule>
    <cfRule type="cellIs" dxfId="207" priority="2555" operator="equal">
      <formula>"연"</formula>
    </cfRule>
    <cfRule type="cellIs" dxfId="206" priority="2564" operator="equal">
      <formula>"연"</formula>
    </cfRule>
    <cfRule type="cellIs" dxfId="205" priority="2558" operator="equal">
      <formula>"연"</formula>
    </cfRule>
    <cfRule type="cellIs" dxfId="204" priority="2562" operator="equal">
      <formula>"연"</formula>
    </cfRule>
    <cfRule type="cellIs" dxfId="203" priority="2561" operator="equal">
      <formula>"연"</formula>
    </cfRule>
    <cfRule type="cellIs" dxfId="202" priority="2546" operator="equal">
      <formula>"연"</formula>
    </cfRule>
  </conditionalFormatting>
  <conditionalFormatting sqref="AF36">
    <cfRule type="cellIs" dxfId="201" priority="3474" operator="equal">
      <formula>"연"</formula>
    </cfRule>
    <cfRule type="cellIs" dxfId="200" priority="3469" operator="equal">
      <formula>"연"</formula>
    </cfRule>
    <cfRule type="cellIs" dxfId="199" priority="3468" operator="equal">
      <formula>"연"</formula>
    </cfRule>
    <cfRule type="cellIs" dxfId="198" priority="3467" operator="equal">
      <formula>"연"</formula>
    </cfRule>
    <cfRule type="cellIs" dxfId="197" priority="3466" operator="equal">
      <formula>"연"</formula>
    </cfRule>
    <cfRule type="cellIs" dxfId="196" priority="3464" operator="equal">
      <formula>"연"</formula>
    </cfRule>
    <cfRule type="cellIs" dxfId="195" priority="3470" operator="equal">
      <formula>"연"</formula>
    </cfRule>
    <cfRule type="cellIs" dxfId="194" priority="3471" operator="equal">
      <formula>"연"</formula>
    </cfRule>
    <cfRule type="cellIs" dxfId="193" priority="3472" operator="equal">
      <formula>"연"</formula>
    </cfRule>
    <cfRule type="cellIs" dxfId="192" priority="3461" operator="equal">
      <formula>"연"</formula>
    </cfRule>
    <cfRule type="cellIs" dxfId="191" priority="3456" operator="equal">
      <formula>"연"</formula>
    </cfRule>
    <cfRule type="cellIs" dxfId="190" priority="3457" operator="equal">
      <formula>"연"</formula>
    </cfRule>
    <cfRule type="cellIs" dxfId="189" priority="3463" operator="equal">
      <formula>"연"</formula>
    </cfRule>
    <cfRule type="cellIs" dxfId="188" priority="3458" operator="equal">
      <formula>"연"</formula>
    </cfRule>
    <cfRule type="cellIs" dxfId="187" priority="3459" operator="equal">
      <formula>"연"</formula>
    </cfRule>
    <cfRule type="cellIs" dxfId="186" priority="3462" operator="equal">
      <formula>"연"</formula>
    </cfRule>
    <cfRule type="cellIs" dxfId="185" priority="3486" operator="equal">
      <formula>"연"</formula>
    </cfRule>
    <cfRule type="cellIs" dxfId="184" priority="3475" operator="equal">
      <formula>"연"</formula>
    </cfRule>
    <cfRule type="cellIs" dxfId="183" priority="3477" operator="equal">
      <formula>"연"</formula>
    </cfRule>
    <cfRule type="cellIs" dxfId="182" priority="3473" operator="equal">
      <formula>"연"</formula>
    </cfRule>
    <cfRule type="cellIs" dxfId="181" priority="3478" operator="equal">
      <formula>"연"</formula>
    </cfRule>
    <cfRule type="cellIs" dxfId="180" priority="3479" operator="equal">
      <formula>"연"</formula>
    </cfRule>
    <cfRule type="cellIs" dxfId="179" priority="3480" operator="equal">
      <formula>"연"</formula>
    </cfRule>
    <cfRule type="cellIs" dxfId="178" priority="3482" operator="equal">
      <formula>"연"</formula>
    </cfRule>
    <cfRule type="cellIs" dxfId="177" priority="3483" operator="equal">
      <formula>"연"</formula>
    </cfRule>
    <cfRule type="cellIs" dxfId="176" priority="3484" operator="equal">
      <formula>"연"</formula>
    </cfRule>
    <cfRule type="cellIs" dxfId="175" priority="3485" operator="equal">
      <formula>"연"</formula>
    </cfRule>
  </conditionalFormatting>
  <conditionalFormatting sqref="AF37">
    <cfRule type="cellIs" dxfId="174" priority="2521" operator="equal">
      <formula>"연"</formula>
    </cfRule>
    <cfRule type="cellIs" dxfId="173" priority="2527" operator="equal">
      <formula>"연"</formula>
    </cfRule>
    <cfRule type="cellIs" dxfId="172" priority="2525" operator="equal">
      <formula>"연"</formula>
    </cfRule>
    <cfRule type="cellIs" dxfId="171" priority="2524" operator="equal">
      <formula>"연"</formula>
    </cfRule>
    <cfRule type="cellIs" dxfId="170" priority="2523" operator="equal">
      <formula>"연"</formula>
    </cfRule>
    <cfRule type="cellIs" dxfId="169" priority="2522" operator="equal">
      <formula>"연"</formula>
    </cfRule>
    <cfRule type="cellIs" dxfId="168" priority="2542" operator="equal">
      <formula>"연"</formula>
    </cfRule>
    <cfRule type="cellIs" dxfId="167" priority="2540" operator="equal">
      <formula>"연"</formula>
    </cfRule>
    <cfRule type="cellIs" dxfId="166" priority="2539" operator="equal">
      <formula>"연"</formula>
    </cfRule>
    <cfRule type="cellIs" dxfId="165" priority="2538" operator="equal">
      <formula>"연"</formula>
    </cfRule>
    <cfRule type="cellIs" dxfId="164" priority="2537" operator="equal">
      <formula>"연"</formula>
    </cfRule>
    <cfRule type="cellIs" dxfId="163" priority="2536" operator="equal">
      <formula>"연"</formula>
    </cfRule>
    <cfRule type="cellIs" dxfId="162" priority="2535" operator="equal">
      <formula>"연"</formula>
    </cfRule>
    <cfRule type="cellIs" dxfId="161" priority="2534" operator="equal">
      <formula>"연"</formula>
    </cfRule>
    <cfRule type="cellIs" dxfId="160" priority="2533" operator="equal">
      <formula>"연"</formula>
    </cfRule>
    <cfRule type="cellIs" dxfId="159" priority="2532" operator="equal">
      <formula>"연"</formula>
    </cfRule>
    <cfRule type="cellIs" dxfId="158" priority="2530" operator="equal">
      <formula>"연"</formula>
    </cfRule>
    <cfRule type="cellIs" dxfId="157" priority="2529" operator="equal">
      <formula>"연"</formula>
    </cfRule>
    <cfRule type="cellIs" dxfId="156" priority="2528" operator="equal">
      <formula>"연"</formula>
    </cfRule>
  </conditionalFormatting>
  <conditionalFormatting sqref="AF34:AG34">
    <cfRule type="cellIs" dxfId="155" priority="2198" operator="equal">
      <formula>"연"</formula>
    </cfRule>
    <cfRule type="cellIs" dxfId="154" priority="2199" operator="equal">
      <formula>"연"</formula>
    </cfRule>
  </conditionalFormatting>
  <conditionalFormatting sqref="AF35:AG35">
    <cfRule type="cellIs" dxfId="153" priority="2563" operator="equal">
      <formula>"연"</formula>
    </cfRule>
  </conditionalFormatting>
  <conditionalFormatting sqref="AF37:AG37">
    <cfRule type="cellIs" dxfId="152" priority="2541" operator="equal">
      <formula>"연"</formula>
    </cfRule>
  </conditionalFormatting>
  <conditionalFormatting sqref="AG18:AG19">
    <cfRule type="cellIs" dxfId="151" priority="677" operator="equal">
      <formula>"연"</formula>
    </cfRule>
    <cfRule type="cellIs" dxfId="150" priority="676" operator="equal">
      <formula>"연"</formula>
    </cfRule>
    <cfRule type="cellIs" dxfId="149" priority="675" operator="equal">
      <formula>"연"</formula>
    </cfRule>
    <cfRule type="cellIs" dxfId="148" priority="673" operator="equal">
      <formula>"연"</formula>
    </cfRule>
    <cfRule type="cellIs" dxfId="147" priority="674" operator="equal">
      <formula>"연"</formula>
    </cfRule>
    <cfRule type="cellIs" dxfId="146" priority="671" operator="equal">
      <formula>"연"</formula>
    </cfRule>
    <cfRule type="cellIs" dxfId="145" priority="672" operator="equal">
      <formula>"연"</formula>
    </cfRule>
  </conditionalFormatting>
  <conditionalFormatting sqref="AG18:AG20">
    <cfRule type="cellIs" dxfId="144" priority="139" operator="equal">
      <formula>"연"</formula>
    </cfRule>
  </conditionalFormatting>
  <conditionalFormatting sqref="AG20">
    <cfRule type="cellIs" dxfId="143" priority="136" operator="equal">
      <formula>"연"</formula>
    </cfRule>
    <cfRule type="cellIs" dxfId="142" priority="135" operator="equal">
      <formula>"연"</formula>
    </cfRule>
    <cfRule type="cellIs" dxfId="141" priority="134" operator="equal">
      <formula>"연"</formula>
    </cfRule>
    <cfRule type="cellIs" dxfId="140" priority="128" operator="equal">
      <formula>"연"</formula>
    </cfRule>
    <cfRule type="cellIs" dxfId="139" priority="140" operator="equal">
      <formula>"연"</formula>
    </cfRule>
    <cfRule type="cellIs" dxfId="138" priority="138" operator="equal">
      <formula>"연"</formula>
    </cfRule>
    <cfRule type="cellIs" dxfId="137" priority="137" operator="equal">
      <formula>"연"</formula>
    </cfRule>
  </conditionalFormatting>
  <conditionalFormatting sqref="AG34">
    <cfRule type="cellIs" dxfId="136" priority="2502" operator="equal">
      <formula>"연"</formula>
    </cfRule>
    <cfRule type="cellIs" dxfId="135" priority="2512" operator="equal">
      <formula>"연"</formula>
    </cfRule>
    <cfRule type="cellIs" dxfId="134" priority="2513" operator="equal">
      <formula>"연"</formula>
    </cfRule>
    <cfRule type="cellIs" dxfId="133" priority="2520" operator="equal">
      <formula>"연"</formula>
    </cfRule>
    <cfRule type="cellIs" dxfId="132" priority="2511" operator="equal">
      <formula>"연"</formula>
    </cfRule>
    <cfRule type="cellIs" dxfId="131" priority="2507" operator="equal">
      <formula>"연"</formula>
    </cfRule>
    <cfRule type="cellIs" dxfId="130" priority="2501" operator="equal">
      <formula>"연"</formula>
    </cfRule>
    <cfRule type="cellIs" dxfId="129" priority="2516" operator="equal">
      <formula>"연"</formula>
    </cfRule>
    <cfRule type="cellIs" dxfId="128" priority="2515" operator="equal">
      <formula>"연"</formula>
    </cfRule>
    <cfRule type="cellIs" dxfId="127" priority="2518" operator="equal">
      <formula>"연"</formula>
    </cfRule>
    <cfRule type="cellIs" dxfId="126" priority="2514" operator="equal">
      <formula>"연"</formula>
    </cfRule>
    <cfRule type="cellIs" dxfId="125" priority="2503" operator="equal">
      <formula>"연"</formula>
    </cfRule>
    <cfRule type="cellIs" dxfId="124" priority="2505" operator="equal">
      <formula>"연"</formula>
    </cfRule>
    <cfRule type="cellIs" dxfId="123" priority="2506" operator="equal">
      <formula>"연"</formula>
    </cfRule>
    <cfRule type="cellIs" dxfId="122" priority="2517" operator="equal">
      <formula>"연"</formula>
    </cfRule>
    <cfRule type="cellIs" dxfId="121" priority="2508" operator="equal">
      <formula>"연"</formula>
    </cfRule>
    <cfRule type="cellIs" dxfId="120" priority="2510" operator="equal">
      <formula>"연"</formula>
    </cfRule>
  </conditionalFormatting>
  <conditionalFormatting sqref="AG35">
    <cfRule type="cellIs" dxfId="119" priority="3450" operator="equal">
      <formula>"연"</formula>
    </cfRule>
    <cfRule type="cellIs" dxfId="118" priority="3451" operator="equal">
      <formula>"연"</formula>
    </cfRule>
    <cfRule type="cellIs" dxfId="117" priority="3452" operator="equal">
      <formula>"연"</formula>
    </cfRule>
    <cfRule type="cellIs" dxfId="116" priority="3453" operator="equal">
      <formula>"연"</formula>
    </cfRule>
    <cfRule type="cellIs" dxfId="115" priority="3454" operator="equal">
      <formula>"연"</formula>
    </cfRule>
    <cfRule type="cellIs" dxfId="114" priority="3440" operator="equal">
      <formula>"연"</formula>
    </cfRule>
    <cfRule type="cellIs" dxfId="113" priority="3436" operator="equal">
      <formula>"연"</formula>
    </cfRule>
    <cfRule type="cellIs" dxfId="112" priority="3432" operator="equal">
      <formula>"연"</formula>
    </cfRule>
    <cfRule type="cellIs" dxfId="111" priority="3425" operator="equal">
      <formula>"연"</formula>
    </cfRule>
    <cfRule type="cellIs" dxfId="110" priority="3426" operator="equal">
      <formula>"연"</formula>
    </cfRule>
    <cfRule type="cellIs" dxfId="109" priority="3427" operator="equal">
      <formula>"연"</formula>
    </cfRule>
    <cfRule type="cellIs" dxfId="108" priority="3429" operator="equal">
      <formula>"연"</formula>
    </cfRule>
    <cfRule type="cellIs" dxfId="107" priority="3430" operator="equal">
      <formula>"연"</formula>
    </cfRule>
    <cfRule type="cellIs" dxfId="106" priority="3437" operator="equal">
      <formula>"연"</formula>
    </cfRule>
    <cfRule type="cellIs" dxfId="105" priority="3438" operator="equal">
      <formula>"연"</formula>
    </cfRule>
    <cfRule type="cellIs" dxfId="104" priority="3439" operator="equal">
      <formula>"연"</formula>
    </cfRule>
    <cfRule type="cellIs" dxfId="103" priority="3441" operator="equal">
      <formula>"연"</formula>
    </cfRule>
    <cfRule type="cellIs" dxfId="102" priority="3424" operator="equal">
      <formula>"연"</formula>
    </cfRule>
    <cfRule type="cellIs" dxfId="101" priority="3442" operator="equal">
      <formula>"연"</formula>
    </cfRule>
    <cfRule type="cellIs" dxfId="100" priority="3445" operator="equal">
      <formula>"연"</formula>
    </cfRule>
    <cfRule type="cellIs" dxfId="99" priority="3446" operator="equal">
      <formula>"연"</formula>
    </cfRule>
    <cfRule type="cellIs" dxfId="98" priority="3443" operator="equal">
      <formula>"연"</formula>
    </cfRule>
    <cfRule type="cellIs" dxfId="97" priority="3435" operator="equal">
      <formula>"연"</formula>
    </cfRule>
    <cfRule type="cellIs" dxfId="96" priority="3431" operator="equal">
      <formula>"연"</formula>
    </cfRule>
    <cfRule type="cellIs" dxfId="95" priority="3434" operator="equal">
      <formula>"연"</formula>
    </cfRule>
    <cfRule type="cellIs" dxfId="94" priority="3447" operator="equal">
      <formula>"연"</formula>
    </cfRule>
    <cfRule type="cellIs" dxfId="93" priority="3448" operator="equal">
      <formula>"연"</formula>
    </cfRule>
  </conditionalFormatting>
  <conditionalFormatting sqref="AG36">
    <cfRule type="cellIs" dxfId="92" priority="1560" operator="equal">
      <formula>"연"</formula>
    </cfRule>
    <cfRule type="cellIs" dxfId="91" priority="1561" operator="equal">
      <formula>"연"</formula>
    </cfRule>
    <cfRule type="cellIs" dxfId="90" priority="1562" operator="equal">
      <formula>"연"</formula>
    </cfRule>
    <cfRule type="cellIs" dxfId="89" priority="1564" operator="equal">
      <formula>"연"</formula>
    </cfRule>
    <cfRule type="cellIs" dxfId="88" priority="1565" operator="equal">
      <formula>"연"</formula>
    </cfRule>
    <cfRule type="cellIs" dxfId="87" priority="1566" operator="equal">
      <formula>"연"</formula>
    </cfRule>
    <cfRule type="cellIs" dxfId="86" priority="1567" operator="equal">
      <formula>"연"</formula>
    </cfRule>
    <cfRule type="cellIs" dxfId="85" priority="1568" operator="equal">
      <formula>"연"</formula>
    </cfRule>
    <cfRule type="cellIs" dxfId="84" priority="1569" operator="equal">
      <formula>"연"</formula>
    </cfRule>
    <cfRule type="cellIs" dxfId="83" priority="1570" operator="equal">
      <formula>"연"</formula>
    </cfRule>
    <cfRule type="cellIs" dxfId="82" priority="1571" operator="equal">
      <formula>"연"</formula>
    </cfRule>
    <cfRule type="cellIs" dxfId="81" priority="1572" operator="equal">
      <formula>"연"</formula>
    </cfRule>
    <cfRule type="cellIs" dxfId="80" priority="1573" operator="equal">
      <formula>"연"</formula>
    </cfRule>
    <cfRule type="cellIs" dxfId="79" priority="1574" operator="equal">
      <formula>"연"</formula>
    </cfRule>
    <cfRule type="cellIs" dxfId="78" priority="1559" operator="equal">
      <formula>"연"</formula>
    </cfRule>
    <cfRule type="cellIs" dxfId="77" priority="1553" operator="equal">
      <formula>"연"</formula>
    </cfRule>
    <cfRule type="cellIs" dxfId="76" priority="1554" operator="equal">
      <formula>"연"</formula>
    </cfRule>
    <cfRule type="cellIs" dxfId="75" priority="1555" operator="equal">
      <formula>"연"</formula>
    </cfRule>
    <cfRule type="cellIs" dxfId="74" priority="1556" operator="equal">
      <formula>"연"</formula>
    </cfRule>
    <cfRule type="cellIs" dxfId="73" priority="1557" operator="equal">
      <formula>"연"</formula>
    </cfRule>
  </conditionalFormatting>
  <conditionalFormatting sqref="AG37">
    <cfRule type="cellIs" dxfId="72" priority="4224" operator="equal">
      <formula>"연"</formula>
    </cfRule>
    <cfRule type="cellIs" dxfId="71" priority="4225" operator="equal">
      <formula>"연"</formula>
    </cfRule>
    <cfRule type="cellIs" dxfId="70" priority="4226" operator="equal">
      <formula>"연"</formula>
    </cfRule>
    <cfRule type="cellIs" dxfId="69" priority="4227" operator="equal">
      <formula>"연"</formula>
    </cfRule>
    <cfRule type="cellIs" dxfId="68" priority="4229" operator="equal">
      <formula>"연"</formula>
    </cfRule>
    <cfRule type="cellIs" dxfId="67" priority="4231" operator="equal">
      <formula>"연"</formula>
    </cfRule>
    <cfRule type="cellIs" dxfId="66" priority="4232" operator="equal">
      <formula>"연"</formula>
    </cfRule>
    <cfRule type="cellIs" dxfId="65" priority="4233" operator="equal">
      <formula>"연"</formula>
    </cfRule>
    <cfRule type="cellIs" dxfId="64" priority="4234" operator="equal">
      <formula>"연"</formula>
    </cfRule>
    <cfRule type="cellIs" dxfId="63" priority="4236" operator="equal">
      <formula>"연"</formula>
    </cfRule>
    <cfRule type="cellIs" dxfId="62" priority="4242" operator="equal">
      <formula>"연"</formula>
    </cfRule>
    <cfRule type="cellIs" dxfId="61" priority="4243" operator="equal">
      <formula>"연"</formula>
    </cfRule>
    <cfRule type="cellIs" dxfId="60" priority="4244" operator="equal">
      <formula>"연"</formula>
    </cfRule>
    <cfRule type="cellIs" dxfId="59" priority="4238" operator="equal">
      <formula>"연"</formula>
    </cfRule>
    <cfRule type="cellIs" dxfId="58" priority="4230" operator="equal">
      <formula>"연"</formula>
    </cfRule>
    <cfRule type="cellIs" dxfId="57" priority="4239" operator="equal">
      <formula>"연"</formula>
    </cfRule>
    <cfRule type="cellIs" dxfId="56" priority="4241" operator="equal">
      <formula>"연"</formula>
    </cfRule>
    <cfRule type="cellIs" dxfId="55" priority="4360" operator="equal">
      <formula>"연"</formula>
    </cfRule>
    <cfRule type="cellIs" dxfId="54" priority="4361" operator="equal">
      <formula>"연"</formula>
    </cfRule>
    <cfRule type="cellIs" dxfId="53" priority="4362" operator="equal">
      <formula>"연"</formula>
    </cfRule>
    <cfRule type="cellIs" dxfId="52" priority="4237" operator="equal">
      <formula>"연"</formula>
    </cfRule>
  </conditionalFormatting>
  <conditionalFormatting sqref="AG34:AH34">
    <cfRule type="cellIs" dxfId="51" priority="2519" operator="equal">
      <formula>"연"</formula>
    </cfRule>
  </conditionalFormatting>
  <conditionalFormatting sqref="AG37:AH37">
    <cfRule type="cellIs" dxfId="50" priority="4305" operator="equal">
      <formula>"연"</formula>
    </cfRule>
    <cfRule type="cellIs" dxfId="49" priority="4306" operator="equal">
      <formula>"연"</formula>
    </cfRule>
  </conditionalFormatting>
  <conditionalFormatting sqref="AH14">
    <cfRule type="cellIs" dxfId="48" priority="2" operator="equal">
      <formula>"연"</formula>
    </cfRule>
  </conditionalFormatting>
  <conditionalFormatting sqref="AH25">
    <cfRule type="cellIs" dxfId="47" priority="495" operator="equal">
      <formula>"연"</formula>
    </cfRule>
  </conditionalFormatting>
  <conditionalFormatting sqref="AH28">
    <cfRule type="cellIs" dxfId="46" priority="494" operator="equal">
      <formula>"연"</formula>
    </cfRule>
  </conditionalFormatting>
  <conditionalFormatting sqref="AH30">
    <cfRule type="cellIs" dxfId="45" priority="493" operator="equal">
      <formula>"연"</formula>
    </cfRule>
  </conditionalFormatting>
  <conditionalFormatting sqref="AH34">
    <cfRule type="cellIs" dxfId="44" priority="4324" operator="equal">
      <formula>"연"</formula>
    </cfRule>
  </conditionalFormatting>
  <conditionalFormatting sqref="AH34:AH35">
    <cfRule type="cellIs" dxfId="43" priority="4327" operator="equal">
      <formula>"연"</formula>
    </cfRule>
  </conditionalFormatting>
  <conditionalFormatting sqref="AH35">
    <cfRule type="cellIs" dxfId="42" priority="4339" operator="equal">
      <formula>"연"</formula>
    </cfRule>
    <cfRule type="cellIs" dxfId="41" priority="4347" operator="equal">
      <formula>"연"</formula>
    </cfRule>
    <cfRule type="cellIs" dxfId="40" priority="4341" operator="equal">
      <formula>"연"</formula>
    </cfRule>
    <cfRule type="cellIs" dxfId="39" priority="4344" operator="equal">
      <formula>"연"</formula>
    </cfRule>
    <cfRule type="cellIs" dxfId="38" priority="4342" operator="equal">
      <formula>"연"</formula>
    </cfRule>
    <cfRule type="cellIs" dxfId="37" priority="4346" operator="equal">
      <formula>"연"</formula>
    </cfRule>
    <cfRule type="cellIs" dxfId="36" priority="4340" operator="equal">
      <formula>"연"</formula>
    </cfRule>
    <cfRule type="cellIs" dxfId="35" priority="4345" operator="equal">
      <formula>"연"</formula>
    </cfRule>
  </conditionalFormatting>
  <conditionalFormatting sqref="AH36">
    <cfRule type="cellIs" dxfId="34" priority="4310" operator="equal">
      <formula>"연"</formula>
    </cfRule>
    <cfRule type="cellIs" dxfId="33" priority="4309" operator="equal">
      <formula>"연"</formula>
    </cfRule>
    <cfRule type="cellIs" dxfId="32" priority="4311" operator="equal">
      <formula>"연"</formula>
    </cfRule>
  </conditionalFormatting>
  <conditionalFormatting sqref="AH36:AH37">
    <cfRule type="cellIs" dxfId="31" priority="4307" operator="equal">
      <formula>"연"</formula>
    </cfRule>
  </conditionalFormatting>
  <conditionalFormatting sqref="AH37">
    <cfRule type="cellIs" dxfId="30" priority="4304" operator="equal">
      <formula>"연"</formula>
    </cfRule>
  </conditionalFormatting>
  <conditionalFormatting sqref="AH34:AJ34">
    <cfRule type="cellIs" dxfId="29" priority="4325" operator="equal">
      <formula>"연"</formula>
    </cfRule>
    <cfRule type="cellIs" dxfId="28" priority="4326" operator="equal">
      <formula>"연"</formula>
    </cfRule>
  </conditionalFormatting>
  <conditionalFormatting sqref="AH34:AJ37">
    <cfRule type="cellIs" dxfId="27" priority="4369" operator="equal">
      <formula>"연"</formula>
    </cfRule>
  </conditionalFormatting>
  <conditionalFormatting sqref="AH36:AJ36">
    <cfRule type="cellIs" dxfId="26" priority="4312" operator="equal">
      <formula>"연"</formula>
    </cfRule>
    <cfRule type="cellIs" dxfId="25" priority="4368" operator="equal">
      <formula>"연"</formula>
    </cfRule>
  </conditionalFormatting>
  <conditionalFormatting sqref="AH37:AJ37">
    <cfRule type="cellIs" dxfId="24" priority="4302" operator="equal">
      <formula>"연"</formula>
    </cfRule>
  </conditionalFormatting>
  <conditionalFormatting sqref="AI28">
    <cfRule type="cellIs" dxfId="23" priority="84" operator="equal">
      <formula>"연"</formula>
    </cfRule>
    <cfRule type="cellIs" dxfId="22" priority="1080" operator="equal">
      <formula>"연"</formula>
    </cfRule>
  </conditionalFormatting>
  <conditionalFormatting sqref="AI32:AI33">
    <cfRule type="cellIs" dxfId="21" priority="1083" operator="equal">
      <formula>"연"</formula>
    </cfRule>
  </conditionalFormatting>
  <conditionalFormatting sqref="AI34:AJ34">
    <cfRule type="cellIs" dxfId="20" priority="4336" operator="equal">
      <formula>"연"</formula>
    </cfRule>
    <cfRule type="cellIs" dxfId="19" priority="4337" operator="equal">
      <formula>"연"</formula>
    </cfRule>
    <cfRule type="cellIs" dxfId="18" priority="4330" operator="equal">
      <formula>"연"</formula>
    </cfRule>
    <cfRule type="cellIs" dxfId="17" priority="4331" operator="equal">
      <formula>"연"</formula>
    </cfRule>
    <cfRule type="cellIs" dxfId="16" priority="4332" operator="equal">
      <formula>"연"</formula>
    </cfRule>
    <cfRule type="cellIs" dxfId="15" priority="4335" operator="equal">
      <formula>"연"</formula>
    </cfRule>
    <cfRule type="cellIs" dxfId="14" priority="4334" operator="equal">
      <formula>"연"</formula>
    </cfRule>
  </conditionalFormatting>
  <conditionalFormatting sqref="AI35:AJ35">
    <cfRule type="cellIs" dxfId="13" priority="4322" operator="equal">
      <formula>"연"</formula>
    </cfRule>
    <cfRule type="cellIs" dxfId="12" priority="4321" operator="equal">
      <formula>"연"</formula>
    </cfRule>
    <cfRule type="cellIs" dxfId="11" priority="4320" operator="equal">
      <formula>"연"</formula>
    </cfRule>
    <cfRule type="cellIs" dxfId="10" priority="4319" operator="equal">
      <formula>"연"</formula>
    </cfRule>
  </conditionalFormatting>
  <conditionalFormatting sqref="AI35:AJ36">
    <cfRule type="cellIs" dxfId="9" priority="4317" operator="equal">
      <formula>"연"</formula>
    </cfRule>
  </conditionalFormatting>
  <conditionalFormatting sqref="AI36:AJ36">
    <cfRule type="cellIs" dxfId="8" priority="4315" operator="equal">
      <formula>"연"</formula>
    </cfRule>
    <cfRule type="cellIs" dxfId="7" priority="4314" operator="equal">
      <formula>"연"</formula>
    </cfRule>
    <cfRule type="cellIs" dxfId="6" priority="4316" operator="equal">
      <formula>"연"</formula>
    </cfRule>
  </conditionalFormatting>
  <conditionalFormatting sqref="AI37:AJ37">
    <cfRule type="cellIs" dxfId="5" priority="4301" operator="equal">
      <formula>"연"</formula>
    </cfRule>
    <cfRule type="cellIs" dxfId="4" priority="4300" operator="equal">
      <formula>"연"</formula>
    </cfRule>
    <cfRule type="cellIs" dxfId="3" priority="4299" operator="equal">
      <formula>"연"</formula>
    </cfRule>
    <cfRule type="cellIs" dxfId="2" priority="4298" operator="equal">
      <formula>"연"</formula>
    </cfRule>
  </conditionalFormatting>
  <conditionalFormatting sqref="AJ16">
    <cfRule type="cellIs" dxfId="1" priority="4" operator="equal">
      <formula>"연"</formula>
    </cfRule>
  </conditionalFormatting>
  <conditionalFormatting sqref="AJ26">
    <cfRule type="cellIs" dxfId="0" priority="85" operator="equal">
      <formula>"연"</formula>
    </cfRule>
  </conditionalFormatting>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DDDEE-F50E-4F78-BF3C-1E8B6181AAF6}">
  <sheetPr>
    <tabColor theme="0" tint="-0.14999847407452621"/>
    <pageSetUpPr fitToPage="1"/>
  </sheetPr>
  <dimension ref="A1:AR52"/>
  <sheetViews>
    <sheetView topLeftCell="A2" zoomScale="70" zoomScaleNormal="70" workbookViewId="0">
      <selection activeCell="U19" sqref="U19:AD19"/>
    </sheetView>
  </sheetViews>
  <sheetFormatPr defaultColWidth="5.5" defaultRowHeight="16.5"/>
  <cols>
    <col min="1" max="1" width="9.875" bestFit="1" customWidth="1"/>
    <col min="6" max="6" width="5.5" style="3495"/>
    <col min="14" max="16" width="5.5" style="3647"/>
    <col min="17" max="18" width="5.5" style="3495"/>
    <col min="19" max="19" width="5.5" style="3647"/>
    <col min="20" max="20" width="5.5" style="3495"/>
    <col min="21" max="22" width="5.5" style="3647"/>
  </cols>
  <sheetData>
    <row r="1" spans="1:44" ht="10.15" hidden="1" customHeight="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4585"/>
    </row>
    <row r="2" spans="1:44" ht="15" customHeight="1" thickBot="1">
      <c r="A2" s="4877"/>
      <c r="B2" s="6380" t="s">
        <v>468</v>
      </c>
      <c r="C2" s="6346"/>
      <c r="D2" s="6346"/>
      <c r="E2" s="6381"/>
      <c r="F2" s="6155" t="s">
        <v>2235</v>
      </c>
      <c r="G2" s="6155"/>
      <c r="H2" s="6155"/>
      <c r="I2" s="6155"/>
      <c r="J2" s="6155"/>
      <c r="K2" s="6155"/>
      <c r="L2" s="6155"/>
      <c r="M2" s="6155"/>
      <c r="N2" s="6155"/>
      <c r="O2" s="6155"/>
      <c r="P2" s="6155"/>
      <c r="Q2" s="6155"/>
      <c r="R2" s="6155"/>
      <c r="S2" s="6155"/>
      <c r="T2" s="6155"/>
      <c r="U2" s="6155"/>
      <c r="V2" s="6155"/>
      <c r="W2" s="6155"/>
      <c r="X2" s="6155"/>
      <c r="Y2" s="6155"/>
      <c r="Z2" s="6155"/>
      <c r="AA2" s="6155"/>
      <c r="AB2" s="6155"/>
      <c r="AC2" s="6155"/>
      <c r="AD2" s="6155"/>
      <c r="AE2" s="6155"/>
      <c r="AF2" s="6155"/>
      <c r="AG2" s="6155"/>
      <c r="AH2" s="6155"/>
      <c r="AI2" s="6155"/>
      <c r="AJ2" s="6382"/>
      <c r="AK2" s="6321" t="s">
        <v>1</v>
      </c>
      <c r="AL2" s="6321"/>
      <c r="AM2" s="6321"/>
      <c r="AN2" s="6321"/>
      <c r="AO2" s="6321"/>
      <c r="AP2" s="6321"/>
      <c r="AQ2" s="6321"/>
      <c r="AR2" s="6322"/>
    </row>
    <row r="3" spans="1:44" ht="15" customHeight="1">
      <c r="A3" s="5269" t="s">
        <v>0</v>
      </c>
      <c r="B3" s="5289">
        <v>26</v>
      </c>
      <c r="C3" s="5271">
        <v>27</v>
      </c>
      <c r="D3" s="5271">
        <v>28</v>
      </c>
      <c r="E3" s="5345">
        <v>29</v>
      </c>
      <c r="F3" s="5346">
        <v>1</v>
      </c>
      <c r="G3" s="5271">
        <v>2</v>
      </c>
      <c r="H3" s="5272">
        <v>3</v>
      </c>
      <c r="I3" s="5289">
        <v>4</v>
      </c>
      <c r="J3" s="5271">
        <v>5</v>
      </c>
      <c r="K3" s="5271">
        <v>6</v>
      </c>
      <c r="L3" s="5271">
        <v>7</v>
      </c>
      <c r="M3" s="5350">
        <v>8</v>
      </c>
      <c r="N3" s="5274">
        <v>9</v>
      </c>
      <c r="O3" s="5352">
        <v>10</v>
      </c>
      <c r="P3" s="5289">
        <v>11</v>
      </c>
      <c r="Q3" s="5271">
        <v>12</v>
      </c>
      <c r="R3" s="5271">
        <v>13</v>
      </c>
      <c r="S3" s="5274">
        <v>14</v>
      </c>
      <c r="T3" s="5350">
        <v>15</v>
      </c>
      <c r="U3" s="5274">
        <v>16</v>
      </c>
      <c r="V3" s="5275">
        <v>17</v>
      </c>
      <c r="W3" s="5273">
        <v>18</v>
      </c>
      <c r="X3" s="5271">
        <v>19</v>
      </c>
      <c r="Y3" s="5274">
        <v>20</v>
      </c>
      <c r="Z3" s="5271">
        <v>21</v>
      </c>
      <c r="AA3" s="5350">
        <v>22</v>
      </c>
      <c r="AB3" s="5274">
        <v>23</v>
      </c>
      <c r="AC3" s="5275">
        <v>24</v>
      </c>
      <c r="AD3" s="5280">
        <v>25</v>
      </c>
      <c r="AE3" s="5274">
        <v>26</v>
      </c>
      <c r="AF3" s="5274">
        <v>27</v>
      </c>
      <c r="AG3" s="5274">
        <v>28</v>
      </c>
      <c r="AH3" s="5276">
        <v>29</v>
      </c>
      <c r="AI3" s="5274">
        <v>30</v>
      </c>
      <c r="AJ3" s="5275">
        <v>31</v>
      </c>
      <c r="AK3" s="6349"/>
      <c r="AL3" s="6349"/>
      <c r="AM3" s="6349"/>
      <c r="AN3" s="6349"/>
      <c r="AO3" s="6349"/>
      <c r="AP3" s="6349"/>
      <c r="AQ3" s="6349"/>
      <c r="AR3" s="6350"/>
    </row>
    <row r="4" spans="1:44" ht="15" customHeight="1" thickBot="1">
      <c r="A4" s="5349" t="s">
        <v>7</v>
      </c>
      <c r="B4" s="5320" t="s">
        <v>13</v>
      </c>
      <c r="C4" s="5283" t="s">
        <v>14</v>
      </c>
      <c r="D4" s="5283" t="s">
        <v>8</v>
      </c>
      <c r="E4" s="5347" t="s">
        <v>9</v>
      </c>
      <c r="F4" s="5348" t="s">
        <v>226</v>
      </c>
      <c r="G4" s="5283" t="s">
        <v>208</v>
      </c>
      <c r="H4" s="5284" t="s">
        <v>550</v>
      </c>
      <c r="I4" s="5290" t="s">
        <v>182</v>
      </c>
      <c r="J4" s="5283" t="s">
        <v>60</v>
      </c>
      <c r="K4" s="5283" t="s">
        <v>224</v>
      </c>
      <c r="L4" s="5283" t="s">
        <v>225</v>
      </c>
      <c r="M4" s="5351" t="s">
        <v>226</v>
      </c>
      <c r="N4" s="1920" t="s">
        <v>208</v>
      </c>
      <c r="O4" s="5353" t="s">
        <v>550</v>
      </c>
      <c r="P4" s="5290" t="s">
        <v>13</v>
      </c>
      <c r="Q4" s="5283" t="s">
        <v>14</v>
      </c>
      <c r="R4" s="5283" t="s">
        <v>8</v>
      </c>
      <c r="S4" s="2919" t="s">
        <v>9</v>
      </c>
      <c r="T4" s="5351" t="s">
        <v>10</v>
      </c>
      <c r="U4" s="1920" t="s">
        <v>11</v>
      </c>
      <c r="V4" s="5309" t="s">
        <v>12</v>
      </c>
      <c r="W4" s="5307" t="s">
        <v>13</v>
      </c>
      <c r="X4" s="5283" t="s">
        <v>14</v>
      </c>
      <c r="Y4" s="2919" t="s">
        <v>8</v>
      </c>
      <c r="Z4" s="5283" t="s">
        <v>9</v>
      </c>
      <c r="AA4" s="5351" t="s">
        <v>10</v>
      </c>
      <c r="AB4" s="1920" t="s">
        <v>11</v>
      </c>
      <c r="AC4" s="5309" t="s">
        <v>12</v>
      </c>
      <c r="AD4" s="2935" t="s">
        <v>13</v>
      </c>
      <c r="AE4" s="2919" t="s">
        <v>14</v>
      </c>
      <c r="AF4" s="2919" t="s">
        <v>8</v>
      </c>
      <c r="AG4" s="2919" t="s">
        <v>9</v>
      </c>
      <c r="AH4" s="5308" t="s">
        <v>10</v>
      </c>
      <c r="AI4" s="1920" t="s">
        <v>11</v>
      </c>
      <c r="AJ4" s="5309" t="s">
        <v>12</v>
      </c>
      <c r="AK4" s="222" t="s">
        <v>2</v>
      </c>
      <c r="AL4" s="215" t="s">
        <v>3</v>
      </c>
      <c r="AM4" s="215" t="s">
        <v>4</v>
      </c>
      <c r="AN4" s="215" t="s">
        <v>5</v>
      </c>
      <c r="AO4" s="3775" t="s">
        <v>775</v>
      </c>
      <c r="AP4" s="3775" t="s">
        <v>1169</v>
      </c>
      <c r="AQ4" s="3775" t="s">
        <v>777</v>
      </c>
      <c r="AR4" s="217" t="s">
        <v>6</v>
      </c>
    </row>
    <row r="5" spans="1:44" ht="15" customHeight="1" thickBot="1">
      <c r="A5" s="5321" t="s">
        <v>490</v>
      </c>
      <c r="B5" s="2388" t="s">
        <v>2</v>
      </c>
      <c r="C5" s="1976" t="s">
        <v>15</v>
      </c>
      <c r="D5" s="1976" t="s">
        <v>2</v>
      </c>
      <c r="E5" s="2792" t="s">
        <v>4</v>
      </c>
      <c r="F5" s="3238" t="s">
        <v>4</v>
      </c>
      <c r="G5" s="1975" t="s">
        <v>16</v>
      </c>
      <c r="H5" s="4633" t="s">
        <v>704</v>
      </c>
      <c r="I5" s="4481" t="s">
        <v>15</v>
      </c>
      <c r="J5" s="1976" t="s">
        <v>2</v>
      </c>
      <c r="K5" s="4454" t="s">
        <v>15</v>
      </c>
      <c r="L5" s="5343" t="s">
        <v>2239</v>
      </c>
      <c r="M5" s="3349" t="s">
        <v>16</v>
      </c>
      <c r="N5" s="1975" t="s">
        <v>16</v>
      </c>
      <c r="O5" s="2031" t="s">
        <v>3</v>
      </c>
      <c r="P5" s="2074" t="s">
        <v>2</v>
      </c>
      <c r="Q5" s="1989" t="s">
        <v>4</v>
      </c>
      <c r="R5" s="1989" t="s">
        <v>4</v>
      </c>
      <c r="S5" s="1982" t="s">
        <v>16</v>
      </c>
      <c r="T5" s="2112" t="s">
        <v>2240</v>
      </c>
      <c r="U5" s="1975" t="s">
        <v>16</v>
      </c>
      <c r="V5" s="3283" t="s">
        <v>16</v>
      </c>
      <c r="W5" s="4866" t="s">
        <v>59</v>
      </c>
      <c r="X5" s="1978" t="s">
        <v>3</v>
      </c>
      <c r="Y5" s="1976" t="s">
        <v>2</v>
      </c>
      <c r="Z5" s="1976" t="s">
        <v>2</v>
      </c>
      <c r="AA5" s="1976" t="s">
        <v>2</v>
      </c>
      <c r="AB5" s="1975" t="s">
        <v>16</v>
      </c>
      <c r="AC5" s="3283" t="s">
        <v>16</v>
      </c>
      <c r="AD5" s="3282" t="s">
        <v>3</v>
      </c>
      <c r="AE5" s="2213" t="s">
        <v>15</v>
      </c>
      <c r="AF5" s="4454" t="s">
        <v>15</v>
      </c>
      <c r="AG5" s="1975" t="s">
        <v>16</v>
      </c>
      <c r="AH5" s="1975" t="s">
        <v>16</v>
      </c>
      <c r="AI5" s="4779" t="s">
        <v>1047</v>
      </c>
      <c r="AJ5" s="2051" t="s">
        <v>3</v>
      </c>
      <c r="AK5" s="1590">
        <f t="shared" ref="AK5:AK37" si="0">COUNTIF(F5:AJ5,$AK$4)</f>
        <v>9</v>
      </c>
      <c r="AL5" s="16">
        <f t="shared" ref="AL5:AL37" si="1">COUNTIF(F5:AJ5,$AL$4)</f>
        <v>5</v>
      </c>
      <c r="AM5" s="16">
        <f t="shared" ref="AM5:AM37" si="2">COUNTIF(F5:AJ5,$AM$4)</f>
        <v>3</v>
      </c>
      <c r="AN5" s="16">
        <f t="shared" ref="AN5:AN37" si="3">COUNTIF(F5:AJ5,$AN$4)</f>
        <v>10</v>
      </c>
      <c r="AO5" s="1777">
        <f t="shared" ref="AO5:AO37" si="4">COUNTIF(F5:AJ5,$AO$4)</f>
        <v>2</v>
      </c>
      <c r="AP5" s="1777">
        <f t="shared" ref="AP5:AP37" si="5">IF(F5="off",0,1)</f>
        <v>1</v>
      </c>
      <c r="AQ5" s="1777">
        <v>4</v>
      </c>
      <c r="AR5" s="1591">
        <f>(AL5*2)+(AM5*2)+AO5</f>
        <v>18</v>
      </c>
    </row>
    <row r="6" spans="1:44" ht="15" customHeight="1">
      <c r="A6" s="5322" t="s">
        <v>36</v>
      </c>
      <c r="B6" s="5310" t="s">
        <v>58</v>
      </c>
      <c r="C6" s="1987" t="s">
        <v>2</v>
      </c>
      <c r="D6" s="2213" t="s">
        <v>54</v>
      </c>
      <c r="E6" s="5310" t="s">
        <v>58</v>
      </c>
      <c r="F6" s="1986" t="s">
        <v>16</v>
      </c>
      <c r="G6" s="1982" t="s">
        <v>16</v>
      </c>
      <c r="H6" s="2125" t="s">
        <v>16</v>
      </c>
      <c r="I6" s="1989" t="s">
        <v>4</v>
      </c>
      <c r="J6" s="1982" t="s">
        <v>16</v>
      </c>
      <c r="K6" s="1976" t="s">
        <v>2</v>
      </c>
      <c r="L6" s="1987" t="s">
        <v>2</v>
      </c>
      <c r="M6" s="1987" t="s">
        <v>2</v>
      </c>
      <c r="N6" s="1978" t="s">
        <v>3</v>
      </c>
      <c r="O6" s="1997" t="s">
        <v>16</v>
      </c>
      <c r="P6" s="2074" t="s">
        <v>2</v>
      </c>
      <c r="Q6" s="1987" t="s">
        <v>2</v>
      </c>
      <c r="R6" s="1982" t="s">
        <v>16</v>
      </c>
      <c r="S6" s="1987" t="s">
        <v>2</v>
      </c>
      <c r="T6" s="2213" t="s">
        <v>15</v>
      </c>
      <c r="U6" s="1982" t="s">
        <v>16</v>
      </c>
      <c r="V6" s="1978" t="s">
        <v>3</v>
      </c>
      <c r="W6" s="1988" t="s">
        <v>4</v>
      </c>
      <c r="X6" s="1989" t="s">
        <v>4</v>
      </c>
      <c r="Y6" s="1982" t="s">
        <v>16</v>
      </c>
      <c r="Z6" s="1987" t="s">
        <v>2</v>
      </c>
      <c r="AA6" s="2213" t="s">
        <v>15</v>
      </c>
      <c r="AB6" s="1978" t="s">
        <v>3</v>
      </c>
      <c r="AC6" s="1997" t="s">
        <v>16</v>
      </c>
      <c r="AD6" s="2074" t="s">
        <v>2</v>
      </c>
      <c r="AE6" s="1978" t="s">
        <v>3</v>
      </c>
      <c r="AF6" s="1987" t="s">
        <v>2</v>
      </c>
      <c r="AG6" s="1987" t="s">
        <v>2</v>
      </c>
      <c r="AH6" s="1982" t="s">
        <v>16</v>
      </c>
      <c r="AI6" s="1982" t="s">
        <v>16</v>
      </c>
      <c r="AJ6" s="2031" t="s">
        <v>3</v>
      </c>
      <c r="AK6" s="1593">
        <f t="shared" si="0"/>
        <v>12</v>
      </c>
      <c r="AL6" s="13">
        <f t="shared" si="1"/>
        <v>5</v>
      </c>
      <c r="AM6" s="13">
        <f t="shared" si="2"/>
        <v>3</v>
      </c>
      <c r="AN6" s="13">
        <f t="shared" si="3"/>
        <v>11</v>
      </c>
      <c r="AO6" s="49">
        <f t="shared" si="4"/>
        <v>0</v>
      </c>
      <c r="AP6" s="49">
        <f t="shared" si="5"/>
        <v>0</v>
      </c>
      <c r="AQ6" s="49">
        <v>2</v>
      </c>
      <c r="AR6" s="14">
        <f t="shared" ref="AR6:AR33" si="6">(AL6*2)+(AM6*2)+AO6</f>
        <v>16</v>
      </c>
    </row>
    <row r="7" spans="1:44" ht="15" customHeight="1" thickBot="1">
      <c r="A7" s="5323" t="s">
        <v>1497</v>
      </c>
      <c r="B7" s="2074" t="s">
        <v>2</v>
      </c>
      <c r="C7" s="1978" t="s">
        <v>3</v>
      </c>
      <c r="D7" s="1987" t="s">
        <v>2</v>
      </c>
      <c r="E7" s="1993" t="s">
        <v>4</v>
      </c>
      <c r="F7" s="3241" t="s">
        <v>4</v>
      </c>
      <c r="G7" s="1982" t="s">
        <v>16</v>
      </c>
      <c r="H7" s="2125" t="s">
        <v>16</v>
      </c>
      <c r="I7" s="4839" t="s">
        <v>58</v>
      </c>
      <c r="J7" s="1987" t="s">
        <v>2</v>
      </c>
      <c r="K7" s="1989" t="s">
        <v>4</v>
      </c>
      <c r="L7" s="1989" t="s">
        <v>4</v>
      </c>
      <c r="M7" s="1982" t="s">
        <v>16</v>
      </c>
      <c r="N7" s="1982" t="s">
        <v>16</v>
      </c>
      <c r="O7" s="2031" t="s">
        <v>3</v>
      </c>
      <c r="P7" s="2074" t="s">
        <v>2</v>
      </c>
      <c r="Q7" s="1978" t="s">
        <v>3</v>
      </c>
      <c r="R7" s="1982" t="s">
        <v>16</v>
      </c>
      <c r="S7" s="2213" t="s">
        <v>15</v>
      </c>
      <c r="T7" s="1987" t="s">
        <v>2</v>
      </c>
      <c r="U7" s="1978" t="s">
        <v>3</v>
      </c>
      <c r="V7" s="1982" t="s">
        <v>16</v>
      </c>
      <c r="W7" s="1988" t="s">
        <v>4</v>
      </c>
      <c r="X7" s="1989" t="s">
        <v>4</v>
      </c>
      <c r="Y7" s="1982" t="s">
        <v>16</v>
      </c>
      <c r="Z7" s="4866" t="s">
        <v>2248</v>
      </c>
      <c r="AA7" s="1987" t="s">
        <v>2</v>
      </c>
      <c r="AB7" s="1978" t="s">
        <v>3</v>
      </c>
      <c r="AC7" s="2064" t="s">
        <v>16</v>
      </c>
      <c r="AD7" s="2074" t="s">
        <v>2</v>
      </c>
      <c r="AE7" s="2213" t="s">
        <v>15</v>
      </c>
      <c r="AF7" s="1987" t="s">
        <v>2246</v>
      </c>
      <c r="AG7" s="1978" t="s">
        <v>3</v>
      </c>
      <c r="AH7" s="1987" t="s">
        <v>2</v>
      </c>
      <c r="AI7" s="1982" t="s">
        <v>16</v>
      </c>
      <c r="AJ7" s="1997" t="s">
        <v>16</v>
      </c>
      <c r="AK7" s="1593">
        <f t="shared" si="0"/>
        <v>9</v>
      </c>
      <c r="AL7" s="13">
        <f t="shared" si="1"/>
        <v>5</v>
      </c>
      <c r="AM7" s="13">
        <f t="shared" si="2"/>
        <v>5</v>
      </c>
      <c r="AN7" s="13">
        <f t="shared" si="3"/>
        <v>10</v>
      </c>
      <c r="AO7" s="49">
        <f t="shared" si="4"/>
        <v>0</v>
      </c>
      <c r="AP7" s="49">
        <f t="shared" si="5"/>
        <v>1</v>
      </c>
      <c r="AQ7" s="49">
        <v>2</v>
      </c>
      <c r="AR7" s="14">
        <f t="shared" si="6"/>
        <v>20</v>
      </c>
    </row>
    <row r="8" spans="1:44" ht="16.149999999999999" customHeight="1" thickBot="1">
      <c r="A8" s="5324" t="s">
        <v>46</v>
      </c>
      <c r="B8" s="2062" t="s">
        <v>2</v>
      </c>
      <c r="C8" s="2005" t="s">
        <v>3</v>
      </c>
      <c r="D8" s="1999" t="s">
        <v>2</v>
      </c>
      <c r="E8" s="4457" t="s">
        <v>4</v>
      </c>
      <c r="F8" s="4771" t="s">
        <v>4</v>
      </c>
      <c r="G8" s="2003" t="s">
        <v>16</v>
      </c>
      <c r="H8" s="2152" t="s">
        <v>16</v>
      </c>
      <c r="I8" s="1987" t="s">
        <v>2</v>
      </c>
      <c r="J8" s="1999" t="s">
        <v>2</v>
      </c>
      <c r="K8" s="2004" t="s">
        <v>4</v>
      </c>
      <c r="L8" s="2004" t="s">
        <v>4</v>
      </c>
      <c r="M8" s="2003" t="s">
        <v>16</v>
      </c>
      <c r="N8" s="2003" t="s">
        <v>16</v>
      </c>
      <c r="O8" s="2775" t="s">
        <v>3</v>
      </c>
      <c r="P8" s="1999" t="s">
        <v>2</v>
      </c>
      <c r="Q8" s="1999" t="s">
        <v>2</v>
      </c>
      <c r="R8" s="1999" t="s">
        <v>2</v>
      </c>
      <c r="S8" s="2005" t="s">
        <v>3</v>
      </c>
      <c r="T8" s="1999" t="s">
        <v>2</v>
      </c>
      <c r="U8" s="2003" t="s">
        <v>16</v>
      </c>
      <c r="V8" s="2064" t="s">
        <v>16</v>
      </c>
      <c r="W8" s="3329" t="s">
        <v>4</v>
      </c>
      <c r="X8" s="2004" t="s">
        <v>4</v>
      </c>
      <c r="Y8" s="2003" t="s">
        <v>16</v>
      </c>
      <c r="Z8" s="1978" t="s">
        <v>3</v>
      </c>
      <c r="AA8" s="2213" t="s">
        <v>15</v>
      </c>
      <c r="AB8" s="2005" t="s">
        <v>3</v>
      </c>
      <c r="AC8" s="2064" t="s">
        <v>16</v>
      </c>
      <c r="AD8" s="2062" t="s">
        <v>2</v>
      </c>
      <c r="AE8" s="1999" t="s">
        <v>2</v>
      </c>
      <c r="AF8" s="1999" t="s">
        <v>2246</v>
      </c>
      <c r="AG8" s="4456" t="s">
        <v>15</v>
      </c>
      <c r="AH8" s="2003" t="s">
        <v>16</v>
      </c>
      <c r="AI8" s="2003" t="s">
        <v>16</v>
      </c>
      <c r="AJ8" s="2775" t="s">
        <v>3</v>
      </c>
      <c r="AK8" s="1594">
        <f t="shared" si="0"/>
        <v>11</v>
      </c>
      <c r="AL8" s="20">
        <f t="shared" si="1"/>
        <v>5</v>
      </c>
      <c r="AM8" s="20">
        <f t="shared" si="2"/>
        <v>5</v>
      </c>
      <c r="AN8" s="20">
        <f t="shared" si="3"/>
        <v>10</v>
      </c>
      <c r="AO8" s="1778">
        <f t="shared" si="4"/>
        <v>0</v>
      </c>
      <c r="AP8" s="1778">
        <f t="shared" si="5"/>
        <v>1</v>
      </c>
      <c r="AQ8" s="1778">
        <v>2</v>
      </c>
      <c r="AR8" s="1595">
        <f t="shared" si="6"/>
        <v>20</v>
      </c>
    </row>
    <row r="9" spans="1:44" ht="15" customHeight="1" thickBot="1">
      <c r="A9" s="5325" t="s">
        <v>40</v>
      </c>
      <c r="B9" s="2070" t="s">
        <v>2</v>
      </c>
      <c r="C9" s="4454" t="s">
        <v>15</v>
      </c>
      <c r="D9" s="1975" t="s">
        <v>16</v>
      </c>
      <c r="E9" s="3283" t="s">
        <v>16</v>
      </c>
      <c r="F9" s="4777" t="s">
        <v>3</v>
      </c>
      <c r="G9" s="1981" t="s">
        <v>4</v>
      </c>
      <c r="H9" s="2105" t="s">
        <v>4</v>
      </c>
      <c r="I9" s="2065" t="s">
        <v>16</v>
      </c>
      <c r="J9" s="1977" t="s">
        <v>3</v>
      </c>
      <c r="K9" s="2213" t="s">
        <v>15</v>
      </c>
      <c r="L9" s="1976" t="s">
        <v>2</v>
      </c>
      <c r="M9" s="1976" t="s">
        <v>2</v>
      </c>
      <c r="N9" s="1977" t="s">
        <v>3</v>
      </c>
      <c r="O9" s="3283" t="s">
        <v>16</v>
      </c>
      <c r="P9" s="2074" t="s">
        <v>2</v>
      </c>
      <c r="Q9" s="2074" t="s">
        <v>2</v>
      </c>
      <c r="R9" s="1976" t="s">
        <v>2</v>
      </c>
      <c r="S9" s="1978" t="s">
        <v>3</v>
      </c>
      <c r="T9" s="1975" t="s">
        <v>16</v>
      </c>
      <c r="U9" s="1981" t="s">
        <v>4</v>
      </c>
      <c r="V9" s="2792" t="s">
        <v>4</v>
      </c>
      <c r="W9" s="2007" t="s">
        <v>16</v>
      </c>
      <c r="X9" s="2012" t="s">
        <v>2</v>
      </c>
      <c r="Y9" s="2213" t="s">
        <v>15</v>
      </c>
      <c r="Z9" s="2014" t="s">
        <v>3</v>
      </c>
      <c r="AA9" s="2014" t="s">
        <v>3</v>
      </c>
      <c r="AB9" s="2009" t="s">
        <v>16</v>
      </c>
      <c r="AC9" s="3395" t="s">
        <v>16</v>
      </c>
      <c r="AD9" s="1975" t="s">
        <v>16</v>
      </c>
      <c r="AE9" s="1999" t="s">
        <v>2</v>
      </c>
      <c r="AF9" s="2213" t="s">
        <v>54</v>
      </c>
      <c r="AG9" s="1975" t="s">
        <v>16</v>
      </c>
      <c r="AH9" s="2012" t="s">
        <v>2</v>
      </c>
      <c r="AI9" s="1981" t="s">
        <v>4</v>
      </c>
      <c r="AJ9" s="2792" t="s">
        <v>4</v>
      </c>
      <c r="AK9" s="3449">
        <f t="shared" si="0"/>
        <v>10</v>
      </c>
      <c r="AL9" s="1597">
        <f t="shared" si="1"/>
        <v>7</v>
      </c>
      <c r="AM9" s="1597">
        <f t="shared" si="2"/>
        <v>6</v>
      </c>
      <c r="AN9" s="1597">
        <f t="shared" si="3"/>
        <v>8</v>
      </c>
      <c r="AO9" s="1847">
        <f t="shared" si="4"/>
        <v>0</v>
      </c>
      <c r="AP9" s="1847">
        <f t="shared" si="5"/>
        <v>1</v>
      </c>
      <c r="AQ9" s="1847">
        <v>3</v>
      </c>
      <c r="AR9" s="3167">
        <f t="shared" si="6"/>
        <v>26</v>
      </c>
    </row>
    <row r="10" spans="1:44" ht="15" customHeight="1" thickBot="1">
      <c r="A10" s="5326" t="s">
        <v>1709</v>
      </c>
      <c r="B10" s="2074" t="s">
        <v>2</v>
      </c>
      <c r="C10" s="2213" t="s">
        <v>15</v>
      </c>
      <c r="D10" s="5310" t="s">
        <v>58</v>
      </c>
      <c r="E10" s="1997" t="s">
        <v>16</v>
      </c>
      <c r="F10" s="1986" t="s">
        <v>16</v>
      </c>
      <c r="G10" s="1989" t="s">
        <v>4</v>
      </c>
      <c r="H10" s="2123" t="s">
        <v>4</v>
      </c>
      <c r="I10" s="1995" t="s">
        <v>16</v>
      </c>
      <c r="J10" s="1978" t="s">
        <v>3</v>
      </c>
      <c r="K10" s="1987" t="s">
        <v>2</v>
      </c>
      <c r="L10" s="1999" t="s">
        <v>2</v>
      </c>
      <c r="M10" s="2213" t="s">
        <v>15</v>
      </c>
      <c r="N10" s="1982" t="s">
        <v>16</v>
      </c>
      <c r="O10" s="1997" t="s">
        <v>16</v>
      </c>
      <c r="P10" s="2074" t="s">
        <v>2</v>
      </c>
      <c r="Q10" s="2074" t="s">
        <v>2</v>
      </c>
      <c r="R10" s="1982" t="s">
        <v>16</v>
      </c>
      <c r="S10" s="2074" t="s">
        <v>2</v>
      </c>
      <c r="T10" s="2074" t="s">
        <v>2</v>
      </c>
      <c r="U10" s="1989" t="s">
        <v>4</v>
      </c>
      <c r="V10" s="1993" t="s">
        <v>4</v>
      </c>
      <c r="W10" s="1995" t="s">
        <v>16</v>
      </c>
      <c r="X10" s="1987" t="s">
        <v>2</v>
      </c>
      <c r="Y10" s="1987" t="s">
        <v>2</v>
      </c>
      <c r="Z10" s="2074" t="s">
        <v>2</v>
      </c>
      <c r="AA10" s="1987" t="s">
        <v>2</v>
      </c>
      <c r="AB10" s="1982" t="s">
        <v>16</v>
      </c>
      <c r="AC10" s="1997" t="s">
        <v>16</v>
      </c>
      <c r="AD10" s="4866" t="s">
        <v>902</v>
      </c>
      <c r="AE10" s="1999" t="s">
        <v>2256</v>
      </c>
      <c r="AF10" s="1982" t="s">
        <v>16</v>
      </c>
      <c r="AG10" s="1982" t="s">
        <v>16</v>
      </c>
      <c r="AH10" s="2021" t="s">
        <v>2</v>
      </c>
      <c r="AI10" s="1989" t="s">
        <v>4</v>
      </c>
      <c r="AJ10" s="1993" t="s">
        <v>4</v>
      </c>
      <c r="AK10" s="12">
        <f t="shared" si="0"/>
        <v>12</v>
      </c>
      <c r="AL10" s="13">
        <f t="shared" si="1"/>
        <v>1</v>
      </c>
      <c r="AM10" s="13">
        <f t="shared" si="2"/>
        <v>6</v>
      </c>
      <c r="AN10" s="13">
        <f t="shared" si="3"/>
        <v>10</v>
      </c>
      <c r="AO10" s="49">
        <f t="shared" si="4"/>
        <v>0</v>
      </c>
      <c r="AP10" s="49">
        <f t="shared" si="5"/>
        <v>0</v>
      </c>
      <c r="AQ10" s="49">
        <v>2</v>
      </c>
      <c r="AR10" s="14">
        <f t="shared" si="6"/>
        <v>14</v>
      </c>
    </row>
    <row r="11" spans="1:44" ht="15" customHeight="1" thickBot="1">
      <c r="A11" s="5327" t="s">
        <v>37</v>
      </c>
      <c r="B11" s="2062" t="s">
        <v>2</v>
      </c>
      <c r="C11" s="1999" t="s">
        <v>2</v>
      </c>
      <c r="D11" s="2003" t="s">
        <v>16</v>
      </c>
      <c r="E11" s="2064" t="s">
        <v>16</v>
      </c>
      <c r="F11" s="2034" t="s">
        <v>16</v>
      </c>
      <c r="G11" s="2004" t="s">
        <v>4</v>
      </c>
      <c r="H11" s="2150" t="s">
        <v>4</v>
      </c>
      <c r="I11" s="3206" t="s">
        <v>16</v>
      </c>
      <c r="J11" s="2005" t="s">
        <v>3</v>
      </c>
      <c r="K11" s="1999" t="s">
        <v>2</v>
      </c>
      <c r="L11" s="1999" t="s">
        <v>2</v>
      </c>
      <c r="M11" s="1999" t="s">
        <v>2</v>
      </c>
      <c r="N11" s="2005" t="s">
        <v>3</v>
      </c>
      <c r="O11" s="2064" t="s">
        <v>16</v>
      </c>
      <c r="P11" s="1999" t="s">
        <v>2</v>
      </c>
      <c r="Q11" s="2005" t="s">
        <v>3</v>
      </c>
      <c r="R11" s="4456" t="s">
        <v>15</v>
      </c>
      <c r="S11" s="1999" t="s">
        <v>2</v>
      </c>
      <c r="T11" s="2003" t="s">
        <v>16</v>
      </c>
      <c r="U11" s="2004" t="s">
        <v>4</v>
      </c>
      <c r="V11" s="4457" t="s">
        <v>2244</v>
      </c>
      <c r="W11" s="3206" t="s">
        <v>16</v>
      </c>
      <c r="X11" s="1999" t="s">
        <v>2</v>
      </c>
      <c r="Y11" s="1978" t="s">
        <v>3</v>
      </c>
      <c r="Z11" s="2213" t="s">
        <v>15</v>
      </c>
      <c r="AA11" s="1999" t="s">
        <v>2</v>
      </c>
      <c r="AB11" s="2003" t="s">
        <v>16</v>
      </c>
      <c r="AC11" s="2064" t="s">
        <v>16</v>
      </c>
      <c r="AD11" s="2074" t="s">
        <v>2</v>
      </c>
      <c r="AE11" s="2019" t="s">
        <v>3</v>
      </c>
      <c r="AF11" s="2021" t="s">
        <v>2</v>
      </c>
      <c r="AG11" s="2018" t="s">
        <v>16</v>
      </c>
      <c r="AH11" s="2018" t="s">
        <v>16</v>
      </c>
      <c r="AI11" s="2022" t="s">
        <v>4</v>
      </c>
      <c r="AJ11" s="3481" t="s">
        <v>4</v>
      </c>
      <c r="AK11" s="632">
        <f t="shared" si="0"/>
        <v>11</v>
      </c>
      <c r="AL11" s="558">
        <f t="shared" si="1"/>
        <v>5</v>
      </c>
      <c r="AM11" s="558">
        <f t="shared" si="2"/>
        <v>6</v>
      </c>
      <c r="AN11" s="558">
        <f t="shared" si="3"/>
        <v>9</v>
      </c>
      <c r="AO11" s="1853">
        <f t="shared" si="4"/>
        <v>0</v>
      </c>
      <c r="AP11" s="1853">
        <f t="shared" si="5"/>
        <v>0</v>
      </c>
      <c r="AQ11" s="1853">
        <v>2</v>
      </c>
      <c r="AR11" s="559">
        <f t="shared" si="6"/>
        <v>22</v>
      </c>
    </row>
    <row r="12" spans="1:44" ht="15" customHeight="1">
      <c r="A12" s="5328" t="s">
        <v>22</v>
      </c>
      <c r="B12" s="3282" t="s">
        <v>3</v>
      </c>
      <c r="C12" s="1981" t="s">
        <v>4</v>
      </c>
      <c r="D12" s="1981" t="s">
        <v>4</v>
      </c>
      <c r="E12" s="3283" t="s">
        <v>16</v>
      </c>
      <c r="F12" s="2025" t="s">
        <v>16</v>
      </c>
      <c r="G12" s="1977" t="s">
        <v>3</v>
      </c>
      <c r="H12" s="2109" t="s">
        <v>16</v>
      </c>
      <c r="I12" s="4480" t="s">
        <v>15</v>
      </c>
      <c r="J12" s="1976" t="s">
        <v>2</v>
      </c>
      <c r="K12" s="1978" t="s">
        <v>3</v>
      </c>
      <c r="L12" s="1976" t="s">
        <v>2</v>
      </c>
      <c r="M12" s="2112" t="s">
        <v>2241</v>
      </c>
      <c r="N12" s="1975" t="s">
        <v>16</v>
      </c>
      <c r="O12" s="2792" t="s">
        <v>4</v>
      </c>
      <c r="P12" s="1974" t="s">
        <v>4</v>
      </c>
      <c r="Q12" s="1975" t="s">
        <v>16</v>
      </c>
      <c r="R12" s="1977" t="s">
        <v>3</v>
      </c>
      <c r="S12" s="1976" t="s">
        <v>2</v>
      </c>
      <c r="T12" s="4454" t="s">
        <v>15</v>
      </c>
      <c r="U12" s="1975" t="s">
        <v>16</v>
      </c>
      <c r="V12" s="3283" t="s">
        <v>16</v>
      </c>
      <c r="W12" s="1976" t="s">
        <v>2245</v>
      </c>
      <c r="X12" s="1976" t="s">
        <v>2</v>
      </c>
      <c r="Y12" s="1978" t="s">
        <v>3</v>
      </c>
      <c r="Z12" s="1975" t="s">
        <v>16</v>
      </c>
      <c r="AA12" s="1981" t="s">
        <v>4</v>
      </c>
      <c r="AB12" s="1981" t="s">
        <v>4</v>
      </c>
      <c r="AC12" s="3283" t="s">
        <v>16</v>
      </c>
      <c r="AD12" s="3282" t="s">
        <v>3</v>
      </c>
      <c r="AE12" s="1976" t="s">
        <v>2</v>
      </c>
      <c r="AF12" s="1976" t="s">
        <v>2</v>
      </c>
      <c r="AG12" s="4454" t="s">
        <v>15</v>
      </c>
      <c r="AH12" s="1976" t="s">
        <v>2</v>
      </c>
      <c r="AI12" s="1975" t="s">
        <v>16</v>
      </c>
      <c r="AJ12" s="3283" t="s">
        <v>16</v>
      </c>
      <c r="AK12" s="1590">
        <f t="shared" si="0"/>
        <v>10</v>
      </c>
      <c r="AL12" s="16">
        <f t="shared" si="1"/>
        <v>5</v>
      </c>
      <c r="AM12" s="16">
        <f t="shared" si="2"/>
        <v>4</v>
      </c>
      <c r="AN12" s="16">
        <f t="shared" si="3"/>
        <v>10</v>
      </c>
      <c r="AO12" s="1777">
        <f t="shared" si="4"/>
        <v>0</v>
      </c>
      <c r="AP12" s="1777">
        <f t="shared" si="5"/>
        <v>0</v>
      </c>
      <c r="AQ12" s="1777">
        <v>3</v>
      </c>
      <c r="AR12" s="1591">
        <f t="shared" si="6"/>
        <v>18</v>
      </c>
    </row>
    <row r="13" spans="1:44" ht="15" customHeight="1">
      <c r="A13" s="5329" t="s">
        <v>523</v>
      </c>
      <c r="B13" s="4480" t="s">
        <v>15</v>
      </c>
      <c r="C13" s="1989" t="s">
        <v>4</v>
      </c>
      <c r="D13" s="1989" t="s">
        <v>4</v>
      </c>
      <c r="E13" s="1997" t="s">
        <v>16</v>
      </c>
      <c r="F13" s="1986" t="s">
        <v>16</v>
      </c>
      <c r="G13" s="1978" t="s">
        <v>3</v>
      </c>
      <c r="H13" s="2125" t="s">
        <v>16</v>
      </c>
      <c r="I13" s="2074" t="s">
        <v>2</v>
      </c>
      <c r="J13" s="1987" t="s">
        <v>2</v>
      </c>
      <c r="K13" s="1978" t="s">
        <v>3</v>
      </c>
      <c r="L13" s="1987" t="s">
        <v>2</v>
      </c>
      <c r="M13" s="2213" t="s">
        <v>15</v>
      </c>
      <c r="N13" s="1982" t="s">
        <v>16</v>
      </c>
      <c r="O13" s="1993" t="s">
        <v>4</v>
      </c>
      <c r="P13" s="1988" t="s">
        <v>4</v>
      </c>
      <c r="Q13" s="1982" t="s">
        <v>16</v>
      </c>
      <c r="R13" s="1978" t="s">
        <v>3</v>
      </c>
      <c r="S13" s="1987" t="s">
        <v>2</v>
      </c>
      <c r="T13" s="1987" t="s">
        <v>2</v>
      </c>
      <c r="U13" s="1982" t="s">
        <v>16</v>
      </c>
      <c r="V13" s="1997" t="s">
        <v>16</v>
      </c>
      <c r="W13" s="4480" t="s">
        <v>15</v>
      </c>
      <c r="X13" s="4480" t="s">
        <v>15</v>
      </c>
      <c r="Y13" s="1987" t="s">
        <v>2</v>
      </c>
      <c r="Z13" s="1982" t="s">
        <v>16</v>
      </c>
      <c r="AA13" s="1989" t="s">
        <v>4</v>
      </c>
      <c r="AB13" s="1989" t="s">
        <v>4</v>
      </c>
      <c r="AC13" s="1997" t="s">
        <v>16</v>
      </c>
      <c r="AD13" s="2074" t="s">
        <v>2</v>
      </c>
      <c r="AE13" s="1987" t="s">
        <v>2</v>
      </c>
      <c r="AF13" s="1987" t="s">
        <v>2</v>
      </c>
      <c r="AG13" s="1978" t="s">
        <v>3</v>
      </c>
      <c r="AH13" s="1987" t="s">
        <v>2</v>
      </c>
      <c r="AI13" s="1982" t="s">
        <v>16</v>
      </c>
      <c r="AJ13" s="1997" t="s">
        <v>16</v>
      </c>
      <c r="AK13" s="1593">
        <f t="shared" si="0"/>
        <v>13</v>
      </c>
      <c r="AL13" s="13">
        <f t="shared" si="1"/>
        <v>4</v>
      </c>
      <c r="AM13" s="13">
        <f t="shared" si="2"/>
        <v>4</v>
      </c>
      <c r="AN13" s="13">
        <f t="shared" si="3"/>
        <v>10</v>
      </c>
      <c r="AO13" s="49">
        <f t="shared" si="4"/>
        <v>0</v>
      </c>
      <c r="AP13" s="49">
        <f t="shared" si="5"/>
        <v>0</v>
      </c>
      <c r="AQ13" s="49">
        <v>2</v>
      </c>
      <c r="AR13" s="14">
        <f t="shared" si="6"/>
        <v>16</v>
      </c>
    </row>
    <row r="14" spans="1:44" ht="15" customHeight="1" thickBot="1">
      <c r="A14" s="5330" t="s">
        <v>646</v>
      </c>
      <c r="B14" s="2062" t="s">
        <v>2</v>
      </c>
      <c r="C14" s="2004" t="s">
        <v>4</v>
      </c>
      <c r="D14" s="2004" t="s">
        <v>4</v>
      </c>
      <c r="E14" s="2064" t="s">
        <v>16</v>
      </c>
      <c r="F14" s="5311" t="s">
        <v>1047</v>
      </c>
      <c r="G14" s="2005" t="s">
        <v>3</v>
      </c>
      <c r="H14" s="2152" t="s">
        <v>16</v>
      </c>
      <c r="I14" s="5342" t="s">
        <v>2237</v>
      </c>
      <c r="J14" s="1999" t="s">
        <v>2</v>
      </c>
      <c r="K14" s="1978" t="s">
        <v>3</v>
      </c>
      <c r="L14" s="1999" t="s">
        <v>2</v>
      </c>
      <c r="M14" s="1999" t="s">
        <v>2</v>
      </c>
      <c r="N14" s="2003" t="s">
        <v>16</v>
      </c>
      <c r="O14" s="4457" t="s">
        <v>4</v>
      </c>
      <c r="P14" s="3329" t="s">
        <v>4</v>
      </c>
      <c r="Q14" s="2003" t="s">
        <v>16</v>
      </c>
      <c r="R14" s="1999" t="s">
        <v>2</v>
      </c>
      <c r="S14" s="1999" t="s">
        <v>2</v>
      </c>
      <c r="T14" s="2005" t="s">
        <v>3</v>
      </c>
      <c r="U14" s="2003" t="s">
        <v>16</v>
      </c>
      <c r="V14" s="2064" t="s">
        <v>16</v>
      </c>
      <c r="W14" s="1999" t="s">
        <v>2</v>
      </c>
      <c r="X14" s="1999" t="s">
        <v>2</v>
      </c>
      <c r="Y14" s="1999" t="s">
        <v>2</v>
      </c>
      <c r="Z14" s="2003" t="s">
        <v>16</v>
      </c>
      <c r="AA14" s="2004" t="s">
        <v>4</v>
      </c>
      <c r="AB14" s="2004" t="s">
        <v>4</v>
      </c>
      <c r="AC14" s="2064" t="s">
        <v>16</v>
      </c>
      <c r="AD14" s="4456" t="s">
        <v>54</v>
      </c>
      <c r="AE14" s="1999" t="s">
        <v>2</v>
      </c>
      <c r="AF14" s="1999" t="s">
        <v>2</v>
      </c>
      <c r="AG14" s="2005" t="s">
        <v>3</v>
      </c>
      <c r="AH14" s="4456" t="s">
        <v>15</v>
      </c>
      <c r="AI14" s="2003" t="s">
        <v>16</v>
      </c>
      <c r="AJ14" s="2064" t="s">
        <v>16</v>
      </c>
      <c r="AK14" s="1594">
        <f t="shared" si="0"/>
        <v>11</v>
      </c>
      <c r="AL14" s="20">
        <f t="shared" si="1"/>
        <v>5</v>
      </c>
      <c r="AM14" s="20">
        <f t="shared" si="2"/>
        <v>4</v>
      </c>
      <c r="AN14" s="20">
        <f t="shared" si="3"/>
        <v>9</v>
      </c>
      <c r="AO14" s="1778">
        <f t="shared" si="4"/>
        <v>1</v>
      </c>
      <c r="AP14" s="1778">
        <f t="shared" si="5"/>
        <v>1</v>
      </c>
      <c r="AQ14" s="1778">
        <v>2</v>
      </c>
      <c r="AR14" s="1595">
        <f t="shared" si="6"/>
        <v>19</v>
      </c>
    </row>
    <row r="15" spans="1:44" ht="15" customHeight="1" thickBot="1">
      <c r="A15" s="5331" t="s">
        <v>75</v>
      </c>
      <c r="B15" s="3282" t="s">
        <v>3</v>
      </c>
      <c r="C15" s="1976" t="s">
        <v>2</v>
      </c>
      <c r="D15" s="1976" t="s">
        <v>2</v>
      </c>
      <c r="E15" s="2026" t="s">
        <v>2</v>
      </c>
      <c r="F15" s="2025" t="s">
        <v>16</v>
      </c>
      <c r="G15" s="1975" t="s">
        <v>16</v>
      </c>
      <c r="H15" s="2109" t="s">
        <v>16</v>
      </c>
      <c r="I15" s="2068" t="s">
        <v>3</v>
      </c>
      <c r="J15" s="2004" t="s">
        <v>4</v>
      </c>
      <c r="K15" s="1975" t="s">
        <v>16</v>
      </c>
      <c r="L15" s="1976" t="s">
        <v>2</v>
      </c>
      <c r="M15" s="1978" t="s">
        <v>3</v>
      </c>
      <c r="N15" s="1975" t="s">
        <v>16</v>
      </c>
      <c r="O15" s="4954" t="s">
        <v>1047</v>
      </c>
      <c r="P15" s="2213" t="s">
        <v>15</v>
      </c>
      <c r="Q15" s="1981" t="s">
        <v>4</v>
      </c>
      <c r="R15" s="1981" t="s">
        <v>4</v>
      </c>
      <c r="S15" s="1975" t="s">
        <v>16</v>
      </c>
      <c r="T15" s="1976" t="s">
        <v>2</v>
      </c>
      <c r="U15" s="3283" t="s">
        <v>16</v>
      </c>
      <c r="V15" s="1978" t="s">
        <v>3</v>
      </c>
      <c r="W15" s="1991" t="s">
        <v>3</v>
      </c>
      <c r="X15" s="2014" t="s">
        <v>3</v>
      </c>
      <c r="Y15" s="1999" t="s">
        <v>2246</v>
      </c>
      <c r="Z15" s="1999" t="s">
        <v>2</v>
      </c>
      <c r="AA15" s="1976" t="s">
        <v>2</v>
      </c>
      <c r="AB15" s="1975" t="s">
        <v>16</v>
      </c>
      <c r="AC15" s="2792" t="s">
        <v>4</v>
      </c>
      <c r="AD15" s="1974" t="s">
        <v>4</v>
      </c>
      <c r="AE15" s="1975" t="s">
        <v>16</v>
      </c>
      <c r="AF15" s="1976" t="s">
        <v>2</v>
      </c>
      <c r="AG15" s="1976" t="s">
        <v>2</v>
      </c>
      <c r="AH15" s="1976" t="s">
        <v>2</v>
      </c>
      <c r="AI15" s="1975" t="s">
        <v>16</v>
      </c>
      <c r="AJ15" s="3283" t="s">
        <v>16</v>
      </c>
      <c r="AK15" s="3449">
        <f t="shared" si="0"/>
        <v>9</v>
      </c>
      <c r="AL15" s="1597">
        <f t="shared" si="1"/>
        <v>5</v>
      </c>
      <c r="AM15" s="1597">
        <f t="shared" si="2"/>
        <v>5</v>
      </c>
      <c r="AN15" s="1597">
        <f t="shared" si="3"/>
        <v>11</v>
      </c>
      <c r="AO15" s="1847">
        <f t="shared" si="4"/>
        <v>1</v>
      </c>
      <c r="AP15" s="1847">
        <f t="shared" si="5"/>
        <v>0</v>
      </c>
      <c r="AQ15" s="1847">
        <v>2</v>
      </c>
      <c r="AR15" s="3167">
        <f t="shared" si="6"/>
        <v>21</v>
      </c>
    </row>
    <row r="16" spans="1:44" ht="15" customHeight="1">
      <c r="A16" s="5331" t="s">
        <v>526</v>
      </c>
      <c r="B16" s="1978" t="s">
        <v>3</v>
      </c>
      <c r="C16" s="2068" t="s">
        <v>3</v>
      </c>
      <c r="D16" s="1987" t="s">
        <v>2</v>
      </c>
      <c r="E16" s="1997" t="s">
        <v>16</v>
      </c>
      <c r="F16" s="1986" t="s">
        <v>16</v>
      </c>
      <c r="G16" s="1982" t="s">
        <v>16</v>
      </c>
      <c r="H16" s="4770" t="s">
        <v>1047</v>
      </c>
      <c r="I16" s="2068" t="s">
        <v>3</v>
      </c>
      <c r="J16" s="1987" t="s">
        <v>2</v>
      </c>
      <c r="K16" s="1989" t="s">
        <v>4</v>
      </c>
      <c r="L16" s="1989" t="s">
        <v>4</v>
      </c>
      <c r="M16" s="1982" t="s">
        <v>16</v>
      </c>
      <c r="N16" s="1982" t="s">
        <v>16</v>
      </c>
      <c r="O16" s="1997" t="s">
        <v>16</v>
      </c>
      <c r="P16" s="1978" t="s">
        <v>3</v>
      </c>
      <c r="Q16" s="1987" t="s">
        <v>2</v>
      </c>
      <c r="R16" s="1861" t="s">
        <v>2243</v>
      </c>
      <c r="S16" s="2213" t="s">
        <v>15</v>
      </c>
      <c r="T16" s="2213" t="s">
        <v>15</v>
      </c>
      <c r="U16" s="1978" t="s">
        <v>3</v>
      </c>
      <c r="V16" s="1997" t="s">
        <v>16</v>
      </c>
      <c r="W16" s="2074" t="s">
        <v>2</v>
      </c>
      <c r="X16" s="1987" t="s">
        <v>2</v>
      </c>
      <c r="Y16" s="1978" t="s">
        <v>3</v>
      </c>
      <c r="Z16" s="2213" t="s">
        <v>15</v>
      </c>
      <c r="AA16" s="1976" t="s">
        <v>2</v>
      </c>
      <c r="AB16" s="1982" t="s">
        <v>16</v>
      </c>
      <c r="AC16" s="1993" t="s">
        <v>4</v>
      </c>
      <c r="AD16" s="1988" t="s">
        <v>4</v>
      </c>
      <c r="AE16" s="1982" t="s">
        <v>16</v>
      </c>
      <c r="AF16" s="1978" t="s">
        <v>3</v>
      </c>
      <c r="AG16" s="1987" t="s">
        <v>2</v>
      </c>
      <c r="AH16" s="1978" t="s">
        <v>3</v>
      </c>
      <c r="AI16" s="1982" t="s">
        <v>16</v>
      </c>
      <c r="AJ16" s="1997" t="s">
        <v>16</v>
      </c>
      <c r="AK16" s="12">
        <f t="shared" si="0"/>
        <v>9</v>
      </c>
      <c r="AL16" s="13">
        <f t="shared" si="1"/>
        <v>6</v>
      </c>
      <c r="AM16" s="13">
        <f t="shared" si="2"/>
        <v>4</v>
      </c>
      <c r="AN16" s="13">
        <f t="shared" si="3"/>
        <v>10</v>
      </c>
      <c r="AO16" s="49">
        <f t="shared" si="4"/>
        <v>1</v>
      </c>
      <c r="AP16" s="49">
        <f t="shared" si="5"/>
        <v>0</v>
      </c>
      <c r="AQ16" s="49">
        <v>2</v>
      </c>
      <c r="AR16" s="14">
        <f t="shared" si="6"/>
        <v>21</v>
      </c>
    </row>
    <row r="17" spans="1:44" ht="15" customHeight="1" thickBot="1">
      <c r="A17" s="5332" t="s">
        <v>39</v>
      </c>
      <c r="B17" s="3368" t="s">
        <v>3</v>
      </c>
      <c r="C17" s="1999" t="s">
        <v>2</v>
      </c>
      <c r="D17" s="1999" t="s">
        <v>2</v>
      </c>
      <c r="E17" s="5319" t="s">
        <v>58</v>
      </c>
      <c r="F17" s="2034" t="s">
        <v>16</v>
      </c>
      <c r="G17" s="2003" t="s">
        <v>16</v>
      </c>
      <c r="H17" s="2152" t="s">
        <v>16</v>
      </c>
      <c r="I17" s="3368" t="s">
        <v>2239</v>
      </c>
      <c r="J17" s="2021" t="s">
        <v>2</v>
      </c>
      <c r="K17" s="2021" t="s">
        <v>2</v>
      </c>
      <c r="L17" s="4866" t="s">
        <v>59</v>
      </c>
      <c r="M17" s="2019" t="s">
        <v>3</v>
      </c>
      <c r="N17" s="2018" t="s">
        <v>16</v>
      </c>
      <c r="O17" s="3285" t="s">
        <v>16</v>
      </c>
      <c r="P17" s="2213" t="s">
        <v>15</v>
      </c>
      <c r="Q17" s="2004" t="s">
        <v>4</v>
      </c>
      <c r="R17" s="2004" t="s">
        <v>4</v>
      </c>
      <c r="S17" s="2003" t="s">
        <v>16</v>
      </c>
      <c r="T17" s="1999" t="s">
        <v>2</v>
      </c>
      <c r="U17" s="2005" t="s">
        <v>3</v>
      </c>
      <c r="V17" s="2064" t="s">
        <v>16</v>
      </c>
      <c r="W17" s="3368" t="s">
        <v>3</v>
      </c>
      <c r="X17" s="1999" t="s">
        <v>2</v>
      </c>
      <c r="Y17" s="1999" t="s">
        <v>2</v>
      </c>
      <c r="Z17" s="2012" t="s">
        <v>2</v>
      </c>
      <c r="AA17" s="4653" t="s">
        <v>2</v>
      </c>
      <c r="AB17" s="2003" t="s">
        <v>16</v>
      </c>
      <c r="AC17" s="4457" t="s">
        <v>4</v>
      </c>
      <c r="AD17" s="3329" t="s">
        <v>4</v>
      </c>
      <c r="AE17" s="2003" t="s">
        <v>16</v>
      </c>
      <c r="AF17" s="2213" t="s">
        <v>15</v>
      </c>
      <c r="AG17" s="1999" t="s">
        <v>2</v>
      </c>
      <c r="AH17" s="2005" t="s">
        <v>3</v>
      </c>
      <c r="AI17" s="2003" t="s">
        <v>16</v>
      </c>
      <c r="AJ17" s="2064" t="s">
        <v>16</v>
      </c>
      <c r="AK17" s="632">
        <f t="shared" si="0"/>
        <v>10</v>
      </c>
      <c r="AL17" s="558">
        <f t="shared" si="1"/>
        <v>5</v>
      </c>
      <c r="AM17" s="558">
        <f t="shared" si="2"/>
        <v>4</v>
      </c>
      <c r="AN17" s="558">
        <f t="shared" si="3"/>
        <v>11</v>
      </c>
      <c r="AO17" s="1853">
        <f t="shared" si="4"/>
        <v>0</v>
      </c>
      <c r="AP17" s="1853">
        <f t="shared" si="5"/>
        <v>0</v>
      </c>
      <c r="AQ17" s="1853">
        <v>2</v>
      </c>
      <c r="AR17" s="559">
        <f t="shared" si="6"/>
        <v>18</v>
      </c>
    </row>
    <row r="18" spans="1:44" ht="15" customHeight="1" thickBot="1">
      <c r="A18" s="5333" t="s">
        <v>42</v>
      </c>
      <c r="B18" s="2070" t="s">
        <v>2</v>
      </c>
      <c r="C18" s="2070" t="s">
        <v>2</v>
      </c>
      <c r="D18" s="2213" t="s">
        <v>15</v>
      </c>
      <c r="E18" s="2775" t="s">
        <v>3</v>
      </c>
      <c r="F18" s="4777" t="s">
        <v>3</v>
      </c>
      <c r="G18" s="2003" t="s">
        <v>16</v>
      </c>
      <c r="H18" s="2109" t="s">
        <v>16</v>
      </c>
      <c r="I18" s="1974" t="s">
        <v>4</v>
      </c>
      <c r="J18" s="1981" t="s">
        <v>4</v>
      </c>
      <c r="K18" s="1975" t="s">
        <v>16</v>
      </c>
      <c r="L18" s="1991" t="s">
        <v>3</v>
      </c>
      <c r="M18" s="1987" t="s">
        <v>2</v>
      </c>
      <c r="N18" s="4779" t="s">
        <v>1047</v>
      </c>
      <c r="O18" s="3283" t="s">
        <v>16</v>
      </c>
      <c r="P18" s="2070" t="s">
        <v>2</v>
      </c>
      <c r="Q18" s="1976" t="s">
        <v>2</v>
      </c>
      <c r="R18" s="1976" t="s">
        <v>2</v>
      </c>
      <c r="S18" s="1981" t="s">
        <v>4</v>
      </c>
      <c r="T18" s="1981" t="s">
        <v>4</v>
      </c>
      <c r="U18" s="1975" t="s">
        <v>16</v>
      </c>
      <c r="V18" s="3283" t="s">
        <v>16</v>
      </c>
      <c r="W18" s="2388" t="s">
        <v>2</v>
      </c>
      <c r="X18" s="2014" t="s">
        <v>3</v>
      </c>
      <c r="Y18" s="2012" t="s">
        <v>2</v>
      </c>
      <c r="Z18" s="2213" t="s">
        <v>15</v>
      </c>
      <c r="AA18" s="2012" t="s">
        <v>2</v>
      </c>
      <c r="AB18" s="2009" t="s">
        <v>16</v>
      </c>
      <c r="AC18" s="3395" t="s">
        <v>16</v>
      </c>
      <c r="AD18" s="4456" t="s">
        <v>54</v>
      </c>
      <c r="AE18" s="1981" t="s">
        <v>4</v>
      </c>
      <c r="AF18" s="1981" t="s">
        <v>4</v>
      </c>
      <c r="AG18" s="1975" t="s">
        <v>16</v>
      </c>
      <c r="AH18" s="1976" t="s">
        <v>2</v>
      </c>
      <c r="AI18" s="1977" t="s">
        <v>3</v>
      </c>
      <c r="AJ18" s="3283" t="s">
        <v>16</v>
      </c>
      <c r="AK18" s="1590">
        <f t="shared" si="0"/>
        <v>9</v>
      </c>
      <c r="AL18" s="16">
        <f t="shared" si="1"/>
        <v>5</v>
      </c>
      <c r="AM18" s="16">
        <f t="shared" si="2"/>
        <v>6</v>
      </c>
      <c r="AN18" s="16">
        <f t="shared" si="3"/>
        <v>10</v>
      </c>
      <c r="AO18" s="1777">
        <f t="shared" si="4"/>
        <v>1</v>
      </c>
      <c r="AP18" s="1777">
        <f t="shared" si="5"/>
        <v>1</v>
      </c>
      <c r="AQ18" s="1777">
        <v>2</v>
      </c>
      <c r="AR18" s="1591">
        <f t="shared" si="6"/>
        <v>23</v>
      </c>
    </row>
    <row r="19" spans="1:44" ht="15" customHeight="1" thickBot="1">
      <c r="A19" s="4968" t="s">
        <v>41</v>
      </c>
      <c r="B19" s="2074" t="s">
        <v>2</v>
      </c>
      <c r="C19" s="1987" t="s">
        <v>58</v>
      </c>
      <c r="D19" s="2125" t="s">
        <v>16</v>
      </c>
      <c r="E19" s="2125" t="s">
        <v>16</v>
      </c>
      <c r="F19" s="2034" t="s">
        <v>16</v>
      </c>
      <c r="G19" s="1982" t="s">
        <v>16</v>
      </c>
      <c r="H19" s="2125" t="s">
        <v>16</v>
      </c>
      <c r="I19" s="1982" t="s">
        <v>16</v>
      </c>
      <c r="J19" s="1982" t="s">
        <v>16</v>
      </c>
      <c r="K19" s="1982" t="s">
        <v>16</v>
      </c>
      <c r="L19" s="1978" t="s">
        <v>3</v>
      </c>
      <c r="M19" s="1987" t="s">
        <v>2</v>
      </c>
      <c r="N19" s="4770" t="s">
        <v>1047</v>
      </c>
      <c r="O19" s="1997" t="s">
        <v>16</v>
      </c>
      <c r="P19" s="2074" t="s">
        <v>2</v>
      </c>
      <c r="Q19" s="4873" t="s">
        <v>3</v>
      </c>
      <c r="R19" s="2021" t="s">
        <v>2</v>
      </c>
      <c r="S19" s="1989" t="s">
        <v>4</v>
      </c>
      <c r="T19" s="1989" t="s">
        <v>4</v>
      </c>
      <c r="U19" s="1982" t="s">
        <v>16</v>
      </c>
      <c r="V19" s="1997" t="s">
        <v>16</v>
      </c>
      <c r="W19" s="4866" t="s">
        <v>59</v>
      </c>
      <c r="X19" s="4866" t="s">
        <v>59</v>
      </c>
      <c r="Y19" s="4866" t="s">
        <v>59</v>
      </c>
      <c r="Z19" s="4866" t="s">
        <v>59</v>
      </c>
      <c r="AA19" s="4866" t="s">
        <v>59</v>
      </c>
      <c r="AB19" s="1982" t="s">
        <v>16</v>
      </c>
      <c r="AC19" s="1997" t="s">
        <v>16</v>
      </c>
      <c r="AD19" s="4866" t="s">
        <v>59</v>
      </c>
      <c r="AE19" s="1989" t="s">
        <v>4</v>
      </c>
      <c r="AF19" s="1989" t="s">
        <v>4</v>
      </c>
      <c r="AG19" s="1982" t="s">
        <v>16</v>
      </c>
      <c r="AH19" s="2014" t="s">
        <v>3</v>
      </c>
      <c r="AI19" s="1978" t="s">
        <v>3</v>
      </c>
      <c r="AJ19" s="1997" t="s">
        <v>16</v>
      </c>
      <c r="AK19" s="1593">
        <f t="shared" si="0"/>
        <v>3</v>
      </c>
      <c r="AL19" s="13">
        <f t="shared" si="1"/>
        <v>4</v>
      </c>
      <c r="AM19" s="13">
        <f t="shared" si="2"/>
        <v>4</v>
      </c>
      <c r="AN19" s="13">
        <f t="shared" si="3"/>
        <v>13</v>
      </c>
      <c r="AO19" s="49">
        <f t="shared" si="4"/>
        <v>1</v>
      </c>
      <c r="AP19" s="49">
        <f t="shared" si="5"/>
        <v>0</v>
      </c>
      <c r="AQ19" s="49">
        <v>1</v>
      </c>
      <c r="AR19" s="14">
        <f t="shared" si="6"/>
        <v>17</v>
      </c>
    </row>
    <row r="20" spans="1:44" ht="15" customHeight="1" thickBot="1">
      <c r="A20" s="5334" t="s">
        <v>521</v>
      </c>
      <c r="B20" s="2062" t="s">
        <v>2</v>
      </c>
      <c r="C20" s="1999" t="s">
        <v>2</v>
      </c>
      <c r="D20" s="2005" t="s">
        <v>3</v>
      </c>
      <c r="E20" s="4468" t="s">
        <v>15</v>
      </c>
      <c r="F20" s="3363" t="s">
        <v>3</v>
      </c>
      <c r="G20" s="2003" t="s">
        <v>16</v>
      </c>
      <c r="H20" s="2152" t="s">
        <v>16</v>
      </c>
      <c r="I20" s="3329" t="s">
        <v>4</v>
      </c>
      <c r="J20" s="2004" t="s">
        <v>4</v>
      </c>
      <c r="K20" s="2003" t="s">
        <v>16</v>
      </c>
      <c r="L20" s="1999" t="s">
        <v>2</v>
      </c>
      <c r="M20" s="1999" t="s">
        <v>2</v>
      </c>
      <c r="N20" s="4772" t="s">
        <v>1047</v>
      </c>
      <c r="O20" s="2064" t="s">
        <v>16</v>
      </c>
      <c r="P20" s="2369" t="s">
        <v>2</v>
      </c>
      <c r="Q20" s="2021" t="s">
        <v>2</v>
      </c>
      <c r="R20" s="2018" t="s">
        <v>16</v>
      </c>
      <c r="S20" s="1989" t="s">
        <v>4</v>
      </c>
      <c r="T20" s="1989" t="s">
        <v>4</v>
      </c>
      <c r="U20" s="2018" t="s">
        <v>16</v>
      </c>
      <c r="V20" s="2019" t="s">
        <v>3</v>
      </c>
      <c r="W20" s="2369" t="s">
        <v>2</v>
      </c>
      <c r="X20" s="2019" t="s">
        <v>2247</v>
      </c>
      <c r="Y20" s="4460" t="s">
        <v>15</v>
      </c>
      <c r="Z20" s="2021" t="s">
        <v>2</v>
      </c>
      <c r="AA20" s="2019" t="s">
        <v>3</v>
      </c>
      <c r="AB20" s="2018" t="s">
        <v>16</v>
      </c>
      <c r="AC20" s="3285" t="s">
        <v>16</v>
      </c>
      <c r="AD20" s="2062" t="s">
        <v>2</v>
      </c>
      <c r="AE20" s="2004" t="s">
        <v>4</v>
      </c>
      <c r="AF20" s="2004" t="s">
        <v>4</v>
      </c>
      <c r="AG20" s="2003" t="s">
        <v>16</v>
      </c>
      <c r="AH20" s="4456" t="s">
        <v>15</v>
      </c>
      <c r="AI20" s="2005" t="s">
        <v>3</v>
      </c>
      <c r="AJ20" s="2064" t="s">
        <v>16</v>
      </c>
      <c r="AK20" s="1594">
        <f t="shared" si="0"/>
        <v>9</v>
      </c>
      <c r="AL20" s="20">
        <f t="shared" si="1"/>
        <v>5</v>
      </c>
      <c r="AM20" s="20">
        <f t="shared" si="2"/>
        <v>6</v>
      </c>
      <c r="AN20" s="20">
        <f t="shared" si="3"/>
        <v>10</v>
      </c>
      <c r="AO20" s="1778">
        <f t="shared" si="4"/>
        <v>1</v>
      </c>
      <c r="AP20" s="1778">
        <f t="shared" si="5"/>
        <v>1</v>
      </c>
      <c r="AQ20" s="1778">
        <v>2</v>
      </c>
      <c r="AR20" s="1595">
        <f t="shared" si="6"/>
        <v>23</v>
      </c>
    </row>
    <row r="21" spans="1:44" ht="15" customHeight="1" thickBot="1">
      <c r="A21" s="5335" t="s">
        <v>44</v>
      </c>
      <c r="B21" s="1974" t="s">
        <v>4</v>
      </c>
      <c r="C21" s="1975" t="s">
        <v>16</v>
      </c>
      <c r="D21" s="2031" t="s">
        <v>54</v>
      </c>
      <c r="E21" s="2026" t="s">
        <v>2</v>
      </c>
      <c r="F21" s="2025" t="s">
        <v>16</v>
      </c>
      <c r="G21" s="1975" t="s">
        <v>16</v>
      </c>
      <c r="H21" s="2113" t="s">
        <v>3</v>
      </c>
      <c r="I21" s="2065" t="s">
        <v>16</v>
      </c>
      <c r="J21" s="1976" t="s">
        <v>2</v>
      </c>
      <c r="K21" s="1976" t="s">
        <v>2</v>
      </c>
      <c r="L21" s="1976" t="s">
        <v>2</v>
      </c>
      <c r="M21" s="1981" t="s">
        <v>4</v>
      </c>
      <c r="N21" s="1981" t="s">
        <v>4</v>
      </c>
      <c r="O21" s="3283" t="s">
        <v>16</v>
      </c>
      <c r="P21" s="3282" t="s">
        <v>3</v>
      </c>
      <c r="Q21" s="1987" t="s">
        <v>2242</v>
      </c>
      <c r="R21" s="2213" t="s">
        <v>15</v>
      </c>
      <c r="S21" s="1976" t="s">
        <v>2</v>
      </c>
      <c r="T21" s="1977" t="s">
        <v>54</v>
      </c>
      <c r="U21" s="1975" t="s">
        <v>16</v>
      </c>
      <c r="V21" s="3283" t="s">
        <v>16</v>
      </c>
      <c r="W21" s="2065" t="s">
        <v>16</v>
      </c>
      <c r="X21" s="4454" t="s">
        <v>15</v>
      </c>
      <c r="Y21" s="1981" t="s">
        <v>4</v>
      </c>
      <c r="Z21" s="1981" t="s">
        <v>4</v>
      </c>
      <c r="AA21" s="1975" t="s">
        <v>16</v>
      </c>
      <c r="AB21" s="4779" t="s">
        <v>1047</v>
      </c>
      <c r="AC21" s="2051" t="s">
        <v>3</v>
      </c>
      <c r="AD21" s="1975" t="s">
        <v>16</v>
      </c>
      <c r="AE21" s="1978" t="s">
        <v>3</v>
      </c>
      <c r="AF21" s="1976" t="s">
        <v>2</v>
      </c>
      <c r="AG21" s="1981" t="s">
        <v>4</v>
      </c>
      <c r="AH21" s="1981" t="s">
        <v>4</v>
      </c>
      <c r="AI21" s="1975" t="s">
        <v>16</v>
      </c>
      <c r="AJ21" s="5312" t="s">
        <v>1047</v>
      </c>
      <c r="AK21" s="1590">
        <f t="shared" si="0"/>
        <v>8</v>
      </c>
      <c r="AL21" s="16">
        <f t="shared" si="1"/>
        <v>5</v>
      </c>
      <c r="AM21" s="16">
        <f t="shared" si="2"/>
        <v>6</v>
      </c>
      <c r="AN21" s="16">
        <f t="shared" si="3"/>
        <v>10</v>
      </c>
      <c r="AO21" s="1777">
        <f t="shared" si="4"/>
        <v>2</v>
      </c>
      <c r="AP21" s="1777">
        <f t="shared" si="5"/>
        <v>0</v>
      </c>
      <c r="AQ21" s="1777">
        <v>2</v>
      </c>
      <c r="AR21" s="1591">
        <f t="shared" si="6"/>
        <v>24</v>
      </c>
    </row>
    <row r="22" spans="1:44" ht="15" customHeight="1">
      <c r="A22" s="4974" t="s">
        <v>1799</v>
      </c>
      <c r="B22" s="1988" t="s">
        <v>4</v>
      </c>
      <c r="C22" s="1982" t="s">
        <v>16</v>
      </c>
      <c r="D22" s="1987" t="s">
        <v>15</v>
      </c>
      <c r="E22" s="2032" t="s">
        <v>2</v>
      </c>
      <c r="F22" s="1986" t="s">
        <v>16</v>
      </c>
      <c r="G22" s="1982" t="s">
        <v>16</v>
      </c>
      <c r="H22" s="2136" t="s">
        <v>3</v>
      </c>
      <c r="I22" s="1995" t="s">
        <v>16</v>
      </c>
      <c r="J22" s="1987" t="s">
        <v>2</v>
      </c>
      <c r="K22" s="1987" t="s">
        <v>2</v>
      </c>
      <c r="L22" s="2213" t="s">
        <v>15</v>
      </c>
      <c r="M22" s="1989" t="s">
        <v>4</v>
      </c>
      <c r="N22" s="1989" t="s">
        <v>4</v>
      </c>
      <c r="O22" s="1997" t="s">
        <v>16</v>
      </c>
      <c r="P22" s="2074" t="s">
        <v>2</v>
      </c>
      <c r="Q22" s="1987" t="s">
        <v>2242</v>
      </c>
      <c r="R22" s="2213" t="s">
        <v>15</v>
      </c>
      <c r="S22" s="1987" t="s">
        <v>2</v>
      </c>
      <c r="T22" s="1978" t="s">
        <v>3</v>
      </c>
      <c r="U22" s="1982" t="s">
        <v>16</v>
      </c>
      <c r="V22" s="1997" t="s">
        <v>16</v>
      </c>
      <c r="W22" s="1995" t="s">
        <v>16</v>
      </c>
      <c r="X22" s="1987" t="s">
        <v>2</v>
      </c>
      <c r="Y22" s="1989" t="s">
        <v>4</v>
      </c>
      <c r="Z22" s="1989" t="s">
        <v>4</v>
      </c>
      <c r="AA22" s="1982" t="s">
        <v>16</v>
      </c>
      <c r="AB22" s="4770" t="s">
        <v>1047</v>
      </c>
      <c r="AC22" s="2031" t="s">
        <v>3</v>
      </c>
      <c r="AD22" s="1982" t="s">
        <v>16</v>
      </c>
      <c r="AE22" s="1978" t="s">
        <v>3</v>
      </c>
      <c r="AF22" s="1976" t="s">
        <v>2</v>
      </c>
      <c r="AG22" s="1989" t="s">
        <v>4</v>
      </c>
      <c r="AH22" s="1989" t="s">
        <v>4</v>
      </c>
      <c r="AI22" s="1982" t="s">
        <v>16</v>
      </c>
      <c r="AJ22" s="5313" t="s">
        <v>1047</v>
      </c>
      <c r="AK22" s="1593">
        <f t="shared" si="0"/>
        <v>9</v>
      </c>
      <c r="AL22" s="13">
        <f t="shared" si="1"/>
        <v>4</v>
      </c>
      <c r="AM22" s="13">
        <f t="shared" si="2"/>
        <v>6</v>
      </c>
      <c r="AN22" s="13">
        <f t="shared" si="3"/>
        <v>10</v>
      </c>
      <c r="AO22" s="49">
        <f t="shared" si="4"/>
        <v>2</v>
      </c>
      <c r="AP22" s="49">
        <f t="shared" si="5"/>
        <v>0</v>
      </c>
      <c r="AQ22" s="49">
        <v>2</v>
      </c>
      <c r="AR22" s="14">
        <f t="shared" si="6"/>
        <v>22</v>
      </c>
    </row>
    <row r="23" spans="1:44" ht="15" customHeight="1" thickBot="1">
      <c r="A23" s="5336" t="s">
        <v>43</v>
      </c>
      <c r="B23" s="3329" t="s">
        <v>4</v>
      </c>
      <c r="C23" s="2003" t="s">
        <v>16</v>
      </c>
      <c r="D23" s="1999" t="s">
        <v>2</v>
      </c>
      <c r="E23" s="2775" t="s">
        <v>3</v>
      </c>
      <c r="F23" s="2034" t="s">
        <v>16</v>
      </c>
      <c r="G23" s="2003" t="s">
        <v>16</v>
      </c>
      <c r="H23" s="2161" t="s">
        <v>3</v>
      </c>
      <c r="I23" s="3206" t="s">
        <v>16</v>
      </c>
      <c r="J23" s="2213" t="s">
        <v>15</v>
      </c>
      <c r="K23" s="4866" t="s">
        <v>59</v>
      </c>
      <c r="L23" s="2019" t="s">
        <v>3</v>
      </c>
      <c r="M23" s="2004" t="s">
        <v>4</v>
      </c>
      <c r="N23" s="2004" t="s">
        <v>4</v>
      </c>
      <c r="O23" s="2064" t="s">
        <v>16</v>
      </c>
      <c r="P23" s="3368" t="s">
        <v>3</v>
      </c>
      <c r="Q23" s="1999" t="s">
        <v>2</v>
      </c>
      <c r="R23" s="2019" t="s">
        <v>3</v>
      </c>
      <c r="S23" s="4866" t="s">
        <v>59</v>
      </c>
      <c r="T23" s="4866" t="s">
        <v>59</v>
      </c>
      <c r="U23" s="2003" t="s">
        <v>16</v>
      </c>
      <c r="V23" s="2064" t="s">
        <v>16</v>
      </c>
      <c r="W23" s="3206" t="s">
        <v>16</v>
      </c>
      <c r="X23" s="4456" t="s">
        <v>15</v>
      </c>
      <c r="Y23" s="2004" t="s">
        <v>4</v>
      </c>
      <c r="Z23" s="2004" t="s">
        <v>4</v>
      </c>
      <c r="AA23" s="2003" t="s">
        <v>425</v>
      </c>
      <c r="AB23" s="4772" t="s">
        <v>1047</v>
      </c>
      <c r="AC23" s="2775" t="s">
        <v>3</v>
      </c>
      <c r="AD23" s="2003" t="s">
        <v>16</v>
      </c>
      <c r="AE23" s="1999" t="s">
        <v>2</v>
      </c>
      <c r="AF23" s="1978" t="s">
        <v>3</v>
      </c>
      <c r="AG23" s="2004" t="s">
        <v>4</v>
      </c>
      <c r="AH23" s="2004" t="s">
        <v>4</v>
      </c>
      <c r="AI23" s="2003" t="s">
        <v>16</v>
      </c>
      <c r="AJ23" s="5314" t="s">
        <v>1047</v>
      </c>
      <c r="AK23" s="1594">
        <f t="shared" si="0"/>
        <v>4</v>
      </c>
      <c r="AL23" s="20">
        <f t="shared" si="1"/>
        <v>6</v>
      </c>
      <c r="AM23" s="20">
        <f t="shared" si="2"/>
        <v>6</v>
      </c>
      <c r="AN23" s="20">
        <f t="shared" si="3"/>
        <v>9</v>
      </c>
      <c r="AO23" s="1778">
        <f t="shared" si="4"/>
        <v>2</v>
      </c>
      <c r="AP23" s="1778">
        <f t="shared" si="5"/>
        <v>0</v>
      </c>
      <c r="AQ23" s="1778">
        <v>2</v>
      </c>
      <c r="AR23" s="1595">
        <f t="shared" si="6"/>
        <v>26</v>
      </c>
    </row>
    <row r="24" spans="1:44" ht="15" customHeight="1">
      <c r="A24" s="5337" t="s">
        <v>1414</v>
      </c>
      <c r="B24" s="2070" t="s">
        <v>2</v>
      </c>
      <c r="C24" s="1976" t="s">
        <v>2</v>
      </c>
      <c r="D24" s="1976" t="s">
        <v>2</v>
      </c>
      <c r="E24" s="2026" t="s">
        <v>2</v>
      </c>
      <c r="F24" s="3397" t="s">
        <v>16</v>
      </c>
      <c r="G24" s="1975" t="s">
        <v>16</v>
      </c>
      <c r="H24" s="2109" t="s">
        <v>16</v>
      </c>
      <c r="I24" s="2070" t="s">
        <v>2</v>
      </c>
      <c r="J24" s="1976" t="s">
        <v>2</v>
      </c>
      <c r="K24" s="1976" t="s">
        <v>2</v>
      </c>
      <c r="L24" s="1976" t="s">
        <v>2</v>
      </c>
      <c r="M24" s="1976" t="s">
        <v>2</v>
      </c>
      <c r="N24" s="1975" t="s">
        <v>16</v>
      </c>
      <c r="O24" s="3283" t="s">
        <v>16</v>
      </c>
      <c r="P24" s="2070" t="s">
        <v>2</v>
      </c>
      <c r="Q24" s="1976" t="s">
        <v>2</v>
      </c>
      <c r="R24" s="1976" t="s">
        <v>2</v>
      </c>
      <c r="S24" s="1976" t="s">
        <v>2</v>
      </c>
      <c r="T24" s="1976" t="s">
        <v>2</v>
      </c>
      <c r="U24" s="1975" t="s">
        <v>16</v>
      </c>
      <c r="V24" s="3283" t="s">
        <v>16</v>
      </c>
      <c r="W24" s="2070" t="s">
        <v>2</v>
      </c>
      <c r="X24" s="1976" t="s">
        <v>2</v>
      </c>
      <c r="Y24" s="1976" t="s">
        <v>2</v>
      </c>
      <c r="Z24" s="1976" t="s">
        <v>2</v>
      </c>
      <c r="AA24" s="1976" t="s">
        <v>2</v>
      </c>
      <c r="AB24" s="1975" t="s">
        <v>16</v>
      </c>
      <c r="AC24" s="2109" t="s">
        <v>16</v>
      </c>
      <c r="AD24" s="2070" t="s">
        <v>2</v>
      </c>
      <c r="AE24" s="1976" t="s">
        <v>2</v>
      </c>
      <c r="AF24" s="1976" t="s">
        <v>2</v>
      </c>
      <c r="AG24" s="1976" t="s">
        <v>2</v>
      </c>
      <c r="AH24" s="1976" t="s">
        <v>2</v>
      </c>
      <c r="AI24" s="1975" t="s">
        <v>16</v>
      </c>
      <c r="AJ24" s="3283" t="s">
        <v>16</v>
      </c>
      <c r="AK24" s="1590">
        <f t="shared" si="0"/>
        <v>20</v>
      </c>
      <c r="AL24" s="16">
        <f t="shared" si="1"/>
        <v>0</v>
      </c>
      <c r="AM24" s="16">
        <f t="shared" si="2"/>
        <v>0</v>
      </c>
      <c r="AN24" s="16">
        <f t="shared" si="3"/>
        <v>11</v>
      </c>
      <c r="AO24" s="1777">
        <f t="shared" si="4"/>
        <v>0</v>
      </c>
      <c r="AP24" s="1777">
        <f t="shared" si="5"/>
        <v>0</v>
      </c>
      <c r="AQ24" s="1777">
        <v>0</v>
      </c>
      <c r="AR24" s="1591">
        <f t="shared" si="6"/>
        <v>0</v>
      </c>
    </row>
    <row r="25" spans="1:44" ht="15" customHeight="1" thickBot="1">
      <c r="A25" s="5338" t="s">
        <v>1685</v>
      </c>
      <c r="B25" s="2074" t="s">
        <v>2</v>
      </c>
      <c r="C25" s="1987" t="s">
        <v>2</v>
      </c>
      <c r="D25" s="1987" t="s">
        <v>2</v>
      </c>
      <c r="E25" s="2032" t="s">
        <v>2</v>
      </c>
      <c r="F25" s="5311" t="s">
        <v>1047</v>
      </c>
      <c r="G25" s="4770" t="s">
        <v>1047</v>
      </c>
      <c r="H25" s="2125" t="s">
        <v>16</v>
      </c>
      <c r="I25" s="1995" t="s">
        <v>16</v>
      </c>
      <c r="J25" s="1987" t="s">
        <v>2</v>
      </c>
      <c r="K25" s="1987" t="s">
        <v>2</v>
      </c>
      <c r="L25" s="1987" t="s">
        <v>2</v>
      </c>
      <c r="M25" s="1987" t="s">
        <v>2</v>
      </c>
      <c r="N25" s="1982" t="s">
        <v>16</v>
      </c>
      <c r="O25" s="1997" t="s">
        <v>16</v>
      </c>
      <c r="P25" s="2074" t="s">
        <v>2</v>
      </c>
      <c r="Q25" s="1987" t="s">
        <v>2</v>
      </c>
      <c r="R25" s="1987" t="s">
        <v>2</v>
      </c>
      <c r="S25" s="1987" t="s">
        <v>2</v>
      </c>
      <c r="T25" s="1987" t="s">
        <v>2</v>
      </c>
      <c r="U25" s="1982" t="s">
        <v>16</v>
      </c>
      <c r="V25" s="1997" t="s">
        <v>16</v>
      </c>
      <c r="W25" s="2074" t="s">
        <v>2</v>
      </c>
      <c r="X25" s="1987" t="s">
        <v>2</v>
      </c>
      <c r="Y25" s="1987" t="s">
        <v>2</v>
      </c>
      <c r="Z25" s="1987" t="s">
        <v>2</v>
      </c>
      <c r="AA25" s="1987" t="s">
        <v>2</v>
      </c>
      <c r="AB25" s="1982" t="s">
        <v>16</v>
      </c>
      <c r="AC25" s="2125" t="s">
        <v>16</v>
      </c>
      <c r="AD25" s="2074" t="s">
        <v>2</v>
      </c>
      <c r="AE25" s="1987" t="s">
        <v>2</v>
      </c>
      <c r="AF25" s="1987" t="s">
        <v>2</v>
      </c>
      <c r="AG25" s="1987" t="s">
        <v>2</v>
      </c>
      <c r="AH25" s="1987" t="s">
        <v>2</v>
      </c>
      <c r="AI25" s="1982" t="s">
        <v>16</v>
      </c>
      <c r="AJ25" s="1997" t="s">
        <v>16</v>
      </c>
      <c r="AK25" s="1593">
        <f t="shared" si="0"/>
        <v>19</v>
      </c>
      <c r="AL25" s="13">
        <f t="shared" si="1"/>
        <v>0</v>
      </c>
      <c r="AM25" s="13">
        <f t="shared" si="2"/>
        <v>0</v>
      </c>
      <c r="AN25" s="13">
        <f t="shared" si="3"/>
        <v>10</v>
      </c>
      <c r="AO25" s="49">
        <f t="shared" si="4"/>
        <v>2</v>
      </c>
      <c r="AP25" s="49">
        <f t="shared" si="5"/>
        <v>1</v>
      </c>
      <c r="AQ25" s="49">
        <v>0</v>
      </c>
      <c r="AR25" s="14">
        <f t="shared" si="6"/>
        <v>2</v>
      </c>
    </row>
    <row r="26" spans="1:44" ht="15" customHeight="1" thickBot="1">
      <c r="A26" s="5339" t="s">
        <v>729</v>
      </c>
      <c r="B26" s="2074" t="s">
        <v>2</v>
      </c>
      <c r="C26" s="1982" t="s">
        <v>16</v>
      </c>
      <c r="D26" s="1999" t="s">
        <v>2</v>
      </c>
      <c r="E26" s="4454" t="s">
        <v>54</v>
      </c>
      <c r="F26" s="2131" t="s">
        <v>16</v>
      </c>
      <c r="G26" s="1982" t="s">
        <v>16</v>
      </c>
      <c r="H26" s="4770" t="s">
        <v>1047</v>
      </c>
      <c r="I26" s="2068" t="s">
        <v>3</v>
      </c>
      <c r="J26" s="1987" t="s">
        <v>2</v>
      </c>
      <c r="K26" s="2213" t="s">
        <v>15</v>
      </c>
      <c r="L26" s="1987" t="s">
        <v>2</v>
      </c>
      <c r="M26" s="5344" t="s">
        <v>2239</v>
      </c>
      <c r="N26" s="1982" t="s">
        <v>16</v>
      </c>
      <c r="O26" s="1997" t="s">
        <v>16</v>
      </c>
      <c r="P26" s="1978" t="s">
        <v>3</v>
      </c>
      <c r="Q26" s="1987" t="s">
        <v>2</v>
      </c>
      <c r="R26" s="1987" t="s">
        <v>2242</v>
      </c>
      <c r="S26" s="2213" t="s">
        <v>15</v>
      </c>
      <c r="T26" s="1987" t="s">
        <v>2</v>
      </c>
      <c r="U26" s="1982" t="s">
        <v>16</v>
      </c>
      <c r="V26" s="4770" t="s">
        <v>1047</v>
      </c>
      <c r="W26" s="1978" t="s">
        <v>3</v>
      </c>
      <c r="X26" s="1987" t="s">
        <v>2</v>
      </c>
      <c r="Y26" s="1982" t="s">
        <v>16</v>
      </c>
      <c r="Z26" s="1978" t="s">
        <v>3</v>
      </c>
      <c r="AA26" s="1987" t="s">
        <v>2</v>
      </c>
      <c r="AB26" s="1982" t="s">
        <v>16</v>
      </c>
      <c r="AC26" s="2125" t="s">
        <v>16</v>
      </c>
      <c r="AD26" s="2074" t="s">
        <v>2</v>
      </c>
      <c r="AE26" s="1987" t="s">
        <v>2</v>
      </c>
      <c r="AF26" s="1987" t="s">
        <v>2</v>
      </c>
      <c r="AG26" s="1987" t="s">
        <v>2</v>
      </c>
      <c r="AH26" s="1987" t="s">
        <v>2</v>
      </c>
      <c r="AI26" s="1982" t="s">
        <v>16</v>
      </c>
      <c r="AJ26" s="1997" t="s">
        <v>16</v>
      </c>
      <c r="AK26" s="1593">
        <f t="shared" si="0"/>
        <v>14</v>
      </c>
      <c r="AL26" s="13">
        <f t="shared" si="1"/>
        <v>5</v>
      </c>
      <c r="AM26" s="13">
        <f t="shared" si="2"/>
        <v>0</v>
      </c>
      <c r="AN26" s="13">
        <f t="shared" si="3"/>
        <v>10</v>
      </c>
      <c r="AO26" s="49">
        <f t="shared" si="4"/>
        <v>2</v>
      </c>
      <c r="AP26" s="49">
        <f t="shared" si="5"/>
        <v>0</v>
      </c>
      <c r="AQ26" s="49">
        <v>2</v>
      </c>
      <c r="AR26" s="14">
        <f t="shared" si="6"/>
        <v>12</v>
      </c>
    </row>
    <row r="27" spans="1:44" ht="15" customHeight="1" thickBot="1">
      <c r="A27" s="5340" t="s">
        <v>26</v>
      </c>
      <c r="B27" s="2074" t="s">
        <v>2</v>
      </c>
      <c r="C27" s="1978" t="s">
        <v>3</v>
      </c>
      <c r="D27" s="1999" t="s">
        <v>2</v>
      </c>
      <c r="E27" s="1978" t="s">
        <v>3</v>
      </c>
      <c r="F27" s="2131" t="s">
        <v>16</v>
      </c>
      <c r="G27" s="1982" t="s">
        <v>16</v>
      </c>
      <c r="H27" s="1997" t="s">
        <v>16</v>
      </c>
      <c r="I27" s="4480" t="s">
        <v>15</v>
      </c>
      <c r="J27" s="1978" t="s">
        <v>3</v>
      </c>
      <c r="K27" s="1987" t="s">
        <v>2</v>
      </c>
      <c r="L27" s="1987" t="s">
        <v>2</v>
      </c>
      <c r="M27" s="2213" t="s">
        <v>15</v>
      </c>
      <c r="N27" s="1982" t="s">
        <v>16</v>
      </c>
      <c r="O27" s="1997" t="s">
        <v>16</v>
      </c>
      <c r="P27" s="2074" t="s">
        <v>2</v>
      </c>
      <c r="Q27" s="1978" t="s">
        <v>3</v>
      </c>
      <c r="R27" s="1987" t="s">
        <v>2</v>
      </c>
      <c r="S27" s="1987" t="s">
        <v>2</v>
      </c>
      <c r="T27" s="1978" t="s">
        <v>3</v>
      </c>
      <c r="U27" s="1982" t="s">
        <v>16</v>
      </c>
      <c r="V27" s="4770" t="s">
        <v>1047</v>
      </c>
      <c r="W27" s="2074" t="s">
        <v>2</v>
      </c>
      <c r="X27" s="2213" t="s">
        <v>15</v>
      </c>
      <c r="Y27" s="1982" t="s">
        <v>16</v>
      </c>
      <c r="Z27" s="1987" t="s">
        <v>2</v>
      </c>
      <c r="AA27" s="1987" t="s">
        <v>2</v>
      </c>
      <c r="AB27" s="1982" t="s">
        <v>16</v>
      </c>
      <c r="AC27" s="2125" t="s">
        <v>16</v>
      </c>
      <c r="AD27" s="2074" t="s">
        <v>2</v>
      </c>
      <c r="AE27" s="1987" t="s">
        <v>2</v>
      </c>
      <c r="AF27" s="1987" t="s">
        <v>2</v>
      </c>
      <c r="AG27" s="1978" t="s">
        <v>3</v>
      </c>
      <c r="AH27" s="1987" t="s">
        <v>2</v>
      </c>
      <c r="AI27" s="1982" t="s">
        <v>16</v>
      </c>
      <c r="AJ27" s="1997" t="s">
        <v>16</v>
      </c>
      <c r="AK27" s="1593">
        <f t="shared" si="0"/>
        <v>15</v>
      </c>
      <c r="AL27" s="13">
        <f t="shared" si="1"/>
        <v>4</v>
      </c>
      <c r="AM27" s="13">
        <f t="shared" si="2"/>
        <v>0</v>
      </c>
      <c r="AN27" s="13">
        <f t="shared" si="3"/>
        <v>11</v>
      </c>
      <c r="AO27" s="49">
        <f t="shared" si="4"/>
        <v>1</v>
      </c>
      <c r="AP27" s="49">
        <f t="shared" si="5"/>
        <v>0</v>
      </c>
      <c r="AQ27" s="49">
        <v>3</v>
      </c>
      <c r="AR27" s="14">
        <f t="shared" si="6"/>
        <v>9</v>
      </c>
    </row>
    <row r="28" spans="1:44" ht="15" customHeight="1">
      <c r="A28" s="5339" t="s">
        <v>428</v>
      </c>
      <c r="B28" s="2074" t="s">
        <v>2</v>
      </c>
      <c r="C28" s="1987" t="s">
        <v>2</v>
      </c>
      <c r="D28" s="1987" t="s">
        <v>2</v>
      </c>
      <c r="E28" s="4454" t="s">
        <v>15</v>
      </c>
      <c r="F28" s="5311" t="s">
        <v>1047</v>
      </c>
      <c r="G28" s="4770" t="s">
        <v>1047</v>
      </c>
      <c r="H28" s="1997" t="s">
        <v>16</v>
      </c>
      <c r="I28" s="2074" t="s">
        <v>2</v>
      </c>
      <c r="J28" s="2210" t="s">
        <v>2238</v>
      </c>
      <c r="K28" s="1982" t="s">
        <v>16</v>
      </c>
      <c r="L28" s="1987" t="s">
        <v>2</v>
      </c>
      <c r="M28" s="1978" t="s">
        <v>3</v>
      </c>
      <c r="N28" s="1982" t="s">
        <v>16</v>
      </c>
      <c r="O28" s="1997" t="s">
        <v>16</v>
      </c>
      <c r="P28" s="2213" t="s">
        <v>15</v>
      </c>
      <c r="Q28" s="1987" t="s">
        <v>2</v>
      </c>
      <c r="R28" s="1978" t="s">
        <v>3</v>
      </c>
      <c r="S28" s="1987" t="s">
        <v>2</v>
      </c>
      <c r="T28" s="4866" t="s">
        <v>59</v>
      </c>
      <c r="U28" s="1982" t="s">
        <v>16</v>
      </c>
      <c r="V28" s="1997" t="s">
        <v>16</v>
      </c>
      <c r="W28" s="2074" t="s">
        <v>2</v>
      </c>
      <c r="X28" s="1987" t="s">
        <v>2</v>
      </c>
      <c r="Y28" s="1978" t="s">
        <v>3</v>
      </c>
      <c r="Z28" s="1987" t="s">
        <v>2</v>
      </c>
      <c r="AA28" s="1987" t="s">
        <v>2</v>
      </c>
      <c r="AB28" s="1982" t="s">
        <v>16</v>
      </c>
      <c r="AC28" s="5313" t="s">
        <v>1047</v>
      </c>
      <c r="AD28" s="2074" t="s">
        <v>2</v>
      </c>
      <c r="AE28" s="1987" t="s">
        <v>2</v>
      </c>
      <c r="AF28" s="1982" t="s">
        <v>16</v>
      </c>
      <c r="AG28" s="1987" t="s">
        <v>2</v>
      </c>
      <c r="AH28" s="1978" t="s">
        <v>3</v>
      </c>
      <c r="AI28" s="1982" t="s">
        <v>16</v>
      </c>
      <c r="AJ28" s="1997" t="s">
        <v>16</v>
      </c>
      <c r="AK28" s="1593">
        <f t="shared" si="0"/>
        <v>12</v>
      </c>
      <c r="AL28" s="13">
        <f t="shared" si="1"/>
        <v>4</v>
      </c>
      <c r="AM28" s="13">
        <f t="shared" si="2"/>
        <v>0</v>
      </c>
      <c r="AN28" s="13">
        <f t="shared" si="3"/>
        <v>10</v>
      </c>
      <c r="AO28" s="49">
        <f t="shared" si="4"/>
        <v>3</v>
      </c>
      <c r="AP28" s="49">
        <f t="shared" si="5"/>
        <v>1</v>
      </c>
      <c r="AQ28" s="49">
        <v>2</v>
      </c>
      <c r="AR28" s="14">
        <f t="shared" si="6"/>
        <v>11</v>
      </c>
    </row>
    <row r="29" spans="1:44" ht="15" customHeight="1">
      <c r="A29" s="5340" t="s">
        <v>27</v>
      </c>
      <c r="B29" s="2074" t="s">
        <v>2</v>
      </c>
      <c r="C29" s="1982" t="s">
        <v>16</v>
      </c>
      <c r="D29" s="5317" t="s">
        <v>58</v>
      </c>
      <c r="E29" s="5318" t="s">
        <v>58</v>
      </c>
      <c r="F29" s="2131" t="s">
        <v>16</v>
      </c>
      <c r="G29" s="1982" t="s">
        <v>16</v>
      </c>
      <c r="H29" s="1997" t="s">
        <v>16</v>
      </c>
      <c r="I29" s="1995" t="s">
        <v>16</v>
      </c>
      <c r="J29" s="2028" t="s">
        <v>58</v>
      </c>
      <c r="K29" s="2210" t="s">
        <v>58</v>
      </c>
      <c r="L29" s="2210" t="s">
        <v>58</v>
      </c>
      <c r="M29" s="2210" t="s">
        <v>58</v>
      </c>
      <c r="N29" s="1982" t="s">
        <v>16</v>
      </c>
      <c r="O29" s="4954" t="s">
        <v>1047</v>
      </c>
      <c r="P29" s="2074" t="s">
        <v>2</v>
      </c>
      <c r="Q29" s="1987" t="s">
        <v>2</v>
      </c>
      <c r="R29" s="1987" t="s">
        <v>2</v>
      </c>
      <c r="S29" s="1978" t="s">
        <v>3</v>
      </c>
      <c r="T29" s="1987" t="s">
        <v>2</v>
      </c>
      <c r="U29" s="1982" t="s">
        <v>16</v>
      </c>
      <c r="V29" s="1997" t="s">
        <v>16</v>
      </c>
      <c r="W29" s="2213" t="s">
        <v>15</v>
      </c>
      <c r="X29" s="1987" t="s">
        <v>2</v>
      </c>
      <c r="Y29" s="1987" t="s">
        <v>2</v>
      </c>
      <c r="Z29" s="1978" t="s">
        <v>3</v>
      </c>
      <c r="AA29" s="5355" t="s">
        <v>3</v>
      </c>
      <c r="AB29" s="1982" t="s">
        <v>16</v>
      </c>
      <c r="AC29" s="5313" t="s">
        <v>1047</v>
      </c>
      <c r="AD29" s="1987" t="s">
        <v>2</v>
      </c>
      <c r="AE29" s="1987" t="s">
        <v>2</v>
      </c>
      <c r="AF29" s="1982" t="s">
        <v>16</v>
      </c>
      <c r="AG29" s="1987" t="s">
        <v>2</v>
      </c>
      <c r="AH29" s="1987" t="s">
        <v>2</v>
      </c>
      <c r="AI29" s="1982" t="s">
        <v>16</v>
      </c>
      <c r="AJ29" s="1997" t="s">
        <v>16</v>
      </c>
      <c r="AK29" s="1593">
        <f t="shared" si="0"/>
        <v>11</v>
      </c>
      <c r="AL29" s="13">
        <f t="shared" si="1"/>
        <v>3</v>
      </c>
      <c r="AM29" s="13">
        <f t="shared" si="2"/>
        <v>0</v>
      </c>
      <c r="AN29" s="13">
        <f t="shared" si="3"/>
        <v>11</v>
      </c>
      <c r="AO29" s="49">
        <f t="shared" si="4"/>
        <v>2</v>
      </c>
      <c r="AP29" s="49">
        <f t="shared" si="5"/>
        <v>0</v>
      </c>
      <c r="AQ29" s="49">
        <v>2</v>
      </c>
      <c r="AR29" s="14">
        <f t="shared" si="6"/>
        <v>8</v>
      </c>
    </row>
    <row r="30" spans="1:44" ht="15" hidden="1" customHeight="1">
      <c r="A30" s="5339" t="s">
        <v>19</v>
      </c>
      <c r="B30" s="2074" t="s">
        <v>2</v>
      </c>
      <c r="C30" s="2213" t="s">
        <v>15</v>
      </c>
      <c r="D30" s="1978" t="s">
        <v>3</v>
      </c>
      <c r="E30" s="2032" t="s">
        <v>2</v>
      </c>
      <c r="F30" s="5294" t="s">
        <v>2231</v>
      </c>
      <c r="G30" s="5294" t="s">
        <v>2231</v>
      </c>
      <c r="H30" s="5294" t="s">
        <v>2231</v>
      </c>
      <c r="I30" s="5294" t="s">
        <v>2231</v>
      </c>
      <c r="J30" s="5294" t="s">
        <v>2231</v>
      </c>
      <c r="K30" s="5294" t="s">
        <v>2231</v>
      </c>
      <c r="L30" s="5294" t="s">
        <v>2231</v>
      </c>
      <c r="M30" s="5294" t="s">
        <v>2231</v>
      </c>
      <c r="N30" s="5294" t="s">
        <v>2231</v>
      </c>
      <c r="O30" s="5294" t="s">
        <v>2231</v>
      </c>
      <c r="P30" s="5294" t="s">
        <v>2231</v>
      </c>
      <c r="Q30" s="5294" t="s">
        <v>2231</v>
      </c>
      <c r="R30" s="5294" t="s">
        <v>2231</v>
      </c>
      <c r="S30" s="5294" t="s">
        <v>2231</v>
      </c>
      <c r="T30" s="5294" t="s">
        <v>2231</v>
      </c>
      <c r="U30" s="5294" t="s">
        <v>2231</v>
      </c>
      <c r="V30" s="5294" t="s">
        <v>2231</v>
      </c>
      <c r="W30" s="5294" t="s">
        <v>2231</v>
      </c>
      <c r="X30" s="5294" t="s">
        <v>2231</v>
      </c>
      <c r="Y30" s="5294" t="s">
        <v>2231</v>
      </c>
      <c r="Z30" s="5294" t="s">
        <v>2231</v>
      </c>
      <c r="AA30" s="5294" t="s">
        <v>2231</v>
      </c>
      <c r="AB30" s="5294" t="s">
        <v>2231</v>
      </c>
      <c r="AC30" s="5294" t="s">
        <v>2231</v>
      </c>
      <c r="AD30" s="5294" t="s">
        <v>2231</v>
      </c>
      <c r="AE30" s="5294" t="s">
        <v>2231</v>
      </c>
      <c r="AF30" s="5294" t="s">
        <v>2231</v>
      </c>
      <c r="AG30" s="5294" t="s">
        <v>2231</v>
      </c>
      <c r="AH30" s="5294" t="s">
        <v>2231</v>
      </c>
      <c r="AI30" s="5294" t="s">
        <v>2231</v>
      </c>
      <c r="AJ30" s="5294" t="s">
        <v>2231</v>
      </c>
      <c r="AK30" s="1593">
        <f t="shared" si="0"/>
        <v>0</v>
      </c>
      <c r="AL30" s="13">
        <f t="shared" si="1"/>
        <v>0</v>
      </c>
      <c r="AM30" s="13">
        <f t="shared" si="2"/>
        <v>0</v>
      </c>
      <c r="AN30" s="13">
        <f t="shared" si="3"/>
        <v>0</v>
      </c>
      <c r="AO30" s="49">
        <f t="shared" si="4"/>
        <v>0</v>
      </c>
      <c r="AP30" s="49">
        <f t="shared" si="5"/>
        <v>1</v>
      </c>
      <c r="AQ30" s="49">
        <v>0</v>
      </c>
      <c r="AR30" s="14">
        <f t="shared" si="6"/>
        <v>0</v>
      </c>
    </row>
    <row r="31" spans="1:44" ht="15" customHeight="1">
      <c r="A31" s="5339" t="s">
        <v>524</v>
      </c>
      <c r="B31" s="2074" t="s">
        <v>2</v>
      </c>
      <c r="C31" s="1987" t="s">
        <v>2</v>
      </c>
      <c r="D31" s="1987" t="s">
        <v>2</v>
      </c>
      <c r="E31" s="2032" t="s">
        <v>2</v>
      </c>
      <c r="F31" s="2131" t="s">
        <v>16</v>
      </c>
      <c r="G31" s="1982" t="s">
        <v>16</v>
      </c>
      <c r="H31" s="2125" t="s">
        <v>16</v>
      </c>
      <c r="I31" s="2074" t="s">
        <v>2</v>
      </c>
      <c r="J31" s="2213" t="s">
        <v>15</v>
      </c>
      <c r="K31" s="1987" t="s">
        <v>2</v>
      </c>
      <c r="L31" s="1987" t="s">
        <v>2</v>
      </c>
      <c r="M31" s="1987" t="s">
        <v>2</v>
      </c>
      <c r="N31" s="1982" t="s">
        <v>16</v>
      </c>
      <c r="O31" s="4954" t="s">
        <v>1047</v>
      </c>
      <c r="P31" s="2074" t="s">
        <v>2</v>
      </c>
      <c r="Q31" s="2213" t="s">
        <v>15</v>
      </c>
      <c r="R31" s="1982" t="s">
        <v>16</v>
      </c>
      <c r="S31" s="1987" t="s">
        <v>2</v>
      </c>
      <c r="T31" s="1987" t="s">
        <v>2</v>
      </c>
      <c r="U31" s="1982" t="s">
        <v>16</v>
      </c>
      <c r="V31" s="1997" t="s">
        <v>16</v>
      </c>
      <c r="W31" s="2074" t="s">
        <v>2</v>
      </c>
      <c r="X31" s="1987" t="s">
        <v>2</v>
      </c>
      <c r="Y31" s="1987" t="s">
        <v>2</v>
      </c>
      <c r="Z31" s="1982" t="s">
        <v>16</v>
      </c>
      <c r="AA31" s="1987" t="s">
        <v>2</v>
      </c>
      <c r="AB31" s="1982" t="s">
        <v>16</v>
      </c>
      <c r="AC31" s="2125" t="s">
        <v>16</v>
      </c>
      <c r="AD31" s="2074" t="s">
        <v>2</v>
      </c>
      <c r="AE31" s="1987" t="s">
        <v>2246</v>
      </c>
      <c r="AF31" s="1987" t="s">
        <v>2</v>
      </c>
      <c r="AG31" s="2213" t="s">
        <v>15</v>
      </c>
      <c r="AH31" s="1987" t="s">
        <v>2</v>
      </c>
      <c r="AI31" s="4770" t="s">
        <v>1047</v>
      </c>
      <c r="AJ31" s="1997" t="s">
        <v>16</v>
      </c>
      <c r="AK31" s="1593">
        <f t="shared" si="0"/>
        <v>18</v>
      </c>
      <c r="AL31" s="13">
        <f t="shared" si="1"/>
        <v>0</v>
      </c>
      <c r="AM31" s="13">
        <f t="shared" si="2"/>
        <v>0</v>
      </c>
      <c r="AN31" s="13">
        <f t="shared" si="3"/>
        <v>11</v>
      </c>
      <c r="AO31" s="49">
        <f t="shared" si="4"/>
        <v>2</v>
      </c>
      <c r="AP31" s="49">
        <f t="shared" si="5"/>
        <v>0</v>
      </c>
      <c r="AQ31" s="49">
        <v>3</v>
      </c>
      <c r="AR31" s="14">
        <f t="shared" si="6"/>
        <v>2</v>
      </c>
    </row>
    <row r="32" spans="1:44" ht="15" customHeight="1" thickBot="1">
      <c r="A32" s="5339" t="s">
        <v>25</v>
      </c>
      <c r="B32" s="4480" t="s">
        <v>15</v>
      </c>
      <c r="C32" s="1987" t="s">
        <v>2</v>
      </c>
      <c r="D32" s="1982" t="s">
        <v>16</v>
      </c>
      <c r="E32" s="2032" t="s">
        <v>2</v>
      </c>
      <c r="F32" s="2131" t="s">
        <v>16</v>
      </c>
      <c r="G32" s="1982" t="s">
        <v>16</v>
      </c>
      <c r="H32" s="2125" t="s">
        <v>16</v>
      </c>
      <c r="I32" s="5315" t="s">
        <v>1836</v>
      </c>
      <c r="J32" s="1987" t="s">
        <v>2</v>
      </c>
      <c r="K32" s="1978" t="s">
        <v>3</v>
      </c>
      <c r="L32" s="1987" t="s">
        <v>2</v>
      </c>
      <c r="M32" s="1987" t="s">
        <v>2</v>
      </c>
      <c r="N32" s="1982" t="s">
        <v>16</v>
      </c>
      <c r="O32" s="1997" t="s">
        <v>16</v>
      </c>
      <c r="P32" s="2074" t="s">
        <v>2</v>
      </c>
      <c r="Q32" s="2213" t="s">
        <v>15</v>
      </c>
      <c r="R32" s="1982" t="s">
        <v>16</v>
      </c>
      <c r="S32" s="1978" t="s">
        <v>3</v>
      </c>
      <c r="T32" s="1987" t="s">
        <v>2</v>
      </c>
      <c r="U32" s="4770" t="s">
        <v>704</v>
      </c>
      <c r="V32" s="1997" t="s">
        <v>16</v>
      </c>
      <c r="W32" s="5356" t="s">
        <v>3</v>
      </c>
      <c r="X32" s="1987" t="s">
        <v>2</v>
      </c>
      <c r="Y32" s="1987" t="s">
        <v>2</v>
      </c>
      <c r="Z32" s="1987" t="s">
        <v>2</v>
      </c>
      <c r="AA32" s="1978" t="s">
        <v>3</v>
      </c>
      <c r="AB32" s="1982" t="s">
        <v>16</v>
      </c>
      <c r="AC32" s="2125" t="s">
        <v>16</v>
      </c>
      <c r="AD32" s="4480" t="s">
        <v>15</v>
      </c>
      <c r="AE32" s="1999" t="s">
        <v>2256</v>
      </c>
      <c r="AF32" s="1978" t="s">
        <v>3</v>
      </c>
      <c r="AG32" s="1987" t="s">
        <v>2</v>
      </c>
      <c r="AH32" s="2213" t="s">
        <v>15</v>
      </c>
      <c r="AI32" s="1982" t="s">
        <v>16</v>
      </c>
      <c r="AJ32" s="1997" t="s">
        <v>16</v>
      </c>
      <c r="AK32" s="1593">
        <f t="shared" si="0"/>
        <v>12</v>
      </c>
      <c r="AL32" s="13">
        <f t="shared" si="1"/>
        <v>5</v>
      </c>
      <c r="AM32" s="13">
        <f t="shared" si="2"/>
        <v>0</v>
      </c>
      <c r="AN32" s="13">
        <f t="shared" si="3"/>
        <v>11</v>
      </c>
      <c r="AO32" s="49">
        <f t="shared" si="4"/>
        <v>1</v>
      </c>
      <c r="AP32" s="49">
        <f t="shared" si="5"/>
        <v>0</v>
      </c>
      <c r="AQ32" s="49">
        <v>3</v>
      </c>
      <c r="AR32" s="14">
        <f t="shared" si="6"/>
        <v>11</v>
      </c>
    </row>
    <row r="33" spans="1:44" ht="15" customHeight="1" thickBot="1">
      <c r="A33" s="5341" t="s">
        <v>177</v>
      </c>
      <c r="B33" s="2062" t="s">
        <v>2</v>
      </c>
      <c r="C33" s="1999" t="s">
        <v>2</v>
      </c>
      <c r="D33" s="1999" t="s">
        <v>2</v>
      </c>
      <c r="E33" s="2032" t="s">
        <v>2</v>
      </c>
      <c r="F33" s="4768" t="s">
        <v>16</v>
      </c>
      <c r="G33" s="2003" t="s">
        <v>16</v>
      </c>
      <c r="H33" s="2152" t="s">
        <v>16</v>
      </c>
      <c r="I33" s="2062" t="s">
        <v>2</v>
      </c>
      <c r="J33" s="1999" t="s">
        <v>2</v>
      </c>
      <c r="K33" s="1999" t="s">
        <v>2</v>
      </c>
      <c r="L33" s="4456" t="s">
        <v>15</v>
      </c>
      <c r="M33" s="1999" t="s">
        <v>2</v>
      </c>
      <c r="N33" s="2003" t="s">
        <v>16</v>
      </c>
      <c r="O33" s="2064" t="s">
        <v>16</v>
      </c>
      <c r="P33" s="2062" t="s">
        <v>2</v>
      </c>
      <c r="Q33" s="2003" t="s">
        <v>16</v>
      </c>
      <c r="R33" s="1999" t="s">
        <v>2</v>
      </c>
      <c r="S33" s="1999" t="s">
        <v>2</v>
      </c>
      <c r="T33" s="1999" t="s">
        <v>2</v>
      </c>
      <c r="U33" s="4772" t="s">
        <v>1047</v>
      </c>
      <c r="V33" s="2064" t="s">
        <v>16</v>
      </c>
      <c r="W33" s="2062" t="s">
        <v>2</v>
      </c>
      <c r="X33" s="1999" t="s">
        <v>2</v>
      </c>
      <c r="Y33" s="4456" t="s">
        <v>15</v>
      </c>
      <c r="Z33" s="1999" t="s">
        <v>2</v>
      </c>
      <c r="AA33" s="1999" t="s">
        <v>2</v>
      </c>
      <c r="AB33" s="2003" t="s">
        <v>16</v>
      </c>
      <c r="AC33" s="2152" t="s">
        <v>16</v>
      </c>
      <c r="AD33" s="2062" t="s">
        <v>2</v>
      </c>
      <c r="AE33" s="4456" t="s">
        <v>15</v>
      </c>
      <c r="AF33" s="1999" t="s">
        <v>2</v>
      </c>
      <c r="AG33" s="1999" t="s">
        <v>2</v>
      </c>
      <c r="AH33" s="1999" t="s">
        <v>2</v>
      </c>
      <c r="AI33" s="2003" t="s">
        <v>16</v>
      </c>
      <c r="AJ33" s="2064" t="s">
        <v>16</v>
      </c>
      <c r="AK33" s="1594">
        <f t="shared" si="0"/>
        <v>19</v>
      </c>
      <c r="AL33" s="20">
        <f t="shared" si="1"/>
        <v>0</v>
      </c>
      <c r="AM33" s="20">
        <f t="shared" si="2"/>
        <v>0</v>
      </c>
      <c r="AN33" s="20">
        <f t="shared" si="3"/>
        <v>11</v>
      </c>
      <c r="AO33" s="1778">
        <f t="shared" si="4"/>
        <v>1</v>
      </c>
      <c r="AP33" s="1778">
        <f t="shared" si="5"/>
        <v>0</v>
      </c>
      <c r="AQ33" s="1778">
        <v>3</v>
      </c>
      <c r="AR33" s="1595">
        <f t="shared" si="6"/>
        <v>1</v>
      </c>
    </row>
    <row r="34" spans="1:44">
      <c r="A34" s="5303" t="s">
        <v>527</v>
      </c>
      <c r="B34" s="3398" t="s">
        <v>704</v>
      </c>
      <c r="C34" s="1597" t="s">
        <v>704</v>
      </c>
      <c r="D34" s="4115" t="s">
        <v>16</v>
      </c>
      <c r="E34" s="2032" t="s">
        <v>2</v>
      </c>
      <c r="F34" s="5300" t="s">
        <v>16</v>
      </c>
      <c r="G34" s="16" t="s">
        <v>798</v>
      </c>
      <c r="H34" s="5301" t="s">
        <v>704</v>
      </c>
      <c r="I34" s="1590" t="s">
        <v>704</v>
      </c>
      <c r="J34" s="459" t="s">
        <v>16</v>
      </c>
      <c r="K34" s="459" t="s">
        <v>16</v>
      </c>
      <c r="L34" s="16" t="s">
        <v>798</v>
      </c>
      <c r="M34" s="16" t="s">
        <v>704</v>
      </c>
      <c r="N34" s="16" t="s">
        <v>798</v>
      </c>
      <c r="O34" s="1591" t="s">
        <v>798</v>
      </c>
      <c r="P34" s="1590" t="s">
        <v>704</v>
      </c>
      <c r="Q34" s="459" t="s">
        <v>16</v>
      </c>
      <c r="R34" s="459" t="s">
        <v>16</v>
      </c>
      <c r="S34" s="16" t="s">
        <v>704</v>
      </c>
      <c r="T34" s="16" t="s">
        <v>704</v>
      </c>
      <c r="U34" s="16" t="s">
        <v>798</v>
      </c>
      <c r="V34" s="1591" t="s">
        <v>704</v>
      </c>
      <c r="W34" s="1590" t="s">
        <v>704</v>
      </c>
      <c r="X34" s="459" t="s">
        <v>16</v>
      </c>
      <c r="Y34" s="459" t="s">
        <v>16</v>
      </c>
      <c r="Z34" s="459" t="s">
        <v>16</v>
      </c>
      <c r="AA34" s="16" t="s">
        <v>798</v>
      </c>
      <c r="AB34" s="16" t="s">
        <v>704</v>
      </c>
      <c r="AC34" s="1591" t="s">
        <v>704</v>
      </c>
      <c r="AD34" s="1734" t="s">
        <v>704</v>
      </c>
      <c r="AE34" s="459" t="s">
        <v>16</v>
      </c>
      <c r="AF34" s="459" t="s">
        <v>16</v>
      </c>
      <c r="AG34" s="459" t="s">
        <v>16</v>
      </c>
      <c r="AH34" s="16" t="s">
        <v>704</v>
      </c>
      <c r="AI34" s="16" t="s">
        <v>798</v>
      </c>
      <c r="AJ34" s="1591" t="s">
        <v>704</v>
      </c>
      <c r="AK34" s="3449">
        <f t="shared" si="0"/>
        <v>0</v>
      </c>
      <c r="AL34" s="1597">
        <f t="shared" si="1"/>
        <v>0</v>
      </c>
      <c r="AM34" s="1597">
        <f t="shared" si="2"/>
        <v>0</v>
      </c>
      <c r="AN34" s="1597">
        <f>COUNTIF(F34:AJ34,$AN$4)</f>
        <v>11</v>
      </c>
      <c r="AO34" s="1847">
        <f t="shared" si="4"/>
        <v>13</v>
      </c>
      <c r="AP34" s="1847">
        <f t="shared" si="5"/>
        <v>0</v>
      </c>
      <c r="AQ34" s="1847">
        <v>0</v>
      </c>
      <c r="AR34" s="3167">
        <f>COUNTIF(F34:AJ34,"D1")*1+COUNTIF(F34:AJ34,"D2")*2</f>
        <v>27</v>
      </c>
    </row>
    <row r="35" spans="1:44">
      <c r="A35" s="5304" t="s">
        <v>732</v>
      </c>
      <c r="B35" s="446" t="s">
        <v>16</v>
      </c>
      <c r="C35" s="439" t="s">
        <v>16</v>
      </c>
      <c r="D35" s="13" t="s">
        <v>704</v>
      </c>
      <c r="E35" s="2032" t="s">
        <v>2</v>
      </c>
      <c r="F35" s="4114" t="s">
        <v>16</v>
      </c>
      <c r="G35" s="13" t="s">
        <v>704</v>
      </c>
      <c r="H35" s="4376" t="s">
        <v>16</v>
      </c>
      <c r="I35" s="446" t="s">
        <v>16</v>
      </c>
      <c r="J35" s="13" t="s">
        <v>704</v>
      </c>
      <c r="K35" s="13" t="s">
        <v>704</v>
      </c>
      <c r="L35" s="5302" t="s">
        <v>1124</v>
      </c>
      <c r="M35" s="13" t="s">
        <v>704</v>
      </c>
      <c r="N35" s="439" t="s">
        <v>16</v>
      </c>
      <c r="O35" s="2311" t="s">
        <v>16</v>
      </c>
      <c r="P35" s="446" t="s">
        <v>16</v>
      </c>
      <c r="Q35" s="13" t="s">
        <v>704</v>
      </c>
      <c r="R35" s="13" t="s">
        <v>704</v>
      </c>
      <c r="S35" s="13" t="s">
        <v>704</v>
      </c>
      <c r="T35" s="13" t="s">
        <v>798</v>
      </c>
      <c r="U35" s="439" t="s">
        <v>16</v>
      </c>
      <c r="V35" s="2311" t="s">
        <v>16</v>
      </c>
      <c r="W35" s="1593" t="s">
        <v>798</v>
      </c>
      <c r="X35" s="13" t="s">
        <v>704</v>
      </c>
      <c r="Y35" s="13" t="s">
        <v>704</v>
      </c>
      <c r="Z35" s="13" t="s">
        <v>798</v>
      </c>
      <c r="AA35" s="13" t="s">
        <v>704</v>
      </c>
      <c r="AB35" s="13" t="s">
        <v>798</v>
      </c>
      <c r="AC35" s="2311" t="s">
        <v>16</v>
      </c>
      <c r="AD35" s="4127" t="s">
        <v>16</v>
      </c>
      <c r="AE35" s="13" t="s">
        <v>704</v>
      </c>
      <c r="AF35" s="13" t="s">
        <v>704</v>
      </c>
      <c r="AG35" s="13" t="s">
        <v>704</v>
      </c>
      <c r="AH35" s="13" t="s">
        <v>798</v>
      </c>
      <c r="AI35" s="13" t="s">
        <v>704</v>
      </c>
      <c r="AJ35" s="2311" t="s">
        <v>16</v>
      </c>
      <c r="AK35" s="12">
        <f t="shared" si="0"/>
        <v>0</v>
      </c>
      <c r="AL35" s="13">
        <f t="shared" si="1"/>
        <v>0</v>
      </c>
      <c r="AM35" s="13">
        <f t="shared" si="2"/>
        <v>0</v>
      </c>
      <c r="AN35" s="13">
        <f t="shared" si="3"/>
        <v>11</v>
      </c>
      <c r="AO35" s="49">
        <f t="shared" si="4"/>
        <v>14</v>
      </c>
      <c r="AP35" s="49">
        <f t="shared" si="5"/>
        <v>0</v>
      </c>
      <c r="AQ35" s="49">
        <v>0</v>
      </c>
      <c r="AR35" s="14">
        <f t="shared" ref="AR35:AR37" si="7">COUNTIF(F35:AJ35,"D1")*1+COUNTIF(F35:AJ35,"D2")*2</f>
        <v>24</v>
      </c>
    </row>
    <row r="36" spans="1:44">
      <c r="A36" s="5305" t="s">
        <v>1547</v>
      </c>
      <c r="B36" s="1593" t="s">
        <v>704</v>
      </c>
      <c r="C36" s="13" t="s">
        <v>798</v>
      </c>
      <c r="D36" s="13" t="s">
        <v>704</v>
      </c>
      <c r="E36" s="2032" t="s">
        <v>2</v>
      </c>
      <c r="F36" s="5040" t="s">
        <v>798</v>
      </c>
      <c r="G36" s="439" t="s">
        <v>16</v>
      </c>
      <c r="H36" s="4815" t="s">
        <v>798</v>
      </c>
      <c r="I36" s="1593" t="s">
        <v>704</v>
      </c>
      <c r="J36" s="13" t="s">
        <v>798</v>
      </c>
      <c r="K36" s="13" t="s">
        <v>704</v>
      </c>
      <c r="L36" s="439" t="s">
        <v>16</v>
      </c>
      <c r="M36" s="439" t="s">
        <v>16</v>
      </c>
      <c r="N36" s="13" t="s">
        <v>704</v>
      </c>
      <c r="O36" s="13" t="s">
        <v>704</v>
      </c>
      <c r="P36" s="1593" t="s">
        <v>798</v>
      </c>
      <c r="Q36" s="13" t="s">
        <v>704</v>
      </c>
      <c r="R36" s="13" t="s">
        <v>798</v>
      </c>
      <c r="S36" s="439" t="s">
        <v>16</v>
      </c>
      <c r="T36" s="439" t="s">
        <v>16</v>
      </c>
      <c r="U36" s="439" t="s">
        <v>16</v>
      </c>
      <c r="V36" s="14" t="s">
        <v>798</v>
      </c>
      <c r="W36" s="1593" t="s">
        <v>704</v>
      </c>
      <c r="X36" s="13" t="s">
        <v>798</v>
      </c>
      <c r="Y36" s="13" t="s">
        <v>704</v>
      </c>
      <c r="Z36" s="13" t="s">
        <v>704</v>
      </c>
      <c r="AA36" s="439" t="s">
        <v>16</v>
      </c>
      <c r="AB36" s="439" t="s">
        <v>16</v>
      </c>
      <c r="AC36" s="14" t="s">
        <v>798</v>
      </c>
      <c r="AD36" s="12" t="s">
        <v>704</v>
      </c>
      <c r="AE36" s="13" t="s">
        <v>704</v>
      </c>
      <c r="AF36" s="13" t="s">
        <v>798</v>
      </c>
      <c r="AG36" s="13" t="s">
        <v>704</v>
      </c>
      <c r="AH36" s="439" t="s">
        <v>16</v>
      </c>
      <c r="AI36" s="439" t="s">
        <v>16</v>
      </c>
      <c r="AJ36" s="14" t="s">
        <v>798</v>
      </c>
      <c r="AK36" s="12">
        <f t="shared" si="0"/>
        <v>0</v>
      </c>
      <c r="AL36" s="13">
        <f t="shared" si="1"/>
        <v>0</v>
      </c>
      <c r="AM36" s="13">
        <f t="shared" si="2"/>
        <v>0</v>
      </c>
      <c r="AN36" s="13">
        <f t="shared" si="3"/>
        <v>10</v>
      </c>
      <c r="AO36" s="49">
        <f t="shared" si="4"/>
        <v>11</v>
      </c>
      <c r="AP36" s="49">
        <f t="shared" si="5"/>
        <v>1</v>
      </c>
      <c r="AQ36" s="49">
        <v>0</v>
      </c>
      <c r="AR36" s="14">
        <f t="shared" si="7"/>
        <v>31</v>
      </c>
    </row>
    <row r="37" spans="1:44" ht="17.25" thickBot="1">
      <c r="A37" s="5306" t="s">
        <v>1776</v>
      </c>
      <c r="B37" s="1594" t="s">
        <v>798</v>
      </c>
      <c r="C37" s="20" t="s">
        <v>704</v>
      </c>
      <c r="D37" s="20" t="s">
        <v>798</v>
      </c>
      <c r="E37" s="2032" t="s">
        <v>2</v>
      </c>
      <c r="F37" s="5046" t="s">
        <v>704</v>
      </c>
      <c r="G37" s="451" t="s">
        <v>16</v>
      </c>
      <c r="H37" s="4378" t="s">
        <v>16</v>
      </c>
      <c r="I37" s="1594" t="s">
        <v>798</v>
      </c>
      <c r="J37" s="20" t="s">
        <v>704</v>
      </c>
      <c r="K37" s="20" t="s">
        <v>798</v>
      </c>
      <c r="L37" s="20" t="s">
        <v>704</v>
      </c>
      <c r="M37" s="20" t="s">
        <v>798</v>
      </c>
      <c r="N37" s="451" t="s">
        <v>16</v>
      </c>
      <c r="O37" s="2317" t="s">
        <v>16</v>
      </c>
      <c r="P37" s="1594" t="s">
        <v>704</v>
      </c>
      <c r="Q37" s="20" t="s">
        <v>798</v>
      </c>
      <c r="R37" s="20" t="s">
        <v>704</v>
      </c>
      <c r="S37" s="20" t="s">
        <v>798</v>
      </c>
      <c r="T37" s="20" t="s">
        <v>704</v>
      </c>
      <c r="U37" s="20" t="s">
        <v>704</v>
      </c>
      <c r="V37" s="2317" t="s">
        <v>16</v>
      </c>
      <c r="W37" s="2315" t="s">
        <v>16</v>
      </c>
      <c r="X37" s="20" t="s">
        <v>704</v>
      </c>
      <c r="Y37" s="20" t="s">
        <v>798</v>
      </c>
      <c r="Z37" s="20" t="s">
        <v>704</v>
      </c>
      <c r="AA37" s="20" t="s">
        <v>704</v>
      </c>
      <c r="AB37" s="451" t="s">
        <v>16</v>
      </c>
      <c r="AC37" s="2317" t="s">
        <v>16</v>
      </c>
      <c r="AD37" s="1735" t="s">
        <v>798</v>
      </c>
      <c r="AE37" s="20" t="s">
        <v>798</v>
      </c>
      <c r="AF37" s="20" t="s">
        <v>704</v>
      </c>
      <c r="AG37" s="20" t="s">
        <v>798</v>
      </c>
      <c r="AH37" s="20" t="s">
        <v>704</v>
      </c>
      <c r="AI37" s="451" t="s">
        <v>16</v>
      </c>
      <c r="AJ37" s="2317" t="s">
        <v>16</v>
      </c>
      <c r="AK37" s="1735">
        <f t="shared" si="0"/>
        <v>0</v>
      </c>
      <c r="AL37" s="20">
        <f t="shared" si="1"/>
        <v>0</v>
      </c>
      <c r="AM37" s="20">
        <f t="shared" si="2"/>
        <v>0</v>
      </c>
      <c r="AN37" s="20">
        <f t="shared" si="3"/>
        <v>10</v>
      </c>
      <c r="AO37" s="1778">
        <f t="shared" si="4"/>
        <v>12</v>
      </c>
      <c r="AP37" s="1778">
        <f t="shared" si="5"/>
        <v>1</v>
      </c>
      <c r="AQ37" s="1778">
        <v>0</v>
      </c>
      <c r="AR37" s="14">
        <f t="shared" si="7"/>
        <v>30</v>
      </c>
    </row>
    <row r="38" spans="1:44">
      <c r="A38" s="4027" t="s">
        <v>2</v>
      </c>
      <c r="B38" s="4620" t="e">
        <f ca="1">[1]!ColorCount(B5:B37,$A$38)</f>
        <v>#NAME?</v>
      </c>
      <c r="C38" s="4620" t="e">
        <f ca="1">[1]!ColorCount(C5:C37,$A$38)</f>
        <v>#NAME?</v>
      </c>
      <c r="D38" s="4620" t="e">
        <f ca="1">[1]!ColorCount(D5:D37,$A$38)</f>
        <v>#NAME?</v>
      </c>
      <c r="E38" s="2032" t="s">
        <v>2</v>
      </c>
      <c r="F38" s="4921" t="e">
        <f ca="1">[1]!ColorCount(F5:F37,$A$38)</f>
        <v>#NAME?</v>
      </c>
      <c r="G38" s="4620" t="e">
        <f ca="1">[1]!ColorCount(G5:G37,$A$38)</f>
        <v>#NAME?</v>
      </c>
      <c r="H38" s="4620" t="e">
        <f ca="1">[1]!ColorCount(H5:H37,$A$38)</f>
        <v>#NAME?</v>
      </c>
      <c r="I38" s="4620" t="e">
        <f ca="1">[1]!ColorCount(I5:I37,$A$38)</f>
        <v>#NAME?</v>
      </c>
      <c r="J38" s="4620" t="e">
        <f ca="1">[1]!ColorCount(J5:J37,$A$38)</f>
        <v>#NAME?</v>
      </c>
      <c r="K38" s="4620" t="e">
        <f ca="1">[1]!ColorCount(K5:K37,$A$38)</f>
        <v>#NAME?</v>
      </c>
      <c r="L38" s="4620" t="e">
        <f ca="1">[1]!ColorCount(L5:L37,$A$38)</f>
        <v>#NAME?</v>
      </c>
      <c r="M38" s="4620" t="e">
        <f ca="1">[1]!ColorCount(M5:M37,$A$38)</f>
        <v>#NAME?</v>
      </c>
      <c r="N38" s="4620" t="e">
        <f ca="1">[1]!ColorCount(N5:N37,$A$38)</f>
        <v>#NAME?</v>
      </c>
      <c r="O38" s="4620" t="e">
        <f ca="1">[1]!ColorCount(O5:O37,$A$38)</f>
        <v>#NAME?</v>
      </c>
      <c r="P38" s="4620" t="e">
        <f ca="1">[1]!ColorCount(P5:P37,$A$38)</f>
        <v>#NAME?</v>
      </c>
      <c r="Q38" s="4620" t="e">
        <f ca="1">[1]!ColorCount(Q5:Q37,$A$38)</f>
        <v>#NAME?</v>
      </c>
      <c r="R38" s="4620" t="e">
        <f ca="1">[1]!ColorCount(R5:R37,$A$38)</f>
        <v>#NAME?</v>
      </c>
      <c r="S38" s="4620" t="e">
        <f ca="1">[1]!ColorCount(S5:S37,$A$38)</f>
        <v>#NAME?</v>
      </c>
      <c r="T38" s="4620" t="e">
        <f ca="1">[1]!ColorCount(T5:T37,$A$38)</f>
        <v>#NAME?</v>
      </c>
      <c r="U38" s="4620" t="e">
        <f ca="1">[1]!ColorCount(U5:U37,$A$38)</f>
        <v>#NAME?</v>
      </c>
      <c r="V38" s="4620" t="e">
        <f ca="1">[1]!ColorCount(V5:V37,$A$38)</f>
        <v>#NAME?</v>
      </c>
      <c r="W38" s="4620" t="e">
        <f ca="1">[1]!ColorCount(W5:W37,$A$38)</f>
        <v>#NAME?</v>
      </c>
      <c r="X38" s="4620" t="e">
        <f ca="1">[1]!ColorCount(X5:X37,$A$38)</f>
        <v>#NAME?</v>
      </c>
      <c r="Y38" s="4620" t="e">
        <f ca="1">[1]!ColorCount(Y5:Y37,$A$38)</f>
        <v>#NAME?</v>
      </c>
      <c r="Z38" s="4620" t="e">
        <f ca="1">[1]!ColorCount(Z5:Z37,$A$38)</f>
        <v>#NAME?</v>
      </c>
      <c r="AA38" s="4620" t="e">
        <f ca="1">[1]!ColorCount(AA5:AA37,$A$38)</f>
        <v>#NAME?</v>
      </c>
      <c r="AB38" s="4620" t="e">
        <f ca="1">[1]!ColorCount(AB5:AB37,$A$38)</f>
        <v>#NAME?</v>
      </c>
      <c r="AC38" s="4620" t="e">
        <f ca="1">[1]!ColorCount(AC5:AC37,$A$38)</f>
        <v>#NAME?</v>
      </c>
      <c r="AD38" s="4620" t="e">
        <f ca="1">[1]!ColorCount(AD5:AD37,$A$38)</f>
        <v>#NAME?</v>
      </c>
      <c r="AE38" s="4620" t="e">
        <f ca="1">[1]!ColorCount(AE5:AE37,$A$38)</f>
        <v>#NAME?</v>
      </c>
      <c r="AF38" s="4620" t="e">
        <f ca="1">[1]!ColorCount(AF5:AF37,$A$38)</f>
        <v>#NAME?</v>
      </c>
      <c r="AG38" s="4620" t="e">
        <f ca="1">[1]!ColorCount(AG5:AG37,$A$38)</f>
        <v>#NAME?</v>
      </c>
      <c r="AH38" s="4620" t="e">
        <f ca="1">[1]!ColorCount(AH5:AH37,$A$38)</f>
        <v>#NAME?</v>
      </c>
      <c r="AI38" s="4620" t="e">
        <f ca="1">[1]!ColorCount(AI5:AI37,$A$38)</f>
        <v>#NAME?</v>
      </c>
      <c r="AJ38" s="4620" t="e">
        <f ca="1">[1]!ColorCount(AJ5:AJ37,$A$38)</f>
        <v>#NAME?</v>
      </c>
      <c r="AK38" s="1597" t="s">
        <v>704</v>
      </c>
      <c r="AL38" s="1597" t="s">
        <v>798</v>
      </c>
      <c r="AM38" s="4819"/>
      <c r="AN38" s="4819"/>
      <c r="AO38" s="4820"/>
      <c r="AP38" s="4820"/>
      <c r="AQ38" s="4820"/>
      <c r="AR38" s="2498"/>
    </row>
    <row r="39" spans="1:44">
      <c r="A39" s="4029" t="s">
        <v>3</v>
      </c>
      <c r="B39" s="4413">
        <f t="shared" ref="B39:AJ39" si="8">COUNTIF(B5:B33,"e")</f>
        <v>4</v>
      </c>
      <c r="C39" s="4413">
        <f t="shared" si="8"/>
        <v>4</v>
      </c>
      <c r="D39" s="4413">
        <f t="shared" si="8"/>
        <v>4</v>
      </c>
      <c r="E39" s="2032" t="s">
        <v>2</v>
      </c>
      <c r="F39" s="4923">
        <f t="shared" si="8"/>
        <v>3</v>
      </c>
      <c r="G39" s="4413">
        <f t="shared" si="8"/>
        <v>3</v>
      </c>
      <c r="H39" s="4413">
        <f t="shared" si="8"/>
        <v>3</v>
      </c>
      <c r="I39" s="4413">
        <f t="shared" si="8"/>
        <v>4</v>
      </c>
      <c r="J39" s="4413">
        <f t="shared" si="8"/>
        <v>4</v>
      </c>
      <c r="K39" s="4413">
        <f t="shared" si="8"/>
        <v>4</v>
      </c>
      <c r="L39" s="4413">
        <f t="shared" si="8"/>
        <v>4</v>
      </c>
      <c r="M39" s="4263">
        <f t="shared" si="8"/>
        <v>4</v>
      </c>
      <c r="N39" s="2721">
        <f t="shared" si="8"/>
        <v>3</v>
      </c>
      <c r="O39" s="2721">
        <f t="shared" si="8"/>
        <v>3</v>
      </c>
      <c r="P39" s="2721">
        <f t="shared" si="8"/>
        <v>4</v>
      </c>
      <c r="Q39" s="4413">
        <f t="shared" si="8"/>
        <v>4</v>
      </c>
      <c r="R39" s="4413">
        <f t="shared" si="8"/>
        <v>4</v>
      </c>
      <c r="S39" s="4413">
        <f t="shared" si="8"/>
        <v>4</v>
      </c>
      <c r="T39" s="4413">
        <f t="shared" si="8"/>
        <v>4</v>
      </c>
      <c r="U39" s="2721">
        <f t="shared" si="8"/>
        <v>3</v>
      </c>
      <c r="V39" s="2721">
        <f t="shared" si="8"/>
        <v>3</v>
      </c>
      <c r="W39" s="4413">
        <f t="shared" si="8"/>
        <v>4</v>
      </c>
      <c r="X39" s="4413">
        <f t="shared" si="8"/>
        <v>4</v>
      </c>
      <c r="Y39" s="4413">
        <f t="shared" si="8"/>
        <v>4</v>
      </c>
      <c r="Z39" s="4413">
        <f t="shared" si="8"/>
        <v>4</v>
      </c>
      <c r="AA39" s="4413">
        <f t="shared" si="8"/>
        <v>4</v>
      </c>
      <c r="AB39" s="4413">
        <f t="shared" si="8"/>
        <v>3</v>
      </c>
      <c r="AC39" s="4413">
        <f t="shared" si="8"/>
        <v>3</v>
      </c>
      <c r="AD39" s="4413">
        <f t="shared" si="8"/>
        <v>4</v>
      </c>
      <c r="AE39" s="4413">
        <f t="shared" si="8"/>
        <v>4</v>
      </c>
      <c r="AF39" s="4413">
        <f t="shared" si="8"/>
        <v>4</v>
      </c>
      <c r="AG39" s="4413">
        <f t="shared" si="8"/>
        <v>4</v>
      </c>
      <c r="AH39" s="4413">
        <f t="shared" si="8"/>
        <v>4</v>
      </c>
      <c r="AI39" s="4413">
        <f t="shared" si="8"/>
        <v>3</v>
      </c>
      <c r="AJ39" s="4413">
        <f t="shared" si="8"/>
        <v>3</v>
      </c>
      <c r="AR39" s="2498"/>
    </row>
    <row r="40" spans="1:44">
      <c r="A40" s="4029" t="s">
        <v>402</v>
      </c>
      <c r="B40" s="4264">
        <f t="shared" ref="B40:H40" si="9">COUNTIF(B6,"E")+COUNTIF(B7,"E")+COUNTIF(B9,"E")+COUNTIF(B10,"E")+COUNTIF(B12,"E")+COUNTIF(B14,"E")+COUNTIF(B15,"E")+COUNTIF(B18,"E")+COUNTIF(B19,"E")+COUNTIF(B21,"E")+COUNTIF(B26,"E")+COUNTIF(B28,"E")</f>
        <v>2</v>
      </c>
      <c r="C40" s="4264">
        <f t="shared" si="9"/>
        <v>1</v>
      </c>
      <c r="D40" s="4264">
        <f t="shared" si="9"/>
        <v>2</v>
      </c>
      <c r="E40" s="2032" t="s">
        <v>2</v>
      </c>
      <c r="F40" s="5232">
        <f t="shared" si="9"/>
        <v>2</v>
      </c>
      <c r="G40" s="4264">
        <f t="shared" si="9"/>
        <v>2</v>
      </c>
      <c r="H40" s="4264">
        <f t="shared" si="9"/>
        <v>1</v>
      </c>
      <c r="I40" s="3810">
        <f t="shared" ref="I40:L40" si="10">COUNTIF(I7,"E")+COUNTIF(I14,"E")+COUNTIF(I19,"E")+COUNTIF(I6,"E")+COUNTIF(I18,"E")+COUNTIF(I15,"E")+COUNTIF(I21,"E")+COUNTIF(I9,"E")+COUNTIF(I12,"E")+COUNTIF(I28,"E")+COUNTIF(I26,"E")+COUNTIF(I10,"E")</f>
        <v>2</v>
      </c>
      <c r="J40" s="3810">
        <f t="shared" si="10"/>
        <v>2</v>
      </c>
      <c r="K40" s="3810">
        <f t="shared" si="10"/>
        <v>2</v>
      </c>
      <c r="L40" s="3810">
        <f t="shared" si="10"/>
        <v>2</v>
      </c>
      <c r="M40" s="4264">
        <f>COUNTIF(M6,"E")+COUNTIF(M7,"E")+COUNTIF(M9,"E")+COUNTIF(M10,"E")+COUNTIF(M12,"E")+COUNTIF(M14,"E")+COUNTIF(M15,"E")+COUNTIF(M18,"E")+COUNTIF(M19,"E")+COUNTIF(M21,"E")+COUNTIF(M26,"E")+COUNTIF(M28,"E")</f>
        <v>3</v>
      </c>
      <c r="N40" s="4264">
        <f>COUNTIF(N6,"E")+COUNTIF(N7,"E")+COUNTIF(N9,"E")+COUNTIF(N10,"E")+COUNTIF(N12,"E")+COUNTIF(N14,"E")+COUNTIF(N15,"E")+COUNTIF(N18,"E")+COUNTIF(N19,"E")+COUNTIF(N21,"E")+COUNTIF(N26,"E")+COUNTIF(N28,"E")</f>
        <v>2</v>
      </c>
      <c r="O40" s="4264">
        <f t="shared" ref="O40:AJ40" si="11">COUNTIF(O6,"E")+COUNTIF(O7,"E")+COUNTIF(O9,"E")+COUNTIF(O10,"E")+COUNTIF(O12,"E")+COUNTIF(O14,"E")+COUNTIF(O15,"E")+COUNTIF(O18,"E")+COUNTIF(O19,"E")+COUNTIF(O21,"E")+COUNTIF(O26,"E")+COUNTIF(O28,"E")</f>
        <v>1</v>
      </c>
      <c r="P40" s="4264">
        <f t="shared" si="11"/>
        <v>2</v>
      </c>
      <c r="Q40" s="4264">
        <f t="shared" si="11"/>
        <v>2</v>
      </c>
      <c r="R40" s="4264">
        <f t="shared" si="11"/>
        <v>2</v>
      </c>
      <c r="S40" s="4264">
        <f>COUNTIF(S6,"E")+COUNTIF(S7,"E")+COUNTIF(S9,"E")+COUNTIF(T10,"E")+COUNTIF(S12,"E")+COUNTIF(S14,"E")+COUNTIF(S15,"E")+COUNTIF(S18,"E")+COUNTIF(S19,"E")+COUNTIF(S21,"E")+COUNTIF(S26,"E")+COUNTIF(S28,"E")</f>
        <v>1</v>
      </c>
      <c r="T40" s="4264" t="e">
        <f>COUNTIF(T6,"E")+COUNTIF(T7,"E")+COUNTIF(T9,"E")+COUNTIF(#REF!,"E")+COUNTIF(T12,"E")+COUNTIF(T14,"E")+COUNTIF(T15,"E")+COUNTIF(T18,"E")+COUNTIF(T19,"E")+COUNTIF(T21,"E")+COUNTIF(T26,"E")+COUNTIF(T28,"E")</f>
        <v>#REF!</v>
      </c>
      <c r="U40" s="4264">
        <f t="shared" si="11"/>
        <v>1</v>
      </c>
      <c r="V40" s="4264">
        <f t="shared" si="11"/>
        <v>2</v>
      </c>
      <c r="W40" s="4264">
        <f t="shared" si="11"/>
        <v>2</v>
      </c>
      <c r="X40" s="4264">
        <f t="shared" si="11"/>
        <v>2</v>
      </c>
      <c r="Y40" s="4264">
        <f t="shared" si="11"/>
        <v>2</v>
      </c>
      <c r="Z40" s="4264">
        <f t="shared" si="11"/>
        <v>2</v>
      </c>
      <c r="AA40" s="4264">
        <f t="shared" si="11"/>
        <v>1</v>
      </c>
      <c r="AB40" s="4264">
        <f t="shared" si="11"/>
        <v>2</v>
      </c>
      <c r="AC40" s="4264">
        <f t="shared" si="11"/>
        <v>1</v>
      </c>
      <c r="AD40" s="4264">
        <f t="shared" si="11"/>
        <v>3</v>
      </c>
      <c r="AE40" s="4264">
        <f t="shared" si="11"/>
        <v>2</v>
      </c>
      <c r="AF40" s="4264">
        <f t="shared" si="11"/>
        <v>1</v>
      </c>
      <c r="AG40" s="4264">
        <f t="shared" si="11"/>
        <v>2</v>
      </c>
      <c r="AH40" s="4264">
        <f t="shared" si="11"/>
        <v>2</v>
      </c>
      <c r="AI40" s="4264">
        <f t="shared" si="11"/>
        <v>2</v>
      </c>
      <c r="AJ40" s="4264">
        <f t="shared" si="11"/>
        <v>1</v>
      </c>
      <c r="AR40" s="2498"/>
    </row>
    <row r="41" spans="1:44">
      <c r="A41" s="4029" t="s">
        <v>1837</v>
      </c>
      <c r="B41" s="4264">
        <f t="shared" ref="B41:H41" si="12">COUNTIF(B11,"E")+COUNTIF(B14,"E")+COUNTIF(B8,"E")+COUNTIF(B17,"E")+COUNTIF(B23,"E")+COUNTIF(B20,"E")</f>
        <v>1</v>
      </c>
      <c r="C41" s="4264">
        <f t="shared" si="12"/>
        <v>1</v>
      </c>
      <c r="D41" s="4264">
        <f t="shared" si="12"/>
        <v>1</v>
      </c>
      <c r="E41" s="2032" t="s">
        <v>2</v>
      </c>
      <c r="F41" s="5232">
        <f t="shared" si="12"/>
        <v>1</v>
      </c>
      <c r="G41" s="4264">
        <f t="shared" si="12"/>
        <v>1</v>
      </c>
      <c r="H41" s="4264">
        <f t="shared" si="12"/>
        <v>1</v>
      </c>
      <c r="I41" s="3810">
        <f t="shared" ref="I41:L41" si="13">COUNTIF(I14,"E")+COUNTIF(I11,"E")+COUNTIF(I8,"E")+COUNTIF(I17,"E")+COUNTIF(I23,"E")+COUNTIF(I20,"E")</f>
        <v>1</v>
      </c>
      <c r="J41" s="3810">
        <f t="shared" si="13"/>
        <v>1</v>
      </c>
      <c r="K41" s="3810">
        <f t="shared" si="13"/>
        <v>1</v>
      </c>
      <c r="L41" s="3810">
        <f t="shared" si="13"/>
        <v>1</v>
      </c>
      <c r="M41" s="4264">
        <f>COUNTIF(M11,"E")+COUNTIF(M14,"E")+COUNTIF(M8,"E")+COUNTIF(M17,"E")+COUNTIF(M23,"E")+COUNTIF(M20,"E")</f>
        <v>1</v>
      </c>
      <c r="N41" s="4264">
        <f t="shared" ref="N41:AJ41" si="14">COUNTIF(N11,"E")+COUNTIF(N14,"E")+COUNTIF(N8,"E")+COUNTIF(N17,"E")+COUNTIF(N23,"E")+COUNTIF(N20,"E")</f>
        <v>1</v>
      </c>
      <c r="O41" s="4264">
        <f t="shared" si="14"/>
        <v>1</v>
      </c>
      <c r="P41" s="4264">
        <f t="shared" si="14"/>
        <v>1</v>
      </c>
      <c r="Q41" s="4264">
        <f t="shared" si="14"/>
        <v>1</v>
      </c>
      <c r="R41" s="4264">
        <f t="shared" si="14"/>
        <v>1</v>
      </c>
      <c r="S41" s="4264">
        <f t="shared" si="14"/>
        <v>1</v>
      </c>
      <c r="T41" s="4264">
        <f t="shared" si="14"/>
        <v>1</v>
      </c>
      <c r="U41" s="4264">
        <f t="shared" si="14"/>
        <v>1</v>
      </c>
      <c r="V41" s="4264">
        <f t="shared" si="14"/>
        <v>1</v>
      </c>
      <c r="W41" s="4264">
        <f t="shared" si="14"/>
        <v>1</v>
      </c>
      <c r="X41" s="4264">
        <f t="shared" si="14"/>
        <v>1</v>
      </c>
      <c r="Y41" s="4264">
        <f t="shared" si="14"/>
        <v>1</v>
      </c>
      <c r="Z41" s="4264">
        <f t="shared" si="14"/>
        <v>1</v>
      </c>
      <c r="AA41" s="4264">
        <f t="shared" si="14"/>
        <v>1</v>
      </c>
      <c r="AB41" s="4264">
        <f t="shared" si="14"/>
        <v>1</v>
      </c>
      <c r="AC41" s="4264">
        <f t="shared" si="14"/>
        <v>1</v>
      </c>
      <c r="AD41" s="4264">
        <f t="shared" si="14"/>
        <v>1</v>
      </c>
      <c r="AE41" s="4264">
        <f t="shared" si="14"/>
        <v>1</v>
      </c>
      <c r="AF41" s="4264">
        <f t="shared" si="14"/>
        <v>1</v>
      </c>
      <c r="AG41" s="4264">
        <f t="shared" si="14"/>
        <v>1</v>
      </c>
      <c r="AH41" s="4264">
        <f t="shared" si="14"/>
        <v>1</v>
      </c>
      <c r="AI41" s="4264">
        <f t="shared" si="14"/>
        <v>1</v>
      </c>
      <c r="AJ41" s="4264">
        <f t="shared" si="14"/>
        <v>1</v>
      </c>
      <c r="AR41" s="2498"/>
    </row>
    <row r="42" spans="1:44">
      <c r="A42" s="4029" t="s">
        <v>1838</v>
      </c>
      <c r="B42" s="3810">
        <f t="shared" ref="B42:AJ42" si="15">COUNTIF(B5,"E")+COUNTIF(B10,"E")+COUNTIF(B18,"E")+COUNTIF(B27,"E")+COUNTIF(B30,"E")+COUNTIF(B16,"E")+COUNTIF(B32,"E")+COUNTIF(B5,"D1")+COUNTIF(B10,"D1")+COUNTIF(B18,"D1")+COUNTIF(B27,"D1")+COUNTIF(B30,"D1")+COUNTIF(B16,"D1")+COUNTIF(B32,"D1")</f>
        <v>1</v>
      </c>
      <c r="C42" s="3810">
        <f t="shared" si="15"/>
        <v>2</v>
      </c>
      <c r="D42" s="3810">
        <f t="shared" si="15"/>
        <v>1</v>
      </c>
      <c r="E42" s="2032" t="s">
        <v>2</v>
      </c>
      <c r="F42" s="4925">
        <f t="shared" si="15"/>
        <v>1</v>
      </c>
      <c r="G42" s="3810">
        <f t="shared" si="15"/>
        <v>0</v>
      </c>
      <c r="H42" s="3810">
        <f t="shared" si="15"/>
        <v>2</v>
      </c>
      <c r="I42" s="3810">
        <f t="shared" si="15"/>
        <v>1</v>
      </c>
      <c r="J42" s="3810">
        <f t="shared" si="15"/>
        <v>2</v>
      </c>
      <c r="K42" s="3810">
        <f t="shared" si="15"/>
        <v>1</v>
      </c>
      <c r="L42" s="3810">
        <f t="shared" si="15"/>
        <v>2</v>
      </c>
      <c r="M42" s="3810">
        <f t="shared" si="15"/>
        <v>0</v>
      </c>
      <c r="N42" s="3810">
        <f t="shared" si="15"/>
        <v>1</v>
      </c>
      <c r="O42" s="3810">
        <f t="shared" si="15"/>
        <v>1</v>
      </c>
      <c r="P42" s="3810">
        <f t="shared" si="15"/>
        <v>1</v>
      </c>
      <c r="Q42" s="3810">
        <f t="shared" si="15"/>
        <v>1</v>
      </c>
      <c r="R42" s="3810">
        <f t="shared" si="15"/>
        <v>0</v>
      </c>
      <c r="S42" s="3810">
        <f>COUNTIF(S5,"E")+COUNTIF(T10,"E")+COUNTIF(S18,"E")+COUNTIF(S27,"E")+COUNTIF(S30,"E")+COUNTIF(S16,"E")+COUNTIF(S32,"E")+COUNTIF(S5,"D1")+COUNTIF(T10,"D1")+COUNTIF(S18,"D1")+COUNTIF(S27,"D1")+COUNTIF(S30,"D1")+COUNTIF(S16,"D1")+COUNTIF(S32,"D1")</f>
        <v>1</v>
      </c>
      <c r="T42" s="3810" t="e">
        <f>COUNTIF(T5,"E")+COUNTIF(#REF!,"E")+COUNTIF(T18,"E")+COUNTIF(T27,"E")+COUNTIF(T30,"E")+COUNTIF(T16,"E")+COUNTIF(T32,"E")+COUNTIF(T5,"D1")+COUNTIF(#REF!,"D1")+COUNTIF(T18,"D1")+COUNTIF(T27,"D1")+COUNTIF(T30,"D1")+COUNTIF(T16,"D1")+COUNTIF(T32,"D1")</f>
        <v>#REF!</v>
      </c>
      <c r="U42" s="3810">
        <f t="shared" si="15"/>
        <v>2</v>
      </c>
      <c r="V42" s="3810">
        <f t="shared" si="15"/>
        <v>1</v>
      </c>
      <c r="W42" s="3810">
        <f t="shared" si="15"/>
        <v>1</v>
      </c>
      <c r="X42" s="3810">
        <f t="shared" si="15"/>
        <v>2</v>
      </c>
      <c r="Y42" s="3810">
        <f t="shared" si="15"/>
        <v>1</v>
      </c>
      <c r="Z42" s="3810">
        <f t="shared" si="15"/>
        <v>0</v>
      </c>
      <c r="AA42" s="3810">
        <f t="shared" si="15"/>
        <v>1</v>
      </c>
      <c r="AB42" s="3810">
        <f t="shared" si="15"/>
        <v>0</v>
      </c>
      <c r="AC42" s="3810">
        <f t="shared" si="15"/>
        <v>0</v>
      </c>
      <c r="AD42" s="3810">
        <f t="shared" si="15"/>
        <v>2</v>
      </c>
      <c r="AE42" s="3810">
        <f t="shared" si="15"/>
        <v>0</v>
      </c>
      <c r="AF42" s="3810">
        <f t="shared" si="15"/>
        <v>2</v>
      </c>
      <c r="AG42" s="3810">
        <f t="shared" si="15"/>
        <v>1</v>
      </c>
      <c r="AH42" s="3810">
        <f t="shared" si="15"/>
        <v>1</v>
      </c>
      <c r="AI42" s="3810">
        <f t="shared" si="15"/>
        <v>2</v>
      </c>
      <c r="AJ42" s="3810">
        <f t="shared" si="15"/>
        <v>1</v>
      </c>
      <c r="AR42" s="2507"/>
    </row>
    <row r="43" spans="1:44">
      <c r="A43" s="4021" t="s">
        <v>2</v>
      </c>
      <c r="B43" s="4416">
        <f t="shared" ref="B43:D43" si="16">COUNTIF(B5:B23,"D")</f>
        <v>11</v>
      </c>
      <c r="C43" s="4416">
        <f t="shared" si="16"/>
        <v>9</v>
      </c>
      <c r="D43" s="4416">
        <f t="shared" si="16"/>
        <v>9</v>
      </c>
      <c r="E43" s="2032" t="s">
        <v>2</v>
      </c>
      <c r="F43" s="4927">
        <f t="shared" ref="F43:L43" si="17">COUNTIF(F5:F22,"D")</f>
        <v>0</v>
      </c>
      <c r="G43" s="4416">
        <f t="shared" si="17"/>
        <v>0</v>
      </c>
      <c r="H43" s="4416">
        <f t="shared" si="17"/>
        <v>0</v>
      </c>
      <c r="I43" s="4416">
        <f t="shared" si="17"/>
        <v>4</v>
      </c>
      <c r="J43" s="4416">
        <f t="shared" si="17"/>
        <v>10</v>
      </c>
      <c r="K43" s="4416">
        <f t="shared" si="17"/>
        <v>8</v>
      </c>
      <c r="L43" s="4416">
        <f t="shared" si="17"/>
        <v>11</v>
      </c>
      <c r="M43" s="4265">
        <f t="shared" ref="M43:AI43" si="18">COUNTIF(M5:M23,"D")</f>
        <v>9</v>
      </c>
      <c r="N43" s="2725">
        <f t="shared" si="18"/>
        <v>0</v>
      </c>
      <c r="O43" s="2725">
        <f t="shared" si="18"/>
        <v>0</v>
      </c>
      <c r="P43" s="2725">
        <f t="shared" si="18"/>
        <v>13</v>
      </c>
      <c r="Q43" s="4416">
        <f t="shared" si="18"/>
        <v>10</v>
      </c>
      <c r="R43" s="4416">
        <f t="shared" si="18"/>
        <v>8</v>
      </c>
      <c r="S43" s="4416">
        <f t="shared" si="18"/>
        <v>10</v>
      </c>
      <c r="T43" s="4416">
        <f t="shared" si="18"/>
        <v>9</v>
      </c>
      <c r="U43" s="2725">
        <f t="shared" si="18"/>
        <v>0</v>
      </c>
      <c r="V43" s="2725">
        <f t="shared" si="18"/>
        <v>0</v>
      </c>
      <c r="W43" s="4416">
        <f t="shared" si="18"/>
        <v>5</v>
      </c>
      <c r="X43" s="4416">
        <f t="shared" si="18"/>
        <v>11</v>
      </c>
      <c r="Y43" s="4416">
        <f t="shared" si="18"/>
        <v>9</v>
      </c>
      <c r="Z43" s="4416">
        <f t="shared" si="18"/>
        <v>9</v>
      </c>
      <c r="AA43" s="4416">
        <f t="shared" si="18"/>
        <v>10</v>
      </c>
      <c r="AB43" s="4416">
        <f t="shared" si="18"/>
        <v>0</v>
      </c>
      <c r="AC43" s="4416">
        <f t="shared" si="18"/>
        <v>0</v>
      </c>
      <c r="AD43" s="4416">
        <f t="shared" si="18"/>
        <v>6</v>
      </c>
      <c r="AE43" s="4416">
        <f t="shared" si="18"/>
        <v>8</v>
      </c>
      <c r="AF43" s="4416">
        <f t="shared" si="18"/>
        <v>12</v>
      </c>
      <c r="AG43" s="4416">
        <f t="shared" si="18"/>
        <v>6</v>
      </c>
      <c r="AH43" s="4416">
        <f t="shared" si="18"/>
        <v>9</v>
      </c>
      <c r="AI43" s="4416">
        <f t="shared" si="18"/>
        <v>0</v>
      </c>
      <c r="AJ43" s="4416">
        <f t="shared" ref="AJ43" si="19">COUNTIF(AJ5:AJ22,"D")</f>
        <v>0</v>
      </c>
      <c r="AR43" s="2507"/>
    </row>
    <row r="44" spans="1:44">
      <c r="A44" s="448" t="s">
        <v>403</v>
      </c>
      <c r="B44" s="3810">
        <f t="shared" ref="B44:D44" si="20">COUNTIF(B5:B23,"E")+COUNTIF(B24:B33,"D")+COUNTIF(B24:B33,"E")</f>
        <v>14</v>
      </c>
      <c r="C44" s="3810">
        <f t="shared" si="20"/>
        <v>11</v>
      </c>
      <c r="D44" s="3810">
        <f t="shared" si="20"/>
        <v>11</v>
      </c>
      <c r="E44" s="2032" t="s">
        <v>2</v>
      </c>
      <c r="F44" s="4925">
        <f t="shared" ref="F44:L44" si="21">COUNTIF(F5:F22,"E")+COUNTIF(F24:F33,"D")+COUNTIF(F24:F33,"E")</f>
        <v>3</v>
      </c>
      <c r="G44" s="3810">
        <f t="shared" si="21"/>
        <v>3</v>
      </c>
      <c r="H44" s="3810">
        <f t="shared" si="21"/>
        <v>2</v>
      </c>
      <c r="I44" s="3810">
        <f t="shared" si="21"/>
        <v>9</v>
      </c>
      <c r="J44" s="3810">
        <f t="shared" si="21"/>
        <v>10</v>
      </c>
      <c r="K44" s="3810">
        <f t="shared" si="21"/>
        <v>10</v>
      </c>
      <c r="L44" s="3810">
        <f t="shared" si="21"/>
        <v>11</v>
      </c>
      <c r="M44" s="4264">
        <f t="shared" ref="M44:AI44" si="22">COUNTIF(M5:M23,"E")+COUNTIF(M24:M33,"D")+COUNTIF(M24:M33,"E")</f>
        <v>10</v>
      </c>
      <c r="N44" s="2723">
        <f t="shared" si="22"/>
        <v>3</v>
      </c>
      <c r="O44" s="2723">
        <f t="shared" si="22"/>
        <v>3</v>
      </c>
      <c r="P44" s="2723">
        <f t="shared" si="22"/>
        <v>12</v>
      </c>
      <c r="Q44" s="3810">
        <f t="shared" si="22"/>
        <v>11</v>
      </c>
      <c r="R44" s="3810">
        <f t="shared" si="22"/>
        <v>10</v>
      </c>
      <c r="S44" s="3810">
        <f t="shared" si="22"/>
        <v>11</v>
      </c>
      <c r="T44" s="3810">
        <f t="shared" si="22"/>
        <v>11</v>
      </c>
      <c r="U44" s="2723">
        <f t="shared" si="22"/>
        <v>3</v>
      </c>
      <c r="V44" s="2723">
        <f t="shared" si="22"/>
        <v>3</v>
      </c>
      <c r="W44" s="3810">
        <f t="shared" si="22"/>
        <v>11</v>
      </c>
      <c r="X44" s="3810">
        <f t="shared" si="22"/>
        <v>13</v>
      </c>
      <c r="Y44" s="3810">
        <f t="shared" si="22"/>
        <v>10</v>
      </c>
      <c r="Z44" s="3810">
        <f t="shared" si="22"/>
        <v>10</v>
      </c>
      <c r="AA44" s="3810">
        <f t="shared" si="22"/>
        <v>11</v>
      </c>
      <c r="AB44" s="3810">
        <f t="shared" si="22"/>
        <v>3</v>
      </c>
      <c r="AC44" s="3810">
        <f t="shared" si="22"/>
        <v>3</v>
      </c>
      <c r="AD44" s="3810">
        <f t="shared" si="22"/>
        <v>13</v>
      </c>
      <c r="AE44" s="3810">
        <f t="shared" si="22"/>
        <v>12</v>
      </c>
      <c r="AF44" s="3810">
        <f t="shared" si="22"/>
        <v>10</v>
      </c>
      <c r="AG44" s="3810">
        <f t="shared" si="22"/>
        <v>12</v>
      </c>
      <c r="AH44" s="3810">
        <f t="shared" si="22"/>
        <v>12</v>
      </c>
      <c r="AI44" s="3810">
        <f t="shared" si="22"/>
        <v>3</v>
      </c>
      <c r="AJ44" s="3810">
        <f t="shared" ref="AJ44" si="23">COUNTIF(AJ5:AJ22,"E")+COUNTIF(AJ24:AJ33,"D")+COUNTIF(AJ24:AJ33,"E")</f>
        <v>3</v>
      </c>
      <c r="AR44" s="2507"/>
    </row>
    <row r="45" spans="1:44">
      <c r="A45" s="4033" t="s">
        <v>704</v>
      </c>
      <c r="B45" s="4413">
        <f t="shared" ref="B45:AJ45" si="24">COUNTIF(B5:B33,"d1")</f>
        <v>0</v>
      </c>
      <c r="C45" s="4413">
        <f t="shared" si="24"/>
        <v>0</v>
      </c>
      <c r="D45" s="4413">
        <f t="shared" si="24"/>
        <v>0</v>
      </c>
      <c r="E45" s="2032" t="s">
        <v>2</v>
      </c>
      <c r="F45" s="4923">
        <f t="shared" si="24"/>
        <v>3</v>
      </c>
      <c r="G45" s="4413">
        <f t="shared" si="24"/>
        <v>2</v>
      </c>
      <c r="H45" s="4413">
        <f t="shared" si="24"/>
        <v>3</v>
      </c>
      <c r="I45" s="4413">
        <f t="shared" si="24"/>
        <v>0</v>
      </c>
      <c r="J45" s="4413">
        <f t="shared" si="24"/>
        <v>0</v>
      </c>
      <c r="K45" s="4413">
        <f t="shared" si="24"/>
        <v>0</v>
      </c>
      <c r="L45" s="4413">
        <f t="shared" si="24"/>
        <v>0</v>
      </c>
      <c r="M45" s="4263">
        <f t="shared" si="24"/>
        <v>0</v>
      </c>
      <c r="N45" s="2721">
        <f t="shared" si="24"/>
        <v>3</v>
      </c>
      <c r="O45" s="2721">
        <f t="shared" si="24"/>
        <v>3</v>
      </c>
      <c r="P45" s="2721">
        <f t="shared" si="24"/>
        <v>0</v>
      </c>
      <c r="Q45" s="4413">
        <f t="shared" si="24"/>
        <v>0</v>
      </c>
      <c r="R45" s="4413">
        <f t="shared" si="24"/>
        <v>0</v>
      </c>
      <c r="S45" s="4413">
        <f t="shared" si="24"/>
        <v>0</v>
      </c>
      <c r="T45" s="4413">
        <f t="shared" si="24"/>
        <v>0</v>
      </c>
      <c r="U45" s="2721">
        <f t="shared" si="24"/>
        <v>2</v>
      </c>
      <c r="V45" s="2721">
        <f t="shared" si="24"/>
        <v>2</v>
      </c>
      <c r="W45" s="4413">
        <f t="shared" si="24"/>
        <v>0</v>
      </c>
      <c r="X45" s="4413">
        <f t="shared" si="24"/>
        <v>0</v>
      </c>
      <c r="Y45" s="4413">
        <f t="shared" si="24"/>
        <v>0</v>
      </c>
      <c r="Z45" s="4413">
        <f t="shared" si="24"/>
        <v>0</v>
      </c>
      <c r="AA45" s="4413">
        <f t="shared" si="24"/>
        <v>0</v>
      </c>
      <c r="AB45" s="4413">
        <f t="shared" si="24"/>
        <v>3</v>
      </c>
      <c r="AC45" s="4413">
        <f t="shared" si="24"/>
        <v>2</v>
      </c>
      <c r="AD45" s="4413">
        <f t="shared" si="24"/>
        <v>0</v>
      </c>
      <c r="AE45" s="4413">
        <f t="shared" si="24"/>
        <v>0</v>
      </c>
      <c r="AF45" s="4413">
        <f t="shared" si="24"/>
        <v>0</v>
      </c>
      <c r="AG45" s="4413">
        <f t="shared" si="24"/>
        <v>0</v>
      </c>
      <c r="AH45" s="4413">
        <f t="shared" si="24"/>
        <v>0</v>
      </c>
      <c r="AI45" s="4413">
        <f t="shared" si="24"/>
        <v>2</v>
      </c>
      <c r="AJ45" s="4413">
        <f t="shared" si="24"/>
        <v>3</v>
      </c>
      <c r="AR45" s="2507"/>
    </row>
    <row r="46" spans="1:44">
      <c r="A46" s="4034" t="s">
        <v>658</v>
      </c>
      <c r="B46" s="4418">
        <f t="shared" ref="B46:L46" si="25">COUNTIF(B7,"n")+COUNTIF(B14,"n")+COUNTIF(B28,"n")+COUNTIF(B25,"n")+COUNTIF(B19,"n")+COUNTIF(B6,"n")+COUNTIF(B18,"n")+COUNTIF(B15,"n")+COUNTIF(B21,"n")+COUNTIF(B9,"n")+COUNTIF(B12,"n")+COUNTIF(B10,"n")</f>
        <v>1</v>
      </c>
      <c r="C46" s="4418">
        <f t="shared" si="25"/>
        <v>2</v>
      </c>
      <c r="D46" s="4418">
        <f t="shared" si="25"/>
        <v>2</v>
      </c>
      <c r="E46" s="2032" t="s">
        <v>2</v>
      </c>
      <c r="F46" s="4929">
        <f t="shared" si="25"/>
        <v>1</v>
      </c>
      <c r="G46" s="4418">
        <f t="shared" si="25"/>
        <v>2</v>
      </c>
      <c r="H46" s="4418">
        <f t="shared" si="25"/>
        <v>2</v>
      </c>
      <c r="I46" s="4418">
        <f t="shared" si="25"/>
        <v>2</v>
      </c>
      <c r="J46" s="4418">
        <f t="shared" si="25"/>
        <v>2</v>
      </c>
      <c r="K46" s="4418">
        <f t="shared" si="25"/>
        <v>1</v>
      </c>
      <c r="L46" s="4418">
        <f t="shared" si="25"/>
        <v>1</v>
      </c>
      <c r="M46" s="4266">
        <f t="shared" ref="M46:Z46" si="26">COUNTIF(M7,"n")+COUNTIF(M11,"n")+COUNTIF(M28,"n")+COUNTIF(M25,"n")+COUNTIF(M19,"n")+COUNTIF(M6,"n")+COUNTIF(M18,"n")+COUNTIF(M15,"n")+COUNTIF(M21,"n")+COUNTIF(M12,"n")+COUNTIF(M9,"n")+COUNTIF(M13,"n")</f>
        <v>1</v>
      </c>
      <c r="N46" s="2727">
        <f t="shared" si="26"/>
        <v>1</v>
      </c>
      <c r="O46" s="2727">
        <f t="shared" si="26"/>
        <v>2</v>
      </c>
      <c r="P46" s="2727">
        <f t="shared" si="26"/>
        <v>2</v>
      </c>
      <c r="Q46" s="4418">
        <f t="shared" si="26"/>
        <v>1</v>
      </c>
      <c r="R46" s="4418">
        <f t="shared" si="26"/>
        <v>1</v>
      </c>
      <c r="S46" s="4418">
        <f t="shared" si="26"/>
        <v>2</v>
      </c>
      <c r="T46" s="4418">
        <f t="shared" si="26"/>
        <v>2</v>
      </c>
      <c r="U46" s="2727">
        <f t="shared" si="26"/>
        <v>2</v>
      </c>
      <c r="V46" s="2727">
        <f t="shared" si="26"/>
        <v>2</v>
      </c>
      <c r="W46" s="4418">
        <f t="shared" si="26"/>
        <v>2</v>
      </c>
      <c r="X46" s="4418">
        <f t="shared" si="26"/>
        <v>2</v>
      </c>
      <c r="Y46" s="4418">
        <f t="shared" si="26"/>
        <v>1</v>
      </c>
      <c r="Z46" s="4418">
        <f t="shared" si="26"/>
        <v>1</v>
      </c>
      <c r="AA46" s="4418">
        <f t="shared" ref="AA46:AJ46" si="27">COUNTIF(AA7,"n")+COUNTIF(AA14,"n")+COUNTIF(AA28,"n")+COUNTIF(AA25,"n")+COUNTIF(AA19,"n")+COUNTIF(AA6,"n")+COUNTIF(AA18,"n")+COUNTIF(AA15,"n")+COUNTIF(AA21,"n")+COUNTIF(AA9,"n")+COUNTIF(AA12,"n")+COUNTIF(AA10,"n")</f>
        <v>2</v>
      </c>
      <c r="AB46" s="4418">
        <f t="shared" si="27"/>
        <v>2</v>
      </c>
      <c r="AC46" s="4418">
        <f t="shared" si="27"/>
        <v>1</v>
      </c>
      <c r="AD46" s="4418">
        <f t="shared" si="27"/>
        <v>1</v>
      </c>
      <c r="AE46" s="4418">
        <f t="shared" si="27"/>
        <v>2</v>
      </c>
      <c r="AF46" s="4418">
        <f t="shared" si="27"/>
        <v>2</v>
      </c>
      <c r="AG46" s="4418">
        <f t="shared" si="27"/>
        <v>1</v>
      </c>
      <c r="AH46" s="4418">
        <f t="shared" si="27"/>
        <v>1</v>
      </c>
      <c r="AI46" s="4418">
        <f t="shared" si="27"/>
        <v>2</v>
      </c>
      <c r="AJ46" s="4418">
        <f t="shared" si="27"/>
        <v>2</v>
      </c>
      <c r="AR46" s="2507"/>
    </row>
    <row r="47" spans="1:44">
      <c r="A47" s="4034" t="s">
        <v>1551</v>
      </c>
      <c r="B47" s="4418">
        <f t="shared" ref="B47:AJ47" si="28">COUNTIF(B5:B7,"D")+COUNTIF(B9:B10,"D")+COUNTIF(B12:B13,"D")+COUNTIF(B15:B16,"D")+COUNTIF(B18:B19,"D")+COUNTIF(B21:B22,"D")+COUNTIF(B5:B7,"E")+COUNTIF(B9:B10,"E")+COUNTIF(B12:B13,"E")+COUNTIF(B15:B16,"E")+COUNTIF(B18:B19,"E")+COUNTIF(B21:B22,"E")</f>
        <v>10</v>
      </c>
      <c r="C47" s="4418">
        <f t="shared" si="28"/>
        <v>8</v>
      </c>
      <c r="D47" s="4418">
        <f t="shared" si="28"/>
        <v>8</v>
      </c>
      <c r="E47" s="2032" t="s">
        <v>2</v>
      </c>
      <c r="F47" s="4929">
        <f t="shared" si="28"/>
        <v>2</v>
      </c>
      <c r="G47" s="4418">
        <f t="shared" si="28"/>
        <v>2</v>
      </c>
      <c r="H47" s="4418">
        <f t="shared" si="28"/>
        <v>2</v>
      </c>
      <c r="I47" s="4418">
        <f t="shared" si="28"/>
        <v>5</v>
      </c>
      <c r="J47" s="4418">
        <f t="shared" si="28"/>
        <v>9</v>
      </c>
      <c r="K47" s="4418">
        <f t="shared" si="28"/>
        <v>8</v>
      </c>
      <c r="L47" s="4418">
        <f t="shared" si="28"/>
        <v>11</v>
      </c>
      <c r="M47" s="4418">
        <f t="shared" si="28"/>
        <v>7</v>
      </c>
      <c r="N47" s="4418">
        <f t="shared" si="28"/>
        <v>2</v>
      </c>
      <c r="O47" s="4418">
        <f t="shared" si="28"/>
        <v>2</v>
      </c>
      <c r="P47" s="4418">
        <f t="shared" si="28"/>
        <v>11</v>
      </c>
      <c r="Q47" s="4418">
        <f t="shared" si="28"/>
        <v>9</v>
      </c>
      <c r="R47" s="4418">
        <f t="shared" si="28"/>
        <v>7</v>
      </c>
      <c r="S47" s="4418">
        <f t="shared" si="28"/>
        <v>9</v>
      </c>
      <c r="T47" s="4418">
        <f>COUNTIF(T5:T7,"D")+COUNTIF(T9:T10,"D")+COUNTIF(T12:T13,"D")+COUNTIF(T15:T16,"D")+COUNTIF(T18:T19,"D")+COUNTIF(T21:T22,"D")+COUNTIF(T5:T7,"E")+COUNTIF(T9:T10,"E")+COUNTIF(T12:T13,"E")+COUNTIF(T15:T16,"E")+COUNTIF(T18:T19,"E")+COUNTIF(T21:T22,"E")</f>
        <v>9</v>
      </c>
      <c r="U47" s="4418">
        <f t="shared" si="28"/>
        <v>2</v>
      </c>
      <c r="V47" s="4418">
        <f t="shared" si="28"/>
        <v>2</v>
      </c>
      <c r="W47" s="4418">
        <f t="shared" si="28"/>
        <v>4</v>
      </c>
      <c r="X47" s="4418">
        <f t="shared" si="28"/>
        <v>10</v>
      </c>
      <c r="Y47" s="4418">
        <f t="shared" si="28"/>
        <v>8</v>
      </c>
      <c r="Z47" s="4418">
        <f t="shared" si="28"/>
        <v>7</v>
      </c>
      <c r="AA47" s="4418">
        <f t="shared" si="28"/>
        <v>8</v>
      </c>
      <c r="AB47" s="4418">
        <f t="shared" si="28"/>
        <v>2</v>
      </c>
      <c r="AC47" s="4418">
        <f t="shared" si="28"/>
        <v>2</v>
      </c>
      <c r="AD47" s="4418">
        <f t="shared" si="28"/>
        <v>6</v>
      </c>
      <c r="AE47" s="4418">
        <f t="shared" si="28"/>
        <v>8</v>
      </c>
      <c r="AF47" s="4418">
        <f t="shared" si="28"/>
        <v>10</v>
      </c>
      <c r="AG47" s="4418">
        <f t="shared" si="28"/>
        <v>6</v>
      </c>
      <c r="AH47" s="4418">
        <f t="shared" si="28"/>
        <v>9</v>
      </c>
      <c r="AI47" s="4418">
        <f t="shared" si="28"/>
        <v>2</v>
      </c>
      <c r="AJ47" s="4418">
        <f t="shared" si="28"/>
        <v>2</v>
      </c>
      <c r="AR47" s="2190"/>
    </row>
    <row r="48" spans="1:44">
      <c r="A48" s="4034" t="s">
        <v>1552</v>
      </c>
      <c r="B48" s="4418">
        <f t="shared" ref="B48:AJ48" si="29">COUNTIF(B14,"E")+COUNTIF(B14,"d")+COUNTIF(B8,"E")+COUNTIF(B8,"d")+COUNTIF(B17,"E")+COUNTIF(B17,"d")+COUNTIF(B11,"E")+COUNTIF(B11,"d")+COUNTIF(B23,"E")+COUNTIF(B23,"d")+COUNTIF(B20,"E")+COUNTIF(B20,"d")</f>
        <v>5</v>
      </c>
      <c r="C48" s="4418">
        <f t="shared" si="29"/>
        <v>4</v>
      </c>
      <c r="D48" s="4418">
        <f t="shared" si="29"/>
        <v>4</v>
      </c>
      <c r="E48" s="2032" t="s">
        <v>2</v>
      </c>
      <c r="F48" s="4929">
        <f t="shared" si="29"/>
        <v>1</v>
      </c>
      <c r="G48" s="4418">
        <f t="shared" si="29"/>
        <v>1</v>
      </c>
      <c r="H48" s="4418">
        <f t="shared" si="29"/>
        <v>1</v>
      </c>
      <c r="I48" s="4418">
        <f t="shared" si="29"/>
        <v>2</v>
      </c>
      <c r="J48" s="4418">
        <f t="shared" si="29"/>
        <v>5</v>
      </c>
      <c r="K48" s="4418">
        <f t="shared" si="29"/>
        <v>3</v>
      </c>
      <c r="L48" s="4418">
        <f t="shared" si="29"/>
        <v>4</v>
      </c>
      <c r="M48" s="4418">
        <f t="shared" si="29"/>
        <v>4</v>
      </c>
      <c r="N48" s="4418">
        <f t="shared" si="29"/>
        <v>1</v>
      </c>
      <c r="O48" s="4418">
        <f t="shared" si="29"/>
        <v>1</v>
      </c>
      <c r="P48" s="4418">
        <f t="shared" si="29"/>
        <v>5</v>
      </c>
      <c r="Q48" s="4418">
        <f t="shared" si="29"/>
        <v>4</v>
      </c>
      <c r="R48" s="4418">
        <f t="shared" si="29"/>
        <v>4</v>
      </c>
      <c r="S48" s="4418">
        <f t="shared" si="29"/>
        <v>3</v>
      </c>
      <c r="T48" s="4418">
        <f t="shared" si="29"/>
        <v>3</v>
      </c>
      <c r="U48" s="4418">
        <f t="shared" si="29"/>
        <v>1</v>
      </c>
      <c r="V48" s="4418">
        <f t="shared" si="29"/>
        <v>1</v>
      </c>
      <c r="W48" s="4418">
        <f t="shared" si="29"/>
        <v>3</v>
      </c>
      <c r="X48" s="4418">
        <f t="shared" si="29"/>
        <v>5</v>
      </c>
      <c r="Y48" s="4418">
        <f t="shared" si="29"/>
        <v>4</v>
      </c>
      <c r="Z48" s="4418">
        <f t="shared" si="29"/>
        <v>4</v>
      </c>
      <c r="AA48" s="4418">
        <f t="shared" si="29"/>
        <v>4</v>
      </c>
      <c r="AB48" s="4418">
        <f t="shared" si="29"/>
        <v>1</v>
      </c>
      <c r="AC48" s="4418">
        <f t="shared" si="29"/>
        <v>1</v>
      </c>
      <c r="AD48" s="4418">
        <f t="shared" si="29"/>
        <v>4</v>
      </c>
      <c r="AE48" s="4418">
        <f t="shared" si="29"/>
        <v>4</v>
      </c>
      <c r="AF48" s="4418">
        <f t="shared" si="29"/>
        <v>5</v>
      </c>
      <c r="AG48" s="4418">
        <f t="shared" si="29"/>
        <v>3</v>
      </c>
      <c r="AH48" s="4418">
        <f t="shared" si="29"/>
        <v>3</v>
      </c>
      <c r="AI48" s="4418">
        <f t="shared" si="29"/>
        <v>1</v>
      </c>
      <c r="AJ48" s="4418">
        <f t="shared" si="29"/>
        <v>1</v>
      </c>
    </row>
    <row r="49" spans="1:36">
      <c r="A49" s="4034" t="s">
        <v>1553</v>
      </c>
      <c r="B49" s="4418">
        <f t="shared" ref="B49:AJ49" si="30">COUNTIF(B6:B7,"E")+COUNTIF(B6:B7,"d")+COUNTIF(B9:B10,"E")+COUNTIF(B9:B10,"D")+COUNTIF(B12,"E")+COUNTIF(B12,"d")+COUNTIF(B15,"E")+COUNTIF(B15,"d")+COUNTIF(B18:B19,"E")+COUNTIF(B18:B19,"D")+COUNTIF(B21,"E")+COUNTIF(B21,"d")+COUNTIF(B6:B7,"D1")+COUNTIF(B9:B10,"D1")+COUNTIF(B12,"D1")+COUNTIF(B15,"D1")+COUNTIF(B18:B19,"D1")+COUNTIF(B21,"D1")</f>
        <v>7</v>
      </c>
      <c r="C49" s="4418">
        <f t="shared" si="30"/>
        <v>6</v>
      </c>
      <c r="D49" s="4418">
        <f t="shared" si="30"/>
        <v>5</v>
      </c>
      <c r="E49" s="2032" t="s">
        <v>2</v>
      </c>
      <c r="F49" s="4929">
        <f t="shared" si="30"/>
        <v>2</v>
      </c>
      <c r="G49" s="4418">
        <f t="shared" si="30"/>
        <v>1</v>
      </c>
      <c r="H49" s="4418">
        <f t="shared" si="30"/>
        <v>1</v>
      </c>
      <c r="I49" s="4418">
        <f t="shared" si="30"/>
        <v>2</v>
      </c>
      <c r="J49" s="4418">
        <f t="shared" si="30"/>
        <v>5</v>
      </c>
      <c r="K49" s="4418">
        <f t="shared" si="30"/>
        <v>5</v>
      </c>
      <c r="L49" s="4418">
        <f t="shared" si="30"/>
        <v>8</v>
      </c>
      <c r="M49" s="4418">
        <f t="shared" si="30"/>
        <v>6</v>
      </c>
      <c r="N49" s="4418">
        <f t="shared" si="30"/>
        <v>4</v>
      </c>
      <c r="O49" s="4418">
        <f t="shared" si="30"/>
        <v>2</v>
      </c>
      <c r="P49" s="4418">
        <f t="shared" si="30"/>
        <v>8</v>
      </c>
      <c r="Q49" s="4418">
        <f t="shared" si="30"/>
        <v>7</v>
      </c>
      <c r="R49" s="4418">
        <f t="shared" si="30"/>
        <v>5</v>
      </c>
      <c r="S49" s="4418">
        <f t="shared" si="30"/>
        <v>6</v>
      </c>
      <c r="T49" s="4418">
        <f>COUNTIF(T6:T7,"E")+COUNTIF(T6:T7,"d")+COUNTIF(T9:T10,"E")+COUNTIF(T9:T10,"D")+COUNTIF(T12,"E")+COUNTIF(T12,"d")+COUNTIF(T15,"E")+COUNTIF(T15,"d")+COUNTIF(T18:T19,"E")+COUNTIF(T18:T19,"D")+COUNTIF(T21,"E")+COUNTIF(T21,"d")+COUNTIF(T6:T7,"D1")+COUNTIF(T9:T10,"D1")+COUNTIF(T12,"D1")+COUNTIF(T15,"D1")+COUNTIF(T18:T19,"D1")+COUNTIF(T21,"D1")</f>
        <v>6</v>
      </c>
      <c r="U49" s="4418">
        <f t="shared" si="30"/>
        <v>1</v>
      </c>
      <c r="V49" s="4418">
        <f t="shared" si="30"/>
        <v>2</v>
      </c>
      <c r="W49" s="4418">
        <f t="shared" si="30"/>
        <v>2</v>
      </c>
      <c r="X49" s="4418">
        <f t="shared" si="30"/>
        <v>6</v>
      </c>
      <c r="Y49" s="4418">
        <f t="shared" si="30"/>
        <v>5</v>
      </c>
      <c r="Z49" s="4418">
        <f t="shared" si="30"/>
        <v>5</v>
      </c>
      <c r="AA49" s="4418">
        <f t="shared" si="30"/>
        <v>6</v>
      </c>
      <c r="AB49" s="4418">
        <f t="shared" si="30"/>
        <v>3</v>
      </c>
      <c r="AC49" s="4418">
        <f t="shared" si="30"/>
        <v>1</v>
      </c>
      <c r="AD49" s="4418">
        <f t="shared" si="30"/>
        <v>4</v>
      </c>
      <c r="AE49" s="4418">
        <f t="shared" si="30"/>
        <v>5</v>
      </c>
      <c r="AF49" s="4418">
        <f t="shared" si="30"/>
        <v>6</v>
      </c>
      <c r="AG49" s="4418">
        <f t="shared" si="30"/>
        <v>4</v>
      </c>
      <c r="AH49" s="4418">
        <f t="shared" si="30"/>
        <v>7</v>
      </c>
      <c r="AI49" s="4418">
        <f t="shared" si="30"/>
        <v>2</v>
      </c>
      <c r="AJ49" s="4418">
        <f t="shared" si="30"/>
        <v>2</v>
      </c>
    </row>
    <row r="50" spans="1:36">
      <c r="A50" s="4036" t="s">
        <v>784</v>
      </c>
      <c r="B50" s="3810">
        <f t="shared" ref="B50:AJ50" si="31">B47+B48</f>
        <v>15</v>
      </c>
      <c r="C50" s="3810">
        <f t="shared" si="31"/>
        <v>12</v>
      </c>
      <c r="D50" s="3810">
        <f t="shared" si="31"/>
        <v>12</v>
      </c>
      <c r="E50" s="2032" t="s">
        <v>2</v>
      </c>
      <c r="F50" s="4925">
        <f t="shared" si="31"/>
        <v>3</v>
      </c>
      <c r="G50" s="3810">
        <f t="shared" si="31"/>
        <v>3</v>
      </c>
      <c r="H50" s="3810">
        <f t="shared" si="31"/>
        <v>3</v>
      </c>
      <c r="I50" s="3810">
        <f t="shared" si="31"/>
        <v>7</v>
      </c>
      <c r="J50" s="3810">
        <f t="shared" si="31"/>
        <v>14</v>
      </c>
      <c r="K50" s="3810">
        <f t="shared" si="31"/>
        <v>11</v>
      </c>
      <c r="L50" s="3810">
        <f t="shared" si="31"/>
        <v>15</v>
      </c>
      <c r="M50" s="4264">
        <f t="shared" si="31"/>
        <v>11</v>
      </c>
      <c r="N50" s="2723">
        <f t="shared" si="31"/>
        <v>3</v>
      </c>
      <c r="O50" s="2723">
        <f t="shared" si="31"/>
        <v>3</v>
      </c>
      <c r="P50" s="2723">
        <f t="shared" si="31"/>
        <v>16</v>
      </c>
      <c r="Q50" s="3810">
        <f t="shared" si="31"/>
        <v>13</v>
      </c>
      <c r="R50" s="3810">
        <f t="shared" si="31"/>
        <v>11</v>
      </c>
      <c r="S50" s="3810">
        <f t="shared" si="31"/>
        <v>12</v>
      </c>
      <c r="T50" s="3810">
        <f t="shared" si="31"/>
        <v>12</v>
      </c>
      <c r="U50" s="2723">
        <f t="shared" si="31"/>
        <v>3</v>
      </c>
      <c r="V50" s="2723">
        <f t="shared" si="31"/>
        <v>3</v>
      </c>
      <c r="W50" s="3810">
        <f t="shared" si="31"/>
        <v>7</v>
      </c>
      <c r="X50" s="3810">
        <f t="shared" si="31"/>
        <v>15</v>
      </c>
      <c r="Y50" s="3810">
        <f t="shared" si="31"/>
        <v>12</v>
      </c>
      <c r="Z50" s="3810">
        <f t="shared" si="31"/>
        <v>11</v>
      </c>
      <c r="AA50" s="3810">
        <f t="shared" si="31"/>
        <v>12</v>
      </c>
      <c r="AB50" s="3810">
        <f t="shared" si="31"/>
        <v>3</v>
      </c>
      <c r="AC50" s="3810">
        <f t="shared" si="31"/>
        <v>3</v>
      </c>
      <c r="AD50" s="3810">
        <f t="shared" si="31"/>
        <v>10</v>
      </c>
      <c r="AE50" s="3810">
        <f t="shared" si="31"/>
        <v>12</v>
      </c>
      <c r="AF50" s="3810">
        <f t="shared" si="31"/>
        <v>15</v>
      </c>
      <c r="AG50" s="3810">
        <f t="shared" si="31"/>
        <v>9</v>
      </c>
      <c r="AH50" s="3810">
        <f t="shared" si="31"/>
        <v>12</v>
      </c>
      <c r="AI50" s="3810">
        <f t="shared" si="31"/>
        <v>3</v>
      </c>
      <c r="AJ50" s="3810">
        <f t="shared" si="31"/>
        <v>3</v>
      </c>
    </row>
    <row r="51" spans="1:36">
      <c r="A51" s="4821" t="s">
        <v>4</v>
      </c>
      <c r="B51" s="3810">
        <f t="shared" ref="B51:AJ51" si="32">COUNTIF(B5:B23,"n")</f>
        <v>3</v>
      </c>
      <c r="C51" s="3810">
        <f t="shared" si="32"/>
        <v>3</v>
      </c>
      <c r="D51" s="3810">
        <f t="shared" si="32"/>
        <v>3</v>
      </c>
      <c r="E51" s="2032" t="s">
        <v>2</v>
      </c>
      <c r="F51" s="4925">
        <f t="shared" si="32"/>
        <v>3</v>
      </c>
      <c r="G51" s="3810">
        <f t="shared" si="32"/>
        <v>3</v>
      </c>
      <c r="H51" s="3810">
        <f t="shared" si="32"/>
        <v>3</v>
      </c>
      <c r="I51" s="3810">
        <f t="shared" si="32"/>
        <v>3</v>
      </c>
      <c r="J51" s="3810">
        <f t="shared" si="32"/>
        <v>3</v>
      </c>
      <c r="K51" s="3810">
        <f t="shared" si="32"/>
        <v>3</v>
      </c>
      <c r="L51" s="3810">
        <f t="shared" si="32"/>
        <v>3</v>
      </c>
      <c r="M51" s="4264">
        <f t="shared" si="32"/>
        <v>3</v>
      </c>
      <c r="N51" s="2723">
        <f t="shared" si="32"/>
        <v>3</v>
      </c>
      <c r="O51" s="2723">
        <f t="shared" si="32"/>
        <v>3</v>
      </c>
      <c r="P51" s="2723">
        <f t="shared" si="32"/>
        <v>3</v>
      </c>
      <c r="Q51" s="3810">
        <f t="shared" si="32"/>
        <v>3</v>
      </c>
      <c r="R51" s="3810">
        <f t="shared" si="32"/>
        <v>3</v>
      </c>
      <c r="S51" s="3810">
        <f t="shared" si="32"/>
        <v>3</v>
      </c>
      <c r="T51" s="3810">
        <f t="shared" si="32"/>
        <v>3</v>
      </c>
      <c r="U51" s="2723">
        <f t="shared" si="32"/>
        <v>3</v>
      </c>
      <c r="V51" s="2723">
        <f t="shared" si="32"/>
        <v>3</v>
      </c>
      <c r="W51" s="3810">
        <f t="shared" si="32"/>
        <v>3</v>
      </c>
      <c r="X51" s="3810">
        <f t="shared" si="32"/>
        <v>3</v>
      </c>
      <c r="Y51" s="3810">
        <f t="shared" si="32"/>
        <v>3</v>
      </c>
      <c r="Z51" s="3810">
        <f t="shared" si="32"/>
        <v>3</v>
      </c>
      <c r="AA51" s="3810">
        <f t="shared" si="32"/>
        <v>3</v>
      </c>
      <c r="AB51" s="3810">
        <f t="shared" si="32"/>
        <v>3</v>
      </c>
      <c r="AC51" s="3810">
        <f t="shared" si="32"/>
        <v>3</v>
      </c>
      <c r="AD51" s="3810">
        <f t="shared" si="32"/>
        <v>3</v>
      </c>
      <c r="AE51" s="3810">
        <f t="shared" si="32"/>
        <v>3</v>
      </c>
      <c r="AF51" s="3810">
        <f t="shared" si="32"/>
        <v>3</v>
      </c>
      <c r="AG51" s="3810">
        <f t="shared" si="32"/>
        <v>3</v>
      </c>
      <c r="AH51" s="3810">
        <f t="shared" si="32"/>
        <v>3</v>
      </c>
      <c r="AI51" s="3810">
        <f t="shared" si="32"/>
        <v>3</v>
      </c>
      <c r="AJ51" s="3810">
        <f t="shared" si="32"/>
        <v>3</v>
      </c>
    </row>
    <row r="52" spans="1:36" ht="17.25" thickBot="1">
      <c r="A52" s="4822" t="s">
        <v>1841</v>
      </c>
      <c r="B52" s="4424">
        <f t="shared" ref="B52:L52" si="33">COUNTIF(B14,"N")+COUNTIF(B11,"N")+COUNTIF(B8,"N")+COUNTIF(B17,"N")+COUNTIF(B20,"N")+COUNTIF(B23,"N")</f>
        <v>1</v>
      </c>
      <c r="C52" s="4424">
        <f t="shared" si="33"/>
        <v>1</v>
      </c>
      <c r="D52" s="4424">
        <f t="shared" si="33"/>
        <v>1</v>
      </c>
      <c r="E52" s="2032" t="s">
        <v>2</v>
      </c>
      <c r="F52" s="4931">
        <f t="shared" si="33"/>
        <v>1</v>
      </c>
      <c r="G52" s="4424">
        <f t="shared" si="33"/>
        <v>1</v>
      </c>
      <c r="H52" s="4424">
        <f t="shared" si="33"/>
        <v>1</v>
      </c>
      <c r="I52" s="4424">
        <f t="shared" si="33"/>
        <v>1</v>
      </c>
      <c r="J52" s="4424">
        <f t="shared" si="33"/>
        <v>1</v>
      </c>
      <c r="K52" s="4424">
        <f t="shared" si="33"/>
        <v>1</v>
      </c>
      <c r="L52" s="4424">
        <f t="shared" si="33"/>
        <v>1</v>
      </c>
      <c r="M52" s="4423">
        <f t="shared" ref="M52:Z52" si="34">COUNTIF(M11,"N")+COUNTIF(M14,"N")+COUNTIF(M8,"N")+COUNTIF(M17,"N")+COUNTIF(M20,"N")+COUNTIF(M23,"N")</f>
        <v>1</v>
      </c>
      <c r="N52" s="4823">
        <f t="shared" si="34"/>
        <v>1</v>
      </c>
      <c r="O52" s="4823">
        <f t="shared" si="34"/>
        <v>1</v>
      </c>
      <c r="P52" s="4823">
        <f t="shared" si="34"/>
        <v>1</v>
      </c>
      <c r="Q52" s="4424">
        <f t="shared" si="34"/>
        <v>1</v>
      </c>
      <c r="R52" s="4424">
        <f t="shared" si="34"/>
        <v>1</v>
      </c>
      <c r="S52" s="4424">
        <f t="shared" si="34"/>
        <v>1</v>
      </c>
      <c r="T52" s="4424">
        <f t="shared" si="34"/>
        <v>1</v>
      </c>
      <c r="U52" s="4823">
        <f t="shared" si="34"/>
        <v>1</v>
      </c>
      <c r="V52" s="4823">
        <f t="shared" si="34"/>
        <v>1</v>
      </c>
      <c r="W52" s="4424">
        <f t="shared" si="34"/>
        <v>1</v>
      </c>
      <c r="X52" s="4424">
        <f t="shared" si="34"/>
        <v>1</v>
      </c>
      <c r="Y52" s="4424">
        <f t="shared" si="34"/>
        <v>1</v>
      </c>
      <c r="Z52" s="4424">
        <f t="shared" si="34"/>
        <v>1</v>
      </c>
      <c r="AA52" s="4424">
        <f t="shared" ref="AA52:AJ52" si="35">COUNTIF(AA14,"N")+COUNTIF(AA11,"N")+COUNTIF(AA8,"N")+COUNTIF(AA17,"N")+COUNTIF(AA20,"N")+COUNTIF(AA23,"N")</f>
        <v>1</v>
      </c>
      <c r="AB52" s="4424">
        <f t="shared" si="35"/>
        <v>1</v>
      </c>
      <c r="AC52" s="4424">
        <f t="shared" si="35"/>
        <v>1</v>
      </c>
      <c r="AD52" s="4424">
        <f t="shared" si="35"/>
        <v>1</v>
      </c>
      <c r="AE52" s="4424">
        <f t="shared" si="35"/>
        <v>1</v>
      </c>
      <c r="AF52" s="4424">
        <f t="shared" si="35"/>
        <v>1</v>
      </c>
      <c r="AG52" s="4424">
        <f t="shared" si="35"/>
        <v>1</v>
      </c>
      <c r="AH52" s="4424">
        <f t="shared" si="35"/>
        <v>1</v>
      </c>
      <c r="AI52" s="4424">
        <f t="shared" si="35"/>
        <v>1</v>
      </c>
      <c r="AJ52" s="4424">
        <f t="shared" si="35"/>
        <v>1</v>
      </c>
    </row>
  </sheetData>
  <mergeCells count="4">
    <mergeCell ref="A1:AQ1"/>
    <mergeCell ref="B2:E2"/>
    <mergeCell ref="F2:AJ2"/>
    <mergeCell ref="AK2:AR3"/>
  </mergeCells>
  <phoneticPr fontId="3" type="noConversion"/>
  <conditionalFormatting sqref="B4:AJ4">
    <cfRule type="cellIs" dxfId="29533" priority="5206" operator="equal">
      <formula>"일"</formula>
    </cfRule>
    <cfRule type="containsText" dxfId="29532" priority="5207" operator="containsText" text="토">
      <formula>NOT(ISERROR(SEARCH("토",B4)))</formula>
    </cfRule>
    <cfRule type="cellIs" dxfId="29531" priority="5208" operator="equal">
      <formula>"토"</formula>
    </cfRule>
  </conditionalFormatting>
  <conditionalFormatting sqref="L35">
    <cfRule type="cellIs" dxfId="29530" priority="5205" operator="equal">
      <formula>"연"</formula>
    </cfRule>
  </conditionalFormatting>
  <conditionalFormatting sqref="L35">
    <cfRule type="cellIs" dxfId="29529" priority="5204" operator="equal">
      <formula>"연"</formula>
    </cfRule>
  </conditionalFormatting>
  <conditionalFormatting sqref="L35">
    <cfRule type="cellIs" dxfId="29528" priority="5201" operator="equal">
      <formula>"연"</formula>
    </cfRule>
    <cfRule type="cellIs" dxfId="29527" priority="5202" operator="equal">
      <formula>"연"</formula>
    </cfRule>
    <cfRule type="cellIs" dxfId="29526" priority="5203" operator="equal">
      <formula>"연"</formula>
    </cfRule>
  </conditionalFormatting>
  <conditionalFormatting sqref="L35">
    <cfRule type="cellIs" dxfId="29525" priority="5200" operator="equal">
      <formula>"연"</formula>
    </cfRule>
  </conditionalFormatting>
  <conditionalFormatting sqref="L35">
    <cfRule type="cellIs" dxfId="29524" priority="5195" operator="equal">
      <formula>"연"</formula>
    </cfRule>
    <cfRule type="cellIs" dxfId="29523" priority="5196" operator="equal">
      <formula>"연"</formula>
    </cfRule>
    <cfRule type="cellIs" dxfId="29522" priority="5197" operator="equal">
      <formula>"연"</formula>
    </cfRule>
    <cfRule type="cellIs" dxfId="29521" priority="5198" operator="equal">
      <formula>"연"</formula>
    </cfRule>
    <cfRule type="cellIs" dxfId="29520" priority="5199" operator="equal">
      <formula>"연"</formula>
    </cfRule>
  </conditionalFormatting>
  <conditionalFormatting sqref="L35">
    <cfRule type="cellIs" dxfId="29519" priority="5194" operator="equal">
      <formula>"연"</formula>
    </cfRule>
  </conditionalFormatting>
  <conditionalFormatting sqref="L35">
    <cfRule type="cellIs" dxfId="29518" priority="5191" operator="equal">
      <formula>"연"</formula>
    </cfRule>
    <cfRule type="cellIs" dxfId="29517" priority="5192" operator="equal">
      <formula>"연"</formula>
    </cfRule>
    <cfRule type="cellIs" dxfId="29516" priority="5193" operator="equal">
      <formula>"연"</formula>
    </cfRule>
  </conditionalFormatting>
  <conditionalFormatting sqref="L35">
    <cfRule type="cellIs" dxfId="29515" priority="5190" operator="equal">
      <formula>"연"</formula>
    </cfRule>
  </conditionalFormatting>
  <conditionalFormatting sqref="L35">
    <cfRule type="cellIs" dxfId="29514" priority="5189" operator="equal">
      <formula>"연"</formula>
    </cfRule>
  </conditionalFormatting>
  <conditionalFormatting sqref="L35">
    <cfRule type="cellIs" dxfId="29513" priority="5184" operator="equal">
      <formula>"연"</formula>
    </cfRule>
    <cfRule type="cellIs" dxfId="29512" priority="5185" operator="equal">
      <formula>"연"</formula>
    </cfRule>
    <cfRule type="cellIs" dxfId="29511" priority="5186" operator="equal">
      <formula>"연"</formula>
    </cfRule>
    <cfRule type="cellIs" dxfId="29510" priority="5187" operator="equal">
      <formula>"연"</formula>
    </cfRule>
    <cfRule type="cellIs" dxfId="29509" priority="5188" operator="equal">
      <formula>"연"</formula>
    </cfRule>
  </conditionalFormatting>
  <conditionalFormatting sqref="L35">
    <cfRule type="cellIs" dxfId="29508" priority="5179" operator="equal">
      <formula>"연"</formula>
    </cfRule>
    <cfRule type="cellIs" dxfId="29507" priority="5180" operator="equal">
      <formula>"연"</formula>
    </cfRule>
    <cfRule type="cellIs" dxfId="29506" priority="5181" operator="equal">
      <formula>"연"</formula>
    </cfRule>
    <cfRule type="cellIs" dxfId="29505" priority="5182" operator="equal">
      <formula>"연"</formula>
    </cfRule>
    <cfRule type="cellIs" dxfId="29504" priority="5183" operator="equal">
      <formula>"연"</formula>
    </cfRule>
  </conditionalFormatting>
  <conditionalFormatting sqref="L35">
    <cfRule type="cellIs" dxfId="29503" priority="5174" operator="equal">
      <formula>"연"</formula>
    </cfRule>
    <cfRule type="cellIs" dxfId="29502" priority="5175" operator="equal">
      <formula>"연"</formula>
    </cfRule>
    <cfRule type="cellIs" dxfId="29501" priority="5176" operator="equal">
      <formula>"연"</formula>
    </cfRule>
    <cfRule type="cellIs" dxfId="29500" priority="5177" operator="equal">
      <formula>"연"</formula>
    </cfRule>
    <cfRule type="cellIs" dxfId="29499" priority="5178" operator="equal">
      <formula>"연"</formula>
    </cfRule>
  </conditionalFormatting>
  <conditionalFormatting sqref="B11:H13 B10:C10 E10:H10 B22:H23 B24:E24 G24:H24 H25:H26 B14:E14 G14:H14 B20:H20 B19 F31:H33 B31:D33 B27:B28 B15:H15 B16 D16:H16 B9:H9 B25:F25 B26:D26 F26 D19:H19 D27 B17:H18">
    <cfRule type="cellIs" dxfId="29498" priority="5173" operator="equal">
      <formula>"연"</formula>
    </cfRule>
  </conditionalFormatting>
  <conditionalFormatting sqref="G32:G33">
    <cfRule type="cellIs" dxfId="29497" priority="5172" operator="equal">
      <formula>"연"</formula>
    </cfRule>
  </conditionalFormatting>
  <conditionalFormatting sqref="H26">
    <cfRule type="cellIs" dxfId="29496" priority="5171" operator="equal">
      <formula>"연"</formula>
    </cfRule>
  </conditionalFormatting>
  <conditionalFormatting sqref="B32">
    <cfRule type="cellIs" dxfId="29495" priority="5170" operator="equal">
      <formula>"연"</formula>
    </cfRule>
  </conditionalFormatting>
  <conditionalFormatting sqref="B32">
    <cfRule type="cellIs" dxfId="29494" priority="5169" operator="equal">
      <formula>"연"</formula>
    </cfRule>
  </conditionalFormatting>
  <conditionalFormatting sqref="B32">
    <cfRule type="cellIs" dxfId="29493" priority="5168" operator="equal">
      <formula>"연"</formula>
    </cfRule>
  </conditionalFormatting>
  <conditionalFormatting sqref="B32">
    <cfRule type="cellIs" dxfId="29492" priority="5165" operator="equal">
      <formula>"연"</formula>
    </cfRule>
    <cfRule type="cellIs" dxfId="29491" priority="5166" operator="equal">
      <formula>"연"</formula>
    </cfRule>
    <cfRule type="cellIs" dxfId="29490" priority="5167" operator="equal">
      <formula>"연"</formula>
    </cfRule>
  </conditionalFormatting>
  <conditionalFormatting sqref="B32">
    <cfRule type="cellIs" dxfId="29489" priority="5164" operator="equal">
      <formula>"연"</formula>
    </cfRule>
  </conditionalFormatting>
  <conditionalFormatting sqref="B32">
    <cfRule type="cellIs" dxfId="29488" priority="5163" operator="equal">
      <formula>"연"</formula>
    </cfRule>
  </conditionalFormatting>
  <conditionalFormatting sqref="B32">
    <cfRule type="cellIs" dxfId="29487" priority="5162" operator="equal">
      <formula>"연"</formula>
    </cfRule>
  </conditionalFormatting>
  <conditionalFormatting sqref="B32">
    <cfRule type="cellIs" dxfId="29486" priority="5161" operator="equal">
      <formula>"연"</formula>
    </cfRule>
  </conditionalFormatting>
  <conditionalFormatting sqref="B32">
    <cfRule type="cellIs" dxfId="29485" priority="5160" operator="equal">
      <formula>"연"</formula>
    </cfRule>
  </conditionalFormatting>
  <conditionalFormatting sqref="B32">
    <cfRule type="cellIs" dxfId="29484" priority="5159" operator="equal">
      <formula>"연"</formula>
    </cfRule>
  </conditionalFormatting>
  <conditionalFormatting sqref="B32">
    <cfRule type="cellIs" dxfId="29483" priority="5158" operator="equal">
      <formula>"연"</formula>
    </cfRule>
  </conditionalFormatting>
  <conditionalFormatting sqref="C18">
    <cfRule type="cellIs" dxfId="29482" priority="5157" operator="equal">
      <formula>"연"</formula>
    </cfRule>
  </conditionalFormatting>
  <conditionalFormatting sqref="C18">
    <cfRule type="cellIs" dxfId="29481" priority="5156" operator="equal">
      <formula>"연"</formula>
    </cfRule>
  </conditionalFormatting>
  <conditionalFormatting sqref="C18">
    <cfRule type="cellIs" dxfId="29480" priority="5155" operator="equal">
      <formula>"연"</formula>
    </cfRule>
  </conditionalFormatting>
  <conditionalFormatting sqref="C18">
    <cfRule type="cellIs" dxfId="29479" priority="5152" operator="equal">
      <formula>"연"</formula>
    </cfRule>
    <cfRule type="cellIs" dxfId="29478" priority="5153" operator="equal">
      <formula>"연"</formula>
    </cfRule>
    <cfRule type="cellIs" dxfId="29477" priority="5154" operator="equal">
      <formula>"연"</formula>
    </cfRule>
  </conditionalFormatting>
  <conditionalFormatting sqref="C18">
    <cfRule type="cellIs" dxfId="29476" priority="5151" operator="equal">
      <formula>"연"</formula>
    </cfRule>
  </conditionalFormatting>
  <conditionalFormatting sqref="C18">
    <cfRule type="cellIs" dxfId="29475" priority="5150" operator="equal">
      <formula>"연"</formula>
    </cfRule>
  </conditionalFormatting>
  <conditionalFormatting sqref="C18">
    <cfRule type="cellIs" dxfId="29474" priority="5149" operator="equal">
      <formula>"연"</formula>
    </cfRule>
  </conditionalFormatting>
  <conditionalFormatting sqref="C18">
    <cfRule type="cellIs" dxfId="29473" priority="5148" operator="equal">
      <formula>"연"</formula>
    </cfRule>
  </conditionalFormatting>
  <conditionalFormatting sqref="C18">
    <cfRule type="cellIs" dxfId="29472" priority="5147" operator="equal">
      <formula>"연"</formula>
    </cfRule>
  </conditionalFormatting>
  <conditionalFormatting sqref="C18">
    <cfRule type="cellIs" dxfId="29471" priority="5146" operator="equal">
      <formula>"연"</formula>
    </cfRule>
  </conditionalFormatting>
  <conditionalFormatting sqref="C18">
    <cfRule type="cellIs" dxfId="29470" priority="5145" operator="equal">
      <formula>"연"</formula>
    </cfRule>
  </conditionalFormatting>
  <conditionalFormatting sqref="D26:D27">
    <cfRule type="cellIs" dxfId="29469" priority="5144" operator="equal">
      <formula>"연"</formula>
    </cfRule>
  </conditionalFormatting>
  <conditionalFormatting sqref="D26:D27">
    <cfRule type="cellIs" dxfId="29468" priority="5143" operator="equal">
      <formula>"연"</formula>
    </cfRule>
  </conditionalFormatting>
  <conditionalFormatting sqref="D26:D27">
    <cfRule type="cellIs" dxfId="29467" priority="5142" operator="equal">
      <formula>"연"</formula>
    </cfRule>
  </conditionalFormatting>
  <conditionalFormatting sqref="D26:D27">
    <cfRule type="cellIs" dxfId="29466" priority="5139" operator="equal">
      <formula>"연"</formula>
    </cfRule>
    <cfRule type="cellIs" dxfId="29465" priority="5140" operator="equal">
      <formula>"연"</formula>
    </cfRule>
    <cfRule type="cellIs" dxfId="29464" priority="5141" operator="equal">
      <formula>"연"</formula>
    </cfRule>
  </conditionalFormatting>
  <conditionalFormatting sqref="D26:D27">
    <cfRule type="cellIs" dxfId="29463" priority="5138" operator="equal">
      <formula>"연"</formula>
    </cfRule>
  </conditionalFormatting>
  <conditionalFormatting sqref="D26:D27">
    <cfRule type="cellIs" dxfId="29462" priority="5137" operator="equal">
      <formula>"연"</formula>
    </cfRule>
  </conditionalFormatting>
  <conditionalFormatting sqref="D26:D27">
    <cfRule type="cellIs" dxfId="29461" priority="5136" operator="equal">
      <formula>"연"</formula>
    </cfRule>
  </conditionalFormatting>
  <conditionalFormatting sqref="D26:D27">
    <cfRule type="cellIs" dxfId="29460" priority="5135" operator="equal">
      <formula>"연"</formula>
    </cfRule>
  </conditionalFormatting>
  <conditionalFormatting sqref="D26:D27">
    <cfRule type="cellIs" dxfId="29459" priority="5134" operator="equal">
      <formula>"연"</formula>
    </cfRule>
  </conditionalFormatting>
  <conditionalFormatting sqref="D26:D27">
    <cfRule type="cellIs" dxfId="29458" priority="5133" operator="equal">
      <formula>"연"</formula>
    </cfRule>
  </conditionalFormatting>
  <conditionalFormatting sqref="D26:D27">
    <cfRule type="cellIs" dxfId="29457" priority="5132" operator="equal">
      <formula>"연"</formula>
    </cfRule>
  </conditionalFormatting>
  <conditionalFormatting sqref="D19:E19">
    <cfRule type="cellIs" dxfId="29456" priority="5131" operator="equal">
      <formula>"연"</formula>
    </cfRule>
  </conditionalFormatting>
  <conditionalFormatting sqref="D19:E19">
    <cfRule type="cellIs" dxfId="29455" priority="5130" operator="equal">
      <formula>"연"</formula>
    </cfRule>
  </conditionalFormatting>
  <conditionalFormatting sqref="D19:E19">
    <cfRule type="cellIs" dxfId="29454" priority="5129" operator="equal">
      <formula>"연"</formula>
    </cfRule>
  </conditionalFormatting>
  <conditionalFormatting sqref="D19:E19">
    <cfRule type="cellIs" dxfId="29453" priority="5126" operator="equal">
      <formula>"연"</formula>
    </cfRule>
    <cfRule type="cellIs" dxfId="29452" priority="5127" operator="equal">
      <formula>"연"</formula>
    </cfRule>
    <cfRule type="cellIs" dxfId="29451" priority="5128" operator="equal">
      <formula>"연"</formula>
    </cfRule>
  </conditionalFormatting>
  <conditionalFormatting sqref="D19:E19">
    <cfRule type="cellIs" dxfId="29450" priority="5125" operator="equal">
      <formula>"연"</formula>
    </cfRule>
  </conditionalFormatting>
  <conditionalFormatting sqref="D19:E19">
    <cfRule type="cellIs" dxfId="29449" priority="5124" operator="equal">
      <formula>"연"</formula>
    </cfRule>
  </conditionalFormatting>
  <conditionalFormatting sqref="D19:E19">
    <cfRule type="cellIs" dxfId="29448" priority="5123" operator="equal">
      <formula>"연"</formula>
    </cfRule>
  </conditionalFormatting>
  <conditionalFormatting sqref="D19:E19">
    <cfRule type="cellIs" dxfId="29447" priority="5122" operator="equal">
      <formula>"연"</formula>
    </cfRule>
  </conditionalFormatting>
  <conditionalFormatting sqref="D19:E19">
    <cfRule type="cellIs" dxfId="29446" priority="5121" operator="equal">
      <formula>"연"</formula>
    </cfRule>
  </conditionalFormatting>
  <conditionalFormatting sqref="D19:E19">
    <cfRule type="cellIs" dxfId="29445" priority="5120" operator="equal">
      <formula>"연"</formula>
    </cfRule>
  </conditionalFormatting>
  <conditionalFormatting sqref="D19:E19">
    <cfRule type="cellIs" dxfId="29444" priority="5119" operator="equal">
      <formula>"연"</formula>
    </cfRule>
  </conditionalFormatting>
  <conditionalFormatting sqref="F25">
    <cfRule type="cellIs" dxfId="29443" priority="5105" operator="equal">
      <formula>"연"</formula>
    </cfRule>
  </conditionalFormatting>
  <conditionalFormatting sqref="E17">
    <cfRule type="cellIs" dxfId="29442" priority="5104" operator="equal">
      <formula>"연"</formula>
    </cfRule>
  </conditionalFormatting>
  <conditionalFormatting sqref="E17">
    <cfRule type="cellIs" dxfId="29441" priority="5103" operator="equal">
      <formula>"연"</formula>
    </cfRule>
  </conditionalFormatting>
  <conditionalFormatting sqref="E17">
    <cfRule type="cellIs" dxfId="29440" priority="5102" operator="equal">
      <formula>"연"</formula>
    </cfRule>
  </conditionalFormatting>
  <conditionalFormatting sqref="E17">
    <cfRule type="cellIs" dxfId="29439" priority="5099" operator="equal">
      <formula>"연"</formula>
    </cfRule>
    <cfRule type="cellIs" dxfId="29438" priority="5100" operator="equal">
      <formula>"연"</formula>
    </cfRule>
    <cfRule type="cellIs" dxfId="29437" priority="5101" operator="equal">
      <formula>"연"</formula>
    </cfRule>
  </conditionalFormatting>
  <conditionalFormatting sqref="E17">
    <cfRule type="cellIs" dxfId="29436" priority="5098" operator="equal">
      <formula>"연"</formula>
    </cfRule>
  </conditionalFormatting>
  <conditionalFormatting sqref="E17">
    <cfRule type="cellIs" dxfId="29435" priority="5097" operator="equal">
      <formula>"연"</formula>
    </cfRule>
  </conditionalFormatting>
  <conditionalFormatting sqref="E17">
    <cfRule type="cellIs" dxfId="29434" priority="5096" operator="equal">
      <formula>"연"</formula>
    </cfRule>
  </conditionalFormatting>
  <conditionalFormatting sqref="E17">
    <cfRule type="cellIs" dxfId="29433" priority="5095" operator="equal">
      <formula>"연"</formula>
    </cfRule>
  </conditionalFormatting>
  <conditionalFormatting sqref="E17">
    <cfRule type="cellIs" dxfId="29432" priority="5094" operator="equal">
      <formula>"연"</formula>
    </cfRule>
  </conditionalFormatting>
  <conditionalFormatting sqref="E17">
    <cfRule type="cellIs" dxfId="29431" priority="5093" operator="equal">
      <formula>"연"</formula>
    </cfRule>
  </conditionalFormatting>
  <conditionalFormatting sqref="E17">
    <cfRule type="cellIs" dxfId="29430" priority="5092" operator="equal">
      <formula>"연"</formula>
    </cfRule>
  </conditionalFormatting>
  <conditionalFormatting sqref="D6">
    <cfRule type="cellIs" dxfId="29429" priority="5091" operator="equal">
      <formula>"연"</formula>
    </cfRule>
  </conditionalFormatting>
  <conditionalFormatting sqref="D6">
    <cfRule type="cellIs" dxfId="29428" priority="5090" operator="equal">
      <formula>"연"</formula>
    </cfRule>
  </conditionalFormatting>
  <conditionalFormatting sqref="D6">
    <cfRule type="cellIs" dxfId="29427" priority="5089" operator="equal">
      <formula>"연"</formula>
    </cfRule>
  </conditionalFormatting>
  <conditionalFormatting sqref="D6">
    <cfRule type="cellIs" dxfId="29426" priority="5086" operator="equal">
      <formula>"연"</formula>
    </cfRule>
    <cfRule type="cellIs" dxfId="29425" priority="5087" operator="equal">
      <formula>"연"</formula>
    </cfRule>
    <cfRule type="cellIs" dxfId="29424" priority="5088" operator="equal">
      <formula>"연"</formula>
    </cfRule>
  </conditionalFormatting>
  <conditionalFormatting sqref="D6">
    <cfRule type="cellIs" dxfId="29423" priority="5085" operator="equal">
      <formula>"연"</formula>
    </cfRule>
  </conditionalFormatting>
  <conditionalFormatting sqref="D6">
    <cfRule type="cellIs" dxfId="29422" priority="5084" operator="equal">
      <formula>"연"</formula>
    </cfRule>
  </conditionalFormatting>
  <conditionalFormatting sqref="D6">
    <cfRule type="cellIs" dxfId="29421" priority="5083" operator="equal">
      <formula>"연"</formula>
    </cfRule>
  </conditionalFormatting>
  <conditionalFormatting sqref="D6">
    <cfRule type="cellIs" dxfId="29420" priority="5082" operator="equal">
      <formula>"연"</formula>
    </cfRule>
  </conditionalFormatting>
  <conditionalFormatting sqref="D6">
    <cfRule type="cellIs" dxfId="29419" priority="5081" operator="equal">
      <formula>"연"</formula>
    </cfRule>
  </conditionalFormatting>
  <conditionalFormatting sqref="D6">
    <cfRule type="cellIs" dxfId="29418" priority="5080" operator="equal">
      <formula>"연"</formula>
    </cfRule>
  </conditionalFormatting>
  <conditionalFormatting sqref="D6">
    <cfRule type="cellIs" dxfId="29417" priority="5079" operator="equal">
      <formula>"연"</formula>
    </cfRule>
  </conditionalFormatting>
  <conditionalFormatting sqref="B16">
    <cfRule type="cellIs" dxfId="29416" priority="5065" operator="equal">
      <formula>"연"</formula>
    </cfRule>
  </conditionalFormatting>
  <conditionalFormatting sqref="B16">
    <cfRule type="cellIs" dxfId="29415" priority="5064" operator="equal">
      <formula>"연"</formula>
    </cfRule>
  </conditionalFormatting>
  <conditionalFormatting sqref="B16">
    <cfRule type="cellIs" dxfId="29414" priority="5063" operator="equal">
      <formula>"연"</formula>
    </cfRule>
  </conditionalFormatting>
  <conditionalFormatting sqref="B16">
    <cfRule type="cellIs" dxfId="29413" priority="5060" operator="equal">
      <formula>"연"</formula>
    </cfRule>
    <cfRule type="cellIs" dxfId="29412" priority="5061" operator="equal">
      <formula>"연"</formula>
    </cfRule>
    <cfRule type="cellIs" dxfId="29411" priority="5062" operator="equal">
      <formula>"연"</formula>
    </cfRule>
  </conditionalFormatting>
  <conditionalFormatting sqref="B16">
    <cfRule type="cellIs" dxfId="29410" priority="5059" operator="equal">
      <formula>"연"</formula>
    </cfRule>
  </conditionalFormatting>
  <conditionalFormatting sqref="B16">
    <cfRule type="cellIs" dxfId="29409" priority="5058" operator="equal">
      <formula>"연"</formula>
    </cfRule>
  </conditionalFormatting>
  <conditionalFormatting sqref="B16">
    <cfRule type="cellIs" dxfId="29408" priority="5057" operator="equal">
      <formula>"연"</formula>
    </cfRule>
  </conditionalFormatting>
  <conditionalFormatting sqref="B16">
    <cfRule type="cellIs" dxfId="29407" priority="5056" operator="equal">
      <formula>"연"</formula>
    </cfRule>
  </conditionalFormatting>
  <conditionalFormatting sqref="B16">
    <cfRule type="cellIs" dxfId="29406" priority="5055" operator="equal">
      <formula>"연"</formula>
    </cfRule>
  </conditionalFormatting>
  <conditionalFormatting sqref="B16">
    <cfRule type="cellIs" dxfId="29405" priority="5054" operator="equal">
      <formula>"연"</formula>
    </cfRule>
  </conditionalFormatting>
  <conditionalFormatting sqref="B16">
    <cfRule type="cellIs" dxfId="29404" priority="5053" operator="equal">
      <formula>"연"</formula>
    </cfRule>
  </conditionalFormatting>
  <conditionalFormatting sqref="C10">
    <cfRule type="cellIs" dxfId="29403" priority="5052" operator="equal">
      <formula>"연"</formula>
    </cfRule>
  </conditionalFormatting>
  <conditionalFormatting sqref="C10">
    <cfRule type="cellIs" dxfId="29402" priority="5051" operator="equal">
      <formula>"연"</formula>
    </cfRule>
  </conditionalFormatting>
  <conditionalFormatting sqref="C10">
    <cfRule type="cellIs" dxfId="29401" priority="5050" operator="equal">
      <formula>"연"</formula>
    </cfRule>
  </conditionalFormatting>
  <conditionalFormatting sqref="C10">
    <cfRule type="cellIs" dxfId="29400" priority="5047" operator="equal">
      <formula>"연"</formula>
    </cfRule>
    <cfRule type="cellIs" dxfId="29399" priority="5048" operator="equal">
      <formula>"연"</formula>
    </cfRule>
    <cfRule type="cellIs" dxfId="29398" priority="5049" operator="equal">
      <formula>"연"</formula>
    </cfRule>
  </conditionalFormatting>
  <conditionalFormatting sqref="C10">
    <cfRule type="cellIs" dxfId="29397" priority="5046" operator="equal">
      <formula>"연"</formula>
    </cfRule>
  </conditionalFormatting>
  <conditionalFormatting sqref="C10">
    <cfRule type="cellIs" dxfId="29396" priority="5045" operator="equal">
      <formula>"연"</formula>
    </cfRule>
  </conditionalFormatting>
  <conditionalFormatting sqref="C10">
    <cfRule type="cellIs" dxfId="29395" priority="5044" operator="equal">
      <formula>"연"</formula>
    </cfRule>
  </conditionalFormatting>
  <conditionalFormatting sqref="C10">
    <cfRule type="cellIs" dxfId="29394" priority="5043" operator="equal">
      <formula>"연"</formula>
    </cfRule>
  </conditionalFormatting>
  <conditionalFormatting sqref="C10">
    <cfRule type="cellIs" dxfId="29393" priority="5042" operator="equal">
      <formula>"연"</formula>
    </cfRule>
  </conditionalFormatting>
  <conditionalFormatting sqref="C10">
    <cfRule type="cellIs" dxfId="29392" priority="5041" operator="equal">
      <formula>"연"</formula>
    </cfRule>
  </conditionalFormatting>
  <conditionalFormatting sqref="C10">
    <cfRule type="cellIs" dxfId="29391" priority="5040" operator="equal">
      <formula>"연"</formula>
    </cfRule>
  </conditionalFormatting>
  <conditionalFormatting sqref="B13">
    <cfRule type="cellIs" dxfId="29390" priority="5039" operator="equal">
      <formula>"연"</formula>
    </cfRule>
  </conditionalFormatting>
  <conditionalFormatting sqref="B13">
    <cfRule type="cellIs" dxfId="29389" priority="5038" operator="equal">
      <formula>"연"</formula>
    </cfRule>
  </conditionalFormatting>
  <conditionalFormatting sqref="B13">
    <cfRule type="cellIs" dxfId="29388" priority="5037" operator="equal">
      <formula>"연"</formula>
    </cfRule>
  </conditionalFormatting>
  <conditionalFormatting sqref="B13">
    <cfRule type="cellIs" dxfId="29387" priority="5034" operator="equal">
      <formula>"연"</formula>
    </cfRule>
    <cfRule type="cellIs" dxfId="29386" priority="5035" operator="equal">
      <formula>"연"</formula>
    </cfRule>
    <cfRule type="cellIs" dxfId="29385" priority="5036" operator="equal">
      <formula>"연"</formula>
    </cfRule>
  </conditionalFormatting>
  <conditionalFormatting sqref="B13">
    <cfRule type="cellIs" dxfId="29384" priority="5033" operator="equal">
      <formula>"연"</formula>
    </cfRule>
  </conditionalFormatting>
  <conditionalFormatting sqref="B13">
    <cfRule type="cellIs" dxfId="29383" priority="5032" operator="equal">
      <formula>"연"</formula>
    </cfRule>
  </conditionalFormatting>
  <conditionalFormatting sqref="B13">
    <cfRule type="cellIs" dxfId="29382" priority="5031" operator="equal">
      <formula>"연"</formula>
    </cfRule>
  </conditionalFormatting>
  <conditionalFormatting sqref="B13">
    <cfRule type="cellIs" dxfId="29381" priority="5030" operator="equal">
      <formula>"연"</formula>
    </cfRule>
  </conditionalFormatting>
  <conditionalFormatting sqref="B13">
    <cfRule type="cellIs" dxfId="29380" priority="5029" operator="equal">
      <formula>"연"</formula>
    </cfRule>
  </conditionalFormatting>
  <conditionalFormatting sqref="B13">
    <cfRule type="cellIs" dxfId="29379" priority="5028" operator="equal">
      <formula>"연"</formula>
    </cfRule>
  </conditionalFormatting>
  <conditionalFormatting sqref="B13">
    <cfRule type="cellIs" dxfId="29378" priority="5027" operator="equal">
      <formula>"연"</formula>
    </cfRule>
  </conditionalFormatting>
  <conditionalFormatting sqref="B21:C21 F21:H21">
    <cfRule type="cellIs" dxfId="29377" priority="5026" operator="equal">
      <formula>"연"</formula>
    </cfRule>
  </conditionalFormatting>
  <conditionalFormatting sqref="B37">
    <cfRule type="cellIs" dxfId="29376" priority="5025" operator="equal">
      <formula>"연"</formula>
    </cfRule>
  </conditionalFormatting>
  <conditionalFormatting sqref="B37">
    <cfRule type="cellIs" dxfId="29375" priority="5024" operator="equal">
      <formula>"연"</formula>
    </cfRule>
  </conditionalFormatting>
  <conditionalFormatting sqref="B37">
    <cfRule type="cellIs" dxfId="29374" priority="5021" operator="equal">
      <formula>"연"</formula>
    </cfRule>
    <cfRule type="cellIs" dxfId="29373" priority="5022" operator="equal">
      <formula>"연"</formula>
    </cfRule>
    <cfRule type="cellIs" dxfId="29372" priority="5023" operator="equal">
      <formula>"연"</formula>
    </cfRule>
  </conditionalFormatting>
  <conditionalFormatting sqref="B37">
    <cfRule type="cellIs" dxfId="29371" priority="5020" operator="equal">
      <formula>"연"</formula>
    </cfRule>
  </conditionalFormatting>
  <conditionalFormatting sqref="B37">
    <cfRule type="cellIs" dxfId="29370" priority="5015" operator="equal">
      <formula>"연"</formula>
    </cfRule>
    <cfRule type="cellIs" dxfId="29369" priority="5016" operator="equal">
      <formula>"연"</formula>
    </cfRule>
    <cfRule type="cellIs" dxfId="29368" priority="5017" operator="equal">
      <formula>"연"</formula>
    </cfRule>
    <cfRule type="cellIs" dxfId="29367" priority="5018" operator="equal">
      <formula>"연"</formula>
    </cfRule>
    <cfRule type="cellIs" dxfId="29366" priority="5019" operator="equal">
      <formula>"연"</formula>
    </cfRule>
  </conditionalFormatting>
  <conditionalFormatting sqref="B37">
    <cfRule type="cellIs" dxfId="29365" priority="5014" operator="equal">
      <formula>"연"</formula>
    </cfRule>
  </conditionalFormatting>
  <conditionalFormatting sqref="B37">
    <cfRule type="cellIs" dxfId="29364" priority="5011" operator="equal">
      <formula>"연"</formula>
    </cfRule>
    <cfRule type="cellIs" dxfId="29363" priority="5012" operator="equal">
      <formula>"연"</formula>
    </cfRule>
    <cfRule type="cellIs" dxfId="29362" priority="5013" operator="equal">
      <formula>"연"</formula>
    </cfRule>
  </conditionalFormatting>
  <conditionalFormatting sqref="B37">
    <cfRule type="cellIs" dxfId="29361" priority="5010" operator="equal">
      <formula>"연"</formula>
    </cfRule>
  </conditionalFormatting>
  <conditionalFormatting sqref="B37">
    <cfRule type="cellIs" dxfId="29360" priority="5009" operator="equal">
      <formula>"연"</formula>
    </cfRule>
  </conditionalFormatting>
  <conditionalFormatting sqref="B37">
    <cfRule type="cellIs" dxfId="29359" priority="5004" operator="equal">
      <formula>"연"</formula>
    </cfRule>
    <cfRule type="cellIs" dxfId="29358" priority="5005" operator="equal">
      <formula>"연"</formula>
    </cfRule>
    <cfRule type="cellIs" dxfId="29357" priority="5006" operator="equal">
      <formula>"연"</formula>
    </cfRule>
    <cfRule type="cellIs" dxfId="29356" priority="5007" operator="equal">
      <formula>"연"</formula>
    </cfRule>
    <cfRule type="cellIs" dxfId="29355" priority="5008" operator="equal">
      <formula>"연"</formula>
    </cfRule>
  </conditionalFormatting>
  <conditionalFormatting sqref="B37">
    <cfRule type="cellIs" dxfId="29354" priority="4999" operator="equal">
      <formula>"연"</formula>
    </cfRule>
    <cfRule type="cellIs" dxfId="29353" priority="5000" operator="equal">
      <formula>"연"</formula>
    </cfRule>
    <cfRule type="cellIs" dxfId="29352" priority="5001" operator="equal">
      <formula>"연"</formula>
    </cfRule>
    <cfRule type="cellIs" dxfId="29351" priority="5002" operator="equal">
      <formula>"연"</formula>
    </cfRule>
    <cfRule type="cellIs" dxfId="29350" priority="5003" operator="equal">
      <formula>"연"</formula>
    </cfRule>
  </conditionalFormatting>
  <conditionalFormatting sqref="B37">
    <cfRule type="cellIs" dxfId="29349" priority="4994" operator="equal">
      <formula>"연"</formula>
    </cfRule>
    <cfRule type="cellIs" dxfId="29348" priority="4995" operator="equal">
      <formula>"연"</formula>
    </cfRule>
    <cfRule type="cellIs" dxfId="29347" priority="4996" operator="equal">
      <formula>"연"</formula>
    </cfRule>
    <cfRule type="cellIs" dxfId="29346" priority="4997" operator="equal">
      <formula>"연"</formula>
    </cfRule>
    <cfRule type="cellIs" dxfId="29345" priority="4998" operator="equal">
      <formula>"연"</formula>
    </cfRule>
  </conditionalFormatting>
  <conditionalFormatting sqref="C36">
    <cfRule type="cellIs" dxfId="29344" priority="4993" operator="equal">
      <formula>"연"</formula>
    </cfRule>
  </conditionalFormatting>
  <conditionalFormatting sqref="C36">
    <cfRule type="cellIs" dxfId="29343" priority="4992" operator="equal">
      <formula>"연"</formula>
    </cfRule>
  </conditionalFormatting>
  <conditionalFormatting sqref="C36">
    <cfRule type="cellIs" dxfId="29342" priority="4989" operator="equal">
      <formula>"연"</formula>
    </cfRule>
    <cfRule type="cellIs" dxfId="29341" priority="4990" operator="equal">
      <formula>"연"</formula>
    </cfRule>
    <cfRule type="cellIs" dxfId="29340" priority="4991" operator="equal">
      <formula>"연"</formula>
    </cfRule>
  </conditionalFormatting>
  <conditionalFormatting sqref="C36">
    <cfRule type="cellIs" dxfId="29339" priority="4988" operator="equal">
      <formula>"연"</formula>
    </cfRule>
  </conditionalFormatting>
  <conditionalFormatting sqref="C36">
    <cfRule type="cellIs" dxfId="29338" priority="4983" operator="equal">
      <formula>"연"</formula>
    </cfRule>
    <cfRule type="cellIs" dxfId="29337" priority="4984" operator="equal">
      <formula>"연"</formula>
    </cfRule>
    <cfRule type="cellIs" dxfId="29336" priority="4985" operator="equal">
      <formula>"연"</formula>
    </cfRule>
    <cfRule type="cellIs" dxfId="29335" priority="4986" operator="equal">
      <formula>"연"</formula>
    </cfRule>
    <cfRule type="cellIs" dxfId="29334" priority="4987" operator="equal">
      <formula>"연"</formula>
    </cfRule>
  </conditionalFormatting>
  <conditionalFormatting sqref="C36">
    <cfRule type="cellIs" dxfId="29333" priority="4982" operator="equal">
      <formula>"연"</formula>
    </cfRule>
  </conditionalFormatting>
  <conditionalFormatting sqref="C36">
    <cfRule type="cellIs" dxfId="29332" priority="4979" operator="equal">
      <formula>"연"</formula>
    </cfRule>
    <cfRule type="cellIs" dxfId="29331" priority="4980" operator="equal">
      <formula>"연"</formula>
    </cfRule>
    <cfRule type="cellIs" dxfId="29330" priority="4981" operator="equal">
      <formula>"연"</formula>
    </cfRule>
  </conditionalFormatting>
  <conditionalFormatting sqref="C36">
    <cfRule type="cellIs" dxfId="29329" priority="4978" operator="equal">
      <formula>"연"</formula>
    </cfRule>
  </conditionalFormatting>
  <conditionalFormatting sqref="C36">
    <cfRule type="cellIs" dxfId="29328" priority="4977" operator="equal">
      <formula>"연"</formula>
    </cfRule>
  </conditionalFormatting>
  <conditionalFormatting sqref="C36">
    <cfRule type="cellIs" dxfId="29327" priority="4972" operator="equal">
      <formula>"연"</formula>
    </cfRule>
    <cfRule type="cellIs" dxfId="29326" priority="4973" operator="equal">
      <formula>"연"</formula>
    </cfRule>
    <cfRule type="cellIs" dxfId="29325" priority="4974" operator="equal">
      <formula>"연"</formula>
    </cfRule>
    <cfRule type="cellIs" dxfId="29324" priority="4975" operator="equal">
      <formula>"연"</formula>
    </cfRule>
    <cfRule type="cellIs" dxfId="29323" priority="4976" operator="equal">
      <formula>"연"</formula>
    </cfRule>
  </conditionalFormatting>
  <conditionalFormatting sqref="C36">
    <cfRule type="cellIs" dxfId="29322" priority="4967" operator="equal">
      <formula>"연"</formula>
    </cfRule>
    <cfRule type="cellIs" dxfId="29321" priority="4968" operator="equal">
      <formula>"연"</formula>
    </cfRule>
    <cfRule type="cellIs" dxfId="29320" priority="4969" operator="equal">
      <formula>"연"</formula>
    </cfRule>
    <cfRule type="cellIs" dxfId="29319" priority="4970" operator="equal">
      <formula>"연"</formula>
    </cfRule>
    <cfRule type="cellIs" dxfId="29318" priority="4971" operator="equal">
      <formula>"연"</formula>
    </cfRule>
  </conditionalFormatting>
  <conditionalFormatting sqref="C36">
    <cfRule type="cellIs" dxfId="29317" priority="4962" operator="equal">
      <formula>"연"</formula>
    </cfRule>
    <cfRule type="cellIs" dxfId="29316" priority="4963" operator="equal">
      <formula>"연"</formula>
    </cfRule>
    <cfRule type="cellIs" dxfId="29315" priority="4964" operator="equal">
      <formula>"연"</formula>
    </cfRule>
    <cfRule type="cellIs" dxfId="29314" priority="4965" operator="equal">
      <formula>"연"</formula>
    </cfRule>
    <cfRule type="cellIs" dxfId="29313" priority="4966" operator="equal">
      <formula>"연"</formula>
    </cfRule>
  </conditionalFormatting>
  <conditionalFormatting sqref="D37">
    <cfRule type="cellIs" dxfId="29312" priority="4961" operator="equal">
      <formula>"연"</formula>
    </cfRule>
  </conditionalFormatting>
  <conditionalFormatting sqref="D37">
    <cfRule type="cellIs" dxfId="29311" priority="4960" operator="equal">
      <formula>"연"</formula>
    </cfRule>
  </conditionalFormatting>
  <conditionalFormatting sqref="D37">
    <cfRule type="cellIs" dxfId="29310" priority="4957" operator="equal">
      <formula>"연"</formula>
    </cfRule>
    <cfRule type="cellIs" dxfId="29309" priority="4958" operator="equal">
      <formula>"연"</formula>
    </cfRule>
    <cfRule type="cellIs" dxfId="29308" priority="4959" operator="equal">
      <formula>"연"</formula>
    </cfRule>
  </conditionalFormatting>
  <conditionalFormatting sqref="D37">
    <cfRule type="cellIs" dxfId="29307" priority="4956" operator="equal">
      <formula>"연"</formula>
    </cfRule>
  </conditionalFormatting>
  <conditionalFormatting sqref="D37">
    <cfRule type="cellIs" dxfId="29306" priority="4951" operator="equal">
      <formula>"연"</formula>
    </cfRule>
    <cfRule type="cellIs" dxfId="29305" priority="4952" operator="equal">
      <formula>"연"</formula>
    </cfRule>
    <cfRule type="cellIs" dxfId="29304" priority="4953" operator="equal">
      <formula>"연"</formula>
    </cfRule>
    <cfRule type="cellIs" dxfId="29303" priority="4954" operator="equal">
      <formula>"연"</formula>
    </cfRule>
    <cfRule type="cellIs" dxfId="29302" priority="4955" operator="equal">
      <formula>"연"</formula>
    </cfRule>
  </conditionalFormatting>
  <conditionalFormatting sqref="D37">
    <cfRule type="cellIs" dxfId="29301" priority="4950" operator="equal">
      <formula>"연"</formula>
    </cfRule>
  </conditionalFormatting>
  <conditionalFormatting sqref="D37">
    <cfRule type="cellIs" dxfId="29300" priority="4947" operator="equal">
      <formula>"연"</formula>
    </cfRule>
    <cfRule type="cellIs" dxfId="29299" priority="4948" operator="equal">
      <formula>"연"</formula>
    </cfRule>
    <cfRule type="cellIs" dxfId="29298" priority="4949" operator="equal">
      <formula>"연"</formula>
    </cfRule>
  </conditionalFormatting>
  <conditionalFormatting sqref="D37">
    <cfRule type="cellIs" dxfId="29297" priority="4946" operator="equal">
      <formula>"연"</formula>
    </cfRule>
  </conditionalFormatting>
  <conditionalFormatting sqref="D37">
    <cfRule type="cellIs" dxfId="29296" priority="4945" operator="equal">
      <formula>"연"</formula>
    </cfRule>
  </conditionalFormatting>
  <conditionalFormatting sqref="D37">
    <cfRule type="cellIs" dxfId="29295" priority="4940" operator="equal">
      <formula>"연"</formula>
    </cfRule>
    <cfRule type="cellIs" dxfId="29294" priority="4941" operator="equal">
      <formula>"연"</formula>
    </cfRule>
    <cfRule type="cellIs" dxfId="29293" priority="4942" operator="equal">
      <formula>"연"</formula>
    </cfRule>
    <cfRule type="cellIs" dxfId="29292" priority="4943" operator="equal">
      <formula>"연"</formula>
    </cfRule>
    <cfRule type="cellIs" dxfId="29291" priority="4944" operator="equal">
      <formula>"연"</formula>
    </cfRule>
  </conditionalFormatting>
  <conditionalFormatting sqref="D37">
    <cfRule type="cellIs" dxfId="29290" priority="4935" operator="equal">
      <formula>"연"</formula>
    </cfRule>
    <cfRule type="cellIs" dxfId="29289" priority="4936" operator="equal">
      <formula>"연"</formula>
    </cfRule>
    <cfRule type="cellIs" dxfId="29288" priority="4937" operator="equal">
      <formula>"연"</formula>
    </cfRule>
    <cfRule type="cellIs" dxfId="29287" priority="4938" operator="equal">
      <formula>"연"</formula>
    </cfRule>
    <cfRule type="cellIs" dxfId="29286" priority="4939" operator="equal">
      <formula>"연"</formula>
    </cfRule>
  </conditionalFormatting>
  <conditionalFormatting sqref="D37">
    <cfRule type="cellIs" dxfId="29285" priority="4930" operator="equal">
      <formula>"연"</formula>
    </cfRule>
    <cfRule type="cellIs" dxfId="29284" priority="4931" operator="equal">
      <formula>"연"</formula>
    </cfRule>
    <cfRule type="cellIs" dxfId="29283" priority="4932" operator="equal">
      <formula>"연"</formula>
    </cfRule>
    <cfRule type="cellIs" dxfId="29282" priority="4933" operator="equal">
      <formula>"연"</formula>
    </cfRule>
    <cfRule type="cellIs" dxfId="29281" priority="4934" operator="equal">
      <formula>"연"</formula>
    </cfRule>
  </conditionalFormatting>
  <conditionalFormatting sqref="F36">
    <cfRule type="cellIs" dxfId="29280" priority="4897" operator="equal">
      <formula>"연"</formula>
    </cfRule>
  </conditionalFormatting>
  <conditionalFormatting sqref="F36">
    <cfRule type="cellIs" dxfId="29279" priority="4896" operator="equal">
      <formula>"연"</formula>
    </cfRule>
  </conditionalFormatting>
  <conditionalFormatting sqref="F36">
    <cfRule type="cellIs" dxfId="29278" priority="4893" operator="equal">
      <formula>"연"</formula>
    </cfRule>
    <cfRule type="cellIs" dxfId="29277" priority="4894" operator="equal">
      <formula>"연"</formula>
    </cfRule>
    <cfRule type="cellIs" dxfId="29276" priority="4895" operator="equal">
      <formula>"연"</formula>
    </cfRule>
  </conditionalFormatting>
  <conditionalFormatting sqref="F36">
    <cfRule type="cellIs" dxfId="29275" priority="4892" operator="equal">
      <formula>"연"</formula>
    </cfRule>
  </conditionalFormatting>
  <conditionalFormatting sqref="F36">
    <cfRule type="cellIs" dxfId="29274" priority="4887" operator="equal">
      <formula>"연"</formula>
    </cfRule>
    <cfRule type="cellIs" dxfId="29273" priority="4888" operator="equal">
      <formula>"연"</formula>
    </cfRule>
    <cfRule type="cellIs" dxfId="29272" priority="4889" operator="equal">
      <formula>"연"</formula>
    </cfRule>
    <cfRule type="cellIs" dxfId="29271" priority="4890" operator="equal">
      <formula>"연"</formula>
    </cfRule>
    <cfRule type="cellIs" dxfId="29270" priority="4891" operator="equal">
      <formula>"연"</formula>
    </cfRule>
  </conditionalFormatting>
  <conditionalFormatting sqref="F36">
    <cfRule type="cellIs" dxfId="29269" priority="4886" operator="equal">
      <formula>"연"</formula>
    </cfRule>
  </conditionalFormatting>
  <conditionalFormatting sqref="F36">
    <cfRule type="cellIs" dxfId="29268" priority="4883" operator="equal">
      <formula>"연"</formula>
    </cfRule>
    <cfRule type="cellIs" dxfId="29267" priority="4884" operator="equal">
      <formula>"연"</formula>
    </cfRule>
    <cfRule type="cellIs" dxfId="29266" priority="4885" operator="equal">
      <formula>"연"</formula>
    </cfRule>
  </conditionalFormatting>
  <conditionalFormatting sqref="F36">
    <cfRule type="cellIs" dxfId="29265" priority="4882" operator="equal">
      <formula>"연"</formula>
    </cfRule>
  </conditionalFormatting>
  <conditionalFormatting sqref="F36">
    <cfRule type="cellIs" dxfId="29264" priority="4881" operator="equal">
      <formula>"연"</formula>
    </cfRule>
  </conditionalFormatting>
  <conditionalFormatting sqref="F36">
    <cfRule type="cellIs" dxfId="29263" priority="4876" operator="equal">
      <formula>"연"</formula>
    </cfRule>
    <cfRule type="cellIs" dxfId="29262" priority="4877" operator="equal">
      <formula>"연"</formula>
    </cfRule>
    <cfRule type="cellIs" dxfId="29261" priority="4878" operator="equal">
      <formula>"연"</formula>
    </cfRule>
    <cfRule type="cellIs" dxfId="29260" priority="4879" operator="equal">
      <formula>"연"</formula>
    </cfRule>
    <cfRule type="cellIs" dxfId="29259" priority="4880" operator="equal">
      <formula>"연"</formula>
    </cfRule>
  </conditionalFormatting>
  <conditionalFormatting sqref="F36">
    <cfRule type="cellIs" dxfId="29258" priority="4871" operator="equal">
      <formula>"연"</formula>
    </cfRule>
    <cfRule type="cellIs" dxfId="29257" priority="4872" operator="equal">
      <formula>"연"</formula>
    </cfRule>
    <cfRule type="cellIs" dxfId="29256" priority="4873" operator="equal">
      <formula>"연"</formula>
    </cfRule>
    <cfRule type="cellIs" dxfId="29255" priority="4874" operator="equal">
      <formula>"연"</formula>
    </cfRule>
    <cfRule type="cellIs" dxfId="29254" priority="4875" operator="equal">
      <formula>"연"</formula>
    </cfRule>
  </conditionalFormatting>
  <conditionalFormatting sqref="F36">
    <cfRule type="cellIs" dxfId="29253" priority="4866" operator="equal">
      <formula>"연"</formula>
    </cfRule>
    <cfRule type="cellIs" dxfId="29252" priority="4867" operator="equal">
      <formula>"연"</formula>
    </cfRule>
    <cfRule type="cellIs" dxfId="29251" priority="4868" operator="equal">
      <formula>"연"</formula>
    </cfRule>
    <cfRule type="cellIs" dxfId="29250" priority="4869" operator="equal">
      <formula>"연"</formula>
    </cfRule>
    <cfRule type="cellIs" dxfId="29249" priority="4870" operator="equal">
      <formula>"연"</formula>
    </cfRule>
  </conditionalFormatting>
  <conditionalFormatting sqref="G34">
    <cfRule type="cellIs" dxfId="29248" priority="4865" operator="equal">
      <formula>"연"</formula>
    </cfRule>
  </conditionalFormatting>
  <conditionalFormatting sqref="G34">
    <cfRule type="cellIs" dxfId="29247" priority="4864" operator="equal">
      <formula>"연"</formula>
    </cfRule>
  </conditionalFormatting>
  <conditionalFormatting sqref="G34">
    <cfRule type="cellIs" dxfId="29246" priority="4861" operator="equal">
      <formula>"연"</formula>
    </cfRule>
    <cfRule type="cellIs" dxfId="29245" priority="4862" operator="equal">
      <formula>"연"</formula>
    </cfRule>
    <cfRule type="cellIs" dxfId="29244" priority="4863" operator="equal">
      <formula>"연"</formula>
    </cfRule>
  </conditionalFormatting>
  <conditionalFormatting sqref="G34">
    <cfRule type="cellIs" dxfId="29243" priority="4860" operator="equal">
      <formula>"연"</formula>
    </cfRule>
  </conditionalFormatting>
  <conditionalFormatting sqref="G34">
    <cfRule type="cellIs" dxfId="29242" priority="4855" operator="equal">
      <formula>"연"</formula>
    </cfRule>
    <cfRule type="cellIs" dxfId="29241" priority="4856" operator="equal">
      <formula>"연"</formula>
    </cfRule>
    <cfRule type="cellIs" dxfId="29240" priority="4857" operator="equal">
      <formula>"연"</formula>
    </cfRule>
    <cfRule type="cellIs" dxfId="29239" priority="4858" operator="equal">
      <formula>"연"</formula>
    </cfRule>
    <cfRule type="cellIs" dxfId="29238" priority="4859" operator="equal">
      <formula>"연"</formula>
    </cfRule>
  </conditionalFormatting>
  <conditionalFormatting sqref="G34">
    <cfRule type="cellIs" dxfId="29237" priority="4854" operator="equal">
      <formula>"연"</formula>
    </cfRule>
  </conditionalFormatting>
  <conditionalFormatting sqref="G34">
    <cfRule type="cellIs" dxfId="29236" priority="4851" operator="equal">
      <formula>"연"</formula>
    </cfRule>
    <cfRule type="cellIs" dxfId="29235" priority="4852" operator="equal">
      <formula>"연"</formula>
    </cfRule>
    <cfRule type="cellIs" dxfId="29234" priority="4853" operator="equal">
      <formula>"연"</formula>
    </cfRule>
  </conditionalFormatting>
  <conditionalFormatting sqref="G34">
    <cfRule type="cellIs" dxfId="29233" priority="4850" operator="equal">
      <formula>"연"</formula>
    </cfRule>
  </conditionalFormatting>
  <conditionalFormatting sqref="G34">
    <cfRule type="cellIs" dxfId="29232" priority="4849" operator="equal">
      <formula>"연"</formula>
    </cfRule>
  </conditionalFormatting>
  <conditionalFormatting sqref="G34">
    <cfRule type="cellIs" dxfId="29231" priority="4844" operator="equal">
      <formula>"연"</formula>
    </cfRule>
    <cfRule type="cellIs" dxfId="29230" priority="4845" operator="equal">
      <formula>"연"</formula>
    </cfRule>
    <cfRule type="cellIs" dxfId="29229" priority="4846" operator="equal">
      <formula>"연"</formula>
    </cfRule>
    <cfRule type="cellIs" dxfId="29228" priority="4847" operator="equal">
      <formula>"연"</formula>
    </cfRule>
    <cfRule type="cellIs" dxfId="29227" priority="4848" operator="equal">
      <formula>"연"</formula>
    </cfRule>
  </conditionalFormatting>
  <conditionalFormatting sqref="G34">
    <cfRule type="cellIs" dxfId="29226" priority="4839" operator="equal">
      <formula>"연"</formula>
    </cfRule>
    <cfRule type="cellIs" dxfId="29225" priority="4840" operator="equal">
      <formula>"연"</formula>
    </cfRule>
    <cfRule type="cellIs" dxfId="29224" priority="4841" operator="equal">
      <formula>"연"</formula>
    </cfRule>
    <cfRule type="cellIs" dxfId="29223" priority="4842" operator="equal">
      <formula>"연"</formula>
    </cfRule>
    <cfRule type="cellIs" dxfId="29222" priority="4843" operator="equal">
      <formula>"연"</formula>
    </cfRule>
  </conditionalFormatting>
  <conditionalFormatting sqref="G34">
    <cfRule type="cellIs" dxfId="29221" priority="4834" operator="equal">
      <formula>"연"</formula>
    </cfRule>
    <cfRule type="cellIs" dxfId="29220" priority="4835" operator="equal">
      <formula>"연"</formula>
    </cfRule>
    <cfRule type="cellIs" dxfId="29219" priority="4836" operator="equal">
      <formula>"연"</formula>
    </cfRule>
    <cfRule type="cellIs" dxfId="29218" priority="4837" operator="equal">
      <formula>"연"</formula>
    </cfRule>
    <cfRule type="cellIs" dxfId="29217" priority="4838" operator="equal">
      <formula>"연"</formula>
    </cfRule>
  </conditionalFormatting>
  <conditionalFormatting sqref="B34">
    <cfRule type="cellIs" dxfId="29216" priority="4833" operator="equal">
      <formula>"연"</formula>
    </cfRule>
  </conditionalFormatting>
  <conditionalFormatting sqref="B34">
    <cfRule type="cellIs" dxfId="29215" priority="4828" operator="equal">
      <formula>"연"</formula>
    </cfRule>
    <cfRule type="cellIs" dxfId="29214" priority="4829" operator="equal">
      <formula>"연"</formula>
    </cfRule>
    <cfRule type="cellIs" dxfId="29213" priority="4830" operator="equal">
      <formula>"연"</formula>
    </cfRule>
    <cfRule type="cellIs" dxfId="29212" priority="4831" operator="equal">
      <formula>"연"</formula>
    </cfRule>
    <cfRule type="cellIs" dxfId="29211" priority="4832" operator="equal">
      <formula>"연"</formula>
    </cfRule>
  </conditionalFormatting>
  <conditionalFormatting sqref="B34">
    <cfRule type="cellIs" dxfId="29210" priority="4827" operator="equal">
      <formula>"연"</formula>
    </cfRule>
  </conditionalFormatting>
  <conditionalFormatting sqref="B34">
    <cfRule type="cellIs" dxfId="29209" priority="4822" operator="equal">
      <formula>"연"</formula>
    </cfRule>
    <cfRule type="cellIs" dxfId="29208" priority="4823" operator="equal">
      <formula>"연"</formula>
    </cfRule>
    <cfRule type="cellIs" dxfId="29207" priority="4824" operator="equal">
      <formula>"연"</formula>
    </cfRule>
    <cfRule type="cellIs" dxfId="29206" priority="4825" operator="equal">
      <formula>"연"</formula>
    </cfRule>
    <cfRule type="cellIs" dxfId="29205" priority="4826" operator="equal">
      <formula>"연"</formula>
    </cfRule>
  </conditionalFormatting>
  <conditionalFormatting sqref="B34">
    <cfRule type="cellIs" dxfId="29204" priority="4817" operator="equal">
      <formula>"연"</formula>
    </cfRule>
    <cfRule type="cellIs" dxfId="29203" priority="4818" operator="equal">
      <formula>"연"</formula>
    </cfRule>
    <cfRule type="cellIs" dxfId="29202" priority="4819" operator="equal">
      <formula>"연"</formula>
    </cfRule>
    <cfRule type="cellIs" dxfId="29201" priority="4820" operator="equal">
      <formula>"연"</formula>
    </cfRule>
    <cfRule type="cellIs" dxfId="29200" priority="4821" operator="equal">
      <formula>"연"</formula>
    </cfRule>
  </conditionalFormatting>
  <conditionalFormatting sqref="B34">
    <cfRule type="cellIs" dxfId="29199" priority="4812" operator="equal">
      <formula>"연"</formula>
    </cfRule>
    <cfRule type="cellIs" dxfId="29198" priority="4813" operator="equal">
      <formula>"연"</formula>
    </cfRule>
    <cfRule type="cellIs" dxfId="29197" priority="4814" operator="equal">
      <formula>"연"</formula>
    </cfRule>
    <cfRule type="cellIs" dxfId="29196" priority="4815" operator="equal">
      <formula>"연"</formula>
    </cfRule>
    <cfRule type="cellIs" dxfId="29195" priority="4816" operator="equal">
      <formula>"연"</formula>
    </cfRule>
  </conditionalFormatting>
  <conditionalFormatting sqref="B36">
    <cfRule type="cellIs" dxfId="29194" priority="4811" operator="equal">
      <formula>"연"</formula>
    </cfRule>
  </conditionalFormatting>
  <conditionalFormatting sqref="B36">
    <cfRule type="cellIs" dxfId="29193" priority="4806" operator="equal">
      <formula>"연"</formula>
    </cfRule>
    <cfRule type="cellIs" dxfId="29192" priority="4807" operator="equal">
      <formula>"연"</formula>
    </cfRule>
    <cfRule type="cellIs" dxfId="29191" priority="4808" operator="equal">
      <formula>"연"</formula>
    </cfRule>
    <cfRule type="cellIs" dxfId="29190" priority="4809" operator="equal">
      <formula>"연"</formula>
    </cfRule>
    <cfRule type="cellIs" dxfId="29189" priority="4810" operator="equal">
      <formula>"연"</formula>
    </cfRule>
  </conditionalFormatting>
  <conditionalFormatting sqref="B36">
    <cfRule type="cellIs" dxfId="29188" priority="4805" operator="equal">
      <formula>"연"</formula>
    </cfRule>
  </conditionalFormatting>
  <conditionalFormatting sqref="B36">
    <cfRule type="cellIs" dxfId="29187" priority="4800" operator="equal">
      <formula>"연"</formula>
    </cfRule>
    <cfRule type="cellIs" dxfId="29186" priority="4801" operator="equal">
      <formula>"연"</formula>
    </cfRule>
    <cfRule type="cellIs" dxfId="29185" priority="4802" operator="equal">
      <formula>"연"</formula>
    </cfRule>
    <cfRule type="cellIs" dxfId="29184" priority="4803" operator="equal">
      <formula>"연"</formula>
    </cfRule>
    <cfRule type="cellIs" dxfId="29183" priority="4804" operator="equal">
      <formula>"연"</formula>
    </cfRule>
  </conditionalFormatting>
  <conditionalFormatting sqref="B36">
    <cfRule type="cellIs" dxfId="29182" priority="4795" operator="equal">
      <formula>"연"</formula>
    </cfRule>
    <cfRule type="cellIs" dxfId="29181" priority="4796" operator="equal">
      <formula>"연"</formula>
    </cfRule>
    <cfRule type="cellIs" dxfId="29180" priority="4797" operator="equal">
      <formula>"연"</formula>
    </cfRule>
    <cfRule type="cellIs" dxfId="29179" priority="4798" operator="equal">
      <formula>"연"</formula>
    </cfRule>
    <cfRule type="cellIs" dxfId="29178" priority="4799" operator="equal">
      <formula>"연"</formula>
    </cfRule>
  </conditionalFormatting>
  <conditionalFormatting sqref="B36">
    <cfRule type="cellIs" dxfId="29177" priority="4790" operator="equal">
      <formula>"연"</formula>
    </cfRule>
    <cfRule type="cellIs" dxfId="29176" priority="4791" operator="equal">
      <formula>"연"</formula>
    </cfRule>
    <cfRule type="cellIs" dxfId="29175" priority="4792" operator="equal">
      <formula>"연"</formula>
    </cfRule>
    <cfRule type="cellIs" dxfId="29174" priority="4793" operator="equal">
      <formula>"연"</formula>
    </cfRule>
    <cfRule type="cellIs" dxfId="29173" priority="4794" operator="equal">
      <formula>"연"</formula>
    </cfRule>
  </conditionalFormatting>
  <conditionalFormatting sqref="C37">
    <cfRule type="cellIs" dxfId="29172" priority="4789" operator="equal">
      <formula>"연"</formula>
    </cfRule>
  </conditionalFormatting>
  <conditionalFormatting sqref="C37">
    <cfRule type="cellIs" dxfId="29171" priority="4784" operator="equal">
      <formula>"연"</formula>
    </cfRule>
    <cfRule type="cellIs" dxfId="29170" priority="4785" operator="equal">
      <formula>"연"</formula>
    </cfRule>
    <cfRule type="cellIs" dxfId="29169" priority="4786" operator="equal">
      <formula>"연"</formula>
    </cfRule>
    <cfRule type="cellIs" dxfId="29168" priority="4787" operator="equal">
      <formula>"연"</formula>
    </cfRule>
    <cfRule type="cellIs" dxfId="29167" priority="4788" operator="equal">
      <formula>"연"</formula>
    </cfRule>
  </conditionalFormatting>
  <conditionalFormatting sqref="C37">
    <cfRule type="cellIs" dxfId="29166" priority="4783" operator="equal">
      <formula>"연"</formula>
    </cfRule>
  </conditionalFormatting>
  <conditionalFormatting sqref="C37">
    <cfRule type="cellIs" dxfId="29165" priority="4778" operator="equal">
      <formula>"연"</formula>
    </cfRule>
    <cfRule type="cellIs" dxfId="29164" priority="4779" operator="equal">
      <formula>"연"</formula>
    </cfRule>
    <cfRule type="cellIs" dxfId="29163" priority="4780" operator="equal">
      <formula>"연"</formula>
    </cfRule>
    <cfRule type="cellIs" dxfId="29162" priority="4781" operator="equal">
      <formula>"연"</formula>
    </cfRule>
    <cfRule type="cellIs" dxfId="29161" priority="4782" operator="equal">
      <formula>"연"</formula>
    </cfRule>
  </conditionalFormatting>
  <conditionalFormatting sqref="C37">
    <cfRule type="cellIs" dxfId="29160" priority="4773" operator="equal">
      <formula>"연"</formula>
    </cfRule>
    <cfRule type="cellIs" dxfId="29159" priority="4774" operator="equal">
      <formula>"연"</formula>
    </cfRule>
    <cfRule type="cellIs" dxfId="29158" priority="4775" operator="equal">
      <formula>"연"</formula>
    </cfRule>
    <cfRule type="cellIs" dxfId="29157" priority="4776" operator="equal">
      <formula>"연"</formula>
    </cfRule>
    <cfRule type="cellIs" dxfId="29156" priority="4777" operator="equal">
      <formula>"연"</formula>
    </cfRule>
  </conditionalFormatting>
  <conditionalFormatting sqref="C37">
    <cfRule type="cellIs" dxfId="29155" priority="4768" operator="equal">
      <formula>"연"</formula>
    </cfRule>
    <cfRule type="cellIs" dxfId="29154" priority="4769" operator="equal">
      <formula>"연"</formula>
    </cfRule>
    <cfRule type="cellIs" dxfId="29153" priority="4770" operator="equal">
      <formula>"연"</formula>
    </cfRule>
    <cfRule type="cellIs" dxfId="29152" priority="4771" operator="equal">
      <formula>"연"</formula>
    </cfRule>
    <cfRule type="cellIs" dxfId="29151" priority="4772" operator="equal">
      <formula>"연"</formula>
    </cfRule>
  </conditionalFormatting>
  <conditionalFormatting sqref="C34">
    <cfRule type="cellIs" dxfId="29150" priority="4767" operator="equal">
      <formula>"연"</formula>
    </cfRule>
  </conditionalFormatting>
  <conditionalFormatting sqref="C34">
    <cfRule type="cellIs" dxfId="29149" priority="4762" operator="equal">
      <formula>"연"</formula>
    </cfRule>
    <cfRule type="cellIs" dxfId="29148" priority="4763" operator="equal">
      <formula>"연"</formula>
    </cfRule>
    <cfRule type="cellIs" dxfId="29147" priority="4764" operator="equal">
      <formula>"연"</formula>
    </cfRule>
    <cfRule type="cellIs" dxfId="29146" priority="4765" operator="equal">
      <formula>"연"</formula>
    </cfRule>
    <cfRule type="cellIs" dxfId="29145" priority="4766" operator="equal">
      <formula>"연"</formula>
    </cfRule>
  </conditionalFormatting>
  <conditionalFormatting sqref="C34">
    <cfRule type="cellIs" dxfId="29144" priority="4761" operator="equal">
      <formula>"연"</formula>
    </cfRule>
  </conditionalFormatting>
  <conditionalFormatting sqref="C34">
    <cfRule type="cellIs" dxfId="29143" priority="4756" operator="equal">
      <formula>"연"</formula>
    </cfRule>
    <cfRule type="cellIs" dxfId="29142" priority="4757" operator="equal">
      <formula>"연"</formula>
    </cfRule>
    <cfRule type="cellIs" dxfId="29141" priority="4758" operator="equal">
      <formula>"연"</formula>
    </cfRule>
    <cfRule type="cellIs" dxfId="29140" priority="4759" operator="equal">
      <formula>"연"</formula>
    </cfRule>
    <cfRule type="cellIs" dxfId="29139" priority="4760" operator="equal">
      <formula>"연"</formula>
    </cfRule>
  </conditionalFormatting>
  <conditionalFormatting sqref="C34">
    <cfRule type="cellIs" dxfId="29138" priority="4751" operator="equal">
      <formula>"연"</formula>
    </cfRule>
    <cfRule type="cellIs" dxfId="29137" priority="4752" operator="equal">
      <formula>"연"</formula>
    </cfRule>
    <cfRule type="cellIs" dxfId="29136" priority="4753" operator="equal">
      <formula>"연"</formula>
    </cfRule>
    <cfRule type="cellIs" dxfId="29135" priority="4754" operator="equal">
      <formula>"연"</formula>
    </cfRule>
    <cfRule type="cellIs" dxfId="29134" priority="4755" operator="equal">
      <formula>"연"</formula>
    </cfRule>
  </conditionalFormatting>
  <conditionalFormatting sqref="C34">
    <cfRule type="cellIs" dxfId="29133" priority="4746" operator="equal">
      <formula>"연"</formula>
    </cfRule>
    <cfRule type="cellIs" dxfId="29132" priority="4747" operator="equal">
      <formula>"연"</formula>
    </cfRule>
    <cfRule type="cellIs" dxfId="29131" priority="4748" operator="equal">
      <formula>"연"</formula>
    </cfRule>
    <cfRule type="cellIs" dxfId="29130" priority="4749" operator="equal">
      <formula>"연"</formula>
    </cfRule>
    <cfRule type="cellIs" dxfId="29129" priority="4750" operator="equal">
      <formula>"연"</formula>
    </cfRule>
  </conditionalFormatting>
  <conditionalFormatting sqref="D35">
    <cfRule type="cellIs" dxfId="29128" priority="4745" operator="equal">
      <formula>"연"</formula>
    </cfRule>
  </conditionalFormatting>
  <conditionalFormatting sqref="D35">
    <cfRule type="cellIs" dxfId="29127" priority="4740" operator="equal">
      <formula>"연"</formula>
    </cfRule>
    <cfRule type="cellIs" dxfId="29126" priority="4741" operator="equal">
      <formula>"연"</formula>
    </cfRule>
    <cfRule type="cellIs" dxfId="29125" priority="4742" operator="equal">
      <formula>"연"</formula>
    </cfRule>
    <cfRule type="cellIs" dxfId="29124" priority="4743" operator="equal">
      <formula>"연"</formula>
    </cfRule>
    <cfRule type="cellIs" dxfId="29123" priority="4744" operator="equal">
      <formula>"연"</formula>
    </cfRule>
  </conditionalFormatting>
  <conditionalFormatting sqref="D35">
    <cfRule type="cellIs" dxfId="29122" priority="4739" operator="equal">
      <formula>"연"</formula>
    </cfRule>
  </conditionalFormatting>
  <conditionalFormatting sqref="D35">
    <cfRule type="cellIs" dxfId="29121" priority="4734" operator="equal">
      <formula>"연"</formula>
    </cfRule>
    <cfRule type="cellIs" dxfId="29120" priority="4735" operator="equal">
      <formula>"연"</formula>
    </cfRule>
    <cfRule type="cellIs" dxfId="29119" priority="4736" operator="equal">
      <formula>"연"</formula>
    </cfRule>
    <cfRule type="cellIs" dxfId="29118" priority="4737" operator="equal">
      <formula>"연"</formula>
    </cfRule>
    <cfRule type="cellIs" dxfId="29117" priority="4738" operator="equal">
      <formula>"연"</formula>
    </cfRule>
  </conditionalFormatting>
  <conditionalFormatting sqref="D35">
    <cfRule type="cellIs" dxfId="29116" priority="4729" operator="equal">
      <formula>"연"</formula>
    </cfRule>
    <cfRule type="cellIs" dxfId="29115" priority="4730" operator="equal">
      <formula>"연"</formula>
    </cfRule>
    <cfRule type="cellIs" dxfId="29114" priority="4731" operator="equal">
      <formula>"연"</formula>
    </cfRule>
    <cfRule type="cellIs" dxfId="29113" priority="4732" operator="equal">
      <formula>"연"</formula>
    </cfRule>
    <cfRule type="cellIs" dxfId="29112" priority="4733" operator="equal">
      <formula>"연"</formula>
    </cfRule>
  </conditionalFormatting>
  <conditionalFormatting sqref="D35">
    <cfRule type="cellIs" dxfId="29111" priority="4724" operator="equal">
      <formula>"연"</formula>
    </cfRule>
    <cfRule type="cellIs" dxfId="29110" priority="4725" operator="equal">
      <formula>"연"</formula>
    </cfRule>
    <cfRule type="cellIs" dxfId="29109" priority="4726" operator="equal">
      <formula>"연"</formula>
    </cfRule>
    <cfRule type="cellIs" dxfId="29108" priority="4727" operator="equal">
      <formula>"연"</formula>
    </cfRule>
    <cfRule type="cellIs" dxfId="29107" priority="4728" operator="equal">
      <formula>"연"</formula>
    </cfRule>
  </conditionalFormatting>
  <conditionalFormatting sqref="D36">
    <cfRule type="cellIs" dxfId="29106" priority="4723" operator="equal">
      <formula>"연"</formula>
    </cfRule>
  </conditionalFormatting>
  <conditionalFormatting sqref="D36">
    <cfRule type="cellIs" dxfId="29105" priority="4718" operator="equal">
      <formula>"연"</formula>
    </cfRule>
    <cfRule type="cellIs" dxfId="29104" priority="4719" operator="equal">
      <formula>"연"</formula>
    </cfRule>
    <cfRule type="cellIs" dxfId="29103" priority="4720" operator="equal">
      <formula>"연"</formula>
    </cfRule>
    <cfRule type="cellIs" dxfId="29102" priority="4721" operator="equal">
      <formula>"연"</formula>
    </cfRule>
    <cfRule type="cellIs" dxfId="29101" priority="4722" operator="equal">
      <formula>"연"</formula>
    </cfRule>
  </conditionalFormatting>
  <conditionalFormatting sqref="D36">
    <cfRule type="cellIs" dxfId="29100" priority="4717" operator="equal">
      <formula>"연"</formula>
    </cfRule>
  </conditionalFormatting>
  <conditionalFormatting sqref="D36">
    <cfRule type="cellIs" dxfId="29099" priority="4712" operator="equal">
      <formula>"연"</formula>
    </cfRule>
    <cfRule type="cellIs" dxfId="29098" priority="4713" operator="equal">
      <formula>"연"</formula>
    </cfRule>
    <cfRule type="cellIs" dxfId="29097" priority="4714" operator="equal">
      <formula>"연"</formula>
    </cfRule>
    <cfRule type="cellIs" dxfId="29096" priority="4715" operator="equal">
      <formula>"연"</formula>
    </cfRule>
    <cfRule type="cellIs" dxfId="29095" priority="4716" operator="equal">
      <formula>"연"</formula>
    </cfRule>
  </conditionalFormatting>
  <conditionalFormatting sqref="D36">
    <cfRule type="cellIs" dxfId="29094" priority="4707" operator="equal">
      <formula>"연"</formula>
    </cfRule>
    <cfRule type="cellIs" dxfId="29093" priority="4708" operator="equal">
      <formula>"연"</formula>
    </cfRule>
    <cfRule type="cellIs" dxfId="29092" priority="4709" operator="equal">
      <formula>"연"</formula>
    </cfRule>
    <cfRule type="cellIs" dxfId="29091" priority="4710" operator="equal">
      <formula>"연"</formula>
    </cfRule>
    <cfRule type="cellIs" dxfId="29090" priority="4711" operator="equal">
      <formula>"연"</formula>
    </cfRule>
  </conditionalFormatting>
  <conditionalFormatting sqref="D36">
    <cfRule type="cellIs" dxfId="29089" priority="4702" operator="equal">
      <formula>"연"</formula>
    </cfRule>
    <cfRule type="cellIs" dxfId="29088" priority="4703" operator="equal">
      <formula>"연"</formula>
    </cfRule>
    <cfRule type="cellIs" dxfId="29087" priority="4704" operator="equal">
      <formula>"연"</formula>
    </cfRule>
    <cfRule type="cellIs" dxfId="29086" priority="4705" operator="equal">
      <formula>"연"</formula>
    </cfRule>
    <cfRule type="cellIs" dxfId="29085" priority="4706" operator="equal">
      <formula>"연"</formula>
    </cfRule>
  </conditionalFormatting>
  <conditionalFormatting sqref="F37">
    <cfRule type="cellIs" dxfId="29084" priority="4657" operator="equal">
      <formula>"연"</formula>
    </cfRule>
  </conditionalFormatting>
  <conditionalFormatting sqref="F37">
    <cfRule type="cellIs" dxfId="29083" priority="4652" operator="equal">
      <formula>"연"</formula>
    </cfRule>
    <cfRule type="cellIs" dxfId="29082" priority="4653" operator="equal">
      <formula>"연"</formula>
    </cfRule>
    <cfRule type="cellIs" dxfId="29081" priority="4654" operator="equal">
      <formula>"연"</formula>
    </cfRule>
    <cfRule type="cellIs" dxfId="29080" priority="4655" operator="equal">
      <formula>"연"</formula>
    </cfRule>
    <cfRule type="cellIs" dxfId="29079" priority="4656" operator="equal">
      <formula>"연"</formula>
    </cfRule>
  </conditionalFormatting>
  <conditionalFormatting sqref="F37">
    <cfRule type="cellIs" dxfId="29078" priority="4651" operator="equal">
      <formula>"연"</formula>
    </cfRule>
  </conditionalFormatting>
  <conditionalFormatting sqref="F37">
    <cfRule type="cellIs" dxfId="29077" priority="4646" operator="equal">
      <formula>"연"</formula>
    </cfRule>
    <cfRule type="cellIs" dxfId="29076" priority="4647" operator="equal">
      <formula>"연"</formula>
    </cfRule>
    <cfRule type="cellIs" dxfId="29075" priority="4648" operator="equal">
      <formula>"연"</formula>
    </cfRule>
    <cfRule type="cellIs" dxfId="29074" priority="4649" operator="equal">
      <formula>"연"</formula>
    </cfRule>
    <cfRule type="cellIs" dxfId="29073" priority="4650" operator="equal">
      <formula>"연"</formula>
    </cfRule>
  </conditionalFormatting>
  <conditionalFormatting sqref="F37">
    <cfRule type="cellIs" dxfId="29072" priority="4641" operator="equal">
      <formula>"연"</formula>
    </cfRule>
    <cfRule type="cellIs" dxfId="29071" priority="4642" operator="equal">
      <formula>"연"</formula>
    </cfRule>
    <cfRule type="cellIs" dxfId="29070" priority="4643" operator="equal">
      <formula>"연"</formula>
    </cfRule>
    <cfRule type="cellIs" dxfId="29069" priority="4644" operator="equal">
      <formula>"연"</formula>
    </cfRule>
    <cfRule type="cellIs" dxfId="29068" priority="4645" operator="equal">
      <formula>"연"</formula>
    </cfRule>
  </conditionalFormatting>
  <conditionalFormatting sqref="F37">
    <cfRule type="cellIs" dxfId="29067" priority="4636" operator="equal">
      <formula>"연"</formula>
    </cfRule>
    <cfRule type="cellIs" dxfId="29066" priority="4637" operator="equal">
      <formula>"연"</formula>
    </cfRule>
    <cfRule type="cellIs" dxfId="29065" priority="4638" operator="equal">
      <formula>"연"</formula>
    </cfRule>
    <cfRule type="cellIs" dxfId="29064" priority="4639" operator="equal">
      <formula>"연"</formula>
    </cfRule>
    <cfRule type="cellIs" dxfId="29063" priority="4640" operator="equal">
      <formula>"연"</formula>
    </cfRule>
  </conditionalFormatting>
  <conditionalFormatting sqref="G35">
    <cfRule type="cellIs" dxfId="29062" priority="4635" operator="equal">
      <formula>"연"</formula>
    </cfRule>
  </conditionalFormatting>
  <conditionalFormatting sqref="G35">
    <cfRule type="cellIs" dxfId="29061" priority="4630" operator="equal">
      <formula>"연"</formula>
    </cfRule>
    <cfRule type="cellIs" dxfId="29060" priority="4631" operator="equal">
      <formula>"연"</formula>
    </cfRule>
    <cfRule type="cellIs" dxfId="29059" priority="4632" operator="equal">
      <formula>"연"</formula>
    </cfRule>
    <cfRule type="cellIs" dxfId="29058" priority="4633" operator="equal">
      <formula>"연"</formula>
    </cfRule>
    <cfRule type="cellIs" dxfId="29057" priority="4634" operator="equal">
      <formula>"연"</formula>
    </cfRule>
  </conditionalFormatting>
  <conditionalFormatting sqref="G35">
    <cfRule type="cellIs" dxfId="29056" priority="4629" operator="equal">
      <formula>"연"</formula>
    </cfRule>
  </conditionalFormatting>
  <conditionalFormatting sqref="G35">
    <cfRule type="cellIs" dxfId="29055" priority="4624" operator="equal">
      <formula>"연"</formula>
    </cfRule>
    <cfRule type="cellIs" dxfId="29054" priority="4625" operator="equal">
      <formula>"연"</formula>
    </cfRule>
    <cfRule type="cellIs" dxfId="29053" priority="4626" operator="equal">
      <formula>"연"</formula>
    </cfRule>
    <cfRule type="cellIs" dxfId="29052" priority="4627" operator="equal">
      <formula>"연"</formula>
    </cfRule>
    <cfRule type="cellIs" dxfId="29051" priority="4628" operator="equal">
      <formula>"연"</formula>
    </cfRule>
  </conditionalFormatting>
  <conditionalFormatting sqref="G35">
    <cfRule type="cellIs" dxfId="29050" priority="4619" operator="equal">
      <formula>"연"</formula>
    </cfRule>
    <cfRule type="cellIs" dxfId="29049" priority="4620" operator="equal">
      <formula>"연"</formula>
    </cfRule>
    <cfRule type="cellIs" dxfId="29048" priority="4621" operator="equal">
      <formula>"연"</formula>
    </cfRule>
    <cfRule type="cellIs" dxfId="29047" priority="4622" operator="equal">
      <formula>"연"</formula>
    </cfRule>
    <cfRule type="cellIs" dxfId="29046" priority="4623" operator="equal">
      <formula>"연"</formula>
    </cfRule>
  </conditionalFormatting>
  <conditionalFormatting sqref="G35">
    <cfRule type="cellIs" dxfId="29045" priority="4614" operator="equal">
      <formula>"연"</formula>
    </cfRule>
    <cfRule type="cellIs" dxfId="29044" priority="4615" operator="equal">
      <formula>"연"</formula>
    </cfRule>
    <cfRule type="cellIs" dxfId="29043" priority="4616" operator="equal">
      <formula>"연"</formula>
    </cfRule>
    <cfRule type="cellIs" dxfId="29042" priority="4617" operator="equal">
      <formula>"연"</formula>
    </cfRule>
    <cfRule type="cellIs" dxfId="29041" priority="4618" operator="equal">
      <formula>"연"</formula>
    </cfRule>
  </conditionalFormatting>
  <conditionalFormatting sqref="D34">
    <cfRule type="cellIs" dxfId="29040" priority="4608" operator="equal">
      <formula>"연"</formula>
    </cfRule>
  </conditionalFormatting>
  <conditionalFormatting sqref="D34">
    <cfRule type="cellIs" dxfId="29039" priority="4613" operator="equal">
      <formula>"연"</formula>
    </cfRule>
  </conditionalFormatting>
  <conditionalFormatting sqref="D34">
    <cfRule type="cellIs" dxfId="29038" priority="4610" operator="equal">
      <formula>"연"</formula>
    </cfRule>
    <cfRule type="cellIs" dxfId="29037" priority="4611" operator="equal">
      <formula>"연"</formula>
    </cfRule>
    <cfRule type="cellIs" dxfId="29036" priority="4612" operator="equal">
      <formula>"연"</formula>
    </cfRule>
  </conditionalFormatting>
  <conditionalFormatting sqref="D34">
    <cfRule type="cellIs" dxfId="29035" priority="4609" operator="equal">
      <formula>"연"</formula>
    </cfRule>
  </conditionalFormatting>
  <conditionalFormatting sqref="D34">
    <cfRule type="cellIs" dxfId="29034" priority="4603" operator="equal">
      <formula>"연"</formula>
    </cfRule>
    <cfRule type="cellIs" dxfId="29033" priority="4604" operator="equal">
      <formula>"연"</formula>
    </cfRule>
    <cfRule type="cellIs" dxfId="29032" priority="4605" operator="equal">
      <formula>"연"</formula>
    </cfRule>
    <cfRule type="cellIs" dxfId="29031" priority="4606" operator="equal">
      <formula>"연"</formula>
    </cfRule>
    <cfRule type="cellIs" dxfId="29030" priority="4607" operator="equal">
      <formula>"연"</formula>
    </cfRule>
  </conditionalFormatting>
  <conditionalFormatting sqref="D34">
    <cfRule type="cellIs" dxfId="29029" priority="4602" operator="equal">
      <formula>"연"</formula>
    </cfRule>
  </conditionalFormatting>
  <conditionalFormatting sqref="D34">
    <cfRule type="cellIs" dxfId="29028" priority="4599" operator="equal">
      <formula>"연"</formula>
    </cfRule>
    <cfRule type="cellIs" dxfId="29027" priority="4600" operator="equal">
      <formula>"연"</formula>
    </cfRule>
    <cfRule type="cellIs" dxfId="29026" priority="4601" operator="equal">
      <formula>"연"</formula>
    </cfRule>
  </conditionalFormatting>
  <conditionalFormatting sqref="D34">
    <cfRule type="cellIs" dxfId="29025" priority="4598" operator="equal">
      <formula>"연"</formula>
    </cfRule>
  </conditionalFormatting>
  <conditionalFormatting sqref="D34">
    <cfRule type="cellIs" dxfId="29024" priority="4593" operator="equal">
      <formula>"연"</formula>
    </cfRule>
    <cfRule type="cellIs" dxfId="29023" priority="4594" operator="equal">
      <formula>"연"</formula>
    </cfRule>
    <cfRule type="cellIs" dxfId="29022" priority="4595" operator="equal">
      <formula>"연"</formula>
    </cfRule>
    <cfRule type="cellIs" dxfId="29021" priority="4596" operator="equal">
      <formula>"연"</formula>
    </cfRule>
    <cfRule type="cellIs" dxfId="29020" priority="4597" operator="equal">
      <formula>"연"</formula>
    </cfRule>
  </conditionalFormatting>
  <conditionalFormatting sqref="D34">
    <cfRule type="cellIs" dxfId="29019" priority="4588" operator="equal">
      <formula>"연"</formula>
    </cfRule>
    <cfRule type="cellIs" dxfId="29018" priority="4589" operator="equal">
      <formula>"연"</formula>
    </cfRule>
    <cfRule type="cellIs" dxfId="29017" priority="4590" operator="equal">
      <formula>"연"</formula>
    </cfRule>
    <cfRule type="cellIs" dxfId="29016" priority="4591" operator="equal">
      <formula>"연"</formula>
    </cfRule>
    <cfRule type="cellIs" dxfId="29015" priority="4592" operator="equal">
      <formula>"연"</formula>
    </cfRule>
  </conditionalFormatting>
  <conditionalFormatting sqref="D34">
    <cfRule type="cellIs" dxfId="29014" priority="4586" operator="equal">
      <formula>"연"</formula>
    </cfRule>
  </conditionalFormatting>
  <conditionalFormatting sqref="D34">
    <cfRule type="cellIs" dxfId="29013" priority="4587" operator="equal">
      <formula>"연"</formula>
    </cfRule>
  </conditionalFormatting>
  <conditionalFormatting sqref="D34">
    <cfRule type="cellIs" dxfId="29012" priority="4585" operator="equal">
      <formula>"연"</formula>
    </cfRule>
  </conditionalFormatting>
  <conditionalFormatting sqref="D34">
    <cfRule type="cellIs" dxfId="29011" priority="4582" operator="equal">
      <formula>"연"</formula>
    </cfRule>
    <cfRule type="cellIs" dxfId="29010" priority="4583" operator="equal">
      <formula>"연"</formula>
    </cfRule>
    <cfRule type="cellIs" dxfId="29009" priority="4584" operator="equal">
      <formula>"연"</formula>
    </cfRule>
  </conditionalFormatting>
  <conditionalFormatting sqref="D34">
    <cfRule type="cellIs" dxfId="29008" priority="4581" operator="equal">
      <formula>"연"</formula>
    </cfRule>
  </conditionalFormatting>
  <conditionalFormatting sqref="F34">
    <cfRule type="cellIs" dxfId="29007" priority="4542" operator="equal">
      <formula>"연"</formula>
    </cfRule>
  </conditionalFormatting>
  <conditionalFormatting sqref="F34">
    <cfRule type="cellIs" dxfId="29006" priority="4547" operator="equal">
      <formula>"연"</formula>
    </cfRule>
  </conditionalFormatting>
  <conditionalFormatting sqref="F34">
    <cfRule type="cellIs" dxfId="29005" priority="4544" operator="equal">
      <formula>"연"</formula>
    </cfRule>
    <cfRule type="cellIs" dxfId="29004" priority="4545" operator="equal">
      <formula>"연"</formula>
    </cfRule>
    <cfRule type="cellIs" dxfId="29003" priority="4546" operator="equal">
      <formula>"연"</formula>
    </cfRule>
  </conditionalFormatting>
  <conditionalFormatting sqref="F34">
    <cfRule type="cellIs" dxfId="29002" priority="4543" operator="equal">
      <formula>"연"</formula>
    </cfRule>
  </conditionalFormatting>
  <conditionalFormatting sqref="F34">
    <cfRule type="cellIs" dxfId="29001" priority="4537" operator="equal">
      <formula>"연"</formula>
    </cfRule>
    <cfRule type="cellIs" dxfId="29000" priority="4538" operator="equal">
      <formula>"연"</formula>
    </cfRule>
    <cfRule type="cellIs" dxfId="28999" priority="4539" operator="equal">
      <formula>"연"</formula>
    </cfRule>
    <cfRule type="cellIs" dxfId="28998" priority="4540" operator="equal">
      <formula>"연"</formula>
    </cfRule>
    <cfRule type="cellIs" dxfId="28997" priority="4541" operator="equal">
      <formula>"연"</formula>
    </cfRule>
  </conditionalFormatting>
  <conditionalFormatting sqref="F34">
    <cfRule type="cellIs" dxfId="28996" priority="4536" operator="equal">
      <formula>"연"</formula>
    </cfRule>
  </conditionalFormatting>
  <conditionalFormatting sqref="F34">
    <cfRule type="cellIs" dxfId="28995" priority="4533" operator="equal">
      <formula>"연"</formula>
    </cfRule>
    <cfRule type="cellIs" dxfId="28994" priority="4534" operator="equal">
      <formula>"연"</formula>
    </cfRule>
    <cfRule type="cellIs" dxfId="28993" priority="4535" operator="equal">
      <formula>"연"</formula>
    </cfRule>
  </conditionalFormatting>
  <conditionalFormatting sqref="F34">
    <cfRule type="cellIs" dxfId="28992" priority="4532" operator="equal">
      <formula>"연"</formula>
    </cfRule>
  </conditionalFormatting>
  <conditionalFormatting sqref="F34">
    <cfRule type="cellIs" dxfId="28991" priority="4527" operator="equal">
      <formula>"연"</formula>
    </cfRule>
    <cfRule type="cellIs" dxfId="28990" priority="4528" operator="equal">
      <formula>"연"</formula>
    </cfRule>
    <cfRule type="cellIs" dxfId="28989" priority="4529" operator="equal">
      <formula>"연"</formula>
    </cfRule>
    <cfRule type="cellIs" dxfId="28988" priority="4530" operator="equal">
      <formula>"연"</formula>
    </cfRule>
    <cfRule type="cellIs" dxfId="28987" priority="4531" operator="equal">
      <formula>"연"</formula>
    </cfRule>
  </conditionalFormatting>
  <conditionalFormatting sqref="F34">
    <cfRule type="cellIs" dxfId="28986" priority="4522" operator="equal">
      <formula>"연"</formula>
    </cfRule>
    <cfRule type="cellIs" dxfId="28985" priority="4523" operator="equal">
      <formula>"연"</formula>
    </cfRule>
    <cfRule type="cellIs" dxfId="28984" priority="4524" operator="equal">
      <formula>"연"</formula>
    </cfRule>
    <cfRule type="cellIs" dxfId="28983" priority="4525" operator="equal">
      <formula>"연"</formula>
    </cfRule>
    <cfRule type="cellIs" dxfId="28982" priority="4526" operator="equal">
      <formula>"연"</formula>
    </cfRule>
  </conditionalFormatting>
  <conditionalFormatting sqref="F34">
    <cfRule type="cellIs" dxfId="28981" priority="4520" operator="equal">
      <formula>"연"</formula>
    </cfRule>
  </conditionalFormatting>
  <conditionalFormatting sqref="F34">
    <cfRule type="cellIs" dxfId="28980" priority="4521" operator="equal">
      <formula>"연"</formula>
    </cfRule>
  </conditionalFormatting>
  <conditionalFormatting sqref="F34">
    <cfRule type="cellIs" dxfId="28979" priority="4519" operator="equal">
      <formula>"연"</formula>
    </cfRule>
  </conditionalFormatting>
  <conditionalFormatting sqref="F34">
    <cfRule type="cellIs" dxfId="28978" priority="4516" operator="equal">
      <formula>"연"</formula>
    </cfRule>
    <cfRule type="cellIs" dxfId="28977" priority="4517" operator="equal">
      <formula>"연"</formula>
    </cfRule>
    <cfRule type="cellIs" dxfId="28976" priority="4518" operator="equal">
      <formula>"연"</formula>
    </cfRule>
  </conditionalFormatting>
  <conditionalFormatting sqref="F34">
    <cfRule type="cellIs" dxfId="28975" priority="4515" operator="equal">
      <formula>"연"</formula>
    </cfRule>
  </conditionalFormatting>
  <conditionalFormatting sqref="B35">
    <cfRule type="cellIs" dxfId="28974" priority="4509" operator="equal">
      <formula>"연"</formula>
    </cfRule>
  </conditionalFormatting>
  <conditionalFormatting sqref="B35">
    <cfRule type="cellIs" dxfId="28973" priority="4514" operator="equal">
      <formula>"연"</formula>
    </cfRule>
  </conditionalFormatting>
  <conditionalFormatting sqref="B35">
    <cfRule type="cellIs" dxfId="28972" priority="4511" operator="equal">
      <formula>"연"</formula>
    </cfRule>
    <cfRule type="cellIs" dxfId="28971" priority="4512" operator="equal">
      <formula>"연"</formula>
    </cfRule>
    <cfRule type="cellIs" dxfId="28970" priority="4513" operator="equal">
      <formula>"연"</formula>
    </cfRule>
  </conditionalFormatting>
  <conditionalFormatting sqref="B35">
    <cfRule type="cellIs" dxfId="28969" priority="4510" operator="equal">
      <formula>"연"</formula>
    </cfRule>
  </conditionalFormatting>
  <conditionalFormatting sqref="B35">
    <cfRule type="cellIs" dxfId="28968" priority="4504" operator="equal">
      <formula>"연"</formula>
    </cfRule>
    <cfRule type="cellIs" dxfId="28967" priority="4505" operator="equal">
      <formula>"연"</formula>
    </cfRule>
    <cfRule type="cellIs" dxfId="28966" priority="4506" operator="equal">
      <formula>"연"</formula>
    </cfRule>
    <cfRule type="cellIs" dxfId="28965" priority="4507" operator="equal">
      <formula>"연"</formula>
    </cfRule>
    <cfRule type="cellIs" dxfId="28964" priority="4508" operator="equal">
      <formula>"연"</formula>
    </cfRule>
  </conditionalFormatting>
  <conditionalFormatting sqref="B35">
    <cfRule type="cellIs" dxfId="28963" priority="4503" operator="equal">
      <formula>"연"</formula>
    </cfRule>
  </conditionalFormatting>
  <conditionalFormatting sqref="B35">
    <cfRule type="cellIs" dxfId="28962" priority="4500" operator="equal">
      <formula>"연"</formula>
    </cfRule>
    <cfRule type="cellIs" dxfId="28961" priority="4501" operator="equal">
      <formula>"연"</formula>
    </cfRule>
    <cfRule type="cellIs" dxfId="28960" priority="4502" operator="equal">
      <formula>"연"</formula>
    </cfRule>
  </conditionalFormatting>
  <conditionalFormatting sqref="B35">
    <cfRule type="cellIs" dxfId="28959" priority="4499" operator="equal">
      <formula>"연"</formula>
    </cfRule>
  </conditionalFormatting>
  <conditionalFormatting sqref="B35">
    <cfRule type="cellIs" dxfId="28958" priority="4494" operator="equal">
      <formula>"연"</formula>
    </cfRule>
    <cfRule type="cellIs" dxfId="28957" priority="4495" operator="equal">
      <formula>"연"</formula>
    </cfRule>
    <cfRule type="cellIs" dxfId="28956" priority="4496" operator="equal">
      <formula>"연"</formula>
    </cfRule>
    <cfRule type="cellIs" dxfId="28955" priority="4497" operator="equal">
      <formula>"연"</formula>
    </cfRule>
    <cfRule type="cellIs" dxfId="28954" priority="4498" operator="equal">
      <formula>"연"</formula>
    </cfRule>
  </conditionalFormatting>
  <conditionalFormatting sqref="B35">
    <cfRule type="cellIs" dxfId="28953" priority="4489" operator="equal">
      <formula>"연"</formula>
    </cfRule>
    <cfRule type="cellIs" dxfId="28952" priority="4490" operator="equal">
      <formula>"연"</formula>
    </cfRule>
    <cfRule type="cellIs" dxfId="28951" priority="4491" operator="equal">
      <formula>"연"</formula>
    </cfRule>
    <cfRule type="cellIs" dxfId="28950" priority="4492" operator="equal">
      <formula>"연"</formula>
    </cfRule>
    <cfRule type="cellIs" dxfId="28949" priority="4493" operator="equal">
      <formula>"연"</formula>
    </cfRule>
  </conditionalFormatting>
  <conditionalFormatting sqref="B35">
    <cfRule type="cellIs" dxfId="28948" priority="4487" operator="equal">
      <formula>"연"</formula>
    </cfRule>
  </conditionalFormatting>
  <conditionalFormatting sqref="B35">
    <cfRule type="cellIs" dxfId="28947" priority="4488" operator="equal">
      <formula>"연"</formula>
    </cfRule>
  </conditionalFormatting>
  <conditionalFormatting sqref="B35">
    <cfRule type="cellIs" dxfId="28946" priority="4486" operator="equal">
      <formula>"연"</formula>
    </cfRule>
  </conditionalFormatting>
  <conditionalFormatting sqref="B35">
    <cfRule type="cellIs" dxfId="28945" priority="4483" operator="equal">
      <formula>"연"</formula>
    </cfRule>
    <cfRule type="cellIs" dxfId="28944" priority="4484" operator="equal">
      <formula>"연"</formula>
    </cfRule>
    <cfRule type="cellIs" dxfId="28943" priority="4485" operator="equal">
      <formula>"연"</formula>
    </cfRule>
  </conditionalFormatting>
  <conditionalFormatting sqref="B35">
    <cfRule type="cellIs" dxfId="28942" priority="4482" operator="equal">
      <formula>"연"</formula>
    </cfRule>
  </conditionalFormatting>
  <conditionalFormatting sqref="C35">
    <cfRule type="cellIs" dxfId="28941" priority="4476" operator="equal">
      <formula>"연"</formula>
    </cfRule>
  </conditionalFormatting>
  <conditionalFormatting sqref="C35">
    <cfRule type="cellIs" dxfId="28940" priority="4481" operator="equal">
      <formula>"연"</formula>
    </cfRule>
  </conditionalFormatting>
  <conditionalFormatting sqref="C35">
    <cfRule type="cellIs" dxfId="28939" priority="4478" operator="equal">
      <formula>"연"</formula>
    </cfRule>
    <cfRule type="cellIs" dxfId="28938" priority="4479" operator="equal">
      <formula>"연"</formula>
    </cfRule>
    <cfRule type="cellIs" dxfId="28937" priority="4480" operator="equal">
      <formula>"연"</formula>
    </cfRule>
  </conditionalFormatting>
  <conditionalFormatting sqref="C35">
    <cfRule type="cellIs" dxfId="28936" priority="4477" operator="equal">
      <formula>"연"</formula>
    </cfRule>
  </conditionalFormatting>
  <conditionalFormatting sqref="C35">
    <cfRule type="cellIs" dxfId="28935" priority="4471" operator="equal">
      <formula>"연"</formula>
    </cfRule>
    <cfRule type="cellIs" dxfId="28934" priority="4472" operator="equal">
      <formula>"연"</formula>
    </cfRule>
    <cfRule type="cellIs" dxfId="28933" priority="4473" operator="equal">
      <formula>"연"</formula>
    </cfRule>
    <cfRule type="cellIs" dxfId="28932" priority="4474" operator="equal">
      <formula>"연"</formula>
    </cfRule>
    <cfRule type="cellIs" dxfId="28931" priority="4475" operator="equal">
      <formula>"연"</formula>
    </cfRule>
  </conditionalFormatting>
  <conditionalFormatting sqref="C35">
    <cfRule type="cellIs" dxfId="28930" priority="4470" operator="equal">
      <formula>"연"</formula>
    </cfRule>
  </conditionalFormatting>
  <conditionalFormatting sqref="C35">
    <cfRule type="cellIs" dxfId="28929" priority="4467" operator="equal">
      <formula>"연"</formula>
    </cfRule>
    <cfRule type="cellIs" dxfId="28928" priority="4468" operator="equal">
      <formula>"연"</formula>
    </cfRule>
    <cfRule type="cellIs" dxfId="28927" priority="4469" operator="equal">
      <formula>"연"</formula>
    </cfRule>
  </conditionalFormatting>
  <conditionalFormatting sqref="C35">
    <cfRule type="cellIs" dxfId="28926" priority="4466" operator="equal">
      <formula>"연"</formula>
    </cfRule>
  </conditionalFormatting>
  <conditionalFormatting sqref="C35">
    <cfRule type="cellIs" dxfId="28925" priority="4461" operator="equal">
      <formula>"연"</formula>
    </cfRule>
    <cfRule type="cellIs" dxfId="28924" priority="4462" operator="equal">
      <formula>"연"</formula>
    </cfRule>
    <cfRule type="cellIs" dxfId="28923" priority="4463" operator="equal">
      <formula>"연"</formula>
    </cfRule>
    <cfRule type="cellIs" dxfId="28922" priority="4464" operator="equal">
      <formula>"연"</formula>
    </cfRule>
    <cfRule type="cellIs" dxfId="28921" priority="4465" operator="equal">
      <formula>"연"</formula>
    </cfRule>
  </conditionalFormatting>
  <conditionalFormatting sqref="C35">
    <cfRule type="cellIs" dxfId="28920" priority="4456" operator="equal">
      <formula>"연"</formula>
    </cfRule>
    <cfRule type="cellIs" dxfId="28919" priority="4457" operator="equal">
      <formula>"연"</formula>
    </cfRule>
    <cfRule type="cellIs" dxfId="28918" priority="4458" operator="equal">
      <formula>"연"</formula>
    </cfRule>
    <cfRule type="cellIs" dxfId="28917" priority="4459" operator="equal">
      <formula>"연"</formula>
    </cfRule>
    <cfRule type="cellIs" dxfId="28916" priority="4460" operator="equal">
      <formula>"연"</formula>
    </cfRule>
  </conditionalFormatting>
  <conditionalFormatting sqref="C35">
    <cfRule type="cellIs" dxfId="28915" priority="4454" operator="equal">
      <formula>"연"</formula>
    </cfRule>
  </conditionalFormatting>
  <conditionalFormatting sqref="C35">
    <cfRule type="cellIs" dxfId="28914" priority="4455" operator="equal">
      <formula>"연"</formula>
    </cfRule>
  </conditionalFormatting>
  <conditionalFormatting sqref="C35">
    <cfRule type="cellIs" dxfId="28913" priority="4453" operator="equal">
      <formula>"연"</formula>
    </cfRule>
  </conditionalFormatting>
  <conditionalFormatting sqref="C35">
    <cfRule type="cellIs" dxfId="28912" priority="4450" operator="equal">
      <formula>"연"</formula>
    </cfRule>
    <cfRule type="cellIs" dxfId="28911" priority="4451" operator="equal">
      <formula>"연"</formula>
    </cfRule>
    <cfRule type="cellIs" dxfId="28910" priority="4452" operator="equal">
      <formula>"연"</formula>
    </cfRule>
  </conditionalFormatting>
  <conditionalFormatting sqref="C35">
    <cfRule type="cellIs" dxfId="28909" priority="4449" operator="equal">
      <formula>"연"</formula>
    </cfRule>
  </conditionalFormatting>
  <conditionalFormatting sqref="H35">
    <cfRule type="cellIs" dxfId="28908" priority="4443" operator="equal">
      <formula>"연"</formula>
    </cfRule>
  </conditionalFormatting>
  <conditionalFormatting sqref="H35">
    <cfRule type="cellIs" dxfId="28907" priority="4448" operator="equal">
      <formula>"연"</formula>
    </cfRule>
  </conditionalFormatting>
  <conditionalFormatting sqref="H35">
    <cfRule type="cellIs" dxfId="28906" priority="4445" operator="equal">
      <formula>"연"</formula>
    </cfRule>
    <cfRule type="cellIs" dxfId="28905" priority="4446" operator="equal">
      <formula>"연"</formula>
    </cfRule>
    <cfRule type="cellIs" dxfId="28904" priority="4447" operator="equal">
      <formula>"연"</formula>
    </cfRule>
  </conditionalFormatting>
  <conditionalFormatting sqref="H35">
    <cfRule type="cellIs" dxfId="28903" priority="4444" operator="equal">
      <formula>"연"</formula>
    </cfRule>
  </conditionalFormatting>
  <conditionalFormatting sqref="H35">
    <cfRule type="cellIs" dxfId="28902" priority="4438" operator="equal">
      <formula>"연"</formula>
    </cfRule>
    <cfRule type="cellIs" dxfId="28901" priority="4439" operator="equal">
      <formula>"연"</formula>
    </cfRule>
    <cfRule type="cellIs" dxfId="28900" priority="4440" operator="equal">
      <formula>"연"</formula>
    </cfRule>
    <cfRule type="cellIs" dxfId="28899" priority="4441" operator="equal">
      <formula>"연"</formula>
    </cfRule>
    <cfRule type="cellIs" dxfId="28898" priority="4442" operator="equal">
      <formula>"연"</formula>
    </cfRule>
  </conditionalFormatting>
  <conditionalFormatting sqref="H35">
    <cfRule type="cellIs" dxfId="28897" priority="4437" operator="equal">
      <formula>"연"</formula>
    </cfRule>
  </conditionalFormatting>
  <conditionalFormatting sqref="H35">
    <cfRule type="cellIs" dxfId="28896" priority="4434" operator="equal">
      <formula>"연"</formula>
    </cfRule>
    <cfRule type="cellIs" dxfId="28895" priority="4435" operator="equal">
      <formula>"연"</formula>
    </cfRule>
    <cfRule type="cellIs" dxfId="28894" priority="4436" operator="equal">
      <formula>"연"</formula>
    </cfRule>
  </conditionalFormatting>
  <conditionalFormatting sqref="H35">
    <cfRule type="cellIs" dxfId="28893" priority="4433" operator="equal">
      <formula>"연"</formula>
    </cfRule>
  </conditionalFormatting>
  <conditionalFormatting sqref="H35">
    <cfRule type="cellIs" dxfId="28892" priority="4428" operator="equal">
      <formula>"연"</formula>
    </cfRule>
    <cfRule type="cellIs" dxfId="28891" priority="4429" operator="equal">
      <formula>"연"</formula>
    </cfRule>
    <cfRule type="cellIs" dxfId="28890" priority="4430" operator="equal">
      <formula>"연"</formula>
    </cfRule>
    <cfRule type="cellIs" dxfId="28889" priority="4431" operator="equal">
      <formula>"연"</formula>
    </cfRule>
    <cfRule type="cellIs" dxfId="28888" priority="4432" operator="equal">
      <formula>"연"</formula>
    </cfRule>
  </conditionalFormatting>
  <conditionalFormatting sqref="H35">
    <cfRule type="cellIs" dxfId="28887" priority="4423" operator="equal">
      <formula>"연"</formula>
    </cfRule>
    <cfRule type="cellIs" dxfId="28886" priority="4424" operator="equal">
      <formula>"연"</formula>
    </cfRule>
    <cfRule type="cellIs" dxfId="28885" priority="4425" operator="equal">
      <formula>"연"</formula>
    </cfRule>
    <cfRule type="cellIs" dxfId="28884" priority="4426" operator="equal">
      <formula>"연"</formula>
    </cfRule>
    <cfRule type="cellIs" dxfId="28883" priority="4427" operator="equal">
      <formula>"연"</formula>
    </cfRule>
  </conditionalFormatting>
  <conditionalFormatting sqref="H35">
    <cfRule type="cellIs" dxfId="28882" priority="4421" operator="equal">
      <formula>"연"</formula>
    </cfRule>
  </conditionalFormatting>
  <conditionalFormatting sqref="H35">
    <cfRule type="cellIs" dxfId="28881" priority="4422" operator="equal">
      <formula>"연"</formula>
    </cfRule>
  </conditionalFormatting>
  <conditionalFormatting sqref="H35">
    <cfRule type="cellIs" dxfId="28880" priority="4420" operator="equal">
      <formula>"연"</formula>
    </cfRule>
  </conditionalFormatting>
  <conditionalFormatting sqref="H35">
    <cfRule type="cellIs" dxfId="28879" priority="4417" operator="equal">
      <formula>"연"</formula>
    </cfRule>
    <cfRule type="cellIs" dxfId="28878" priority="4418" operator="equal">
      <formula>"연"</formula>
    </cfRule>
    <cfRule type="cellIs" dxfId="28877" priority="4419" operator="equal">
      <formula>"연"</formula>
    </cfRule>
  </conditionalFormatting>
  <conditionalFormatting sqref="H35">
    <cfRule type="cellIs" dxfId="28876" priority="4416" operator="equal">
      <formula>"연"</formula>
    </cfRule>
  </conditionalFormatting>
  <conditionalFormatting sqref="G36">
    <cfRule type="cellIs" dxfId="28875" priority="4410" operator="equal">
      <formula>"연"</formula>
    </cfRule>
  </conditionalFormatting>
  <conditionalFormatting sqref="G36">
    <cfRule type="cellIs" dxfId="28874" priority="4415" operator="equal">
      <formula>"연"</formula>
    </cfRule>
  </conditionalFormatting>
  <conditionalFormatting sqref="G36">
    <cfRule type="cellIs" dxfId="28873" priority="4412" operator="equal">
      <formula>"연"</formula>
    </cfRule>
    <cfRule type="cellIs" dxfId="28872" priority="4413" operator="equal">
      <formula>"연"</formula>
    </cfRule>
    <cfRule type="cellIs" dxfId="28871" priority="4414" operator="equal">
      <formula>"연"</formula>
    </cfRule>
  </conditionalFormatting>
  <conditionalFormatting sqref="G36">
    <cfRule type="cellIs" dxfId="28870" priority="4411" operator="equal">
      <formula>"연"</formula>
    </cfRule>
  </conditionalFormatting>
  <conditionalFormatting sqref="G36">
    <cfRule type="cellIs" dxfId="28869" priority="4405" operator="equal">
      <formula>"연"</formula>
    </cfRule>
    <cfRule type="cellIs" dxfId="28868" priority="4406" operator="equal">
      <formula>"연"</formula>
    </cfRule>
    <cfRule type="cellIs" dxfId="28867" priority="4407" operator="equal">
      <formula>"연"</formula>
    </cfRule>
    <cfRule type="cellIs" dxfId="28866" priority="4408" operator="equal">
      <formula>"연"</formula>
    </cfRule>
    <cfRule type="cellIs" dxfId="28865" priority="4409" operator="equal">
      <formula>"연"</formula>
    </cfRule>
  </conditionalFormatting>
  <conditionalFormatting sqref="G36">
    <cfRule type="cellIs" dxfId="28864" priority="4404" operator="equal">
      <formula>"연"</formula>
    </cfRule>
  </conditionalFormatting>
  <conditionalFormatting sqref="G36">
    <cfRule type="cellIs" dxfId="28863" priority="4401" operator="equal">
      <formula>"연"</formula>
    </cfRule>
    <cfRule type="cellIs" dxfId="28862" priority="4402" operator="equal">
      <formula>"연"</formula>
    </cfRule>
    <cfRule type="cellIs" dxfId="28861" priority="4403" operator="equal">
      <formula>"연"</formula>
    </cfRule>
  </conditionalFormatting>
  <conditionalFormatting sqref="G36">
    <cfRule type="cellIs" dxfId="28860" priority="4400" operator="equal">
      <formula>"연"</formula>
    </cfRule>
  </conditionalFormatting>
  <conditionalFormatting sqref="G36">
    <cfRule type="cellIs" dxfId="28859" priority="4395" operator="equal">
      <formula>"연"</formula>
    </cfRule>
    <cfRule type="cellIs" dxfId="28858" priority="4396" operator="equal">
      <formula>"연"</formula>
    </cfRule>
    <cfRule type="cellIs" dxfId="28857" priority="4397" operator="equal">
      <formula>"연"</formula>
    </cfRule>
    <cfRule type="cellIs" dxfId="28856" priority="4398" operator="equal">
      <formula>"연"</formula>
    </cfRule>
    <cfRule type="cellIs" dxfId="28855" priority="4399" operator="equal">
      <formula>"연"</formula>
    </cfRule>
  </conditionalFormatting>
  <conditionalFormatting sqref="G36">
    <cfRule type="cellIs" dxfId="28854" priority="4390" operator="equal">
      <formula>"연"</formula>
    </cfRule>
    <cfRule type="cellIs" dxfId="28853" priority="4391" operator="equal">
      <formula>"연"</formula>
    </cfRule>
    <cfRule type="cellIs" dxfId="28852" priority="4392" operator="equal">
      <formula>"연"</formula>
    </cfRule>
    <cfRule type="cellIs" dxfId="28851" priority="4393" operator="equal">
      <formula>"연"</formula>
    </cfRule>
    <cfRule type="cellIs" dxfId="28850" priority="4394" operator="equal">
      <formula>"연"</formula>
    </cfRule>
  </conditionalFormatting>
  <conditionalFormatting sqref="G36">
    <cfRule type="cellIs" dxfId="28849" priority="4388" operator="equal">
      <formula>"연"</formula>
    </cfRule>
  </conditionalFormatting>
  <conditionalFormatting sqref="G36">
    <cfRule type="cellIs" dxfId="28848" priority="4389" operator="equal">
      <formula>"연"</formula>
    </cfRule>
  </conditionalFormatting>
  <conditionalFormatting sqref="G36">
    <cfRule type="cellIs" dxfId="28847" priority="4387" operator="equal">
      <formula>"연"</formula>
    </cfRule>
  </conditionalFormatting>
  <conditionalFormatting sqref="G36">
    <cfRule type="cellIs" dxfId="28846" priority="4384" operator="equal">
      <formula>"연"</formula>
    </cfRule>
    <cfRule type="cellIs" dxfId="28845" priority="4385" operator="equal">
      <formula>"연"</formula>
    </cfRule>
    <cfRule type="cellIs" dxfId="28844" priority="4386" operator="equal">
      <formula>"연"</formula>
    </cfRule>
  </conditionalFormatting>
  <conditionalFormatting sqref="G36">
    <cfRule type="cellIs" dxfId="28843" priority="4383" operator="equal">
      <formula>"연"</formula>
    </cfRule>
  </conditionalFormatting>
  <conditionalFormatting sqref="G37">
    <cfRule type="cellIs" dxfId="28842" priority="4377" operator="equal">
      <formula>"연"</formula>
    </cfRule>
  </conditionalFormatting>
  <conditionalFormatting sqref="G37">
    <cfRule type="cellIs" dxfId="28841" priority="4382" operator="equal">
      <formula>"연"</formula>
    </cfRule>
  </conditionalFormatting>
  <conditionalFormatting sqref="G37">
    <cfRule type="cellIs" dxfId="28840" priority="4379" operator="equal">
      <formula>"연"</formula>
    </cfRule>
    <cfRule type="cellIs" dxfId="28839" priority="4380" operator="equal">
      <formula>"연"</formula>
    </cfRule>
    <cfRule type="cellIs" dxfId="28838" priority="4381" operator="equal">
      <formula>"연"</formula>
    </cfRule>
  </conditionalFormatting>
  <conditionalFormatting sqref="G37">
    <cfRule type="cellIs" dxfId="28837" priority="4378" operator="equal">
      <formula>"연"</formula>
    </cfRule>
  </conditionalFormatting>
  <conditionalFormatting sqref="G37">
    <cfRule type="cellIs" dxfId="28836" priority="4372" operator="equal">
      <formula>"연"</formula>
    </cfRule>
    <cfRule type="cellIs" dxfId="28835" priority="4373" operator="equal">
      <formula>"연"</formula>
    </cfRule>
    <cfRule type="cellIs" dxfId="28834" priority="4374" operator="equal">
      <formula>"연"</formula>
    </cfRule>
    <cfRule type="cellIs" dxfId="28833" priority="4375" operator="equal">
      <formula>"연"</formula>
    </cfRule>
    <cfRule type="cellIs" dxfId="28832" priority="4376" operator="equal">
      <formula>"연"</formula>
    </cfRule>
  </conditionalFormatting>
  <conditionalFormatting sqref="G37">
    <cfRule type="cellIs" dxfId="28831" priority="4371" operator="equal">
      <formula>"연"</formula>
    </cfRule>
  </conditionalFormatting>
  <conditionalFormatting sqref="G37">
    <cfRule type="cellIs" dxfId="28830" priority="4368" operator="equal">
      <formula>"연"</formula>
    </cfRule>
    <cfRule type="cellIs" dxfId="28829" priority="4369" operator="equal">
      <formula>"연"</formula>
    </cfRule>
    <cfRule type="cellIs" dxfId="28828" priority="4370" operator="equal">
      <formula>"연"</formula>
    </cfRule>
  </conditionalFormatting>
  <conditionalFormatting sqref="G37">
    <cfRule type="cellIs" dxfId="28827" priority="4367" operator="equal">
      <formula>"연"</formula>
    </cfRule>
  </conditionalFormatting>
  <conditionalFormatting sqref="G37">
    <cfRule type="cellIs" dxfId="28826" priority="4362" operator="equal">
      <formula>"연"</formula>
    </cfRule>
    <cfRule type="cellIs" dxfId="28825" priority="4363" operator="equal">
      <formula>"연"</formula>
    </cfRule>
    <cfRule type="cellIs" dxfId="28824" priority="4364" operator="equal">
      <formula>"연"</formula>
    </cfRule>
    <cfRule type="cellIs" dxfId="28823" priority="4365" operator="equal">
      <formula>"연"</formula>
    </cfRule>
    <cfRule type="cellIs" dxfId="28822" priority="4366" operator="equal">
      <formula>"연"</formula>
    </cfRule>
  </conditionalFormatting>
  <conditionalFormatting sqref="G37">
    <cfRule type="cellIs" dxfId="28821" priority="4357" operator="equal">
      <formula>"연"</formula>
    </cfRule>
    <cfRule type="cellIs" dxfId="28820" priority="4358" operator="equal">
      <formula>"연"</formula>
    </cfRule>
    <cfRule type="cellIs" dxfId="28819" priority="4359" operator="equal">
      <formula>"연"</formula>
    </cfRule>
    <cfRule type="cellIs" dxfId="28818" priority="4360" operator="equal">
      <formula>"연"</formula>
    </cfRule>
    <cfRule type="cellIs" dxfId="28817" priority="4361" operator="equal">
      <formula>"연"</formula>
    </cfRule>
  </conditionalFormatting>
  <conditionalFormatting sqref="G37">
    <cfRule type="cellIs" dxfId="28816" priority="4355" operator="equal">
      <formula>"연"</formula>
    </cfRule>
  </conditionalFormatting>
  <conditionalFormatting sqref="G37">
    <cfRule type="cellIs" dxfId="28815" priority="4356" operator="equal">
      <formula>"연"</formula>
    </cfRule>
  </conditionalFormatting>
  <conditionalFormatting sqref="G37">
    <cfRule type="cellIs" dxfId="28814" priority="4354" operator="equal">
      <formula>"연"</formula>
    </cfRule>
  </conditionalFormatting>
  <conditionalFormatting sqref="G37">
    <cfRule type="cellIs" dxfId="28813" priority="4351" operator="equal">
      <formula>"연"</formula>
    </cfRule>
    <cfRule type="cellIs" dxfId="28812" priority="4352" operator="equal">
      <formula>"연"</formula>
    </cfRule>
    <cfRule type="cellIs" dxfId="28811" priority="4353" operator="equal">
      <formula>"연"</formula>
    </cfRule>
  </conditionalFormatting>
  <conditionalFormatting sqref="G37">
    <cfRule type="cellIs" dxfId="28810" priority="4350" operator="equal">
      <formula>"연"</formula>
    </cfRule>
  </conditionalFormatting>
  <conditionalFormatting sqref="H37">
    <cfRule type="cellIs" dxfId="28809" priority="4344" operator="equal">
      <formula>"연"</formula>
    </cfRule>
  </conditionalFormatting>
  <conditionalFormatting sqref="H37">
    <cfRule type="cellIs" dxfId="28808" priority="4349" operator="equal">
      <formula>"연"</formula>
    </cfRule>
  </conditionalFormatting>
  <conditionalFormatting sqref="H37">
    <cfRule type="cellIs" dxfId="28807" priority="4346" operator="equal">
      <formula>"연"</formula>
    </cfRule>
    <cfRule type="cellIs" dxfId="28806" priority="4347" operator="equal">
      <formula>"연"</formula>
    </cfRule>
    <cfRule type="cellIs" dxfId="28805" priority="4348" operator="equal">
      <formula>"연"</formula>
    </cfRule>
  </conditionalFormatting>
  <conditionalFormatting sqref="H37">
    <cfRule type="cellIs" dxfId="28804" priority="4345" operator="equal">
      <formula>"연"</formula>
    </cfRule>
  </conditionalFormatting>
  <conditionalFormatting sqref="H37">
    <cfRule type="cellIs" dxfId="28803" priority="4339" operator="equal">
      <formula>"연"</formula>
    </cfRule>
    <cfRule type="cellIs" dxfId="28802" priority="4340" operator="equal">
      <formula>"연"</formula>
    </cfRule>
    <cfRule type="cellIs" dxfId="28801" priority="4341" operator="equal">
      <formula>"연"</formula>
    </cfRule>
    <cfRule type="cellIs" dxfId="28800" priority="4342" operator="equal">
      <formula>"연"</formula>
    </cfRule>
    <cfRule type="cellIs" dxfId="28799" priority="4343" operator="equal">
      <formula>"연"</formula>
    </cfRule>
  </conditionalFormatting>
  <conditionalFormatting sqref="H37">
    <cfRule type="cellIs" dxfId="28798" priority="4338" operator="equal">
      <formula>"연"</formula>
    </cfRule>
  </conditionalFormatting>
  <conditionalFormatting sqref="H37">
    <cfRule type="cellIs" dxfId="28797" priority="4335" operator="equal">
      <formula>"연"</formula>
    </cfRule>
    <cfRule type="cellIs" dxfId="28796" priority="4336" operator="equal">
      <formula>"연"</formula>
    </cfRule>
    <cfRule type="cellIs" dxfId="28795" priority="4337" operator="equal">
      <formula>"연"</formula>
    </cfRule>
  </conditionalFormatting>
  <conditionalFormatting sqref="H37">
    <cfRule type="cellIs" dxfId="28794" priority="4334" operator="equal">
      <formula>"연"</formula>
    </cfRule>
  </conditionalFormatting>
  <conditionalFormatting sqref="H37">
    <cfRule type="cellIs" dxfId="28793" priority="4329" operator="equal">
      <formula>"연"</formula>
    </cfRule>
    <cfRule type="cellIs" dxfId="28792" priority="4330" operator="equal">
      <formula>"연"</formula>
    </cfRule>
    <cfRule type="cellIs" dxfId="28791" priority="4331" operator="equal">
      <formula>"연"</formula>
    </cfRule>
    <cfRule type="cellIs" dxfId="28790" priority="4332" operator="equal">
      <formula>"연"</formula>
    </cfRule>
    <cfRule type="cellIs" dxfId="28789" priority="4333" operator="equal">
      <formula>"연"</formula>
    </cfRule>
  </conditionalFormatting>
  <conditionalFormatting sqref="H37">
    <cfRule type="cellIs" dxfId="28788" priority="4324" operator="equal">
      <formula>"연"</formula>
    </cfRule>
    <cfRule type="cellIs" dxfId="28787" priority="4325" operator="equal">
      <formula>"연"</formula>
    </cfRule>
    <cfRule type="cellIs" dxfId="28786" priority="4326" operator="equal">
      <formula>"연"</formula>
    </cfRule>
    <cfRule type="cellIs" dxfId="28785" priority="4327" operator="equal">
      <formula>"연"</formula>
    </cfRule>
    <cfRule type="cellIs" dxfId="28784" priority="4328" operator="equal">
      <formula>"연"</formula>
    </cfRule>
  </conditionalFormatting>
  <conditionalFormatting sqref="H37">
    <cfRule type="cellIs" dxfId="28783" priority="4322" operator="equal">
      <formula>"연"</formula>
    </cfRule>
  </conditionalFormatting>
  <conditionalFormatting sqref="H37">
    <cfRule type="cellIs" dxfId="28782" priority="4323" operator="equal">
      <formula>"연"</formula>
    </cfRule>
  </conditionalFormatting>
  <conditionalFormatting sqref="H37">
    <cfRule type="cellIs" dxfId="28781" priority="4321" operator="equal">
      <formula>"연"</formula>
    </cfRule>
  </conditionalFormatting>
  <conditionalFormatting sqref="H37">
    <cfRule type="cellIs" dxfId="28780" priority="4318" operator="equal">
      <formula>"연"</formula>
    </cfRule>
    <cfRule type="cellIs" dxfId="28779" priority="4319" operator="equal">
      <formula>"연"</formula>
    </cfRule>
    <cfRule type="cellIs" dxfId="28778" priority="4320" operator="equal">
      <formula>"연"</formula>
    </cfRule>
  </conditionalFormatting>
  <conditionalFormatting sqref="H37">
    <cfRule type="cellIs" dxfId="28777" priority="4317" operator="equal">
      <formula>"연"</formula>
    </cfRule>
  </conditionalFormatting>
  <conditionalFormatting sqref="E20">
    <cfRule type="cellIs" dxfId="28776" priority="4316" operator="equal">
      <formula>"연"</formula>
    </cfRule>
  </conditionalFormatting>
  <conditionalFormatting sqref="E20">
    <cfRule type="cellIs" dxfId="28775" priority="4315" operator="equal">
      <formula>"연"</formula>
    </cfRule>
  </conditionalFormatting>
  <conditionalFormatting sqref="E20">
    <cfRule type="cellIs" dxfId="28774" priority="4314" operator="equal">
      <formula>"연"</formula>
    </cfRule>
  </conditionalFormatting>
  <conditionalFormatting sqref="E20">
    <cfRule type="cellIs" dxfId="28773" priority="4311" operator="equal">
      <formula>"연"</formula>
    </cfRule>
    <cfRule type="cellIs" dxfId="28772" priority="4312" operator="equal">
      <formula>"연"</formula>
    </cfRule>
    <cfRule type="cellIs" dxfId="28771" priority="4313" operator="equal">
      <formula>"연"</formula>
    </cfRule>
  </conditionalFormatting>
  <conditionalFormatting sqref="E20">
    <cfRule type="cellIs" dxfId="28770" priority="4310" operator="equal">
      <formula>"연"</formula>
    </cfRule>
  </conditionalFormatting>
  <conditionalFormatting sqref="E20">
    <cfRule type="cellIs" dxfId="28769" priority="4309" operator="equal">
      <formula>"연"</formula>
    </cfRule>
  </conditionalFormatting>
  <conditionalFormatting sqref="E20">
    <cfRule type="cellIs" dxfId="28768" priority="4308" operator="equal">
      <formula>"연"</formula>
    </cfRule>
  </conditionalFormatting>
  <conditionalFormatting sqref="E20">
    <cfRule type="cellIs" dxfId="28767" priority="4307" operator="equal">
      <formula>"연"</formula>
    </cfRule>
  </conditionalFormatting>
  <conditionalFormatting sqref="E20">
    <cfRule type="cellIs" dxfId="28766" priority="4306" operator="equal">
      <formula>"연"</formula>
    </cfRule>
  </conditionalFormatting>
  <conditionalFormatting sqref="E20">
    <cfRule type="cellIs" dxfId="28765" priority="4305" operator="equal">
      <formula>"연"</formula>
    </cfRule>
  </conditionalFormatting>
  <conditionalFormatting sqref="E20">
    <cfRule type="cellIs" dxfId="28764" priority="4304" operator="equal">
      <formula>"연"</formula>
    </cfRule>
  </conditionalFormatting>
  <conditionalFormatting sqref="N18:N20">
    <cfRule type="cellIs" dxfId="28763" priority="4303" operator="equal">
      <formula>"연"</formula>
    </cfRule>
  </conditionalFormatting>
  <conditionalFormatting sqref="I12">
    <cfRule type="cellIs" dxfId="28762" priority="4302" operator="equal">
      <formula>"연"</formula>
    </cfRule>
  </conditionalFormatting>
  <conditionalFormatting sqref="I12">
    <cfRule type="cellIs" dxfId="28761" priority="4301" operator="equal">
      <formula>"연"</formula>
    </cfRule>
  </conditionalFormatting>
  <conditionalFormatting sqref="I12">
    <cfRule type="cellIs" dxfId="28760" priority="4300" operator="equal">
      <formula>"연"</formula>
    </cfRule>
  </conditionalFormatting>
  <conditionalFormatting sqref="I12">
    <cfRule type="cellIs" dxfId="28759" priority="4297" operator="equal">
      <formula>"연"</formula>
    </cfRule>
    <cfRule type="cellIs" dxfId="28758" priority="4298" operator="equal">
      <formula>"연"</formula>
    </cfRule>
    <cfRule type="cellIs" dxfId="28757" priority="4299" operator="equal">
      <formula>"연"</formula>
    </cfRule>
  </conditionalFormatting>
  <conditionalFormatting sqref="I12">
    <cfRule type="cellIs" dxfId="28756" priority="4296" operator="equal">
      <formula>"연"</formula>
    </cfRule>
  </conditionalFormatting>
  <conditionalFormatting sqref="I12">
    <cfRule type="cellIs" dxfId="28755" priority="4295" operator="equal">
      <formula>"연"</formula>
    </cfRule>
  </conditionalFormatting>
  <conditionalFormatting sqref="I12">
    <cfRule type="cellIs" dxfId="28754" priority="4294" operator="equal">
      <formula>"연"</formula>
    </cfRule>
  </conditionalFormatting>
  <conditionalFormatting sqref="I12">
    <cfRule type="cellIs" dxfId="28753" priority="4293" operator="equal">
      <formula>"연"</formula>
    </cfRule>
  </conditionalFormatting>
  <conditionalFormatting sqref="I12">
    <cfRule type="cellIs" dxfId="28752" priority="4292" operator="equal">
      <formula>"연"</formula>
    </cfRule>
  </conditionalFormatting>
  <conditionalFormatting sqref="I12">
    <cfRule type="cellIs" dxfId="28751" priority="4291" operator="equal">
      <formula>"연"</formula>
    </cfRule>
  </conditionalFormatting>
  <conditionalFormatting sqref="I12">
    <cfRule type="cellIs" dxfId="28750" priority="4290" operator="equal">
      <formula>"연"</formula>
    </cfRule>
  </conditionalFormatting>
  <conditionalFormatting sqref="K9">
    <cfRule type="cellIs" dxfId="28749" priority="4276" operator="equal">
      <formula>"연"</formula>
    </cfRule>
  </conditionalFormatting>
  <conditionalFormatting sqref="K9">
    <cfRule type="cellIs" dxfId="28748" priority="4275" operator="equal">
      <formula>"연"</formula>
    </cfRule>
  </conditionalFormatting>
  <conditionalFormatting sqref="K9">
    <cfRule type="cellIs" dxfId="28747" priority="4274" operator="equal">
      <formula>"연"</formula>
    </cfRule>
  </conditionalFormatting>
  <conditionalFormatting sqref="K9">
    <cfRule type="cellIs" dxfId="28746" priority="4271" operator="equal">
      <formula>"연"</formula>
    </cfRule>
    <cfRule type="cellIs" dxfId="28745" priority="4272" operator="equal">
      <formula>"연"</formula>
    </cfRule>
    <cfRule type="cellIs" dxfId="28744" priority="4273" operator="equal">
      <formula>"연"</formula>
    </cfRule>
  </conditionalFormatting>
  <conditionalFormatting sqref="K9">
    <cfRule type="cellIs" dxfId="28743" priority="4270" operator="equal">
      <formula>"연"</formula>
    </cfRule>
  </conditionalFormatting>
  <conditionalFormatting sqref="K9">
    <cfRule type="cellIs" dxfId="28742" priority="4269" operator="equal">
      <formula>"연"</formula>
    </cfRule>
  </conditionalFormatting>
  <conditionalFormatting sqref="K9">
    <cfRule type="cellIs" dxfId="28741" priority="4268" operator="equal">
      <formula>"연"</formula>
    </cfRule>
  </conditionalFormatting>
  <conditionalFormatting sqref="K9">
    <cfRule type="cellIs" dxfId="28740" priority="4267" operator="equal">
      <formula>"연"</formula>
    </cfRule>
  </conditionalFormatting>
  <conditionalFormatting sqref="K9">
    <cfRule type="cellIs" dxfId="28739" priority="4266" operator="equal">
      <formula>"연"</formula>
    </cfRule>
  </conditionalFormatting>
  <conditionalFormatting sqref="K9">
    <cfRule type="cellIs" dxfId="28738" priority="4265" operator="equal">
      <formula>"연"</formula>
    </cfRule>
  </conditionalFormatting>
  <conditionalFormatting sqref="K9">
    <cfRule type="cellIs" dxfId="28737" priority="4264" operator="equal">
      <formula>"연"</formula>
    </cfRule>
  </conditionalFormatting>
  <conditionalFormatting sqref="M10">
    <cfRule type="cellIs" dxfId="28736" priority="4263" operator="equal">
      <formula>"연"</formula>
    </cfRule>
  </conditionalFormatting>
  <conditionalFormatting sqref="M10">
    <cfRule type="cellIs" dxfId="28735" priority="4262" operator="equal">
      <formula>"연"</formula>
    </cfRule>
  </conditionalFormatting>
  <conditionalFormatting sqref="M10">
    <cfRule type="cellIs" dxfId="28734" priority="4261" operator="equal">
      <formula>"연"</formula>
    </cfRule>
  </conditionalFormatting>
  <conditionalFormatting sqref="M10">
    <cfRule type="cellIs" dxfId="28733" priority="4258" operator="equal">
      <formula>"연"</formula>
    </cfRule>
    <cfRule type="cellIs" dxfId="28732" priority="4259" operator="equal">
      <formula>"연"</formula>
    </cfRule>
    <cfRule type="cellIs" dxfId="28731" priority="4260" operator="equal">
      <formula>"연"</formula>
    </cfRule>
  </conditionalFormatting>
  <conditionalFormatting sqref="M10">
    <cfRule type="cellIs" dxfId="28730" priority="4257" operator="equal">
      <formula>"연"</formula>
    </cfRule>
  </conditionalFormatting>
  <conditionalFormatting sqref="M10">
    <cfRule type="cellIs" dxfId="28729" priority="4256" operator="equal">
      <formula>"연"</formula>
    </cfRule>
  </conditionalFormatting>
  <conditionalFormatting sqref="M10">
    <cfRule type="cellIs" dxfId="28728" priority="4255" operator="equal">
      <formula>"연"</formula>
    </cfRule>
  </conditionalFormatting>
  <conditionalFormatting sqref="M10">
    <cfRule type="cellIs" dxfId="28727" priority="4254" operator="equal">
      <formula>"연"</formula>
    </cfRule>
  </conditionalFormatting>
  <conditionalFormatting sqref="M10">
    <cfRule type="cellIs" dxfId="28726" priority="4253" operator="equal">
      <formula>"연"</formula>
    </cfRule>
  </conditionalFormatting>
  <conditionalFormatting sqref="M10">
    <cfRule type="cellIs" dxfId="28725" priority="4252" operator="equal">
      <formula>"연"</formula>
    </cfRule>
  </conditionalFormatting>
  <conditionalFormatting sqref="M10">
    <cfRule type="cellIs" dxfId="28724" priority="4251" operator="equal">
      <formula>"연"</formula>
    </cfRule>
  </conditionalFormatting>
  <conditionalFormatting sqref="R22">
    <cfRule type="cellIs" dxfId="28723" priority="4211" operator="equal">
      <formula>"연"</formula>
    </cfRule>
  </conditionalFormatting>
  <conditionalFormatting sqref="R22">
    <cfRule type="cellIs" dxfId="28722" priority="4210" operator="equal">
      <formula>"연"</formula>
    </cfRule>
  </conditionalFormatting>
  <conditionalFormatting sqref="R22">
    <cfRule type="cellIs" dxfId="28721" priority="4209" operator="equal">
      <formula>"연"</formula>
    </cfRule>
  </conditionalFormatting>
  <conditionalFormatting sqref="R22">
    <cfRule type="cellIs" dxfId="28720" priority="4206" operator="equal">
      <formula>"연"</formula>
    </cfRule>
    <cfRule type="cellIs" dxfId="28719" priority="4207" operator="equal">
      <formula>"연"</formula>
    </cfRule>
    <cfRule type="cellIs" dxfId="28718" priority="4208" operator="equal">
      <formula>"연"</formula>
    </cfRule>
  </conditionalFormatting>
  <conditionalFormatting sqref="R22">
    <cfRule type="cellIs" dxfId="28717" priority="4205" operator="equal">
      <formula>"연"</formula>
    </cfRule>
  </conditionalFormatting>
  <conditionalFormatting sqref="R22">
    <cfRule type="cellIs" dxfId="28716" priority="4204" operator="equal">
      <formula>"연"</formula>
    </cfRule>
  </conditionalFormatting>
  <conditionalFormatting sqref="R22">
    <cfRule type="cellIs" dxfId="28715" priority="4203" operator="equal">
      <formula>"연"</formula>
    </cfRule>
  </conditionalFormatting>
  <conditionalFormatting sqref="R22">
    <cfRule type="cellIs" dxfId="28714" priority="4202" operator="equal">
      <formula>"연"</formula>
    </cfRule>
  </conditionalFormatting>
  <conditionalFormatting sqref="R22">
    <cfRule type="cellIs" dxfId="28713" priority="4201" operator="equal">
      <formula>"연"</formula>
    </cfRule>
  </conditionalFormatting>
  <conditionalFormatting sqref="R22">
    <cfRule type="cellIs" dxfId="28712" priority="4200" operator="equal">
      <formula>"연"</formula>
    </cfRule>
  </conditionalFormatting>
  <conditionalFormatting sqref="R22">
    <cfRule type="cellIs" dxfId="28711" priority="4199" operator="equal">
      <formula>"연"</formula>
    </cfRule>
  </conditionalFormatting>
  <conditionalFormatting sqref="S7">
    <cfRule type="cellIs" dxfId="28710" priority="4198" operator="equal">
      <formula>"연"</formula>
    </cfRule>
  </conditionalFormatting>
  <conditionalFormatting sqref="S7">
    <cfRule type="cellIs" dxfId="28709" priority="4197" operator="equal">
      <formula>"연"</formula>
    </cfRule>
  </conditionalFormatting>
  <conditionalFormatting sqref="S7">
    <cfRule type="cellIs" dxfId="28708" priority="4196" operator="equal">
      <formula>"연"</formula>
    </cfRule>
  </conditionalFormatting>
  <conditionalFormatting sqref="S7">
    <cfRule type="cellIs" dxfId="28707" priority="4193" operator="equal">
      <formula>"연"</formula>
    </cfRule>
    <cfRule type="cellIs" dxfId="28706" priority="4194" operator="equal">
      <formula>"연"</formula>
    </cfRule>
    <cfRule type="cellIs" dxfId="28705" priority="4195" operator="equal">
      <formula>"연"</formula>
    </cfRule>
  </conditionalFormatting>
  <conditionalFormatting sqref="S7">
    <cfRule type="cellIs" dxfId="28704" priority="4192" operator="equal">
      <formula>"연"</formula>
    </cfRule>
  </conditionalFormatting>
  <conditionalFormatting sqref="S7">
    <cfRule type="cellIs" dxfId="28703" priority="4191" operator="equal">
      <formula>"연"</formula>
    </cfRule>
  </conditionalFormatting>
  <conditionalFormatting sqref="S7">
    <cfRule type="cellIs" dxfId="28702" priority="4190" operator="equal">
      <formula>"연"</formula>
    </cfRule>
  </conditionalFormatting>
  <conditionalFormatting sqref="S7">
    <cfRule type="cellIs" dxfId="28701" priority="4189" operator="equal">
      <formula>"연"</formula>
    </cfRule>
  </conditionalFormatting>
  <conditionalFormatting sqref="S7">
    <cfRule type="cellIs" dxfId="28700" priority="4188" operator="equal">
      <formula>"연"</formula>
    </cfRule>
  </conditionalFormatting>
  <conditionalFormatting sqref="S7">
    <cfRule type="cellIs" dxfId="28699" priority="4187" operator="equal">
      <formula>"연"</formula>
    </cfRule>
  </conditionalFormatting>
  <conditionalFormatting sqref="S7">
    <cfRule type="cellIs" dxfId="28698" priority="4186" operator="equal">
      <formula>"연"</formula>
    </cfRule>
  </conditionalFormatting>
  <conditionalFormatting sqref="T12">
    <cfRule type="cellIs" dxfId="28697" priority="4185" operator="equal">
      <formula>"연"</formula>
    </cfRule>
  </conditionalFormatting>
  <conditionalFormatting sqref="T12">
    <cfRule type="cellIs" dxfId="28696" priority="4184" operator="equal">
      <formula>"연"</formula>
    </cfRule>
  </conditionalFormatting>
  <conditionalFormatting sqref="T12">
    <cfRule type="cellIs" dxfId="28695" priority="4183" operator="equal">
      <formula>"연"</formula>
    </cfRule>
  </conditionalFormatting>
  <conditionalFormatting sqref="T12">
    <cfRule type="cellIs" dxfId="28694" priority="4180" operator="equal">
      <formula>"연"</formula>
    </cfRule>
    <cfRule type="cellIs" dxfId="28693" priority="4181" operator="equal">
      <formula>"연"</formula>
    </cfRule>
    <cfRule type="cellIs" dxfId="28692" priority="4182" operator="equal">
      <formula>"연"</formula>
    </cfRule>
  </conditionalFormatting>
  <conditionalFormatting sqref="T12">
    <cfRule type="cellIs" dxfId="28691" priority="4179" operator="equal">
      <formula>"연"</formula>
    </cfRule>
  </conditionalFormatting>
  <conditionalFormatting sqref="T12">
    <cfRule type="cellIs" dxfId="28690" priority="4178" operator="equal">
      <formula>"연"</formula>
    </cfRule>
  </conditionalFormatting>
  <conditionalFormatting sqref="T12">
    <cfRule type="cellIs" dxfId="28689" priority="4177" operator="equal">
      <formula>"연"</formula>
    </cfRule>
  </conditionalFormatting>
  <conditionalFormatting sqref="T12">
    <cfRule type="cellIs" dxfId="28688" priority="4176" operator="equal">
      <formula>"연"</formula>
    </cfRule>
  </conditionalFormatting>
  <conditionalFormatting sqref="T12">
    <cfRule type="cellIs" dxfId="28687" priority="4175" operator="equal">
      <formula>"연"</formula>
    </cfRule>
  </conditionalFormatting>
  <conditionalFormatting sqref="T12">
    <cfRule type="cellIs" dxfId="28686" priority="4174" operator="equal">
      <formula>"연"</formula>
    </cfRule>
  </conditionalFormatting>
  <conditionalFormatting sqref="T12">
    <cfRule type="cellIs" dxfId="28685" priority="4173" operator="equal">
      <formula>"연"</formula>
    </cfRule>
  </conditionalFormatting>
  <conditionalFormatting sqref="Y20">
    <cfRule type="cellIs" dxfId="28684" priority="4159" operator="equal">
      <formula>"연"</formula>
    </cfRule>
  </conditionalFormatting>
  <conditionalFormatting sqref="Y20">
    <cfRule type="cellIs" dxfId="28683" priority="4158" operator="equal">
      <formula>"연"</formula>
    </cfRule>
  </conditionalFormatting>
  <conditionalFormatting sqref="Y20">
    <cfRule type="cellIs" dxfId="28682" priority="4157" operator="equal">
      <formula>"연"</formula>
    </cfRule>
  </conditionalFormatting>
  <conditionalFormatting sqref="Y20">
    <cfRule type="cellIs" dxfId="28681" priority="4154" operator="equal">
      <formula>"연"</formula>
    </cfRule>
    <cfRule type="cellIs" dxfId="28680" priority="4155" operator="equal">
      <formula>"연"</formula>
    </cfRule>
    <cfRule type="cellIs" dxfId="28679" priority="4156" operator="equal">
      <formula>"연"</formula>
    </cfRule>
  </conditionalFormatting>
  <conditionalFormatting sqref="Y20">
    <cfRule type="cellIs" dxfId="28678" priority="4153" operator="equal">
      <formula>"연"</formula>
    </cfRule>
  </conditionalFormatting>
  <conditionalFormatting sqref="Y20">
    <cfRule type="cellIs" dxfId="28677" priority="4152" operator="equal">
      <formula>"연"</formula>
    </cfRule>
  </conditionalFormatting>
  <conditionalFormatting sqref="Y20">
    <cfRule type="cellIs" dxfId="28676" priority="4151" operator="equal">
      <formula>"연"</formula>
    </cfRule>
  </conditionalFormatting>
  <conditionalFormatting sqref="Y20">
    <cfRule type="cellIs" dxfId="28675" priority="4150" operator="equal">
      <formula>"연"</formula>
    </cfRule>
  </conditionalFormatting>
  <conditionalFormatting sqref="Y20">
    <cfRule type="cellIs" dxfId="28674" priority="4149" operator="equal">
      <formula>"연"</formula>
    </cfRule>
  </conditionalFormatting>
  <conditionalFormatting sqref="Y20">
    <cfRule type="cellIs" dxfId="28673" priority="4148" operator="equal">
      <formula>"연"</formula>
    </cfRule>
  </conditionalFormatting>
  <conditionalFormatting sqref="Y20">
    <cfRule type="cellIs" dxfId="28672" priority="4147" operator="equal">
      <formula>"연"</formula>
    </cfRule>
  </conditionalFormatting>
  <conditionalFormatting sqref="AA6">
    <cfRule type="cellIs" dxfId="28671" priority="4133" operator="equal">
      <formula>"연"</formula>
    </cfRule>
  </conditionalFormatting>
  <conditionalFormatting sqref="AA6">
    <cfRule type="cellIs" dxfId="28670" priority="4132" operator="equal">
      <formula>"연"</formula>
    </cfRule>
  </conditionalFormatting>
  <conditionalFormatting sqref="AA6">
    <cfRule type="cellIs" dxfId="28669" priority="4131" operator="equal">
      <formula>"연"</formula>
    </cfRule>
  </conditionalFormatting>
  <conditionalFormatting sqref="AA6">
    <cfRule type="cellIs" dxfId="28668" priority="4128" operator="equal">
      <formula>"연"</formula>
    </cfRule>
    <cfRule type="cellIs" dxfId="28667" priority="4129" operator="equal">
      <formula>"연"</formula>
    </cfRule>
    <cfRule type="cellIs" dxfId="28666" priority="4130" operator="equal">
      <formula>"연"</formula>
    </cfRule>
  </conditionalFormatting>
  <conditionalFormatting sqref="AA6">
    <cfRule type="cellIs" dxfId="28665" priority="4127" operator="equal">
      <formula>"연"</formula>
    </cfRule>
  </conditionalFormatting>
  <conditionalFormatting sqref="AA6">
    <cfRule type="cellIs" dxfId="28664" priority="4126" operator="equal">
      <formula>"연"</formula>
    </cfRule>
  </conditionalFormatting>
  <conditionalFormatting sqref="AA6">
    <cfRule type="cellIs" dxfId="28663" priority="4125" operator="equal">
      <formula>"연"</formula>
    </cfRule>
  </conditionalFormatting>
  <conditionalFormatting sqref="AA6">
    <cfRule type="cellIs" dxfId="28662" priority="4124" operator="equal">
      <formula>"연"</formula>
    </cfRule>
  </conditionalFormatting>
  <conditionalFormatting sqref="AA6">
    <cfRule type="cellIs" dxfId="28661" priority="4123" operator="equal">
      <formula>"연"</formula>
    </cfRule>
  </conditionalFormatting>
  <conditionalFormatting sqref="AA6">
    <cfRule type="cellIs" dxfId="28660" priority="4122" operator="equal">
      <formula>"연"</formula>
    </cfRule>
  </conditionalFormatting>
  <conditionalFormatting sqref="AA6">
    <cfRule type="cellIs" dxfId="28659" priority="4121" operator="equal">
      <formula>"연"</formula>
    </cfRule>
  </conditionalFormatting>
  <conditionalFormatting sqref="Z16">
    <cfRule type="cellIs" dxfId="28658" priority="4120" operator="equal">
      <formula>"연"</formula>
    </cfRule>
  </conditionalFormatting>
  <conditionalFormatting sqref="Z16">
    <cfRule type="cellIs" dxfId="28657" priority="4119" operator="equal">
      <formula>"연"</formula>
    </cfRule>
  </conditionalFormatting>
  <conditionalFormatting sqref="Z16">
    <cfRule type="cellIs" dxfId="28656" priority="4118" operator="equal">
      <formula>"연"</formula>
    </cfRule>
  </conditionalFormatting>
  <conditionalFormatting sqref="Z16">
    <cfRule type="cellIs" dxfId="28655" priority="4115" operator="equal">
      <formula>"연"</formula>
    </cfRule>
    <cfRule type="cellIs" dxfId="28654" priority="4116" operator="equal">
      <formula>"연"</formula>
    </cfRule>
    <cfRule type="cellIs" dxfId="28653" priority="4117" operator="equal">
      <formula>"연"</formula>
    </cfRule>
  </conditionalFormatting>
  <conditionalFormatting sqref="Z16">
    <cfRule type="cellIs" dxfId="28652" priority="4114" operator="equal">
      <formula>"연"</formula>
    </cfRule>
  </conditionalFormatting>
  <conditionalFormatting sqref="Z16">
    <cfRule type="cellIs" dxfId="28651" priority="4113" operator="equal">
      <formula>"연"</formula>
    </cfRule>
  </conditionalFormatting>
  <conditionalFormatting sqref="Z16">
    <cfRule type="cellIs" dxfId="28650" priority="4112" operator="equal">
      <formula>"연"</formula>
    </cfRule>
  </conditionalFormatting>
  <conditionalFormatting sqref="Z16">
    <cfRule type="cellIs" dxfId="28649" priority="4111" operator="equal">
      <formula>"연"</formula>
    </cfRule>
  </conditionalFormatting>
  <conditionalFormatting sqref="Z16">
    <cfRule type="cellIs" dxfId="28648" priority="4110" operator="equal">
      <formula>"연"</formula>
    </cfRule>
  </conditionalFormatting>
  <conditionalFormatting sqref="Z16">
    <cfRule type="cellIs" dxfId="28647" priority="4109" operator="equal">
      <formula>"연"</formula>
    </cfRule>
  </conditionalFormatting>
  <conditionalFormatting sqref="Z16">
    <cfRule type="cellIs" dxfId="28646" priority="4108" operator="equal">
      <formula>"연"</formula>
    </cfRule>
  </conditionalFormatting>
  <conditionalFormatting sqref="X21">
    <cfRule type="cellIs" dxfId="28645" priority="4107" operator="equal">
      <formula>"연"</formula>
    </cfRule>
  </conditionalFormatting>
  <conditionalFormatting sqref="X21">
    <cfRule type="cellIs" dxfId="28644" priority="4106" operator="equal">
      <formula>"연"</formula>
    </cfRule>
  </conditionalFormatting>
  <conditionalFormatting sqref="X21">
    <cfRule type="cellIs" dxfId="28643" priority="4105" operator="equal">
      <formula>"연"</formula>
    </cfRule>
  </conditionalFormatting>
  <conditionalFormatting sqref="X21">
    <cfRule type="cellIs" dxfId="28642" priority="4102" operator="equal">
      <formula>"연"</formula>
    </cfRule>
    <cfRule type="cellIs" dxfId="28641" priority="4103" operator="equal">
      <formula>"연"</formula>
    </cfRule>
    <cfRule type="cellIs" dxfId="28640" priority="4104" operator="equal">
      <formula>"연"</formula>
    </cfRule>
  </conditionalFormatting>
  <conditionalFormatting sqref="X21">
    <cfRule type="cellIs" dxfId="28639" priority="4101" operator="equal">
      <formula>"연"</formula>
    </cfRule>
  </conditionalFormatting>
  <conditionalFormatting sqref="X21">
    <cfRule type="cellIs" dxfId="28638" priority="4100" operator="equal">
      <formula>"연"</formula>
    </cfRule>
  </conditionalFormatting>
  <conditionalFormatting sqref="X21">
    <cfRule type="cellIs" dxfId="28637" priority="4099" operator="equal">
      <formula>"연"</formula>
    </cfRule>
  </conditionalFormatting>
  <conditionalFormatting sqref="X21">
    <cfRule type="cellIs" dxfId="28636" priority="4098" operator="equal">
      <formula>"연"</formula>
    </cfRule>
  </conditionalFormatting>
  <conditionalFormatting sqref="X21">
    <cfRule type="cellIs" dxfId="28635" priority="4097" operator="equal">
      <formula>"연"</formula>
    </cfRule>
  </conditionalFormatting>
  <conditionalFormatting sqref="X21">
    <cfRule type="cellIs" dxfId="28634" priority="4096" operator="equal">
      <formula>"연"</formula>
    </cfRule>
  </conditionalFormatting>
  <conditionalFormatting sqref="X21">
    <cfRule type="cellIs" dxfId="28633" priority="4095" operator="equal">
      <formula>"연"</formula>
    </cfRule>
  </conditionalFormatting>
  <conditionalFormatting sqref="X23">
    <cfRule type="cellIs" dxfId="28632" priority="4094" operator="equal">
      <formula>"연"</formula>
    </cfRule>
  </conditionalFormatting>
  <conditionalFormatting sqref="X23">
    <cfRule type="cellIs" dxfId="28631" priority="4093" operator="equal">
      <formula>"연"</formula>
    </cfRule>
  </conditionalFormatting>
  <conditionalFormatting sqref="X23">
    <cfRule type="cellIs" dxfId="28630" priority="4092" operator="equal">
      <formula>"연"</formula>
    </cfRule>
  </conditionalFormatting>
  <conditionalFormatting sqref="X23">
    <cfRule type="cellIs" dxfId="28629" priority="4089" operator="equal">
      <formula>"연"</formula>
    </cfRule>
    <cfRule type="cellIs" dxfId="28628" priority="4090" operator="equal">
      <formula>"연"</formula>
    </cfRule>
    <cfRule type="cellIs" dxfId="28627" priority="4091" operator="equal">
      <formula>"연"</formula>
    </cfRule>
  </conditionalFormatting>
  <conditionalFormatting sqref="X23">
    <cfRule type="cellIs" dxfId="28626" priority="4088" operator="equal">
      <formula>"연"</formula>
    </cfRule>
  </conditionalFormatting>
  <conditionalFormatting sqref="X23">
    <cfRule type="cellIs" dxfId="28625" priority="4087" operator="equal">
      <formula>"연"</formula>
    </cfRule>
  </conditionalFormatting>
  <conditionalFormatting sqref="X23">
    <cfRule type="cellIs" dxfId="28624" priority="4086" operator="equal">
      <formula>"연"</formula>
    </cfRule>
  </conditionalFormatting>
  <conditionalFormatting sqref="X23">
    <cfRule type="cellIs" dxfId="28623" priority="4085" operator="equal">
      <formula>"연"</formula>
    </cfRule>
  </conditionalFormatting>
  <conditionalFormatting sqref="X23">
    <cfRule type="cellIs" dxfId="28622" priority="4084" operator="equal">
      <formula>"연"</formula>
    </cfRule>
  </conditionalFormatting>
  <conditionalFormatting sqref="X23">
    <cfRule type="cellIs" dxfId="28621" priority="4083" operator="equal">
      <formula>"연"</formula>
    </cfRule>
  </conditionalFormatting>
  <conditionalFormatting sqref="X23">
    <cfRule type="cellIs" dxfId="28620" priority="4082" operator="equal">
      <formula>"연"</formula>
    </cfRule>
  </conditionalFormatting>
  <conditionalFormatting sqref="L22">
    <cfRule type="cellIs" dxfId="28619" priority="4081" operator="equal">
      <formula>"연"</formula>
    </cfRule>
  </conditionalFormatting>
  <conditionalFormatting sqref="L22">
    <cfRule type="cellIs" dxfId="28618" priority="4080" operator="equal">
      <formula>"연"</formula>
    </cfRule>
  </conditionalFormatting>
  <conditionalFormatting sqref="L22">
    <cfRule type="cellIs" dxfId="28617" priority="4079" operator="equal">
      <formula>"연"</formula>
    </cfRule>
  </conditionalFormatting>
  <conditionalFormatting sqref="L22">
    <cfRule type="cellIs" dxfId="28616" priority="4076" operator="equal">
      <formula>"연"</formula>
    </cfRule>
    <cfRule type="cellIs" dxfId="28615" priority="4077" operator="equal">
      <formula>"연"</formula>
    </cfRule>
    <cfRule type="cellIs" dxfId="28614" priority="4078" operator="equal">
      <formula>"연"</formula>
    </cfRule>
  </conditionalFormatting>
  <conditionalFormatting sqref="L22">
    <cfRule type="cellIs" dxfId="28613" priority="4075" operator="equal">
      <formula>"연"</formula>
    </cfRule>
  </conditionalFormatting>
  <conditionalFormatting sqref="L22">
    <cfRule type="cellIs" dxfId="28612" priority="4074" operator="equal">
      <formula>"연"</formula>
    </cfRule>
  </conditionalFormatting>
  <conditionalFormatting sqref="L22">
    <cfRule type="cellIs" dxfId="28611" priority="4073" operator="equal">
      <formula>"연"</formula>
    </cfRule>
  </conditionalFormatting>
  <conditionalFormatting sqref="L22">
    <cfRule type="cellIs" dxfId="28610" priority="4072" operator="equal">
      <formula>"연"</formula>
    </cfRule>
  </conditionalFormatting>
  <conditionalFormatting sqref="L22">
    <cfRule type="cellIs" dxfId="28609" priority="4071" operator="equal">
      <formula>"연"</formula>
    </cfRule>
  </conditionalFormatting>
  <conditionalFormatting sqref="L22">
    <cfRule type="cellIs" dxfId="28608" priority="4070" operator="equal">
      <formula>"연"</formula>
    </cfRule>
  </conditionalFormatting>
  <conditionalFormatting sqref="L22">
    <cfRule type="cellIs" dxfId="28607" priority="4069" operator="equal">
      <formula>"연"</formula>
    </cfRule>
  </conditionalFormatting>
  <conditionalFormatting sqref="AJ21:AJ23">
    <cfRule type="cellIs" dxfId="28606" priority="4068" operator="equal">
      <formula>"연"</formula>
    </cfRule>
  </conditionalFormatting>
  <conditionalFormatting sqref="AF17">
    <cfRule type="cellIs" dxfId="28605" priority="4028" operator="equal">
      <formula>"연"</formula>
    </cfRule>
  </conditionalFormatting>
  <conditionalFormatting sqref="AF17">
    <cfRule type="cellIs" dxfId="28604" priority="4027" operator="equal">
      <formula>"연"</formula>
    </cfRule>
  </conditionalFormatting>
  <conditionalFormatting sqref="AF17">
    <cfRule type="cellIs" dxfId="28603" priority="4026" operator="equal">
      <formula>"연"</formula>
    </cfRule>
  </conditionalFormatting>
  <conditionalFormatting sqref="AF17">
    <cfRule type="cellIs" dxfId="28602" priority="4023" operator="equal">
      <formula>"연"</formula>
    </cfRule>
    <cfRule type="cellIs" dxfId="28601" priority="4024" operator="equal">
      <formula>"연"</formula>
    </cfRule>
    <cfRule type="cellIs" dxfId="28600" priority="4025" operator="equal">
      <formula>"연"</formula>
    </cfRule>
  </conditionalFormatting>
  <conditionalFormatting sqref="AF17">
    <cfRule type="cellIs" dxfId="28599" priority="4022" operator="equal">
      <formula>"연"</formula>
    </cfRule>
  </conditionalFormatting>
  <conditionalFormatting sqref="AF17">
    <cfRule type="cellIs" dxfId="28598" priority="4021" operator="equal">
      <formula>"연"</formula>
    </cfRule>
  </conditionalFormatting>
  <conditionalFormatting sqref="AF17">
    <cfRule type="cellIs" dxfId="28597" priority="4020" operator="equal">
      <formula>"연"</formula>
    </cfRule>
  </conditionalFormatting>
  <conditionalFormatting sqref="AF17">
    <cfRule type="cellIs" dxfId="28596" priority="4019" operator="equal">
      <formula>"연"</formula>
    </cfRule>
  </conditionalFormatting>
  <conditionalFormatting sqref="AF17">
    <cfRule type="cellIs" dxfId="28595" priority="4018" operator="equal">
      <formula>"연"</formula>
    </cfRule>
  </conditionalFormatting>
  <conditionalFormatting sqref="AF17">
    <cfRule type="cellIs" dxfId="28594" priority="4017" operator="equal">
      <formula>"연"</formula>
    </cfRule>
  </conditionalFormatting>
  <conditionalFormatting sqref="AF17">
    <cfRule type="cellIs" dxfId="28593" priority="4016" operator="equal">
      <formula>"연"</formula>
    </cfRule>
  </conditionalFormatting>
  <conditionalFormatting sqref="AH14">
    <cfRule type="cellIs" dxfId="28592" priority="4015" operator="equal">
      <formula>"연"</formula>
    </cfRule>
  </conditionalFormatting>
  <conditionalFormatting sqref="AH14">
    <cfRule type="cellIs" dxfId="28591" priority="4014" operator="equal">
      <formula>"연"</formula>
    </cfRule>
  </conditionalFormatting>
  <conditionalFormatting sqref="AH14">
    <cfRule type="cellIs" dxfId="28590" priority="4013" operator="equal">
      <formula>"연"</formula>
    </cfRule>
  </conditionalFormatting>
  <conditionalFormatting sqref="AH14">
    <cfRule type="cellIs" dxfId="28589" priority="4010" operator="equal">
      <formula>"연"</formula>
    </cfRule>
    <cfRule type="cellIs" dxfId="28588" priority="4011" operator="equal">
      <formula>"연"</formula>
    </cfRule>
    <cfRule type="cellIs" dxfId="28587" priority="4012" operator="equal">
      <formula>"연"</formula>
    </cfRule>
  </conditionalFormatting>
  <conditionalFormatting sqref="AH14">
    <cfRule type="cellIs" dxfId="28586" priority="4009" operator="equal">
      <formula>"연"</formula>
    </cfRule>
  </conditionalFormatting>
  <conditionalFormatting sqref="AH14">
    <cfRule type="cellIs" dxfId="28585" priority="4008" operator="equal">
      <formula>"연"</formula>
    </cfRule>
  </conditionalFormatting>
  <conditionalFormatting sqref="AH14">
    <cfRule type="cellIs" dxfId="28584" priority="4007" operator="equal">
      <formula>"연"</formula>
    </cfRule>
  </conditionalFormatting>
  <conditionalFormatting sqref="AH14">
    <cfRule type="cellIs" dxfId="28583" priority="4006" operator="equal">
      <formula>"연"</formula>
    </cfRule>
  </conditionalFormatting>
  <conditionalFormatting sqref="AH14">
    <cfRule type="cellIs" dxfId="28582" priority="4005" operator="equal">
      <formula>"연"</formula>
    </cfRule>
  </conditionalFormatting>
  <conditionalFormatting sqref="AH14">
    <cfRule type="cellIs" dxfId="28581" priority="4004" operator="equal">
      <formula>"연"</formula>
    </cfRule>
  </conditionalFormatting>
  <conditionalFormatting sqref="AH14">
    <cfRule type="cellIs" dxfId="28580" priority="4003" operator="equal">
      <formula>"연"</formula>
    </cfRule>
  </conditionalFormatting>
  <conditionalFormatting sqref="AG12">
    <cfRule type="cellIs" dxfId="28579" priority="3976" operator="equal">
      <formula>"연"</formula>
    </cfRule>
  </conditionalFormatting>
  <conditionalFormatting sqref="AG12">
    <cfRule type="cellIs" dxfId="28578" priority="3975" operator="equal">
      <formula>"연"</formula>
    </cfRule>
  </conditionalFormatting>
  <conditionalFormatting sqref="AG12">
    <cfRule type="cellIs" dxfId="28577" priority="3974" operator="equal">
      <formula>"연"</formula>
    </cfRule>
  </conditionalFormatting>
  <conditionalFormatting sqref="AG12">
    <cfRule type="cellIs" dxfId="28576" priority="3971" operator="equal">
      <formula>"연"</formula>
    </cfRule>
    <cfRule type="cellIs" dxfId="28575" priority="3972" operator="equal">
      <formula>"연"</formula>
    </cfRule>
    <cfRule type="cellIs" dxfId="28574" priority="3973" operator="equal">
      <formula>"연"</formula>
    </cfRule>
  </conditionalFormatting>
  <conditionalFormatting sqref="AG12">
    <cfRule type="cellIs" dxfId="28573" priority="3970" operator="equal">
      <formula>"연"</formula>
    </cfRule>
  </conditionalFormatting>
  <conditionalFormatting sqref="AG12">
    <cfRule type="cellIs" dxfId="28572" priority="3969" operator="equal">
      <formula>"연"</formula>
    </cfRule>
  </conditionalFormatting>
  <conditionalFormatting sqref="AG12">
    <cfRule type="cellIs" dxfId="28571" priority="3968" operator="equal">
      <formula>"연"</formula>
    </cfRule>
  </conditionalFormatting>
  <conditionalFormatting sqref="AG12">
    <cfRule type="cellIs" dxfId="28570" priority="3967" operator="equal">
      <formula>"연"</formula>
    </cfRule>
  </conditionalFormatting>
  <conditionalFormatting sqref="AG12">
    <cfRule type="cellIs" dxfId="28569" priority="3966" operator="equal">
      <formula>"연"</formula>
    </cfRule>
  </conditionalFormatting>
  <conditionalFormatting sqref="AG12">
    <cfRule type="cellIs" dxfId="28568" priority="3965" operator="equal">
      <formula>"연"</formula>
    </cfRule>
  </conditionalFormatting>
  <conditionalFormatting sqref="AG12">
    <cfRule type="cellIs" dxfId="28567" priority="3964" operator="equal">
      <formula>"연"</formula>
    </cfRule>
  </conditionalFormatting>
  <conditionalFormatting sqref="G26:G27">
    <cfRule type="cellIs" dxfId="28566" priority="3963" operator="equal">
      <formula>"연"</formula>
    </cfRule>
  </conditionalFormatting>
  <conditionalFormatting sqref="H28:H29">
    <cfRule type="cellIs" dxfId="28565" priority="3962" operator="equal">
      <formula>"연"</formula>
    </cfRule>
  </conditionalFormatting>
  <conditionalFormatting sqref="C30">
    <cfRule type="cellIs" dxfId="28564" priority="3961" operator="equal">
      <formula>"연"</formula>
    </cfRule>
  </conditionalFormatting>
  <conditionalFormatting sqref="C30">
    <cfRule type="cellIs" dxfId="28563" priority="3960" operator="equal">
      <formula>"연"</formula>
    </cfRule>
  </conditionalFormatting>
  <conditionalFormatting sqref="C30">
    <cfRule type="cellIs" dxfId="28562" priority="3959" operator="equal">
      <formula>"연"</formula>
    </cfRule>
  </conditionalFormatting>
  <conditionalFormatting sqref="C30">
    <cfRule type="cellIs" dxfId="28561" priority="3956" operator="equal">
      <formula>"연"</formula>
    </cfRule>
    <cfRule type="cellIs" dxfId="28560" priority="3957" operator="equal">
      <formula>"연"</formula>
    </cfRule>
    <cfRule type="cellIs" dxfId="28559" priority="3958" operator="equal">
      <formula>"연"</formula>
    </cfRule>
  </conditionalFormatting>
  <conditionalFormatting sqref="C30">
    <cfRule type="cellIs" dxfId="28558" priority="3955" operator="equal">
      <formula>"연"</formula>
    </cfRule>
  </conditionalFormatting>
  <conditionalFormatting sqref="C30">
    <cfRule type="cellIs" dxfId="28557" priority="3954" operator="equal">
      <formula>"연"</formula>
    </cfRule>
  </conditionalFormatting>
  <conditionalFormatting sqref="C30">
    <cfRule type="cellIs" dxfId="28556" priority="3953" operator="equal">
      <formula>"연"</formula>
    </cfRule>
  </conditionalFormatting>
  <conditionalFormatting sqref="C30">
    <cfRule type="cellIs" dxfId="28555" priority="3952" operator="equal">
      <formula>"연"</formula>
    </cfRule>
  </conditionalFormatting>
  <conditionalFormatting sqref="C30">
    <cfRule type="cellIs" dxfId="28554" priority="3951" operator="equal">
      <formula>"연"</formula>
    </cfRule>
  </conditionalFormatting>
  <conditionalFormatting sqref="C30">
    <cfRule type="cellIs" dxfId="28553" priority="3950" operator="equal">
      <formula>"연"</formula>
    </cfRule>
  </conditionalFormatting>
  <conditionalFormatting sqref="C30">
    <cfRule type="cellIs" dxfId="28552" priority="3949" operator="equal">
      <formula>"연"</formula>
    </cfRule>
  </conditionalFormatting>
  <conditionalFormatting sqref="F28">
    <cfRule type="cellIs" dxfId="28551" priority="3948" operator="equal">
      <formula>"연"</formula>
    </cfRule>
  </conditionalFormatting>
  <conditionalFormatting sqref="H28:H29 C27 B29:G29 F28 D28 E30:E52 F27:H27 B30:C30">
    <cfRule type="cellIs" dxfId="28550" priority="3947" operator="equal">
      <formula>"연"</formula>
    </cfRule>
  </conditionalFormatting>
  <conditionalFormatting sqref="C27">
    <cfRule type="cellIs" dxfId="28549" priority="3946" operator="equal">
      <formula>"연"</formula>
    </cfRule>
  </conditionalFormatting>
  <conditionalFormatting sqref="C27">
    <cfRule type="cellIs" dxfId="28548" priority="3945" operator="equal">
      <formula>"연"</formula>
    </cfRule>
  </conditionalFormatting>
  <conditionalFormatting sqref="C27">
    <cfRule type="cellIs" dxfId="28547" priority="3944" operator="equal">
      <formula>"연"</formula>
    </cfRule>
  </conditionalFormatting>
  <conditionalFormatting sqref="C27">
    <cfRule type="cellIs" dxfId="28546" priority="3941" operator="equal">
      <formula>"연"</formula>
    </cfRule>
    <cfRule type="cellIs" dxfId="28545" priority="3942" operator="equal">
      <formula>"연"</formula>
    </cfRule>
    <cfRule type="cellIs" dxfId="28544" priority="3943" operator="equal">
      <formula>"연"</formula>
    </cfRule>
  </conditionalFormatting>
  <conditionalFormatting sqref="C27">
    <cfRule type="cellIs" dxfId="28543" priority="3940" operator="equal">
      <formula>"연"</formula>
    </cfRule>
  </conditionalFormatting>
  <conditionalFormatting sqref="C27">
    <cfRule type="cellIs" dxfId="28542" priority="3939" operator="equal">
      <formula>"연"</formula>
    </cfRule>
  </conditionalFormatting>
  <conditionalFormatting sqref="C27">
    <cfRule type="cellIs" dxfId="28541" priority="3938" operator="equal">
      <formula>"연"</formula>
    </cfRule>
  </conditionalFormatting>
  <conditionalFormatting sqref="C27">
    <cfRule type="cellIs" dxfId="28540" priority="3937" operator="equal">
      <formula>"연"</formula>
    </cfRule>
  </conditionalFormatting>
  <conditionalFormatting sqref="C27">
    <cfRule type="cellIs" dxfId="28539" priority="3936" operator="equal">
      <formula>"연"</formula>
    </cfRule>
  </conditionalFormatting>
  <conditionalFormatting sqref="C27">
    <cfRule type="cellIs" dxfId="28538" priority="3935" operator="equal">
      <formula>"연"</formula>
    </cfRule>
  </conditionalFormatting>
  <conditionalFormatting sqref="C27">
    <cfRule type="cellIs" dxfId="28537" priority="3934" operator="equal">
      <formula>"연"</formula>
    </cfRule>
  </conditionalFormatting>
  <conditionalFormatting sqref="S16:T16">
    <cfRule type="cellIs" dxfId="28536" priority="3933" operator="equal">
      <formula>"연"</formula>
    </cfRule>
  </conditionalFormatting>
  <conditionalFormatting sqref="S16:T16">
    <cfRule type="cellIs" dxfId="28535" priority="3932" operator="equal">
      <formula>"연"</formula>
    </cfRule>
  </conditionalFormatting>
  <conditionalFormatting sqref="S16:T16">
    <cfRule type="cellIs" dxfId="28534" priority="3931" operator="equal">
      <formula>"연"</formula>
    </cfRule>
  </conditionalFormatting>
  <conditionalFormatting sqref="S16:T16">
    <cfRule type="cellIs" dxfId="28533" priority="3928" operator="equal">
      <formula>"연"</formula>
    </cfRule>
    <cfRule type="cellIs" dxfId="28532" priority="3929" operator="equal">
      <formula>"연"</formula>
    </cfRule>
    <cfRule type="cellIs" dxfId="28531" priority="3930" operator="equal">
      <formula>"연"</formula>
    </cfRule>
  </conditionalFormatting>
  <conditionalFormatting sqref="S16:T16">
    <cfRule type="cellIs" dxfId="28530" priority="3927" operator="equal">
      <formula>"연"</formula>
    </cfRule>
  </conditionalFormatting>
  <conditionalFormatting sqref="S16:T16">
    <cfRule type="cellIs" dxfId="28529" priority="3926" operator="equal">
      <formula>"연"</formula>
    </cfRule>
  </conditionalFormatting>
  <conditionalFormatting sqref="S16:T16">
    <cfRule type="cellIs" dxfId="28528" priority="3925" operator="equal">
      <formula>"연"</formula>
    </cfRule>
  </conditionalFormatting>
  <conditionalFormatting sqref="S16:T16">
    <cfRule type="cellIs" dxfId="28527" priority="3924" operator="equal">
      <formula>"연"</formula>
    </cfRule>
  </conditionalFormatting>
  <conditionalFormatting sqref="S16:T16">
    <cfRule type="cellIs" dxfId="28526" priority="3923" operator="equal">
      <formula>"연"</formula>
    </cfRule>
  </conditionalFormatting>
  <conditionalFormatting sqref="S16:T16">
    <cfRule type="cellIs" dxfId="28525" priority="3922" operator="equal">
      <formula>"연"</formula>
    </cfRule>
  </conditionalFormatting>
  <conditionalFormatting sqref="S16:T16">
    <cfRule type="cellIs" dxfId="28524" priority="3921" operator="equal">
      <formula>"연"</formula>
    </cfRule>
  </conditionalFormatting>
  <conditionalFormatting sqref="AG8">
    <cfRule type="cellIs" dxfId="28523" priority="3920" operator="equal">
      <formula>"연"</formula>
    </cfRule>
  </conditionalFormatting>
  <conditionalFormatting sqref="AG8">
    <cfRule type="cellIs" dxfId="28522" priority="3919" operator="equal">
      <formula>"연"</formula>
    </cfRule>
  </conditionalFormatting>
  <conditionalFormatting sqref="AG8">
    <cfRule type="cellIs" dxfId="28521" priority="3918" operator="equal">
      <formula>"연"</formula>
    </cfRule>
  </conditionalFormatting>
  <conditionalFormatting sqref="AG8">
    <cfRule type="cellIs" dxfId="28520" priority="3915" operator="equal">
      <formula>"연"</formula>
    </cfRule>
    <cfRule type="cellIs" dxfId="28519" priority="3916" operator="equal">
      <formula>"연"</formula>
    </cfRule>
    <cfRule type="cellIs" dxfId="28518" priority="3917" operator="equal">
      <formula>"연"</formula>
    </cfRule>
  </conditionalFormatting>
  <conditionalFormatting sqref="AG8">
    <cfRule type="cellIs" dxfId="28517" priority="3914" operator="equal">
      <formula>"연"</formula>
    </cfRule>
  </conditionalFormatting>
  <conditionalFormatting sqref="AG8">
    <cfRule type="cellIs" dxfId="28516" priority="3913" operator="equal">
      <formula>"연"</formula>
    </cfRule>
  </conditionalFormatting>
  <conditionalFormatting sqref="AG8">
    <cfRule type="cellIs" dxfId="28515" priority="3912" operator="equal">
      <formula>"연"</formula>
    </cfRule>
  </conditionalFormatting>
  <conditionalFormatting sqref="AG8">
    <cfRule type="cellIs" dxfId="28514" priority="3911" operator="equal">
      <formula>"연"</formula>
    </cfRule>
  </conditionalFormatting>
  <conditionalFormatting sqref="AG8">
    <cfRule type="cellIs" dxfId="28513" priority="3910" operator="equal">
      <formula>"연"</formula>
    </cfRule>
  </conditionalFormatting>
  <conditionalFormatting sqref="AG8">
    <cfRule type="cellIs" dxfId="28512" priority="3909" operator="equal">
      <formula>"연"</formula>
    </cfRule>
  </conditionalFormatting>
  <conditionalFormatting sqref="AG8">
    <cfRule type="cellIs" dxfId="28511" priority="3908" operator="equal">
      <formula>"연"</formula>
    </cfRule>
  </conditionalFormatting>
  <conditionalFormatting sqref="G28">
    <cfRule type="cellIs" dxfId="28510" priority="3907" operator="equal">
      <formula>"연"</formula>
    </cfRule>
  </conditionalFormatting>
  <conditionalFormatting sqref="G28">
    <cfRule type="cellIs" dxfId="28509" priority="3906" operator="equal">
      <formula>"연"</formula>
    </cfRule>
  </conditionalFormatting>
  <conditionalFormatting sqref="G26">
    <cfRule type="cellIs" dxfId="28508" priority="3905" operator="equal">
      <formula>"연"</formula>
    </cfRule>
  </conditionalFormatting>
  <conditionalFormatting sqref="AB21:AB23">
    <cfRule type="cellIs" dxfId="28507" priority="3904" operator="equal">
      <formula>"연"</formula>
    </cfRule>
  </conditionalFormatting>
  <conditionalFormatting sqref="AI29 AI32:AI33">
    <cfRule type="cellIs" dxfId="28506" priority="3890" operator="equal">
      <formula>"연"</formula>
    </cfRule>
  </conditionalFormatting>
  <conditionalFormatting sqref="O29 O31">
    <cfRule type="cellIs" dxfId="28505" priority="3889" operator="equal">
      <formula>"연"</formula>
    </cfRule>
  </conditionalFormatting>
  <conditionalFormatting sqref="O29 O31">
    <cfRule type="cellIs" dxfId="28504" priority="3888" operator="equal">
      <formula>"연"</formula>
    </cfRule>
  </conditionalFormatting>
  <conditionalFormatting sqref="AF29">
    <cfRule type="cellIs" dxfId="28503" priority="3887" operator="equal">
      <formula>"연"</formula>
    </cfRule>
  </conditionalFormatting>
  <conditionalFormatting sqref="I29:J29">
    <cfRule type="cellIs" dxfId="28502" priority="3886" operator="equal">
      <formula>"연"</formula>
    </cfRule>
  </conditionalFormatting>
  <conditionalFormatting sqref="AI31">
    <cfRule type="cellIs" dxfId="28501" priority="3885" operator="equal">
      <formula>"연"</formula>
    </cfRule>
  </conditionalFormatting>
  <conditionalFormatting sqref="AI31">
    <cfRule type="cellIs" dxfId="28500" priority="3884" operator="equal">
      <formula>"연"</formula>
    </cfRule>
  </conditionalFormatting>
  <conditionalFormatting sqref="L33">
    <cfRule type="cellIs" dxfId="28499" priority="3882" operator="equal">
      <formula>"연"</formula>
    </cfRule>
  </conditionalFormatting>
  <conditionalFormatting sqref="L33">
    <cfRule type="cellIs" dxfId="28498" priority="3881" operator="equal">
      <formula>"연"</formula>
    </cfRule>
  </conditionalFormatting>
  <conditionalFormatting sqref="L33">
    <cfRule type="cellIs" dxfId="28497" priority="3880" operator="equal">
      <formula>"연"</formula>
    </cfRule>
  </conditionalFormatting>
  <conditionalFormatting sqref="L33">
    <cfRule type="cellIs" dxfId="28496" priority="3877" operator="equal">
      <formula>"연"</formula>
    </cfRule>
    <cfRule type="cellIs" dxfId="28495" priority="3878" operator="equal">
      <formula>"연"</formula>
    </cfRule>
    <cfRule type="cellIs" dxfId="28494" priority="3879" operator="equal">
      <formula>"연"</formula>
    </cfRule>
  </conditionalFormatting>
  <conditionalFormatting sqref="L33">
    <cfRule type="cellIs" dxfId="28493" priority="3876" operator="equal">
      <formula>"연"</formula>
    </cfRule>
  </conditionalFormatting>
  <conditionalFormatting sqref="L33">
    <cfRule type="cellIs" dxfId="28492" priority="3875" operator="equal">
      <formula>"연"</formula>
    </cfRule>
  </conditionalFormatting>
  <conditionalFormatting sqref="L33">
    <cfRule type="cellIs" dxfId="28491" priority="3874" operator="equal">
      <formula>"연"</formula>
    </cfRule>
  </conditionalFormatting>
  <conditionalFormatting sqref="L33">
    <cfRule type="cellIs" dxfId="28490" priority="3873" operator="equal">
      <formula>"연"</formula>
    </cfRule>
  </conditionalFormatting>
  <conditionalFormatting sqref="L33">
    <cfRule type="cellIs" dxfId="28489" priority="3872" operator="equal">
      <formula>"연"</formula>
    </cfRule>
  </conditionalFormatting>
  <conditionalFormatting sqref="L33">
    <cfRule type="cellIs" dxfId="28488" priority="3871" operator="equal">
      <formula>"연"</formula>
    </cfRule>
  </conditionalFormatting>
  <conditionalFormatting sqref="L33">
    <cfRule type="cellIs" dxfId="28487" priority="3870" operator="equal">
      <formula>"연"</formula>
    </cfRule>
  </conditionalFormatting>
  <conditionalFormatting sqref="AD32">
    <cfRule type="cellIs" dxfId="28486" priority="3869" operator="equal">
      <formula>"연"</formula>
    </cfRule>
  </conditionalFormatting>
  <conditionalFormatting sqref="AD32">
    <cfRule type="cellIs" dxfId="28485" priority="3868" operator="equal">
      <formula>"연"</formula>
    </cfRule>
  </conditionalFormatting>
  <conditionalFormatting sqref="AD32">
    <cfRule type="cellIs" dxfId="28484" priority="3867" operator="equal">
      <formula>"연"</formula>
    </cfRule>
  </conditionalFormatting>
  <conditionalFormatting sqref="AD32">
    <cfRule type="cellIs" dxfId="28483" priority="3864" operator="equal">
      <formula>"연"</formula>
    </cfRule>
    <cfRule type="cellIs" dxfId="28482" priority="3865" operator="equal">
      <formula>"연"</formula>
    </cfRule>
    <cfRule type="cellIs" dxfId="28481" priority="3866" operator="equal">
      <formula>"연"</formula>
    </cfRule>
  </conditionalFormatting>
  <conditionalFormatting sqref="AD32">
    <cfRule type="cellIs" dxfId="28480" priority="3863" operator="equal">
      <formula>"연"</formula>
    </cfRule>
  </conditionalFormatting>
  <conditionalFormatting sqref="AD32">
    <cfRule type="cellIs" dxfId="28479" priority="3862" operator="equal">
      <formula>"연"</formula>
    </cfRule>
  </conditionalFormatting>
  <conditionalFormatting sqref="AD32">
    <cfRule type="cellIs" dxfId="28478" priority="3861" operator="equal">
      <formula>"연"</formula>
    </cfRule>
  </conditionalFormatting>
  <conditionalFormatting sqref="AD32">
    <cfRule type="cellIs" dxfId="28477" priority="3860" operator="equal">
      <formula>"연"</formula>
    </cfRule>
  </conditionalFormatting>
  <conditionalFormatting sqref="AD32">
    <cfRule type="cellIs" dxfId="28476" priority="3859" operator="equal">
      <formula>"연"</formula>
    </cfRule>
  </conditionalFormatting>
  <conditionalFormatting sqref="AD32">
    <cfRule type="cellIs" dxfId="28475" priority="3858" operator="equal">
      <formula>"연"</formula>
    </cfRule>
  </conditionalFormatting>
  <conditionalFormatting sqref="AD32">
    <cfRule type="cellIs" dxfId="28474" priority="3857" operator="equal">
      <formula>"연"</formula>
    </cfRule>
  </conditionalFormatting>
  <conditionalFormatting sqref="AG31">
    <cfRule type="cellIs" dxfId="28473" priority="3856" operator="equal">
      <formula>"연"</formula>
    </cfRule>
  </conditionalFormatting>
  <conditionalFormatting sqref="AG31">
    <cfRule type="cellIs" dxfId="28472" priority="3855" operator="equal">
      <formula>"연"</formula>
    </cfRule>
  </conditionalFormatting>
  <conditionalFormatting sqref="AG31">
    <cfRule type="cellIs" dxfId="28471" priority="3854" operator="equal">
      <formula>"연"</formula>
    </cfRule>
  </conditionalFormatting>
  <conditionalFormatting sqref="AG31">
    <cfRule type="cellIs" dxfId="28470" priority="3851" operator="equal">
      <formula>"연"</formula>
    </cfRule>
    <cfRule type="cellIs" dxfId="28469" priority="3852" operator="equal">
      <formula>"연"</formula>
    </cfRule>
    <cfRule type="cellIs" dxfId="28468" priority="3853" operator="equal">
      <formula>"연"</formula>
    </cfRule>
  </conditionalFormatting>
  <conditionalFormatting sqref="AG31">
    <cfRule type="cellIs" dxfId="28467" priority="3850" operator="equal">
      <formula>"연"</formula>
    </cfRule>
  </conditionalFormatting>
  <conditionalFormatting sqref="AG31">
    <cfRule type="cellIs" dxfId="28466" priority="3849" operator="equal">
      <formula>"연"</formula>
    </cfRule>
  </conditionalFormatting>
  <conditionalFormatting sqref="AG31">
    <cfRule type="cellIs" dxfId="28465" priority="3848" operator="equal">
      <formula>"연"</formula>
    </cfRule>
  </conditionalFormatting>
  <conditionalFormatting sqref="AG31">
    <cfRule type="cellIs" dxfId="28464" priority="3847" operator="equal">
      <formula>"연"</formula>
    </cfRule>
  </conditionalFormatting>
  <conditionalFormatting sqref="AG31">
    <cfRule type="cellIs" dxfId="28463" priority="3846" operator="equal">
      <formula>"연"</formula>
    </cfRule>
  </conditionalFormatting>
  <conditionalFormatting sqref="AG31">
    <cfRule type="cellIs" dxfId="28462" priority="3845" operator="equal">
      <formula>"연"</formula>
    </cfRule>
  </conditionalFormatting>
  <conditionalFormatting sqref="AG31">
    <cfRule type="cellIs" dxfId="28461" priority="3844" operator="equal">
      <formula>"연"</formula>
    </cfRule>
  </conditionalFormatting>
  <conditionalFormatting sqref="AH32">
    <cfRule type="cellIs" dxfId="28460" priority="3843" operator="equal">
      <formula>"연"</formula>
    </cfRule>
  </conditionalFormatting>
  <conditionalFormatting sqref="AH32">
    <cfRule type="cellIs" dxfId="28459" priority="3842" operator="equal">
      <formula>"연"</formula>
    </cfRule>
  </conditionalFormatting>
  <conditionalFormatting sqref="AH32">
    <cfRule type="cellIs" dxfId="28458" priority="3841" operator="equal">
      <formula>"연"</formula>
    </cfRule>
  </conditionalFormatting>
  <conditionalFormatting sqref="AH32">
    <cfRule type="cellIs" dxfId="28457" priority="3838" operator="equal">
      <formula>"연"</formula>
    </cfRule>
    <cfRule type="cellIs" dxfId="28456" priority="3839" operator="equal">
      <formula>"연"</formula>
    </cfRule>
    <cfRule type="cellIs" dxfId="28455" priority="3840" operator="equal">
      <formula>"연"</formula>
    </cfRule>
  </conditionalFormatting>
  <conditionalFormatting sqref="AH32">
    <cfRule type="cellIs" dxfId="28454" priority="3837" operator="equal">
      <formula>"연"</formula>
    </cfRule>
  </conditionalFormatting>
  <conditionalFormatting sqref="AH32">
    <cfRule type="cellIs" dxfId="28453" priority="3836" operator="equal">
      <formula>"연"</formula>
    </cfRule>
  </conditionalFormatting>
  <conditionalFormatting sqref="AH32">
    <cfRule type="cellIs" dxfId="28452" priority="3835" operator="equal">
      <formula>"연"</formula>
    </cfRule>
  </conditionalFormatting>
  <conditionalFormatting sqref="AH32">
    <cfRule type="cellIs" dxfId="28451" priority="3834" operator="equal">
      <formula>"연"</formula>
    </cfRule>
  </conditionalFormatting>
  <conditionalFormatting sqref="AH32">
    <cfRule type="cellIs" dxfId="28450" priority="3833" operator="equal">
      <formula>"연"</formula>
    </cfRule>
  </conditionalFormatting>
  <conditionalFormatting sqref="AH32">
    <cfRule type="cellIs" dxfId="28449" priority="3832" operator="equal">
      <formula>"연"</formula>
    </cfRule>
  </conditionalFormatting>
  <conditionalFormatting sqref="AH32">
    <cfRule type="cellIs" dxfId="28448" priority="3831" operator="equal">
      <formula>"연"</formula>
    </cfRule>
  </conditionalFormatting>
  <conditionalFormatting sqref="AE33">
    <cfRule type="cellIs" dxfId="28447" priority="3830" operator="equal">
      <formula>"연"</formula>
    </cfRule>
  </conditionalFormatting>
  <conditionalFormatting sqref="AE33">
    <cfRule type="cellIs" dxfId="28446" priority="3829" operator="equal">
      <formula>"연"</formula>
    </cfRule>
  </conditionalFormatting>
  <conditionalFormatting sqref="AE33">
    <cfRule type="cellIs" dxfId="28445" priority="3828" operator="equal">
      <formula>"연"</formula>
    </cfRule>
  </conditionalFormatting>
  <conditionalFormatting sqref="AE33">
    <cfRule type="cellIs" dxfId="28444" priority="3825" operator="equal">
      <formula>"연"</formula>
    </cfRule>
    <cfRule type="cellIs" dxfId="28443" priority="3826" operator="equal">
      <formula>"연"</formula>
    </cfRule>
    <cfRule type="cellIs" dxfId="28442" priority="3827" operator="equal">
      <formula>"연"</formula>
    </cfRule>
  </conditionalFormatting>
  <conditionalFormatting sqref="AE33">
    <cfRule type="cellIs" dxfId="28441" priority="3824" operator="equal">
      <formula>"연"</formula>
    </cfRule>
  </conditionalFormatting>
  <conditionalFormatting sqref="AE33">
    <cfRule type="cellIs" dxfId="28440" priority="3823" operator="equal">
      <formula>"연"</formula>
    </cfRule>
  </conditionalFormatting>
  <conditionalFormatting sqref="AE33">
    <cfRule type="cellIs" dxfId="28439" priority="3822" operator="equal">
      <formula>"연"</formula>
    </cfRule>
  </conditionalFormatting>
  <conditionalFormatting sqref="AE33">
    <cfRule type="cellIs" dxfId="28438" priority="3821" operator="equal">
      <formula>"연"</formula>
    </cfRule>
  </conditionalFormatting>
  <conditionalFormatting sqref="AE33">
    <cfRule type="cellIs" dxfId="28437" priority="3820" operator="equal">
      <formula>"연"</formula>
    </cfRule>
  </conditionalFormatting>
  <conditionalFormatting sqref="AE33">
    <cfRule type="cellIs" dxfId="28436" priority="3819" operator="equal">
      <formula>"연"</formula>
    </cfRule>
  </conditionalFormatting>
  <conditionalFormatting sqref="AE33">
    <cfRule type="cellIs" dxfId="28435" priority="3818" operator="equal">
      <formula>"연"</formula>
    </cfRule>
  </conditionalFormatting>
  <conditionalFormatting sqref="U29 U31">
    <cfRule type="cellIs" dxfId="28434" priority="3817" operator="equal">
      <formula>"연"</formula>
    </cfRule>
  </conditionalFormatting>
  <conditionalFormatting sqref="U32:U33">
    <cfRule type="cellIs" dxfId="28433" priority="3816" operator="equal">
      <formula>"연"</formula>
    </cfRule>
  </conditionalFormatting>
  <conditionalFormatting sqref="U32:U33">
    <cfRule type="cellIs" dxfId="28432" priority="3815" operator="equal">
      <formula>"연"</formula>
    </cfRule>
  </conditionalFormatting>
  <conditionalFormatting sqref="AC29">
    <cfRule type="cellIs" dxfId="28431" priority="3814" operator="equal">
      <formula>"연"</formula>
    </cfRule>
  </conditionalFormatting>
  <conditionalFormatting sqref="AC29">
    <cfRule type="cellIs" dxfId="28430" priority="3813" operator="equal">
      <formula>"연"</formula>
    </cfRule>
  </conditionalFormatting>
  <conditionalFormatting sqref="R31:R32">
    <cfRule type="cellIs" dxfId="28429" priority="3812" operator="equal">
      <formula>"연"</formula>
    </cfRule>
  </conditionalFormatting>
  <conditionalFormatting sqref="Q33">
    <cfRule type="cellIs" dxfId="28428" priority="3811" operator="equal">
      <formula>"연"</formula>
    </cfRule>
  </conditionalFormatting>
  <conditionalFormatting sqref="Y33">
    <cfRule type="cellIs" dxfId="28427" priority="3810" operator="equal">
      <formula>"연"</formula>
    </cfRule>
  </conditionalFormatting>
  <conditionalFormatting sqref="Y33">
    <cfRule type="cellIs" dxfId="28426" priority="3809" operator="equal">
      <formula>"연"</formula>
    </cfRule>
  </conditionalFormatting>
  <conditionalFormatting sqref="Y33">
    <cfRule type="cellIs" dxfId="28425" priority="3808" operator="equal">
      <formula>"연"</formula>
    </cfRule>
  </conditionalFormatting>
  <conditionalFormatting sqref="Y33">
    <cfRule type="cellIs" dxfId="28424" priority="3805" operator="equal">
      <formula>"연"</formula>
    </cfRule>
    <cfRule type="cellIs" dxfId="28423" priority="3806" operator="equal">
      <formula>"연"</formula>
    </cfRule>
    <cfRule type="cellIs" dxfId="28422" priority="3807" operator="equal">
      <formula>"연"</formula>
    </cfRule>
  </conditionalFormatting>
  <conditionalFormatting sqref="Y33">
    <cfRule type="cellIs" dxfId="28421" priority="3804" operator="equal">
      <formula>"연"</formula>
    </cfRule>
  </conditionalFormatting>
  <conditionalFormatting sqref="Y33">
    <cfRule type="cellIs" dxfId="28420" priority="3803" operator="equal">
      <formula>"연"</formula>
    </cfRule>
  </conditionalFormatting>
  <conditionalFormatting sqref="Y33">
    <cfRule type="cellIs" dxfId="28419" priority="3802" operator="equal">
      <formula>"연"</formula>
    </cfRule>
  </conditionalFormatting>
  <conditionalFormatting sqref="Y33">
    <cfRule type="cellIs" dxfId="28418" priority="3801" operator="equal">
      <formula>"연"</formula>
    </cfRule>
  </conditionalFormatting>
  <conditionalFormatting sqref="Y33">
    <cfRule type="cellIs" dxfId="28417" priority="3800" operator="equal">
      <formula>"연"</formula>
    </cfRule>
  </conditionalFormatting>
  <conditionalFormatting sqref="Y33">
    <cfRule type="cellIs" dxfId="28416" priority="3799" operator="equal">
      <formula>"연"</formula>
    </cfRule>
  </conditionalFormatting>
  <conditionalFormatting sqref="Y33">
    <cfRule type="cellIs" dxfId="28415" priority="3798" operator="equal">
      <formula>"연"</formula>
    </cfRule>
  </conditionalFormatting>
  <conditionalFormatting sqref="Q32">
    <cfRule type="cellIs" dxfId="28414" priority="3784" operator="equal">
      <formula>"연"</formula>
    </cfRule>
  </conditionalFormatting>
  <conditionalFormatting sqref="Q32">
    <cfRule type="cellIs" dxfId="28413" priority="3783" operator="equal">
      <formula>"연"</formula>
    </cfRule>
  </conditionalFormatting>
  <conditionalFormatting sqref="Q32">
    <cfRule type="cellIs" dxfId="28412" priority="3782" operator="equal">
      <formula>"연"</formula>
    </cfRule>
  </conditionalFormatting>
  <conditionalFormatting sqref="Q32">
    <cfRule type="cellIs" dxfId="28411" priority="3779" operator="equal">
      <formula>"연"</formula>
    </cfRule>
    <cfRule type="cellIs" dxfId="28410" priority="3780" operator="equal">
      <formula>"연"</formula>
    </cfRule>
    <cfRule type="cellIs" dxfId="28409" priority="3781" operator="equal">
      <formula>"연"</formula>
    </cfRule>
  </conditionalFormatting>
  <conditionalFormatting sqref="Q32">
    <cfRule type="cellIs" dxfId="28408" priority="3778" operator="equal">
      <formula>"연"</formula>
    </cfRule>
  </conditionalFormatting>
  <conditionalFormatting sqref="Q32">
    <cfRule type="cellIs" dxfId="28407" priority="3777" operator="equal">
      <formula>"연"</formula>
    </cfRule>
  </conditionalFormatting>
  <conditionalFormatting sqref="Q32">
    <cfRule type="cellIs" dxfId="28406" priority="3776" operator="equal">
      <formula>"연"</formula>
    </cfRule>
  </conditionalFormatting>
  <conditionalFormatting sqref="Q32">
    <cfRule type="cellIs" dxfId="28405" priority="3775" operator="equal">
      <formula>"연"</formula>
    </cfRule>
  </conditionalFormatting>
  <conditionalFormatting sqref="Q32">
    <cfRule type="cellIs" dxfId="28404" priority="3774" operator="equal">
      <formula>"연"</formula>
    </cfRule>
  </conditionalFormatting>
  <conditionalFormatting sqref="Q32">
    <cfRule type="cellIs" dxfId="28403" priority="3773" operator="equal">
      <formula>"연"</formula>
    </cfRule>
  </conditionalFormatting>
  <conditionalFormatting sqref="Q32">
    <cfRule type="cellIs" dxfId="28402" priority="3772" operator="equal">
      <formula>"연"</formula>
    </cfRule>
  </conditionalFormatting>
  <conditionalFormatting sqref="J31">
    <cfRule type="cellIs" dxfId="28401" priority="3771" operator="equal">
      <formula>"연"</formula>
    </cfRule>
  </conditionalFormatting>
  <conditionalFormatting sqref="J31">
    <cfRule type="cellIs" dxfId="28400" priority="3770" operator="equal">
      <formula>"연"</formula>
    </cfRule>
  </conditionalFormatting>
  <conditionalFormatting sqref="J31">
    <cfRule type="cellIs" dxfId="28399" priority="3769" operator="equal">
      <formula>"연"</formula>
    </cfRule>
  </conditionalFormatting>
  <conditionalFormatting sqref="J31">
    <cfRule type="cellIs" dxfId="28398" priority="3766" operator="equal">
      <formula>"연"</formula>
    </cfRule>
    <cfRule type="cellIs" dxfId="28397" priority="3767" operator="equal">
      <formula>"연"</formula>
    </cfRule>
    <cfRule type="cellIs" dxfId="28396" priority="3768" operator="equal">
      <formula>"연"</formula>
    </cfRule>
  </conditionalFormatting>
  <conditionalFormatting sqref="J31">
    <cfRule type="cellIs" dxfId="28395" priority="3765" operator="equal">
      <formula>"연"</formula>
    </cfRule>
  </conditionalFormatting>
  <conditionalFormatting sqref="J31">
    <cfRule type="cellIs" dxfId="28394" priority="3764" operator="equal">
      <formula>"연"</formula>
    </cfRule>
  </conditionalFormatting>
  <conditionalFormatting sqref="J31">
    <cfRule type="cellIs" dxfId="28393" priority="3763" operator="equal">
      <formula>"연"</formula>
    </cfRule>
  </conditionalFormatting>
  <conditionalFormatting sqref="J31">
    <cfRule type="cellIs" dxfId="28392" priority="3762" operator="equal">
      <formula>"연"</formula>
    </cfRule>
  </conditionalFormatting>
  <conditionalFormatting sqref="J31">
    <cfRule type="cellIs" dxfId="28391" priority="3761" operator="equal">
      <formula>"연"</formula>
    </cfRule>
  </conditionalFormatting>
  <conditionalFormatting sqref="J31">
    <cfRule type="cellIs" dxfId="28390" priority="3760" operator="equal">
      <formula>"연"</formula>
    </cfRule>
  </conditionalFormatting>
  <conditionalFormatting sqref="J31">
    <cfRule type="cellIs" dxfId="28389" priority="3759" operator="equal">
      <formula>"연"</formula>
    </cfRule>
  </conditionalFormatting>
  <conditionalFormatting sqref="U24:U28">
    <cfRule type="cellIs" dxfId="28388" priority="3758" operator="equal">
      <formula>"연"</formula>
    </cfRule>
  </conditionalFormatting>
  <conditionalFormatting sqref="AI24:AI28">
    <cfRule type="cellIs" dxfId="28387" priority="3757" operator="equal">
      <formula>"연"</formula>
    </cfRule>
  </conditionalFormatting>
  <conditionalFormatting sqref="V26:V27">
    <cfRule type="cellIs" dxfId="28386" priority="3756" operator="equal">
      <formula>"연"</formula>
    </cfRule>
  </conditionalFormatting>
  <conditionalFormatting sqref="V26:V27">
    <cfRule type="cellIs" dxfId="28385" priority="3755" operator="equal">
      <formula>"연"</formula>
    </cfRule>
  </conditionalFormatting>
  <conditionalFormatting sqref="AC28">
    <cfRule type="cellIs" dxfId="28384" priority="3754" operator="equal">
      <formula>"연"</formula>
    </cfRule>
  </conditionalFormatting>
  <conditionalFormatting sqref="AC28">
    <cfRule type="cellIs" dxfId="28383" priority="3753" operator="equal">
      <formula>"연"</formula>
    </cfRule>
  </conditionalFormatting>
  <conditionalFormatting sqref="K28">
    <cfRule type="cellIs" dxfId="28382" priority="3752" operator="equal">
      <formula>"연"</formula>
    </cfRule>
  </conditionalFormatting>
  <conditionalFormatting sqref="Y26:Y27">
    <cfRule type="cellIs" dxfId="28381" priority="3751" operator="equal">
      <formula>"연"</formula>
    </cfRule>
  </conditionalFormatting>
  <conditionalFormatting sqref="AF28">
    <cfRule type="cellIs" dxfId="28380" priority="3750" operator="equal">
      <formula>"연"</formula>
    </cfRule>
  </conditionalFormatting>
  <conditionalFormatting sqref="I27">
    <cfRule type="cellIs" dxfId="28379" priority="3749" operator="equal">
      <formula>"연"</formula>
    </cfRule>
  </conditionalFormatting>
  <conditionalFormatting sqref="I27">
    <cfRule type="cellIs" dxfId="28378" priority="3748" operator="equal">
      <formula>"연"</formula>
    </cfRule>
  </conditionalFormatting>
  <conditionalFormatting sqref="I27">
    <cfRule type="cellIs" dxfId="28377" priority="3747" operator="equal">
      <formula>"연"</formula>
    </cfRule>
  </conditionalFormatting>
  <conditionalFormatting sqref="I27">
    <cfRule type="cellIs" dxfId="28376" priority="3744" operator="equal">
      <formula>"연"</formula>
    </cfRule>
    <cfRule type="cellIs" dxfId="28375" priority="3745" operator="equal">
      <formula>"연"</formula>
    </cfRule>
    <cfRule type="cellIs" dxfId="28374" priority="3746" operator="equal">
      <formula>"연"</formula>
    </cfRule>
  </conditionalFormatting>
  <conditionalFormatting sqref="I27">
    <cfRule type="cellIs" dxfId="28373" priority="3743" operator="equal">
      <formula>"연"</formula>
    </cfRule>
  </conditionalFormatting>
  <conditionalFormatting sqref="I27">
    <cfRule type="cellIs" dxfId="28372" priority="3742" operator="equal">
      <formula>"연"</formula>
    </cfRule>
  </conditionalFormatting>
  <conditionalFormatting sqref="I27">
    <cfRule type="cellIs" dxfId="28371" priority="3741" operator="equal">
      <formula>"연"</formula>
    </cfRule>
  </conditionalFormatting>
  <conditionalFormatting sqref="I27">
    <cfRule type="cellIs" dxfId="28370" priority="3740" operator="equal">
      <formula>"연"</formula>
    </cfRule>
  </conditionalFormatting>
  <conditionalFormatting sqref="I27">
    <cfRule type="cellIs" dxfId="28369" priority="3739" operator="equal">
      <formula>"연"</formula>
    </cfRule>
  </conditionalFormatting>
  <conditionalFormatting sqref="I27">
    <cfRule type="cellIs" dxfId="28368" priority="3738" operator="equal">
      <formula>"연"</formula>
    </cfRule>
  </conditionalFormatting>
  <conditionalFormatting sqref="I27">
    <cfRule type="cellIs" dxfId="28367" priority="3737" operator="equal">
      <formula>"연"</formula>
    </cfRule>
  </conditionalFormatting>
  <conditionalFormatting sqref="K26">
    <cfRule type="cellIs" dxfId="28366" priority="3736" operator="equal">
      <formula>"연"</formula>
    </cfRule>
  </conditionalFormatting>
  <conditionalFormatting sqref="K26">
    <cfRule type="cellIs" dxfId="28365" priority="3735" operator="equal">
      <formula>"연"</formula>
    </cfRule>
  </conditionalFormatting>
  <conditionalFormatting sqref="K26">
    <cfRule type="cellIs" dxfId="28364" priority="3734" operator="equal">
      <formula>"연"</formula>
    </cfRule>
  </conditionalFormatting>
  <conditionalFormatting sqref="K26">
    <cfRule type="cellIs" dxfId="28363" priority="3731" operator="equal">
      <formula>"연"</formula>
    </cfRule>
    <cfRule type="cellIs" dxfId="28362" priority="3732" operator="equal">
      <formula>"연"</formula>
    </cfRule>
    <cfRule type="cellIs" dxfId="28361" priority="3733" operator="equal">
      <formula>"연"</formula>
    </cfRule>
  </conditionalFormatting>
  <conditionalFormatting sqref="K26">
    <cfRule type="cellIs" dxfId="28360" priority="3730" operator="equal">
      <formula>"연"</formula>
    </cfRule>
  </conditionalFormatting>
  <conditionalFormatting sqref="K26">
    <cfRule type="cellIs" dxfId="28359" priority="3729" operator="equal">
      <formula>"연"</formula>
    </cfRule>
  </conditionalFormatting>
  <conditionalFormatting sqref="K26">
    <cfRule type="cellIs" dxfId="28358" priority="3728" operator="equal">
      <formula>"연"</formula>
    </cfRule>
  </conditionalFormatting>
  <conditionalFormatting sqref="K26">
    <cfRule type="cellIs" dxfId="28357" priority="3727" operator="equal">
      <formula>"연"</formula>
    </cfRule>
  </conditionalFormatting>
  <conditionalFormatting sqref="K26">
    <cfRule type="cellIs" dxfId="28356" priority="3726" operator="equal">
      <formula>"연"</formula>
    </cfRule>
  </conditionalFormatting>
  <conditionalFormatting sqref="K26">
    <cfRule type="cellIs" dxfId="28355" priority="3725" operator="equal">
      <formula>"연"</formula>
    </cfRule>
  </conditionalFormatting>
  <conditionalFormatting sqref="K26">
    <cfRule type="cellIs" dxfId="28354" priority="3724" operator="equal">
      <formula>"연"</formula>
    </cfRule>
  </conditionalFormatting>
  <conditionalFormatting sqref="P28">
    <cfRule type="cellIs" dxfId="28353" priority="3723" operator="equal">
      <formula>"연"</formula>
    </cfRule>
  </conditionalFormatting>
  <conditionalFormatting sqref="P28">
    <cfRule type="cellIs" dxfId="28352" priority="3722" operator="equal">
      <formula>"연"</formula>
    </cfRule>
  </conditionalFormatting>
  <conditionalFormatting sqref="P28">
    <cfRule type="cellIs" dxfId="28351" priority="3721" operator="equal">
      <formula>"연"</formula>
    </cfRule>
  </conditionalFormatting>
  <conditionalFormatting sqref="P28">
    <cfRule type="cellIs" dxfId="28350" priority="3718" operator="equal">
      <formula>"연"</formula>
    </cfRule>
    <cfRule type="cellIs" dxfId="28349" priority="3719" operator="equal">
      <formula>"연"</formula>
    </cfRule>
    <cfRule type="cellIs" dxfId="28348" priority="3720" operator="equal">
      <formula>"연"</formula>
    </cfRule>
  </conditionalFormatting>
  <conditionalFormatting sqref="P28">
    <cfRule type="cellIs" dxfId="28347" priority="3717" operator="equal">
      <formula>"연"</formula>
    </cfRule>
  </conditionalFormatting>
  <conditionalFormatting sqref="P28">
    <cfRule type="cellIs" dxfId="28346" priority="3716" operator="equal">
      <formula>"연"</formula>
    </cfRule>
  </conditionalFormatting>
  <conditionalFormatting sqref="P28">
    <cfRule type="cellIs" dxfId="28345" priority="3715" operator="equal">
      <formula>"연"</formula>
    </cfRule>
  </conditionalFormatting>
  <conditionalFormatting sqref="P28">
    <cfRule type="cellIs" dxfId="28344" priority="3714" operator="equal">
      <formula>"연"</formula>
    </cfRule>
  </conditionalFormatting>
  <conditionalFormatting sqref="P28">
    <cfRule type="cellIs" dxfId="28343" priority="3713" operator="equal">
      <formula>"연"</formula>
    </cfRule>
  </conditionalFormatting>
  <conditionalFormatting sqref="P28">
    <cfRule type="cellIs" dxfId="28342" priority="3712" operator="equal">
      <formula>"연"</formula>
    </cfRule>
  </conditionalFormatting>
  <conditionalFormatting sqref="P28">
    <cfRule type="cellIs" dxfId="28341" priority="3711" operator="equal">
      <formula>"연"</formula>
    </cfRule>
  </conditionalFormatting>
  <conditionalFormatting sqref="S26">
    <cfRule type="cellIs" dxfId="28340" priority="3710" operator="equal">
      <formula>"연"</formula>
    </cfRule>
  </conditionalFormatting>
  <conditionalFormatting sqref="S26">
    <cfRule type="cellIs" dxfId="28339" priority="3709" operator="equal">
      <formula>"연"</formula>
    </cfRule>
  </conditionalFormatting>
  <conditionalFormatting sqref="S26">
    <cfRule type="cellIs" dxfId="28338" priority="3708" operator="equal">
      <formula>"연"</formula>
    </cfRule>
  </conditionalFormatting>
  <conditionalFormatting sqref="S26">
    <cfRule type="cellIs" dxfId="28337" priority="3705" operator="equal">
      <formula>"연"</formula>
    </cfRule>
    <cfRule type="cellIs" dxfId="28336" priority="3706" operator="equal">
      <formula>"연"</formula>
    </cfRule>
    <cfRule type="cellIs" dxfId="28335" priority="3707" operator="equal">
      <formula>"연"</formula>
    </cfRule>
  </conditionalFormatting>
  <conditionalFormatting sqref="S26">
    <cfRule type="cellIs" dxfId="28334" priority="3704" operator="equal">
      <formula>"연"</formula>
    </cfRule>
  </conditionalFormatting>
  <conditionalFormatting sqref="S26">
    <cfRule type="cellIs" dxfId="28333" priority="3703" operator="equal">
      <formula>"연"</formula>
    </cfRule>
  </conditionalFormatting>
  <conditionalFormatting sqref="S26">
    <cfRule type="cellIs" dxfId="28332" priority="3702" operator="equal">
      <formula>"연"</formula>
    </cfRule>
  </conditionalFormatting>
  <conditionalFormatting sqref="S26">
    <cfRule type="cellIs" dxfId="28331" priority="3701" operator="equal">
      <formula>"연"</formula>
    </cfRule>
  </conditionalFormatting>
  <conditionalFormatting sqref="S26">
    <cfRule type="cellIs" dxfId="28330" priority="3700" operator="equal">
      <formula>"연"</formula>
    </cfRule>
  </conditionalFormatting>
  <conditionalFormatting sqref="S26">
    <cfRule type="cellIs" dxfId="28329" priority="3699" operator="equal">
      <formula>"연"</formula>
    </cfRule>
  </conditionalFormatting>
  <conditionalFormatting sqref="S26">
    <cfRule type="cellIs" dxfId="28328" priority="3698" operator="equal">
      <formula>"연"</formula>
    </cfRule>
  </conditionalFormatting>
  <conditionalFormatting sqref="X27">
    <cfRule type="cellIs" dxfId="28327" priority="3697" operator="equal">
      <formula>"연"</formula>
    </cfRule>
  </conditionalFormatting>
  <conditionalFormatting sqref="X27">
    <cfRule type="cellIs" dxfId="28326" priority="3696" operator="equal">
      <formula>"연"</formula>
    </cfRule>
  </conditionalFormatting>
  <conditionalFormatting sqref="X27">
    <cfRule type="cellIs" dxfId="28325" priority="3695" operator="equal">
      <formula>"연"</formula>
    </cfRule>
  </conditionalFormatting>
  <conditionalFormatting sqref="X27">
    <cfRule type="cellIs" dxfId="28324" priority="3692" operator="equal">
      <formula>"연"</formula>
    </cfRule>
    <cfRule type="cellIs" dxfId="28323" priority="3693" operator="equal">
      <formula>"연"</formula>
    </cfRule>
    <cfRule type="cellIs" dxfId="28322" priority="3694" operator="equal">
      <formula>"연"</formula>
    </cfRule>
  </conditionalFormatting>
  <conditionalFormatting sqref="X27">
    <cfRule type="cellIs" dxfId="28321" priority="3691" operator="equal">
      <formula>"연"</formula>
    </cfRule>
  </conditionalFormatting>
  <conditionalFormatting sqref="X27">
    <cfRule type="cellIs" dxfId="28320" priority="3690" operator="equal">
      <formula>"연"</formula>
    </cfRule>
  </conditionalFormatting>
  <conditionalFormatting sqref="X27">
    <cfRule type="cellIs" dxfId="28319" priority="3689" operator="equal">
      <formula>"연"</formula>
    </cfRule>
  </conditionalFormatting>
  <conditionalFormatting sqref="X27">
    <cfRule type="cellIs" dxfId="28318" priority="3688" operator="equal">
      <formula>"연"</formula>
    </cfRule>
  </conditionalFormatting>
  <conditionalFormatting sqref="X27">
    <cfRule type="cellIs" dxfId="28317" priority="3687" operator="equal">
      <formula>"연"</formula>
    </cfRule>
  </conditionalFormatting>
  <conditionalFormatting sqref="X27">
    <cfRule type="cellIs" dxfId="28316" priority="3686" operator="equal">
      <formula>"연"</formula>
    </cfRule>
  </conditionalFormatting>
  <conditionalFormatting sqref="X27">
    <cfRule type="cellIs" dxfId="28315" priority="3685" operator="equal">
      <formula>"연"</formula>
    </cfRule>
  </conditionalFormatting>
  <conditionalFormatting sqref="M27">
    <cfRule type="cellIs" dxfId="28314" priority="3684" operator="equal">
      <formula>"연"</formula>
    </cfRule>
  </conditionalFormatting>
  <conditionalFormatting sqref="M27">
    <cfRule type="cellIs" dxfId="28313" priority="3683" operator="equal">
      <formula>"연"</formula>
    </cfRule>
  </conditionalFormatting>
  <conditionalFormatting sqref="M27">
    <cfRule type="cellIs" dxfId="28312" priority="3682" operator="equal">
      <formula>"연"</formula>
    </cfRule>
  </conditionalFormatting>
  <conditionalFormatting sqref="M27">
    <cfRule type="cellIs" dxfId="28311" priority="3679" operator="equal">
      <formula>"연"</formula>
    </cfRule>
    <cfRule type="cellIs" dxfId="28310" priority="3680" operator="equal">
      <formula>"연"</formula>
    </cfRule>
    <cfRule type="cellIs" dxfId="28309" priority="3681" operator="equal">
      <formula>"연"</formula>
    </cfRule>
  </conditionalFormatting>
  <conditionalFormatting sqref="M27">
    <cfRule type="cellIs" dxfId="28308" priority="3678" operator="equal">
      <formula>"연"</formula>
    </cfRule>
  </conditionalFormatting>
  <conditionalFormatting sqref="M27">
    <cfRule type="cellIs" dxfId="28307" priority="3677" operator="equal">
      <formula>"연"</formula>
    </cfRule>
  </conditionalFormatting>
  <conditionalFormatting sqref="M27">
    <cfRule type="cellIs" dxfId="28306" priority="3676" operator="equal">
      <formula>"연"</formula>
    </cfRule>
  </conditionalFormatting>
  <conditionalFormatting sqref="M27">
    <cfRule type="cellIs" dxfId="28305" priority="3675" operator="equal">
      <formula>"연"</formula>
    </cfRule>
  </conditionalFormatting>
  <conditionalFormatting sqref="M27">
    <cfRule type="cellIs" dxfId="28304" priority="3674" operator="equal">
      <formula>"연"</formula>
    </cfRule>
  </conditionalFormatting>
  <conditionalFormatting sqref="M27">
    <cfRule type="cellIs" dxfId="28303" priority="3673" operator="equal">
      <formula>"연"</formula>
    </cfRule>
  </conditionalFormatting>
  <conditionalFormatting sqref="M27">
    <cfRule type="cellIs" dxfId="28302" priority="3672" operator="equal">
      <formula>"연"</formula>
    </cfRule>
  </conditionalFormatting>
  <conditionalFormatting sqref="Q31">
    <cfRule type="cellIs" dxfId="28301" priority="3671" operator="equal">
      <formula>"연"</formula>
    </cfRule>
  </conditionalFormatting>
  <conditionalFormatting sqref="Q31">
    <cfRule type="cellIs" dxfId="28300" priority="3670" operator="equal">
      <formula>"연"</formula>
    </cfRule>
  </conditionalFormatting>
  <conditionalFormatting sqref="Q31">
    <cfRule type="cellIs" dxfId="28299" priority="3669" operator="equal">
      <formula>"연"</formula>
    </cfRule>
  </conditionalFormatting>
  <conditionalFormatting sqref="Q31">
    <cfRule type="cellIs" dxfId="28298" priority="3666" operator="equal">
      <formula>"연"</formula>
    </cfRule>
    <cfRule type="cellIs" dxfId="28297" priority="3667" operator="equal">
      <formula>"연"</formula>
    </cfRule>
    <cfRule type="cellIs" dxfId="28296" priority="3668" operator="equal">
      <formula>"연"</formula>
    </cfRule>
  </conditionalFormatting>
  <conditionalFormatting sqref="Q31">
    <cfRule type="cellIs" dxfId="28295" priority="3665" operator="equal">
      <formula>"연"</formula>
    </cfRule>
  </conditionalFormatting>
  <conditionalFormatting sqref="Q31">
    <cfRule type="cellIs" dxfId="28294" priority="3664" operator="equal">
      <formula>"연"</formula>
    </cfRule>
  </conditionalFormatting>
  <conditionalFormatting sqref="Q31">
    <cfRule type="cellIs" dxfId="28293" priority="3663" operator="equal">
      <formula>"연"</formula>
    </cfRule>
  </conditionalFormatting>
  <conditionalFormatting sqref="Q31">
    <cfRule type="cellIs" dxfId="28292" priority="3662" operator="equal">
      <formula>"연"</formula>
    </cfRule>
  </conditionalFormatting>
  <conditionalFormatting sqref="Q31">
    <cfRule type="cellIs" dxfId="28291" priority="3661" operator="equal">
      <formula>"연"</formula>
    </cfRule>
  </conditionalFormatting>
  <conditionalFormatting sqref="Q31">
    <cfRule type="cellIs" dxfId="28290" priority="3660" operator="equal">
      <formula>"연"</formula>
    </cfRule>
  </conditionalFormatting>
  <conditionalFormatting sqref="Q31">
    <cfRule type="cellIs" dxfId="28289" priority="3659" operator="equal">
      <formula>"연"</formula>
    </cfRule>
  </conditionalFormatting>
  <conditionalFormatting sqref="W29">
    <cfRule type="cellIs" dxfId="28288" priority="3645" operator="equal">
      <formula>"연"</formula>
    </cfRule>
  </conditionalFormatting>
  <conditionalFormatting sqref="W29">
    <cfRule type="cellIs" dxfId="28287" priority="3644" operator="equal">
      <formula>"연"</formula>
    </cfRule>
  </conditionalFormatting>
  <conditionalFormatting sqref="W29">
    <cfRule type="cellIs" dxfId="28286" priority="3643" operator="equal">
      <formula>"연"</formula>
    </cfRule>
  </conditionalFormatting>
  <conditionalFormatting sqref="W29">
    <cfRule type="cellIs" dxfId="28285" priority="3640" operator="equal">
      <formula>"연"</formula>
    </cfRule>
    <cfRule type="cellIs" dxfId="28284" priority="3641" operator="equal">
      <formula>"연"</formula>
    </cfRule>
    <cfRule type="cellIs" dxfId="28283" priority="3642" operator="equal">
      <formula>"연"</formula>
    </cfRule>
  </conditionalFormatting>
  <conditionalFormatting sqref="W29">
    <cfRule type="cellIs" dxfId="28282" priority="3639" operator="equal">
      <formula>"연"</formula>
    </cfRule>
  </conditionalFormatting>
  <conditionalFormatting sqref="W29">
    <cfRule type="cellIs" dxfId="28281" priority="3638" operator="equal">
      <formula>"연"</formula>
    </cfRule>
  </conditionalFormatting>
  <conditionalFormatting sqref="W29">
    <cfRule type="cellIs" dxfId="28280" priority="3637" operator="equal">
      <formula>"연"</formula>
    </cfRule>
  </conditionalFormatting>
  <conditionalFormatting sqref="W29">
    <cfRule type="cellIs" dxfId="28279" priority="3636" operator="equal">
      <formula>"연"</formula>
    </cfRule>
  </conditionalFormatting>
  <conditionalFormatting sqref="W29">
    <cfRule type="cellIs" dxfId="28278" priority="3635" operator="equal">
      <formula>"연"</formula>
    </cfRule>
  </conditionalFormatting>
  <conditionalFormatting sqref="W29">
    <cfRule type="cellIs" dxfId="28277" priority="3634" operator="equal">
      <formula>"연"</formula>
    </cfRule>
  </conditionalFormatting>
  <conditionalFormatting sqref="W29">
    <cfRule type="cellIs" dxfId="28276" priority="3633" operator="equal">
      <formula>"연"</formula>
    </cfRule>
  </conditionalFormatting>
  <conditionalFormatting sqref="P15">
    <cfRule type="cellIs" dxfId="28275" priority="3632" operator="equal">
      <formula>"연"</formula>
    </cfRule>
  </conditionalFormatting>
  <conditionalFormatting sqref="P15">
    <cfRule type="cellIs" dxfId="28274" priority="3631" operator="equal">
      <formula>"연"</formula>
    </cfRule>
  </conditionalFormatting>
  <conditionalFormatting sqref="P15">
    <cfRule type="cellIs" dxfId="28273" priority="3630" operator="equal">
      <formula>"연"</formula>
    </cfRule>
  </conditionalFormatting>
  <conditionalFormatting sqref="P15">
    <cfRule type="cellIs" dxfId="28272" priority="3627" operator="equal">
      <formula>"연"</formula>
    </cfRule>
    <cfRule type="cellIs" dxfId="28271" priority="3628" operator="equal">
      <formula>"연"</formula>
    </cfRule>
    <cfRule type="cellIs" dxfId="28270" priority="3629" operator="equal">
      <formula>"연"</formula>
    </cfRule>
  </conditionalFormatting>
  <conditionalFormatting sqref="P15">
    <cfRule type="cellIs" dxfId="28269" priority="3626" operator="equal">
      <formula>"연"</formula>
    </cfRule>
  </conditionalFormatting>
  <conditionalFormatting sqref="P15">
    <cfRule type="cellIs" dxfId="28268" priority="3625" operator="equal">
      <formula>"연"</formula>
    </cfRule>
  </conditionalFormatting>
  <conditionalFormatting sqref="P15">
    <cfRule type="cellIs" dxfId="28267" priority="3624" operator="equal">
      <formula>"연"</formula>
    </cfRule>
  </conditionalFormatting>
  <conditionalFormatting sqref="P15">
    <cfRule type="cellIs" dxfId="28266" priority="3623" operator="equal">
      <formula>"연"</formula>
    </cfRule>
  </conditionalFormatting>
  <conditionalFormatting sqref="P15">
    <cfRule type="cellIs" dxfId="28265" priority="3622" operator="equal">
      <formula>"연"</formula>
    </cfRule>
  </conditionalFormatting>
  <conditionalFormatting sqref="P15">
    <cfRule type="cellIs" dxfId="28264" priority="3621" operator="equal">
      <formula>"연"</formula>
    </cfRule>
  </conditionalFormatting>
  <conditionalFormatting sqref="P15">
    <cfRule type="cellIs" dxfId="28263" priority="3620" operator="equal">
      <formula>"연"</formula>
    </cfRule>
  </conditionalFormatting>
  <conditionalFormatting sqref="P17">
    <cfRule type="cellIs" dxfId="28262" priority="3619" operator="equal">
      <formula>"연"</formula>
    </cfRule>
  </conditionalFormatting>
  <conditionalFormatting sqref="P17">
    <cfRule type="cellIs" dxfId="28261" priority="3618" operator="equal">
      <formula>"연"</formula>
    </cfRule>
  </conditionalFormatting>
  <conditionalFormatting sqref="P17">
    <cfRule type="cellIs" dxfId="28260" priority="3617" operator="equal">
      <formula>"연"</formula>
    </cfRule>
  </conditionalFormatting>
  <conditionalFormatting sqref="P17">
    <cfRule type="cellIs" dxfId="28259" priority="3614" operator="equal">
      <formula>"연"</formula>
    </cfRule>
    <cfRule type="cellIs" dxfId="28258" priority="3615" operator="equal">
      <formula>"연"</formula>
    </cfRule>
    <cfRule type="cellIs" dxfId="28257" priority="3616" operator="equal">
      <formula>"연"</formula>
    </cfRule>
  </conditionalFormatting>
  <conditionalFormatting sqref="P17">
    <cfRule type="cellIs" dxfId="28256" priority="3613" operator="equal">
      <formula>"연"</formula>
    </cfRule>
  </conditionalFormatting>
  <conditionalFormatting sqref="P17">
    <cfRule type="cellIs" dxfId="28255" priority="3612" operator="equal">
      <formula>"연"</formula>
    </cfRule>
  </conditionalFormatting>
  <conditionalFormatting sqref="P17">
    <cfRule type="cellIs" dxfId="28254" priority="3611" operator="equal">
      <formula>"연"</formula>
    </cfRule>
  </conditionalFormatting>
  <conditionalFormatting sqref="P17">
    <cfRule type="cellIs" dxfId="28253" priority="3610" operator="equal">
      <formula>"연"</formula>
    </cfRule>
  </conditionalFormatting>
  <conditionalFormatting sqref="P17">
    <cfRule type="cellIs" dxfId="28252" priority="3609" operator="equal">
      <formula>"연"</formula>
    </cfRule>
  </conditionalFormatting>
  <conditionalFormatting sqref="P17">
    <cfRule type="cellIs" dxfId="28251" priority="3608" operator="equal">
      <formula>"연"</formula>
    </cfRule>
  </conditionalFormatting>
  <conditionalFormatting sqref="P17">
    <cfRule type="cellIs" dxfId="28250" priority="3607" operator="equal">
      <formula>"연"</formula>
    </cfRule>
  </conditionalFormatting>
  <conditionalFormatting sqref="AH20">
    <cfRule type="cellIs" dxfId="28249" priority="3606" operator="equal">
      <formula>"연"</formula>
    </cfRule>
  </conditionalFormatting>
  <conditionalFormatting sqref="AH20">
    <cfRule type="cellIs" dxfId="28248" priority="3605" operator="equal">
      <formula>"연"</formula>
    </cfRule>
  </conditionalFormatting>
  <conditionalFormatting sqref="AH20">
    <cfRule type="cellIs" dxfId="28247" priority="3604" operator="equal">
      <formula>"연"</formula>
    </cfRule>
  </conditionalFormatting>
  <conditionalFormatting sqref="AH20">
    <cfRule type="cellIs" dxfId="28246" priority="3601" operator="equal">
      <formula>"연"</formula>
    </cfRule>
    <cfRule type="cellIs" dxfId="28245" priority="3602" operator="equal">
      <formula>"연"</formula>
    </cfRule>
    <cfRule type="cellIs" dxfId="28244" priority="3603" operator="equal">
      <formula>"연"</formula>
    </cfRule>
  </conditionalFormatting>
  <conditionalFormatting sqref="AH20">
    <cfRule type="cellIs" dxfId="28243" priority="3600" operator="equal">
      <formula>"연"</formula>
    </cfRule>
  </conditionalFormatting>
  <conditionalFormatting sqref="AH20">
    <cfRule type="cellIs" dxfId="28242" priority="3599" operator="equal">
      <formula>"연"</formula>
    </cfRule>
  </conditionalFormatting>
  <conditionalFormatting sqref="AH20">
    <cfRule type="cellIs" dxfId="28241" priority="3598" operator="equal">
      <formula>"연"</formula>
    </cfRule>
  </conditionalFormatting>
  <conditionalFormatting sqref="AH20">
    <cfRule type="cellIs" dxfId="28240" priority="3597" operator="equal">
      <formula>"연"</formula>
    </cfRule>
  </conditionalFormatting>
  <conditionalFormatting sqref="AH20">
    <cfRule type="cellIs" dxfId="28239" priority="3596" operator="equal">
      <formula>"연"</formula>
    </cfRule>
  </conditionalFormatting>
  <conditionalFormatting sqref="AH20">
    <cfRule type="cellIs" dxfId="28238" priority="3595" operator="equal">
      <formula>"연"</formula>
    </cfRule>
  </conditionalFormatting>
  <conditionalFormatting sqref="AH20">
    <cfRule type="cellIs" dxfId="28237" priority="3594" operator="equal">
      <formula>"연"</formula>
    </cfRule>
  </conditionalFormatting>
  <conditionalFormatting sqref="J23">
    <cfRule type="cellIs" dxfId="28236" priority="3593" operator="equal">
      <formula>"연"</formula>
    </cfRule>
  </conditionalFormatting>
  <conditionalFormatting sqref="J23">
    <cfRule type="cellIs" dxfId="28235" priority="3592" operator="equal">
      <formula>"연"</formula>
    </cfRule>
  </conditionalFormatting>
  <conditionalFormatting sqref="J23">
    <cfRule type="cellIs" dxfId="28234" priority="3591" operator="equal">
      <formula>"연"</formula>
    </cfRule>
  </conditionalFormatting>
  <conditionalFormatting sqref="J23">
    <cfRule type="cellIs" dxfId="28233" priority="3588" operator="equal">
      <formula>"연"</formula>
    </cfRule>
    <cfRule type="cellIs" dxfId="28232" priority="3589" operator="equal">
      <formula>"연"</formula>
    </cfRule>
    <cfRule type="cellIs" dxfId="28231" priority="3590" operator="equal">
      <formula>"연"</formula>
    </cfRule>
  </conditionalFormatting>
  <conditionalFormatting sqref="J23">
    <cfRule type="cellIs" dxfId="28230" priority="3587" operator="equal">
      <formula>"연"</formula>
    </cfRule>
  </conditionalFormatting>
  <conditionalFormatting sqref="J23">
    <cfRule type="cellIs" dxfId="28229" priority="3586" operator="equal">
      <formula>"연"</formula>
    </cfRule>
  </conditionalFormatting>
  <conditionalFormatting sqref="J23">
    <cfRule type="cellIs" dxfId="28228" priority="3585" operator="equal">
      <formula>"연"</formula>
    </cfRule>
  </conditionalFormatting>
  <conditionalFormatting sqref="J23">
    <cfRule type="cellIs" dxfId="28227" priority="3584" operator="equal">
      <formula>"연"</formula>
    </cfRule>
  </conditionalFormatting>
  <conditionalFormatting sqref="J23">
    <cfRule type="cellIs" dxfId="28226" priority="3583" operator="equal">
      <formula>"연"</formula>
    </cfRule>
  </conditionalFormatting>
  <conditionalFormatting sqref="J23">
    <cfRule type="cellIs" dxfId="28225" priority="3582" operator="equal">
      <formula>"연"</formula>
    </cfRule>
  </conditionalFormatting>
  <conditionalFormatting sqref="J23">
    <cfRule type="cellIs" dxfId="28224" priority="3581" operator="equal">
      <formula>"연"</formula>
    </cfRule>
  </conditionalFormatting>
  <conditionalFormatting sqref="M13">
    <cfRule type="cellIs" dxfId="28223" priority="3580" operator="equal">
      <formula>"연"</formula>
    </cfRule>
  </conditionalFormatting>
  <conditionalFormatting sqref="M13">
    <cfRule type="cellIs" dxfId="28222" priority="3579" operator="equal">
      <formula>"연"</formula>
    </cfRule>
  </conditionalFormatting>
  <conditionalFormatting sqref="M13">
    <cfRule type="cellIs" dxfId="28221" priority="3578" operator="equal">
      <formula>"연"</formula>
    </cfRule>
  </conditionalFormatting>
  <conditionalFormatting sqref="M13">
    <cfRule type="cellIs" dxfId="28220" priority="3575" operator="equal">
      <formula>"연"</formula>
    </cfRule>
    <cfRule type="cellIs" dxfId="28219" priority="3576" operator="equal">
      <formula>"연"</formula>
    </cfRule>
    <cfRule type="cellIs" dxfId="28218" priority="3577" operator="equal">
      <formula>"연"</formula>
    </cfRule>
  </conditionalFormatting>
  <conditionalFormatting sqref="M13">
    <cfRule type="cellIs" dxfId="28217" priority="3574" operator="equal">
      <formula>"연"</formula>
    </cfRule>
  </conditionalFormatting>
  <conditionalFormatting sqref="M13">
    <cfRule type="cellIs" dxfId="28216" priority="3573" operator="equal">
      <formula>"연"</formula>
    </cfRule>
  </conditionalFormatting>
  <conditionalFormatting sqref="M13">
    <cfRule type="cellIs" dxfId="28215" priority="3572" operator="equal">
      <formula>"연"</formula>
    </cfRule>
  </conditionalFormatting>
  <conditionalFormatting sqref="M13">
    <cfRule type="cellIs" dxfId="28214" priority="3571" operator="equal">
      <formula>"연"</formula>
    </cfRule>
  </conditionalFormatting>
  <conditionalFormatting sqref="M13">
    <cfRule type="cellIs" dxfId="28213" priority="3570" operator="equal">
      <formula>"연"</formula>
    </cfRule>
  </conditionalFormatting>
  <conditionalFormatting sqref="M13">
    <cfRule type="cellIs" dxfId="28212" priority="3569" operator="equal">
      <formula>"연"</formula>
    </cfRule>
  </conditionalFormatting>
  <conditionalFormatting sqref="M13">
    <cfRule type="cellIs" dxfId="28211" priority="3568" operator="equal">
      <formula>"연"</formula>
    </cfRule>
  </conditionalFormatting>
  <conditionalFormatting sqref="W13:X13">
    <cfRule type="cellIs" dxfId="28210" priority="3567" operator="equal">
      <formula>"연"</formula>
    </cfRule>
  </conditionalFormatting>
  <conditionalFormatting sqref="W13:X13">
    <cfRule type="cellIs" dxfId="28209" priority="3566" operator="equal">
      <formula>"연"</formula>
    </cfRule>
  </conditionalFormatting>
  <conditionalFormatting sqref="W13:X13">
    <cfRule type="cellIs" dxfId="28208" priority="3565" operator="equal">
      <formula>"연"</formula>
    </cfRule>
  </conditionalFormatting>
  <conditionalFormatting sqref="W13:X13">
    <cfRule type="cellIs" dxfId="28207" priority="3562" operator="equal">
      <formula>"연"</formula>
    </cfRule>
    <cfRule type="cellIs" dxfId="28206" priority="3563" operator="equal">
      <formula>"연"</formula>
    </cfRule>
    <cfRule type="cellIs" dxfId="28205" priority="3564" operator="equal">
      <formula>"연"</formula>
    </cfRule>
  </conditionalFormatting>
  <conditionalFormatting sqref="W13:X13">
    <cfRule type="cellIs" dxfId="28204" priority="3561" operator="equal">
      <formula>"연"</formula>
    </cfRule>
  </conditionalFormatting>
  <conditionalFormatting sqref="W13:X13">
    <cfRule type="cellIs" dxfId="28203" priority="3560" operator="equal">
      <formula>"연"</formula>
    </cfRule>
  </conditionalFormatting>
  <conditionalFormatting sqref="W13:X13">
    <cfRule type="cellIs" dxfId="28202" priority="3559" operator="equal">
      <formula>"연"</formula>
    </cfRule>
  </conditionalFormatting>
  <conditionalFormatting sqref="W13:X13">
    <cfRule type="cellIs" dxfId="28201" priority="3558" operator="equal">
      <formula>"연"</formula>
    </cfRule>
  </conditionalFormatting>
  <conditionalFormatting sqref="W13:X13">
    <cfRule type="cellIs" dxfId="28200" priority="3557" operator="equal">
      <formula>"연"</formula>
    </cfRule>
  </conditionalFormatting>
  <conditionalFormatting sqref="W13:X13">
    <cfRule type="cellIs" dxfId="28199" priority="3556" operator="equal">
      <formula>"연"</formula>
    </cfRule>
  </conditionalFormatting>
  <conditionalFormatting sqref="W13:X13">
    <cfRule type="cellIs" dxfId="28198" priority="3555" operator="equal">
      <formula>"연"</formula>
    </cfRule>
  </conditionalFormatting>
  <conditionalFormatting sqref="Z11">
    <cfRule type="cellIs" dxfId="28197" priority="3554" operator="equal">
      <formula>"연"</formula>
    </cfRule>
  </conditionalFormatting>
  <conditionalFormatting sqref="Z11">
    <cfRule type="cellIs" dxfId="28196" priority="3553" operator="equal">
      <formula>"연"</formula>
    </cfRule>
  </conditionalFormatting>
  <conditionalFormatting sqref="Z11">
    <cfRule type="cellIs" dxfId="28195" priority="3552" operator="equal">
      <formula>"연"</formula>
    </cfRule>
  </conditionalFormatting>
  <conditionalFormatting sqref="Z11">
    <cfRule type="cellIs" dxfId="28194" priority="3549" operator="equal">
      <formula>"연"</formula>
    </cfRule>
    <cfRule type="cellIs" dxfId="28193" priority="3550" operator="equal">
      <formula>"연"</formula>
    </cfRule>
    <cfRule type="cellIs" dxfId="28192" priority="3551" operator="equal">
      <formula>"연"</formula>
    </cfRule>
  </conditionalFormatting>
  <conditionalFormatting sqref="Z11">
    <cfRule type="cellIs" dxfId="28191" priority="3548" operator="equal">
      <formula>"연"</formula>
    </cfRule>
  </conditionalFormatting>
  <conditionalFormatting sqref="Z11">
    <cfRule type="cellIs" dxfId="28190" priority="3547" operator="equal">
      <formula>"연"</formula>
    </cfRule>
  </conditionalFormatting>
  <conditionalFormatting sqref="Z11">
    <cfRule type="cellIs" dxfId="28189" priority="3546" operator="equal">
      <formula>"연"</formula>
    </cfRule>
  </conditionalFormatting>
  <conditionalFormatting sqref="Z11">
    <cfRule type="cellIs" dxfId="28188" priority="3545" operator="equal">
      <formula>"연"</formula>
    </cfRule>
  </conditionalFormatting>
  <conditionalFormatting sqref="Z11">
    <cfRule type="cellIs" dxfId="28187" priority="3544" operator="equal">
      <formula>"연"</formula>
    </cfRule>
  </conditionalFormatting>
  <conditionalFormatting sqref="Z11">
    <cfRule type="cellIs" dxfId="28186" priority="3543" operator="equal">
      <formula>"연"</formula>
    </cfRule>
  </conditionalFormatting>
  <conditionalFormatting sqref="Z11">
    <cfRule type="cellIs" dxfId="28185" priority="3542" operator="equal">
      <formula>"연"</formula>
    </cfRule>
  </conditionalFormatting>
  <conditionalFormatting sqref="G25">
    <cfRule type="cellIs" dxfId="28184" priority="3528" operator="equal">
      <formula>"연"</formula>
    </cfRule>
  </conditionalFormatting>
  <conditionalFormatting sqref="G25">
    <cfRule type="cellIs" dxfId="28183" priority="3527" operator="equal">
      <formula>"연"</formula>
    </cfRule>
  </conditionalFormatting>
  <conditionalFormatting sqref="I25">
    <cfRule type="cellIs" dxfId="28182" priority="3526" operator="equal">
      <formula>"연"</formula>
    </cfRule>
  </conditionalFormatting>
  <conditionalFormatting sqref="F14">
    <cfRule type="cellIs" dxfId="28181" priority="3525" operator="equal">
      <formula>"연"</formula>
    </cfRule>
  </conditionalFormatting>
  <conditionalFormatting sqref="F14">
    <cfRule type="cellIs" dxfId="28180" priority="3524" operator="equal">
      <formula>"연"</formula>
    </cfRule>
  </conditionalFormatting>
  <conditionalFormatting sqref="F24">
    <cfRule type="cellIs" dxfId="28179" priority="3518" operator="equal">
      <formula>"연"</formula>
    </cfRule>
  </conditionalFormatting>
  <conditionalFormatting sqref="F24">
    <cfRule type="cellIs" dxfId="28178" priority="3523" operator="equal">
      <formula>"연"</formula>
    </cfRule>
  </conditionalFormatting>
  <conditionalFormatting sqref="F24">
    <cfRule type="cellIs" dxfId="28177" priority="3520" operator="equal">
      <formula>"연"</formula>
    </cfRule>
    <cfRule type="cellIs" dxfId="28176" priority="3521" operator="equal">
      <formula>"연"</formula>
    </cfRule>
    <cfRule type="cellIs" dxfId="28175" priority="3522" operator="equal">
      <formula>"연"</formula>
    </cfRule>
  </conditionalFormatting>
  <conditionalFormatting sqref="F24">
    <cfRule type="cellIs" dxfId="28174" priority="3519" operator="equal">
      <formula>"연"</formula>
    </cfRule>
  </conditionalFormatting>
  <conditionalFormatting sqref="F24">
    <cfRule type="cellIs" dxfId="28173" priority="3513" operator="equal">
      <formula>"연"</formula>
    </cfRule>
    <cfRule type="cellIs" dxfId="28172" priority="3514" operator="equal">
      <formula>"연"</formula>
    </cfRule>
    <cfRule type="cellIs" dxfId="28171" priority="3515" operator="equal">
      <formula>"연"</formula>
    </cfRule>
    <cfRule type="cellIs" dxfId="28170" priority="3516" operator="equal">
      <formula>"연"</formula>
    </cfRule>
    <cfRule type="cellIs" dxfId="28169" priority="3517" operator="equal">
      <formula>"연"</formula>
    </cfRule>
  </conditionalFormatting>
  <conditionalFormatting sqref="F24">
    <cfRule type="cellIs" dxfId="28168" priority="3512" operator="equal">
      <formula>"연"</formula>
    </cfRule>
  </conditionalFormatting>
  <conditionalFormatting sqref="F24">
    <cfRule type="cellIs" dxfId="28167" priority="3509" operator="equal">
      <formula>"연"</formula>
    </cfRule>
    <cfRule type="cellIs" dxfId="28166" priority="3510" operator="equal">
      <formula>"연"</formula>
    </cfRule>
    <cfRule type="cellIs" dxfId="28165" priority="3511" operator="equal">
      <formula>"연"</formula>
    </cfRule>
  </conditionalFormatting>
  <conditionalFormatting sqref="F24">
    <cfRule type="cellIs" dxfId="28164" priority="3508" operator="equal">
      <formula>"연"</formula>
    </cfRule>
  </conditionalFormatting>
  <conditionalFormatting sqref="F24">
    <cfRule type="cellIs" dxfId="28163" priority="3503" operator="equal">
      <formula>"연"</formula>
    </cfRule>
    <cfRule type="cellIs" dxfId="28162" priority="3504" operator="equal">
      <formula>"연"</formula>
    </cfRule>
    <cfRule type="cellIs" dxfId="28161" priority="3505" operator="equal">
      <formula>"연"</formula>
    </cfRule>
    <cfRule type="cellIs" dxfId="28160" priority="3506" operator="equal">
      <formula>"연"</formula>
    </cfRule>
    <cfRule type="cellIs" dxfId="28159" priority="3507" operator="equal">
      <formula>"연"</formula>
    </cfRule>
  </conditionalFormatting>
  <conditionalFormatting sqref="F24">
    <cfRule type="cellIs" dxfId="28158" priority="3498" operator="equal">
      <formula>"연"</formula>
    </cfRule>
    <cfRule type="cellIs" dxfId="28157" priority="3499" operator="equal">
      <formula>"연"</formula>
    </cfRule>
    <cfRule type="cellIs" dxfId="28156" priority="3500" operator="equal">
      <formula>"연"</formula>
    </cfRule>
    <cfRule type="cellIs" dxfId="28155" priority="3501" operator="equal">
      <formula>"연"</formula>
    </cfRule>
    <cfRule type="cellIs" dxfId="28154" priority="3502" operator="equal">
      <formula>"연"</formula>
    </cfRule>
  </conditionalFormatting>
  <conditionalFormatting sqref="F24">
    <cfRule type="cellIs" dxfId="28153" priority="3496" operator="equal">
      <formula>"연"</formula>
    </cfRule>
  </conditionalFormatting>
  <conditionalFormatting sqref="F24">
    <cfRule type="cellIs" dxfId="28152" priority="3497" operator="equal">
      <formula>"연"</formula>
    </cfRule>
  </conditionalFormatting>
  <conditionalFormatting sqref="F24">
    <cfRule type="cellIs" dxfId="28151" priority="3495" operator="equal">
      <formula>"연"</formula>
    </cfRule>
  </conditionalFormatting>
  <conditionalFormatting sqref="F24">
    <cfRule type="cellIs" dxfId="28150" priority="3492" operator="equal">
      <formula>"연"</formula>
    </cfRule>
    <cfRule type="cellIs" dxfId="28149" priority="3493" operator="equal">
      <formula>"연"</formula>
    </cfRule>
    <cfRule type="cellIs" dxfId="28148" priority="3494" operator="equal">
      <formula>"연"</formula>
    </cfRule>
  </conditionalFormatting>
  <conditionalFormatting sqref="F24">
    <cfRule type="cellIs" dxfId="28147" priority="3491" operator="equal">
      <formula>"연"</formula>
    </cfRule>
  </conditionalFormatting>
  <conditionalFormatting sqref="H16">
    <cfRule type="cellIs" dxfId="28146" priority="3490" operator="equal">
      <formula>"연"</formula>
    </cfRule>
  </conditionalFormatting>
  <conditionalFormatting sqref="F35">
    <cfRule type="cellIs" dxfId="28145" priority="3489" operator="equal">
      <formula>"연"</formula>
    </cfRule>
  </conditionalFormatting>
  <conditionalFormatting sqref="H36">
    <cfRule type="cellIs" dxfId="28144" priority="3488" operator="equal">
      <formula>"연"</formula>
    </cfRule>
  </conditionalFormatting>
  <conditionalFormatting sqref="H36">
    <cfRule type="cellIs" dxfId="28143" priority="3487" operator="equal">
      <formula>"연"</formula>
    </cfRule>
  </conditionalFormatting>
  <conditionalFormatting sqref="H36">
    <cfRule type="cellIs" dxfId="28142" priority="3484" operator="equal">
      <formula>"연"</formula>
    </cfRule>
    <cfRule type="cellIs" dxfId="28141" priority="3485" operator="equal">
      <formula>"연"</formula>
    </cfRule>
    <cfRule type="cellIs" dxfId="28140" priority="3486" operator="equal">
      <formula>"연"</formula>
    </cfRule>
  </conditionalFormatting>
  <conditionalFormatting sqref="H36">
    <cfRule type="cellIs" dxfId="28139" priority="3483" operator="equal">
      <formula>"연"</formula>
    </cfRule>
  </conditionalFormatting>
  <conditionalFormatting sqref="H36">
    <cfRule type="cellIs" dxfId="28138" priority="3478" operator="equal">
      <formula>"연"</formula>
    </cfRule>
    <cfRule type="cellIs" dxfId="28137" priority="3479" operator="equal">
      <formula>"연"</formula>
    </cfRule>
    <cfRule type="cellIs" dxfId="28136" priority="3480" operator="equal">
      <formula>"연"</formula>
    </cfRule>
    <cfRule type="cellIs" dxfId="28135" priority="3481" operator="equal">
      <formula>"연"</formula>
    </cfRule>
    <cfRule type="cellIs" dxfId="28134" priority="3482" operator="equal">
      <formula>"연"</formula>
    </cfRule>
  </conditionalFormatting>
  <conditionalFormatting sqref="H36">
    <cfRule type="cellIs" dxfId="28133" priority="3477" operator="equal">
      <formula>"연"</formula>
    </cfRule>
  </conditionalFormatting>
  <conditionalFormatting sqref="H36">
    <cfRule type="cellIs" dxfId="28132" priority="3474" operator="equal">
      <formula>"연"</formula>
    </cfRule>
    <cfRule type="cellIs" dxfId="28131" priority="3475" operator="equal">
      <formula>"연"</formula>
    </cfRule>
    <cfRule type="cellIs" dxfId="28130" priority="3476" operator="equal">
      <formula>"연"</formula>
    </cfRule>
  </conditionalFormatting>
  <conditionalFormatting sqref="H36">
    <cfRule type="cellIs" dxfId="28129" priority="3473" operator="equal">
      <formula>"연"</formula>
    </cfRule>
  </conditionalFormatting>
  <conditionalFormatting sqref="H36">
    <cfRule type="cellIs" dxfId="28128" priority="3472" operator="equal">
      <formula>"연"</formula>
    </cfRule>
  </conditionalFormatting>
  <conditionalFormatting sqref="H36">
    <cfRule type="cellIs" dxfId="28127" priority="3467" operator="equal">
      <formula>"연"</formula>
    </cfRule>
    <cfRule type="cellIs" dxfId="28126" priority="3468" operator="equal">
      <formula>"연"</formula>
    </cfRule>
    <cfRule type="cellIs" dxfId="28125" priority="3469" operator="equal">
      <formula>"연"</formula>
    </cfRule>
    <cfRule type="cellIs" dxfId="28124" priority="3470" operator="equal">
      <formula>"연"</formula>
    </cfRule>
    <cfRule type="cellIs" dxfId="28123" priority="3471" operator="equal">
      <formula>"연"</formula>
    </cfRule>
  </conditionalFormatting>
  <conditionalFormatting sqref="H36">
    <cfRule type="cellIs" dxfId="28122" priority="3462" operator="equal">
      <formula>"연"</formula>
    </cfRule>
    <cfRule type="cellIs" dxfId="28121" priority="3463" operator="equal">
      <formula>"연"</formula>
    </cfRule>
    <cfRule type="cellIs" dxfId="28120" priority="3464" operator="equal">
      <formula>"연"</formula>
    </cfRule>
    <cfRule type="cellIs" dxfId="28119" priority="3465" operator="equal">
      <formula>"연"</formula>
    </cfRule>
    <cfRule type="cellIs" dxfId="28118" priority="3466" operator="equal">
      <formula>"연"</formula>
    </cfRule>
  </conditionalFormatting>
  <conditionalFormatting sqref="H36">
    <cfRule type="cellIs" dxfId="28117" priority="3457" operator="equal">
      <formula>"연"</formula>
    </cfRule>
    <cfRule type="cellIs" dxfId="28116" priority="3458" operator="equal">
      <formula>"연"</formula>
    </cfRule>
    <cfRule type="cellIs" dxfId="28115" priority="3459" operator="equal">
      <formula>"연"</formula>
    </cfRule>
    <cfRule type="cellIs" dxfId="28114" priority="3460" operator="equal">
      <formula>"연"</formula>
    </cfRule>
    <cfRule type="cellIs" dxfId="28113" priority="3461" operator="equal">
      <formula>"연"</formula>
    </cfRule>
  </conditionalFormatting>
  <conditionalFormatting sqref="H34">
    <cfRule type="cellIs" dxfId="28112" priority="3456" operator="equal">
      <formula>"연"</formula>
    </cfRule>
  </conditionalFormatting>
  <conditionalFormatting sqref="H34">
    <cfRule type="cellIs" dxfId="28111" priority="3451" operator="equal">
      <formula>"연"</formula>
    </cfRule>
    <cfRule type="cellIs" dxfId="28110" priority="3452" operator="equal">
      <formula>"연"</formula>
    </cfRule>
    <cfRule type="cellIs" dxfId="28109" priority="3453" operator="equal">
      <formula>"연"</formula>
    </cfRule>
    <cfRule type="cellIs" dxfId="28108" priority="3454" operator="equal">
      <formula>"연"</formula>
    </cfRule>
    <cfRule type="cellIs" dxfId="28107" priority="3455" operator="equal">
      <formula>"연"</formula>
    </cfRule>
  </conditionalFormatting>
  <conditionalFormatting sqref="H34">
    <cfRule type="cellIs" dxfId="28106" priority="3450" operator="equal">
      <formula>"연"</formula>
    </cfRule>
  </conditionalFormatting>
  <conditionalFormatting sqref="H34">
    <cfRule type="cellIs" dxfId="28105" priority="3445" operator="equal">
      <formula>"연"</formula>
    </cfRule>
    <cfRule type="cellIs" dxfId="28104" priority="3446" operator="equal">
      <formula>"연"</formula>
    </cfRule>
    <cfRule type="cellIs" dxfId="28103" priority="3447" operator="equal">
      <formula>"연"</formula>
    </cfRule>
    <cfRule type="cellIs" dxfId="28102" priority="3448" operator="equal">
      <formula>"연"</formula>
    </cfRule>
    <cfRule type="cellIs" dxfId="28101" priority="3449" operator="equal">
      <formula>"연"</formula>
    </cfRule>
  </conditionalFormatting>
  <conditionalFormatting sqref="H34">
    <cfRule type="cellIs" dxfId="28100" priority="3440" operator="equal">
      <formula>"연"</formula>
    </cfRule>
    <cfRule type="cellIs" dxfId="28099" priority="3441" operator="equal">
      <formula>"연"</formula>
    </cfRule>
    <cfRule type="cellIs" dxfId="28098" priority="3442" operator="equal">
      <formula>"연"</formula>
    </cfRule>
    <cfRule type="cellIs" dxfId="28097" priority="3443" operator="equal">
      <formula>"연"</formula>
    </cfRule>
    <cfRule type="cellIs" dxfId="28096" priority="3444" operator="equal">
      <formula>"연"</formula>
    </cfRule>
  </conditionalFormatting>
  <conditionalFormatting sqref="H34">
    <cfRule type="cellIs" dxfId="28095" priority="3435" operator="equal">
      <formula>"연"</formula>
    </cfRule>
    <cfRule type="cellIs" dxfId="28094" priority="3436" operator="equal">
      <formula>"연"</formula>
    </cfRule>
    <cfRule type="cellIs" dxfId="28093" priority="3437" operator="equal">
      <formula>"연"</formula>
    </cfRule>
    <cfRule type="cellIs" dxfId="28092" priority="3438" operator="equal">
      <formula>"연"</formula>
    </cfRule>
    <cfRule type="cellIs" dxfId="28091" priority="3439" operator="equal">
      <formula>"연"</formula>
    </cfRule>
  </conditionalFormatting>
  <conditionalFormatting sqref="I37">
    <cfRule type="cellIs" dxfId="28090" priority="3434" operator="equal">
      <formula>"연"</formula>
    </cfRule>
  </conditionalFormatting>
  <conditionalFormatting sqref="I37">
    <cfRule type="cellIs" dxfId="28089" priority="3433" operator="equal">
      <formula>"연"</formula>
    </cfRule>
  </conditionalFormatting>
  <conditionalFormatting sqref="I37">
    <cfRule type="cellIs" dxfId="28088" priority="3430" operator="equal">
      <formula>"연"</formula>
    </cfRule>
    <cfRule type="cellIs" dxfId="28087" priority="3431" operator="equal">
      <formula>"연"</formula>
    </cfRule>
    <cfRule type="cellIs" dxfId="28086" priority="3432" operator="equal">
      <formula>"연"</formula>
    </cfRule>
  </conditionalFormatting>
  <conditionalFormatting sqref="I37">
    <cfRule type="cellIs" dxfId="28085" priority="3429" operator="equal">
      <formula>"연"</formula>
    </cfRule>
  </conditionalFormatting>
  <conditionalFormatting sqref="I37">
    <cfRule type="cellIs" dxfId="28084" priority="3424" operator="equal">
      <formula>"연"</formula>
    </cfRule>
    <cfRule type="cellIs" dxfId="28083" priority="3425" operator="equal">
      <formula>"연"</formula>
    </cfRule>
    <cfRule type="cellIs" dxfId="28082" priority="3426" operator="equal">
      <formula>"연"</formula>
    </cfRule>
    <cfRule type="cellIs" dxfId="28081" priority="3427" operator="equal">
      <formula>"연"</formula>
    </cfRule>
    <cfRule type="cellIs" dxfId="28080" priority="3428" operator="equal">
      <formula>"연"</formula>
    </cfRule>
  </conditionalFormatting>
  <conditionalFormatting sqref="I37">
    <cfRule type="cellIs" dxfId="28079" priority="3423" operator="equal">
      <formula>"연"</formula>
    </cfRule>
  </conditionalFormatting>
  <conditionalFormatting sqref="I37">
    <cfRule type="cellIs" dxfId="28078" priority="3420" operator="equal">
      <formula>"연"</formula>
    </cfRule>
    <cfRule type="cellIs" dxfId="28077" priority="3421" operator="equal">
      <formula>"연"</formula>
    </cfRule>
    <cfRule type="cellIs" dxfId="28076" priority="3422" operator="equal">
      <formula>"연"</formula>
    </cfRule>
  </conditionalFormatting>
  <conditionalFormatting sqref="I37">
    <cfRule type="cellIs" dxfId="28075" priority="3419" operator="equal">
      <formula>"연"</formula>
    </cfRule>
  </conditionalFormatting>
  <conditionalFormatting sqref="I37">
    <cfRule type="cellIs" dxfId="28074" priority="3418" operator="equal">
      <formula>"연"</formula>
    </cfRule>
  </conditionalFormatting>
  <conditionalFormatting sqref="I37">
    <cfRule type="cellIs" dxfId="28073" priority="3413" operator="equal">
      <formula>"연"</formula>
    </cfRule>
    <cfRule type="cellIs" dxfId="28072" priority="3414" operator="equal">
      <formula>"연"</formula>
    </cfRule>
    <cfRule type="cellIs" dxfId="28071" priority="3415" operator="equal">
      <formula>"연"</formula>
    </cfRule>
    <cfRule type="cellIs" dxfId="28070" priority="3416" operator="equal">
      <formula>"연"</formula>
    </cfRule>
    <cfRule type="cellIs" dxfId="28069" priority="3417" operator="equal">
      <formula>"연"</formula>
    </cfRule>
  </conditionalFormatting>
  <conditionalFormatting sqref="I37">
    <cfRule type="cellIs" dxfId="28068" priority="3408" operator="equal">
      <formula>"연"</formula>
    </cfRule>
    <cfRule type="cellIs" dxfId="28067" priority="3409" operator="equal">
      <formula>"연"</formula>
    </cfRule>
    <cfRule type="cellIs" dxfId="28066" priority="3410" operator="equal">
      <formula>"연"</formula>
    </cfRule>
    <cfRule type="cellIs" dxfId="28065" priority="3411" operator="equal">
      <formula>"연"</formula>
    </cfRule>
    <cfRule type="cellIs" dxfId="28064" priority="3412" operator="equal">
      <formula>"연"</formula>
    </cfRule>
  </conditionalFormatting>
  <conditionalFormatting sqref="I37">
    <cfRule type="cellIs" dxfId="28063" priority="3403" operator="equal">
      <formula>"연"</formula>
    </cfRule>
    <cfRule type="cellIs" dxfId="28062" priority="3404" operator="equal">
      <formula>"연"</formula>
    </cfRule>
    <cfRule type="cellIs" dxfId="28061" priority="3405" operator="equal">
      <formula>"연"</formula>
    </cfRule>
    <cfRule type="cellIs" dxfId="28060" priority="3406" operator="equal">
      <formula>"연"</formula>
    </cfRule>
    <cfRule type="cellIs" dxfId="28059" priority="3407" operator="equal">
      <formula>"연"</formula>
    </cfRule>
  </conditionalFormatting>
  <conditionalFormatting sqref="J36">
    <cfRule type="cellIs" dxfId="28058" priority="3402" operator="equal">
      <formula>"연"</formula>
    </cfRule>
  </conditionalFormatting>
  <conditionalFormatting sqref="J36">
    <cfRule type="cellIs" dxfId="28057" priority="3401" operator="equal">
      <formula>"연"</formula>
    </cfRule>
  </conditionalFormatting>
  <conditionalFormatting sqref="J36">
    <cfRule type="cellIs" dxfId="28056" priority="3398" operator="equal">
      <formula>"연"</formula>
    </cfRule>
    <cfRule type="cellIs" dxfId="28055" priority="3399" operator="equal">
      <formula>"연"</formula>
    </cfRule>
    <cfRule type="cellIs" dxfId="28054" priority="3400" operator="equal">
      <formula>"연"</formula>
    </cfRule>
  </conditionalFormatting>
  <conditionalFormatting sqref="J36">
    <cfRule type="cellIs" dxfId="28053" priority="3397" operator="equal">
      <formula>"연"</formula>
    </cfRule>
  </conditionalFormatting>
  <conditionalFormatting sqref="J36">
    <cfRule type="cellIs" dxfId="28052" priority="3392" operator="equal">
      <formula>"연"</formula>
    </cfRule>
    <cfRule type="cellIs" dxfId="28051" priority="3393" operator="equal">
      <formula>"연"</formula>
    </cfRule>
    <cfRule type="cellIs" dxfId="28050" priority="3394" operator="equal">
      <formula>"연"</formula>
    </cfRule>
    <cfRule type="cellIs" dxfId="28049" priority="3395" operator="equal">
      <formula>"연"</formula>
    </cfRule>
    <cfRule type="cellIs" dxfId="28048" priority="3396" operator="equal">
      <formula>"연"</formula>
    </cfRule>
  </conditionalFormatting>
  <conditionalFormatting sqref="J36">
    <cfRule type="cellIs" dxfId="28047" priority="3391" operator="equal">
      <formula>"연"</formula>
    </cfRule>
  </conditionalFormatting>
  <conditionalFormatting sqref="J36">
    <cfRule type="cellIs" dxfId="28046" priority="3388" operator="equal">
      <formula>"연"</formula>
    </cfRule>
    <cfRule type="cellIs" dxfId="28045" priority="3389" operator="equal">
      <formula>"연"</formula>
    </cfRule>
    <cfRule type="cellIs" dxfId="28044" priority="3390" operator="equal">
      <formula>"연"</formula>
    </cfRule>
  </conditionalFormatting>
  <conditionalFormatting sqref="J36">
    <cfRule type="cellIs" dxfId="28043" priority="3387" operator="equal">
      <formula>"연"</formula>
    </cfRule>
  </conditionalFormatting>
  <conditionalFormatting sqref="J36">
    <cfRule type="cellIs" dxfId="28042" priority="3386" operator="equal">
      <formula>"연"</formula>
    </cfRule>
  </conditionalFormatting>
  <conditionalFormatting sqref="J36">
    <cfRule type="cellIs" dxfId="28041" priority="3381" operator="equal">
      <formula>"연"</formula>
    </cfRule>
    <cfRule type="cellIs" dxfId="28040" priority="3382" operator="equal">
      <formula>"연"</formula>
    </cfRule>
    <cfRule type="cellIs" dxfId="28039" priority="3383" operator="equal">
      <formula>"연"</formula>
    </cfRule>
    <cfRule type="cellIs" dxfId="28038" priority="3384" operator="equal">
      <formula>"연"</formula>
    </cfRule>
    <cfRule type="cellIs" dxfId="28037" priority="3385" operator="equal">
      <formula>"연"</formula>
    </cfRule>
  </conditionalFormatting>
  <conditionalFormatting sqref="J36">
    <cfRule type="cellIs" dxfId="28036" priority="3376" operator="equal">
      <formula>"연"</formula>
    </cfRule>
    <cfRule type="cellIs" dxfId="28035" priority="3377" operator="equal">
      <formula>"연"</formula>
    </cfRule>
    <cfRule type="cellIs" dxfId="28034" priority="3378" operator="equal">
      <formula>"연"</formula>
    </cfRule>
    <cfRule type="cellIs" dxfId="28033" priority="3379" operator="equal">
      <formula>"연"</formula>
    </cfRule>
    <cfRule type="cellIs" dxfId="28032" priority="3380" operator="equal">
      <formula>"연"</formula>
    </cfRule>
  </conditionalFormatting>
  <conditionalFormatting sqref="J36">
    <cfRule type="cellIs" dxfId="28031" priority="3371" operator="equal">
      <formula>"연"</formula>
    </cfRule>
    <cfRule type="cellIs" dxfId="28030" priority="3372" operator="equal">
      <formula>"연"</formula>
    </cfRule>
    <cfRule type="cellIs" dxfId="28029" priority="3373" operator="equal">
      <formula>"연"</formula>
    </cfRule>
    <cfRule type="cellIs" dxfId="28028" priority="3374" operator="equal">
      <formula>"연"</formula>
    </cfRule>
    <cfRule type="cellIs" dxfId="28027" priority="3375" operator="equal">
      <formula>"연"</formula>
    </cfRule>
  </conditionalFormatting>
  <conditionalFormatting sqref="K37">
    <cfRule type="cellIs" dxfId="28026" priority="3370" operator="equal">
      <formula>"연"</formula>
    </cfRule>
  </conditionalFormatting>
  <conditionalFormatting sqref="K37">
    <cfRule type="cellIs" dxfId="28025" priority="3369" operator="equal">
      <formula>"연"</formula>
    </cfRule>
  </conditionalFormatting>
  <conditionalFormatting sqref="K37">
    <cfRule type="cellIs" dxfId="28024" priority="3366" operator="equal">
      <formula>"연"</formula>
    </cfRule>
    <cfRule type="cellIs" dxfId="28023" priority="3367" operator="equal">
      <formula>"연"</formula>
    </cfRule>
    <cfRule type="cellIs" dxfId="28022" priority="3368" operator="equal">
      <formula>"연"</formula>
    </cfRule>
  </conditionalFormatting>
  <conditionalFormatting sqref="K37">
    <cfRule type="cellIs" dxfId="28021" priority="3365" operator="equal">
      <formula>"연"</formula>
    </cfRule>
  </conditionalFormatting>
  <conditionalFormatting sqref="K37">
    <cfRule type="cellIs" dxfId="28020" priority="3360" operator="equal">
      <formula>"연"</formula>
    </cfRule>
    <cfRule type="cellIs" dxfId="28019" priority="3361" operator="equal">
      <formula>"연"</formula>
    </cfRule>
    <cfRule type="cellIs" dxfId="28018" priority="3362" operator="equal">
      <formula>"연"</formula>
    </cfRule>
    <cfRule type="cellIs" dxfId="28017" priority="3363" operator="equal">
      <formula>"연"</formula>
    </cfRule>
    <cfRule type="cellIs" dxfId="28016" priority="3364" operator="equal">
      <formula>"연"</formula>
    </cfRule>
  </conditionalFormatting>
  <conditionalFormatting sqref="K37">
    <cfRule type="cellIs" dxfId="28015" priority="3359" operator="equal">
      <formula>"연"</formula>
    </cfRule>
  </conditionalFormatting>
  <conditionalFormatting sqref="K37">
    <cfRule type="cellIs" dxfId="28014" priority="3356" operator="equal">
      <formula>"연"</formula>
    </cfRule>
    <cfRule type="cellIs" dxfId="28013" priority="3357" operator="equal">
      <formula>"연"</formula>
    </cfRule>
    <cfRule type="cellIs" dxfId="28012" priority="3358" operator="equal">
      <formula>"연"</formula>
    </cfRule>
  </conditionalFormatting>
  <conditionalFormatting sqref="K37">
    <cfRule type="cellIs" dxfId="28011" priority="3355" operator="equal">
      <formula>"연"</formula>
    </cfRule>
  </conditionalFormatting>
  <conditionalFormatting sqref="K37">
    <cfRule type="cellIs" dxfId="28010" priority="3354" operator="equal">
      <formula>"연"</formula>
    </cfRule>
  </conditionalFormatting>
  <conditionalFormatting sqref="K37">
    <cfRule type="cellIs" dxfId="28009" priority="3349" operator="equal">
      <formula>"연"</formula>
    </cfRule>
    <cfRule type="cellIs" dxfId="28008" priority="3350" operator="equal">
      <formula>"연"</formula>
    </cfRule>
    <cfRule type="cellIs" dxfId="28007" priority="3351" operator="equal">
      <formula>"연"</formula>
    </cfRule>
    <cfRule type="cellIs" dxfId="28006" priority="3352" operator="equal">
      <formula>"연"</formula>
    </cfRule>
    <cfRule type="cellIs" dxfId="28005" priority="3353" operator="equal">
      <formula>"연"</formula>
    </cfRule>
  </conditionalFormatting>
  <conditionalFormatting sqref="K37">
    <cfRule type="cellIs" dxfId="28004" priority="3344" operator="equal">
      <formula>"연"</formula>
    </cfRule>
    <cfRule type="cellIs" dxfId="28003" priority="3345" operator="equal">
      <formula>"연"</formula>
    </cfRule>
    <cfRule type="cellIs" dxfId="28002" priority="3346" operator="equal">
      <formula>"연"</formula>
    </cfRule>
    <cfRule type="cellIs" dxfId="28001" priority="3347" operator="equal">
      <formula>"연"</formula>
    </cfRule>
    <cfRule type="cellIs" dxfId="28000" priority="3348" operator="equal">
      <formula>"연"</formula>
    </cfRule>
  </conditionalFormatting>
  <conditionalFormatting sqref="K37">
    <cfRule type="cellIs" dxfId="27999" priority="3339" operator="equal">
      <formula>"연"</formula>
    </cfRule>
    <cfRule type="cellIs" dxfId="27998" priority="3340" operator="equal">
      <formula>"연"</formula>
    </cfRule>
    <cfRule type="cellIs" dxfId="27997" priority="3341" operator="equal">
      <formula>"연"</formula>
    </cfRule>
    <cfRule type="cellIs" dxfId="27996" priority="3342" operator="equal">
      <formula>"연"</formula>
    </cfRule>
    <cfRule type="cellIs" dxfId="27995" priority="3343" operator="equal">
      <formula>"연"</formula>
    </cfRule>
  </conditionalFormatting>
  <conditionalFormatting sqref="L34">
    <cfRule type="cellIs" dxfId="27994" priority="3338" operator="equal">
      <formula>"연"</formula>
    </cfRule>
  </conditionalFormatting>
  <conditionalFormatting sqref="L34">
    <cfRule type="cellIs" dxfId="27993" priority="3337" operator="equal">
      <formula>"연"</formula>
    </cfRule>
  </conditionalFormatting>
  <conditionalFormatting sqref="L34">
    <cfRule type="cellIs" dxfId="27992" priority="3334" operator="equal">
      <formula>"연"</formula>
    </cfRule>
    <cfRule type="cellIs" dxfId="27991" priority="3335" operator="equal">
      <formula>"연"</formula>
    </cfRule>
    <cfRule type="cellIs" dxfId="27990" priority="3336" operator="equal">
      <formula>"연"</formula>
    </cfRule>
  </conditionalFormatting>
  <conditionalFormatting sqref="L34">
    <cfRule type="cellIs" dxfId="27989" priority="3333" operator="equal">
      <formula>"연"</formula>
    </cfRule>
  </conditionalFormatting>
  <conditionalFormatting sqref="L34">
    <cfRule type="cellIs" dxfId="27988" priority="3328" operator="equal">
      <formula>"연"</formula>
    </cfRule>
    <cfRule type="cellIs" dxfId="27987" priority="3329" operator="equal">
      <formula>"연"</formula>
    </cfRule>
    <cfRule type="cellIs" dxfId="27986" priority="3330" operator="equal">
      <formula>"연"</formula>
    </cfRule>
    <cfRule type="cellIs" dxfId="27985" priority="3331" operator="equal">
      <formula>"연"</formula>
    </cfRule>
    <cfRule type="cellIs" dxfId="27984" priority="3332" operator="equal">
      <formula>"연"</formula>
    </cfRule>
  </conditionalFormatting>
  <conditionalFormatting sqref="L34">
    <cfRule type="cellIs" dxfId="27983" priority="3327" operator="equal">
      <formula>"연"</formula>
    </cfRule>
  </conditionalFormatting>
  <conditionalFormatting sqref="L34">
    <cfRule type="cellIs" dxfId="27982" priority="3324" operator="equal">
      <formula>"연"</formula>
    </cfRule>
    <cfRule type="cellIs" dxfId="27981" priority="3325" operator="equal">
      <formula>"연"</formula>
    </cfRule>
    <cfRule type="cellIs" dxfId="27980" priority="3326" operator="equal">
      <formula>"연"</formula>
    </cfRule>
  </conditionalFormatting>
  <conditionalFormatting sqref="L34">
    <cfRule type="cellIs" dxfId="27979" priority="3323" operator="equal">
      <formula>"연"</formula>
    </cfRule>
  </conditionalFormatting>
  <conditionalFormatting sqref="L34">
    <cfRule type="cellIs" dxfId="27978" priority="3322" operator="equal">
      <formula>"연"</formula>
    </cfRule>
  </conditionalFormatting>
  <conditionalFormatting sqref="L34">
    <cfRule type="cellIs" dxfId="27977" priority="3317" operator="equal">
      <formula>"연"</formula>
    </cfRule>
    <cfRule type="cellIs" dxfId="27976" priority="3318" operator="equal">
      <formula>"연"</formula>
    </cfRule>
    <cfRule type="cellIs" dxfId="27975" priority="3319" operator="equal">
      <formula>"연"</formula>
    </cfRule>
    <cfRule type="cellIs" dxfId="27974" priority="3320" operator="equal">
      <formula>"연"</formula>
    </cfRule>
    <cfRule type="cellIs" dxfId="27973" priority="3321" operator="equal">
      <formula>"연"</formula>
    </cfRule>
  </conditionalFormatting>
  <conditionalFormatting sqref="L34">
    <cfRule type="cellIs" dxfId="27972" priority="3312" operator="equal">
      <formula>"연"</formula>
    </cfRule>
    <cfRule type="cellIs" dxfId="27971" priority="3313" operator="equal">
      <formula>"연"</formula>
    </cfRule>
    <cfRule type="cellIs" dxfId="27970" priority="3314" operator="equal">
      <formula>"연"</formula>
    </cfRule>
    <cfRule type="cellIs" dxfId="27969" priority="3315" operator="equal">
      <formula>"연"</formula>
    </cfRule>
    <cfRule type="cellIs" dxfId="27968" priority="3316" operator="equal">
      <formula>"연"</formula>
    </cfRule>
  </conditionalFormatting>
  <conditionalFormatting sqref="L34">
    <cfRule type="cellIs" dxfId="27967" priority="3307" operator="equal">
      <formula>"연"</formula>
    </cfRule>
    <cfRule type="cellIs" dxfId="27966" priority="3308" operator="equal">
      <formula>"연"</formula>
    </cfRule>
    <cfRule type="cellIs" dxfId="27965" priority="3309" operator="equal">
      <formula>"연"</formula>
    </cfRule>
    <cfRule type="cellIs" dxfId="27964" priority="3310" operator="equal">
      <formula>"연"</formula>
    </cfRule>
    <cfRule type="cellIs" dxfId="27963" priority="3311" operator="equal">
      <formula>"연"</formula>
    </cfRule>
  </conditionalFormatting>
  <conditionalFormatting sqref="M37">
    <cfRule type="cellIs" dxfId="27962" priority="3306" operator="equal">
      <formula>"연"</formula>
    </cfRule>
  </conditionalFormatting>
  <conditionalFormatting sqref="M37">
    <cfRule type="cellIs" dxfId="27961" priority="3305" operator="equal">
      <formula>"연"</formula>
    </cfRule>
  </conditionalFormatting>
  <conditionalFormatting sqref="M37">
    <cfRule type="cellIs" dxfId="27960" priority="3302" operator="equal">
      <formula>"연"</formula>
    </cfRule>
    <cfRule type="cellIs" dxfId="27959" priority="3303" operator="equal">
      <formula>"연"</formula>
    </cfRule>
    <cfRule type="cellIs" dxfId="27958" priority="3304" operator="equal">
      <formula>"연"</formula>
    </cfRule>
  </conditionalFormatting>
  <conditionalFormatting sqref="M37">
    <cfRule type="cellIs" dxfId="27957" priority="3301" operator="equal">
      <formula>"연"</formula>
    </cfRule>
  </conditionalFormatting>
  <conditionalFormatting sqref="M37">
    <cfRule type="cellIs" dxfId="27956" priority="3296" operator="equal">
      <formula>"연"</formula>
    </cfRule>
    <cfRule type="cellIs" dxfId="27955" priority="3297" operator="equal">
      <formula>"연"</formula>
    </cfRule>
    <cfRule type="cellIs" dxfId="27954" priority="3298" operator="equal">
      <formula>"연"</formula>
    </cfRule>
    <cfRule type="cellIs" dxfId="27953" priority="3299" operator="equal">
      <formula>"연"</formula>
    </cfRule>
    <cfRule type="cellIs" dxfId="27952" priority="3300" operator="equal">
      <formula>"연"</formula>
    </cfRule>
  </conditionalFormatting>
  <conditionalFormatting sqref="M37">
    <cfRule type="cellIs" dxfId="27951" priority="3295" operator="equal">
      <formula>"연"</formula>
    </cfRule>
  </conditionalFormatting>
  <conditionalFormatting sqref="M37">
    <cfRule type="cellIs" dxfId="27950" priority="3292" operator="equal">
      <formula>"연"</formula>
    </cfRule>
    <cfRule type="cellIs" dxfId="27949" priority="3293" operator="equal">
      <formula>"연"</formula>
    </cfRule>
    <cfRule type="cellIs" dxfId="27948" priority="3294" operator="equal">
      <formula>"연"</formula>
    </cfRule>
  </conditionalFormatting>
  <conditionalFormatting sqref="M37">
    <cfRule type="cellIs" dxfId="27947" priority="3291" operator="equal">
      <formula>"연"</formula>
    </cfRule>
  </conditionalFormatting>
  <conditionalFormatting sqref="M37">
    <cfRule type="cellIs" dxfId="27946" priority="3290" operator="equal">
      <formula>"연"</formula>
    </cfRule>
  </conditionalFormatting>
  <conditionalFormatting sqref="M37">
    <cfRule type="cellIs" dxfId="27945" priority="3285" operator="equal">
      <formula>"연"</formula>
    </cfRule>
    <cfRule type="cellIs" dxfId="27944" priority="3286" operator="equal">
      <formula>"연"</formula>
    </cfRule>
    <cfRule type="cellIs" dxfId="27943" priority="3287" operator="equal">
      <formula>"연"</formula>
    </cfRule>
    <cfRule type="cellIs" dxfId="27942" priority="3288" operator="equal">
      <formula>"연"</formula>
    </cfRule>
    <cfRule type="cellIs" dxfId="27941" priority="3289" operator="equal">
      <formula>"연"</formula>
    </cfRule>
  </conditionalFormatting>
  <conditionalFormatting sqref="M37">
    <cfRule type="cellIs" dxfId="27940" priority="3280" operator="equal">
      <formula>"연"</formula>
    </cfRule>
    <cfRule type="cellIs" dxfId="27939" priority="3281" operator="equal">
      <formula>"연"</formula>
    </cfRule>
    <cfRule type="cellIs" dxfId="27938" priority="3282" operator="equal">
      <formula>"연"</formula>
    </cfRule>
    <cfRule type="cellIs" dxfId="27937" priority="3283" operator="equal">
      <formula>"연"</formula>
    </cfRule>
    <cfRule type="cellIs" dxfId="27936" priority="3284" operator="equal">
      <formula>"연"</formula>
    </cfRule>
  </conditionalFormatting>
  <conditionalFormatting sqref="M37">
    <cfRule type="cellIs" dxfId="27935" priority="3275" operator="equal">
      <formula>"연"</formula>
    </cfRule>
    <cfRule type="cellIs" dxfId="27934" priority="3276" operator="equal">
      <formula>"연"</formula>
    </cfRule>
    <cfRule type="cellIs" dxfId="27933" priority="3277" operator="equal">
      <formula>"연"</formula>
    </cfRule>
    <cfRule type="cellIs" dxfId="27932" priority="3278" operator="equal">
      <formula>"연"</formula>
    </cfRule>
    <cfRule type="cellIs" dxfId="27931" priority="3279" operator="equal">
      <formula>"연"</formula>
    </cfRule>
  </conditionalFormatting>
  <conditionalFormatting sqref="N34">
    <cfRule type="cellIs" dxfId="27930" priority="3274" operator="equal">
      <formula>"연"</formula>
    </cfRule>
  </conditionalFormatting>
  <conditionalFormatting sqref="N34">
    <cfRule type="cellIs" dxfId="27929" priority="3273" operator="equal">
      <formula>"연"</formula>
    </cfRule>
  </conditionalFormatting>
  <conditionalFormatting sqref="N34">
    <cfRule type="cellIs" dxfId="27928" priority="3270" operator="equal">
      <formula>"연"</formula>
    </cfRule>
    <cfRule type="cellIs" dxfId="27927" priority="3271" operator="equal">
      <formula>"연"</formula>
    </cfRule>
    <cfRule type="cellIs" dxfId="27926" priority="3272" operator="equal">
      <formula>"연"</formula>
    </cfRule>
  </conditionalFormatting>
  <conditionalFormatting sqref="N34">
    <cfRule type="cellIs" dxfId="27925" priority="3269" operator="equal">
      <formula>"연"</formula>
    </cfRule>
  </conditionalFormatting>
  <conditionalFormatting sqref="N34">
    <cfRule type="cellIs" dxfId="27924" priority="3264" operator="equal">
      <formula>"연"</formula>
    </cfRule>
    <cfRule type="cellIs" dxfId="27923" priority="3265" operator="equal">
      <formula>"연"</formula>
    </cfRule>
    <cfRule type="cellIs" dxfId="27922" priority="3266" operator="equal">
      <formula>"연"</formula>
    </cfRule>
    <cfRule type="cellIs" dxfId="27921" priority="3267" operator="equal">
      <formula>"연"</formula>
    </cfRule>
    <cfRule type="cellIs" dxfId="27920" priority="3268" operator="equal">
      <formula>"연"</formula>
    </cfRule>
  </conditionalFormatting>
  <conditionalFormatting sqref="N34">
    <cfRule type="cellIs" dxfId="27919" priority="3263" operator="equal">
      <formula>"연"</formula>
    </cfRule>
  </conditionalFormatting>
  <conditionalFormatting sqref="N34">
    <cfRule type="cellIs" dxfId="27918" priority="3260" operator="equal">
      <formula>"연"</formula>
    </cfRule>
    <cfRule type="cellIs" dxfId="27917" priority="3261" operator="equal">
      <formula>"연"</formula>
    </cfRule>
    <cfRule type="cellIs" dxfId="27916" priority="3262" operator="equal">
      <formula>"연"</formula>
    </cfRule>
  </conditionalFormatting>
  <conditionalFormatting sqref="N34">
    <cfRule type="cellIs" dxfId="27915" priority="3259" operator="equal">
      <formula>"연"</formula>
    </cfRule>
  </conditionalFormatting>
  <conditionalFormatting sqref="N34">
    <cfRule type="cellIs" dxfId="27914" priority="3258" operator="equal">
      <formula>"연"</formula>
    </cfRule>
  </conditionalFormatting>
  <conditionalFormatting sqref="N34">
    <cfRule type="cellIs" dxfId="27913" priority="3253" operator="equal">
      <formula>"연"</formula>
    </cfRule>
    <cfRule type="cellIs" dxfId="27912" priority="3254" operator="equal">
      <formula>"연"</formula>
    </cfRule>
    <cfRule type="cellIs" dxfId="27911" priority="3255" operator="equal">
      <formula>"연"</formula>
    </cfRule>
    <cfRule type="cellIs" dxfId="27910" priority="3256" operator="equal">
      <formula>"연"</formula>
    </cfRule>
    <cfRule type="cellIs" dxfId="27909" priority="3257" operator="equal">
      <formula>"연"</formula>
    </cfRule>
  </conditionalFormatting>
  <conditionalFormatting sqref="N34">
    <cfRule type="cellIs" dxfId="27908" priority="3248" operator="equal">
      <formula>"연"</formula>
    </cfRule>
    <cfRule type="cellIs" dxfId="27907" priority="3249" operator="equal">
      <formula>"연"</formula>
    </cfRule>
    <cfRule type="cellIs" dxfId="27906" priority="3250" operator="equal">
      <formula>"연"</formula>
    </cfRule>
    <cfRule type="cellIs" dxfId="27905" priority="3251" operator="equal">
      <formula>"연"</formula>
    </cfRule>
    <cfRule type="cellIs" dxfId="27904" priority="3252" operator="equal">
      <formula>"연"</formula>
    </cfRule>
  </conditionalFormatting>
  <conditionalFormatting sqref="N34">
    <cfRule type="cellIs" dxfId="27903" priority="3243" operator="equal">
      <formula>"연"</formula>
    </cfRule>
    <cfRule type="cellIs" dxfId="27902" priority="3244" operator="equal">
      <formula>"연"</formula>
    </cfRule>
    <cfRule type="cellIs" dxfId="27901" priority="3245" operator="equal">
      <formula>"연"</formula>
    </cfRule>
    <cfRule type="cellIs" dxfId="27900" priority="3246" operator="equal">
      <formula>"연"</formula>
    </cfRule>
    <cfRule type="cellIs" dxfId="27899" priority="3247" operator="equal">
      <formula>"연"</formula>
    </cfRule>
  </conditionalFormatting>
  <conditionalFormatting sqref="O34">
    <cfRule type="cellIs" dxfId="27898" priority="3242" operator="equal">
      <formula>"연"</formula>
    </cfRule>
  </conditionalFormatting>
  <conditionalFormatting sqref="O34">
    <cfRule type="cellIs" dxfId="27897" priority="3241" operator="equal">
      <formula>"연"</formula>
    </cfRule>
  </conditionalFormatting>
  <conditionalFormatting sqref="O34">
    <cfRule type="cellIs" dxfId="27896" priority="3238" operator="equal">
      <formula>"연"</formula>
    </cfRule>
    <cfRule type="cellIs" dxfId="27895" priority="3239" operator="equal">
      <formula>"연"</formula>
    </cfRule>
    <cfRule type="cellIs" dxfId="27894" priority="3240" operator="equal">
      <formula>"연"</formula>
    </cfRule>
  </conditionalFormatting>
  <conditionalFormatting sqref="O34">
    <cfRule type="cellIs" dxfId="27893" priority="3237" operator="equal">
      <formula>"연"</formula>
    </cfRule>
  </conditionalFormatting>
  <conditionalFormatting sqref="O34">
    <cfRule type="cellIs" dxfId="27892" priority="3232" operator="equal">
      <formula>"연"</formula>
    </cfRule>
    <cfRule type="cellIs" dxfId="27891" priority="3233" operator="equal">
      <formula>"연"</formula>
    </cfRule>
    <cfRule type="cellIs" dxfId="27890" priority="3234" operator="equal">
      <formula>"연"</formula>
    </cfRule>
    <cfRule type="cellIs" dxfId="27889" priority="3235" operator="equal">
      <formula>"연"</formula>
    </cfRule>
    <cfRule type="cellIs" dxfId="27888" priority="3236" operator="equal">
      <formula>"연"</formula>
    </cfRule>
  </conditionalFormatting>
  <conditionalFormatting sqref="O34">
    <cfRule type="cellIs" dxfId="27887" priority="3231" operator="equal">
      <formula>"연"</formula>
    </cfRule>
  </conditionalFormatting>
  <conditionalFormatting sqref="O34">
    <cfRule type="cellIs" dxfId="27886" priority="3228" operator="equal">
      <formula>"연"</formula>
    </cfRule>
    <cfRule type="cellIs" dxfId="27885" priority="3229" operator="equal">
      <formula>"연"</formula>
    </cfRule>
    <cfRule type="cellIs" dxfId="27884" priority="3230" operator="equal">
      <formula>"연"</formula>
    </cfRule>
  </conditionalFormatting>
  <conditionalFormatting sqref="O34">
    <cfRule type="cellIs" dxfId="27883" priority="3227" operator="equal">
      <formula>"연"</formula>
    </cfRule>
  </conditionalFormatting>
  <conditionalFormatting sqref="O34">
    <cfRule type="cellIs" dxfId="27882" priority="3226" operator="equal">
      <formula>"연"</formula>
    </cfRule>
  </conditionalFormatting>
  <conditionalFormatting sqref="O34">
    <cfRule type="cellIs" dxfId="27881" priority="3221" operator="equal">
      <formula>"연"</formula>
    </cfRule>
    <cfRule type="cellIs" dxfId="27880" priority="3222" operator="equal">
      <formula>"연"</formula>
    </cfRule>
    <cfRule type="cellIs" dxfId="27879" priority="3223" operator="equal">
      <formula>"연"</formula>
    </cfRule>
    <cfRule type="cellIs" dxfId="27878" priority="3224" operator="equal">
      <formula>"연"</formula>
    </cfRule>
    <cfRule type="cellIs" dxfId="27877" priority="3225" operator="equal">
      <formula>"연"</formula>
    </cfRule>
  </conditionalFormatting>
  <conditionalFormatting sqref="O34">
    <cfRule type="cellIs" dxfId="27876" priority="3216" operator="equal">
      <formula>"연"</formula>
    </cfRule>
    <cfRule type="cellIs" dxfId="27875" priority="3217" operator="equal">
      <formula>"연"</formula>
    </cfRule>
    <cfRule type="cellIs" dxfId="27874" priority="3218" operator="equal">
      <formula>"연"</formula>
    </cfRule>
    <cfRule type="cellIs" dxfId="27873" priority="3219" operator="equal">
      <formula>"연"</formula>
    </cfRule>
    <cfRule type="cellIs" dxfId="27872" priority="3220" operator="equal">
      <formula>"연"</formula>
    </cfRule>
  </conditionalFormatting>
  <conditionalFormatting sqref="O34">
    <cfRule type="cellIs" dxfId="27871" priority="3211" operator="equal">
      <formula>"연"</formula>
    </cfRule>
    <cfRule type="cellIs" dxfId="27870" priority="3212" operator="equal">
      <formula>"연"</formula>
    </cfRule>
    <cfRule type="cellIs" dxfId="27869" priority="3213" operator="equal">
      <formula>"연"</formula>
    </cfRule>
    <cfRule type="cellIs" dxfId="27868" priority="3214" operator="equal">
      <formula>"연"</formula>
    </cfRule>
    <cfRule type="cellIs" dxfId="27867" priority="3215" operator="equal">
      <formula>"연"</formula>
    </cfRule>
  </conditionalFormatting>
  <conditionalFormatting sqref="P36">
    <cfRule type="cellIs" dxfId="27866" priority="3210" operator="equal">
      <formula>"연"</formula>
    </cfRule>
  </conditionalFormatting>
  <conditionalFormatting sqref="P36">
    <cfRule type="cellIs" dxfId="27865" priority="3209" operator="equal">
      <formula>"연"</formula>
    </cfRule>
  </conditionalFormatting>
  <conditionalFormatting sqref="P36">
    <cfRule type="cellIs" dxfId="27864" priority="3206" operator="equal">
      <formula>"연"</formula>
    </cfRule>
    <cfRule type="cellIs" dxfId="27863" priority="3207" operator="equal">
      <formula>"연"</formula>
    </cfRule>
    <cfRule type="cellIs" dxfId="27862" priority="3208" operator="equal">
      <formula>"연"</formula>
    </cfRule>
  </conditionalFormatting>
  <conditionalFormatting sqref="P36">
    <cfRule type="cellIs" dxfId="27861" priority="3205" operator="equal">
      <formula>"연"</formula>
    </cfRule>
  </conditionalFormatting>
  <conditionalFormatting sqref="P36">
    <cfRule type="cellIs" dxfId="27860" priority="3200" operator="equal">
      <formula>"연"</formula>
    </cfRule>
    <cfRule type="cellIs" dxfId="27859" priority="3201" operator="equal">
      <formula>"연"</formula>
    </cfRule>
    <cfRule type="cellIs" dxfId="27858" priority="3202" operator="equal">
      <formula>"연"</formula>
    </cfRule>
    <cfRule type="cellIs" dxfId="27857" priority="3203" operator="equal">
      <formula>"연"</formula>
    </cfRule>
    <cfRule type="cellIs" dxfId="27856" priority="3204" operator="equal">
      <formula>"연"</formula>
    </cfRule>
  </conditionalFormatting>
  <conditionalFormatting sqref="P36">
    <cfRule type="cellIs" dxfId="27855" priority="3199" operator="equal">
      <formula>"연"</formula>
    </cfRule>
  </conditionalFormatting>
  <conditionalFormatting sqref="P36">
    <cfRule type="cellIs" dxfId="27854" priority="3196" operator="equal">
      <formula>"연"</formula>
    </cfRule>
    <cfRule type="cellIs" dxfId="27853" priority="3197" operator="equal">
      <formula>"연"</formula>
    </cfRule>
    <cfRule type="cellIs" dxfId="27852" priority="3198" operator="equal">
      <formula>"연"</formula>
    </cfRule>
  </conditionalFormatting>
  <conditionalFormatting sqref="P36">
    <cfRule type="cellIs" dxfId="27851" priority="3195" operator="equal">
      <formula>"연"</formula>
    </cfRule>
  </conditionalFormatting>
  <conditionalFormatting sqref="P36">
    <cfRule type="cellIs" dxfId="27850" priority="3194" operator="equal">
      <formula>"연"</formula>
    </cfRule>
  </conditionalFormatting>
  <conditionalFormatting sqref="P36">
    <cfRule type="cellIs" dxfId="27849" priority="3189" operator="equal">
      <formula>"연"</formula>
    </cfRule>
    <cfRule type="cellIs" dxfId="27848" priority="3190" operator="equal">
      <formula>"연"</formula>
    </cfRule>
    <cfRule type="cellIs" dxfId="27847" priority="3191" operator="equal">
      <formula>"연"</formula>
    </cfRule>
    <cfRule type="cellIs" dxfId="27846" priority="3192" operator="equal">
      <formula>"연"</formula>
    </cfRule>
    <cfRule type="cellIs" dxfId="27845" priority="3193" operator="equal">
      <formula>"연"</formula>
    </cfRule>
  </conditionalFormatting>
  <conditionalFormatting sqref="P36">
    <cfRule type="cellIs" dxfId="27844" priority="3184" operator="equal">
      <formula>"연"</formula>
    </cfRule>
    <cfRule type="cellIs" dxfId="27843" priority="3185" operator="equal">
      <formula>"연"</formula>
    </cfRule>
    <cfRule type="cellIs" dxfId="27842" priority="3186" operator="equal">
      <formula>"연"</formula>
    </cfRule>
    <cfRule type="cellIs" dxfId="27841" priority="3187" operator="equal">
      <formula>"연"</formula>
    </cfRule>
    <cfRule type="cellIs" dxfId="27840" priority="3188" operator="equal">
      <formula>"연"</formula>
    </cfRule>
  </conditionalFormatting>
  <conditionalFormatting sqref="P36">
    <cfRule type="cellIs" dxfId="27839" priority="3179" operator="equal">
      <formula>"연"</formula>
    </cfRule>
    <cfRule type="cellIs" dxfId="27838" priority="3180" operator="equal">
      <formula>"연"</formula>
    </cfRule>
    <cfRule type="cellIs" dxfId="27837" priority="3181" operator="equal">
      <formula>"연"</formula>
    </cfRule>
    <cfRule type="cellIs" dxfId="27836" priority="3182" operator="equal">
      <formula>"연"</formula>
    </cfRule>
    <cfRule type="cellIs" dxfId="27835" priority="3183" operator="equal">
      <formula>"연"</formula>
    </cfRule>
  </conditionalFormatting>
  <conditionalFormatting sqref="Q37">
    <cfRule type="cellIs" dxfId="27834" priority="3178" operator="equal">
      <formula>"연"</formula>
    </cfRule>
  </conditionalFormatting>
  <conditionalFormatting sqref="Q37">
    <cfRule type="cellIs" dxfId="27833" priority="3177" operator="equal">
      <formula>"연"</formula>
    </cfRule>
  </conditionalFormatting>
  <conditionalFormatting sqref="Q37">
    <cfRule type="cellIs" dxfId="27832" priority="3174" operator="equal">
      <formula>"연"</formula>
    </cfRule>
    <cfRule type="cellIs" dxfId="27831" priority="3175" operator="equal">
      <formula>"연"</formula>
    </cfRule>
    <cfRule type="cellIs" dxfId="27830" priority="3176" operator="equal">
      <formula>"연"</formula>
    </cfRule>
  </conditionalFormatting>
  <conditionalFormatting sqref="Q37">
    <cfRule type="cellIs" dxfId="27829" priority="3173" operator="equal">
      <formula>"연"</formula>
    </cfRule>
  </conditionalFormatting>
  <conditionalFormatting sqref="Q37">
    <cfRule type="cellIs" dxfId="27828" priority="3168" operator="equal">
      <formula>"연"</formula>
    </cfRule>
    <cfRule type="cellIs" dxfId="27827" priority="3169" operator="equal">
      <formula>"연"</formula>
    </cfRule>
    <cfRule type="cellIs" dxfId="27826" priority="3170" operator="equal">
      <formula>"연"</formula>
    </cfRule>
    <cfRule type="cellIs" dxfId="27825" priority="3171" operator="equal">
      <formula>"연"</formula>
    </cfRule>
    <cfRule type="cellIs" dxfId="27824" priority="3172" operator="equal">
      <formula>"연"</formula>
    </cfRule>
  </conditionalFormatting>
  <conditionalFormatting sqref="Q37">
    <cfRule type="cellIs" dxfId="27823" priority="3167" operator="equal">
      <formula>"연"</formula>
    </cfRule>
  </conditionalFormatting>
  <conditionalFormatting sqref="Q37">
    <cfRule type="cellIs" dxfId="27822" priority="3164" operator="equal">
      <formula>"연"</formula>
    </cfRule>
    <cfRule type="cellIs" dxfId="27821" priority="3165" operator="equal">
      <formula>"연"</formula>
    </cfRule>
    <cfRule type="cellIs" dxfId="27820" priority="3166" operator="equal">
      <formula>"연"</formula>
    </cfRule>
  </conditionalFormatting>
  <conditionalFormatting sqref="Q37">
    <cfRule type="cellIs" dxfId="27819" priority="3163" operator="equal">
      <formula>"연"</formula>
    </cfRule>
  </conditionalFormatting>
  <conditionalFormatting sqref="Q37">
    <cfRule type="cellIs" dxfId="27818" priority="3162" operator="equal">
      <formula>"연"</formula>
    </cfRule>
  </conditionalFormatting>
  <conditionalFormatting sqref="Q37">
    <cfRule type="cellIs" dxfId="27817" priority="3157" operator="equal">
      <formula>"연"</formula>
    </cfRule>
    <cfRule type="cellIs" dxfId="27816" priority="3158" operator="equal">
      <formula>"연"</formula>
    </cfRule>
    <cfRule type="cellIs" dxfId="27815" priority="3159" operator="equal">
      <formula>"연"</formula>
    </cfRule>
    <cfRule type="cellIs" dxfId="27814" priority="3160" operator="equal">
      <formula>"연"</formula>
    </cfRule>
    <cfRule type="cellIs" dxfId="27813" priority="3161" operator="equal">
      <formula>"연"</formula>
    </cfRule>
  </conditionalFormatting>
  <conditionalFormatting sqref="Q37">
    <cfRule type="cellIs" dxfId="27812" priority="3152" operator="equal">
      <formula>"연"</formula>
    </cfRule>
    <cfRule type="cellIs" dxfId="27811" priority="3153" operator="equal">
      <formula>"연"</formula>
    </cfRule>
    <cfRule type="cellIs" dxfId="27810" priority="3154" operator="equal">
      <formula>"연"</formula>
    </cfRule>
    <cfRule type="cellIs" dxfId="27809" priority="3155" operator="equal">
      <formula>"연"</formula>
    </cfRule>
    <cfRule type="cellIs" dxfId="27808" priority="3156" operator="equal">
      <formula>"연"</formula>
    </cfRule>
  </conditionalFormatting>
  <conditionalFormatting sqref="Q37">
    <cfRule type="cellIs" dxfId="27807" priority="3147" operator="equal">
      <formula>"연"</formula>
    </cfRule>
    <cfRule type="cellIs" dxfId="27806" priority="3148" operator="equal">
      <formula>"연"</formula>
    </cfRule>
    <cfRule type="cellIs" dxfId="27805" priority="3149" operator="equal">
      <formula>"연"</formula>
    </cfRule>
    <cfRule type="cellIs" dxfId="27804" priority="3150" operator="equal">
      <formula>"연"</formula>
    </cfRule>
    <cfRule type="cellIs" dxfId="27803" priority="3151" operator="equal">
      <formula>"연"</formula>
    </cfRule>
  </conditionalFormatting>
  <conditionalFormatting sqref="R36">
    <cfRule type="cellIs" dxfId="27802" priority="3146" operator="equal">
      <formula>"연"</formula>
    </cfRule>
  </conditionalFormatting>
  <conditionalFormatting sqref="R36">
    <cfRule type="cellIs" dxfId="27801" priority="3145" operator="equal">
      <formula>"연"</formula>
    </cfRule>
  </conditionalFormatting>
  <conditionalFormatting sqref="R36">
    <cfRule type="cellIs" dxfId="27800" priority="3142" operator="equal">
      <formula>"연"</formula>
    </cfRule>
    <cfRule type="cellIs" dxfId="27799" priority="3143" operator="equal">
      <formula>"연"</formula>
    </cfRule>
    <cfRule type="cellIs" dxfId="27798" priority="3144" operator="equal">
      <formula>"연"</formula>
    </cfRule>
  </conditionalFormatting>
  <conditionalFormatting sqref="R36">
    <cfRule type="cellIs" dxfId="27797" priority="3141" operator="equal">
      <formula>"연"</formula>
    </cfRule>
  </conditionalFormatting>
  <conditionalFormatting sqref="R36">
    <cfRule type="cellIs" dxfId="27796" priority="3136" operator="equal">
      <formula>"연"</formula>
    </cfRule>
    <cfRule type="cellIs" dxfId="27795" priority="3137" operator="equal">
      <formula>"연"</formula>
    </cfRule>
    <cfRule type="cellIs" dxfId="27794" priority="3138" operator="equal">
      <formula>"연"</formula>
    </cfRule>
    <cfRule type="cellIs" dxfId="27793" priority="3139" operator="equal">
      <formula>"연"</formula>
    </cfRule>
    <cfRule type="cellIs" dxfId="27792" priority="3140" operator="equal">
      <formula>"연"</formula>
    </cfRule>
  </conditionalFormatting>
  <conditionalFormatting sqref="R36">
    <cfRule type="cellIs" dxfId="27791" priority="3135" operator="equal">
      <formula>"연"</formula>
    </cfRule>
  </conditionalFormatting>
  <conditionalFormatting sqref="R36">
    <cfRule type="cellIs" dxfId="27790" priority="3132" operator="equal">
      <formula>"연"</formula>
    </cfRule>
    <cfRule type="cellIs" dxfId="27789" priority="3133" operator="equal">
      <formula>"연"</formula>
    </cfRule>
    <cfRule type="cellIs" dxfId="27788" priority="3134" operator="equal">
      <formula>"연"</formula>
    </cfRule>
  </conditionalFormatting>
  <conditionalFormatting sqref="R36">
    <cfRule type="cellIs" dxfId="27787" priority="3131" operator="equal">
      <formula>"연"</formula>
    </cfRule>
  </conditionalFormatting>
  <conditionalFormatting sqref="R36">
    <cfRule type="cellIs" dxfId="27786" priority="3130" operator="equal">
      <formula>"연"</formula>
    </cfRule>
  </conditionalFormatting>
  <conditionalFormatting sqref="R36">
    <cfRule type="cellIs" dxfId="27785" priority="3125" operator="equal">
      <formula>"연"</formula>
    </cfRule>
    <cfRule type="cellIs" dxfId="27784" priority="3126" operator="equal">
      <formula>"연"</formula>
    </cfRule>
    <cfRule type="cellIs" dxfId="27783" priority="3127" operator="equal">
      <formula>"연"</formula>
    </cfRule>
    <cfRule type="cellIs" dxfId="27782" priority="3128" operator="equal">
      <formula>"연"</formula>
    </cfRule>
    <cfRule type="cellIs" dxfId="27781" priority="3129" operator="equal">
      <formula>"연"</formula>
    </cfRule>
  </conditionalFormatting>
  <conditionalFormatting sqref="R36">
    <cfRule type="cellIs" dxfId="27780" priority="3120" operator="equal">
      <formula>"연"</formula>
    </cfRule>
    <cfRule type="cellIs" dxfId="27779" priority="3121" operator="equal">
      <formula>"연"</formula>
    </cfRule>
    <cfRule type="cellIs" dxfId="27778" priority="3122" operator="equal">
      <formula>"연"</formula>
    </cfRule>
    <cfRule type="cellIs" dxfId="27777" priority="3123" operator="equal">
      <formula>"연"</formula>
    </cfRule>
    <cfRule type="cellIs" dxfId="27776" priority="3124" operator="equal">
      <formula>"연"</formula>
    </cfRule>
  </conditionalFormatting>
  <conditionalFormatting sqref="R36">
    <cfRule type="cellIs" dxfId="27775" priority="3115" operator="equal">
      <formula>"연"</formula>
    </cfRule>
    <cfRule type="cellIs" dxfId="27774" priority="3116" operator="equal">
      <formula>"연"</formula>
    </cfRule>
    <cfRule type="cellIs" dxfId="27773" priority="3117" operator="equal">
      <formula>"연"</formula>
    </cfRule>
    <cfRule type="cellIs" dxfId="27772" priority="3118" operator="equal">
      <formula>"연"</formula>
    </cfRule>
    <cfRule type="cellIs" dxfId="27771" priority="3119" operator="equal">
      <formula>"연"</formula>
    </cfRule>
  </conditionalFormatting>
  <conditionalFormatting sqref="S37">
    <cfRule type="cellIs" dxfId="27770" priority="3114" operator="equal">
      <formula>"연"</formula>
    </cfRule>
  </conditionalFormatting>
  <conditionalFormatting sqref="S37">
    <cfRule type="cellIs" dxfId="27769" priority="3113" operator="equal">
      <formula>"연"</formula>
    </cfRule>
  </conditionalFormatting>
  <conditionalFormatting sqref="S37">
    <cfRule type="cellIs" dxfId="27768" priority="3110" operator="equal">
      <formula>"연"</formula>
    </cfRule>
    <cfRule type="cellIs" dxfId="27767" priority="3111" operator="equal">
      <formula>"연"</formula>
    </cfRule>
    <cfRule type="cellIs" dxfId="27766" priority="3112" operator="equal">
      <formula>"연"</formula>
    </cfRule>
  </conditionalFormatting>
  <conditionalFormatting sqref="S37">
    <cfRule type="cellIs" dxfId="27765" priority="3109" operator="equal">
      <formula>"연"</formula>
    </cfRule>
  </conditionalFormatting>
  <conditionalFormatting sqref="S37">
    <cfRule type="cellIs" dxfId="27764" priority="3104" operator="equal">
      <formula>"연"</formula>
    </cfRule>
    <cfRule type="cellIs" dxfId="27763" priority="3105" operator="equal">
      <formula>"연"</formula>
    </cfRule>
    <cfRule type="cellIs" dxfId="27762" priority="3106" operator="equal">
      <formula>"연"</formula>
    </cfRule>
    <cfRule type="cellIs" dxfId="27761" priority="3107" operator="equal">
      <formula>"연"</formula>
    </cfRule>
    <cfRule type="cellIs" dxfId="27760" priority="3108" operator="equal">
      <formula>"연"</formula>
    </cfRule>
  </conditionalFormatting>
  <conditionalFormatting sqref="S37">
    <cfRule type="cellIs" dxfId="27759" priority="3103" operator="equal">
      <formula>"연"</formula>
    </cfRule>
  </conditionalFormatting>
  <conditionalFormatting sqref="S37">
    <cfRule type="cellIs" dxfId="27758" priority="3100" operator="equal">
      <formula>"연"</formula>
    </cfRule>
    <cfRule type="cellIs" dxfId="27757" priority="3101" operator="equal">
      <formula>"연"</formula>
    </cfRule>
    <cfRule type="cellIs" dxfId="27756" priority="3102" operator="equal">
      <formula>"연"</formula>
    </cfRule>
  </conditionalFormatting>
  <conditionalFormatting sqref="S37">
    <cfRule type="cellIs" dxfId="27755" priority="3099" operator="equal">
      <formula>"연"</formula>
    </cfRule>
  </conditionalFormatting>
  <conditionalFormatting sqref="S37">
    <cfRule type="cellIs" dxfId="27754" priority="3098" operator="equal">
      <formula>"연"</formula>
    </cfRule>
  </conditionalFormatting>
  <conditionalFormatting sqref="S37">
    <cfRule type="cellIs" dxfId="27753" priority="3093" operator="equal">
      <formula>"연"</formula>
    </cfRule>
    <cfRule type="cellIs" dxfId="27752" priority="3094" operator="equal">
      <formula>"연"</formula>
    </cfRule>
    <cfRule type="cellIs" dxfId="27751" priority="3095" operator="equal">
      <formula>"연"</formula>
    </cfRule>
    <cfRule type="cellIs" dxfId="27750" priority="3096" operator="equal">
      <formula>"연"</formula>
    </cfRule>
    <cfRule type="cellIs" dxfId="27749" priority="3097" operator="equal">
      <formula>"연"</formula>
    </cfRule>
  </conditionalFormatting>
  <conditionalFormatting sqref="S37">
    <cfRule type="cellIs" dxfId="27748" priority="3088" operator="equal">
      <formula>"연"</formula>
    </cfRule>
    <cfRule type="cellIs" dxfId="27747" priority="3089" operator="equal">
      <formula>"연"</formula>
    </cfRule>
    <cfRule type="cellIs" dxfId="27746" priority="3090" operator="equal">
      <formula>"연"</formula>
    </cfRule>
    <cfRule type="cellIs" dxfId="27745" priority="3091" operator="equal">
      <formula>"연"</formula>
    </cfRule>
    <cfRule type="cellIs" dxfId="27744" priority="3092" operator="equal">
      <formula>"연"</formula>
    </cfRule>
  </conditionalFormatting>
  <conditionalFormatting sqref="S37">
    <cfRule type="cellIs" dxfId="27743" priority="3083" operator="equal">
      <formula>"연"</formula>
    </cfRule>
    <cfRule type="cellIs" dxfId="27742" priority="3084" operator="equal">
      <formula>"연"</formula>
    </cfRule>
    <cfRule type="cellIs" dxfId="27741" priority="3085" operator="equal">
      <formula>"연"</formula>
    </cfRule>
    <cfRule type="cellIs" dxfId="27740" priority="3086" operator="equal">
      <formula>"연"</formula>
    </cfRule>
    <cfRule type="cellIs" dxfId="27739" priority="3087" operator="equal">
      <formula>"연"</formula>
    </cfRule>
  </conditionalFormatting>
  <conditionalFormatting sqref="T35">
    <cfRule type="cellIs" dxfId="27738" priority="3082" operator="equal">
      <formula>"연"</formula>
    </cfRule>
  </conditionalFormatting>
  <conditionalFormatting sqref="T35">
    <cfRule type="cellIs" dxfId="27737" priority="3081" operator="equal">
      <formula>"연"</formula>
    </cfRule>
  </conditionalFormatting>
  <conditionalFormatting sqref="T35">
    <cfRule type="cellIs" dxfId="27736" priority="3078" operator="equal">
      <formula>"연"</formula>
    </cfRule>
    <cfRule type="cellIs" dxfId="27735" priority="3079" operator="equal">
      <formula>"연"</formula>
    </cfRule>
    <cfRule type="cellIs" dxfId="27734" priority="3080" operator="equal">
      <formula>"연"</formula>
    </cfRule>
  </conditionalFormatting>
  <conditionalFormatting sqref="T35">
    <cfRule type="cellIs" dxfId="27733" priority="3077" operator="equal">
      <formula>"연"</formula>
    </cfRule>
  </conditionalFormatting>
  <conditionalFormatting sqref="T35">
    <cfRule type="cellIs" dxfId="27732" priority="3072" operator="equal">
      <formula>"연"</formula>
    </cfRule>
    <cfRule type="cellIs" dxfId="27731" priority="3073" operator="equal">
      <formula>"연"</formula>
    </cfRule>
    <cfRule type="cellIs" dxfId="27730" priority="3074" operator="equal">
      <formula>"연"</formula>
    </cfRule>
    <cfRule type="cellIs" dxfId="27729" priority="3075" operator="equal">
      <formula>"연"</formula>
    </cfRule>
    <cfRule type="cellIs" dxfId="27728" priority="3076" operator="equal">
      <formula>"연"</formula>
    </cfRule>
  </conditionalFormatting>
  <conditionalFormatting sqref="T35">
    <cfRule type="cellIs" dxfId="27727" priority="3071" operator="equal">
      <formula>"연"</formula>
    </cfRule>
  </conditionalFormatting>
  <conditionalFormatting sqref="T35">
    <cfRule type="cellIs" dxfId="27726" priority="3068" operator="equal">
      <formula>"연"</formula>
    </cfRule>
    <cfRule type="cellIs" dxfId="27725" priority="3069" operator="equal">
      <formula>"연"</formula>
    </cfRule>
    <cfRule type="cellIs" dxfId="27724" priority="3070" operator="equal">
      <formula>"연"</formula>
    </cfRule>
  </conditionalFormatting>
  <conditionalFormatting sqref="T35">
    <cfRule type="cellIs" dxfId="27723" priority="3067" operator="equal">
      <formula>"연"</formula>
    </cfRule>
  </conditionalFormatting>
  <conditionalFormatting sqref="T35">
    <cfRule type="cellIs" dxfId="27722" priority="3066" operator="equal">
      <formula>"연"</formula>
    </cfRule>
  </conditionalFormatting>
  <conditionalFormatting sqref="T35">
    <cfRule type="cellIs" dxfId="27721" priority="3061" operator="equal">
      <formula>"연"</formula>
    </cfRule>
    <cfRule type="cellIs" dxfId="27720" priority="3062" operator="equal">
      <formula>"연"</formula>
    </cfRule>
    <cfRule type="cellIs" dxfId="27719" priority="3063" operator="equal">
      <formula>"연"</formula>
    </cfRule>
    <cfRule type="cellIs" dxfId="27718" priority="3064" operator="equal">
      <formula>"연"</formula>
    </cfRule>
    <cfRule type="cellIs" dxfId="27717" priority="3065" operator="equal">
      <formula>"연"</formula>
    </cfRule>
  </conditionalFormatting>
  <conditionalFormatting sqref="T35">
    <cfRule type="cellIs" dxfId="27716" priority="3056" operator="equal">
      <formula>"연"</formula>
    </cfRule>
    <cfRule type="cellIs" dxfId="27715" priority="3057" operator="equal">
      <formula>"연"</formula>
    </cfRule>
    <cfRule type="cellIs" dxfId="27714" priority="3058" operator="equal">
      <formula>"연"</formula>
    </cfRule>
    <cfRule type="cellIs" dxfId="27713" priority="3059" operator="equal">
      <formula>"연"</formula>
    </cfRule>
    <cfRule type="cellIs" dxfId="27712" priority="3060" operator="equal">
      <formula>"연"</formula>
    </cfRule>
  </conditionalFormatting>
  <conditionalFormatting sqref="T35">
    <cfRule type="cellIs" dxfId="27711" priority="3051" operator="equal">
      <formula>"연"</formula>
    </cfRule>
    <cfRule type="cellIs" dxfId="27710" priority="3052" operator="equal">
      <formula>"연"</formula>
    </cfRule>
    <cfRule type="cellIs" dxfId="27709" priority="3053" operator="equal">
      <formula>"연"</formula>
    </cfRule>
    <cfRule type="cellIs" dxfId="27708" priority="3054" operator="equal">
      <formula>"연"</formula>
    </cfRule>
    <cfRule type="cellIs" dxfId="27707" priority="3055" operator="equal">
      <formula>"연"</formula>
    </cfRule>
  </conditionalFormatting>
  <conditionalFormatting sqref="U34">
    <cfRule type="cellIs" dxfId="27706" priority="3050" operator="equal">
      <formula>"연"</formula>
    </cfRule>
  </conditionalFormatting>
  <conditionalFormatting sqref="U34">
    <cfRule type="cellIs" dxfId="27705" priority="3049" operator="equal">
      <formula>"연"</formula>
    </cfRule>
  </conditionalFormatting>
  <conditionalFormatting sqref="U34">
    <cfRule type="cellIs" dxfId="27704" priority="3046" operator="equal">
      <formula>"연"</formula>
    </cfRule>
    <cfRule type="cellIs" dxfId="27703" priority="3047" operator="equal">
      <formula>"연"</formula>
    </cfRule>
    <cfRule type="cellIs" dxfId="27702" priority="3048" operator="equal">
      <formula>"연"</formula>
    </cfRule>
  </conditionalFormatting>
  <conditionalFormatting sqref="U34">
    <cfRule type="cellIs" dxfId="27701" priority="3045" operator="equal">
      <formula>"연"</formula>
    </cfRule>
  </conditionalFormatting>
  <conditionalFormatting sqref="U34">
    <cfRule type="cellIs" dxfId="27700" priority="3040" operator="equal">
      <formula>"연"</formula>
    </cfRule>
    <cfRule type="cellIs" dxfId="27699" priority="3041" operator="equal">
      <formula>"연"</formula>
    </cfRule>
    <cfRule type="cellIs" dxfId="27698" priority="3042" operator="equal">
      <formula>"연"</formula>
    </cfRule>
    <cfRule type="cellIs" dxfId="27697" priority="3043" operator="equal">
      <formula>"연"</formula>
    </cfRule>
    <cfRule type="cellIs" dxfId="27696" priority="3044" operator="equal">
      <formula>"연"</formula>
    </cfRule>
  </conditionalFormatting>
  <conditionalFormatting sqref="U34">
    <cfRule type="cellIs" dxfId="27695" priority="3039" operator="equal">
      <formula>"연"</formula>
    </cfRule>
  </conditionalFormatting>
  <conditionalFormatting sqref="U34">
    <cfRule type="cellIs" dxfId="27694" priority="3036" operator="equal">
      <formula>"연"</formula>
    </cfRule>
    <cfRule type="cellIs" dxfId="27693" priority="3037" operator="equal">
      <formula>"연"</formula>
    </cfRule>
    <cfRule type="cellIs" dxfId="27692" priority="3038" operator="equal">
      <formula>"연"</formula>
    </cfRule>
  </conditionalFormatting>
  <conditionalFormatting sqref="U34">
    <cfRule type="cellIs" dxfId="27691" priority="3035" operator="equal">
      <formula>"연"</formula>
    </cfRule>
  </conditionalFormatting>
  <conditionalFormatting sqref="U34">
    <cfRule type="cellIs" dxfId="27690" priority="3034" operator="equal">
      <formula>"연"</formula>
    </cfRule>
  </conditionalFormatting>
  <conditionalFormatting sqref="U34">
    <cfRule type="cellIs" dxfId="27689" priority="3029" operator="equal">
      <formula>"연"</formula>
    </cfRule>
    <cfRule type="cellIs" dxfId="27688" priority="3030" operator="equal">
      <formula>"연"</formula>
    </cfRule>
    <cfRule type="cellIs" dxfId="27687" priority="3031" operator="equal">
      <formula>"연"</formula>
    </cfRule>
    <cfRule type="cellIs" dxfId="27686" priority="3032" operator="equal">
      <formula>"연"</formula>
    </cfRule>
    <cfRule type="cellIs" dxfId="27685" priority="3033" operator="equal">
      <formula>"연"</formula>
    </cfRule>
  </conditionalFormatting>
  <conditionalFormatting sqref="U34">
    <cfRule type="cellIs" dxfId="27684" priority="3024" operator="equal">
      <formula>"연"</formula>
    </cfRule>
    <cfRule type="cellIs" dxfId="27683" priority="3025" operator="equal">
      <formula>"연"</formula>
    </cfRule>
    <cfRule type="cellIs" dxfId="27682" priority="3026" operator="equal">
      <formula>"연"</formula>
    </cfRule>
    <cfRule type="cellIs" dxfId="27681" priority="3027" operator="equal">
      <formula>"연"</formula>
    </cfRule>
    <cfRule type="cellIs" dxfId="27680" priority="3028" operator="equal">
      <formula>"연"</formula>
    </cfRule>
  </conditionalFormatting>
  <conditionalFormatting sqref="U34">
    <cfRule type="cellIs" dxfId="27679" priority="3019" operator="equal">
      <formula>"연"</formula>
    </cfRule>
    <cfRule type="cellIs" dxfId="27678" priority="3020" operator="equal">
      <formula>"연"</formula>
    </cfRule>
    <cfRule type="cellIs" dxfId="27677" priority="3021" operator="equal">
      <formula>"연"</formula>
    </cfRule>
    <cfRule type="cellIs" dxfId="27676" priority="3022" operator="equal">
      <formula>"연"</formula>
    </cfRule>
    <cfRule type="cellIs" dxfId="27675" priority="3023" operator="equal">
      <formula>"연"</formula>
    </cfRule>
  </conditionalFormatting>
  <conditionalFormatting sqref="V36">
    <cfRule type="cellIs" dxfId="27674" priority="3018" operator="equal">
      <formula>"연"</formula>
    </cfRule>
  </conditionalFormatting>
  <conditionalFormatting sqref="V36">
    <cfRule type="cellIs" dxfId="27673" priority="3017" operator="equal">
      <formula>"연"</formula>
    </cfRule>
  </conditionalFormatting>
  <conditionalFormatting sqref="V36">
    <cfRule type="cellIs" dxfId="27672" priority="3014" operator="equal">
      <formula>"연"</formula>
    </cfRule>
    <cfRule type="cellIs" dxfId="27671" priority="3015" operator="equal">
      <formula>"연"</formula>
    </cfRule>
    <cfRule type="cellIs" dxfId="27670" priority="3016" operator="equal">
      <formula>"연"</formula>
    </cfRule>
  </conditionalFormatting>
  <conditionalFormatting sqref="V36">
    <cfRule type="cellIs" dxfId="27669" priority="3013" operator="equal">
      <formula>"연"</formula>
    </cfRule>
  </conditionalFormatting>
  <conditionalFormatting sqref="V36">
    <cfRule type="cellIs" dxfId="27668" priority="3008" operator="equal">
      <formula>"연"</formula>
    </cfRule>
    <cfRule type="cellIs" dxfId="27667" priority="3009" operator="equal">
      <formula>"연"</formula>
    </cfRule>
    <cfRule type="cellIs" dxfId="27666" priority="3010" operator="equal">
      <formula>"연"</formula>
    </cfRule>
    <cfRule type="cellIs" dxfId="27665" priority="3011" operator="equal">
      <formula>"연"</formula>
    </cfRule>
    <cfRule type="cellIs" dxfId="27664" priority="3012" operator="equal">
      <formula>"연"</formula>
    </cfRule>
  </conditionalFormatting>
  <conditionalFormatting sqref="V36">
    <cfRule type="cellIs" dxfId="27663" priority="3007" operator="equal">
      <formula>"연"</formula>
    </cfRule>
  </conditionalFormatting>
  <conditionalFormatting sqref="V36">
    <cfRule type="cellIs" dxfId="27662" priority="3004" operator="equal">
      <formula>"연"</formula>
    </cfRule>
    <cfRule type="cellIs" dxfId="27661" priority="3005" operator="equal">
      <formula>"연"</formula>
    </cfRule>
    <cfRule type="cellIs" dxfId="27660" priority="3006" operator="equal">
      <formula>"연"</formula>
    </cfRule>
  </conditionalFormatting>
  <conditionalFormatting sqref="V36">
    <cfRule type="cellIs" dxfId="27659" priority="3003" operator="equal">
      <formula>"연"</formula>
    </cfRule>
  </conditionalFormatting>
  <conditionalFormatting sqref="V36">
    <cfRule type="cellIs" dxfId="27658" priority="3002" operator="equal">
      <formula>"연"</formula>
    </cfRule>
  </conditionalFormatting>
  <conditionalFormatting sqref="V36">
    <cfRule type="cellIs" dxfId="27657" priority="2997" operator="equal">
      <formula>"연"</formula>
    </cfRule>
    <cfRule type="cellIs" dxfId="27656" priority="2998" operator="equal">
      <formula>"연"</formula>
    </cfRule>
    <cfRule type="cellIs" dxfId="27655" priority="2999" operator="equal">
      <formula>"연"</formula>
    </cfRule>
    <cfRule type="cellIs" dxfId="27654" priority="3000" operator="equal">
      <formula>"연"</formula>
    </cfRule>
    <cfRule type="cellIs" dxfId="27653" priority="3001" operator="equal">
      <formula>"연"</formula>
    </cfRule>
  </conditionalFormatting>
  <conditionalFormatting sqref="V36">
    <cfRule type="cellIs" dxfId="27652" priority="2992" operator="equal">
      <formula>"연"</formula>
    </cfRule>
    <cfRule type="cellIs" dxfId="27651" priority="2993" operator="equal">
      <formula>"연"</formula>
    </cfRule>
    <cfRule type="cellIs" dxfId="27650" priority="2994" operator="equal">
      <formula>"연"</formula>
    </cfRule>
    <cfRule type="cellIs" dxfId="27649" priority="2995" operator="equal">
      <formula>"연"</formula>
    </cfRule>
    <cfRule type="cellIs" dxfId="27648" priority="2996" operator="equal">
      <formula>"연"</formula>
    </cfRule>
  </conditionalFormatting>
  <conditionalFormatting sqref="V36">
    <cfRule type="cellIs" dxfId="27647" priority="2987" operator="equal">
      <formula>"연"</formula>
    </cfRule>
    <cfRule type="cellIs" dxfId="27646" priority="2988" operator="equal">
      <formula>"연"</formula>
    </cfRule>
    <cfRule type="cellIs" dxfId="27645" priority="2989" operator="equal">
      <formula>"연"</formula>
    </cfRule>
    <cfRule type="cellIs" dxfId="27644" priority="2990" operator="equal">
      <formula>"연"</formula>
    </cfRule>
    <cfRule type="cellIs" dxfId="27643" priority="2991" operator="equal">
      <formula>"연"</formula>
    </cfRule>
  </conditionalFormatting>
  <conditionalFormatting sqref="W35">
    <cfRule type="cellIs" dxfId="27642" priority="2986" operator="equal">
      <formula>"연"</formula>
    </cfRule>
  </conditionalFormatting>
  <conditionalFormatting sqref="W35">
    <cfRule type="cellIs" dxfId="27641" priority="2985" operator="equal">
      <formula>"연"</formula>
    </cfRule>
  </conditionalFormatting>
  <conditionalFormatting sqref="W35">
    <cfRule type="cellIs" dxfId="27640" priority="2982" operator="equal">
      <formula>"연"</formula>
    </cfRule>
    <cfRule type="cellIs" dxfId="27639" priority="2983" operator="equal">
      <formula>"연"</formula>
    </cfRule>
    <cfRule type="cellIs" dxfId="27638" priority="2984" operator="equal">
      <formula>"연"</formula>
    </cfRule>
  </conditionalFormatting>
  <conditionalFormatting sqref="W35">
    <cfRule type="cellIs" dxfId="27637" priority="2981" operator="equal">
      <formula>"연"</formula>
    </cfRule>
  </conditionalFormatting>
  <conditionalFormatting sqref="W35">
    <cfRule type="cellIs" dxfId="27636" priority="2976" operator="equal">
      <formula>"연"</formula>
    </cfRule>
    <cfRule type="cellIs" dxfId="27635" priority="2977" operator="equal">
      <formula>"연"</formula>
    </cfRule>
    <cfRule type="cellIs" dxfId="27634" priority="2978" operator="equal">
      <formula>"연"</formula>
    </cfRule>
    <cfRule type="cellIs" dxfId="27633" priority="2979" operator="equal">
      <formula>"연"</formula>
    </cfRule>
    <cfRule type="cellIs" dxfId="27632" priority="2980" operator="equal">
      <formula>"연"</formula>
    </cfRule>
  </conditionalFormatting>
  <conditionalFormatting sqref="W35">
    <cfRule type="cellIs" dxfId="27631" priority="2975" operator="equal">
      <formula>"연"</formula>
    </cfRule>
  </conditionalFormatting>
  <conditionalFormatting sqref="W35">
    <cfRule type="cellIs" dxfId="27630" priority="2972" operator="equal">
      <formula>"연"</formula>
    </cfRule>
    <cfRule type="cellIs" dxfId="27629" priority="2973" operator="equal">
      <formula>"연"</formula>
    </cfRule>
    <cfRule type="cellIs" dxfId="27628" priority="2974" operator="equal">
      <formula>"연"</formula>
    </cfRule>
  </conditionalFormatting>
  <conditionalFormatting sqref="W35">
    <cfRule type="cellIs" dxfId="27627" priority="2971" operator="equal">
      <formula>"연"</formula>
    </cfRule>
  </conditionalFormatting>
  <conditionalFormatting sqref="W35">
    <cfRule type="cellIs" dxfId="27626" priority="2970" operator="equal">
      <formula>"연"</formula>
    </cfRule>
  </conditionalFormatting>
  <conditionalFormatting sqref="W35">
    <cfRule type="cellIs" dxfId="27625" priority="2965" operator="equal">
      <formula>"연"</formula>
    </cfRule>
    <cfRule type="cellIs" dxfId="27624" priority="2966" operator="equal">
      <formula>"연"</formula>
    </cfRule>
    <cfRule type="cellIs" dxfId="27623" priority="2967" operator="equal">
      <formula>"연"</formula>
    </cfRule>
    <cfRule type="cellIs" dxfId="27622" priority="2968" operator="equal">
      <formula>"연"</formula>
    </cfRule>
    <cfRule type="cellIs" dxfId="27621" priority="2969" operator="equal">
      <formula>"연"</formula>
    </cfRule>
  </conditionalFormatting>
  <conditionalFormatting sqref="W35">
    <cfRule type="cellIs" dxfId="27620" priority="2960" operator="equal">
      <formula>"연"</formula>
    </cfRule>
    <cfRule type="cellIs" dxfId="27619" priority="2961" operator="equal">
      <formula>"연"</formula>
    </cfRule>
    <cfRule type="cellIs" dxfId="27618" priority="2962" operator="equal">
      <formula>"연"</formula>
    </cfRule>
    <cfRule type="cellIs" dxfId="27617" priority="2963" operator="equal">
      <formula>"연"</formula>
    </cfRule>
    <cfRule type="cellIs" dxfId="27616" priority="2964" operator="equal">
      <formula>"연"</formula>
    </cfRule>
  </conditionalFormatting>
  <conditionalFormatting sqref="W35">
    <cfRule type="cellIs" dxfId="27615" priority="2955" operator="equal">
      <formula>"연"</formula>
    </cfRule>
    <cfRule type="cellIs" dxfId="27614" priority="2956" operator="equal">
      <formula>"연"</formula>
    </cfRule>
    <cfRule type="cellIs" dxfId="27613" priority="2957" operator="equal">
      <formula>"연"</formula>
    </cfRule>
    <cfRule type="cellIs" dxfId="27612" priority="2958" operator="equal">
      <formula>"연"</formula>
    </cfRule>
    <cfRule type="cellIs" dxfId="27611" priority="2959" operator="equal">
      <formula>"연"</formula>
    </cfRule>
  </conditionalFormatting>
  <conditionalFormatting sqref="X36">
    <cfRule type="cellIs" dxfId="27610" priority="2954" operator="equal">
      <formula>"연"</formula>
    </cfRule>
  </conditionalFormatting>
  <conditionalFormatting sqref="X36">
    <cfRule type="cellIs" dxfId="27609" priority="2953" operator="equal">
      <formula>"연"</formula>
    </cfRule>
  </conditionalFormatting>
  <conditionalFormatting sqref="X36">
    <cfRule type="cellIs" dxfId="27608" priority="2950" operator="equal">
      <formula>"연"</formula>
    </cfRule>
    <cfRule type="cellIs" dxfId="27607" priority="2951" operator="equal">
      <formula>"연"</formula>
    </cfRule>
    <cfRule type="cellIs" dxfId="27606" priority="2952" operator="equal">
      <formula>"연"</formula>
    </cfRule>
  </conditionalFormatting>
  <conditionalFormatting sqref="X36">
    <cfRule type="cellIs" dxfId="27605" priority="2949" operator="equal">
      <formula>"연"</formula>
    </cfRule>
  </conditionalFormatting>
  <conditionalFormatting sqref="X36">
    <cfRule type="cellIs" dxfId="27604" priority="2944" operator="equal">
      <formula>"연"</formula>
    </cfRule>
    <cfRule type="cellIs" dxfId="27603" priority="2945" operator="equal">
      <formula>"연"</formula>
    </cfRule>
    <cfRule type="cellIs" dxfId="27602" priority="2946" operator="equal">
      <formula>"연"</formula>
    </cfRule>
    <cfRule type="cellIs" dxfId="27601" priority="2947" operator="equal">
      <formula>"연"</formula>
    </cfRule>
    <cfRule type="cellIs" dxfId="27600" priority="2948" operator="equal">
      <formula>"연"</formula>
    </cfRule>
  </conditionalFormatting>
  <conditionalFormatting sqref="X36">
    <cfRule type="cellIs" dxfId="27599" priority="2943" operator="equal">
      <formula>"연"</formula>
    </cfRule>
  </conditionalFormatting>
  <conditionalFormatting sqref="X36">
    <cfRule type="cellIs" dxfId="27598" priority="2940" operator="equal">
      <formula>"연"</formula>
    </cfRule>
    <cfRule type="cellIs" dxfId="27597" priority="2941" operator="equal">
      <formula>"연"</formula>
    </cfRule>
    <cfRule type="cellIs" dxfId="27596" priority="2942" operator="equal">
      <formula>"연"</formula>
    </cfRule>
  </conditionalFormatting>
  <conditionalFormatting sqref="X36">
    <cfRule type="cellIs" dxfId="27595" priority="2939" operator="equal">
      <formula>"연"</formula>
    </cfRule>
  </conditionalFormatting>
  <conditionalFormatting sqref="X36">
    <cfRule type="cellIs" dxfId="27594" priority="2938" operator="equal">
      <formula>"연"</formula>
    </cfRule>
  </conditionalFormatting>
  <conditionalFormatting sqref="X36">
    <cfRule type="cellIs" dxfId="27593" priority="2933" operator="equal">
      <formula>"연"</formula>
    </cfRule>
    <cfRule type="cellIs" dxfId="27592" priority="2934" operator="equal">
      <formula>"연"</formula>
    </cfRule>
    <cfRule type="cellIs" dxfId="27591" priority="2935" operator="equal">
      <formula>"연"</formula>
    </cfRule>
    <cfRule type="cellIs" dxfId="27590" priority="2936" operator="equal">
      <formula>"연"</formula>
    </cfRule>
    <cfRule type="cellIs" dxfId="27589" priority="2937" operator="equal">
      <formula>"연"</formula>
    </cfRule>
  </conditionalFormatting>
  <conditionalFormatting sqref="X36">
    <cfRule type="cellIs" dxfId="27588" priority="2928" operator="equal">
      <formula>"연"</formula>
    </cfRule>
    <cfRule type="cellIs" dxfId="27587" priority="2929" operator="equal">
      <formula>"연"</formula>
    </cfRule>
    <cfRule type="cellIs" dxfId="27586" priority="2930" operator="equal">
      <formula>"연"</formula>
    </cfRule>
    <cfRule type="cellIs" dxfId="27585" priority="2931" operator="equal">
      <formula>"연"</formula>
    </cfRule>
    <cfRule type="cellIs" dxfId="27584" priority="2932" operator="equal">
      <formula>"연"</formula>
    </cfRule>
  </conditionalFormatting>
  <conditionalFormatting sqref="X36">
    <cfRule type="cellIs" dxfId="27583" priority="2923" operator="equal">
      <formula>"연"</formula>
    </cfRule>
    <cfRule type="cellIs" dxfId="27582" priority="2924" operator="equal">
      <formula>"연"</formula>
    </cfRule>
    <cfRule type="cellIs" dxfId="27581" priority="2925" operator="equal">
      <formula>"연"</formula>
    </cfRule>
    <cfRule type="cellIs" dxfId="27580" priority="2926" operator="equal">
      <formula>"연"</formula>
    </cfRule>
    <cfRule type="cellIs" dxfId="27579" priority="2927" operator="equal">
      <formula>"연"</formula>
    </cfRule>
  </conditionalFormatting>
  <conditionalFormatting sqref="Y37">
    <cfRule type="cellIs" dxfId="27578" priority="2922" operator="equal">
      <formula>"연"</formula>
    </cfRule>
  </conditionalFormatting>
  <conditionalFormatting sqref="Y37">
    <cfRule type="cellIs" dxfId="27577" priority="2921" operator="equal">
      <formula>"연"</formula>
    </cfRule>
  </conditionalFormatting>
  <conditionalFormatting sqref="Y37">
    <cfRule type="cellIs" dxfId="27576" priority="2918" operator="equal">
      <formula>"연"</formula>
    </cfRule>
    <cfRule type="cellIs" dxfId="27575" priority="2919" operator="equal">
      <formula>"연"</formula>
    </cfRule>
    <cfRule type="cellIs" dxfId="27574" priority="2920" operator="equal">
      <formula>"연"</formula>
    </cfRule>
  </conditionalFormatting>
  <conditionalFormatting sqref="Y37">
    <cfRule type="cellIs" dxfId="27573" priority="2917" operator="equal">
      <formula>"연"</formula>
    </cfRule>
  </conditionalFormatting>
  <conditionalFormatting sqref="Y37">
    <cfRule type="cellIs" dxfId="27572" priority="2912" operator="equal">
      <formula>"연"</formula>
    </cfRule>
    <cfRule type="cellIs" dxfId="27571" priority="2913" operator="equal">
      <formula>"연"</formula>
    </cfRule>
    <cfRule type="cellIs" dxfId="27570" priority="2914" operator="equal">
      <formula>"연"</formula>
    </cfRule>
    <cfRule type="cellIs" dxfId="27569" priority="2915" operator="equal">
      <formula>"연"</formula>
    </cfRule>
    <cfRule type="cellIs" dxfId="27568" priority="2916" operator="equal">
      <formula>"연"</formula>
    </cfRule>
  </conditionalFormatting>
  <conditionalFormatting sqref="Y37">
    <cfRule type="cellIs" dxfId="27567" priority="2911" operator="equal">
      <formula>"연"</formula>
    </cfRule>
  </conditionalFormatting>
  <conditionalFormatting sqref="Y37">
    <cfRule type="cellIs" dxfId="27566" priority="2908" operator="equal">
      <formula>"연"</formula>
    </cfRule>
    <cfRule type="cellIs" dxfId="27565" priority="2909" operator="equal">
      <formula>"연"</formula>
    </cfRule>
    <cfRule type="cellIs" dxfId="27564" priority="2910" operator="equal">
      <formula>"연"</formula>
    </cfRule>
  </conditionalFormatting>
  <conditionalFormatting sqref="Y37">
    <cfRule type="cellIs" dxfId="27563" priority="2907" operator="equal">
      <formula>"연"</formula>
    </cfRule>
  </conditionalFormatting>
  <conditionalFormatting sqref="Y37">
    <cfRule type="cellIs" dxfId="27562" priority="2906" operator="equal">
      <formula>"연"</formula>
    </cfRule>
  </conditionalFormatting>
  <conditionalFormatting sqref="Y37">
    <cfRule type="cellIs" dxfId="27561" priority="2901" operator="equal">
      <formula>"연"</formula>
    </cfRule>
    <cfRule type="cellIs" dxfId="27560" priority="2902" operator="equal">
      <formula>"연"</formula>
    </cfRule>
    <cfRule type="cellIs" dxfId="27559" priority="2903" operator="equal">
      <formula>"연"</formula>
    </cfRule>
    <cfRule type="cellIs" dxfId="27558" priority="2904" operator="equal">
      <formula>"연"</formula>
    </cfRule>
    <cfRule type="cellIs" dxfId="27557" priority="2905" operator="equal">
      <formula>"연"</formula>
    </cfRule>
  </conditionalFormatting>
  <conditionalFormatting sqref="Y37">
    <cfRule type="cellIs" dxfId="27556" priority="2896" operator="equal">
      <formula>"연"</formula>
    </cfRule>
    <cfRule type="cellIs" dxfId="27555" priority="2897" operator="equal">
      <formula>"연"</formula>
    </cfRule>
    <cfRule type="cellIs" dxfId="27554" priority="2898" operator="equal">
      <formula>"연"</formula>
    </cfRule>
    <cfRule type="cellIs" dxfId="27553" priority="2899" operator="equal">
      <formula>"연"</formula>
    </cfRule>
    <cfRule type="cellIs" dxfId="27552" priority="2900" operator="equal">
      <formula>"연"</formula>
    </cfRule>
  </conditionalFormatting>
  <conditionalFormatting sqref="Y37">
    <cfRule type="cellIs" dxfId="27551" priority="2891" operator="equal">
      <formula>"연"</formula>
    </cfRule>
    <cfRule type="cellIs" dxfId="27550" priority="2892" operator="equal">
      <formula>"연"</formula>
    </cfRule>
    <cfRule type="cellIs" dxfId="27549" priority="2893" operator="equal">
      <formula>"연"</formula>
    </cfRule>
    <cfRule type="cellIs" dxfId="27548" priority="2894" operator="equal">
      <formula>"연"</formula>
    </cfRule>
    <cfRule type="cellIs" dxfId="27547" priority="2895" operator="equal">
      <formula>"연"</formula>
    </cfRule>
  </conditionalFormatting>
  <conditionalFormatting sqref="Z35">
    <cfRule type="cellIs" dxfId="27546" priority="2890" operator="equal">
      <formula>"연"</formula>
    </cfRule>
  </conditionalFormatting>
  <conditionalFormatting sqref="Z35">
    <cfRule type="cellIs" dxfId="27545" priority="2889" operator="equal">
      <formula>"연"</formula>
    </cfRule>
  </conditionalFormatting>
  <conditionalFormatting sqref="Z35">
    <cfRule type="cellIs" dxfId="27544" priority="2886" operator="equal">
      <formula>"연"</formula>
    </cfRule>
    <cfRule type="cellIs" dxfId="27543" priority="2887" operator="equal">
      <formula>"연"</formula>
    </cfRule>
    <cfRule type="cellIs" dxfId="27542" priority="2888" operator="equal">
      <formula>"연"</formula>
    </cfRule>
  </conditionalFormatting>
  <conditionalFormatting sqref="Z35">
    <cfRule type="cellIs" dxfId="27541" priority="2885" operator="equal">
      <formula>"연"</formula>
    </cfRule>
  </conditionalFormatting>
  <conditionalFormatting sqref="Z35">
    <cfRule type="cellIs" dxfId="27540" priority="2880" operator="equal">
      <formula>"연"</formula>
    </cfRule>
    <cfRule type="cellIs" dxfId="27539" priority="2881" operator="equal">
      <formula>"연"</formula>
    </cfRule>
    <cfRule type="cellIs" dxfId="27538" priority="2882" operator="equal">
      <formula>"연"</formula>
    </cfRule>
    <cfRule type="cellIs" dxfId="27537" priority="2883" operator="equal">
      <formula>"연"</formula>
    </cfRule>
    <cfRule type="cellIs" dxfId="27536" priority="2884" operator="equal">
      <formula>"연"</formula>
    </cfRule>
  </conditionalFormatting>
  <conditionalFormatting sqref="Z35">
    <cfRule type="cellIs" dxfId="27535" priority="2879" operator="equal">
      <formula>"연"</formula>
    </cfRule>
  </conditionalFormatting>
  <conditionalFormatting sqref="Z35">
    <cfRule type="cellIs" dxfId="27534" priority="2876" operator="equal">
      <formula>"연"</formula>
    </cfRule>
    <cfRule type="cellIs" dxfId="27533" priority="2877" operator="equal">
      <formula>"연"</formula>
    </cfRule>
    <cfRule type="cellIs" dxfId="27532" priority="2878" operator="equal">
      <formula>"연"</formula>
    </cfRule>
  </conditionalFormatting>
  <conditionalFormatting sqref="Z35">
    <cfRule type="cellIs" dxfId="27531" priority="2875" operator="equal">
      <formula>"연"</formula>
    </cfRule>
  </conditionalFormatting>
  <conditionalFormatting sqref="Z35">
    <cfRule type="cellIs" dxfId="27530" priority="2874" operator="equal">
      <formula>"연"</formula>
    </cfRule>
  </conditionalFormatting>
  <conditionalFormatting sqref="Z35">
    <cfRule type="cellIs" dxfId="27529" priority="2869" operator="equal">
      <formula>"연"</formula>
    </cfRule>
    <cfRule type="cellIs" dxfId="27528" priority="2870" operator="equal">
      <formula>"연"</formula>
    </cfRule>
    <cfRule type="cellIs" dxfId="27527" priority="2871" operator="equal">
      <formula>"연"</formula>
    </cfRule>
    <cfRule type="cellIs" dxfId="27526" priority="2872" operator="equal">
      <formula>"연"</formula>
    </cfRule>
    <cfRule type="cellIs" dxfId="27525" priority="2873" operator="equal">
      <formula>"연"</formula>
    </cfRule>
  </conditionalFormatting>
  <conditionalFormatting sqref="Z35">
    <cfRule type="cellIs" dxfId="27524" priority="2864" operator="equal">
      <formula>"연"</formula>
    </cfRule>
    <cfRule type="cellIs" dxfId="27523" priority="2865" operator="equal">
      <formula>"연"</formula>
    </cfRule>
    <cfRule type="cellIs" dxfId="27522" priority="2866" operator="equal">
      <formula>"연"</formula>
    </cfRule>
    <cfRule type="cellIs" dxfId="27521" priority="2867" operator="equal">
      <formula>"연"</formula>
    </cfRule>
    <cfRule type="cellIs" dxfId="27520" priority="2868" operator="equal">
      <formula>"연"</formula>
    </cfRule>
  </conditionalFormatting>
  <conditionalFormatting sqref="Z35">
    <cfRule type="cellIs" dxfId="27519" priority="2859" operator="equal">
      <formula>"연"</formula>
    </cfRule>
    <cfRule type="cellIs" dxfId="27518" priority="2860" operator="equal">
      <formula>"연"</formula>
    </cfRule>
    <cfRule type="cellIs" dxfId="27517" priority="2861" operator="equal">
      <formula>"연"</formula>
    </cfRule>
    <cfRule type="cellIs" dxfId="27516" priority="2862" operator="equal">
      <formula>"연"</formula>
    </cfRule>
    <cfRule type="cellIs" dxfId="27515" priority="2863" operator="equal">
      <formula>"연"</formula>
    </cfRule>
  </conditionalFormatting>
  <conditionalFormatting sqref="AA34">
    <cfRule type="cellIs" dxfId="27514" priority="2858" operator="equal">
      <formula>"연"</formula>
    </cfRule>
  </conditionalFormatting>
  <conditionalFormatting sqref="AA34">
    <cfRule type="cellIs" dxfId="27513" priority="2857" operator="equal">
      <formula>"연"</formula>
    </cfRule>
  </conditionalFormatting>
  <conditionalFormatting sqref="AA34">
    <cfRule type="cellIs" dxfId="27512" priority="2854" operator="equal">
      <formula>"연"</formula>
    </cfRule>
    <cfRule type="cellIs" dxfId="27511" priority="2855" operator="equal">
      <formula>"연"</formula>
    </cfRule>
    <cfRule type="cellIs" dxfId="27510" priority="2856" operator="equal">
      <formula>"연"</formula>
    </cfRule>
  </conditionalFormatting>
  <conditionalFormatting sqref="AA34">
    <cfRule type="cellIs" dxfId="27509" priority="2853" operator="equal">
      <formula>"연"</formula>
    </cfRule>
  </conditionalFormatting>
  <conditionalFormatting sqref="AA34">
    <cfRule type="cellIs" dxfId="27508" priority="2848" operator="equal">
      <formula>"연"</formula>
    </cfRule>
    <cfRule type="cellIs" dxfId="27507" priority="2849" operator="equal">
      <formula>"연"</formula>
    </cfRule>
    <cfRule type="cellIs" dxfId="27506" priority="2850" operator="equal">
      <formula>"연"</formula>
    </cfRule>
    <cfRule type="cellIs" dxfId="27505" priority="2851" operator="equal">
      <formula>"연"</formula>
    </cfRule>
    <cfRule type="cellIs" dxfId="27504" priority="2852" operator="equal">
      <formula>"연"</formula>
    </cfRule>
  </conditionalFormatting>
  <conditionalFormatting sqref="AA34">
    <cfRule type="cellIs" dxfId="27503" priority="2847" operator="equal">
      <formula>"연"</formula>
    </cfRule>
  </conditionalFormatting>
  <conditionalFormatting sqref="AA34">
    <cfRule type="cellIs" dxfId="27502" priority="2844" operator="equal">
      <formula>"연"</formula>
    </cfRule>
    <cfRule type="cellIs" dxfId="27501" priority="2845" operator="equal">
      <formula>"연"</formula>
    </cfRule>
    <cfRule type="cellIs" dxfId="27500" priority="2846" operator="equal">
      <formula>"연"</formula>
    </cfRule>
  </conditionalFormatting>
  <conditionalFormatting sqref="AA34">
    <cfRule type="cellIs" dxfId="27499" priority="2843" operator="equal">
      <formula>"연"</formula>
    </cfRule>
  </conditionalFormatting>
  <conditionalFormatting sqref="AA34">
    <cfRule type="cellIs" dxfId="27498" priority="2842" operator="equal">
      <formula>"연"</formula>
    </cfRule>
  </conditionalFormatting>
  <conditionalFormatting sqref="AA34">
    <cfRule type="cellIs" dxfId="27497" priority="2837" operator="equal">
      <formula>"연"</formula>
    </cfRule>
    <cfRule type="cellIs" dxfId="27496" priority="2838" operator="equal">
      <formula>"연"</formula>
    </cfRule>
    <cfRule type="cellIs" dxfId="27495" priority="2839" operator="equal">
      <formula>"연"</formula>
    </cfRule>
    <cfRule type="cellIs" dxfId="27494" priority="2840" operator="equal">
      <formula>"연"</formula>
    </cfRule>
    <cfRule type="cellIs" dxfId="27493" priority="2841" operator="equal">
      <formula>"연"</formula>
    </cfRule>
  </conditionalFormatting>
  <conditionalFormatting sqref="AA34">
    <cfRule type="cellIs" dxfId="27492" priority="2832" operator="equal">
      <formula>"연"</formula>
    </cfRule>
    <cfRule type="cellIs" dxfId="27491" priority="2833" operator="equal">
      <formula>"연"</formula>
    </cfRule>
    <cfRule type="cellIs" dxfId="27490" priority="2834" operator="equal">
      <formula>"연"</formula>
    </cfRule>
    <cfRule type="cellIs" dxfId="27489" priority="2835" operator="equal">
      <formula>"연"</formula>
    </cfRule>
    <cfRule type="cellIs" dxfId="27488" priority="2836" operator="equal">
      <formula>"연"</formula>
    </cfRule>
  </conditionalFormatting>
  <conditionalFormatting sqref="AA34">
    <cfRule type="cellIs" dxfId="27487" priority="2827" operator="equal">
      <formula>"연"</formula>
    </cfRule>
    <cfRule type="cellIs" dxfId="27486" priority="2828" operator="equal">
      <formula>"연"</formula>
    </cfRule>
    <cfRule type="cellIs" dxfId="27485" priority="2829" operator="equal">
      <formula>"연"</formula>
    </cfRule>
    <cfRule type="cellIs" dxfId="27484" priority="2830" operator="equal">
      <formula>"연"</formula>
    </cfRule>
    <cfRule type="cellIs" dxfId="27483" priority="2831" operator="equal">
      <formula>"연"</formula>
    </cfRule>
  </conditionalFormatting>
  <conditionalFormatting sqref="AB35">
    <cfRule type="cellIs" dxfId="27482" priority="2826" operator="equal">
      <formula>"연"</formula>
    </cfRule>
  </conditionalFormatting>
  <conditionalFormatting sqref="AB35">
    <cfRule type="cellIs" dxfId="27481" priority="2825" operator="equal">
      <formula>"연"</formula>
    </cfRule>
  </conditionalFormatting>
  <conditionalFormatting sqref="AB35">
    <cfRule type="cellIs" dxfId="27480" priority="2822" operator="equal">
      <formula>"연"</formula>
    </cfRule>
    <cfRule type="cellIs" dxfId="27479" priority="2823" operator="equal">
      <formula>"연"</formula>
    </cfRule>
    <cfRule type="cellIs" dxfId="27478" priority="2824" operator="equal">
      <formula>"연"</formula>
    </cfRule>
  </conditionalFormatting>
  <conditionalFormatting sqref="AB35">
    <cfRule type="cellIs" dxfId="27477" priority="2821" operator="equal">
      <formula>"연"</formula>
    </cfRule>
  </conditionalFormatting>
  <conditionalFormatting sqref="AB35">
    <cfRule type="cellIs" dxfId="27476" priority="2816" operator="equal">
      <formula>"연"</formula>
    </cfRule>
    <cfRule type="cellIs" dxfId="27475" priority="2817" operator="equal">
      <formula>"연"</formula>
    </cfRule>
    <cfRule type="cellIs" dxfId="27474" priority="2818" operator="equal">
      <formula>"연"</formula>
    </cfRule>
    <cfRule type="cellIs" dxfId="27473" priority="2819" operator="equal">
      <formula>"연"</formula>
    </cfRule>
    <cfRule type="cellIs" dxfId="27472" priority="2820" operator="equal">
      <formula>"연"</formula>
    </cfRule>
  </conditionalFormatting>
  <conditionalFormatting sqref="AB35">
    <cfRule type="cellIs" dxfId="27471" priority="2815" operator="equal">
      <formula>"연"</formula>
    </cfRule>
  </conditionalFormatting>
  <conditionalFormatting sqref="AB35">
    <cfRule type="cellIs" dxfId="27470" priority="2812" operator="equal">
      <formula>"연"</formula>
    </cfRule>
    <cfRule type="cellIs" dxfId="27469" priority="2813" operator="equal">
      <formula>"연"</formula>
    </cfRule>
    <cfRule type="cellIs" dxfId="27468" priority="2814" operator="equal">
      <formula>"연"</formula>
    </cfRule>
  </conditionalFormatting>
  <conditionalFormatting sqref="AB35">
    <cfRule type="cellIs" dxfId="27467" priority="2811" operator="equal">
      <formula>"연"</formula>
    </cfRule>
  </conditionalFormatting>
  <conditionalFormatting sqref="AB35">
    <cfRule type="cellIs" dxfId="27466" priority="2810" operator="equal">
      <formula>"연"</formula>
    </cfRule>
  </conditionalFormatting>
  <conditionalFormatting sqref="AB35">
    <cfRule type="cellIs" dxfId="27465" priority="2805" operator="equal">
      <formula>"연"</formula>
    </cfRule>
    <cfRule type="cellIs" dxfId="27464" priority="2806" operator="equal">
      <formula>"연"</formula>
    </cfRule>
    <cfRule type="cellIs" dxfId="27463" priority="2807" operator="equal">
      <formula>"연"</formula>
    </cfRule>
    <cfRule type="cellIs" dxfId="27462" priority="2808" operator="equal">
      <formula>"연"</formula>
    </cfRule>
    <cfRule type="cellIs" dxfId="27461" priority="2809" operator="equal">
      <formula>"연"</formula>
    </cfRule>
  </conditionalFormatting>
  <conditionalFormatting sqref="AB35">
    <cfRule type="cellIs" dxfId="27460" priority="2800" operator="equal">
      <formula>"연"</formula>
    </cfRule>
    <cfRule type="cellIs" dxfId="27459" priority="2801" operator="equal">
      <formula>"연"</formula>
    </cfRule>
    <cfRule type="cellIs" dxfId="27458" priority="2802" operator="equal">
      <formula>"연"</formula>
    </cfRule>
    <cfRule type="cellIs" dxfId="27457" priority="2803" operator="equal">
      <formula>"연"</formula>
    </cfRule>
    <cfRule type="cellIs" dxfId="27456" priority="2804" operator="equal">
      <formula>"연"</formula>
    </cfRule>
  </conditionalFormatting>
  <conditionalFormatting sqref="AB35">
    <cfRule type="cellIs" dxfId="27455" priority="2795" operator="equal">
      <formula>"연"</formula>
    </cfRule>
    <cfRule type="cellIs" dxfId="27454" priority="2796" operator="equal">
      <formula>"연"</formula>
    </cfRule>
    <cfRule type="cellIs" dxfId="27453" priority="2797" operator="equal">
      <formula>"연"</formula>
    </cfRule>
    <cfRule type="cellIs" dxfId="27452" priority="2798" operator="equal">
      <formula>"연"</formula>
    </cfRule>
    <cfRule type="cellIs" dxfId="27451" priority="2799" operator="equal">
      <formula>"연"</formula>
    </cfRule>
  </conditionalFormatting>
  <conditionalFormatting sqref="AC36">
    <cfRule type="cellIs" dxfId="27450" priority="2794" operator="equal">
      <formula>"연"</formula>
    </cfRule>
  </conditionalFormatting>
  <conditionalFormatting sqref="AC36">
    <cfRule type="cellIs" dxfId="27449" priority="2793" operator="equal">
      <formula>"연"</formula>
    </cfRule>
  </conditionalFormatting>
  <conditionalFormatting sqref="AC36">
    <cfRule type="cellIs" dxfId="27448" priority="2790" operator="equal">
      <formula>"연"</formula>
    </cfRule>
    <cfRule type="cellIs" dxfId="27447" priority="2791" operator="equal">
      <formula>"연"</formula>
    </cfRule>
    <cfRule type="cellIs" dxfId="27446" priority="2792" operator="equal">
      <formula>"연"</formula>
    </cfRule>
  </conditionalFormatting>
  <conditionalFormatting sqref="AC36">
    <cfRule type="cellIs" dxfId="27445" priority="2789" operator="equal">
      <formula>"연"</formula>
    </cfRule>
  </conditionalFormatting>
  <conditionalFormatting sqref="AC36">
    <cfRule type="cellIs" dxfId="27444" priority="2784" operator="equal">
      <formula>"연"</formula>
    </cfRule>
    <cfRule type="cellIs" dxfId="27443" priority="2785" operator="equal">
      <formula>"연"</formula>
    </cfRule>
    <cfRule type="cellIs" dxfId="27442" priority="2786" operator="equal">
      <formula>"연"</formula>
    </cfRule>
    <cfRule type="cellIs" dxfId="27441" priority="2787" operator="equal">
      <formula>"연"</formula>
    </cfRule>
    <cfRule type="cellIs" dxfId="27440" priority="2788" operator="equal">
      <formula>"연"</formula>
    </cfRule>
  </conditionalFormatting>
  <conditionalFormatting sqref="AC36">
    <cfRule type="cellIs" dxfId="27439" priority="2783" operator="equal">
      <formula>"연"</formula>
    </cfRule>
  </conditionalFormatting>
  <conditionalFormatting sqref="AC36">
    <cfRule type="cellIs" dxfId="27438" priority="2780" operator="equal">
      <formula>"연"</formula>
    </cfRule>
    <cfRule type="cellIs" dxfId="27437" priority="2781" operator="equal">
      <formula>"연"</formula>
    </cfRule>
    <cfRule type="cellIs" dxfId="27436" priority="2782" operator="equal">
      <formula>"연"</formula>
    </cfRule>
  </conditionalFormatting>
  <conditionalFormatting sqref="AC36">
    <cfRule type="cellIs" dxfId="27435" priority="2779" operator="equal">
      <formula>"연"</formula>
    </cfRule>
  </conditionalFormatting>
  <conditionalFormatting sqref="AC36">
    <cfRule type="cellIs" dxfId="27434" priority="2778" operator="equal">
      <formula>"연"</formula>
    </cfRule>
  </conditionalFormatting>
  <conditionalFormatting sqref="AC36">
    <cfRule type="cellIs" dxfId="27433" priority="2773" operator="equal">
      <formula>"연"</formula>
    </cfRule>
    <cfRule type="cellIs" dxfId="27432" priority="2774" operator="equal">
      <formula>"연"</formula>
    </cfRule>
    <cfRule type="cellIs" dxfId="27431" priority="2775" operator="equal">
      <formula>"연"</formula>
    </cfRule>
    <cfRule type="cellIs" dxfId="27430" priority="2776" operator="equal">
      <formula>"연"</formula>
    </cfRule>
    <cfRule type="cellIs" dxfId="27429" priority="2777" operator="equal">
      <formula>"연"</formula>
    </cfRule>
  </conditionalFormatting>
  <conditionalFormatting sqref="AC36">
    <cfRule type="cellIs" dxfId="27428" priority="2768" operator="equal">
      <formula>"연"</formula>
    </cfRule>
    <cfRule type="cellIs" dxfId="27427" priority="2769" operator="equal">
      <formula>"연"</formula>
    </cfRule>
    <cfRule type="cellIs" dxfId="27426" priority="2770" operator="equal">
      <formula>"연"</formula>
    </cfRule>
    <cfRule type="cellIs" dxfId="27425" priority="2771" operator="equal">
      <formula>"연"</formula>
    </cfRule>
    <cfRule type="cellIs" dxfId="27424" priority="2772" operator="equal">
      <formula>"연"</formula>
    </cfRule>
  </conditionalFormatting>
  <conditionalFormatting sqref="AC36">
    <cfRule type="cellIs" dxfId="27423" priority="2763" operator="equal">
      <formula>"연"</formula>
    </cfRule>
    <cfRule type="cellIs" dxfId="27422" priority="2764" operator="equal">
      <formula>"연"</formula>
    </cfRule>
    <cfRule type="cellIs" dxfId="27421" priority="2765" operator="equal">
      <formula>"연"</formula>
    </cfRule>
    <cfRule type="cellIs" dxfId="27420" priority="2766" operator="equal">
      <formula>"연"</formula>
    </cfRule>
    <cfRule type="cellIs" dxfId="27419" priority="2767" operator="equal">
      <formula>"연"</formula>
    </cfRule>
  </conditionalFormatting>
  <conditionalFormatting sqref="AD37">
    <cfRule type="cellIs" dxfId="27418" priority="2762" operator="equal">
      <formula>"연"</formula>
    </cfRule>
  </conditionalFormatting>
  <conditionalFormatting sqref="AD37">
    <cfRule type="cellIs" dxfId="27417" priority="2761" operator="equal">
      <formula>"연"</formula>
    </cfRule>
  </conditionalFormatting>
  <conditionalFormatting sqref="AD37">
    <cfRule type="cellIs" dxfId="27416" priority="2758" operator="equal">
      <formula>"연"</formula>
    </cfRule>
    <cfRule type="cellIs" dxfId="27415" priority="2759" operator="equal">
      <formula>"연"</formula>
    </cfRule>
    <cfRule type="cellIs" dxfId="27414" priority="2760" operator="equal">
      <formula>"연"</formula>
    </cfRule>
  </conditionalFormatting>
  <conditionalFormatting sqref="AD37">
    <cfRule type="cellIs" dxfId="27413" priority="2757" operator="equal">
      <formula>"연"</formula>
    </cfRule>
  </conditionalFormatting>
  <conditionalFormatting sqref="AD37">
    <cfRule type="cellIs" dxfId="27412" priority="2752" operator="equal">
      <formula>"연"</formula>
    </cfRule>
    <cfRule type="cellIs" dxfId="27411" priority="2753" operator="equal">
      <formula>"연"</formula>
    </cfRule>
    <cfRule type="cellIs" dxfId="27410" priority="2754" operator="equal">
      <formula>"연"</formula>
    </cfRule>
    <cfRule type="cellIs" dxfId="27409" priority="2755" operator="equal">
      <formula>"연"</formula>
    </cfRule>
    <cfRule type="cellIs" dxfId="27408" priority="2756" operator="equal">
      <formula>"연"</formula>
    </cfRule>
  </conditionalFormatting>
  <conditionalFormatting sqref="AD37">
    <cfRule type="cellIs" dxfId="27407" priority="2751" operator="equal">
      <formula>"연"</formula>
    </cfRule>
  </conditionalFormatting>
  <conditionalFormatting sqref="AD37">
    <cfRule type="cellIs" dxfId="27406" priority="2748" operator="equal">
      <formula>"연"</formula>
    </cfRule>
    <cfRule type="cellIs" dxfId="27405" priority="2749" operator="equal">
      <formula>"연"</formula>
    </cfRule>
    <cfRule type="cellIs" dxfId="27404" priority="2750" operator="equal">
      <formula>"연"</formula>
    </cfRule>
  </conditionalFormatting>
  <conditionalFormatting sqref="AD37">
    <cfRule type="cellIs" dxfId="27403" priority="2747" operator="equal">
      <formula>"연"</formula>
    </cfRule>
  </conditionalFormatting>
  <conditionalFormatting sqref="AD37">
    <cfRule type="cellIs" dxfId="27402" priority="2746" operator="equal">
      <formula>"연"</formula>
    </cfRule>
  </conditionalFormatting>
  <conditionalFormatting sqref="AD37">
    <cfRule type="cellIs" dxfId="27401" priority="2741" operator="equal">
      <formula>"연"</formula>
    </cfRule>
    <cfRule type="cellIs" dxfId="27400" priority="2742" operator="equal">
      <formula>"연"</formula>
    </cfRule>
    <cfRule type="cellIs" dxfId="27399" priority="2743" operator="equal">
      <formula>"연"</formula>
    </cfRule>
    <cfRule type="cellIs" dxfId="27398" priority="2744" operator="equal">
      <formula>"연"</formula>
    </cfRule>
    <cfRule type="cellIs" dxfId="27397" priority="2745" operator="equal">
      <formula>"연"</formula>
    </cfRule>
  </conditionalFormatting>
  <conditionalFormatting sqref="AD37">
    <cfRule type="cellIs" dxfId="27396" priority="2736" operator="equal">
      <formula>"연"</formula>
    </cfRule>
    <cfRule type="cellIs" dxfId="27395" priority="2737" operator="equal">
      <formula>"연"</formula>
    </cfRule>
    <cfRule type="cellIs" dxfId="27394" priority="2738" operator="equal">
      <formula>"연"</formula>
    </cfRule>
    <cfRule type="cellIs" dxfId="27393" priority="2739" operator="equal">
      <formula>"연"</formula>
    </cfRule>
    <cfRule type="cellIs" dxfId="27392" priority="2740" operator="equal">
      <formula>"연"</formula>
    </cfRule>
  </conditionalFormatting>
  <conditionalFormatting sqref="AD37">
    <cfRule type="cellIs" dxfId="27391" priority="2731" operator="equal">
      <formula>"연"</formula>
    </cfRule>
    <cfRule type="cellIs" dxfId="27390" priority="2732" operator="equal">
      <formula>"연"</formula>
    </cfRule>
    <cfRule type="cellIs" dxfId="27389" priority="2733" operator="equal">
      <formula>"연"</formula>
    </cfRule>
    <cfRule type="cellIs" dxfId="27388" priority="2734" operator="equal">
      <formula>"연"</formula>
    </cfRule>
    <cfRule type="cellIs" dxfId="27387" priority="2735" operator="equal">
      <formula>"연"</formula>
    </cfRule>
  </conditionalFormatting>
  <conditionalFormatting sqref="AE37">
    <cfRule type="cellIs" dxfId="27386" priority="2730" operator="equal">
      <formula>"연"</formula>
    </cfRule>
  </conditionalFormatting>
  <conditionalFormatting sqref="AE37">
    <cfRule type="cellIs" dxfId="27385" priority="2729" operator="equal">
      <formula>"연"</formula>
    </cfRule>
  </conditionalFormatting>
  <conditionalFormatting sqref="AE37">
    <cfRule type="cellIs" dxfId="27384" priority="2726" operator="equal">
      <formula>"연"</formula>
    </cfRule>
    <cfRule type="cellIs" dxfId="27383" priority="2727" operator="equal">
      <formula>"연"</formula>
    </cfRule>
    <cfRule type="cellIs" dxfId="27382" priority="2728" operator="equal">
      <formula>"연"</formula>
    </cfRule>
  </conditionalFormatting>
  <conditionalFormatting sqref="AE37">
    <cfRule type="cellIs" dxfId="27381" priority="2725" operator="equal">
      <formula>"연"</formula>
    </cfRule>
  </conditionalFormatting>
  <conditionalFormatting sqref="AE37">
    <cfRule type="cellIs" dxfId="27380" priority="2720" operator="equal">
      <formula>"연"</formula>
    </cfRule>
    <cfRule type="cellIs" dxfId="27379" priority="2721" operator="equal">
      <formula>"연"</formula>
    </cfRule>
    <cfRule type="cellIs" dxfId="27378" priority="2722" operator="equal">
      <formula>"연"</formula>
    </cfRule>
    <cfRule type="cellIs" dxfId="27377" priority="2723" operator="equal">
      <formula>"연"</formula>
    </cfRule>
    <cfRule type="cellIs" dxfId="27376" priority="2724" operator="equal">
      <formula>"연"</formula>
    </cfRule>
  </conditionalFormatting>
  <conditionalFormatting sqref="AE37">
    <cfRule type="cellIs" dxfId="27375" priority="2719" operator="equal">
      <formula>"연"</formula>
    </cfRule>
  </conditionalFormatting>
  <conditionalFormatting sqref="AE37">
    <cfRule type="cellIs" dxfId="27374" priority="2716" operator="equal">
      <formula>"연"</formula>
    </cfRule>
    <cfRule type="cellIs" dxfId="27373" priority="2717" operator="equal">
      <formula>"연"</formula>
    </cfRule>
    <cfRule type="cellIs" dxfId="27372" priority="2718" operator="equal">
      <formula>"연"</formula>
    </cfRule>
  </conditionalFormatting>
  <conditionalFormatting sqref="AE37">
    <cfRule type="cellIs" dxfId="27371" priority="2715" operator="equal">
      <formula>"연"</formula>
    </cfRule>
  </conditionalFormatting>
  <conditionalFormatting sqref="AE37">
    <cfRule type="cellIs" dxfId="27370" priority="2714" operator="equal">
      <formula>"연"</formula>
    </cfRule>
  </conditionalFormatting>
  <conditionalFormatting sqref="AE37">
    <cfRule type="cellIs" dxfId="27369" priority="2709" operator="equal">
      <formula>"연"</formula>
    </cfRule>
    <cfRule type="cellIs" dxfId="27368" priority="2710" operator="equal">
      <formula>"연"</formula>
    </cfRule>
    <cfRule type="cellIs" dxfId="27367" priority="2711" operator="equal">
      <formula>"연"</formula>
    </cfRule>
    <cfRule type="cellIs" dxfId="27366" priority="2712" operator="equal">
      <formula>"연"</formula>
    </cfRule>
    <cfRule type="cellIs" dxfId="27365" priority="2713" operator="equal">
      <formula>"연"</formula>
    </cfRule>
  </conditionalFormatting>
  <conditionalFormatting sqref="AE37">
    <cfRule type="cellIs" dxfId="27364" priority="2704" operator="equal">
      <formula>"연"</formula>
    </cfRule>
    <cfRule type="cellIs" dxfId="27363" priority="2705" operator="equal">
      <formula>"연"</formula>
    </cfRule>
    <cfRule type="cellIs" dxfId="27362" priority="2706" operator="equal">
      <formula>"연"</formula>
    </cfRule>
    <cfRule type="cellIs" dxfId="27361" priority="2707" operator="equal">
      <formula>"연"</formula>
    </cfRule>
    <cfRule type="cellIs" dxfId="27360" priority="2708" operator="equal">
      <formula>"연"</formula>
    </cfRule>
  </conditionalFormatting>
  <conditionalFormatting sqref="AE37">
    <cfRule type="cellIs" dxfId="27359" priority="2699" operator="equal">
      <formula>"연"</formula>
    </cfRule>
    <cfRule type="cellIs" dxfId="27358" priority="2700" operator="equal">
      <formula>"연"</formula>
    </cfRule>
    <cfRule type="cellIs" dxfId="27357" priority="2701" operator="equal">
      <formula>"연"</formula>
    </cfRule>
    <cfRule type="cellIs" dxfId="27356" priority="2702" operator="equal">
      <formula>"연"</formula>
    </cfRule>
    <cfRule type="cellIs" dxfId="27355" priority="2703" operator="equal">
      <formula>"연"</formula>
    </cfRule>
  </conditionalFormatting>
  <conditionalFormatting sqref="AF36">
    <cfRule type="cellIs" dxfId="27354" priority="2698" operator="equal">
      <formula>"연"</formula>
    </cfRule>
  </conditionalFormatting>
  <conditionalFormatting sqref="AF36">
    <cfRule type="cellIs" dxfId="27353" priority="2697" operator="equal">
      <formula>"연"</formula>
    </cfRule>
  </conditionalFormatting>
  <conditionalFormatting sqref="AF36">
    <cfRule type="cellIs" dxfId="27352" priority="2694" operator="equal">
      <formula>"연"</formula>
    </cfRule>
    <cfRule type="cellIs" dxfId="27351" priority="2695" operator="equal">
      <formula>"연"</formula>
    </cfRule>
    <cfRule type="cellIs" dxfId="27350" priority="2696" operator="equal">
      <formula>"연"</formula>
    </cfRule>
  </conditionalFormatting>
  <conditionalFormatting sqref="AF36">
    <cfRule type="cellIs" dxfId="27349" priority="2693" operator="equal">
      <formula>"연"</formula>
    </cfRule>
  </conditionalFormatting>
  <conditionalFormatting sqref="AF36">
    <cfRule type="cellIs" dxfId="27348" priority="2688" operator="equal">
      <formula>"연"</formula>
    </cfRule>
    <cfRule type="cellIs" dxfId="27347" priority="2689" operator="equal">
      <formula>"연"</formula>
    </cfRule>
    <cfRule type="cellIs" dxfId="27346" priority="2690" operator="equal">
      <formula>"연"</formula>
    </cfRule>
    <cfRule type="cellIs" dxfId="27345" priority="2691" operator="equal">
      <formula>"연"</formula>
    </cfRule>
    <cfRule type="cellIs" dxfId="27344" priority="2692" operator="equal">
      <formula>"연"</formula>
    </cfRule>
  </conditionalFormatting>
  <conditionalFormatting sqref="AF36">
    <cfRule type="cellIs" dxfId="27343" priority="2687" operator="equal">
      <formula>"연"</formula>
    </cfRule>
  </conditionalFormatting>
  <conditionalFormatting sqref="AF36">
    <cfRule type="cellIs" dxfId="27342" priority="2684" operator="equal">
      <formula>"연"</formula>
    </cfRule>
    <cfRule type="cellIs" dxfId="27341" priority="2685" operator="equal">
      <formula>"연"</formula>
    </cfRule>
    <cfRule type="cellIs" dxfId="27340" priority="2686" operator="equal">
      <formula>"연"</formula>
    </cfRule>
  </conditionalFormatting>
  <conditionalFormatting sqref="AF36">
    <cfRule type="cellIs" dxfId="27339" priority="2683" operator="equal">
      <formula>"연"</formula>
    </cfRule>
  </conditionalFormatting>
  <conditionalFormatting sqref="AF36">
    <cfRule type="cellIs" dxfId="27338" priority="2682" operator="equal">
      <formula>"연"</formula>
    </cfRule>
  </conditionalFormatting>
  <conditionalFormatting sqref="AF36">
    <cfRule type="cellIs" dxfId="27337" priority="2677" operator="equal">
      <formula>"연"</formula>
    </cfRule>
    <cfRule type="cellIs" dxfId="27336" priority="2678" operator="equal">
      <formula>"연"</formula>
    </cfRule>
    <cfRule type="cellIs" dxfId="27335" priority="2679" operator="equal">
      <formula>"연"</formula>
    </cfRule>
    <cfRule type="cellIs" dxfId="27334" priority="2680" operator="equal">
      <formula>"연"</formula>
    </cfRule>
    <cfRule type="cellIs" dxfId="27333" priority="2681" operator="equal">
      <formula>"연"</formula>
    </cfRule>
  </conditionalFormatting>
  <conditionalFormatting sqref="AF36">
    <cfRule type="cellIs" dxfId="27332" priority="2672" operator="equal">
      <formula>"연"</formula>
    </cfRule>
    <cfRule type="cellIs" dxfId="27331" priority="2673" operator="equal">
      <formula>"연"</formula>
    </cfRule>
    <cfRule type="cellIs" dxfId="27330" priority="2674" operator="equal">
      <formula>"연"</formula>
    </cfRule>
    <cfRule type="cellIs" dxfId="27329" priority="2675" operator="equal">
      <formula>"연"</formula>
    </cfRule>
    <cfRule type="cellIs" dxfId="27328" priority="2676" operator="equal">
      <formula>"연"</formula>
    </cfRule>
  </conditionalFormatting>
  <conditionalFormatting sqref="AF36">
    <cfRule type="cellIs" dxfId="27327" priority="2667" operator="equal">
      <formula>"연"</formula>
    </cfRule>
    <cfRule type="cellIs" dxfId="27326" priority="2668" operator="equal">
      <formula>"연"</formula>
    </cfRule>
    <cfRule type="cellIs" dxfId="27325" priority="2669" operator="equal">
      <formula>"연"</formula>
    </cfRule>
    <cfRule type="cellIs" dxfId="27324" priority="2670" operator="equal">
      <formula>"연"</formula>
    </cfRule>
    <cfRule type="cellIs" dxfId="27323" priority="2671" operator="equal">
      <formula>"연"</formula>
    </cfRule>
  </conditionalFormatting>
  <conditionalFormatting sqref="AG37">
    <cfRule type="cellIs" dxfId="27322" priority="2666" operator="equal">
      <formula>"연"</formula>
    </cfRule>
  </conditionalFormatting>
  <conditionalFormatting sqref="AG37">
    <cfRule type="cellIs" dxfId="27321" priority="2665" operator="equal">
      <formula>"연"</formula>
    </cfRule>
  </conditionalFormatting>
  <conditionalFormatting sqref="AG37">
    <cfRule type="cellIs" dxfId="27320" priority="2662" operator="equal">
      <formula>"연"</formula>
    </cfRule>
    <cfRule type="cellIs" dxfId="27319" priority="2663" operator="equal">
      <formula>"연"</formula>
    </cfRule>
    <cfRule type="cellIs" dxfId="27318" priority="2664" operator="equal">
      <formula>"연"</formula>
    </cfRule>
  </conditionalFormatting>
  <conditionalFormatting sqref="AG37">
    <cfRule type="cellIs" dxfId="27317" priority="2661" operator="equal">
      <formula>"연"</formula>
    </cfRule>
  </conditionalFormatting>
  <conditionalFormatting sqref="AG37">
    <cfRule type="cellIs" dxfId="27316" priority="2656" operator="equal">
      <formula>"연"</formula>
    </cfRule>
    <cfRule type="cellIs" dxfId="27315" priority="2657" operator="equal">
      <formula>"연"</formula>
    </cfRule>
    <cfRule type="cellIs" dxfId="27314" priority="2658" operator="equal">
      <formula>"연"</formula>
    </cfRule>
    <cfRule type="cellIs" dxfId="27313" priority="2659" operator="equal">
      <formula>"연"</formula>
    </cfRule>
    <cfRule type="cellIs" dxfId="27312" priority="2660" operator="equal">
      <formula>"연"</formula>
    </cfRule>
  </conditionalFormatting>
  <conditionalFormatting sqref="AG37">
    <cfRule type="cellIs" dxfId="27311" priority="2655" operator="equal">
      <formula>"연"</formula>
    </cfRule>
  </conditionalFormatting>
  <conditionalFormatting sqref="AG37">
    <cfRule type="cellIs" dxfId="27310" priority="2652" operator="equal">
      <formula>"연"</formula>
    </cfRule>
    <cfRule type="cellIs" dxfId="27309" priority="2653" operator="equal">
      <formula>"연"</formula>
    </cfRule>
    <cfRule type="cellIs" dxfId="27308" priority="2654" operator="equal">
      <formula>"연"</formula>
    </cfRule>
  </conditionalFormatting>
  <conditionalFormatting sqref="AG37">
    <cfRule type="cellIs" dxfId="27307" priority="2651" operator="equal">
      <formula>"연"</formula>
    </cfRule>
  </conditionalFormatting>
  <conditionalFormatting sqref="AG37">
    <cfRule type="cellIs" dxfId="27306" priority="2650" operator="equal">
      <formula>"연"</formula>
    </cfRule>
  </conditionalFormatting>
  <conditionalFormatting sqref="AG37">
    <cfRule type="cellIs" dxfId="27305" priority="2645" operator="equal">
      <formula>"연"</formula>
    </cfRule>
    <cfRule type="cellIs" dxfId="27304" priority="2646" operator="equal">
      <formula>"연"</formula>
    </cfRule>
    <cfRule type="cellIs" dxfId="27303" priority="2647" operator="equal">
      <formula>"연"</formula>
    </cfRule>
    <cfRule type="cellIs" dxfId="27302" priority="2648" operator="equal">
      <formula>"연"</formula>
    </cfRule>
    <cfRule type="cellIs" dxfId="27301" priority="2649" operator="equal">
      <formula>"연"</formula>
    </cfRule>
  </conditionalFormatting>
  <conditionalFormatting sqref="AG37">
    <cfRule type="cellIs" dxfId="27300" priority="2640" operator="equal">
      <formula>"연"</formula>
    </cfRule>
    <cfRule type="cellIs" dxfId="27299" priority="2641" operator="equal">
      <formula>"연"</formula>
    </cfRule>
    <cfRule type="cellIs" dxfId="27298" priority="2642" operator="equal">
      <formula>"연"</formula>
    </cfRule>
    <cfRule type="cellIs" dxfId="27297" priority="2643" operator="equal">
      <formula>"연"</formula>
    </cfRule>
    <cfRule type="cellIs" dxfId="27296" priority="2644" operator="equal">
      <formula>"연"</formula>
    </cfRule>
  </conditionalFormatting>
  <conditionalFormatting sqref="AG37">
    <cfRule type="cellIs" dxfId="27295" priority="2635" operator="equal">
      <formula>"연"</formula>
    </cfRule>
    <cfRule type="cellIs" dxfId="27294" priority="2636" operator="equal">
      <formula>"연"</formula>
    </cfRule>
    <cfRule type="cellIs" dxfId="27293" priority="2637" operator="equal">
      <formula>"연"</formula>
    </cfRule>
    <cfRule type="cellIs" dxfId="27292" priority="2638" operator="equal">
      <formula>"연"</formula>
    </cfRule>
    <cfRule type="cellIs" dxfId="27291" priority="2639" operator="equal">
      <formula>"연"</formula>
    </cfRule>
  </conditionalFormatting>
  <conditionalFormatting sqref="AH35">
    <cfRule type="cellIs" dxfId="27290" priority="2634" operator="equal">
      <formula>"연"</formula>
    </cfRule>
  </conditionalFormatting>
  <conditionalFormatting sqref="AH35">
    <cfRule type="cellIs" dxfId="27289" priority="2633" operator="equal">
      <formula>"연"</formula>
    </cfRule>
  </conditionalFormatting>
  <conditionalFormatting sqref="AH35">
    <cfRule type="cellIs" dxfId="27288" priority="2630" operator="equal">
      <formula>"연"</formula>
    </cfRule>
    <cfRule type="cellIs" dxfId="27287" priority="2631" operator="equal">
      <formula>"연"</formula>
    </cfRule>
    <cfRule type="cellIs" dxfId="27286" priority="2632" operator="equal">
      <formula>"연"</formula>
    </cfRule>
  </conditionalFormatting>
  <conditionalFormatting sqref="AH35">
    <cfRule type="cellIs" dxfId="27285" priority="2629" operator="equal">
      <formula>"연"</formula>
    </cfRule>
  </conditionalFormatting>
  <conditionalFormatting sqref="AH35">
    <cfRule type="cellIs" dxfId="27284" priority="2624" operator="equal">
      <formula>"연"</formula>
    </cfRule>
    <cfRule type="cellIs" dxfId="27283" priority="2625" operator="equal">
      <formula>"연"</formula>
    </cfRule>
    <cfRule type="cellIs" dxfId="27282" priority="2626" operator="equal">
      <formula>"연"</formula>
    </cfRule>
    <cfRule type="cellIs" dxfId="27281" priority="2627" operator="equal">
      <formula>"연"</formula>
    </cfRule>
    <cfRule type="cellIs" dxfId="27280" priority="2628" operator="equal">
      <formula>"연"</formula>
    </cfRule>
  </conditionalFormatting>
  <conditionalFormatting sqref="AH35">
    <cfRule type="cellIs" dxfId="27279" priority="2623" operator="equal">
      <formula>"연"</formula>
    </cfRule>
  </conditionalFormatting>
  <conditionalFormatting sqref="AH35">
    <cfRule type="cellIs" dxfId="27278" priority="2620" operator="equal">
      <formula>"연"</formula>
    </cfRule>
    <cfRule type="cellIs" dxfId="27277" priority="2621" operator="equal">
      <formula>"연"</formula>
    </cfRule>
    <cfRule type="cellIs" dxfId="27276" priority="2622" operator="equal">
      <formula>"연"</formula>
    </cfRule>
  </conditionalFormatting>
  <conditionalFormatting sqref="AH35">
    <cfRule type="cellIs" dxfId="27275" priority="2619" operator="equal">
      <formula>"연"</formula>
    </cfRule>
  </conditionalFormatting>
  <conditionalFormatting sqref="AH35">
    <cfRule type="cellIs" dxfId="27274" priority="2618" operator="equal">
      <formula>"연"</formula>
    </cfRule>
  </conditionalFormatting>
  <conditionalFormatting sqref="AH35">
    <cfRule type="cellIs" dxfId="27273" priority="2613" operator="equal">
      <formula>"연"</formula>
    </cfRule>
    <cfRule type="cellIs" dxfId="27272" priority="2614" operator="equal">
      <formula>"연"</formula>
    </cfRule>
    <cfRule type="cellIs" dxfId="27271" priority="2615" operator="equal">
      <formula>"연"</formula>
    </cfRule>
    <cfRule type="cellIs" dxfId="27270" priority="2616" operator="equal">
      <formula>"연"</formula>
    </cfRule>
    <cfRule type="cellIs" dxfId="27269" priority="2617" operator="equal">
      <formula>"연"</formula>
    </cfRule>
  </conditionalFormatting>
  <conditionalFormatting sqref="AH35">
    <cfRule type="cellIs" dxfId="27268" priority="2608" operator="equal">
      <formula>"연"</formula>
    </cfRule>
    <cfRule type="cellIs" dxfId="27267" priority="2609" operator="equal">
      <formula>"연"</formula>
    </cfRule>
    <cfRule type="cellIs" dxfId="27266" priority="2610" operator="equal">
      <formula>"연"</formula>
    </cfRule>
    <cfRule type="cellIs" dxfId="27265" priority="2611" operator="equal">
      <formula>"연"</formula>
    </cfRule>
    <cfRule type="cellIs" dxfId="27264" priority="2612" operator="equal">
      <formula>"연"</formula>
    </cfRule>
  </conditionalFormatting>
  <conditionalFormatting sqref="AH35">
    <cfRule type="cellIs" dxfId="27263" priority="2603" operator="equal">
      <formula>"연"</formula>
    </cfRule>
    <cfRule type="cellIs" dxfId="27262" priority="2604" operator="equal">
      <formula>"연"</formula>
    </cfRule>
    <cfRule type="cellIs" dxfId="27261" priority="2605" operator="equal">
      <formula>"연"</formula>
    </cfRule>
    <cfRule type="cellIs" dxfId="27260" priority="2606" operator="equal">
      <formula>"연"</formula>
    </cfRule>
    <cfRule type="cellIs" dxfId="27259" priority="2607" operator="equal">
      <formula>"연"</formula>
    </cfRule>
  </conditionalFormatting>
  <conditionalFormatting sqref="AI34">
    <cfRule type="cellIs" dxfId="27258" priority="2602" operator="equal">
      <formula>"연"</formula>
    </cfRule>
  </conditionalFormatting>
  <conditionalFormatting sqref="AI34">
    <cfRule type="cellIs" dxfId="27257" priority="2601" operator="equal">
      <formula>"연"</formula>
    </cfRule>
  </conditionalFormatting>
  <conditionalFormatting sqref="AI34">
    <cfRule type="cellIs" dxfId="27256" priority="2598" operator="equal">
      <formula>"연"</formula>
    </cfRule>
    <cfRule type="cellIs" dxfId="27255" priority="2599" operator="equal">
      <formula>"연"</formula>
    </cfRule>
    <cfRule type="cellIs" dxfId="27254" priority="2600" operator="equal">
      <formula>"연"</formula>
    </cfRule>
  </conditionalFormatting>
  <conditionalFormatting sqref="AI34">
    <cfRule type="cellIs" dxfId="27253" priority="2597" operator="equal">
      <formula>"연"</formula>
    </cfRule>
  </conditionalFormatting>
  <conditionalFormatting sqref="AI34">
    <cfRule type="cellIs" dxfId="27252" priority="2592" operator="equal">
      <formula>"연"</formula>
    </cfRule>
    <cfRule type="cellIs" dxfId="27251" priority="2593" operator="equal">
      <formula>"연"</formula>
    </cfRule>
    <cfRule type="cellIs" dxfId="27250" priority="2594" operator="equal">
      <formula>"연"</formula>
    </cfRule>
    <cfRule type="cellIs" dxfId="27249" priority="2595" operator="equal">
      <formula>"연"</formula>
    </cfRule>
    <cfRule type="cellIs" dxfId="27248" priority="2596" operator="equal">
      <formula>"연"</formula>
    </cfRule>
  </conditionalFormatting>
  <conditionalFormatting sqref="AI34">
    <cfRule type="cellIs" dxfId="27247" priority="2591" operator="equal">
      <formula>"연"</formula>
    </cfRule>
  </conditionalFormatting>
  <conditionalFormatting sqref="AI34">
    <cfRule type="cellIs" dxfId="27246" priority="2588" operator="equal">
      <formula>"연"</formula>
    </cfRule>
    <cfRule type="cellIs" dxfId="27245" priority="2589" operator="equal">
      <formula>"연"</formula>
    </cfRule>
    <cfRule type="cellIs" dxfId="27244" priority="2590" operator="equal">
      <formula>"연"</formula>
    </cfRule>
  </conditionalFormatting>
  <conditionalFormatting sqref="AI34">
    <cfRule type="cellIs" dxfId="27243" priority="2587" operator="equal">
      <formula>"연"</formula>
    </cfRule>
  </conditionalFormatting>
  <conditionalFormatting sqref="AI34">
    <cfRule type="cellIs" dxfId="27242" priority="2586" operator="equal">
      <formula>"연"</formula>
    </cfRule>
  </conditionalFormatting>
  <conditionalFormatting sqref="AI34">
    <cfRule type="cellIs" dxfId="27241" priority="2581" operator="equal">
      <formula>"연"</formula>
    </cfRule>
    <cfRule type="cellIs" dxfId="27240" priority="2582" operator="equal">
      <formula>"연"</formula>
    </cfRule>
    <cfRule type="cellIs" dxfId="27239" priority="2583" operator="equal">
      <formula>"연"</formula>
    </cfRule>
    <cfRule type="cellIs" dxfId="27238" priority="2584" operator="equal">
      <formula>"연"</formula>
    </cfRule>
    <cfRule type="cellIs" dxfId="27237" priority="2585" operator="equal">
      <formula>"연"</formula>
    </cfRule>
  </conditionalFormatting>
  <conditionalFormatting sqref="AI34">
    <cfRule type="cellIs" dxfId="27236" priority="2576" operator="equal">
      <formula>"연"</formula>
    </cfRule>
    <cfRule type="cellIs" dxfId="27235" priority="2577" operator="equal">
      <formula>"연"</formula>
    </cfRule>
    <cfRule type="cellIs" dxfId="27234" priority="2578" operator="equal">
      <formula>"연"</formula>
    </cfRule>
    <cfRule type="cellIs" dxfId="27233" priority="2579" operator="equal">
      <formula>"연"</formula>
    </cfRule>
    <cfRule type="cellIs" dxfId="27232" priority="2580" operator="equal">
      <formula>"연"</formula>
    </cfRule>
  </conditionalFormatting>
  <conditionalFormatting sqref="AI34">
    <cfRule type="cellIs" dxfId="27231" priority="2571" operator="equal">
      <formula>"연"</formula>
    </cfRule>
    <cfRule type="cellIs" dxfId="27230" priority="2572" operator="equal">
      <formula>"연"</formula>
    </cfRule>
    <cfRule type="cellIs" dxfId="27229" priority="2573" operator="equal">
      <formula>"연"</formula>
    </cfRule>
    <cfRule type="cellIs" dxfId="27228" priority="2574" operator="equal">
      <formula>"연"</formula>
    </cfRule>
    <cfRule type="cellIs" dxfId="27227" priority="2575" operator="equal">
      <formula>"연"</formula>
    </cfRule>
  </conditionalFormatting>
  <conditionalFormatting sqref="AJ36">
    <cfRule type="cellIs" dxfId="27226" priority="2570" operator="equal">
      <formula>"연"</formula>
    </cfRule>
  </conditionalFormatting>
  <conditionalFormatting sqref="AJ36">
    <cfRule type="cellIs" dxfId="27225" priority="2569" operator="equal">
      <formula>"연"</formula>
    </cfRule>
  </conditionalFormatting>
  <conditionalFormatting sqref="AJ36">
    <cfRule type="cellIs" dxfId="27224" priority="2566" operator="equal">
      <formula>"연"</formula>
    </cfRule>
    <cfRule type="cellIs" dxfId="27223" priority="2567" operator="equal">
      <formula>"연"</formula>
    </cfRule>
    <cfRule type="cellIs" dxfId="27222" priority="2568" operator="equal">
      <formula>"연"</formula>
    </cfRule>
  </conditionalFormatting>
  <conditionalFormatting sqref="AJ36">
    <cfRule type="cellIs" dxfId="27221" priority="2565" operator="equal">
      <formula>"연"</formula>
    </cfRule>
  </conditionalFormatting>
  <conditionalFormatting sqref="AJ36">
    <cfRule type="cellIs" dxfId="27220" priority="2560" operator="equal">
      <formula>"연"</formula>
    </cfRule>
    <cfRule type="cellIs" dxfId="27219" priority="2561" operator="equal">
      <formula>"연"</formula>
    </cfRule>
    <cfRule type="cellIs" dxfId="27218" priority="2562" operator="equal">
      <formula>"연"</formula>
    </cfRule>
    <cfRule type="cellIs" dxfId="27217" priority="2563" operator="equal">
      <formula>"연"</formula>
    </cfRule>
    <cfRule type="cellIs" dxfId="27216" priority="2564" operator="equal">
      <formula>"연"</formula>
    </cfRule>
  </conditionalFormatting>
  <conditionalFormatting sqref="AJ36">
    <cfRule type="cellIs" dxfId="27215" priority="2559" operator="equal">
      <formula>"연"</formula>
    </cfRule>
  </conditionalFormatting>
  <conditionalFormatting sqref="AJ36">
    <cfRule type="cellIs" dxfId="27214" priority="2556" operator="equal">
      <formula>"연"</formula>
    </cfRule>
    <cfRule type="cellIs" dxfId="27213" priority="2557" operator="equal">
      <formula>"연"</formula>
    </cfRule>
    <cfRule type="cellIs" dxfId="27212" priority="2558" operator="equal">
      <formula>"연"</formula>
    </cfRule>
  </conditionalFormatting>
  <conditionalFormatting sqref="AJ36">
    <cfRule type="cellIs" dxfId="27211" priority="2555" operator="equal">
      <formula>"연"</formula>
    </cfRule>
  </conditionalFormatting>
  <conditionalFormatting sqref="AJ36">
    <cfRule type="cellIs" dxfId="27210" priority="2554" operator="equal">
      <formula>"연"</formula>
    </cfRule>
  </conditionalFormatting>
  <conditionalFormatting sqref="AJ36">
    <cfRule type="cellIs" dxfId="27209" priority="2549" operator="equal">
      <formula>"연"</formula>
    </cfRule>
    <cfRule type="cellIs" dxfId="27208" priority="2550" operator="equal">
      <formula>"연"</formula>
    </cfRule>
    <cfRule type="cellIs" dxfId="27207" priority="2551" operator="equal">
      <formula>"연"</formula>
    </cfRule>
    <cfRule type="cellIs" dxfId="27206" priority="2552" operator="equal">
      <formula>"연"</formula>
    </cfRule>
    <cfRule type="cellIs" dxfId="27205" priority="2553" operator="equal">
      <formula>"연"</formula>
    </cfRule>
  </conditionalFormatting>
  <conditionalFormatting sqref="AJ36">
    <cfRule type="cellIs" dxfId="27204" priority="2544" operator="equal">
      <formula>"연"</formula>
    </cfRule>
    <cfRule type="cellIs" dxfId="27203" priority="2545" operator="equal">
      <formula>"연"</formula>
    </cfRule>
    <cfRule type="cellIs" dxfId="27202" priority="2546" operator="equal">
      <formula>"연"</formula>
    </cfRule>
    <cfRule type="cellIs" dxfId="27201" priority="2547" operator="equal">
      <formula>"연"</formula>
    </cfRule>
    <cfRule type="cellIs" dxfId="27200" priority="2548" operator="equal">
      <formula>"연"</formula>
    </cfRule>
  </conditionalFormatting>
  <conditionalFormatting sqref="AJ36">
    <cfRule type="cellIs" dxfId="27199" priority="2539" operator="equal">
      <formula>"연"</formula>
    </cfRule>
    <cfRule type="cellIs" dxfId="27198" priority="2540" operator="equal">
      <formula>"연"</formula>
    </cfRule>
    <cfRule type="cellIs" dxfId="27197" priority="2541" operator="equal">
      <formula>"연"</formula>
    </cfRule>
    <cfRule type="cellIs" dxfId="27196" priority="2542" operator="equal">
      <formula>"연"</formula>
    </cfRule>
    <cfRule type="cellIs" dxfId="27195" priority="2543" operator="equal">
      <formula>"연"</formula>
    </cfRule>
  </conditionalFormatting>
  <conditionalFormatting sqref="I34">
    <cfRule type="cellIs" dxfId="27194" priority="2538" operator="equal">
      <formula>"연"</formula>
    </cfRule>
  </conditionalFormatting>
  <conditionalFormatting sqref="I34">
    <cfRule type="cellIs" dxfId="27193" priority="2533" operator="equal">
      <formula>"연"</formula>
    </cfRule>
    <cfRule type="cellIs" dxfId="27192" priority="2534" operator="equal">
      <formula>"연"</formula>
    </cfRule>
    <cfRule type="cellIs" dxfId="27191" priority="2535" operator="equal">
      <formula>"연"</formula>
    </cfRule>
    <cfRule type="cellIs" dxfId="27190" priority="2536" operator="equal">
      <formula>"연"</formula>
    </cfRule>
    <cfRule type="cellIs" dxfId="27189" priority="2537" operator="equal">
      <formula>"연"</formula>
    </cfRule>
  </conditionalFormatting>
  <conditionalFormatting sqref="I34">
    <cfRule type="cellIs" dxfId="27188" priority="2532" operator="equal">
      <formula>"연"</formula>
    </cfRule>
  </conditionalFormatting>
  <conditionalFormatting sqref="I34">
    <cfRule type="cellIs" dxfId="27187" priority="2527" operator="equal">
      <formula>"연"</formula>
    </cfRule>
    <cfRule type="cellIs" dxfId="27186" priority="2528" operator="equal">
      <formula>"연"</formula>
    </cfRule>
    <cfRule type="cellIs" dxfId="27185" priority="2529" operator="equal">
      <formula>"연"</formula>
    </cfRule>
    <cfRule type="cellIs" dxfId="27184" priority="2530" operator="equal">
      <formula>"연"</formula>
    </cfRule>
    <cfRule type="cellIs" dxfId="27183" priority="2531" operator="equal">
      <formula>"연"</formula>
    </cfRule>
  </conditionalFormatting>
  <conditionalFormatting sqref="I34">
    <cfRule type="cellIs" dxfId="27182" priority="2522" operator="equal">
      <formula>"연"</formula>
    </cfRule>
    <cfRule type="cellIs" dxfId="27181" priority="2523" operator="equal">
      <formula>"연"</formula>
    </cfRule>
    <cfRule type="cellIs" dxfId="27180" priority="2524" operator="equal">
      <formula>"연"</formula>
    </cfRule>
    <cfRule type="cellIs" dxfId="27179" priority="2525" operator="equal">
      <formula>"연"</formula>
    </cfRule>
    <cfRule type="cellIs" dxfId="27178" priority="2526" operator="equal">
      <formula>"연"</formula>
    </cfRule>
  </conditionalFormatting>
  <conditionalFormatting sqref="I34">
    <cfRule type="cellIs" dxfId="27177" priority="2517" operator="equal">
      <formula>"연"</formula>
    </cfRule>
    <cfRule type="cellIs" dxfId="27176" priority="2518" operator="equal">
      <formula>"연"</formula>
    </cfRule>
    <cfRule type="cellIs" dxfId="27175" priority="2519" operator="equal">
      <formula>"연"</formula>
    </cfRule>
    <cfRule type="cellIs" dxfId="27174" priority="2520" operator="equal">
      <formula>"연"</formula>
    </cfRule>
    <cfRule type="cellIs" dxfId="27173" priority="2521" operator="equal">
      <formula>"연"</formula>
    </cfRule>
  </conditionalFormatting>
  <conditionalFormatting sqref="I36">
    <cfRule type="cellIs" dxfId="27172" priority="2516" operator="equal">
      <formula>"연"</formula>
    </cfRule>
  </conditionalFormatting>
  <conditionalFormatting sqref="I36">
    <cfRule type="cellIs" dxfId="27171" priority="2511" operator="equal">
      <formula>"연"</formula>
    </cfRule>
    <cfRule type="cellIs" dxfId="27170" priority="2512" operator="equal">
      <formula>"연"</formula>
    </cfRule>
    <cfRule type="cellIs" dxfId="27169" priority="2513" operator="equal">
      <formula>"연"</formula>
    </cfRule>
    <cfRule type="cellIs" dxfId="27168" priority="2514" operator="equal">
      <formula>"연"</formula>
    </cfRule>
    <cfRule type="cellIs" dxfId="27167" priority="2515" operator="equal">
      <formula>"연"</formula>
    </cfRule>
  </conditionalFormatting>
  <conditionalFormatting sqref="I36">
    <cfRule type="cellIs" dxfId="27166" priority="2510" operator="equal">
      <formula>"연"</formula>
    </cfRule>
  </conditionalFormatting>
  <conditionalFormatting sqref="I36">
    <cfRule type="cellIs" dxfId="27165" priority="2505" operator="equal">
      <formula>"연"</formula>
    </cfRule>
    <cfRule type="cellIs" dxfId="27164" priority="2506" operator="equal">
      <formula>"연"</formula>
    </cfRule>
    <cfRule type="cellIs" dxfId="27163" priority="2507" operator="equal">
      <formula>"연"</formula>
    </cfRule>
    <cfRule type="cellIs" dxfId="27162" priority="2508" operator="equal">
      <formula>"연"</formula>
    </cfRule>
    <cfRule type="cellIs" dxfId="27161" priority="2509" operator="equal">
      <formula>"연"</formula>
    </cfRule>
  </conditionalFormatting>
  <conditionalFormatting sqref="I36">
    <cfRule type="cellIs" dxfId="27160" priority="2500" operator="equal">
      <formula>"연"</formula>
    </cfRule>
    <cfRule type="cellIs" dxfId="27159" priority="2501" operator="equal">
      <formula>"연"</formula>
    </cfRule>
    <cfRule type="cellIs" dxfId="27158" priority="2502" operator="equal">
      <formula>"연"</formula>
    </cfRule>
    <cfRule type="cellIs" dxfId="27157" priority="2503" operator="equal">
      <formula>"연"</formula>
    </cfRule>
    <cfRule type="cellIs" dxfId="27156" priority="2504" operator="equal">
      <formula>"연"</formula>
    </cfRule>
  </conditionalFormatting>
  <conditionalFormatting sqref="I36">
    <cfRule type="cellIs" dxfId="27155" priority="2495" operator="equal">
      <formula>"연"</formula>
    </cfRule>
    <cfRule type="cellIs" dxfId="27154" priority="2496" operator="equal">
      <formula>"연"</formula>
    </cfRule>
    <cfRule type="cellIs" dxfId="27153" priority="2497" operator="equal">
      <formula>"연"</formula>
    </cfRule>
    <cfRule type="cellIs" dxfId="27152" priority="2498" operator="equal">
      <formula>"연"</formula>
    </cfRule>
    <cfRule type="cellIs" dxfId="27151" priority="2499" operator="equal">
      <formula>"연"</formula>
    </cfRule>
  </conditionalFormatting>
  <conditionalFormatting sqref="J35">
    <cfRule type="cellIs" dxfId="27150" priority="2494" operator="equal">
      <formula>"연"</formula>
    </cfRule>
  </conditionalFormatting>
  <conditionalFormatting sqref="J35">
    <cfRule type="cellIs" dxfId="27149" priority="2489" operator="equal">
      <formula>"연"</formula>
    </cfRule>
    <cfRule type="cellIs" dxfId="27148" priority="2490" operator="equal">
      <formula>"연"</formula>
    </cfRule>
    <cfRule type="cellIs" dxfId="27147" priority="2491" operator="equal">
      <formula>"연"</formula>
    </cfRule>
    <cfRule type="cellIs" dxfId="27146" priority="2492" operator="equal">
      <formula>"연"</formula>
    </cfRule>
    <cfRule type="cellIs" dxfId="27145" priority="2493" operator="equal">
      <formula>"연"</formula>
    </cfRule>
  </conditionalFormatting>
  <conditionalFormatting sqref="J35">
    <cfRule type="cellIs" dxfId="27144" priority="2488" operator="equal">
      <formula>"연"</formula>
    </cfRule>
  </conditionalFormatting>
  <conditionalFormatting sqref="J35">
    <cfRule type="cellIs" dxfId="27143" priority="2483" operator="equal">
      <formula>"연"</formula>
    </cfRule>
    <cfRule type="cellIs" dxfId="27142" priority="2484" operator="equal">
      <formula>"연"</formula>
    </cfRule>
    <cfRule type="cellIs" dxfId="27141" priority="2485" operator="equal">
      <formula>"연"</formula>
    </cfRule>
    <cfRule type="cellIs" dxfId="27140" priority="2486" operator="equal">
      <formula>"연"</formula>
    </cfRule>
    <cfRule type="cellIs" dxfId="27139" priority="2487" operator="equal">
      <formula>"연"</formula>
    </cfRule>
  </conditionalFormatting>
  <conditionalFormatting sqref="J35">
    <cfRule type="cellIs" dxfId="27138" priority="2478" operator="equal">
      <formula>"연"</formula>
    </cfRule>
    <cfRule type="cellIs" dxfId="27137" priority="2479" operator="equal">
      <formula>"연"</formula>
    </cfRule>
    <cfRule type="cellIs" dxfId="27136" priority="2480" operator="equal">
      <formula>"연"</formula>
    </cfRule>
    <cfRule type="cellIs" dxfId="27135" priority="2481" operator="equal">
      <formula>"연"</formula>
    </cfRule>
    <cfRule type="cellIs" dxfId="27134" priority="2482" operator="equal">
      <formula>"연"</formula>
    </cfRule>
  </conditionalFormatting>
  <conditionalFormatting sqref="J35">
    <cfRule type="cellIs" dxfId="27133" priority="2473" operator="equal">
      <formula>"연"</formula>
    </cfRule>
    <cfRule type="cellIs" dxfId="27132" priority="2474" operator="equal">
      <formula>"연"</formula>
    </cfRule>
    <cfRule type="cellIs" dxfId="27131" priority="2475" operator="equal">
      <formula>"연"</formula>
    </cfRule>
    <cfRule type="cellIs" dxfId="27130" priority="2476" operator="equal">
      <formula>"연"</formula>
    </cfRule>
    <cfRule type="cellIs" dxfId="27129" priority="2477" operator="equal">
      <formula>"연"</formula>
    </cfRule>
  </conditionalFormatting>
  <conditionalFormatting sqref="J37">
    <cfRule type="cellIs" dxfId="27128" priority="2472" operator="equal">
      <formula>"연"</formula>
    </cfRule>
  </conditionalFormatting>
  <conditionalFormatting sqref="J37">
    <cfRule type="cellIs" dxfId="27127" priority="2467" operator="equal">
      <formula>"연"</formula>
    </cfRule>
    <cfRule type="cellIs" dxfId="27126" priority="2468" operator="equal">
      <formula>"연"</formula>
    </cfRule>
    <cfRule type="cellIs" dxfId="27125" priority="2469" operator="equal">
      <formula>"연"</formula>
    </cfRule>
    <cfRule type="cellIs" dxfId="27124" priority="2470" operator="equal">
      <formula>"연"</formula>
    </cfRule>
    <cfRule type="cellIs" dxfId="27123" priority="2471" operator="equal">
      <formula>"연"</formula>
    </cfRule>
  </conditionalFormatting>
  <conditionalFormatting sqref="J37">
    <cfRule type="cellIs" dxfId="27122" priority="2466" operator="equal">
      <formula>"연"</formula>
    </cfRule>
  </conditionalFormatting>
  <conditionalFormatting sqref="J37">
    <cfRule type="cellIs" dxfId="27121" priority="2461" operator="equal">
      <formula>"연"</formula>
    </cfRule>
    <cfRule type="cellIs" dxfId="27120" priority="2462" operator="equal">
      <formula>"연"</formula>
    </cfRule>
    <cfRule type="cellIs" dxfId="27119" priority="2463" operator="equal">
      <formula>"연"</formula>
    </cfRule>
    <cfRule type="cellIs" dxfId="27118" priority="2464" operator="equal">
      <formula>"연"</formula>
    </cfRule>
    <cfRule type="cellIs" dxfId="27117" priority="2465" operator="equal">
      <formula>"연"</formula>
    </cfRule>
  </conditionalFormatting>
  <conditionalFormatting sqref="J37">
    <cfRule type="cellIs" dxfId="27116" priority="2456" operator="equal">
      <formula>"연"</formula>
    </cfRule>
    <cfRule type="cellIs" dxfId="27115" priority="2457" operator="equal">
      <formula>"연"</formula>
    </cfRule>
    <cfRule type="cellIs" dxfId="27114" priority="2458" operator="equal">
      <formula>"연"</formula>
    </cfRule>
    <cfRule type="cellIs" dxfId="27113" priority="2459" operator="equal">
      <formula>"연"</formula>
    </cfRule>
    <cfRule type="cellIs" dxfId="27112" priority="2460" operator="equal">
      <formula>"연"</formula>
    </cfRule>
  </conditionalFormatting>
  <conditionalFormatting sqref="J37">
    <cfRule type="cellIs" dxfId="27111" priority="2451" operator="equal">
      <formula>"연"</formula>
    </cfRule>
    <cfRule type="cellIs" dxfId="27110" priority="2452" operator="equal">
      <formula>"연"</formula>
    </cfRule>
    <cfRule type="cellIs" dxfId="27109" priority="2453" operator="equal">
      <formula>"연"</formula>
    </cfRule>
    <cfRule type="cellIs" dxfId="27108" priority="2454" operator="equal">
      <formula>"연"</formula>
    </cfRule>
    <cfRule type="cellIs" dxfId="27107" priority="2455" operator="equal">
      <formula>"연"</formula>
    </cfRule>
  </conditionalFormatting>
  <conditionalFormatting sqref="K36">
    <cfRule type="cellIs" dxfId="27106" priority="2450" operator="equal">
      <formula>"연"</formula>
    </cfRule>
  </conditionalFormatting>
  <conditionalFormatting sqref="K36">
    <cfRule type="cellIs" dxfId="27105" priority="2445" operator="equal">
      <formula>"연"</formula>
    </cfRule>
    <cfRule type="cellIs" dxfId="27104" priority="2446" operator="equal">
      <formula>"연"</formula>
    </cfRule>
    <cfRule type="cellIs" dxfId="27103" priority="2447" operator="equal">
      <formula>"연"</formula>
    </cfRule>
    <cfRule type="cellIs" dxfId="27102" priority="2448" operator="equal">
      <formula>"연"</formula>
    </cfRule>
    <cfRule type="cellIs" dxfId="27101" priority="2449" operator="equal">
      <formula>"연"</formula>
    </cfRule>
  </conditionalFormatting>
  <conditionalFormatting sqref="K36">
    <cfRule type="cellIs" dxfId="27100" priority="2444" operator="equal">
      <formula>"연"</formula>
    </cfRule>
  </conditionalFormatting>
  <conditionalFormatting sqref="K36">
    <cfRule type="cellIs" dxfId="27099" priority="2439" operator="equal">
      <formula>"연"</formula>
    </cfRule>
    <cfRule type="cellIs" dxfId="27098" priority="2440" operator="equal">
      <formula>"연"</formula>
    </cfRule>
    <cfRule type="cellIs" dxfId="27097" priority="2441" operator="equal">
      <formula>"연"</formula>
    </cfRule>
    <cfRule type="cellIs" dxfId="27096" priority="2442" operator="equal">
      <formula>"연"</formula>
    </cfRule>
    <cfRule type="cellIs" dxfId="27095" priority="2443" operator="equal">
      <formula>"연"</formula>
    </cfRule>
  </conditionalFormatting>
  <conditionalFormatting sqref="K36">
    <cfRule type="cellIs" dxfId="27094" priority="2434" operator="equal">
      <formula>"연"</formula>
    </cfRule>
    <cfRule type="cellIs" dxfId="27093" priority="2435" operator="equal">
      <formula>"연"</formula>
    </cfRule>
    <cfRule type="cellIs" dxfId="27092" priority="2436" operator="equal">
      <formula>"연"</formula>
    </cfRule>
    <cfRule type="cellIs" dxfId="27091" priority="2437" operator="equal">
      <formula>"연"</formula>
    </cfRule>
    <cfRule type="cellIs" dxfId="27090" priority="2438" operator="equal">
      <formula>"연"</formula>
    </cfRule>
  </conditionalFormatting>
  <conditionalFormatting sqref="K36">
    <cfRule type="cellIs" dxfId="27089" priority="2429" operator="equal">
      <formula>"연"</formula>
    </cfRule>
    <cfRule type="cellIs" dxfId="27088" priority="2430" operator="equal">
      <formula>"연"</formula>
    </cfRule>
    <cfRule type="cellIs" dxfId="27087" priority="2431" operator="equal">
      <formula>"연"</formula>
    </cfRule>
    <cfRule type="cellIs" dxfId="27086" priority="2432" operator="equal">
      <formula>"연"</formula>
    </cfRule>
    <cfRule type="cellIs" dxfId="27085" priority="2433" operator="equal">
      <formula>"연"</formula>
    </cfRule>
  </conditionalFormatting>
  <conditionalFormatting sqref="K35">
    <cfRule type="cellIs" dxfId="27084" priority="2428" operator="equal">
      <formula>"연"</formula>
    </cfRule>
  </conditionalFormatting>
  <conditionalFormatting sqref="K35">
    <cfRule type="cellIs" dxfId="27083" priority="2423" operator="equal">
      <formula>"연"</formula>
    </cfRule>
    <cfRule type="cellIs" dxfId="27082" priority="2424" operator="equal">
      <formula>"연"</formula>
    </cfRule>
    <cfRule type="cellIs" dxfId="27081" priority="2425" operator="equal">
      <formula>"연"</formula>
    </cfRule>
    <cfRule type="cellIs" dxfId="27080" priority="2426" operator="equal">
      <formula>"연"</formula>
    </cfRule>
    <cfRule type="cellIs" dxfId="27079" priority="2427" operator="equal">
      <formula>"연"</formula>
    </cfRule>
  </conditionalFormatting>
  <conditionalFormatting sqref="K35">
    <cfRule type="cellIs" dxfId="27078" priority="2422" operator="equal">
      <formula>"연"</formula>
    </cfRule>
  </conditionalFormatting>
  <conditionalFormatting sqref="K35">
    <cfRule type="cellIs" dxfId="27077" priority="2417" operator="equal">
      <formula>"연"</formula>
    </cfRule>
    <cfRule type="cellIs" dxfId="27076" priority="2418" operator="equal">
      <formula>"연"</formula>
    </cfRule>
    <cfRule type="cellIs" dxfId="27075" priority="2419" operator="equal">
      <formula>"연"</formula>
    </cfRule>
    <cfRule type="cellIs" dxfId="27074" priority="2420" operator="equal">
      <formula>"연"</formula>
    </cfRule>
    <cfRule type="cellIs" dxfId="27073" priority="2421" operator="equal">
      <formula>"연"</formula>
    </cfRule>
  </conditionalFormatting>
  <conditionalFormatting sqref="K35">
    <cfRule type="cellIs" dxfId="27072" priority="2412" operator="equal">
      <formula>"연"</formula>
    </cfRule>
    <cfRule type="cellIs" dxfId="27071" priority="2413" operator="equal">
      <formula>"연"</formula>
    </cfRule>
    <cfRule type="cellIs" dxfId="27070" priority="2414" operator="equal">
      <formula>"연"</formula>
    </cfRule>
    <cfRule type="cellIs" dxfId="27069" priority="2415" operator="equal">
      <formula>"연"</formula>
    </cfRule>
    <cfRule type="cellIs" dxfId="27068" priority="2416" operator="equal">
      <formula>"연"</formula>
    </cfRule>
  </conditionalFormatting>
  <conditionalFormatting sqref="K35">
    <cfRule type="cellIs" dxfId="27067" priority="2407" operator="equal">
      <formula>"연"</formula>
    </cfRule>
    <cfRule type="cellIs" dxfId="27066" priority="2408" operator="equal">
      <formula>"연"</formula>
    </cfRule>
    <cfRule type="cellIs" dxfId="27065" priority="2409" operator="equal">
      <formula>"연"</formula>
    </cfRule>
    <cfRule type="cellIs" dxfId="27064" priority="2410" operator="equal">
      <formula>"연"</formula>
    </cfRule>
    <cfRule type="cellIs" dxfId="27063" priority="2411" operator="equal">
      <formula>"연"</formula>
    </cfRule>
  </conditionalFormatting>
  <conditionalFormatting sqref="L37">
    <cfRule type="cellIs" dxfId="27062" priority="2406" operator="equal">
      <formula>"연"</formula>
    </cfRule>
  </conditionalFormatting>
  <conditionalFormatting sqref="L37">
    <cfRule type="cellIs" dxfId="27061" priority="2401" operator="equal">
      <formula>"연"</formula>
    </cfRule>
    <cfRule type="cellIs" dxfId="27060" priority="2402" operator="equal">
      <formula>"연"</formula>
    </cfRule>
    <cfRule type="cellIs" dxfId="27059" priority="2403" operator="equal">
      <formula>"연"</formula>
    </cfRule>
    <cfRule type="cellIs" dxfId="27058" priority="2404" operator="equal">
      <formula>"연"</formula>
    </cfRule>
    <cfRule type="cellIs" dxfId="27057" priority="2405" operator="equal">
      <formula>"연"</formula>
    </cfRule>
  </conditionalFormatting>
  <conditionalFormatting sqref="L37">
    <cfRule type="cellIs" dxfId="27056" priority="2400" operator="equal">
      <formula>"연"</formula>
    </cfRule>
  </conditionalFormatting>
  <conditionalFormatting sqref="L37">
    <cfRule type="cellIs" dxfId="27055" priority="2395" operator="equal">
      <formula>"연"</formula>
    </cfRule>
    <cfRule type="cellIs" dxfId="27054" priority="2396" operator="equal">
      <formula>"연"</formula>
    </cfRule>
    <cfRule type="cellIs" dxfId="27053" priority="2397" operator="equal">
      <formula>"연"</formula>
    </cfRule>
    <cfRule type="cellIs" dxfId="27052" priority="2398" operator="equal">
      <formula>"연"</formula>
    </cfRule>
    <cfRule type="cellIs" dxfId="27051" priority="2399" operator="equal">
      <formula>"연"</formula>
    </cfRule>
  </conditionalFormatting>
  <conditionalFormatting sqref="L37">
    <cfRule type="cellIs" dxfId="27050" priority="2390" operator="equal">
      <formula>"연"</formula>
    </cfRule>
    <cfRule type="cellIs" dxfId="27049" priority="2391" operator="equal">
      <formula>"연"</formula>
    </cfRule>
    <cfRule type="cellIs" dxfId="27048" priority="2392" operator="equal">
      <formula>"연"</formula>
    </cfRule>
    <cfRule type="cellIs" dxfId="27047" priority="2393" operator="equal">
      <formula>"연"</formula>
    </cfRule>
    <cfRule type="cellIs" dxfId="27046" priority="2394" operator="equal">
      <formula>"연"</formula>
    </cfRule>
  </conditionalFormatting>
  <conditionalFormatting sqref="L37">
    <cfRule type="cellIs" dxfId="27045" priority="2385" operator="equal">
      <formula>"연"</formula>
    </cfRule>
    <cfRule type="cellIs" dxfId="27044" priority="2386" operator="equal">
      <formula>"연"</formula>
    </cfRule>
    <cfRule type="cellIs" dxfId="27043" priority="2387" operator="equal">
      <formula>"연"</formula>
    </cfRule>
    <cfRule type="cellIs" dxfId="27042" priority="2388" operator="equal">
      <formula>"연"</formula>
    </cfRule>
    <cfRule type="cellIs" dxfId="27041" priority="2389" operator="equal">
      <formula>"연"</formula>
    </cfRule>
  </conditionalFormatting>
  <conditionalFormatting sqref="M35">
    <cfRule type="cellIs" dxfId="27040" priority="2384" operator="equal">
      <formula>"연"</formula>
    </cfRule>
  </conditionalFormatting>
  <conditionalFormatting sqref="M35">
    <cfRule type="cellIs" dxfId="27039" priority="2379" operator="equal">
      <formula>"연"</formula>
    </cfRule>
    <cfRule type="cellIs" dxfId="27038" priority="2380" operator="equal">
      <formula>"연"</formula>
    </cfRule>
    <cfRule type="cellIs" dxfId="27037" priority="2381" operator="equal">
      <formula>"연"</formula>
    </cfRule>
    <cfRule type="cellIs" dxfId="27036" priority="2382" operator="equal">
      <formula>"연"</formula>
    </cfRule>
    <cfRule type="cellIs" dxfId="27035" priority="2383" operator="equal">
      <formula>"연"</formula>
    </cfRule>
  </conditionalFormatting>
  <conditionalFormatting sqref="M35">
    <cfRule type="cellIs" dxfId="27034" priority="2378" operator="equal">
      <formula>"연"</formula>
    </cfRule>
  </conditionalFormatting>
  <conditionalFormatting sqref="M35">
    <cfRule type="cellIs" dxfId="27033" priority="2373" operator="equal">
      <formula>"연"</formula>
    </cfRule>
    <cfRule type="cellIs" dxfId="27032" priority="2374" operator="equal">
      <formula>"연"</formula>
    </cfRule>
    <cfRule type="cellIs" dxfId="27031" priority="2375" operator="equal">
      <formula>"연"</formula>
    </cfRule>
    <cfRule type="cellIs" dxfId="27030" priority="2376" operator="equal">
      <formula>"연"</formula>
    </cfRule>
    <cfRule type="cellIs" dxfId="27029" priority="2377" operator="equal">
      <formula>"연"</formula>
    </cfRule>
  </conditionalFormatting>
  <conditionalFormatting sqref="M35">
    <cfRule type="cellIs" dxfId="27028" priority="2368" operator="equal">
      <formula>"연"</formula>
    </cfRule>
    <cfRule type="cellIs" dxfId="27027" priority="2369" operator="equal">
      <formula>"연"</formula>
    </cfRule>
    <cfRule type="cellIs" dxfId="27026" priority="2370" operator="equal">
      <formula>"연"</formula>
    </cfRule>
    <cfRule type="cellIs" dxfId="27025" priority="2371" operator="equal">
      <formula>"연"</formula>
    </cfRule>
    <cfRule type="cellIs" dxfId="27024" priority="2372" operator="equal">
      <formula>"연"</formula>
    </cfRule>
  </conditionalFormatting>
  <conditionalFormatting sqref="M35">
    <cfRule type="cellIs" dxfId="27023" priority="2363" operator="equal">
      <formula>"연"</formula>
    </cfRule>
    <cfRule type="cellIs" dxfId="27022" priority="2364" operator="equal">
      <formula>"연"</formula>
    </cfRule>
    <cfRule type="cellIs" dxfId="27021" priority="2365" operator="equal">
      <formula>"연"</formula>
    </cfRule>
    <cfRule type="cellIs" dxfId="27020" priority="2366" operator="equal">
      <formula>"연"</formula>
    </cfRule>
    <cfRule type="cellIs" dxfId="27019" priority="2367" operator="equal">
      <formula>"연"</formula>
    </cfRule>
  </conditionalFormatting>
  <conditionalFormatting sqref="M34">
    <cfRule type="cellIs" dxfId="27018" priority="2362" operator="equal">
      <formula>"연"</formula>
    </cfRule>
  </conditionalFormatting>
  <conditionalFormatting sqref="M34">
    <cfRule type="cellIs" dxfId="27017" priority="2357" operator="equal">
      <formula>"연"</formula>
    </cfRule>
    <cfRule type="cellIs" dxfId="27016" priority="2358" operator="equal">
      <formula>"연"</formula>
    </cfRule>
    <cfRule type="cellIs" dxfId="27015" priority="2359" operator="equal">
      <formula>"연"</formula>
    </cfRule>
    <cfRule type="cellIs" dxfId="27014" priority="2360" operator="equal">
      <formula>"연"</formula>
    </cfRule>
    <cfRule type="cellIs" dxfId="27013" priority="2361" operator="equal">
      <formula>"연"</formula>
    </cfRule>
  </conditionalFormatting>
  <conditionalFormatting sqref="M34">
    <cfRule type="cellIs" dxfId="27012" priority="2356" operator="equal">
      <formula>"연"</formula>
    </cfRule>
  </conditionalFormatting>
  <conditionalFormatting sqref="M34">
    <cfRule type="cellIs" dxfId="27011" priority="2351" operator="equal">
      <formula>"연"</formula>
    </cfRule>
    <cfRule type="cellIs" dxfId="27010" priority="2352" operator="equal">
      <formula>"연"</formula>
    </cfRule>
    <cfRule type="cellIs" dxfId="27009" priority="2353" operator="equal">
      <formula>"연"</formula>
    </cfRule>
    <cfRule type="cellIs" dxfId="27008" priority="2354" operator="equal">
      <formula>"연"</formula>
    </cfRule>
    <cfRule type="cellIs" dxfId="27007" priority="2355" operator="equal">
      <formula>"연"</formula>
    </cfRule>
  </conditionalFormatting>
  <conditionalFormatting sqref="M34">
    <cfRule type="cellIs" dxfId="27006" priority="2346" operator="equal">
      <formula>"연"</formula>
    </cfRule>
    <cfRule type="cellIs" dxfId="27005" priority="2347" operator="equal">
      <formula>"연"</formula>
    </cfRule>
    <cfRule type="cellIs" dxfId="27004" priority="2348" operator="equal">
      <formula>"연"</formula>
    </cfRule>
    <cfRule type="cellIs" dxfId="27003" priority="2349" operator="equal">
      <formula>"연"</formula>
    </cfRule>
    <cfRule type="cellIs" dxfId="27002" priority="2350" operator="equal">
      <formula>"연"</formula>
    </cfRule>
  </conditionalFormatting>
  <conditionalFormatting sqref="M34">
    <cfRule type="cellIs" dxfId="27001" priority="2341" operator="equal">
      <formula>"연"</formula>
    </cfRule>
    <cfRule type="cellIs" dxfId="27000" priority="2342" operator="equal">
      <formula>"연"</formula>
    </cfRule>
    <cfRule type="cellIs" dxfId="26999" priority="2343" operator="equal">
      <formula>"연"</formula>
    </cfRule>
    <cfRule type="cellIs" dxfId="26998" priority="2344" operator="equal">
      <formula>"연"</formula>
    </cfRule>
    <cfRule type="cellIs" dxfId="26997" priority="2345" operator="equal">
      <formula>"연"</formula>
    </cfRule>
  </conditionalFormatting>
  <conditionalFormatting sqref="N36">
    <cfRule type="cellIs" dxfId="26996" priority="2340" operator="equal">
      <formula>"연"</formula>
    </cfRule>
  </conditionalFormatting>
  <conditionalFormatting sqref="N36">
    <cfRule type="cellIs" dxfId="26995" priority="2335" operator="equal">
      <formula>"연"</formula>
    </cfRule>
    <cfRule type="cellIs" dxfId="26994" priority="2336" operator="equal">
      <formula>"연"</formula>
    </cfRule>
    <cfRule type="cellIs" dxfId="26993" priority="2337" operator="equal">
      <formula>"연"</formula>
    </cfRule>
    <cfRule type="cellIs" dxfId="26992" priority="2338" operator="equal">
      <formula>"연"</formula>
    </cfRule>
    <cfRule type="cellIs" dxfId="26991" priority="2339" operator="equal">
      <formula>"연"</formula>
    </cfRule>
  </conditionalFormatting>
  <conditionalFormatting sqref="N36">
    <cfRule type="cellIs" dxfId="26990" priority="2334" operator="equal">
      <formula>"연"</formula>
    </cfRule>
  </conditionalFormatting>
  <conditionalFormatting sqref="N36">
    <cfRule type="cellIs" dxfId="26989" priority="2329" operator="equal">
      <formula>"연"</formula>
    </cfRule>
    <cfRule type="cellIs" dxfId="26988" priority="2330" operator="equal">
      <formula>"연"</formula>
    </cfRule>
    <cfRule type="cellIs" dxfId="26987" priority="2331" operator="equal">
      <formula>"연"</formula>
    </cfRule>
    <cfRule type="cellIs" dxfId="26986" priority="2332" operator="equal">
      <formula>"연"</formula>
    </cfRule>
    <cfRule type="cellIs" dxfId="26985" priority="2333" operator="equal">
      <formula>"연"</formula>
    </cfRule>
  </conditionalFormatting>
  <conditionalFormatting sqref="N36">
    <cfRule type="cellIs" dxfId="26984" priority="2324" operator="equal">
      <formula>"연"</formula>
    </cfRule>
    <cfRule type="cellIs" dxfId="26983" priority="2325" operator="equal">
      <formula>"연"</formula>
    </cfRule>
    <cfRule type="cellIs" dxfId="26982" priority="2326" operator="equal">
      <formula>"연"</formula>
    </cfRule>
    <cfRule type="cellIs" dxfId="26981" priority="2327" operator="equal">
      <formula>"연"</formula>
    </cfRule>
    <cfRule type="cellIs" dxfId="26980" priority="2328" operator="equal">
      <formula>"연"</formula>
    </cfRule>
  </conditionalFormatting>
  <conditionalFormatting sqref="N36">
    <cfRule type="cellIs" dxfId="26979" priority="2319" operator="equal">
      <formula>"연"</formula>
    </cfRule>
    <cfRule type="cellIs" dxfId="26978" priority="2320" operator="equal">
      <formula>"연"</formula>
    </cfRule>
    <cfRule type="cellIs" dxfId="26977" priority="2321" operator="equal">
      <formula>"연"</formula>
    </cfRule>
    <cfRule type="cellIs" dxfId="26976" priority="2322" operator="equal">
      <formula>"연"</formula>
    </cfRule>
    <cfRule type="cellIs" dxfId="26975" priority="2323" operator="equal">
      <formula>"연"</formula>
    </cfRule>
  </conditionalFormatting>
  <conditionalFormatting sqref="P34">
    <cfRule type="cellIs" dxfId="26974" priority="2318" operator="equal">
      <formula>"연"</formula>
    </cfRule>
  </conditionalFormatting>
  <conditionalFormatting sqref="P34">
    <cfRule type="cellIs" dxfId="26973" priority="2313" operator="equal">
      <formula>"연"</formula>
    </cfRule>
    <cfRule type="cellIs" dxfId="26972" priority="2314" operator="equal">
      <formula>"연"</formula>
    </cfRule>
    <cfRule type="cellIs" dxfId="26971" priority="2315" operator="equal">
      <formula>"연"</formula>
    </cfRule>
    <cfRule type="cellIs" dxfId="26970" priority="2316" operator="equal">
      <formula>"연"</formula>
    </cfRule>
    <cfRule type="cellIs" dxfId="26969" priority="2317" operator="equal">
      <formula>"연"</formula>
    </cfRule>
  </conditionalFormatting>
  <conditionalFormatting sqref="P34">
    <cfRule type="cellIs" dxfId="26968" priority="2312" operator="equal">
      <formula>"연"</formula>
    </cfRule>
  </conditionalFormatting>
  <conditionalFormatting sqref="P34">
    <cfRule type="cellIs" dxfId="26967" priority="2307" operator="equal">
      <formula>"연"</formula>
    </cfRule>
    <cfRule type="cellIs" dxfId="26966" priority="2308" operator="equal">
      <formula>"연"</formula>
    </cfRule>
    <cfRule type="cellIs" dxfId="26965" priority="2309" operator="equal">
      <formula>"연"</formula>
    </cfRule>
    <cfRule type="cellIs" dxfId="26964" priority="2310" operator="equal">
      <formula>"연"</formula>
    </cfRule>
    <cfRule type="cellIs" dxfId="26963" priority="2311" operator="equal">
      <formula>"연"</formula>
    </cfRule>
  </conditionalFormatting>
  <conditionalFormatting sqref="P34">
    <cfRule type="cellIs" dxfId="26962" priority="2302" operator="equal">
      <formula>"연"</formula>
    </cfRule>
    <cfRule type="cellIs" dxfId="26961" priority="2303" operator="equal">
      <formula>"연"</formula>
    </cfRule>
    <cfRule type="cellIs" dxfId="26960" priority="2304" operator="equal">
      <formula>"연"</formula>
    </cfRule>
    <cfRule type="cellIs" dxfId="26959" priority="2305" operator="equal">
      <formula>"연"</formula>
    </cfRule>
    <cfRule type="cellIs" dxfId="26958" priority="2306" operator="equal">
      <formula>"연"</formula>
    </cfRule>
  </conditionalFormatting>
  <conditionalFormatting sqref="P34">
    <cfRule type="cellIs" dxfId="26957" priority="2297" operator="equal">
      <formula>"연"</formula>
    </cfRule>
    <cfRule type="cellIs" dxfId="26956" priority="2298" operator="equal">
      <formula>"연"</formula>
    </cfRule>
    <cfRule type="cellIs" dxfId="26955" priority="2299" operator="equal">
      <formula>"연"</formula>
    </cfRule>
    <cfRule type="cellIs" dxfId="26954" priority="2300" operator="equal">
      <formula>"연"</formula>
    </cfRule>
    <cfRule type="cellIs" dxfId="26953" priority="2301" operator="equal">
      <formula>"연"</formula>
    </cfRule>
  </conditionalFormatting>
  <conditionalFormatting sqref="P37">
    <cfRule type="cellIs" dxfId="26952" priority="2296" operator="equal">
      <formula>"연"</formula>
    </cfRule>
  </conditionalFormatting>
  <conditionalFormatting sqref="P37">
    <cfRule type="cellIs" dxfId="26951" priority="2291" operator="equal">
      <formula>"연"</formula>
    </cfRule>
    <cfRule type="cellIs" dxfId="26950" priority="2292" operator="equal">
      <formula>"연"</formula>
    </cfRule>
    <cfRule type="cellIs" dxfId="26949" priority="2293" operator="equal">
      <formula>"연"</formula>
    </cfRule>
    <cfRule type="cellIs" dxfId="26948" priority="2294" operator="equal">
      <formula>"연"</formula>
    </cfRule>
    <cfRule type="cellIs" dxfId="26947" priority="2295" operator="equal">
      <formula>"연"</formula>
    </cfRule>
  </conditionalFormatting>
  <conditionalFormatting sqref="P37">
    <cfRule type="cellIs" dxfId="26946" priority="2290" operator="equal">
      <formula>"연"</formula>
    </cfRule>
  </conditionalFormatting>
  <conditionalFormatting sqref="P37">
    <cfRule type="cellIs" dxfId="26945" priority="2285" operator="equal">
      <formula>"연"</formula>
    </cfRule>
    <cfRule type="cellIs" dxfId="26944" priority="2286" operator="equal">
      <formula>"연"</formula>
    </cfRule>
    <cfRule type="cellIs" dxfId="26943" priority="2287" operator="equal">
      <formula>"연"</formula>
    </cfRule>
    <cfRule type="cellIs" dxfId="26942" priority="2288" operator="equal">
      <formula>"연"</formula>
    </cfRule>
    <cfRule type="cellIs" dxfId="26941" priority="2289" operator="equal">
      <formula>"연"</formula>
    </cfRule>
  </conditionalFormatting>
  <conditionalFormatting sqref="P37">
    <cfRule type="cellIs" dxfId="26940" priority="2280" operator="equal">
      <formula>"연"</formula>
    </cfRule>
    <cfRule type="cellIs" dxfId="26939" priority="2281" operator="equal">
      <formula>"연"</formula>
    </cfRule>
    <cfRule type="cellIs" dxfId="26938" priority="2282" operator="equal">
      <formula>"연"</formula>
    </cfRule>
    <cfRule type="cellIs" dxfId="26937" priority="2283" operator="equal">
      <formula>"연"</formula>
    </cfRule>
    <cfRule type="cellIs" dxfId="26936" priority="2284" operator="equal">
      <formula>"연"</formula>
    </cfRule>
  </conditionalFormatting>
  <conditionalFormatting sqref="P37">
    <cfRule type="cellIs" dxfId="26935" priority="2275" operator="equal">
      <formula>"연"</formula>
    </cfRule>
    <cfRule type="cellIs" dxfId="26934" priority="2276" operator="equal">
      <formula>"연"</formula>
    </cfRule>
    <cfRule type="cellIs" dxfId="26933" priority="2277" operator="equal">
      <formula>"연"</formula>
    </cfRule>
    <cfRule type="cellIs" dxfId="26932" priority="2278" operator="equal">
      <formula>"연"</formula>
    </cfRule>
    <cfRule type="cellIs" dxfId="26931" priority="2279" operator="equal">
      <formula>"연"</formula>
    </cfRule>
  </conditionalFormatting>
  <conditionalFormatting sqref="Q36">
    <cfRule type="cellIs" dxfId="26930" priority="2274" operator="equal">
      <formula>"연"</formula>
    </cfRule>
  </conditionalFormatting>
  <conditionalFormatting sqref="Q36">
    <cfRule type="cellIs" dxfId="26929" priority="2269" operator="equal">
      <formula>"연"</formula>
    </cfRule>
    <cfRule type="cellIs" dxfId="26928" priority="2270" operator="equal">
      <formula>"연"</formula>
    </cfRule>
    <cfRule type="cellIs" dxfId="26927" priority="2271" operator="equal">
      <formula>"연"</formula>
    </cfRule>
    <cfRule type="cellIs" dxfId="26926" priority="2272" operator="equal">
      <formula>"연"</formula>
    </cfRule>
    <cfRule type="cellIs" dxfId="26925" priority="2273" operator="equal">
      <formula>"연"</formula>
    </cfRule>
  </conditionalFormatting>
  <conditionalFormatting sqref="Q36">
    <cfRule type="cellIs" dxfId="26924" priority="2268" operator="equal">
      <formula>"연"</formula>
    </cfRule>
  </conditionalFormatting>
  <conditionalFormatting sqref="Q36">
    <cfRule type="cellIs" dxfId="26923" priority="2263" operator="equal">
      <formula>"연"</formula>
    </cfRule>
    <cfRule type="cellIs" dxfId="26922" priority="2264" operator="equal">
      <formula>"연"</formula>
    </cfRule>
    <cfRule type="cellIs" dxfId="26921" priority="2265" operator="equal">
      <formula>"연"</formula>
    </cfRule>
    <cfRule type="cellIs" dxfId="26920" priority="2266" operator="equal">
      <formula>"연"</formula>
    </cfRule>
    <cfRule type="cellIs" dxfId="26919" priority="2267" operator="equal">
      <formula>"연"</formula>
    </cfRule>
  </conditionalFormatting>
  <conditionalFormatting sqref="Q36">
    <cfRule type="cellIs" dxfId="26918" priority="2258" operator="equal">
      <formula>"연"</formula>
    </cfRule>
    <cfRule type="cellIs" dxfId="26917" priority="2259" operator="equal">
      <formula>"연"</formula>
    </cfRule>
    <cfRule type="cellIs" dxfId="26916" priority="2260" operator="equal">
      <formula>"연"</formula>
    </cfRule>
    <cfRule type="cellIs" dxfId="26915" priority="2261" operator="equal">
      <formula>"연"</formula>
    </cfRule>
    <cfRule type="cellIs" dxfId="26914" priority="2262" operator="equal">
      <formula>"연"</formula>
    </cfRule>
  </conditionalFormatting>
  <conditionalFormatting sqref="Q36">
    <cfRule type="cellIs" dxfId="26913" priority="2253" operator="equal">
      <formula>"연"</formula>
    </cfRule>
    <cfRule type="cellIs" dxfId="26912" priority="2254" operator="equal">
      <formula>"연"</formula>
    </cfRule>
    <cfRule type="cellIs" dxfId="26911" priority="2255" operator="equal">
      <formula>"연"</formula>
    </cfRule>
    <cfRule type="cellIs" dxfId="26910" priority="2256" operator="equal">
      <formula>"연"</formula>
    </cfRule>
    <cfRule type="cellIs" dxfId="26909" priority="2257" operator="equal">
      <formula>"연"</formula>
    </cfRule>
  </conditionalFormatting>
  <conditionalFormatting sqref="Q35">
    <cfRule type="cellIs" dxfId="26908" priority="2252" operator="equal">
      <formula>"연"</formula>
    </cfRule>
  </conditionalFormatting>
  <conditionalFormatting sqref="Q35">
    <cfRule type="cellIs" dxfId="26907" priority="2247" operator="equal">
      <formula>"연"</formula>
    </cfRule>
    <cfRule type="cellIs" dxfId="26906" priority="2248" operator="equal">
      <formula>"연"</formula>
    </cfRule>
    <cfRule type="cellIs" dxfId="26905" priority="2249" operator="equal">
      <formula>"연"</formula>
    </cfRule>
    <cfRule type="cellIs" dxfId="26904" priority="2250" operator="equal">
      <formula>"연"</formula>
    </cfRule>
    <cfRule type="cellIs" dxfId="26903" priority="2251" operator="equal">
      <formula>"연"</formula>
    </cfRule>
  </conditionalFormatting>
  <conditionalFormatting sqref="Q35">
    <cfRule type="cellIs" dxfId="26902" priority="2246" operator="equal">
      <formula>"연"</formula>
    </cfRule>
  </conditionalFormatting>
  <conditionalFormatting sqref="Q35">
    <cfRule type="cellIs" dxfId="26901" priority="2241" operator="equal">
      <formula>"연"</formula>
    </cfRule>
    <cfRule type="cellIs" dxfId="26900" priority="2242" operator="equal">
      <formula>"연"</formula>
    </cfRule>
    <cfRule type="cellIs" dxfId="26899" priority="2243" operator="equal">
      <formula>"연"</formula>
    </cfRule>
    <cfRule type="cellIs" dxfId="26898" priority="2244" operator="equal">
      <formula>"연"</formula>
    </cfRule>
    <cfRule type="cellIs" dxfId="26897" priority="2245" operator="equal">
      <formula>"연"</formula>
    </cfRule>
  </conditionalFormatting>
  <conditionalFormatting sqref="Q35">
    <cfRule type="cellIs" dxfId="26896" priority="2236" operator="equal">
      <formula>"연"</formula>
    </cfRule>
    <cfRule type="cellIs" dxfId="26895" priority="2237" operator="equal">
      <formula>"연"</formula>
    </cfRule>
    <cfRule type="cellIs" dxfId="26894" priority="2238" operator="equal">
      <formula>"연"</formula>
    </cfRule>
    <cfRule type="cellIs" dxfId="26893" priority="2239" operator="equal">
      <formula>"연"</formula>
    </cfRule>
    <cfRule type="cellIs" dxfId="26892" priority="2240" operator="equal">
      <formula>"연"</formula>
    </cfRule>
  </conditionalFormatting>
  <conditionalFormatting sqref="Q35">
    <cfRule type="cellIs" dxfId="26891" priority="2231" operator="equal">
      <formula>"연"</formula>
    </cfRule>
    <cfRule type="cellIs" dxfId="26890" priority="2232" operator="equal">
      <formula>"연"</formula>
    </cfRule>
    <cfRule type="cellIs" dxfId="26889" priority="2233" operator="equal">
      <formula>"연"</formula>
    </cfRule>
    <cfRule type="cellIs" dxfId="26888" priority="2234" operator="equal">
      <formula>"연"</formula>
    </cfRule>
    <cfRule type="cellIs" dxfId="26887" priority="2235" operator="equal">
      <formula>"연"</formula>
    </cfRule>
  </conditionalFormatting>
  <conditionalFormatting sqref="R35">
    <cfRule type="cellIs" dxfId="26886" priority="2230" operator="equal">
      <formula>"연"</formula>
    </cfRule>
  </conditionalFormatting>
  <conditionalFormatting sqref="R35">
    <cfRule type="cellIs" dxfId="26885" priority="2225" operator="equal">
      <formula>"연"</formula>
    </cfRule>
    <cfRule type="cellIs" dxfId="26884" priority="2226" operator="equal">
      <formula>"연"</formula>
    </cfRule>
    <cfRule type="cellIs" dxfId="26883" priority="2227" operator="equal">
      <formula>"연"</formula>
    </cfRule>
    <cfRule type="cellIs" dxfId="26882" priority="2228" operator="equal">
      <formula>"연"</formula>
    </cfRule>
    <cfRule type="cellIs" dxfId="26881" priority="2229" operator="equal">
      <formula>"연"</formula>
    </cfRule>
  </conditionalFormatting>
  <conditionalFormatting sqref="R35">
    <cfRule type="cellIs" dxfId="26880" priority="2224" operator="equal">
      <formula>"연"</formula>
    </cfRule>
  </conditionalFormatting>
  <conditionalFormatting sqref="R35">
    <cfRule type="cellIs" dxfId="26879" priority="2219" operator="equal">
      <formula>"연"</formula>
    </cfRule>
    <cfRule type="cellIs" dxfId="26878" priority="2220" operator="equal">
      <formula>"연"</formula>
    </cfRule>
    <cfRule type="cellIs" dxfId="26877" priority="2221" operator="equal">
      <formula>"연"</formula>
    </cfRule>
    <cfRule type="cellIs" dxfId="26876" priority="2222" operator="equal">
      <formula>"연"</formula>
    </cfRule>
    <cfRule type="cellIs" dxfId="26875" priority="2223" operator="equal">
      <formula>"연"</formula>
    </cfRule>
  </conditionalFormatting>
  <conditionalFormatting sqref="R35">
    <cfRule type="cellIs" dxfId="26874" priority="2214" operator="equal">
      <formula>"연"</formula>
    </cfRule>
    <cfRule type="cellIs" dxfId="26873" priority="2215" operator="equal">
      <formula>"연"</formula>
    </cfRule>
    <cfRule type="cellIs" dxfId="26872" priority="2216" operator="equal">
      <formula>"연"</formula>
    </cfRule>
    <cfRule type="cellIs" dxfId="26871" priority="2217" operator="equal">
      <formula>"연"</formula>
    </cfRule>
    <cfRule type="cellIs" dxfId="26870" priority="2218" operator="equal">
      <formula>"연"</formula>
    </cfRule>
  </conditionalFormatting>
  <conditionalFormatting sqref="R35">
    <cfRule type="cellIs" dxfId="26869" priority="2209" operator="equal">
      <formula>"연"</formula>
    </cfRule>
    <cfRule type="cellIs" dxfId="26868" priority="2210" operator="equal">
      <formula>"연"</formula>
    </cfRule>
    <cfRule type="cellIs" dxfId="26867" priority="2211" operator="equal">
      <formula>"연"</formula>
    </cfRule>
    <cfRule type="cellIs" dxfId="26866" priority="2212" operator="equal">
      <formula>"연"</formula>
    </cfRule>
    <cfRule type="cellIs" dxfId="26865" priority="2213" operator="equal">
      <formula>"연"</formula>
    </cfRule>
  </conditionalFormatting>
  <conditionalFormatting sqref="R37">
    <cfRule type="cellIs" dxfId="26864" priority="2208" operator="equal">
      <formula>"연"</formula>
    </cfRule>
  </conditionalFormatting>
  <conditionalFormatting sqref="R37">
    <cfRule type="cellIs" dxfId="26863" priority="2203" operator="equal">
      <formula>"연"</formula>
    </cfRule>
    <cfRule type="cellIs" dxfId="26862" priority="2204" operator="equal">
      <formula>"연"</formula>
    </cfRule>
    <cfRule type="cellIs" dxfId="26861" priority="2205" operator="equal">
      <formula>"연"</formula>
    </cfRule>
    <cfRule type="cellIs" dxfId="26860" priority="2206" operator="equal">
      <formula>"연"</formula>
    </cfRule>
    <cfRule type="cellIs" dxfId="26859" priority="2207" operator="equal">
      <formula>"연"</formula>
    </cfRule>
  </conditionalFormatting>
  <conditionalFormatting sqref="R37">
    <cfRule type="cellIs" dxfId="26858" priority="2202" operator="equal">
      <formula>"연"</formula>
    </cfRule>
  </conditionalFormatting>
  <conditionalFormatting sqref="R37">
    <cfRule type="cellIs" dxfId="26857" priority="2197" operator="equal">
      <formula>"연"</formula>
    </cfRule>
    <cfRule type="cellIs" dxfId="26856" priority="2198" operator="equal">
      <formula>"연"</formula>
    </cfRule>
    <cfRule type="cellIs" dxfId="26855" priority="2199" operator="equal">
      <formula>"연"</formula>
    </cfRule>
    <cfRule type="cellIs" dxfId="26854" priority="2200" operator="equal">
      <formula>"연"</formula>
    </cfRule>
    <cfRule type="cellIs" dxfId="26853" priority="2201" operator="equal">
      <formula>"연"</formula>
    </cfRule>
  </conditionalFormatting>
  <conditionalFormatting sqref="R37">
    <cfRule type="cellIs" dxfId="26852" priority="2192" operator="equal">
      <formula>"연"</formula>
    </cfRule>
    <cfRule type="cellIs" dxfId="26851" priority="2193" operator="equal">
      <formula>"연"</formula>
    </cfRule>
    <cfRule type="cellIs" dxfId="26850" priority="2194" operator="equal">
      <formula>"연"</formula>
    </cfRule>
    <cfRule type="cellIs" dxfId="26849" priority="2195" operator="equal">
      <formula>"연"</formula>
    </cfRule>
    <cfRule type="cellIs" dxfId="26848" priority="2196" operator="equal">
      <formula>"연"</formula>
    </cfRule>
  </conditionalFormatting>
  <conditionalFormatting sqref="R37">
    <cfRule type="cellIs" dxfId="26847" priority="2187" operator="equal">
      <formula>"연"</formula>
    </cfRule>
    <cfRule type="cellIs" dxfId="26846" priority="2188" operator="equal">
      <formula>"연"</formula>
    </cfRule>
    <cfRule type="cellIs" dxfId="26845" priority="2189" operator="equal">
      <formula>"연"</formula>
    </cfRule>
    <cfRule type="cellIs" dxfId="26844" priority="2190" operator="equal">
      <formula>"연"</formula>
    </cfRule>
    <cfRule type="cellIs" dxfId="26843" priority="2191" operator="equal">
      <formula>"연"</formula>
    </cfRule>
  </conditionalFormatting>
  <conditionalFormatting sqref="S35">
    <cfRule type="cellIs" dxfId="26842" priority="2186" operator="equal">
      <formula>"연"</formula>
    </cfRule>
  </conditionalFormatting>
  <conditionalFormatting sqref="S35">
    <cfRule type="cellIs" dxfId="26841" priority="2181" operator="equal">
      <formula>"연"</formula>
    </cfRule>
    <cfRule type="cellIs" dxfId="26840" priority="2182" operator="equal">
      <formula>"연"</formula>
    </cfRule>
    <cfRule type="cellIs" dxfId="26839" priority="2183" operator="equal">
      <formula>"연"</formula>
    </cfRule>
    <cfRule type="cellIs" dxfId="26838" priority="2184" operator="equal">
      <formula>"연"</formula>
    </cfRule>
    <cfRule type="cellIs" dxfId="26837" priority="2185" operator="equal">
      <formula>"연"</formula>
    </cfRule>
  </conditionalFormatting>
  <conditionalFormatting sqref="S35">
    <cfRule type="cellIs" dxfId="26836" priority="2180" operator="equal">
      <formula>"연"</formula>
    </cfRule>
  </conditionalFormatting>
  <conditionalFormatting sqref="S35">
    <cfRule type="cellIs" dxfId="26835" priority="2175" operator="equal">
      <formula>"연"</formula>
    </cfRule>
    <cfRule type="cellIs" dxfId="26834" priority="2176" operator="equal">
      <formula>"연"</formula>
    </cfRule>
    <cfRule type="cellIs" dxfId="26833" priority="2177" operator="equal">
      <formula>"연"</formula>
    </cfRule>
    <cfRule type="cellIs" dxfId="26832" priority="2178" operator="equal">
      <formula>"연"</formula>
    </cfRule>
    <cfRule type="cellIs" dxfId="26831" priority="2179" operator="equal">
      <formula>"연"</formula>
    </cfRule>
  </conditionalFormatting>
  <conditionalFormatting sqref="S35">
    <cfRule type="cellIs" dxfId="26830" priority="2170" operator="equal">
      <formula>"연"</formula>
    </cfRule>
    <cfRule type="cellIs" dxfId="26829" priority="2171" operator="equal">
      <formula>"연"</formula>
    </cfRule>
    <cfRule type="cellIs" dxfId="26828" priority="2172" operator="equal">
      <formula>"연"</formula>
    </cfRule>
    <cfRule type="cellIs" dxfId="26827" priority="2173" operator="equal">
      <formula>"연"</formula>
    </cfRule>
    <cfRule type="cellIs" dxfId="26826" priority="2174" operator="equal">
      <formula>"연"</formula>
    </cfRule>
  </conditionalFormatting>
  <conditionalFormatting sqref="S35">
    <cfRule type="cellIs" dxfId="26825" priority="2165" operator="equal">
      <formula>"연"</formula>
    </cfRule>
    <cfRule type="cellIs" dxfId="26824" priority="2166" operator="equal">
      <formula>"연"</formula>
    </cfRule>
    <cfRule type="cellIs" dxfId="26823" priority="2167" operator="equal">
      <formula>"연"</formula>
    </cfRule>
    <cfRule type="cellIs" dxfId="26822" priority="2168" operator="equal">
      <formula>"연"</formula>
    </cfRule>
    <cfRule type="cellIs" dxfId="26821" priority="2169" operator="equal">
      <formula>"연"</formula>
    </cfRule>
  </conditionalFormatting>
  <conditionalFormatting sqref="S34">
    <cfRule type="cellIs" dxfId="26820" priority="2164" operator="equal">
      <formula>"연"</formula>
    </cfRule>
  </conditionalFormatting>
  <conditionalFormatting sqref="S34">
    <cfRule type="cellIs" dxfId="26819" priority="2159" operator="equal">
      <formula>"연"</formula>
    </cfRule>
    <cfRule type="cellIs" dxfId="26818" priority="2160" operator="equal">
      <formula>"연"</formula>
    </cfRule>
    <cfRule type="cellIs" dxfId="26817" priority="2161" operator="equal">
      <formula>"연"</formula>
    </cfRule>
    <cfRule type="cellIs" dxfId="26816" priority="2162" operator="equal">
      <formula>"연"</formula>
    </cfRule>
    <cfRule type="cellIs" dxfId="26815" priority="2163" operator="equal">
      <formula>"연"</formula>
    </cfRule>
  </conditionalFormatting>
  <conditionalFormatting sqref="S34">
    <cfRule type="cellIs" dxfId="26814" priority="2158" operator="equal">
      <formula>"연"</formula>
    </cfRule>
  </conditionalFormatting>
  <conditionalFormatting sqref="S34">
    <cfRule type="cellIs" dxfId="26813" priority="2153" operator="equal">
      <formula>"연"</formula>
    </cfRule>
    <cfRule type="cellIs" dxfId="26812" priority="2154" operator="equal">
      <formula>"연"</formula>
    </cfRule>
    <cfRule type="cellIs" dxfId="26811" priority="2155" operator="equal">
      <formula>"연"</formula>
    </cfRule>
    <cfRule type="cellIs" dxfId="26810" priority="2156" operator="equal">
      <formula>"연"</formula>
    </cfRule>
    <cfRule type="cellIs" dxfId="26809" priority="2157" operator="equal">
      <formula>"연"</formula>
    </cfRule>
  </conditionalFormatting>
  <conditionalFormatting sqref="S34">
    <cfRule type="cellIs" dxfId="26808" priority="2148" operator="equal">
      <formula>"연"</formula>
    </cfRule>
    <cfRule type="cellIs" dxfId="26807" priority="2149" operator="equal">
      <formula>"연"</formula>
    </cfRule>
    <cfRule type="cellIs" dxfId="26806" priority="2150" operator="equal">
      <formula>"연"</formula>
    </cfRule>
    <cfRule type="cellIs" dxfId="26805" priority="2151" operator="equal">
      <formula>"연"</formula>
    </cfRule>
    <cfRule type="cellIs" dxfId="26804" priority="2152" operator="equal">
      <formula>"연"</formula>
    </cfRule>
  </conditionalFormatting>
  <conditionalFormatting sqref="S34">
    <cfRule type="cellIs" dxfId="26803" priority="2143" operator="equal">
      <formula>"연"</formula>
    </cfRule>
    <cfRule type="cellIs" dxfId="26802" priority="2144" operator="equal">
      <formula>"연"</formula>
    </cfRule>
    <cfRule type="cellIs" dxfId="26801" priority="2145" operator="equal">
      <formula>"연"</formula>
    </cfRule>
    <cfRule type="cellIs" dxfId="26800" priority="2146" operator="equal">
      <formula>"연"</formula>
    </cfRule>
    <cfRule type="cellIs" dxfId="26799" priority="2147" operator="equal">
      <formula>"연"</formula>
    </cfRule>
  </conditionalFormatting>
  <conditionalFormatting sqref="T34">
    <cfRule type="cellIs" dxfId="26798" priority="2142" operator="equal">
      <formula>"연"</formula>
    </cfRule>
  </conditionalFormatting>
  <conditionalFormatting sqref="T34">
    <cfRule type="cellIs" dxfId="26797" priority="2137" operator="equal">
      <formula>"연"</formula>
    </cfRule>
    <cfRule type="cellIs" dxfId="26796" priority="2138" operator="equal">
      <formula>"연"</formula>
    </cfRule>
    <cfRule type="cellIs" dxfId="26795" priority="2139" operator="equal">
      <formula>"연"</formula>
    </cfRule>
    <cfRule type="cellIs" dxfId="26794" priority="2140" operator="equal">
      <formula>"연"</formula>
    </cfRule>
    <cfRule type="cellIs" dxfId="26793" priority="2141" operator="equal">
      <formula>"연"</formula>
    </cfRule>
  </conditionalFormatting>
  <conditionalFormatting sqref="T34">
    <cfRule type="cellIs" dxfId="26792" priority="2136" operator="equal">
      <formula>"연"</formula>
    </cfRule>
  </conditionalFormatting>
  <conditionalFormatting sqref="T34">
    <cfRule type="cellIs" dxfId="26791" priority="2131" operator="equal">
      <formula>"연"</formula>
    </cfRule>
    <cfRule type="cellIs" dxfId="26790" priority="2132" operator="equal">
      <formula>"연"</formula>
    </cfRule>
    <cfRule type="cellIs" dxfId="26789" priority="2133" operator="equal">
      <formula>"연"</formula>
    </cfRule>
    <cfRule type="cellIs" dxfId="26788" priority="2134" operator="equal">
      <formula>"연"</formula>
    </cfRule>
    <cfRule type="cellIs" dxfId="26787" priority="2135" operator="equal">
      <formula>"연"</formula>
    </cfRule>
  </conditionalFormatting>
  <conditionalFormatting sqref="T34">
    <cfRule type="cellIs" dxfId="26786" priority="2126" operator="equal">
      <formula>"연"</formula>
    </cfRule>
    <cfRule type="cellIs" dxfId="26785" priority="2127" operator="equal">
      <formula>"연"</formula>
    </cfRule>
    <cfRule type="cellIs" dxfId="26784" priority="2128" operator="equal">
      <formula>"연"</formula>
    </cfRule>
    <cfRule type="cellIs" dxfId="26783" priority="2129" operator="equal">
      <formula>"연"</formula>
    </cfRule>
    <cfRule type="cellIs" dxfId="26782" priority="2130" operator="equal">
      <formula>"연"</formula>
    </cfRule>
  </conditionalFormatting>
  <conditionalFormatting sqref="T34">
    <cfRule type="cellIs" dxfId="26781" priority="2121" operator="equal">
      <formula>"연"</formula>
    </cfRule>
    <cfRule type="cellIs" dxfId="26780" priority="2122" operator="equal">
      <formula>"연"</formula>
    </cfRule>
    <cfRule type="cellIs" dxfId="26779" priority="2123" operator="equal">
      <formula>"연"</formula>
    </cfRule>
    <cfRule type="cellIs" dxfId="26778" priority="2124" operator="equal">
      <formula>"연"</formula>
    </cfRule>
    <cfRule type="cellIs" dxfId="26777" priority="2125" operator="equal">
      <formula>"연"</formula>
    </cfRule>
  </conditionalFormatting>
  <conditionalFormatting sqref="T37">
    <cfRule type="cellIs" dxfId="26776" priority="2120" operator="equal">
      <formula>"연"</formula>
    </cfRule>
  </conditionalFormatting>
  <conditionalFormatting sqref="T37">
    <cfRule type="cellIs" dxfId="26775" priority="2115" operator="equal">
      <formula>"연"</formula>
    </cfRule>
    <cfRule type="cellIs" dxfId="26774" priority="2116" operator="equal">
      <formula>"연"</formula>
    </cfRule>
    <cfRule type="cellIs" dxfId="26773" priority="2117" operator="equal">
      <formula>"연"</formula>
    </cfRule>
    <cfRule type="cellIs" dxfId="26772" priority="2118" operator="equal">
      <formula>"연"</formula>
    </cfRule>
    <cfRule type="cellIs" dxfId="26771" priority="2119" operator="equal">
      <formula>"연"</formula>
    </cfRule>
  </conditionalFormatting>
  <conditionalFormatting sqref="T37">
    <cfRule type="cellIs" dxfId="26770" priority="2114" operator="equal">
      <formula>"연"</formula>
    </cfRule>
  </conditionalFormatting>
  <conditionalFormatting sqref="T37">
    <cfRule type="cellIs" dxfId="26769" priority="2109" operator="equal">
      <formula>"연"</formula>
    </cfRule>
    <cfRule type="cellIs" dxfId="26768" priority="2110" operator="equal">
      <formula>"연"</formula>
    </cfRule>
    <cfRule type="cellIs" dxfId="26767" priority="2111" operator="equal">
      <formula>"연"</formula>
    </cfRule>
    <cfRule type="cellIs" dxfId="26766" priority="2112" operator="equal">
      <formula>"연"</formula>
    </cfRule>
    <cfRule type="cellIs" dxfId="26765" priority="2113" operator="equal">
      <formula>"연"</formula>
    </cfRule>
  </conditionalFormatting>
  <conditionalFormatting sqref="T37">
    <cfRule type="cellIs" dxfId="26764" priority="2104" operator="equal">
      <formula>"연"</formula>
    </cfRule>
    <cfRule type="cellIs" dxfId="26763" priority="2105" operator="equal">
      <formula>"연"</formula>
    </cfRule>
    <cfRule type="cellIs" dxfId="26762" priority="2106" operator="equal">
      <formula>"연"</formula>
    </cfRule>
    <cfRule type="cellIs" dxfId="26761" priority="2107" operator="equal">
      <formula>"연"</formula>
    </cfRule>
    <cfRule type="cellIs" dxfId="26760" priority="2108" operator="equal">
      <formula>"연"</formula>
    </cfRule>
  </conditionalFormatting>
  <conditionalFormatting sqref="T37">
    <cfRule type="cellIs" dxfId="26759" priority="2099" operator="equal">
      <formula>"연"</formula>
    </cfRule>
    <cfRule type="cellIs" dxfId="26758" priority="2100" operator="equal">
      <formula>"연"</formula>
    </cfRule>
    <cfRule type="cellIs" dxfId="26757" priority="2101" operator="equal">
      <formula>"연"</formula>
    </cfRule>
    <cfRule type="cellIs" dxfId="26756" priority="2102" operator="equal">
      <formula>"연"</formula>
    </cfRule>
    <cfRule type="cellIs" dxfId="26755" priority="2103" operator="equal">
      <formula>"연"</formula>
    </cfRule>
  </conditionalFormatting>
  <conditionalFormatting sqref="U37">
    <cfRule type="cellIs" dxfId="26754" priority="2098" operator="equal">
      <formula>"연"</formula>
    </cfRule>
  </conditionalFormatting>
  <conditionalFormatting sqref="U37">
    <cfRule type="cellIs" dxfId="26753" priority="2093" operator="equal">
      <formula>"연"</formula>
    </cfRule>
    <cfRule type="cellIs" dxfId="26752" priority="2094" operator="equal">
      <formula>"연"</formula>
    </cfRule>
    <cfRule type="cellIs" dxfId="26751" priority="2095" operator="equal">
      <formula>"연"</formula>
    </cfRule>
    <cfRule type="cellIs" dxfId="26750" priority="2096" operator="equal">
      <formula>"연"</formula>
    </cfRule>
    <cfRule type="cellIs" dxfId="26749" priority="2097" operator="equal">
      <formula>"연"</formula>
    </cfRule>
  </conditionalFormatting>
  <conditionalFormatting sqref="U37">
    <cfRule type="cellIs" dxfId="26748" priority="2092" operator="equal">
      <formula>"연"</formula>
    </cfRule>
  </conditionalFormatting>
  <conditionalFormatting sqref="U37">
    <cfRule type="cellIs" dxfId="26747" priority="2087" operator="equal">
      <formula>"연"</formula>
    </cfRule>
    <cfRule type="cellIs" dxfId="26746" priority="2088" operator="equal">
      <formula>"연"</formula>
    </cfRule>
    <cfRule type="cellIs" dxfId="26745" priority="2089" operator="equal">
      <formula>"연"</formula>
    </cfRule>
    <cfRule type="cellIs" dxfId="26744" priority="2090" operator="equal">
      <formula>"연"</formula>
    </cfRule>
    <cfRule type="cellIs" dxfId="26743" priority="2091" operator="equal">
      <formula>"연"</formula>
    </cfRule>
  </conditionalFormatting>
  <conditionalFormatting sqref="U37">
    <cfRule type="cellIs" dxfId="26742" priority="2082" operator="equal">
      <formula>"연"</formula>
    </cfRule>
    <cfRule type="cellIs" dxfId="26741" priority="2083" operator="equal">
      <formula>"연"</formula>
    </cfRule>
    <cfRule type="cellIs" dxfId="26740" priority="2084" operator="equal">
      <formula>"연"</formula>
    </cfRule>
    <cfRule type="cellIs" dxfId="26739" priority="2085" operator="equal">
      <formula>"연"</formula>
    </cfRule>
    <cfRule type="cellIs" dxfId="26738" priority="2086" operator="equal">
      <formula>"연"</formula>
    </cfRule>
  </conditionalFormatting>
  <conditionalFormatting sqref="U37">
    <cfRule type="cellIs" dxfId="26737" priority="2077" operator="equal">
      <formula>"연"</formula>
    </cfRule>
    <cfRule type="cellIs" dxfId="26736" priority="2078" operator="equal">
      <formula>"연"</formula>
    </cfRule>
    <cfRule type="cellIs" dxfId="26735" priority="2079" operator="equal">
      <formula>"연"</formula>
    </cfRule>
    <cfRule type="cellIs" dxfId="26734" priority="2080" operator="equal">
      <formula>"연"</formula>
    </cfRule>
    <cfRule type="cellIs" dxfId="26733" priority="2081" operator="equal">
      <formula>"연"</formula>
    </cfRule>
  </conditionalFormatting>
  <conditionalFormatting sqref="V34">
    <cfRule type="cellIs" dxfId="26732" priority="2076" operator="equal">
      <formula>"연"</formula>
    </cfRule>
  </conditionalFormatting>
  <conditionalFormatting sqref="V34">
    <cfRule type="cellIs" dxfId="26731" priority="2071" operator="equal">
      <formula>"연"</formula>
    </cfRule>
    <cfRule type="cellIs" dxfId="26730" priority="2072" operator="equal">
      <formula>"연"</formula>
    </cfRule>
    <cfRule type="cellIs" dxfId="26729" priority="2073" operator="equal">
      <formula>"연"</formula>
    </cfRule>
    <cfRule type="cellIs" dxfId="26728" priority="2074" operator="equal">
      <formula>"연"</formula>
    </cfRule>
    <cfRule type="cellIs" dxfId="26727" priority="2075" operator="equal">
      <formula>"연"</formula>
    </cfRule>
  </conditionalFormatting>
  <conditionalFormatting sqref="V34">
    <cfRule type="cellIs" dxfId="26726" priority="2070" operator="equal">
      <formula>"연"</formula>
    </cfRule>
  </conditionalFormatting>
  <conditionalFormatting sqref="V34">
    <cfRule type="cellIs" dxfId="26725" priority="2065" operator="equal">
      <formula>"연"</formula>
    </cfRule>
    <cfRule type="cellIs" dxfId="26724" priority="2066" operator="equal">
      <formula>"연"</formula>
    </cfRule>
    <cfRule type="cellIs" dxfId="26723" priority="2067" operator="equal">
      <formula>"연"</formula>
    </cfRule>
    <cfRule type="cellIs" dxfId="26722" priority="2068" operator="equal">
      <formula>"연"</formula>
    </cfRule>
    <cfRule type="cellIs" dxfId="26721" priority="2069" operator="equal">
      <formula>"연"</formula>
    </cfRule>
  </conditionalFormatting>
  <conditionalFormatting sqref="V34">
    <cfRule type="cellIs" dxfId="26720" priority="2060" operator="equal">
      <formula>"연"</formula>
    </cfRule>
    <cfRule type="cellIs" dxfId="26719" priority="2061" operator="equal">
      <formula>"연"</formula>
    </cfRule>
    <cfRule type="cellIs" dxfId="26718" priority="2062" operator="equal">
      <formula>"연"</formula>
    </cfRule>
    <cfRule type="cellIs" dxfId="26717" priority="2063" operator="equal">
      <formula>"연"</formula>
    </cfRule>
    <cfRule type="cellIs" dxfId="26716" priority="2064" operator="equal">
      <formula>"연"</formula>
    </cfRule>
  </conditionalFormatting>
  <conditionalFormatting sqref="V34">
    <cfRule type="cellIs" dxfId="26715" priority="2055" operator="equal">
      <formula>"연"</formula>
    </cfRule>
    <cfRule type="cellIs" dxfId="26714" priority="2056" operator="equal">
      <formula>"연"</formula>
    </cfRule>
    <cfRule type="cellIs" dxfId="26713" priority="2057" operator="equal">
      <formula>"연"</formula>
    </cfRule>
    <cfRule type="cellIs" dxfId="26712" priority="2058" operator="equal">
      <formula>"연"</formula>
    </cfRule>
    <cfRule type="cellIs" dxfId="26711" priority="2059" operator="equal">
      <formula>"연"</formula>
    </cfRule>
  </conditionalFormatting>
  <conditionalFormatting sqref="W34">
    <cfRule type="cellIs" dxfId="26710" priority="2054" operator="equal">
      <formula>"연"</formula>
    </cfRule>
  </conditionalFormatting>
  <conditionalFormatting sqref="W34">
    <cfRule type="cellIs" dxfId="26709" priority="2049" operator="equal">
      <formula>"연"</formula>
    </cfRule>
    <cfRule type="cellIs" dxfId="26708" priority="2050" operator="equal">
      <formula>"연"</formula>
    </cfRule>
    <cfRule type="cellIs" dxfId="26707" priority="2051" operator="equal">
      <formula>"연"</formula>
    </cfRule>
    <cfRule type="cellIs" dxfId="26706" priority="2052" operator="equal">
      <formula>"연"</formula>
    </cfRule>
    <cfRule type="cellIs" dxfId="26705" priority="2053" operator="equal">
      <formula>"연"</formula>
    </cfRule>
  </conditionalFormatting>
  <conditionalFormatting sqref="W34">
    <cfRule type="cellIs" dxfId="26704" priority="2048" operator="equal">
      <formula>"연"</formula>
    </cfRule>
  </conditionalFormatting>
  <conditionalFormatting sqref="W34">
    <cfRule type="cellIs" dxfId="26703" priority="2043" operator="equal">
      <formula>"연"</formula>
    </cfRule>
    <cfRule type="cellIs" dxfId="26702" priority="2044" operator="equal">
      <formula>"연"</formula>
    </cfRule>
    <cfRule type="cellIs" dxfId="26701" priority="2045" operator="equal">
      <formula>"연"</formula>
    </cfRule>
    <cfRule type="cellIs" dxfId="26700" priority="2046" operator="equal">
      <formula>"연"</formula>
    </cfRule>
    <cfRule type="cellIs" dxfId="26699" priority="2047" operator="equal">
      <formula>"연"</formula>
    </cfRule>
  </conditionalFormatting>
  <conditionalFormatting sqref="W34">
    <cfRule type="cellIs" dxfId="26698" priority="2038" operator="equal">
      <formula>"연"</formula>
    </cfRule>
    <cfRule type="cellIs" dxfId="26697" priority="2039" operator="equal">
      <formula>"연"</formula>
    </cfRule>
    <cfRule type="cellIs" dxfId="26696" priority="2040" operator="equal">
      <formula>"연"</formula>
    </cfRule>
    <cfRule type="cellIs" dxfId="26695" priority="2041" operator="equal">
      <formula>"연"</formula>
    </cfRule>
    <cfRule type="cellIs" dxfId="26694" priority="2042" operator="equal">
      <formula>"연"</formula>
    </cfRule>
  </conditionalFormatting>
  <conditionalFormatting sqref="W34">
    <cfRule type="cellIs" dxfId="26693" priority="2033" operator="equal">
      <formula>"연"</formula>
    </cfRule>
    <cfRule type="cellIs" dxfId="26692" priority="2034" operator="equal">
      <formula>"연"</formula>
    </cfRule>
    <cfRule type="cellIs" dxfId="26691" priority="2035" operator="equal">
      <formula>"연"</formula>
    </cfRule>
    <cfRule type="cellIs" dxfId="26690" priority="2036" operator="equal">
      <formula>"연"</formula>
    </cfRule>
    <cfRule type="cellIs" dxfId="26689" priority="2037" operator="equal">
      <formula>"연"</formula>
    </cfRule>
  </conditionalFormatting>
  <conditionalFormatting sqref="W36">
    <cfRule type="cellIs" dxfId="26688" priority="2032" operator="equal">
      <formula>"연"</formula>
    </cfRule>
  </conditionalFormatting>
  <conditionalFormatting sqref="W36">
    <cfRule type="cellIs" dxfId="26687" priority="2027" operator="equal">
      <formula>"연"</formula>
    </cfRule>
    <cfRule type="cellIs" dxfId="26686" priority="2028" operator="equal">
      <formula>"연"</formula>
    </cfRule>
    <cfRule type="cellIs" dxfId="26685" priority="2029" operator="equal">
      <formula>"연"</formula>
    </cfRule>
    <cfRule type="cellIs" dxfId="26684" priority="2030" operator="equal">
      <formula>"연"</formula>
    </cfRule>
    <cfRule type="cellIs" dxfId="26683" priority="2031" operator="equal">
      <formula>"연"</formula>
    </cfRule>
  </conditionalFormatting>
  <conditionalFormatting sqref="W36">
    <cfRule type="cellIs" dxfId="26682" priority="2026" operator="equal">
      <formula>"연"</formula>
    </cfRule>
  </conditionalFormatting>
  <conditionalFormatting sqref="W36">
    <cfRule type="cellIs" dxfId="26681" priority="2021" operator="equal">
      <formula>"연"</formula>
    </cfRule>
    <cfRule type="cellIs" dxfId="26680" priority="2022" operator="equal">
      <formula>"연"</formula>
    </cfRule>
    <cfRule type="cellIs" dxfId="26679" priority="2023" operator="equal">
      <formula>"연"</formula>
    </cfRule>
    <cfRule type="cellIs" dxfId="26678" priority="2024" operator="equal">
      <formula>"연"</formula>
    </cfRule>
    <cfRule type="cellIs" dxfId="26677" priority="2025" operator="equal">
      <formula>"연"</formula>
    </cfRule>
  </conditionalFormatting>
  <conditionalFormatting sqref="W36">
    <cfRule type="cellIs" dxfId="26676" priority="2016" operator="equal">
      <formula>"연"</formula>
    </cfRule>
    <cfRule type="cellIs" dxfId="26675" priority="2017" operator="equal">
      <formula>"연"</formula>
    </cfRule>
    <cfRule type="cellIs" dxfId="26674" priority="2018" operator="equal">
      <formula>"연"</formula>
    </cfRule>
    <cfRule type="cellIs" dxfId="26673" priority="2019" operator="equal">
      <formula>"연"</formula>
    </cfRule>
    <cfRule type="cellIs" dxfId="26672" priority="2020" operator="equal">
      <formula>"연"</formula>
    </cfRule>
  </conditionalFormatting>
  <conditionalFormatting sqref="W36">
    <cfRule type="cellIs" dxfId="26671" priority="2011" operator="equal">
      <formula>"연"</formula>
    </cfRule>
    <cfRule type="cellIs" dxfId="26670" priority="2012" operator="equal">
      <formula>"연"</formula>
    </cfRule>
    <cfRule type="cellIs" dxfId="26669" priority="2013" operator="equal">
      <formula>"연"</formula>
    </cfRule>
    <cfRule type="cellIs" dxfId="26668" priority="2014" operator="equal">
      <formula>"연"</formula>
    </cfRule>
    <cfRule type="cellIs" dxfId="26667" priority="2015" operator="equal">
      <formula>"연"</formula>
    </cfRule>
  </conditionalFormatting>
  <conditionalFormatting sqref="X35">
    <cfRule type="cellIs" dxfId="26666" priority="2010" operator="equal">
      <formula>"연"</formula>
    </cfRule>
  </conditionalFormatting>
  <conditionalFormatting sqref="X35">
    <cfRule type="cellIs" dxfId="26665" priority="2005" operator="equal">
      <formula>"연"</formula>
    </cfRule>
    <cfRule type="cellIs" dxfId="26664" priority="2006" operator="equal">
      <formula>"연"</formula>
    </cfRule>
    <cfRule type="cellIs" dxfId="26663" priority="2007" operator="equal">
      <formula>"연"</formula>
    </cfRule>
    <cfRule type="cellIs" dxfId="26662" priority="2008" operator="equal">
      <formula>"연"</formula>
    </cfRule>
    <cfRule type="cellIs" dxfId="26661" priority="2009" operator="equal">
      <formula>"연"</formula>
    </cfRule>
  </conditionalFormatting>
  <conditionalFormatting sqref="X35">
    <cfRule type="cellIs" dxfId="26660" priority="2004" operator="equal">
      <formula>"연"</formula>
    </cfRule>
  </conditionalFormatting>
  <conditionalFormatting sqref="X35">
    <cfRule type="cellIs" dxfId="26659" priority="1999" operator="equal">
      <formula>"연"</formula>
    </cfRule>
    <cfRule type="cellIs" dxfId="26658" priority="2000" operator="equal">
      <formula>"연"</formula>
    </cfRule>
    <cfRule type="cellIs" dxfId="26657" priority="2001" operator="equal">
      <formula>"연"</formula>
    </cfRule>
    <cfRule type="cellIs" dxfId="26656" priority="2002" operator="equal">
      <formula>"연"</formula>
    </cfRule>
    <cfRule type="cellIs" dxfId="26655" priority="2003" operator="equal">
      <formula>"연"</formula>
    </cfRule>
  </conditionalFormatting>
  <conditionalFormatting sqref="X35">
    <cfRule type="cellIs" dxfId="26654" priority="1994" operator="equal">
      <formula>"연"</formula>
    </cfRule>
    <cfRule type="cellIs" dxfId="26653" priority="1995" operator="equal">
      <formula>"연"</formula>
    </cfRule>
    <cfRule type="cellIs" dxfId="26652" priority="1996" operator="equal">
      <formula>"연"</formula>
    </cfRule>
    <cfRule type="cellIs" dxfId="26651" priority="1997" operator="equal">
      <formula>"연"</formula>
    </cfRule>
    <cfRule type="cellIs" dxfId="26650" priority="1998" operator="equal">
      <formula>"연"</formula>
    </cfRule>
  </conditionalFormatting>
  <conditionalFormatting sqref="X35">
    <cfRule type="cellIs" dxfId="26649" priority="1989" operator="equal">
      <formula>"연"</formula>
    </cfRule>
    <cfRule type="cellIs" dxfId="26648" priority="1990" operator="equal">
      <formula>"연"</formula>
    </cfRule>
    <cfRule type="cellIs" dxfId="26647" priority="1991" operator="equal">
      <formula>"연"</formula>
    </cfRule>
    <cfRule type="cellIs" dxfId="26646" priority="1992" operator="equal">
      <formula>"연"</formula>
    </cfRule>
    <cfRule type="cellIs" dxfId="26645" priority="1993" operator="equal">
      <formula>"연"</formula>
    </cfRule>
  </conditionalFormatting>
  <conditionalFormatting sqref="X37">
    <cfRule type="cellIs" dxfId="26644" priority="1988" operator="equal">
      <formula>"연"</formula>
    </cfRule>
  </conditionalFormatting>
  <conditionalFormatting sqref="X37">
    <cfRule type="cellIs" dxfId="26643" priority="1983" operator="equal">
      <formula>"연"</formula>
    </cfRule>
    <cfRule type="cellIs" dxfId="26642" priority="1984" operator="equal">
      <formula>"연"</formula>
    </cfRule>
    <cfRule type="cellIs" dxfId="26641" priority="1985" operator="equal">
      <formula>"연"</formula>
    </cfRule>
    <cfRule type="cellIs" dxfId="26640" priority="1986" operator="equal">
      <formula>"연"</formula>
    </cfRule>
    <cfRule type="cellIs" dxfId="26639" priority="1987" operator="equal">
      <formula>"연"</formula>
    </cfRule>
  </conditionalFormatting>
  <conditionalFormatting sqref="X37">
    <cfRule type="cellIs" dxfId="26638" priority="1982" operator="equal">
      <formula>"연"</formula>
    </cfRule>
  </conditionalFormatting>
  <conditionalFormatting sqref="X37">
    <cfRule type="cellIs" dxfId="26637" priority="1977" operator="equal">
      <formula>"연"</formula>
    </cfRule>
    <cfRule type="cellIs" dxfId="26636" priority="1978" operator="equal">
      <formula>"연"</formula>
    </cfRule>
    <cfRule type="cellIs" dxfId="26635" priority="1979" operator="equal">
      <formula>"연"</formula>
    </cfRule>
    <cfRule type="cellIs" dxfId="26634" priority="1980" operator="equal">
      <formula>"연"</formula>
    </cfRule>
    <cfRule type="cellIs" dxfId="26633" priority="1981" operator="equal">
      <formula>"연"</formula>
    </cfRule>
  </conditionalFormatting>
  <conditionalFormatting sqref="X37">
    <cfRule type="cellIs" dxfId="26632" priority="1972" operator="equal">
      <formula>"연"</formula>
    </cfRule>
    <cfRule type="cellIs" dxfId="26631" priority="1973" operator="equal">
      <formula>"연"</formula>
    </cfRule>
    <cfRule type="cellIs" dxfId="26630" priority="1974" operator="equal">
      <formula>"연"</formula>
    </cfRule>
    <cfRule type="cellIs" dxfId="26629" priority="1975" operator="equal">
      <formula>"연"</formula>
    </cfRule>
    <cfRule type="cellIs" dxfId="26628" priority="1976" operator="equal">
      <formula>"연"</formula>
    </cfRule>
  </conditionalFormatting>
  <conditionalFormatting sqref="X37">
    <cfRule type="cellIs" dxfId="26627" priority="1967" operator="equal">
      <formula>"연"</formula>
    </cfRule>
    <cfRule type="cellIs" dxfId="26626" priority="1968" operator="equal">
      <formula>"연"</formula>
    </cfRule>
    <cfRule type="cellIs" dxfId="26625" priority="1969" operator="equal">
      <formula>"연"</formula>
    </cfRule>
    <cfRule type="cellIs" dxfId="26624" priority="1970" operator="equal">
      <formula>"연"</formula>
    </cfRule>
    <cfRule type="cellIs" dxfId="26623" priority="1971" operator="equal">
      <formula>"연"</formula>
    </cfRule>
  </conditionalFormatting>
  <conditionalFormatting sqref="Y36:Z36">
    <cfRule type="cellIs" dxfId="26622" priority="1966" operator="equal">
      <formula>"연"</formula>
    </cfRule>
  </conditionalFormatting>
  <conditionalFormatting sqref="Y36:Z36">
    <cfRule type="cellIs" dxfId="26621" priority="1961" operator="equal">
      <formula>"연"</formula>
    </cfRule>
    <cfRule type="cellIs" dxfId="26620" priority="1962" operator="equal">
      <formula>"연"</formula>
    </cfRule>
    <cfRule type="cellIs" dxfId="26619" priority="1963" operator="equal">
      <formula>"연"</formula>
    </cfRule>
    <cfRule type="cellIs" dxfId="26618" priority="1964" operator="equal">
      <formula>"연"</formula>
    </cfRule>
    <cfRule type="cellIs" dxfId="26617" priority="1965" operator="equal">
      <formula>"연"</formula>
    </cfRule>
  </conditionalFormatting>
  <conditionalFormatting sqref="Y36:Z36">
    <cfRule type="cellIs" dxfId="26616" priority="1960" operator="equal">
      <formula>"연"</formula>
    </cfRule>
  </conditionalFormatting>
  <conditionalFormatting sqref="Y36:Z36">
    <cfRule type="cellIs" dxfId="26615" priority="1955" operator="equal">
      <formula>"연"</formula>
    </cfRule>
    <cfRule type="cellIs" dxfId="26614" priority="1956" operator="equal">
      <formula>"연"</formula>
    </cfRule>
    <cfRule type="cellIs" dxfId="26613" priority="1957" operator="equal">
      <formula>"연"</formula>
    </cfRule>
    <cfRule type="cellIs" dxfId="26612" priority="1958" operator="equal">
      <formula>"연"</formula>
    </cfRule>
    <cfRule type="cellIs" dxfId="26611" priority="1959" operator="equal">
      <formula>"연"</formula>
    </cfRule>
  </conditionalFormatting>
  <conditionalFormatting sqref="Y36:Z36">
    <cfRule type="cellIs" dxfId="26610" priority="1950" operator="equal">
      <formula>"연"</formula>
    </cfRule>
    <cfRule type="cellIs" dxfId="26609" priority="1951" operator="equal">
      <formula>"연"</formula>
    </cfRule>
    <cfRule type="cellIs" dxfId="26608" priority="1952" operator="equal">
      <formula>"연"</formula>
    </cfRule>
    <cfRule type="cellIs" dxfId="26607" priority="1953" operator="equal">
      <formula>"연"</formula>
    </cfRule>
    <cfRule type="cellIs" dxfId="26606" priority="1954" operator="equal">
      <formula>"연"</formula>
    </cfRule>
  </conditionalFormatting>
  <conditionalFormatting sqref="Y36:Z36">
    <cfRule type="cellIs" dxfId="26605" priority="1945" operator="equal">
      <formula>"연"</formula>
    </cfRule>
    <cfRule type="cellIs" dxfId="26604" priority="1946" operator="equal">
      <formula>"연"</formula>
    </cfRule>
    <cfRule type="cellIs" dxfId="26603" priority="1947" operator="equal">
      <formula>"연"</formula>
    </cfRule>
    <cfRule type="cellIs" dxfId="26602" priority="1948" operator="equal">
      <formula>"연"</formula>
    </cfRule>
    <cfRule type="cellIs" dxfId="26601" priority="1949" operator="equal">
      <formula>"연"</formula>
    </cfRule>
  </conditionalFormatting>
  <conditionalFormatting sqref="Z37">
    <cfRule type="cellIs" dxfId="26600" priority="1944" operator="equal">
      <formula>"연"</formula>
    </cfRule>
  </conditionalFormatting>
  <conditionalFormatting sqref="Z37">
    <cfRule type="cellIs" dxfId="26599" priority="1939" operator="equal">
      <formula>"연"</formula>
    </cfRule>
    <cfRule type="cellIs" dxfId="26598" priority="1940" operator="equal">
      <formula>"연"</formula>
    </cfRule>
    <cfRule type="cellIs" dxfId="26597" priority="1941" operator="equal">
      <formula>"연"</formula>
    </cfRule>
    <cfRule type="cellIs" dxfId="26596" priority="1942" operator="equal">
      <formula>"연"</formula>
    </cfRule>
    <cfRule type="cellIs" dxfId="26595" priority="1943" operator="equal">
      <formula>"연"</formula>
    </cfRule>
  </conditionalFormatting>
  <conditionalFormatting sqref="Z37">
    <cfRule type="cellIs" dxfId="26594" priority="1938" operator="equal">
      <formula>"연"</formula>
    </cfRule>
  </conditionalFormatting>
  <conditionalFormatting sqref="Z37">
    <cfRule type="cellIs" dxfId="26593" priority="1933" operator="equal">
      <formula>"연"</formula>
    </cfRule>
    <cfRule type="cellIs" dxfId="26592" priority="1934" operator="equal">
      <formula>"연"</formula>
    </cfRule>
    <cfRule type="cellIs" dxfId="26591" priority="1935" operator="equal">
      <formula>"연"</formula>
    </cfRule>
    <cfRule type="cellIs" dxfId="26590" priority="1936" operator="equal">
      <formula>"연"</formula>
    </cfRule>
    <cfRule type="cellIs" dxfId="26589" priority="1937" operator="equal">
      <formula>"연"</formula>
    </cfRule>
  </conditionalFormatting>
  <conditionalFormatting sqref="Z37">
    <cfRule type="cellIs" dxfId="26588" priority="1928" operator="equal">
      <formula>"연"</formula>
    </cfRule>
    <cfRule type="cellIs" dxfId="26587" priority="1929" operator="equal">
      <formula>"연"</formula>
    </cfRule>
    <cfRule type="cellIs" dxfId="26586" priority="1930" operator="equal">
      <formula>"연"</formula>
    </cfRule>
    <cfRule type="cellIs" dxfId="26585" priority="1931" operator="equal">
      <formula>"연"</formula>
    </cfRule>
    <cfRule type="cellIs" dxfId="26584" priority="1932" operator="equal">
      <formula>"연"</formula>
    </cfRule>
  </conditionalFormatting>
  <conditionalFormatting sqref="Z37">
    <cfRule type="cellIs" dxfId="26583" priority="1923" operator="equal">
      <formula>"연"</formula>
    </cfRule>
    <cfRule type="cellIs" dxfId="26582" priority="1924" operator="equal">
      <formula>"연"</formula>
    </cfRule>
    <cfRule type="cellIs" dxfId="26581" priority="1925" operator="equal">
      <formula>"연"</formula>
    </cfRule>
    <cfRule type="cellIs" dxfId="26580" priority="1926" operator="equal">
      <formula>"연"</formula>
    </cfRule>
    <cfRule type="cellIs" dxfId="26579" priority="1927" operator="equal">
      <formula>"연"</formula>
    </cfRule>
  </conditionalFormatting>
  <conditionalFormatting sqref="AA35">
    <cfRule type="cellIs" dxfId="26578" priority="1922" operator="equal">
      <formula>"연"</formula>
    </cfRule>
  </conditionalFormatting>
  <conditionalFormatting sqref="AA35">
    <cfRule type="cellIs" dxfId="26577" priority="1917" operator="equal">
      <formula>"연"</formula>
    </cfRule>
    <cfRule type="cellIs" dxfId="26576" priority="1918" operator="equal">
      <formula>"연"</formula>
    </cfRule>
    <cfRule type="cellIs" dxfId="26575" priority="1919" operator="equal">
      <formula>"연"</formula>
    </cfRule>
    <cfRule type="cellIs" dxfId="26574" priority="1920" operator="equal">
      <formula>"연"</formula>
    </cfRule>
    <cfRule type="cellIs" dxfId="26573" priority="1921" operator="equal">
      <formula>"연"</formula>
    </cfRule>
  </conditionalFormatting>
  <conditionalFormatting sqref="AA35">
    <cfRule type="cellIs" dxfId="26572" priority="1916" operator="equal">
      <formula>"연"</formula>
    </cfRule>
  </conditionalFormatting>
  <conditionalFormatting sqref="AA35">
    <cfRule type="cellIs" dxfId="26571" priority="1911" operator="equal">
      <formula>"연"</formula>
    </cfRule>
    <cfRule type="cellIs" dxfId="26570" priority="1912" operator="equal">
      <formula>"연"</formula>
    </cfRule>
    <cfRule type="cellIs" dxfId="26569" priority="1913" operator="equal">
      <formula>"연"</formula>
    </cfRule>
    <cfRule type="cellIs" dxfId="26568" priority="1914" operator="equal">
      <formula>"연"</formula>
    </cfRule>
    <cfRule type="cellIs" dxfId="26567" priority="1915" operator="equal">
      <formula>"연"</formula>
    </cfRule>
  </conditionalFormatting>
  <conditionalFormatting sqref="AA35">
    <cfRule type="cellIs" dxfId="26566" priority="1906" operator="equal">
      <formula>"연"</formula>
    </cfRule>
    <cfRule type="cellIs" dxfId="26565" priority="1907" operator="equal">
      <formula>"연"</formula>
    </cfRule>
    <cfRule type="cellIs" dxfId="26564" priority="1908" operator="equal">
      <formula>"연"</formula>
    </cfRule>
    <cfRule type="cellIs" dxfId="26563" priority="1909" operator="equal">
      <formula>"연"</formula>
    </cfRule>
    <cfRule type="cellIs" dxfId="26562" priority="1910" operator="equal">
      <formula>"연"</formula>
    </cfRule>
  </conditionalFormatting>
  <conditionalFormatting sqref="AA35">
    <cfRule type="cellIs" dxfId="26561" priority="1901" operator="equal">
      <formula>"연"</formula>
    </cfRule>
    <cfRule type="cellIs" dxfId="26560" priority="1902" operator="equal">
      <formula>"연"</formula>
    </cfRule>
    <cfRule type="cellIs" dxfId="26559" priority="1903" operator="equal">
      <formula>"연"</formula>
    </cfRule>
    <cfRule type="cellIs" dxfId="26558" priority="1904" operator="equal">
      <formula>"연"</formula>
    </cfRule>
    <cfRule type="cellIs" dxfId="26557" priority="1905" operator="equal">
      <formula>"연"</formula>
    </cfRule>
  </conditionalFormatting>
  <conditionalFormatting sqref="AA37">
    <cfRule type="cellIs" dxfId="26556" priority="1900" operator="equal">
      <formula>"연"</formula>
    </cfRule>
  </conditionalFormatting>
  <conditionalFormatting sqref="AA37">
    <cfRule type="cellIs" dxfId="26555" priority="1895" operator="equal">
      <formula>"연"</formula>
    </cfRule>
    <cfRule type="cellIs" dxfId="26554" priority="1896" operator="equal">
      <formula>"연"</formula>
    </cfRule>
    <cfRule type="cellIs" dxfId="26553" priority="1897" operator="equal">
      <formula>"연"</formula>
    </cfRule>
    <cfRule type="cellIs" dxfId="26552" priority="1898" operator="equal">
      <formula>"연"</formula>
    </cfRule>
    <cfRule type="cellIs" dxfId="26551" priority="1899" operator="equal">
      <formula>"연"</formula>
    </cfRule>
  </conditionalFormatting>
  <conditionalFormatting sqref="AA37">
    <cfRule type="cellIs" dxfId="26550" priority="1894" operator="equal">
      <formula>"연"</formula>
    </cfRule>
  </conditionalFormatting>
  <conditionalFormatting sqref="AA37">
    <cfRule type="cellIs" dxfId="26549" priority="1889" operator="equal">
      <formula>"연"</formula>
    </cfRule>
    <cfRule type="cellIs" dxfId="26548" priority="1890" operator="equal">
      <formula>"연"</formula>
    </cfRule>
    <cfRule type="cellIs" dxfId="26547" priority="1891" operator="equal">
      <formula>"연"</formula>
    </cfRule>
    <cfRule type="cellIs" dxfId="26546" priority="1892" operator="equal">
      <formula>"연"</formula>
    </cfRule>
    <cfRule type="cellIs" dxfId="26545" priority="1893" operator="equal">
      <formula>"연"</formula>
    </cfRule>
  </conditionalFormatting>
  <conditionalFormatting sqref="AA37">
    <cfRule type="cellIs" dxfId="26544" priority="1884" operator="equal">
      <formula>"연"</formula>
    </cfRule>
    <cfRule type="cellIs" dxfId="26543" priority="1885" operator="equal">
      <formula>"연"</formula>
    </cfRule>
    <cfRule type="cellIs" dxfId="26542" priority="1886" operator="equal">
      <formula>"연"</formula>
    </cfRule>
    <cfRule type="cellIs" dxfId="26541" priority="1887" operator="equal">
      <formula>"연"</formula>
    </cfRule>
    <cfRule type="cellIs" dxfId="26540" priority="1888" operator="equal">
      <formula>"연"</formula>
    </cfRule>
  </conditionalFormatting>
  <conditionalFormatting sqref="AA37">
    <cfRule type="cellIs" dxfId="26539" priority="1879" operator="equal">
      <formula>"연"</formula>
    </cfRule>
    <cfRule type="cellIs" dxfId="26538" priority="1880" operator="equal">
      <formula>"연"</formula>
    </cfRule>
    <cfRule type="cellIs" dxfId="26537" priority="1881" operator="equal">
      <formula>"연"</formula>
    </cfRule>
    <cfRule type="cellIs" dxfId="26536" priority="1882" operator="equal">
      <formula>"연"</formula>
    </cfRule>
    <cfRule type="cellIs" dxfId="26535" priority="1883" operator="equal">
      <formula>"연"</formula>
    </cfRule>
  </conditionalFormatting>
  <conditionalFormatting sqref="AB34">
    <cfRule type="cellIs" dxfId="26534" priority="1878" operator="equal">
      <formula>"연"</formula>
    </cfRule>
  </conditionalFormatting>
  <conditionalFormatting sqref="AB34">
    <cfRule type="cellIs" dxfId="26533" priority="1873" operator="equal">
      <formula>"연"</formula>
    </cfRule>
    <cfRule type="cellIs" dxfId="26532" priority="1874" operator="equal">
      <formula>"연"</formula>
    </cfRule>
    <cfRule type="cellIs" dxfId="26531" priority="1875" operator="equal">
      <formula>"연"</formula>
    </cfRule>
    <cfRule type="cellIs" dxfId="26530" priority="1876" operator="equal">
      <formula>"연"</formula>
    </cfRule>
    <cfRule type="cellIs" dxfId="26529" priority="1877" operator="equal">
      <formula>"연"</formula>
    </cfRule>
  </conditionalFormatting>
  <conditionalFormatting sqref="AB34">
    <cfRule type="cellIs" dxfId="26528" priority="1872" operator="equal">
      <formula>"연"</formula>
    </cfRule>
  </conditionalFormatting>
  <conditionalFormatting sqref="AB34">
    <cfRule type="cellIs" dxfId="26527" priority="1867" operator="equal">
      <formula>"연"</formula>
    </cfRule>
    <cfRule type="cellIs" dxfId="26526" priority="1868" operator="equal">
      <formula>"연"</formula>
    </cfRule>
    <cfRule type="cellIs" dxfId="26525" priority="1869" operator="equal">
      <formula>"연"</formula>
    </cfRule>
    <cfRule type="cellIs" dxfId="26524" priority="1870" operator="equal">
      <formula>"연"</formula>
    </cfRule>
    <cfRule type="cellIs" dxfId="26523" priority="1871" operator="equal">
      <formula>"연"</formula>
    </cfRule>
  </conditionalFormatting>
  <conditionalFormatting sqref="AB34">
    <cfRule type="cellIs" dxfId="26522" priority="1862" operator="equal">
      <formula>"연"</formula>
    </cfRule>
    <cfRule type="cellIs" dxfId="26521" priority="1863" operator="equal">
      <formula>"연"</formula>
    </cfRule>
    <cfRule type="cellIs" dxfId="26520" priority="1864" operator="equal">
      <formula>"연"</formula>
    </cfRule>
    <cfRule type="cellIs" dxfId="26519" priority="1865" operator="equal">
      <formula>"연"</formula>
    </cfRule>
    <cfRule type="cellIs" dxfId="26518" priority="1866" operator="equal">
      <formula>"연"</formula>
    </cfRule>
  </conditionalFormatting>
  <conditionalFormatting sqref="AB34">
    <cfRule type="cellIs" dxfId="26517" priority="1857" operator="equal">
      <formula>"연"</formula>
    </cfRule>
    <cfRule type="cellIs" dxfId="26516" priority="1858" operator="equal">
      <formula>"연"</formula>
    </cfRule>
    <cfRule type="cellIs" dxfId="26515" priority="1859" operator="equal">
      <formula>"연"</formula>
    </cfRule>
    <cfRule type="cellIs" dxfId="26514" priority="1860" operator="equal">
      <formula>"연"</formula>
    </cfRule>
    <cfRule type="cellIs" dxfId="26513" priority="1861" operator="equal">
      <formula>"연"</formula>
    </cfRule>
  </conditionalFormatting>
  <conditionalFormatting sqref="AC34">
    <cfRule type="cellIs" dxfId="26512" priority="1856" operator="equal">
      <formula>"연"</formula>
    </cfRule>
  </conditionalFormatting>
  <conditionalFormatting sqref="AC34">
    <cfRule type="cellIs" dxfId="26511" priority="1851" operator="equal">
      <formula>"연"</formula>
    </cfRule>
    <cfRule type="cellIs" dxfId="26510" priority="1852" operator="equal">
      <formula>"연"</formula>
    </cfRule>
    <cfRule type="cellIs" dxfId="26509" priority="1853" operator="equal">
      <formula>"연"</formula>
    </cfRule>
    <cfRule type="cellIs" dxfId="26508" priority="1854" operator="equal">
      <formula>"연"</formula>
    </cfRule>
    <cfRule type="cellIs" dxfId="26507" priority="1855" operator="equal">
      <formula>"연"</formula>
    </cfRule>
  </conditionalFormatting>
  <conditionalFormatting sqref="AC34">
    <cfRule type="cellIs" dxfId="26506" priority="1850" operator="equal">
      <formula>"연"</formula>
    </cfRule>
  </conditionalFormatting>
  <conditionalFormatting sqref="AC34">
    <cfRule type="cellIs" dxfId="26505" priority="1845" operator="equal">
      <formula>"연"</formula>
    </cfRule>
    <cfRule type="cellIs" dxfId="26504" priority="1846" operator="equal">
      <formula>"연"</formula>
    </cfRule>
    <cfRule type="cellIs" dxfId="26503" priority="1847" operator="equal">
      <formula>"연"</formula>
    </cfRule>
    <cfRule type="cellIs" dxfId="26502" priority="1848" operator="equal">
      <formula>"연"</formula>
    </cfRule>
    <cfRule type="cellIs" dxfId="26501" priority="1849" operator="equal">
      <formula>"연"</formula>
    </cfRule>
  </conditionalFormatting>
  <conditionalFormatting sqref="AC34">
    <cfRule type="cellIs" dxfId="26500" priority="1840" operator="equal">
      <formula>"연"</formula>
    </cfRule>
    <cfRule type="cellIs" dxfId="26499" priority="1841" operator="equal">
      <formula>"연"</formula>
    </cfRule>
    <cfRule type="cellIs" dxfId="26498" priority="1842" operator="equal">
      <formula>"연"</formula>
    </cfRule>
    <cfRule type="cellIs" dxfId="26497" priority="1843" operator="equal">
      <formula>"연"</formula>
    </cfRule>
    <cfRule type="cellIs" dxfId="26496" priority="1844" operator="equal">
      <formula>"연"</formula>
    </cfRule>
  </conditionalFormatting>
  <conditionalFormatting sqref="AC34">
    <cfRule type="cellIs" dxfId="26495" priority="1835" operator="equal">
      <formula>"연"</formula>
    </cfRule>
    <cfRule type="cellIs" dxfId="26494" priority="1836" operator="equal">
      <formula>"연"</formula>
    </cfRule>
    <cfRule type="cellIs" dxfId="26493" priority="1837" operator="equal">
      <formula>"연"</formula>
    </cfRule>
    <cfRule type="cellIs" dxfId="26492" priority="1838" operator="equal">
      <formula>"연"</formula>
    </cfRule>
    <cfRule type="cellIs" dxfId="26491" priority="1839" operator="equal">
      <formula>"연"</formula>
    </cfRule>
  </conditionalFormatting>
  <conditionalFormatting sqref="AD34">
    <cfRule type="cellIs" dxfId="26490" priority="1834" operator="equal">
      <formula>"연"</formula>
    </cfRule>
  </conditionalFormatting>
  <conditionalFormatting sqref="AD34">
    <cfRule type="cellIs" dxfId="26489" priority="1829" operator="equal">
      <formula>"연"</formula>
    </cfRule>
    <cfRule type="cellIs" dxfId="26488" priority="1830" operator="equal">
      <formula>"연"</formula>
    </cfRule>
    <cfRule type="cellIs" dxfId="26487" priority="1831" operator="equal">
      <formula>"연"</formula>
    </cfRule>
    <cfRule type="cellIs" dxfId="26486" priority="1832" operator="equal">
      <formula>"연"</formula>
    </cfRule>
    <cfRule type="cellIs" dxfId="26485" priority="1833" operator="equal">
      <formula>"연"</formula>
    </cfRule>
  </conditionalFormatting>
  <conditionalFormatting sqref="AD34">
    <cfRule type="cellIs" dxfId="26484" priority="1828" operator="equal">
      <formula>"연"</formula>
    </cfRule>
  </conditionalFormatting>
  <conditionalFormatting sqref="AD34">
    <cfRule type="cellIs" dxfId="26483" priority="1823" operator="equal">
      <formula>"연"</formula>
    </cfRule>
    <cfRule type="cellIs" dxfId="26482" priority="1824" operator="equal">
      <formula>"연"</formula>
    </cfRule>
    <cfRule type="cellIs" dxfId="26481" priority="1825" operator="equal">
      <formula>"연"</formula>
    </cfRule>
    <cfRule type="cellIs" dxfId="26480" priority="1826" operator="equal">
      <formula>"연"</formula>
    </cfRule>
    <cfRule type="cellIs" dxfId="26479" priority="1827" operator="equal">
      <formula>"연"</formula>
    </cfRule>
  </conditionalFormatting>
  <conditionalFormatting sqref="AD34">
    <cfRule type="cellIs" dxfId="26478" priority="1818" operator="equal">
      <formula>"연"</formula>
    </cfRule>
    <cfRule type="cellIs" dxfId="26477" priority="1819" operator="equal">
      <formula>"연"</formula>
    </cfRule>
    <cfRule type="cellIs" dxfId="26476" priority="1820" operator="equal">
      <formula>"연"</formula>
    </cfRule>
    <cfRule type="cellIs" dxfId="26475" priority="1821" operator="equal">
      <formula>"연"</formula>
    </cfRule>
    <cfRule type="cellIs" dxfId="26474" priority="1822" operator="equal">
      <formula>"연"</formula>
    </cfRule>
  </conditionalFormatting>
  <conditionalFormatting sqref="AD34">
    <cfRule type="cellIs" dxfId="26473" priority="1813" operator="equal">
      <formula>"연"</formula>
    </cfRule>
    <cfRule type="cellIs" dxfId="26472" priority="1814" operator="equal">
      <formula>"연"</formula>
    </cfRule>
    <cfRule type="cellIs" dxfId="26471" priority="1815" operator="equal">
      <formula>"연"</formula>
    </cfRule>
    <cfRule type="cellIs" dxfId="26470" priority="1816" operator="equal">
      <formula>"연"</formula>
    </cfRule>
    <cfRule type="cellIs" dxfId="26469" priority="1817" operator="equal">
      <formula>"연"</formula>
    </cfRule>
  </conditionalFormatting>
  <conditionalFormatting sqref="AD36">
    <cfRule type="cellIs" dxfId="26468" priority="1812" operator="equal">
      <formula>"연"</formula>
    </cfRule>
  </conditionalFormatting>
  <conditionalFormatting sqref="AD36">
    <cfRule type="cellIs" dxfId="26467" priority="1807" operator="equal">
      <formula>"연"</formula>
    </cfRule>
    <cfRule type="cellIs" dxfId="26466" priority="1808" operator="equal">
      <formula>"연"</formula>
    </cfRule>
    <cfRule type="cellIs" dxfId="26465" priority="1809" operator="equal">
      <formula>"연"</formula>
    </cfRule>
    <cfRule type="cellIs" dxfId="26464" priority="1810" operator="equal">
      <formula>"연"</formula>
    </cfRule>
    <cfRule type="cellIs" dxfId="26463" priority="1811" operator="equal">
      <formula>"연"</formula>
    </cfRule>
  </conditionalFormatting>
  <conditionalFormatting sqref="AD36">
    <cfRule type="cellIs" dxfId="26462" priority="1806" operator="equal">
      <formula>"연"</formula>
    </cfRule>
  </conditionalFormatting>
  <conditionalFormatting sqref="AD36">
    <cfRule type="cellIs" dxfId="26461" priority="1801" operator="equal">
      <formula>"연"</formula>
    </cfRule>
    <cfRule type="cellIs" dxfId="26460" priority="1802" operator="equal">
      <formula>"연"</formula>
    </cfRule>
    <cfRule type="cellIs" dxfId="26459" priority="1803" operator="equal">
      <formula>"연"</formula>
    </cfRule>
    <cfRule type="cellIs" dxfId="26458" priority="1804" operator="equal">
      <formula>"연"</formula>
    </cfRule>
    <cfRule type="cellIs" dxfId="26457" priority="1805" operator="equal">
      <formula>"연"</formula>
    </cfRule>
  </conditionalFormatting>
  <conditionalFormatting sqref="AD36">
    <cfRule type="cellIs" dxfId="26456" priority="1796" operator="equal">
      <formula>"연"</formula>
    </cfRule>
    <cfRule type="cellIs" dxfId="26455" priority="1797" operator="equal">
      <formula>"연"</formula>
    </cfRule>
    <cfRule type="cellIs" dxfId="26454" priority="1798" operator="equal">
      <formula>"연"</formula>
    </cfRule>
    <cfRule type="cellIs" dxfId="26453" priority="1799" operator="equal">
      <formula>"연"</formula>
    </cfRule>
    <cfRule type="cellIs" dxfId="26452" priority="1800" operator="equal">
      <formula>"연"</formula>
    </cfRule>
  </conditionalFormatting>
  <conditionalFormatting sqref="AD36">
    <cfRule type="cellIs" dxfId="26451" priority="1791" operator="equal">
      <formula>"연"</formula>
    </cfRule>
    <cfRule type="cellIs" dxfId="26450" priority="1792" operator="equal">
      <formula>"연"</formula>
    </cfRule>
    <cfRule type="cellIs" dxfId="26449" priority="1793" operator="equal">
      <formula>"연"</formula>
    </cfRule>
    <cfRule type="cellIs" dxfId="26448" priority="1794" operator="equal">
      <formula>"연"</formula>
    </cfRule>
    <cfRule type="cellIs" dxfId="26447" priority="1795" operator="equal">
      <formula>"연"</formula>
    </cfRule>
  </conditionalFormatting>
  <conditionalFormatting sqref="AE36">
    <cfRule type="cellIs" dxfId="26446" priority="1790" operator="equal">
      <formula>"연"</formula>
    </cfRule>
  </conditionalFormatting>
  <conditionalFormatting sqref="AE36">
    <cfRule type="cellIs" dxfId="26445" priority="1785" operator="equal">
      <formula>"연"</formula>
    </cfRule>
    <cfRule type="cellIs" dxfId="26444" priority="1786" operator="equal">
      <formula>"연"</formula>
    </cfRule>
    <cfRule type="cellIs" dxfId="26443" priority="1787" operator="equal">
      <formula>"연"</formula>
    </cfRule>
    <cfRule type="cellIs" dxfId="26442" priority="1788" operator="equal">
      <formula>"연"</formula>
    </cfRule>
    <cfRule type="cellIs" dxfId="26441" priority="1789" operator="equal">
      <formula>"연"</formula>
    </cfRule>
  </conditionalFormatting>
  <conditionalFormatting sqref="AE36">
    <cfRule type="cellIs" dxfId="26440" priority="1784" operator="equal">
      <formula>"연"</formula>
    </cfRule>
  </conditionalFormatting>
  <conditionalFormatting sqref="AE36">
    <cfRule type="cellIs" dxfId="26439" priority="1779" operator="equal">
      <formula>"연"</formula>
    </cfRule>
    <cfRule type="cellIs" dxfId="26438" priority="1780" operator="equal">
      <formula>"연"</formula>
    </cfRule>
    <cfRule type="cellIs" dxfId="26437" priority="1781" operator="equal">
      <formula>"연"</formula>
    </cfRule>
    <cfRule type="cellIs" dxfId="26436" priority="1782" operator="equal">
      <formula>"연"</formula>
    </cfRule>
    <cfRule type="cellIs" dxfId="26435" priority="1783" operator="equal">
      <formula>"연"</formula>
    </cfRule>
  </conditionalFormatting>
  <conditionalFormatting sqref="AE36">
    <cfRule type="cellIs" dxfId="26434" priority="1774" operator="equal">
      <formula>"연"</formula>
    </cfRule>
    <cfRule type="cellIs" dxfId="26433" priority="1775" operator="equal">
      <formula>"연"</formula>
    </cfRule>
    <cfRule type="cellIs" dxfId="26432" priority="1776" operator="equal">
      <formula>"연"</formula>
    </cfRule>
    <cfRule type="cellIs" dxfId="26431" priority="1777" operator="equal">
      <formula>"연"</formula>
    </cfRule>
    <cfRule type="cellIs" dxfId="26430" priority="1778" operator="equal">
      <formula>"연"</formula>
    </cfRule>
  </conditionalFormatting>
  <conditionalFormatting sqref="AE36">
    <cfRule type="cellIs" dxfId="26429" priority="1769" operator="equal">
      <formula>"연"</formula>
    </cfRule>
    <cfRule type="cellIs" dxfId="26428" priority="1770" operator="equal">
      <formula>"연"</formula>
    </cfRule>
    <cfRule type="cellIs" dxfId="26427" priority="1771" operator="equal">
      <formula>"연"</formula>
    </cfRule>
    <cfRule type="cellIs" dxfId="26426" priority="1772" operator="equal">
      <formula>"연"</formula>
    </cfRule>
    <cfRule type="cellIs" dxfId="26425" priority="1773" operator="equal">
      <formula>"연"</formula>
    </cfRule>
  </conditionalFormatting>
  <conditionalFormatting sqref="AE35">
    <cfRule type="cellIs" dxfId="26424" priority="1768" operator="equal">
      <formula>"연"</formula>
    </cfRule>
  </conditionalFormatting>
  <conditionalFormatting sqref="AE35">
    <cfRule type="cellIs" dxfId="26423" priority="1763" operator="equal">
      <formula>"연"</formula>
    </cfRule>
    <cfRule type="cellIs" dxfId="26422" priority="1764" operator="equal">
      <formula>"연"</formula>
    </cfRule>
    <cfRule type="cellIs" dxfId="26421" priority="1765" operator="equal">
      <formula>"연"</formula>
    </cfRule>
    <cfRule type="cellIs" dxfId="26420" priority="1766" operator="equal">
      <formula>"연"</formula>
    </cfRule>
    <cfRule type="cellIs" dxfId="26419" priority="1767" operator="equal">
      <formula>"연"</formula>
    </cfRule>
  </conditionalFormatting>
  <conditionalFormatting sqref="AE35">
    <cfRule type="cellIs" dxfId="26418" priority="1762" operator="equal">
      <formula>"연"</formula>
    </cfRule>
  </conditionalFormatting>
  <conditionalFormatting sqref="AE35">
    <cfRule type="cellIs" dxfId="26417" priority="1757" operator="equal">
      <formula>"연"</formula>
    </cfRule>
    <cfRule type="cellIs" dxfId="26416" priority="1758" operator="equal">
      <formula>"연"</formula>
    </cfRule>
    <cfRule type="cellIs" dxfId="26415" priority="1759" operator="equal">
      <formula>"연"</formula>
    </cfRule>
    <cfRule type="cellIs" dxfId="26414" priority="1760" operator="equal">
      <formula>"연"</formula>
    </cfRule>
    <cfRule type="cellIs" dxfId="26413" priority="1761" operator="equal">
      <formula>"연"</formula>
    </cfRule>
  </conditionalFormatting>
  <conditionalFormatting sqref="AE35">
    <cfRule type="cellIs" dxfId="26412" priority="1752" operator="equal">
      <formula>"연"</formula>
    </cfRule>
    <cfRule type="cellIs" dxfId="26411" priority="1753" operator="equal">
      <formula>"연"</formula>
    </cfRule>
    <cfRule type="cellIs" dxfId="26410" priority="1754" operator="equal">
      <formula>"연"</formula>
    </cfRule>
    <cfRule type="cellIs" dxfId="26409" priority="1755" operator="equal">
      <formula>"연"</formula>
    </cfRule>
    <cfRule type="cellIs" dxfId="26408" priority="1756" operator="equal">
      <formula>"연"</formula>
    </cfRule>
  </conditionalFormatting>
  <conditionalFormatting sqref="AE35">
    <cfRule type="cellIs" dxfId="26407" priority="1747" operator="equal">
      <formula>"연"</formula>
    </cfRule>
    <cfRule type="cellIs" dxfId="26406" priority="1748" operator="equal">
      <formula>"연"</formula>
    </cfRule>
    <cfRule type="cellIs" dxfId="26405" priority="1749" operator="equal">
      <formula>"연"</formula>
    </cfRule>
    <cfRule type="cellIs" dxfId="26404" priority="1750" operator="equal">
      <formula>"연"</formula>
    </cfRule>
    <cfRule type="cellIs" dxfId="26403" priority="1751" operator="equal">
      <formula>"연"</formula>
    </cfRule>
  </conditionalFormatting>
  <conditionalFormatting sqref="AF35">
    <cfRule type="cellIs" dxfId="26402" priority="1746" operator="equal">
      <formula>"연"</formula>
    </cfRule>
  </conditionalFormatting>
  <conditionalFormatting sqref="AF35">
    <cfRule type="cellIs" dxfId="26401" priority="1741" operator="equal">
      <formula>"연"</formula>
    </cfRule>
    <cfRule type="cellIs" dxfId="26400" priority="1742" operator="equal">
      <formula>"연"</formula>
    </cfRule>
    <cfRule type="cellIs" dxfId="26399" priority="1743" operator="equal">
      <formula>"연"</formula>
    </cfRule>
    <cfRule type="cellIs" dxfId="26398" priority="1744" operator="equal">
      <formula>"연"</formula>
    </cfRule>
    <cfRule type="cellIs" dxfId="26397" priority="1745" operator="equal">
      <formula>"연"</formula>
    </cfRule>
  </conditionalFormatting>
  <conditionalFormatting sqref="AF35">
    <cfRule type="cellIs" dxfId="26396" priority="1740" operator="equal">
      <formula>"연"</formula>
    </cfRule>
  </conditionalFormatting>
  <conditionalFormatting sqref="AF35">
    <cfRule type="cellIs" dxfId="26395" priority="1735" operator="equal">
      <formula>"연"</formula>
    </cfRule>
    <cfRule type="cellIs" dxfId="26394" priority="1736" operator="equal">
      <formula>"연"</formula>
    </cfRule>
    <cfRule type="cellIs" dxfId="26393" priority="1737" operator="equal">
      <formula>"연"</formula>
    </cfRule>
    <cfRule type="cellIs" dxfId="26392" priority="1738" operator="equal">
      <formula>"연"</formula>
    </cfRule>
    <cfRule type="cellIs" dxfId="26391" priority="1739" operator="equal">
      <formula>"연"</formula>
    </cfRule>
  </conditionalFormatting>
  <conditionalFormatting sqref="AF35">
    <cfRule type="cellIs" dxfId="26390" priority="1730" operator="equal">
      <formula>"연"</formula>
    </cfRule>
    <cfRule type="cellIs" dxfId="26389" priority="1731" operator="equal">
      <formula>"연"</formula>
    </cfRule>
    <cfRule type="cellIs" dxfId="26388" priority="1732" operator="equal">
      <formula>"연"</formula>
    </cfRule>
    <cfRule type="cellIs" dxfId="26387" priority="1733" operator="equal">
      <formula>"연"</formula>
    </cfRule>
    <cfRule type="cellIs" dxfId="26386" priority="1734" operator="equal">
      <formula>"연"</formula>
    </cfRule>
  </conditionalFormatting>
  <conditionalFormatting sqref="AF35">
    <cfRule type="cellIs" dxfId="26385" priority="1725" operator="equal">
      <formula>"연"</formula>
    </cfRule>
    <cfRule type="cellIs" dxfId="26384" priority="1726" operator="equal">
      <formula>"연"</formula>
    </cfRule>
    <cfRule type="cellIs" dxfId="26383" priority="1727" operator="equal">
      <formula>"연"</formula>
    </cfRule>
    <cfRule type="cellIs" dxfId="26382" priority="1728" operator="equal">
      <formula>"연"</formula>
    </cfRule>
    <cfRule type="cellIs" dxfId="26381" priority="1729" operator="equal">
      <formula>"연"</formula>
    </cfRule>
  </conditionalFormatting>
  <conditionalFormatting sqref="AF37">
    <cfRule type="cellIs" dxfId="26380" priority="1724" operator="equal">
      <formula>"연"</formula>
    </cfRule>
  </conditionalFormatting>
  <conditionalFormatting sqref="AF37">
    <cfRule type="cellIs" dxfId="26379" priority="1719" operator="equal">
      <formula>"연"</formula>
    </cfRule>
    <cfRule type="cellIs" dxfId="26378" priority="1720" operator="equal">
      <formula>"연"</formula>
    </cfRule>
    <cfRule type="cellIs" dxfId="26377" priority="1721" operator="equal">
      <formula>"연"</formula>
    </cfRule>
    <cfRule type="cellIs" dxfId="26376" priority="1722" operator="equal">
      <formula>"연"</formula>
    </cfRule>
    <cfRule type="cellIs" dxfId="26375" priority="1723" operator="equal">
      <formula>"연"</formula>
    </cfRule>
  </conditionalFormatting>
  <conditionalFormatting sqref="AF37">
    <cfRule type="cellIs" dxfId="26374" priority="1718" operator="equal">
      <formula>"연"</formula>
    </cfRule>
  </conditionalFormatting>
  <conditionalFormatting sqref="AF37">
    <cfRule type="cellIs" dxfId="26373" priority="1713" operator="equal">
      <formula>"연"</formula>
    </cfRule>
    <cfRule type="cellIs" dxfId="26372" priority="1714" operator="equal">
      <formula>"연"</formula>
    </cfRule>
    <cfRule type="cellIs" dxfId="26371" priority="1715" operator="equal">
      <formula>"연"</formula>
    </cfRule>
    <cfRule type="cellIs" dxfId="26370" priority="1716" operator="equal">
      <formula>"연"</formula>
    </cfRule>
    <cfRule type="cellIs" dxfId="26369" priority="1717" operator="equal">
      <formula>"연"</formula>
    </cfRule>
  </conditionalFormatting>
  <conditionalFormatting sqref="AF37">
    <cfRule type="cellIs" dxfId="26368" priority="1708" operator="equal">
      <formula>"연"</formula>
    </cfRule>
    <cfRule type="cellIs" dxfId="26367" priority="1709" operator="equal">
      <formula>"연"</formula>
    </cfRule>
    <cfRule type="cellIs" dxfId="26366" priority="1710" operator="equal">
      <formula>"연"</formula>
    </cfRule>
    <cfRule type="cellIs" dxfId="26365" priority="1711" operator="equal">
      <formula>"연"</formula>
    </cfRule>
    <cfRule type="cellIs" dxfId="26364" priority="1712" operator="equal">
      <formula>"연"</formula>
    </cfRule>
  </conditionalFormatting>
  <conditionalFormatting sqref="AF37">
    <cfRule type="cellIs" dxfId="26363" priority="1703" operator="equal">
      <formula>"연"</formula>
    </cfRule>
    <cfRule type="cellIs" dxfId="26362" priority="1704" operator="equal">
      <formula>"연"</formula>
    </cfRule>
    <cfRule type="cellIs" dxfId="26361" priority="1705" operator="equal">
      <formula>"연"</formula>
    </cfRule>
    <cfRule type="cellIs" dxfId="26360" priority="1706" operator="equal">
      <formula>"연"</formula>
    </cfRule>
    <cfRule type="cellIs" dxfId="26359" priority="1707" operator="equal">
      <formula>"연"</formula>
    </cfRule>
  </conditionalFormatting>
  <conditionalFormatting sqref="AG35">
    <cfRule type="cellIs" dxfId="26358" priority="1702" operator="equal">
      <formula>"연"</formula>
    </cfRule>
  </conditionalFormatting>
  <conditionalFormatting sqref="AG35">
    <cfRule type="cellIs" dxfId="26357" priority="1697" operator="equal">
      <formula>"연"</formula>
    </cfRule>
    <cfRule type="cellIs" dxfId="26356" priority="1698" operator="equal">
      <formula>"연"</formula>
    </cfRule>
    <cfRule type="cellIs" dxfId="26355" priority="1699" operator="equal">
      <formula>"연"</formula>
    </cfRule>
    <cfRule type="cellIs" dxfId="26354" priority="1700" operator="equal">
      <formula>"연"</formula>
    </cfRule>
    <cfRule type="cellIs" dxfId="26353" priority="1701" operator="equal">
      <formula>"연"</formula>
    </cfRule>
  </conditionalFormatting>
  <conditionalFormatting sqref="AG35">
    <cfRule type="cellIs" dxfId="26352" priority="1696" operator="equal">
      <formula>"연"</formula>
    </cfRule>
  </conditionalFormatting>
  <conditionalFormatting sqref="AG35">
    <cfRule type="cellIs" dxfId="26351" priority="1691" operator="equal">
      <formula>"연"</formula>
    </cfRule>
    <cfRule type="cellIs" dxfId="26350" priority="1692" operator="equal">
      <formula>"연"</formula>
    </cfRule>
    <cfRule type="cellIs" dxfId="26349" priority="1693" operator="equal">
      <formula>"연"</formula>
    </cfRule>
    <cfRule type="cellIs" dxfId="26348" priority="1694" operator="equal">
      <formula>"연"</formula>
    </cfRule>
    <cfRule type="cellIs" dxfId="26347" priority="1695" operator="equal">
      <formula>"연"</formula>
    </cfRule>
  </conditionalFormatting>
  <conditionalFormatting sqref="AG35">
    <cfRule type="cellIs" dxfId="26346" priority="1686" operator="equal">
      <formula>"연"</formula>
    </cfRule>
    <cfRule type="cellIs" dxfId="26345" priority="1687" operator="equal">
      <formula>"연"</formula>
    </cfRule>
    <cfRule type="cellIs" dxfId="26344" priority="1688" operator="equal">
      <formula>"연"</formula>
    </cfRule>
    <cfRule type="cellIs" dxfId="26343" priority="1689" operator="equal">
      <formula>"연"</formula>
    </cfRule>
    <cfRule type="cellIs" dxfId="26342" priority="1690" operator="equal">
      <formula>"연"</formula>
    </cfRule>
  </conditionalFormatting>
  <conditionalFormatting sqref="AG35">
    <cfRule type="cellIs" dxfId="26341" priority="1681" operator="equal">
      <formula>"연"</formula>
    </cfRule>
    <cfRule type="cellIs" dxfId="26340" priority="1682" operator="equal">
      <formula>"연"</formula>
    </cfRule>
    <cfRule type="cellIs" dxfId="26339" priority="1683" operator="equal">
      <formula>"연"</formula>
    </cfRule>
    <cfRule type="cellIs" dxfId="26338" priority="1684" operator="equal">
      <formula>"연"</formula>
    </cfRule>
    <cfRule type="cellIs" dxfId="26337" priority="1685" operator="equal">
      <formula>"연"</formula>
    </cfRule>
  </conditionalFormatting>
  <conditionalFormatting sqref="AG36">
    <cfRule type="cellIs" dxfId="26336" priority="1680" operator="equal">
      <formula>"연"</formula>
    </cfRule>
  </conditionalFormatting>
  <conditionalFormatting sqref="AG36">
    <cfRule type="cellIs" dxfId="26335" priority="1675" operator="equal">
      <formula>"연"</formula>
    </cfRule>
    <cfRule type="cellIs" dxfId="26334" priority="1676" operator="equal">
      <formula>"연"</formula>
    </cfRule>
    <cfRule type="cellIs" dxfId="26333" priority="1677" operator="equal">
      <formula>"연"</formula>
    </cfRule>
    <cfRule type="cellIs" dxfId="26332" priority="1678" operator="equal">
      <formula>"연"</formula>
    </cfRule>
    <cfRule type="cellIs" dxfId="26331" priority="1679" operator="equal">
      <formula>"연"</formula>
    </cfRule>
  </conditionalFormatting>
  <conditionalFormatting sqref="AG36">
    <cfRule type="cellIs" dxfId="26330" priority="1674" operator="equal">
      <formula>"연"</formula>
    </cfRule>
  </conditionalFormatting>
  <conditionalFormatting sqref="AG36">
    <cfRule type="cellIs" dxfId="26329" priority="1669" operator="equal">
      <formula>"연"</formula>
    </cfRule>
    <cfRule type="cellIs" dxfId="26328" priority="1670" operator="equal">
      <formula>"연"</formula>
    </cfRule>
    <cfRule type="cellIs" dxfId="26327" priority="1671" operator="equal">
      <formula>"연"</formula>
    </cfRule>
    <cfRule type="cellIs" dxfId="26326" priority="1672" operator="equal">
      <formula>"연"</formula>
    </cfRule>
    <cfRule type="cellIs" dxfId="26325" priority="1673" operator="equal">
      <formula>"연"</formula>
    </cfRule>
  </conditionalFormatting>
  <conditionalFormatting sqref="AG36">
    <cfRule type="cellIs" dxfId="26324" priority="1664" operator="equal">
      <formula>"연"</formula>
    </cfRule>
    <cfRule type="cellIs" dxfId="26323" priority="1665" operator="equal">
      <formula>"연"</formula>
    </cfRule>
    <cfRule type="cellIs" dxfId="26322" priority="1666" operator="equal">
      <formula>"연"</formula>
    </cfRule>
    <cfRule type="cellIs" dxfId="26321" priority="1667" operator="equal">
      <formula>"연"</formula>
    </cfRule>
    <cfRule type="cellIs" dxfId="26320" priority="1668" operator="equal">
      <formula>"연"</formula>
    </cfRule>
  </conditionalFormatting>
  <conditionalFormatting sqref="AG36">
    <cfRule type="cellIs" dxfId="26319" priority="1659" operator="equal">
      <formula>"연"</formula>
    </cfRule>
    <cfRule type="cellIs" dxfId="26318" priority="1660" operator="equal">
      <formula>"연"</formula>
    </cfRule>
    <cfRule type="cellIs" dxfId="26317" priority="1661" operator="equal">
      <formula>"연"</formula>
    </cfRule>
    <cfRule type="cellIs" dxfId="26316" priority="1662" operator="equal">
      <formula>"연"</formula>
    </cfRule>
    <cfRule type="cellIs" dxfId="26315" priority="1663" operator="equal">
      <formula>"연"</formula>
    </cfRule>
  </conditionalFormatting>
  <conditionalFormatting sqref="AH34">
    <cfRule type="cellIs" dxfId="26314" priority="1658" operator="equal">
      <formula>"연"</formula>
    </cfRule>
  </conditionalFormatting>
  <conditionalFormatting sqref="AH34">
    <cfRule type="cellIs" dxfId="26313" priority="1653" operator="equal">
      <formula>"연"</formula>
    </cfRule>
    <cfRule type="cellIs" dxfId="26312" priority="1654" operator="equal">
      <formula>"연"</formula>
    </cfRule>
    <cfRule type="cellIs" dxfId="26311" priority="1655" operator="equal">
      <formula>"연"</formula>
    </cfRule>
    <cfRule type="cellIs" dxfId="26310" priority="1656" operator="equal">
      <formula>"연"</formula>
    </cfRule>
    <cfRule type="cellIs" dxfId="26309" priority="1657" operator="equal">
      <formula>"연"</formula>
    </cfRule>
  </conditionalFormatting>
  <conditionalFormatting sqref="AH34">
    <cfRule type="cellIs" dxfId="26308" priority="1652" operator="equal">
      <formula>"연"</formula>
    </cfRule>
  </conditionalFormatting>
  <conditionalFormatting sqref="AH34">
    <cfRule type="cellIs" dxfId="26307" priority="1647" operator="equal">
      <formula>"연"</formula>
    </cfRule>
    <cfRule type="cellIs" dxfId="26306" priority="1648" operator="equal">
      <formula>"연"</formula>
    </cfRule>
    <cfRule type="cellIs" dxfId="26305" priority="1649" operator="equal">
      <formula>"연"</formula>
    </cfRule>
    <cfRule type="cellIs" dxfId="26304" priority="1650" operator="equal">
      <formula>"연"</formula>
    </cfRule>
    <cfRule type="cellIs" dxfId="26303" priority="1651" operator="equal">
      <formula>"연"</formula>
    </cfRule>
  </conditionalFormatting>
  <conditionalFormatting sqref="AH34">
    <cfRule type="cellIs" dxfId="26302" priority="1642" operator="equal">
      <formula>"연"</formula>
    </cfRule>
    <cfRule type="cellIs" dxfId="26301" priority="1643" operator="equal">
      <formula>"연"</formula>
    </cfRule>
    <cfRule type="cellIs" dxfId="26300" priority="1644" operator="equal">
      <formula>"연"</formula>
    </cfRule>
    <cfRule type="cellIs" dxfId="26299" priority="1645" operator="equal">
      <formula>"연"</formula>
    </cfRule>
    <cfRule type="cellIs" dxfId="26298" priority="1646" operator="equal">
      <formula>"연"</formula>
    </cfRule>
  </conditionalFormatting>
  <conditionalFormatting sqref="AH34">
    <cfRule type="cellIs" dxfId="26297" priority="1637" operator="equal">
      <formula>"연"</formula>
    </cfRule>
    <cfRule type="cellIs" dxfId="26296" priority="1638" operator="equal">
      <formula>"연"</formula>
    </cfRule>
    <cfRule type="cellIs" dxfId="26295" priority="1639" operator="equal">
      <formula>"연"</formula>
    </cfRule>
    <cfRule type="cellIs" dxfId="26294" priority="1640" operator="equal">
      <formula>"연"</formula>
    </cfRule>
    <cfRule type="cellIs" dxfId="26293" priority="1641" operator="equal">
      <formula>"연"</formula>
    </cfRule>
  </conditionalFormatting>
  <conditionalFormatting sqref="AH37">
    <cfRule type="cellIs" dxfId="26292" priority="1636" operator="equal">
      <formula>"연"</formula>
    </cfRule>
  </conditionalFormatting>
  <conditionalFormatting sqref="AH37">
    <cfRule type="cellIs" dxfId="26291" priority="1631" operator="equal">
      <formula>"연"</formula>
    </cfRule>
    <cfRule type="cellIs" dxfId="26290" priority="1632" operator="equal">
      <formula>"연"</formula>
    </cfRule>
    <cfRule type="cellIs" dxfId="26289" priority="1633" operator="equal">
      <formula>"연"</formula>
    </cfRule>
    <cfRule type="cellIs" dxfId="26288" priority="1634" operator="equal">
      <formula>"연"</formula>
    </cfRule>
    <cfRule type="cellIs" dxfId="26287" priority="1635" operator="equal">
      <formula>"연"</formula>
    </cfRule>
  </conditionalFormatting>
  <conditionalFormatting sqref="AH37">
    <cfRule type="cellIs" dxfId="26286" priority="1630" operator="equal">
      <formula>"연"</formula>
    </cfRule>
  </conditionalFormatting>
  <conditionalFormatting sqref="AH37">
    <cfRule type="cellIs" dxfId="26285" priority="1625" operator="equal">
      <formula>"연"</formula>
    </cfRule>
    <cfRule type="cellIs" dxfId="26284" priority="1626" operator="equal">
      <formula>"연"</formula>
    </cfRule>
    <cfRule type="cellIs" dxfId="26283" priority="1627" operator="equal">
      <formula>"연"</formula>
    </cfRule>
    <cfRule type="cellIs" dxfId="26282" priority="1628" operator="equal">
      <formula>"연"</formula>
    </cfRule>
    <cfRule type="cellIs" dxfId="26281" priority="1629" operator="equal">
      <formula>"연"</formula>
    </cfRule>
  </conditionalFormatting>
  <conditionalFormatting sqref="AH37">
    <cfRule type="cellIs" dxfId="26280" priority="1620" operator="equal">
      <formula>"연"</formula>
    </cfRule>
    <cfRule type="cellIs" dxfId="26279" priority="1621" operator="equal">
      <formula>"연"</formula>
    </cfRule>
    <cfRule type="cellIs" dxfId="26278" priority="1622" operator="equal">
      <formula>"연"</formula>
    </cfRule>
    <cfRule type="cellIs" dxfId="26277" priority="1623" operator="equal">
      <formula>"연"</formula>
    </cfRule>
    <cfRule type="cellIs" dxfId="26276" priority="1624" operator="equal">
      <formula>"연"</formula>
    </cfRule>
  </conditionalFormatting>
  <conditionalFormatting sqref="AH37">
    <cfRule type="cellIs" dxfId="26275" priority="1615" operator="equal">
      <formula>"연"</formula>
    </cfRule>
    <cfRule type="cellIs" dxfId="26274" priority="1616" operator="equal">
      <formula>"연"</formula>
    </cfRule>
    <cfRule type="cellIs" dxfId="26273" priority="1617" operator="equal">
      <formula>"연"</formula>
    </cfRule>
    <cfRule type="cellIs" dxfId="26272" priority="1618" operator="equal">
      <formula>"연"</formula>
    </cfRule>
    <cfRule type="cellIs" dxfId="26271" priority="1619" operator="equal">
      <formula>"연"</formula>
    </cfRule>
  </conditionalFormatting>
  <conditionalFormatting sqref="AI35">
    <cfRule type="cellIs" dxfId="26270" priority="1614" operator="equal">
      <formula>"연"</formula>
    </cfRule>
  </conditionalFormatting>
  <conditionalFormatting sqref="AI35">
    <cfRule type="cellIs" dxfId="26269" priority="1609" operator="equal">
      <formula>"연"</formula>
    </cfRule>
    <cfRule type="cellIs" dxfId="26268" priority="1610" operator="equal">
      <formula>"연"</formula>
    </cfRule>
    <cfRule type="cellIs" dxfId="26267" priority="1611" operator="equal">
      <formula>"연"</formula>
    </cfRule>
    <cfRule type="cellIs" dxfId="26266" priority="1612" operator="equal">
      <formula>"연"</formula>
    </cfRule>
    <cfRule type="cellIs" dxfId="26265" priority="1613" operator="equal">
      <formula>"연"</formula>
    </cfRule>
  </conditionalFormatting>
  <conditionalFormatting sqref="AI35">
    <cfRule type="cellIs" dxfId="26264" priority="1608" operator="equal">
      <formula>"연"</formula>
    </cfRule>
  </conditionalFormatting>
  <conditionalFormatting sqref="AI35">
    <cfRule type="cellIs" dxfId="26263" priority="1603" operator="equal">
      <formula>"연"</formula>
    </cfRule>
    <cfRule type="cellIs" dxfId="26262" priority="1604" operator="equal">
      <formula>"연"</formula>
    </cfRule>
    <cfRule type="cellIs" dxfId="26261" priority="1605" operator="equal">
      <formula>"연"</formula>
    </cfRule>
    <cfRule type="cellIs" dxfId="26260" priority="1606" operator="equal">
      <formula>"연"</formula>
    </cfRule>
    <cfRule type="cellIs" dxfId="26259" priority="1607" operator="equal">
      <formula>"연"</formula>
    </cfRule>
  </conditionalFormatting>
  <conditionalFormatting sqref="AI35">
    <cfRule type="cellIs" dxfId="26258" priority="1598" operator="equal">
      <formula>"연"</formula>
    </cfRule>
    <cfRule type="cellIs" dxfId="26257" priority="1599" operator="equal">
      <formula>"연"</formula>
    </cfRule>
    <cfRule type="cellIs" dxfId="26256" priority="1600" operator="equal">
      <formula>"연"</formula>
    </cfRule>
    <cfRule type="cellIs" dxfId="26255" priority="1601" operator="equal">
      <formula>"연"</formula>
    </cfRule>
    <cfRule type="cellIs" dxfId="26254" priority="1602" operator="equal">
      <formula>"연"</formula>
    </cfRule>
  </conditionalFormatting>
  <conditionalFormatting sqref="AI35">
    <cfRule type="cellIs" dxfId="26253" priority="1593" operator="equal">
      <formula>"연"</formula>
    </cfRule>
    <cfRule type="cellIs" dxfId="26252" priority="1594" operator="equal">
      <formula>"연"</formula>
    </cfRule>
    <cfRule type="cellIs" dxfId="26251" priority="1595" operator="equal">
      <formula>"연"</formula>
    </cfRule>
    <cfRule type="cellIs" dxfId="26250" priority="1596" operator="equal">
      <formula>"연"</formula>
    </cfRule>
    <cfRule type="cellIs" dxfId="26249" priority="1597" operator="equal">
      <formula>"연"</formula>
    </cfRule>
  </conditionalFormatting>
  <conditionalFormatting sqref="AJ34">
    <cfRule type="cellIs" dxfId="26248" priority="1592" operator="equal">
      <formula>"연"</formula>
    </cfRule>
  </conditionalFormatting>
  <conditionalFormatting sqref="AJ34">
    <cfRule type="cellIs" dxfId="26247" priority="1587" operator="equal">
      <formula>"연"</formula>
    </cfRule>
    <cfRule type="cellIs" dxfId="26246" priority="1588" operator="equal">
      <formula>"연"</formula>
    </cfRule>
    <cfRule type="cellIs" dxfId="26245" priority="1589" operator="equal">
      <formula>"연"</formula>
    </cfRule>
    <cfRule type="cellIs" dxfId="26244" priority="1590" operator="equal">
      <formula>"연"</formula>
    </cfRule>
    <cfRule type="cellIs" dxfId="26243" priority="1591" operator="equal">
      <formula>"연"</formula>
    </cfRule>
  </conditionalFormatting>
  <conditionalFormatting sqref="AJ34">
    <cfRule type="cellIs" dxfId="26242" priority="1586" operator="equal">
      <formula>"연"</formula>
    </cfRule>
  </conditionalFormatting>
  <conditionalFormatting sqref="AJ34">
    <cfRule type="cellIs" dxfId="26241" priority="1581" operator="equal">
      <formula>"연"</formula>
    </cfRule>
    <cfRule type="cellIs" dxfId="26240" priority="1582" operator="equal">
      <formula>"연"</formula>
    </cfRule>
    <cfRule type="cellIs" dxfId="26239" priority="1583" operator="equal">
      <formula>"연"</formula>
    </cfRule>
    <cfRule type="cellIs" dxfId="26238" priority="1584" operator="equal">
      <formula>"연"</formula>
    </cfRule>
    <cfRule type="cellIs" dxfId="26237" priority="1585" operator="equal">
      <formula>"연"</formula>
    </cfRule>
  </conditionalFormatting>
  <conditionalFormatting sqref="AJ34">
    <cfRule type="cellIs" dxfId="26236" priority="1576" operator="equal">
      <formula>"연"</formula>
    </cfRule>
    <cfRule type="cellIs" dxfId="26235" priority="1577" operator="equal">
      <formula>"연"</formula>
    </cfRule>
    <cfRule type="cellIs" dxfId="26234" priority="1578" operator="equal">
      <formula>"연"</formula>
    </cfRule>
    <cfRule type="cellIs" dxfId="26233" priority="1579" operator="equal">
      <formula>"연"</formula>
    </cfRule>
    <cfRule type="cellIs" dxfId="26232" priority="1580" operator="equal">
      <formula>"연"</formula>
    </cfRule>
  </conditionalFormatting>
  <conditionalFormatting sqref="AJ34">
    <cfRule type="cellIs" dxfId="26231" priority="1571" operator="equal">
      <formula>"연"</formula>
    </cfRule>
    <cfRule type="cellIs" dxfId="26230" priority="1572" operator="equal">
      <formula>"연"</formula>
    </cfRule>
    <cfRule type="cellIs" dxfId="26229" priority="1573" operator="equal">
      <formula>"연"</formula>
    </cfRule>
    <cfRule type="cellIs" dxfId="26228" priority="1574" operator="equal">
      <formula>"연"</formula>
    </cfRule>
    <cfRule type="cellIs" dxfId="26227" priority="1575" operator="equal">
      <formula>"연"</formula>
    </cfRule>
  </conditionalFormatting>
  <conditionalFormatting sqref="J34">
    <cfRule type="cellIs" dxfId="26226" priority="1565" operator="equal">
      <formula>"연"</formula>
    </cfRule>
  </conditionalFormatting>
  <conditionalFormatting sqref="J34">
    <cfRule type="cellIs" dxfId="26225" priority="1570" operator="equal">
      <formula>"연"</formula>
    </cfRule>
  </conditionalFormatting>
  <conditionalFormatting sqref="J34">
    <cfRule type="cellIs" dxfId="26224" priority="1567" operator="equal">
      <formula>"연"</formula>
    </cfRule>
    <cfRule type="cellIs" dxfId="26223" priority="1568" operator="equal">
      <formula>"연"</formula>
    </cfRule>
    <cfRule type="cellIs" dxfId="26222" priority="1569" operator="equal">
      <formula>"연"</formula>
    </cfRule>
  </conditionalFormatting>
  <conditionalFormatting sqref="J34">
    <cfRule type="cellIs" dxfId="26221" priority="1566" operator="equal">
      <formula>"연"</formula>
    </cfRule>
  </conditionalFormatting>
  <conditionalFormatting sqref="J34">
    <cfRule type="cellIs" dxfId="26220" priority="1560" operator="equal">
      <formula>"연"</formula>
    </cfRule>
    <cfRule type="cellIs" dxfId="26219" priority="1561" operator="equal">
      <formula>"연"</formula>
    </cfRule>
    <cfRule type="cellIs" dxfId="26218" priority="1562" operator="equal">
      <formula>"연"</formula>
    </cfRule>
    <cfRule type="cellIs" dxfId="26217" priority="1563" operator="equal">
      <formula>"연"</formula>
    </cfRule>
    <cfRule type="cellIs" dxfId="26216" priority="1564" operator="equal">
      <formula>"연"</formula>
    </cfRule>
  </conditionalFormatting>
  <conditionalFormatting sqref="J34">
    <cfRule type="cellIs" dxfId="26215" priority="1559" operator="equal">
      <formula>"연"</formula>
    </cfRule>
  </conditionalFormatting>
  <conditionalFormatting sqref="J34">
    <cfRule type="cellIs" dxfId="26214" priority="1556" operator="equal">
      <formula>"연"</formula>
    </cfRule>
    <cfRule type="cellIs" dxfId="26213" priority="1557" operator="equal">
      <formula>"연"</formula>
    </cfRule>
    <cfRule type="cellIs" dxfId="26212" priority="1558" operator="equal">
      <formula>"연"</formula>
    </cfRule>
  </conditionalFormatting>
  <conditionalFormatting sqref="J34">
    <cfRule type="cellIs" dxfId="26211" priority="1555" operator="equal">
      <formula>"연"</formula>
    </cfRule>
  </conditionalFormatting>
  <conditionalFormatting sqref="J34">
    <cfRule type="cellIs" dxfId="26210" priority="1550" operator="equal">
      <formula>"연"</formula>
    </cfRule>
    <cfRule type="cellIs" dxfId="26209" priority="1551" operator="equal">
      <formula>"연"</formula>
    </cfRule>
    <cfRule type="cellIs" dxfId="26208" priority="1552" operator="equal">
      <formula>"연"</formula>
    </cfRule>
    <cfRule type="cellIs" dxfId="26207" priority="1553" operator="equal">
      <formula>"연"</formula>
    </cfRule>
    <cfRule type="cellIs" dxfId="26206" priority="1554" operator="equal">
      <formula>"연"</formula>
    </cfRule>
  </conditionalFormatting>
  <conditionalFormatting sqref="J34">
    <cfRule type="cellIs" dxfId="26205" priority="1545" operator="equal">
      <formula>"연"</formula>
    </cfRule>
    <cfRule type="cellIs" dxfId="26204" priority="1546" operator="equal">
      <formula>"연"</formula>
    </cfRule>
    <cfRule type="cellIs" dxfId="26203" priority="1547" operator="equal">
      <formula>"연"</formula>
    </cfRule>
    <cfRule type="cellIs" dxfId="26202" priority="1548" operator="equal">
      <formula>"연"</formula>
    </cfRule>
    <cfRule type="cellIs" dxfId="26201" priority="1549" operator="equal">
      <formula>"연"</formula>
    </cfRule>
  </conditionalFormatting>
  <conditionalFormatting sqref="J34">
    <cfRule type="cellIs" dxfId="26200" priority="1543" operator="equal">
      <formula>"연"</formula>
    </cfRule>
  </conditionalFormatting>
  <conditionalFormatting sqref="J34">
    <cfRule type="cellIs" dxfId="26199" priority="1544" operator="equal">
      <formula>"연"</formula>
    </cfRule>
  </conditionalFormatting>
  <conditionalFormatting sqref="J34">
    <cfRule type="cellIs" dxfId="26198" priority="1542" operator="equal">
      <formula>"연"</formula>
    </cfRule>
  </conditionalFormatting>
  <conditionalFormatting sqref="J34">
    <cfRule type="cellIs" dxfId="26197" priority="1539" operator="equal">
      <formula>"연"</formula>
    </cfRule>
    <cfRule type="cellIs" dxfId="26196" priority="1540" operator="equal">
      <formula>"연"</formula>
    </cfRule>
    <cfRule type="cellIs" dxfId="26195" priority="1541" operator="equal">
      <formula>"연"</formula>
    </cfRule>
  </conditionalFormatting>
  <conditionalFormatting sqref="J34">
    <cfRule type="cellIs" dxfId="26194" priority="1538" operator="equal">
      <formula>"연"</formula>
    </cfRule>
  </conditionalFormatting>
  <conditionalFormatting sqref="K34">
    <cfRule type="cellIs" dxfId="26193" priority="1532" operator="equal">
      <formula>"연"</formula>
    </cfRule>
  </conditionalFormatting>
  <conditionalFormatting sqref="K34">
    <cfRule type="cellIs" dxfId="26192" priority="1537" operator="equal">
      <formula>"연"</formula>
    </cfRule>
  </conditionalFormatting>
  <conditionalFormatting sqref="K34">
    <cfRule type="cellIs" dxfId="26191" priority="1534" operator="equal">
      <formula>"연"</formula>
    </cfRule>
    <cfRule type="cellIs" dxfId="26190" priority="1535" operator="equal">
      <formula>"연"</formula>
    </cfRule>
    <cfRule type="cellIs" dxfId="26189" priority="1536" operator="equal">
      <formula>"연"</formula>
    </cfRule>
  </conditionalFormatting>
  <conditionalFormatting sqref="K34">
    <cfRule type="cellIs" dxfId="26188" priority="1533" operator="equal">
      <formula>"연"</formula>
    </cfRule>
  </conditionalFormatting>
  <conditionalFormatting sqref="K34">
    <cfRule type="cellIs" dxfId="26187" priority="1527" operator="equal">
      <formula>"연"</formula>
    </cfRule>
    <cfRule type="cellIs" dxfId="26186" priority="1528" operator="equal">
      <formula>"연"</formula>
    </cfRule>
    <cfRule type="cellIs" dxfId="26185" priority="1529" operator="equal">
      <formula>"연"</formula>
    </cfRule>
    <cfRule type="cellIs" dxfId="26184" priority="1530" operator="equal">
      <formula>"연"</formula>
    </cfRule>
    <cfRule type="cellIs" dxfId="26183" priority="1531" operator="equal">
      <formula>"연"</formula>
    </cfRule>
  </conditionalFormatting>
  <conditionalFormatting sqref="K34">
    <cfRule type="cellIs" dxfId="26182" priority="1526" operator="equal">
      <formula>"연"</formula>
    </cfRule>
  </conditionalFormatting>
  <conditionalFormatting sqref="K34">
    <cfRule type="cellIs" dxfId="26181" priority="1523" operator="equal">
      <formula>"연"</formula>
    </cfRule>
    <cfRule type="cellIs" dxfId="26180" priority="1524" operator="equal">
      <formula>"연"</formula>
    </cfRule>
    <cfRule type="cellIs" dxfId="26179" priority="1525" operator="equal">
      <formula>"연"</formula>
    </cfRule>
  </conditionalFormatting>
  <conditionalFormatting sqref="K34">
    <cfRule type="cellIs" dxfId="26178" priority="1522" operator="equal">
      <formula>"연"</formula>
    </cfRule>
  </conditionalFormatting>
  <conditionalFormatting sqref="K34">
    <cfRule type="cellIs" dxfId="26177" priority="1517" operator="equal">
      <formula>"연"</formula>
    </cfRule>
    <cfRule type="cellIs" dxfId="26176" priority="1518" operator="equal">
      <formula>"연"</formula>
    </cfRule>
    <cfRule type="cellIs" dxfId="26175" priority="1519" operator="equal">
      <formula>"연"</formula>
    </cfRule>
    <cfRule type="cellIs" dxfId="26174" priority="1520" operator="equal">
      <formula>"연"</formula>
    </cfRule>
    <cfRule type="cellIs" dxfId="26173" priority="1521" operator="equal">
      <formula>"연"</formula>
    </cfRule>
  </conditionalFormatting>
  <conditionalFormatting sqref="K34">
    <cfRule type="cellIs" dxfId="26172" priority="1512" operator="equal">
      <formula>"연"</formula>
    </cfRule>
    <cfRule type="cellIs" dxfId="26171" priority="1513" operator="equal">
      <formula>"연"</formula>
    </cfRule>
    <cfRule type="cellIs" dxfId="26170" priority="1514" operator="equal">
      <formula>"연"</formula>
    </cfRule>
    <cfRule type="cellIs" dxfId="26169" priority="1515" operator="equal">
      <formula>"연"</formula>
    </cfRule>
    <cfRule type="cellIs" dxfId="26168" priority="1516" operator="equal">
      <formula>"연"</formula>
    </cfRule>
  </conditionalFormatting>
  <conditionalFormatting sqref="K34">
    <cfRule type="cellIs" dxfId="26167" priority="1510" operator="equal">
      <formula>"연"</formula>
    </cfRule>
  </conditionalFormatting>
  <conditionalFormatting sqref="K34">
    <cfRule type="cellIs" dxfId="26166" priority="1511" operator="equal">
      <formula>"연"</formula>
    </cfRule>
  </conditionalFormatting>
  <conditionalFormatting sqref="K34">
    <cfRule type="cellIs" dxfId="26165" priority="1509" operator="equal">
      <formula>"연"</formula>
    </cfRule>
  </conditionalFormatting>
  <conditionalFormatting sqref="K34">
    <cfRule type="cellIs" dxfId="26164" priority="1506" operator="equal">
      <formula>"연"</formula>
    </cfRule>
    <cfRule type="cellIs" dxfId="26163" priority="1507" operator="equal">
      <formula>"연"</formula>
    </cfRule>
    <cfRule type="cellIs" dxfId="26162" priority="1508" operator="equal">
      <formula>"연"</formula>
    </cfRule>
  </conditionalFormatting>
  <conditionalFormatting sqref="K34">
    <cfRule type="cellIs" dxfId="26161" priority="1505" operator="equal">
      <formula>"연"</formula>
    </cfRule>
  </conditionalFormatting>
  <conditionalFormatting sqref="Q34">
    <cfRule type="cellIs" dxfId="26160" priority="1499" operator="equal">
      <formula>"연"</formula>
    </cfRule>
  </conditionalFormatting>
  <conditionalFormatting sqref="Q34">
    <cfRule type="cellIs" dxfId="26159" priority="1504" operator="equal">
      <formula>"연"</formula>
    </cfRule>
  </conditionalFormatting>
  <conditionalFormatting sqref="Q34">
    <cfRule type="cellIs" dxfId="26158" priority="1501" operator="equal">
      <formula>"연"</formula>
    </cfRule>
    <cfRule type="cellIs" dxfId="26157" priority="1502" operator="equal">
      <formula>"연"</formula>
    </cfRule>
    <cfRule type="cellIs" dxfId="26156" priority="1503" operator="equal">
      <formula>"연"</formula>
    </cfRule>
  </conditionalFormatting>
  <conditionalFormatting sqref="Q34">
    <cfRule type="cellIs" dxfId="26155" priority="1500" operator="equal">
      <formula>"연"</formula>
    </cfRule>
  </conditionalFormatting>
  <conditionalFormatting sqref="Q34">
    <cfRule type="cellIs" dxfId="26154" priority="1494" operator="equal">
      <formula>"연"</formula>
    </cfRule>
    <cfRule type="cellIs" dxfId="26153" priority="1495" operator="equal">
      <formula>"연"</formula>
    </cfRule>
    <cfRule type="cellIs" dxfId="26152" priority="1496" operator="equal">
      <formula>"연"</formula>
    </cfRule>
    <cfRule type="cellIs" dxfId="26151" priority="1497" operator="equal">
      <formula>"연"</formula>
    </cfRule>
    <cfRule type="cellIs" dxfId="26150" priority="1498" operator="equal">
      <formula>"연"</formula>
    </cfRule>
  </conditionalFormatting>
  <conditionalFormatting sqref="Q34">
    <cfRule type="cellIs" dxfId="26149" priority="1493" operator="equal">
      <formula>"연"</formula>
    </cfRule>
  </conditionalFormatting>
  <conditionalFormatting sqref="Q34">
    <cfRule type="cellIs" dxfId="26148" priority="1490" operator="equal">
      <formula>"연"</formula>
    </cfRule>
    <cfRule type="cellIs" dxfId="26147" priority="1491" operator="equal">
      <formula>"연"</formula>
    </cfRule>
    <cfRule type="cellIs" dxfId="26146" priority="1492" operator="equal">
      <formula>"연"</formula>
    </cfRule>
  </conditionalFormatting>
  <conditionalFormatting sqref="Q34">
    <cfRule type="cellIs" dxfId="26145" priority="1489" operator="equal">
      <formula>"연"</formula>
    </cfRule>
  </conditionalFormatting>
  <conditionalFormatting sqref="Q34">
    <cfRule type="cellIs" dxfId="26144" priority="1484" operator="equal">
      <formula>"연"</formula>
    </cfRule>
    <cfRule type="cellIs" dxfId="26143" priority="1485" operator="equal">
      <formula>"연"</formula>
    </cfRule>
    <cfRule type="cellIs" dxfId="26142" priority="1486" operator="equal">
      <formula>"연"</formula>
    </cfRule>
    <cfRule type="cellIs" dxfId="26141" priority="1487" operator="equal">
      <formula>"연"</formula>
    </cfRule>
    <cfRule type="cellIs" dxfId="26140" priority="1488" operator="equal">
      <formula>"연"</formula>
    </cfRule>
  </conditionalFormatting>
  <conditionalFormatting sqref="Q34">
    <cfRule type="cellIs" dxfId="26139" priority="1479" operator="equal">
      <formula>"연"</formula>
    </cfRule>
    <cfRule type="cellIs" dxfId="26138" priority="1480" operator="equal">
      <formula>"연"</formula>
    </cfRule>
    <cfRule type="cellIs" dxfId="26137" priority="1481" operator="equal">
      <formula>"연"</formula>
    </cfRule>
    <cfRule type="cellIs" dxfId="26136" priority="1482" operator="equal">
      <formula>"연"</formula>
    </cfRule>
    <cfRule type="cellIs" dxfId="26135" priority="1483" operator="equal">
      <formula>"연"</formula>
    </cfRule>
  </conditionalFormatting>
  <conditionalFormatting sqref="Q34">
    <cfRule type="cellIs" dxfId="26134" priority="1477" operator="equal">
      <formula>"연"</formula>
    </cfRule>
  </conditionalFormatting>
  <conditionalFormatting sqref="Q34">
    <cfRule type="cellIs" dxfId="26133" priority="1478" operator="equal">
      <formula>"연"</formula>
    </cfRule>
  </conditionalFormatting>
  <conditionalFormatting sqref="Q34">
    <cfRule type="cellIs" dxfId="26132" priority="1476" operator="equal">
      <formula>"연"</formula>
    </cfRule>
  </conditionalFormatting>
  <conditionalFormatting sqref="Q34">
    <cfRule type="cellIs" dxfId="26131" priority="1473" operator="equal">
      <formula>"연"</formula>
    </cfRule>
    <cfRule type="cellIs" dxfId="26130" priority="1474" operator="equal">
      <formula>"연"</formula>
    </cfRule>
    <cfRule type="cellIs" dxfId="26129" priority="1475" operator="equal">
      <formula>"연"</formula>
    </cfRule>
  </conditionalFormatting>
  <conditionalFormatting sqref="Q34">
    <cfRule type="cellIs" dxfId="26128" priority="1472" operator="equal">
      <formula>"연"</formula>
    </cfRule>
  </conditionalFormatting>
  <conditionalFormatting sqref="R34">
    <cfRule type="cellIs" dxfId="26127" priority="1466" operator="equal">
      <formula>"연"</formula>
    </cfRule>
  </conditionalFormatting>
  <conditionalFormatting sqref="R34">
    <cfRule type="cellIs" dxfId="26126" priority="1471" operator="equal">
      <formula>"연"</formula>
    </cfRule>
  </conditionalFormatting>
  <conditionalFormatting sqref="R34">
    <cfRule type="cellIs" dxfId="26125" priority="1468" operator="equal">
      <formula>"연"</formula>
    </cfRule>
    <cfRule type="cellIs" dxfId="26124" priority="1469" operator="equal">
      <formula>"연"</formula>
    </cfRule>
    <cfRule type="cellIs" dxfId="26123" priority="1470" operator="equal">
      <formula>"연"</formula>
    </cfRule>
  </conditionalFormatting>
  <conditionalFormatting sqref="R34">
    <cfRule type="cellIs" dxfId="26122" priority="1467" operator="equal">
      <formula>"연"</formula>
    </cfRule>
  </conditionalFormatting>
  <conditionalFormatting sqref="R34">
    <cfRule type="cellIs" dxfId="26121" priority="1461" operator="equal">
      <formula>"연"</formula>
    </cfRule>
    <cfRule type="cellIs" dxfId="26120" priority="1462" operator="equal">
      <formula>"연"</formula>
    </cfRule>
    <cfRule type="cellIs" dxfId="26119" priority="1463" operator="equal">
      <formula>"연"</formula>
    </cfRule>
    <cfRule type="cellIs" dxfId="26118" priority="1464" operator="equal">
      <formula>"연"</formula>
    </cfRule>
    <cfRule type="cellIs" dxfId="26117" priority="1465" operator="equal">
      <formula>"연"</formula>
    </cfRule>
  </conditionalFormatting>
  <conditionalFormatting sqref="R34">
    <cfRule type="cellIs" dxfId="26116" priority="1460" operator="equal">
      <formula>"연"</formula>
    </cfRule>
  </conditionalFormatting>
  <conditionalFormatting sqref="R34">
    <cfRule type="cellIs" dxfId="26115" priority="1457" operator="equal">
      <formula>"연"</formula>
    </cfRule>
    <cfRule type="cellIs" dxfId="26114" priority="1458" operator="equal">
      <formula>"연"</formula>
    </cfRule>
    <cfRule type="cellIs" dxfId="26113" priority="1459" operator="equal">
      <formula>"연"</formula>
    </cfRule>
  </conditionalFormatting>
  <conditionalFormatting sqref="R34">
    <cfRule type="cellIs" dxfId="26112" priority="1456" operator="equal">
      <formula>"연"</formula>
    </cfRule>
  </conditionalFormatting>
  <conditionalFormatting sqref="R34">
    <cfRule type="cellIs" dxfId="26111" priority="1451" operator="equal">
      <formula>"연"</formula>
    </cfRule>
    <cfRule type="cellIs" dxfId="26110" priority="1452" operator="equal">
      <formula>"연"</formula>
    </cfRule>
    <cfRule type="cellIs" dxfId="26109" priority="1453" operator="equal">
      <formula>"연"</formula>
    </cfRule>
    <cfRule type="cellIs" dxfId="26108" priority="1454" operator="equal">
      <formula>"연"</formula>
    </cfRule>
    <cfRule type="cellIs" dxfId="26107" priority="1455" operator="equal">
      <formula>"연"</formula>
    </cfRule>
  </conditionalFormatting>
  <conditionalFormatting sqref="R34">
    <cfRule type="cellIs" dxfId="26106" priority="1446" operator="equal">
      <formula>"연"</formula>
    </cfRule>
    <cfRule type="cellIs" dxfId="26105" priority="1447" operator="equal">
      <formula>"연"</formula>
    </cfRule>
    <cfRule type="cellIs" dxfId="26104" priority="1448" operator="equal">
      <formula>"연"</formula>
    </cfRule>
    <cfRule type="cellIs" dxfId="26103" priority="1449" operator="equal">
      <formula>"연"</formula>
    </cfRule>
    <cfRule type="cellIs" dxfId="26102" priority="1450" operator="equal">
      <formula>"연"</formula>
    </cfRule>
  </conditionalFormatting>
  <conditionalFormatting sqref="R34">
    <cfRule type="cellIs" dxfId="26101" priority="1444" operator="equal">
      <formula>"연"</formula>
    </cfRule>
  </conditionalFormatting>
  <conditionalFormatting sqref="R34">
    <cfRule type="cellIs" dxfId="26100" priority="1445" operator="equal">
      <formula>"연"</formula>
    </cfRule>
  </conditionalFormatting>
  <conditionalFormatting sqref="R34">
    <cfRule type="cellIs" dxfId="26099" priority="1443" operator="equal">
      <formula>"연"</formula>
    </cfRule>
  </conditionalFormatting>
  <conditionalFormatting sqref="R34">
    <cfRule type="cellIs" dxfId="26098" priority="1440" operator="equal">
      <formula>"연"</formula>
    </cfRule>
    <cfRule type="cellIs" dxfId="26097" priority="1441" operator="equal">
      <formula>"연"</formula>
    </cfRule>
    <cfRule type="cellIs" dxfId="26096" priority="1442" operator="equal">
      <formula>"연"</formula>
    </cfRule>
  </conditionalFormatting>
  <conditionalFormatting sqref="R34">
    <cfRule type="cellIs" dxfId="26095" priority="1439" operator="equal">
      <formula>"연"</formula>
    </cfRule>
  </conditionalFormatting>
  <conditionalFormatting sqref="X34">
    <cfRule type="cellIs" dxfId="26094" priority="1433" operator="equal">
      <formula>"연"</formula>
    </cfRule>
  </conditionalFormatting>
  <conditionalFormatting sqref="X34">
    <cfRule type="cellIs" dxfId="26093" priority="1438" operator="equal">
      <formula>"연"</formula>
    </cfRule>
  </conditionalFormatting>
  <conditionalFormatting sqref="X34">
    <cfRule type="cellIs" dxfId="26092" priority="1435" operator="equal">
      <formula>"연"</formula>
    </cfRule>
    <cfRule type="cellIs" dxfId="26091" priority="1436" operator="equal">
      <formula>"연"</formula>
    </cfRule>
    <cfRule type="cellIs" dxfId="26090" priority="1437" operator="equal">
      <formula>"연"</formula>
    </cfRule>
  </conditionalFormatting>
  <conditionalFormatting sqref="X34">
    <cfRule type="cellIs" dxfId="26089" priority="1434" operator="equal">
      <formula>"연"</formula>
    </cfRule>
  </conditionalFormatting>
  <conditionalFormatting sqref="X34">
    <cfRule type="cellIs" dxfId="26088" priority="1428" operator="equal">
      <formula>"연"</formula>
    </cfRule>
    <cfRule type="cellIs" dxfId="26087" priority="1429" operator="equal">
      <formula>"연"</formula>
    </cfRule>
    <cfRule type="cellIs" dxfId="26086" priority="1430" operator="equal">
      <formula>"연"</formula>
    </cfRule>
    <cfRule type="cellIs" dxfId="26085" priority="1431" operator="equal">
      <formula>"연"</formula>
    </cfRule>
    <cfRule type="cellIs" dxfId="26084" priority="1432" operator="equal">
      <formula>"연"</formula>
    </cfRule>
  </conditionalFormatting>
  <conditionalFormatting sqref="X34">
    <cfRule type="cellIs" dxfId="26083" priority="1427" operator="equal">
      <formula>"연"</formula>
    </cfRule>
  </conditionalFormatting>
  <conditionalFormatting sqref="X34">
    <cfRule type="cellIs" dxfId="26082" priority="1424" operator="equal">
      <formula>"연"</formula>
    </cfRule>
    <cfRule type="cellIs" dxfId="26081" priority="1425" operator="equal">
      <formula>"연"</formula>
    </cfRule>
    <cfRule type="cellIs" dxfId="26080" priority="1426" operator="equal">
      <formula>"연"</formula>
    </cfRule>
  </conditionalFormatting>
  <conditionalFormatting sqref="X34">
    <cfRule type="cellIs" dxfId="26079" priority="1423" operator="equal">
      <formula>"연"</formula>
    </cfRule>
  </conditionalFormatting>
  <conditionalFormatting sqref="X34">
    <cfRule type="cellIs" dxfId="26078" priority="1418" operator="equal">
      <formula>"연"</formula>
    </cfRule>
    <cfRule type="cellIs" dxfId="26077" priority="1419" operator="equal">
      <formula>"연"</formula>
    </cfRule>
    <cfRule type="cellIs" dxfId="26076" priority="1420" operator="equal">
      <formula>"연"</formula>
    </cfRule>
    <cfRule type="cellIs" dxfId="26075" priority="1421" operator="equal">
      <formula>"연"</formula>
    </cfRule>
    <cfRule type="cellIs" dxfId="26074" priority="1422" operator="equal">
      <formula>"연"</formula>
    </cfRule>
  </conditionalFormatting>
  <conditionalFormatting sqref="X34">
    <cfRule type="cellIs" dxfId="26073" priority="1413" operator="equal">
      <formula>"연"</formula>
    </cfRule>
    <cfRule type="cellIs" dxfId="26072" priority="1414" operator="equal">
      <formula>"연"</formula>
    </cfRule>
    <cfRule type="cellIs" dxfId="26071" priority="1415" operator="equal">
      <formula>"연"</formula>
    </cfRule>
    <cfRule type="cellIs" dxfId="26070" priority="1416" operator="equal">
      <formula>"연"</formula>
    </cfRule>
    <cfRule type="cellIs" dxfId="26069" priority="1417" operator="equal">
      <formula>"연"</formula>
    </cfRule>
  </conditionalFormatting>
  <conditionalFormatting sqref="X34">
    <cfRule type="cellIs" dxfId="26068" priority="1411" operator="equal">
      <formula>"연"</formula>
    </cfRule>
  </conditionalFormatting>
  <conditionalFormatting sqref="X34">
    <cfRule type="cellIs" dxfId="26067" priority="1412" operator="equal">
      <formula>"연"</formula>
    </cfRule>
  </conditionalFormatting>
  <conditionalFormatting sqref="X34">
    <cfRule type="cellIs" dxfId="26066" priority="1410" operator="equal">
      <formula>"연"</formula>
    </cfRule>
  </conditionalFormatting>
  <conditionalFormatting sqref="X34">
    <cfRule type="cellIs" dxfId="26065" priority="1407" operator="equal">
      <formula>"연"</formula>
    </cfRule>
    <cfRule type="cellIs" dxfId="26064" priority="1408" operator="equal">
      <formula>"연"</formula>
    </cfRule>
    <cfRule type="cellIs" dxfId="26063" priority="1409" operator="equal">
      <formula>"연"</formula>
    </cfRule>
  </conditionalFormatting>
  <conditionalFormatting sqref="X34">
    <cfRule type="cellIs" dxfId="26062" priority="1406" operator="equal">
      <formula>"연"</formula>
    </cfRule>
  </conditionalFormatting>
  <conditionalFormatting sqref="Y34">
    <cfRule type="cellIs" dxfId="26061" priority="1400" operator="equal">
      <formula>"연"</formula>
    </cfRule>
  </conditionalFormatting>
  <conditionalFormatting sqref="Y34">
    <cfRule type="cellIs" dxfId="26060" priority="1405" operator="equal">
      <formula>"연"</formula>
    </cfRule>
  </conditionalFormatting>
  <conditionalFormatting sqref="Y34">
    <cfRule type="cellIs" dxfId="26059" priority="1402" operator="equal">
      <formula>"연"</formula>
    </cfRule>
    <cfRule type="cellIs" dxfId="26058" priority="1403" operator="equal">
      <formula>"연"</formula>
    </cfRule>
    <cfRule type="cellIs" dxfId="26057" priority="1404" operator="equal">
      <formula>"연"</formula>
    </cfRule>
  </conditionalFormatting>
  <conditionalFormatting sqref="Y34">
    <cfRule type="cellIs" dxfId="26056" priority="1401" operator="equal">
      <formula>"연"</formula>
    </cfRule>
  </conditionalFormatting>
  <conditionalFormatting sqref="Y34">
    <cfRule type="cellIs" dxfId="26055" priority="1395" operator="equal">
      <formula>"연"</formula>
    </cfRule>
    <cfRule type="cellIs" dxfId="26054" priority="1396" operator="equal">
      <formula>"연"</formula>
    </cfRule>
    <cfRule type="cellIs" dxfId="26053" priority="1397" operator="equal">
      <formula>"연"</formula>
    </cfRule>
    <cfRule type="cellIs" dxfId="26052" priority="1398" operator="equal">
      <formula>"연"</formula>
    </cfRule>
    <cfRule type="cellIs" dxfId="26051" priority="1399" operator="equal">
      <formula>"연"</formula>
    </cfRule>
  </conditionalFormatting>
  <conditionalFormatting sqref="Y34">
    <cfRule type="cellIs" dxfId="26050" priority="1394" operator="equal">
      <formula>"연"</formula>
    </cfRule>
  </conditionalFormatting>
  <conditionalFormatting sqref="Y34">
    <cfRule type="cellIs" dxfId="26049" priority="1391" operator="equal">
      <formula>"연"</formula>
    </cfRule>
    <cfRule type="cellIs" dxfId="26048" priority="1392" operator="equal">
      <formula>"연"</formula>
    </cfRule>
    <cfRule type="cellIs" dxfId="26047" priority="1393" operator="equal">
      <formula>"연"</formula>
    </cfRule>
  </conditionalFormatting>
  <conditionalFormatting sqref="Y34">
    <cfRule type="cellIs" dxfId="26046" priority="1390" operator="equal">
      <formula>"연"</formula>
    </cfRule>
  </conditionalFormatting>
  <conditionalFormatting sqref="Y34">
    <cfRule type="cellIs" dxfId="26045" priority="1385" operator="equal">
      <formula>"연"</formula>
    </cfRule>
    <cfRule type="cellIs" dxfId="26044" priority="1386" operator="equal">
      <formula>"연"</formula>
    </cfRule>
    <cfRule type="cellIs" dxfId="26043" priority="1387" operator="equal">
      <formula>"연"</formula>
    </cfRule>
    <cfRule type="cellIs" dxfId="26042" priority="1388" operator="equal">
      <formula>"연"</formula>
    </cfRule>
    <cfRule type="cellIs" dxfId="26041" priority="1389" operator="equal">
      <formula>"연"</formula>
    </cfRule>
  </conditionalFormatting>
  <conditionalFormatting sqref="Y34">
    <cfRule type="cellIs" dxfId="26040" priority="1380" operator="equal">
      <formula>"연"</formula>
    </cfRule>
    <cfRule type="cellIs" dxfId="26039" priority="1381" operator="equal">
      <formula>"연"</formula>
    </cfRule>
    <cfRule type="cellIs" dxfId="26038" priority="1382" operator="equal">
      <formula>"연"</formula>
    </cfRule>
    <cfRule type="cellIs" dxfId="26037" priority="1383" operator="equal">
      <formula>"연"</formula>
    </cfRule>
    <cfRule type="cellIs" dxfId="26036" priority="1384" operator="equal">
      <formula>"연"</formula>
    </cfRule>
  </conditionalFormatting>
  <conditionalFormatting sqref="Y34">
    <cfRule type="cellIs" dxfId="26035" priority="1378" operator="equal">
      <formula>"연"</formula>
    </cfRule>
  </conditionalFormatting>
  <conditionalFormatting sqref="Y34">
    <cfRule type="cellIs" dxfId="26034" priority="1379" operator="equal">
      <formula>"연"</formula>
    </cfRule>
  </conditionalFormatting>
  <conditionalFormatting sqref="Y34">
    <cfRule type="cellIs" dxfId="26033" priority="1377" operator="equal">
      <formula>"연"</formula>
    </cfRule>
  </conditionalFormatting>
  <conditionalFormatting sqref="Y34">
    <cfRule type="cellIs" dxfId="26032" priority="1374" operator="equal">
      <formula>"연"</formula>
    </cfRule>
    <cfRule type="cellIs" dxfId="26031" priority="1375" operator="equal">
      <formula>"연"</formula>
    </cfRule>
    <cfRule type="cellIs" dxfId="26030" priority="1376" operator="equal">
      <formula>"연"</formula>
    </cfRule>
  </conditionalFormatting>
  <conditionalFormatting sqref="Y34">
    <cfRule type="cellIs" dxfId="26029" priority="1373" operator="equal">
      <formula>"연"</formula>
    </cfRule>
  </conditionalFormatting>
  <conditionalFormatting sqref="Z34">
    <cfRule type="cellIs" dxfId="26028" priority="1367" operator="equal">
      <formula>"연"</formula>
    </cfRule>
  </conditionalFormatting>
  <conditionalFormatting sqref="Z34">
    <cfRule type="cellIs" dxfId="26027" priority="1372" operator="equal">
      <formula>"연"</formula>
    </cfRule>
  </conditionalFormatting>
  <conditionalFormatting sqref="Z34">
    <cfRule type="cellIs" dxfId="26026" priority="1369" operator="equal">
      <formula>"연"</formula>
    </cfRule>
    <cfRule type="cellIs" dxfId="26025" priority="1370" operator="equal">
      <formula>"연"</formula>
    </cfRule>
    <cfRule type="cellIs" dxfId="26024" priority="1371" operator="equal">
      <formula>"연"</formula>
    </cfRule>
  </conditionalFormatting>
  <conditionalFormatting sqref="Z34">
    <cfRule type="cellIs" dxfId="26023" priority="1368" operator="equal">
      <formula>"연"</formula>
    </cfRule>
  </conditionalFormatting>
  <conditionalFormatting sqref="Z34">
    <cfRule type="cellIs" dxfId="26022" priority="1362" operator="equal">
      <formula>"연"</formula>
    </cfRule>
    <cfRule type="cellIs" dxfId="26021" priority="1363" operator="equal">
      <formula>"연"</formula>
    </cfRule>
    <cfRule type="cellIs" dxfId="26020" priority="1364" operator="equal">
      <formula>"연"</formula>
    </cfRule>
    <cfRule type="cellIs" dxfId="26019" priority="1365" operator="equal">
      <formula>"연"</formula>
    </cfRule>
    <cfRule type="cellIs" dxfId="26018" priority="1366" operator="equal">
      <formula>"연"</formula>
    </cfRule>
  </conditionalFormatting>
  <conditionalFormatting sqref="Z34">
    <cfRule type="cellIs" dxfId="26017" priority="1361" operator="equal">
      <formula>"연"</formula>
    </cfRule>
  </conditionalFormatting>
  <conditionalFormatting sqref="Z34">
    <cfRule type="cellIs" dxfId="26016" priority="1358" operator="equal">
      <formula>"연"</formula>
    </cfRule>
    <cfRule type="cellIs" dxfId="26015" priority="1359" operator="equal">
      <formula>"연"</formula>
    </cfRule>
    <cfRule type="cellIs" dxfId="26014" priority="1360" operator="equal">
      <formula>"연"</formula>
    </cfRule>
  </conditionalFormatting>
  <conditionalFormatting sqref="Z34">
    <cfRule type="cellIs" dxfId="26013" priority="1357" operator="equal">
      <formula>"연"</formula>
    </cfRule>
  </conditionalFormatting>
  <conditionalFormatting sqref="Z34">
    <cfRule type="cellIs" dxfId="26012" priority="1352" operator="equal">
      <formula>"연"</formula>
    </cfRule>
    <cfRule type="cellIs" dxfId="26011" priority="1353" operator="equal">
      <formula>"연"</formula>
    </cfRule>
    <cfRule type="cellIs" dxfId="26010" priority="1354" operator="equal">
      <formula>"연"</formula>
    </cfRule>
    <cfRule type="cellIs" dxfId="26009" priority="1355" operator="equal">
      <formula>"연"</formula>
    </cfRule>
    <cfRule type="cellIs" dxfId="26008" priority="1356" operator="equal">
      <formula>"연"</formula>
    </cfRule>
  </conditionalFormatting>
  <conditionalFormatting sqref="Z34">
    <cfRule type="cellIs" dxfId="26007" priority="1347" operator="equal">
      <formula>"연"</formula>
    </cfRule>
    <cfRule type="cellIs" dxfId="26006" priority="1348" operator="equal">
      <formula>"연"</formula>
    </cfRule>
    <cfRule type="cellIs" dxfId="26005" priority="1349" operator="equal">
      <formula>"연"</formula>
    </cfRule>
    <cfRule type="cellIs" dxfId="26004" priority="1350" operator="equal">
      <formula>"연"</formula>
    </cfRule>
    <cfRule type="cellIs" dxfId="26003" priority="1351" operator="equal">
      <formula>"연"</formula>
    </cfRule>
  </conditionalFormatting>
  <conditionalFormatting sqref="Z34">
    <cfRule type="cellIs" dxfId="26002" priority="1345" operator="equal">
      <formula>"연"</formula>
    </cfRule>
  </conditionalFormatting>
  <conditionalFormatting sqref="Z34">
    <cfRule type="cellIs" dxfId="26001" priority="1346" operator="equal">
      <formula>"연"</formula>
    </cfRule>
  </conditionalFormatting>
  <conditionalFormatting sqref="Z34">
    <cfRule type="cellIs" dxfId="26000" priority="1344" operator="equal">
      <formula>"연"</formula>
    </cfRule>
  </conditionalFormatting>
  <conditionalFormatting sqref="Z34">
    <cfRule type="cellIs" dxfId="25999" priority="1341" operator="equal">
      <formula>"연"</formula>
    </cfRule>
    <cfRule type="cellIs" dxfId="25998" priority="1342" operator="equal">
      <formula>"연"</formula>
    </cfRule>
    <cfRule type="cellIs" dxfId="25997" priority="1343" operator="equal">
      <formula>"연"</formula>
    </cfRule>
  </conditionalFormatting>
  <conditionalFormatting sqref="Z34">
    <cfRule type="cellIs" dxfId="25996" priority="1340" operator="equal">
      <formula>"연"</formula>
    </cfRule>
  </conditionalFormatting>
  <conditionalFormatting sqref="AE34">
    <cfRule type="cellIs" dxfId="25995" priority="1334" operator="equal">
      <formula>"연"</formula>
    </cfRule>
  </conditionalFormatting>
  <conditionalFormatting sqref="AE34">
    <cfRule type="cellIs" dxfId="25994" priority="1339" operator="equal">
      <formula>"연"</formula>
    </cfRule>
  </conditionalFormatting>
  <conditionalFormatting sqref="AE34">
    <cfRule type="cellIs" dxfId="25993" priority="1336" operator="equal">
      <formula>"연"</formula>
    </cfRule>
    <cfRule type="cellIs" dxfId="25992" priority="1337" operator="equal">
      <formula>"연"</formula>
    </cfRule>
    <cfRule type="cellIs" dxfId="25991" priority="1338" operator="equal">
      <formula>"연"</formula>
    </cfRule>
  </conditionalFormatting>
  <conditionalFormatting sqref="AE34">
    <cfRule type="cellIs" dxfId="25990" priority="1335" operator="equal">
      <formula>"연"</formula>
    </cfRule>
  </conditionalFormatting>
  <conditionalFormatting sqref="AE34">
    <cfRule type="cellIs" dxfId="25989" priority="1329" operator="equal">
      <formula>"연"</formula>
    </cfRule>
    <cfRule type="cellIs" dxfId="25988" priority="1330" operator="equal">
      <formula>"연"</formula>
    </cfRule>
    <cfRule type="cellIs" dxfId="25987" priority="1331" operator="equal">
      <formula>"연"</formula>
    </cfRule>
    <cfRule type="cellIs" dxfId="25986" priority="1332" operator="equal">
      <formula>"연"</formula>
    </cfRule>
    <cfRule type="cellIs" dxfId="25985" priority="1333" operator="equal">
      <formula>"연"</formula>
    </cfRule>
  </conditionalFormatting>
  <conditionalFormatting sqref="AE34">
    <cfRule type="cellIs" dxfId="25984" priority="1328" operator="equal">
      <formula>"연"</formula>
    </cfRule>
  </conditionalFormatting>
  <conditionalFormatting sqref="AE34">
    <cfRule type="cellIs" dxfId="25983" priority="1325" operator="equal">
      <formula>"연"</formula>
    </cfRule>
    <cfRule type="cellIs" dxfId="25982" priority="1326" operator="equal">
      <formula>"연"</formula>
    </cfRule>
    <cfRule type="cellIs" dxfId="25981" priority="1327" operator="equal">
      <formula>"연"</formula>
    </cfRule>
  </conditionalFormatting>
  <conditionalFormatting sqref="AE34">
    <cfRule type="cellIs" dxfId="25980" priority="1324" operator="equal">
      <formula>"연"</formula>
    </cfRule>
  </conditionalFormatting>
  <conditionalFormatting sqref="AE34">
    <cfRule type="cellIs" dxfId="25979" priority="1319" operator="equal">
      <formula>"연"</formula>
    </cfRule>
    <cfRule type="cellIs" dxfId="25978" priority="1320" operator="equal">
      <formula>"연"</formula>
    </cfRule>
    <cfRule type="cellIs" dxfId="25977" priority="1321" operator="equal">
      <formula>"연"</formula>
    </cfRule>
    <cfRule type="cellIs" dxfId="25976" priority="1322" operator="equal">
      <formula>"연"</formula>
    </cfRule>
    <cfRule type="cellIs" dxfId="25975" priority="1323" operator="equal">
      <formula>"연"</formula>
    </cfRule>
  </conditionalFormatting>
  <conditionalFormatting sqref="AE34">
    <cfRule type="cellIs" dxfId="25974" priority="1314" operator="equal">
      <formula>"연"</formula>
    </cfRule>
    <cfRule type="cellIs" dxfId="25973" priority="1315" operator="equal">
      <formula>"연"</formula>
    </cfRule>
    <cfRule type="cellIs" dxfId="25972" priority="1316" operator="equal">
      <formula>"연"</formula>
    </cfRule>
    <cfRule type="cellIs" dxfId="25971" priority="1317" operator="equal">
      <formula>"연"</formula>
    </cfRule>
    <cfRule type="cellIs" dxfId="25970" priority="1318" operator="equal">
      <formula>"연"</formula>
    </cfRule>
  </conditionalFormatting>
  <conditionalFormatting sqref="AE34">
    <cfRule type="cellIs" dxfId="25969" priority="1312" operator="equal">
      <formula>"연"</formula>
    </cfRule>
  </conditionalFormatting>
  <conditionalFormatting sqref="AE34">
    <cfRule type="cellIs" dxfId="25968" priority="1313" operator="equal">
      <formula>"연"</formula>
    </cfRule>
  </conditionalFormatting>
  <conditionalFormatting sqref="AE34">
    <cfRule type="cellIs" dxfId="25967" priority="1311" operator="equal">
      <formula>"연"</formula>
    </cfRule>
  </conditionalFormatting>
  <conditionalFormatting sqref="AE34">
    <cfRule type="cellIs" dxfId="25966" priority="1308" operator="equal">
      <formula>"연"</formula>
    </cfRule>
    <cfRule type="cellIs" dxfId="25965" priority="1309" operator="equal">
      <formula>"연"</formula>
    </cfRule>
    <cfRule type="cellIs" dxfId="25964" priority="1310" operator="equal">
      <formula>"연"</formula>
    </cfRule>
  </conditionalFormatting>
  <conditionalFormatting sqref="AE34">
    <cfRule type="cellIs" dxfId="25963" priority="1307" operator="equal">
      <formula>"연"</formula>
    </cfRule>
  </conditionalFormatting>
  <conditionalFormatting sqref="AF34">
    <cfRule type="cellIs" dxfId="25962" priority="1301" operator="equal">
      <formula>"연"</formula>
    </cfRule>
  </conditionalFormatting>
  <conditionalFormatting sqref="AF34">
    <cfRule type="cellIs" dxfId="25961" priority="1306" operator="equal">
      <formula>"연"</formula>
    </cfRule>
  </conditionalFormatting>
  <conditionalFormatting sqref="AF34">
    <cfRule type="cellIs" dxfId="25960" priority="1303" operator="equal">
      <formula>"연"</formula>
    </cfRule>
    <cfRule type="cellIs" dxfId="25959" priority="1304" operator="equal">
      <formula>"연"</formula>
    </cfRule>
    <cfRule type="cellIs" dxfId="25958" priority="1305" operator="equal">
      <formula>"연"</formula>
    </cfRule>
  </conditionalFormatting>
  <conditionalFormatting sqref="AF34">
    <cfRule type="cellIs" dxfId="25957" priority="1302" operator="equal">
      <formula>"연"</formula>
    </cfRule>
  </conditionalFormatting>
  <conditionalFormatting sqref="AF34">
    <cfRule type="cellIs" dxfId="25956" priority="1296" operator="equal">
      <formula>"연"</formula>
    </cfRule>
    <cfRule type="cellIs" dxfId="25955" priority="1297" operator="equal">
      <formula>"연"</formula>
    </cfRule>
    <cfRule type="cellIs" dxfId="25954" priority="1298" operator="equal">
      <formula>"연"</formula>
    </cfRule>
    <cfRule type="cellIs" dxfId="25953" priority="1299" operator="equal">
      <formula>"연"</formula>
    </cfRule>
    <cfRule type="cellIs" dxfId="25952" priority="1300" operator="equal">
      <formula>"연"</formula>
    </cfRule>
  </conditionalFormatting>
  <conditionalFormatting sqref="AF34">
    <cfRule type="cellIs" dxfId="25951" priority="1295" operator="equal">
      <formula>"연"</formula>
    </cfRule>
  </conditionalFormatting>
  <conditionalFormatting sqref="AF34">
    <cfRule type="cellIs" dxfId="25950" priority="1292" operator="equal">
      <formula>"연"</formula>
    </cfRule>
    <cfRule type="cellIs" dxfId="25949" priority="1293" operator="equal">
      <formula>"연"</formula>
    </cfRule>
    <cfRule type="cellIs" dxfId="25948" priority="1294" operator="equal">
      <formula>"연"</formula>
    </cfRule>
  </conditionalFormatting>
  <conditionalFormatting sqref="AF34">
    <cfRule type="cellIs" dxfId="25947" priority="1291" operator="equal">
      <formula>"연"</formula>
    </cfRule>
  </conditionalFormatting>
  <conditionalFormatting sqref="AF34">
    <cfRule type="cellIs" dxfId="25946" priority="1286" operator="equal">
      <formula>"연"</formula>
    </cfRule>
    <cfRule type="cellIs" dxfId="25945" priority="1287" operator="equal">
      <formula>"연"</formula>
    </cfRule>
    <cfRule type="cellIs" dxfId="25944" priority="1288" operator="equal">
      <formula>"연"</formula>
    </cfRule>
    <cfRule type="cellIs" dxfId="25943" priority="1289" operator="equal">
      <formula>"연"</formula>
    </cfRule>
    <cfRule type="cellIs" dxfId="25942" priority="1290" operator="equal">
      <formula>"연"</formula>
    </cfRule>
  </conditionalFormatting>
  <conditionalFormatting sqref="AF34">
    <cfRule type="cellIs" dxfId="25941" priority="1281" operator="equal">
      <formula>"연"</formula>
    </cfRule>
    <cfRule type="cellIs" dxfId="25940" priority="1282" operator="equal">
      <formula>"연"</formula>
    </cfRule>
    <cfRule type="cellIs" dxfId="25939" priority="1283" operator="equal">
      <formula>"연"</formula>
    </cfRule>
    <cfRule type="cellIs" dxfId="25938" priority="1284" operator="equal">
      <formula>"연"</formula>
    </cfRule>
    <cfRule type="cellIs" dxfId="25937" priority="1285" operator="equal">
      <formula>"연"</formula>
    </cfRule>
  </conditionalFormatting>
  <conditionalFormatting sqref="AF34">
    <cfRule type="cellIs" dxfId="25936" priority="1279" operator="equal">
      <formula>"연"</formula>
    </cfRule>
  </conditionalFormatting>
  <conditionalFormatting sqref="AF34">
    <cfRule type="cellIs" dxfId="25935" priority="1280" operator="equal">
      <formula>"연"</formula>
    </cfRule>
  </conditionalFormatting>
  <conditionalFormatting sqref="AF34">
    <cfRule type="cellIs" dxfId="25934" priority="1278" operator="equal">
      <formula>"연"</formula>
    </cfRule>
  </conditionalFormatting>
  <conditionalFormatting sqref="AF34">
    <cfRule type="cellIs" dxfId="25933" priority="1275" operator="equal">
      <formula>"연"</formula>
    </cfRule>
    <cfRule type="cellIs" dxfId="25932" priority="1276" operator="equal">
      <formula>"연"</formula>
    </cfRule>
    <cfRule type="cellIs" dxfId="25931" priority="1277" operator="equal">
      <formula>"연"</formula>
    </cfRule>
  </conditionalFormatting>
  <conditionalFormatting sqref="AF34">
    <cfRule type="cellIs" dxfId="25930" priority="1274" operator="equal">
      <formula>"연"</formula>
    </cfRule>
  </conditionalFormatting>
  <conditionalFormatting sqref="AG34">
    <cfRule type="cellIs" dxfId="25929" priority="1268" operator="equal">
      <formula>"연"</formula>
    </cfRule>
  </conditionalFormatting>
  <conditionalFormatting sqref="AG34">
    <cfRule type="cellIs" dxfId="25928" priority="1273" operator="equal">
      <formula>"연"</formula>
    </cfRule>
  </conditionalFormatting>
  <conditionalFormatting sqref="AG34">
    <cfRule type="cellIs" dxfId="25927" priority="1270" operator="equal">
      <formula>"연"</formula>
    </cfRule>
    <cfRule type="cellIs" dxfId="25926" priority="1271" operator="equal">
      <formula>"연"</formula>
    </cfRule>
    <cfRule type="cellIs" dxfId="25925" priority="1272" operator="equal">
      <formula>"연"</formula>
    </cfRule>
  </conditionalFormatting>
  <conditionalFormatting sqref="AG34">
    <cfRule type="cellIs" dxfId="25924" priority="1269" operator="equal">
      <formula>"연"</formula>
    </cfRule>
  </conditionalFormatting>
  <conditionalFormatting sqref="AG34">
    <cfRule type="cellIs" dxfId="25923" priority="1263" operator="equal">
      <formula>"연"</formula>
    </cfRule>
    <cfRule type="cellIs" dxfId="25922" priority="1264" operator="equal">
      <formula>"연"</formula>
    </cfRule>
    <cfRule type="cellIs" dxfId="25921" priority="1265" operator="equal">
      <formula>"연"</formula>
    </cfRule>
    <cfRule type="cellIs" dxfId="25920" priority="1266" operator="equal">
      <formula>"연"</formula>
    </cfRule>
    <cfRule type="cellIs" dxfId="25919" priority="1267" operator="equal">
      <formula>"연"</formula>
    </cfRule>
  </conditionalFormatting>
  <conditionalFormatting sqref="AG34">
    <cfRule type="cellIs" dxfId="25918" priority="1262" operator="equal">
      <formula>"연"</formula>
    </cfRule>
  </conditionalFormatting>
  <conditionalFormatting sqref="AG34">
    <cfRule type="cellIs" dxfId="25917" priority="1259" operator="equal">
      <formula>"연"</formula>
    </cfRule>
    <cfRule type="cellIs" dxfId="25916" priority="1260" operator="equal">
      <formula>"연"</formula>
    </cfRule>
    <cfRule type="cellIs" dxfId="25915" priority="1261" operator="equal">
      <formula>"연"</formula>
    </cfRule>
  </conditionalFormatting>
  <conditionalFormatting sqref="AG34">
    <cfRule type="cellIs" dxfId="25914" priority="1258" operator="equal">
      <formula>"연"</formula>
    </cfRule>
  </conditionalFormatting>
  <conditionalFormatting sqref="AG34">
    <cfRule type="cellIs" dxfId="25913" priority="1253" operator="equal">
      <formula>"연"</formula>
    </cfRule>
    <cfRule type="cellIs" dxfId="25912" priority="1254" operator="equal">
      <formula>"연"</formula>
    </cfRule>
    <cfRule type="cellIs" dxfId="25911" priority="1255" operator="equal">
      <formula>"연"</formula>
    </cfRule>
    <cfRule type="cellIs" dxfId="25910" priority="1256" operator="equal">
      <formula>"연"</formula>
    </cfRule>
    <cfRule type="cellIs" dxfId="25909" priority="1257" operator="equal">
      <formula>"연"</formula>
    </cfRule>
  </conditionalFormatting>
  <conditionalFormatting sqref="AG34">
    <cfRule type="cellIs" dxfId="25908" priority="1248" operator="equal">
      <formula>"연"</formula>
    </cfRule>
    <cfRule type="cellIs" dxfId="25907" priority="1249" operator="equal">
      <formula>"연"</formula>
    </cfRule>
    <cfRule type="cellIs" dxfId="25906" priority="1250" operator="equal">
      <formula>"연"</formula>
    </cfRule>
    <cfRule type="cellIs" dxfId="25905" priority="1251" operator="equal">
      <formula>"연"</formula>
    </cfRule>
    <cfRule type="cellIs" dxfId="25904" priority="1252" operator="equal">
      <formula>"연"</formula>
    </cfRule>
  </conditionalFormatting>
  <conditionalFormatting sqref="AG34">
    <cfRule type="cellIs" dxfId="25903" priority="1246" operator="equal">
      <formula>"연"</formula>
    </cfRule>
  </conditionalFormatting>
  <conditionalFormatting sqref="AG34">
    <cfRule type="cellIs" dxfId="25902" priority="1247" operator="equal">
      <formula>"연"</formula>
    </cfRule>
  </conditionalFormatting>
  <conditionalFormatting sqref="AG34">
    <cfRule type="cellIs" dxfId="25901" priority="1245" operator="equal">
      <formula>"연"</formula>
    </cfRule>
  </conditionalFormatting>
  <conditionalFormatting sqref="AG34">
    <cfRule type="cellIs" dxfId="25900" priority="1242" operator="equal">
      <formula>"연"</formula>
    </cfRule>
    <cfRule type="cellIs" dxfId="25899" priority="1243" operator="equal">
      <formula>"연"</formula>
    </cfRule>
    <cfRule type="cellIs" dxfId="25898" priority="1244" operator="equal">
      <formula>"연"</formula>
    </cfRule>
  </conditionalFormatting>
  <conditionalFormatting sqref="AG34">
    <cfRule type="cellIs" dxfId="25897" priority="1241" operator="equal">
      <formula>"연"</formula>
    </cfRule>
  </conditionalFormatting>
  <conditionalFormatting sqref="I35">
    <cfRule type="cellIs" dxfId="25896" priority="1235" operator="equal">
      <formula>"연"</formula>
    </cfRule>
  </conditionalFormatting>
  <conditionalFormatting sqref="I35">
    <cfRule type="cellIs" dxfId="25895" priority="1240" operator="equal">
      <formula>"연"</formula>
    </cfRule>
  </conditionalFormatting>
  <conditionalFormatting sqref="I35">
    <cfRule type="cellIs" dxfId="25894" priority="1237" operator="equal">
      <formula>"연"</formula>
    </cfRule>
    <cfRule type="cellIs" dxfId="25893" priority="1238" operator="equal">
      <formula>"연"</formula>
    </cfRule>
    <cfRule type="cellIs" dxfId="25892" priority="1239" operator="equal">
      <formula>"연"</formula>
    </cfRule>
  </conditionalFormatting>
  <conditionalFormatting sqref="I35">
    <cfRule type="cellIs" dxfId="25891" priority="1236" operator="equal">
      <formula>"연"</formula>
    </cfRule>
  </conditionalFormatting>
  <conditionalFormatting sqref="I35">
    <cfRule type="cellIs" dxfId="25890" priority="1230" operator="equal">
      <formula>"연"</formula>
    </cfRule>
    <cfRule type="cellIs" dxfId="25889" priority="1231" operator="equal">
      <formula>"연"</formula>
    </cfRule>
    <cfRule type="cellIs" dxfId="25888" priority="1232" operator="equal">
      <formula>"연"</formula>
    </cfRule>
    <cfRule type="cellIs" dxfId="25887" priority="1233" operator="equal">
      <formula>"연"</formula>
    </cfRule>
    <cfRule type="cellIs" dxfId="25886" priority="1234" operator="equal">
      <formula>"연"</formula>
    </cfRule>
  </conditionalFormatting>
  <conditionalFormatting sqref="I35">
    <cfRule type="cellIs" dxfId="25885" priority="1229" operator="equal">
      <formula>"연"</formula>
    </cfRule>
  </conditionalFormatting>
  <conditionalFormatting sqref="I35">
    <cfRule type="cellIs" dxfId="25884" priority="1226" operator="equal">
      <formula>"연"</formula>
    </cfRule>
    <cfRule type="cellIs" dxfId="25883" priority="1227" operator="equal">
      <formula>"연"</formula>
    </cfRule>
    <cfRule type="cellIs" dxfId="25882" priority="1228" operator="equal">
      <formula>"연"</formula>
    </cfRule>
  </conditionalFormatting>
  <conditionalFormatting sqref="I35">
    <cfRule type="cellIs" dxfId="25881" priority="1225" operator="equal">
      <formula>"연"</formula>
    </cfRule>
  </conditionalFormatting>
  <conditionalFormatting sqref="I35">
    <cfRule type="cellIs" dxfId="25880" priority="1220" operator="equal">
      <formula>"연"</formula>
    </cfRule>
    <cfRule type="cellIs" dxfId="25879" priority="1221" operator="equal">
      <formula>"연"</formula>
    </cfRule>
    <cfRule type="cellIs" dxfId="25878" priority="1222" operator="equal">
      <formula>"연"</formula>
    </cfRule>
    <cfRule type="cellIs" dxfId="25877" priority="1223" operator="equal">
      <formula>"연"</formula>
    </cfRule>
    <cfRule type="cellIs" dxfId="25876" priority="1224" operator="equal">
      <formula>"연"</formula>
    </cfRule>
  </conditionalFormatting>
  <conditionalFormatting sqref="I35">
    <cfRule type="cellIs" dxfId="25875" priority="1215" operator="equal">
      <formula>"연"</formula>
    </cfRule>
    <cfRule type="cellIs" dxfId="25874" priority="1216" operator="equal">
      <formula>"연"</formula>
    </cfRule>
    <cfRule type="cellIs" dxfId="25873" priority="1217" operator="equal">
      <formula>"연"</formula>
    </cfRule>
    <cfRule type="cellIs" dxfId="25872" priority="1218" operator="equal">
      <formula>"연"</formula>
    </cfRule>
    <cfRule type="cellIs" dxfId="25871" priority="1219" operator="equal">
      <formula>"연"</formula>
    </cfRule>
  </conditionalFormatting>
  <conditionalFormatting sqref="I35">
    <cfRule type="cellIs" dxfId="25870" priority="1213" operator="equal">
      <formula>"연"</formula>
    </cfRule>
  </conditionalFormatting>
  <conditionalFormatting sqref="I35">
    <cfRule type="cellIs" dxfId="25869" priority="1214" operator="equal">
      <formula>"연"</formula>
    </cfRule>
  </conditionalFormatting>
  <conditionalFormatting sqref="I35">
    <cfRule type="cellIs" dxfId="25868" priority="1212" operator="equal">
      <formula>"연"</formula>
    </cfRule>
  </conditionalFormatting>
  <conditionalFormatting sqref="I35">
    <cfRule type="cellIs" dxfId="25867" priority="1209" operator="equal">
      <formula>"연"</formula>
    </cfRule>
    <cfRule type="cellIs" dxfId="25866" priority="1210" operator="equal">
      <formula>"연"</formula>
    </cfRule>
    <cfRule type="cellIs" dxfId="25865" priority="1211" operator="equal">
      <formula>"연"</formula>
    </cfRule>
  </conditionalFormatting>
  <conditionalFormatting sqref="I35">
    <cfRule type="cellIs" dxfId="25864" priority="1208" operator="equal">
      <formula>"연"</formula>
    </cfRule>
  </conditionalFormatting>
  <conditionalFormatting sqref="N35">
    <cfRule type="cellIs" dxfId="25863" priority="1202" operator="equal">
      <formula>"연"</formula>
    </cfRule>
  </conditionalFormatting>
  <conditionalFormatting sqref="N35">
    <cfRule type="cellIs" dxfId="25862" priority="1207" operator="equal">
      <formula>"연"</formula>
    </cfRule>
  </conditionalFormatting>
  <conditionalFormatting sqref="N35">
    <cfRule type="cellIs" dxfId="25861" priority="1204" operator="equal">
      <formula>"연"</formula>
    </cfRule>
    <cfRule type="cellIs" dxfId="25860" priority="1205" operator="equal">
      <formula>"연"</formula>
    </cfRule>
    <cfRule type="cellIs" dxfId="25859" priority="1206" operator="equal">
      <formula>"연"</formula>
    </cfRule>
  </conditionalFormatting>
  <conditionalFormatting sqref="N35">
    <cfRule type="cellIs" dxfId="25858" priority="1203" operator="equal">
      <formula>"연"</formula>
    </cfRule>
  </conditionalFormatting>
  <conditionalFormatting sqref="N35">
    <cfRule type="cellIs" dxfId="25857" priority="1197" operator="equal">
      <formula>"연"</formula>
    </cfRule>
    <cfRule type="cellIs" dxfId="25856" priority="1198" operator="equal">
      <formula>"연"</formula>
    </cfRule>
    <cfRule type="cellIs" dxfId="25855" priority="1199" operator="equal">
      <formula>"연"</formula>
    </cfRule>
    <cfRule type="cellIs" dxfId="25854" priority="1200" operator="equal">
      <formula>"연"</formula>
    </cfRule>
    <cfRule type="cellIs" dxfId="25853" priority="1201" operator="equal">
      <formula>"연"</formula>
    </cfRule>
  </conditionalFormatting>
  <conditionalFormatting sqref="N35">
    <cfRule type="cellIs" dxfId="25852" priority="1196" operator="equal">
      <formula>"연"</formula>
    </cfRule>
  </conditionalFormatting>
  <conditionalFormatting sqref="N35">
    <cfRule type="cellIs" dxfId="25851" priority="1193" operator="equal">
      <formula>"연"</formula>
    </cfRule>
    <cfRule type="cellIs" dxfId="25850" priority="1194" operator="equal">
      <formula>"연"</formula>
    </cfRule>
    <cfRule type="cellIs" dxfId="25849" priority="1195" operator="equal">
      <formula>"연"</formula>
    </cfRule>
  </conditionalFormatting>
  <conditionalFormatting sqref="N35">
    <cfRule type="cellIs" dxfId="25848" priority="1192" operator="equal">
      <formula>"연"</formula>
    </cfRule>
  </conditionalFormatting>
  <conditionalFormatting sqref="N35">
    <cfRule type="cellIs" dxfId="25847" priority="1187" operator="equal">
      <formula>"연"</formula>
    </cfRule>
    <cfRule type="cellIs" dxfId="25846" priority="1188" operator="equal">
      <formula>"연"</formula>
    </cfRule>
    <cfRule type="cellIs" dxfId="25845" priority="1189" operator="equal">
      <formula>"연"</formula>
    </cfRule>
    <cfRule type="cellIs" dxfId="25844" priority="1190" operator="equal">
      <formula>"연"</formula>
    </cfRule>
    <cfRule type="cellIs" dxfId="25843" priority="1191" operator="equal">
      <formula>"연"</formula>
    </cfRule>
  </conditionalFormatting>
  <conditionalFormatting sqref="N35">
    <cfRule type="cellIs" dxfId="25842" priority="1182" operator="equal">
      <formula>"연"</formula>
    </cfRule>
    <cfRule type="cellIs" dxfId="25841" priority="1183" operator="equal">
      <formula>"연"</formula>
    </cfRule>
    <cfRule type="cellIs" dxfId="25840" priority="1184" operator="equal">
      <formula>"연"</formula>
    </cfRule>
    <cfRule type="cellIs" dxfId="25839" priority="1185" operator="equal">
      <formula>"연"</formula>
    </cfRule>
    <cfRule type="cellIs" dxfId="25838" priority="1186" operator="equal">
      <formula>"연"</formula>
    </cfRule>
  </conditionalFormatting>
  <conditionalFormatting sqref="N35">
    <cfRule type="cellIs" dxfId="25837" priority="1180" operator="equal">
      <formula>"연"</formula>
    </cfRule>
  </conditionalFormatting>
  <conditionalFormatting sqref="N35">
    <cfRule type="cellIs" dxfId="25836" priority="1181" operator="equal">
      <formula>"연"</formula>
    </cfRule>
  </conditionalFormatting>
  <conditionalFormatting sqref="N35">
    <cfRule type="cellIs" dxfId="25835" priority="1179" operator="equal">
      <formula>"연"</formula>
    </cfRule>
  </conditionalFormatting>
  <conditionalFormatting sqref="N35">
    <cfRule type="cellIs" dxfId="25834" priority="1176" operator="equal">
      <formula>"연"</formula>
    </cfRule>
    <cfRule type="cellIs" dxfId="25833" priority="1177" operator="equal">
      <formula>"연"</formula>
    </cfRule>
    <cfRule type="cellIs" dxfId="25832" priority="1178" operator="equal">
      <formula>"연"</formula>
    </cfRule>
  </conditionalFormatting>
  <conditionalFormatting sqref="N35">
    <cfRule type="cellIs" dxfId="25831" priority="1175" operator="equal">
      <formula>"연"</formula>
    </cfRule>
  </conditionalFormatting>
  <conditionalFormatting sqref="P35">
    <cfRule type="cellIs" dxfId="25830" priority="1169" operator="equal">
      <formula>"연"</formula>
    </cfRule>
  </conditionalFormatting>
  <conditionalFormatting sqref="P35">
    <cfRule type="cellIs" dxfId="25829" priority="1174" operator="equal">
      <formula>"연"</formula>
    </cfRule>
  </conditionalFormatting>
  <conditionalFormatting sqref="P35">
    <cfRule type="cellIs" dxfId="25828" priority="1171" operator="equal">
      <formula>"연"</formula>
    </cfRule>
    <cfRule type="cellIs" dxfId="25827" priority="1172" operator="equal">
      <formula>"연"</formula>
    </cfRule>
    <cfRule type="cellIs" dxfId="25826" priority="1173" operator="equal">
      <formula>"연"</formula>
    </cfRule>
  </conditionalFormatting>
  <conditionalFormatting sqref="P35">
    <cfRule type="cellIs" dxfId="25825" priority="1170" operator="equal">
      <formula>"연"</formula>
    </cfRule>
  </conditionalFormatting>
  <conditionalFormatting sqref="P35">
    <cfRule type="cellIs" dxfId="25824" priority="1164" operator="equal">
      <formula>"연"</formula>
    </cfRule>
    <cfRule type="cellIs" dxfId="25823" priority="1165" operator="equal">
      <formula>"연"</formula>
    </cfRule>
    <cfRule type="cellIs" dxfId="25822" priority="1166" operator="equal">
      <formula>"연"</formula>
    </cfRule>
    <cfRule type="cellIs" dxfId="25821" priority="1167" operator="equal">
      <formula>"연"</formula>
    </cfRule>
    <cfRule type="cellIs" dxfId="25820" priority="1168" operator="equal">
      <formula>"연"</formula>
    </cfRule>
  </conditionalFormatting>
  <conditionalFormatting sqref="P35">
    <cfRule type="cellIs" dxfId="25819" priority="1163" operator="equal">
      <formula>"연"</formula>
    </cfRule>
  </conditionalFormatting>
  <conditionalFormatting sqref="P35">
    <cfRule type="cellIs" dxfId="25818" priority="1160" operator="equal">
      <formula>"연"</formula>
    </cfRule>
    <cfRule type="cellIs" dxfId="25817" priority="1161" operator="equal">
      <formula>"연"</formula>
    </cfRule>
    <cfRule type="cellIs" dxfId="25816" priority="1162" operator="equal">
      <formula>"연"</formula>
    </cfRule>
  </conditionalFormatting>
  <conditionalFormatting sqref="P35">
    <cfRule type="cellIs" dxfId="25815" priority="1159" operator="equal">
      <formula>"연"</formula>
    </cfRule>
  </conditionalFormatting>
  <conditionalFormatting sqref="P35">
    <cfRule type="cellIs" dxfId="25814" priority="1154" operator="equal">
      <formula>"연"</formula>
    </cfRule>
    <cfRule type="cellIs" dxfId="25813" priority="1155" operator="equal">
      <formula>"연"</formula>
    </cfRule>
    <cfRule type="cellIs" dxfId="25812" priority="1156" operator="equal">
      <formula>"연"</formula>
    </cfRule>
    <cfRule type="cellIs" dxfId="25811" priority="1157" operator="equal">
      <formula>"연"</formula>
    </cfRule>
    <cfRule type="cellIs" dxfId="25810" priority="1158" operator="equal">
      <formula>"연"</formula>
    </cfRule>
  </conditionalFormatting>
  <conditionalFormatting sqref="P35">
    <cfRule type="cellIs" dxfId="25809" priority="1149" operator="equal">
      <formula>"연"</formula>
    </cfRule>
    <cfRule type="cellIs" dxfId="25808" priority="1150" operator="equal">
      <formula>"연"</formula>
    </cfRule>
    <cfRule type="cellIs" dxfId="25807" priority="1151" operator="equal">
      <formula>"연"</formula>
    </cfRule>
    <cfRule type="cellIs" dxfId="25806" priority="1152" operator="equal">
      <formula>"연"</formula>
    </cfRule>
    <cfRule type="cellIs" dxfId="25805" priority="1153" operator="equal">
      <formula>"연"</formula>
    </cfRule>
  </conditionalFormatting>
  <conditionalFormatting sqref="P35">
    <cfRule type="cellIs" dxfId="25804" priority="1147" operator="equal">
      <formula>"연"</formula>
    </cfRule>
  </conditionalFormatting>
  <conditionalFormatting sqref="P35">
    <cfRule type="cellIs" dxfId="25803" priority="1148" operator="equal">
      <formula>"연"</formula>
    </cfRule>
  </conditionalFormatting>
  <conditionalFormatting sqref="P35">
    <cfRule type="cellIs" dxfId="25802" priority="1146" operator="equal">
      <formula>"연"</formula>
    </cfRule>
  </conditionalFormatting>
  <conditionalFormatting sqref="P35">
    <cfRule type="cellIs" dxfId="25801" priority="1143" operator="equal">
      <formula>"연"</formula>
    </cfRule>
    <cfRule type="cellIs" dxfId="25800" priority="1144" operator="equal">
      <formula>"연"</formula>
    </cfRule>
    <cfRule type="cellIs" dxfId="25799" priority="1145" operator="equal">
      <formula>"연"</formula>
    </cfRule>
  </conditionalFormatting>
  <conditionalFormatting sqref="P35">
    <cfRule type="cellIs" dxfId="25798" priority="1142" operator="equal">
      <formula>"연"</formula>
    </cfRule>
  </conditionalFormatting>
  <conditionalFormatting sqref="U35">
    <cfRule type="cellIs" dxfId="25797" priority="1136" operator="equal">
      <formula>"연"</formula>
    </cfRule>
  </conditionalFormatting>
  <conditionalFormatting sqref="U35">
    <cfRule type="cellIs" dxfId="25796" priority="1141" operator="equal">
      <formula>"연"</formula>
    </cfRule>
  </conditionalFormatting>
  <conditionalFormatting sqref="U35">
    <cfRule type="cellIs" dxfId="25795" priority="1138" operator="equal">
      <formula>"연"</formula>
    </cfRule>
    <cfRule type="cellIs" dxfId="25794" priority="1139" operator="equal">
      <formula>"연"</formula>
    </cfRule>
    <cfRule type="cellIs" dxfId="25793" priority="1140" operator="equal">
      <formula>"연"</formula>
    </cfRule>
  </conditionalFormatting>
  <conditionalFormatting sqref="U35">
    <cfRule type="cellIs" dxfId="25792" priority="1137" operator="equal">
      <formula>"연"</formula>
    </cfRule>
  </conditionalFormatting>
  <conditionalFormatting sqref="U35">
    <cfRule type="cellIs" dxfId="25791" priority="1131" operator="equal">
      <formula>"연"</formula>
    </cfRule>
    <cfRule type="cellIs" dxfId="25790" priority="1132" operator="equal">
      <formula>"연"</formula>
    </cfRule>
    <cfRule type="cellIs" dxfId="25789" priority="1133" operator="equal">
      <formula>"연"</formula>
    </cfRule>
    <cfRule type="cellIs" dxfId="25788" priority="1134" operator="equal">
      <formula>"연"</formula>
    </cfRule>
    <cfRule type="cellIs" dxfId="25787" priority="1135" operator="equal">
      <formula>"연"</formula>
    </cfRule>
  </conditionalFormatting>
  <conditionalFormatting sqref="U35">
    <cfRule type="cellIs" dxfId="25786" priority="1130" operator="equal">
      <formula>"연"</formula>
    </cfRule>
  </conditionalFormatting>
  <conditionalFormatting sqref="U35">
    <cfRule type="cellIs" dxfId="25785" priority="1127" operator="equal">
      <formula>"연"</formula>
    </cfRule>
    <cfRule type="cellIs" dxfId="25784" priority="1128" operator="equal">
      <formula>"연"</formula>
    </cfRule>
    <cfRule type="cellIs" dxfId="25783" priority="1129" operator="equal">
      <formula>"연"</formula>
    </cfRule>
  </conditionalFormatting>
  <conditionalFormatting sqref="U35">
    <cfRule type="cellIs" dxfId="25782" priority="1126" operator="equal">
      <formula>"연"</formula>
    </cfRule>
  </conditionalFormatting>
  <conditionalFormatting sqref="U35">
    <cfRule type="cellIs" dxfId="25781" priority="1121" operator="equal">
      <formula>"연"</formula>
    </cfRule>
    <cfRule type="cellIs" dxfId="25780" priority="1122" operator="equal">
      <formula>"연"</formula>
    </cfRule>
    <cfRule type="cellIs" dxfId="25779" priority="1123" operator="equal">
      <formula>"연"</formula>
    </cfRule>
    <cfRule type="cellIs" dxfId="25778" priority="1124" operator="equal">
      <formula>"연"</formula>
    </cfRule>
    <cfRule type="cellIs" dxfId="25777" priority="1125" operator="equal">
      <formula>"연"</formula>
    </cfRule>
  </conditionalFormatting>
  <conditionalFormatting sqref="U35">
    <cfRule type="cellIs" dxfId="25776" priority="1116" operator="equal">
      <formula>"연"</formula>
    </cfRule>
    <cfRule type="cellIs" dxfId="25775" priority="1117" operator="equal">
      <formula>"연"</formula>
    </cfRule>
    <cfRule type="cellIs" dxfId="25774" priority="1118" operator="equal">
      <formula>"연"</formula>
    </cfRule>
    <cfRule type="cellIs" dxfId="25773" priority="1119" operator="equal">
      <formula>"연"</formula>
    </cfRule>
    <cfRule type="cellIs" dxfId="25772" priority="1120" operator="equal">
      <formula>"연"</formula>
    </cfRule>
  </conditionalFormatting>
  <conditionalFormatting sqref="U35">
    <cfRule type="cellIs" dxfId="25771" priority="1114" operator="equal">
      <formula>"연"</formula>
    </cfRule>
  </conditionalFormatting>
  <conditionalFormatting sqref="U35">
    <cfRule type="cellIs" dxfId="25770" priority="1115" operator="equal">
      <formula>"연"</formula>
    </cfRule>
  </conditionalFormatting>
  <conditionalFormatting sqref="U35">
    <cfRule type="cellIs" dxfId="25769" priority="1113" operator="equal">
      <formula>"연"</formula>
    </cfRule>
  </conditionalFormatting>
  <conditionalFormatting sqref="U35">
    <cfRule type="cellIs" dxfId="25768" priority="1110" operator="equal">
      <formula>"연"</formula>
    </cfRule>
    <cfRule type="cellIs" dxfId="25767" priority="1111" operator="equal">
      <formula>"연"</formula>
    </cfRule>
    <cfRule type="cellIs" dxfId="25766" priority="1112" operator="equal">
      <formula>"연"</formula>
    </cfRule>
  </conditionalFormatting>
  <conditionalFormatting sqref="U35">
    <cfRule type="cellIs" dxfId="25765" priority="1109" operator="equal">
      <formula>"연"</formula>
    </cfRule>
  </conditionalFormatting>
  <conditionalFormatting sqref="V35">
    <cfRule type="cellIs" dxfId="25764" priority="1103" operator="equal">
      <formula>"연"</formula>
    </cfRule>
  </conditionalFormatting>
  <conditionalFormatting sqref="V35">
    <cfRule type="cellIs" dxfId="25763" priority="1108" operator="equal">
      <formula>"연"</formula>
    </cfRule>
  </conditionalFormatting>
  <conditionalFormatting sqref="V35">
    <cfRule type="cellIs" dxfId="25762" priority="1105" operator="equal">
      <formula>"연"</formula>
    </cfRule>
    <cfRule type="cellIs" dxfId="25761" priority="1106" operator="equal">
      <formula>"연"</formula>
    </cfRule>
    <cfRule type="cellIs" dxfId="25760" priority="1107" operator="equal">
      <formula>"연"</formula>
    </cfRule>
  </conditionalFormatting>
  <conditionalFormatting sqref="V35">
    <cfRule type="cellIs" dxfId="25759" priority="1104" operator="equal">
      <formula>"연"</formula>
    </cfRule>
  </conditionalFormatting>
  <conditionalFormatting sqref="V35">
    <cfRule type="cellIs" dxfId="25758" priority="1098" operator="equal">
      <formula>"연"</formula>
    </cfRule>
    <cfRule type="cellIs" dxfId="25757" priority="1099" operator="equal">
      <formula>"연"</formula>
    </cfRule>
    <cfRule type="cellIs" dxfId="25756" priority="1100" operator="equal">
      <formula>"연"</formula>
    </cfRule>
    <cfRule type="cellIs" dxfId="25755" priority="1101" operator="equal">
      <formula>"연"</formula>
    </cfRule>
    <cfRule type="cellIs" dxfId="25754" priority="1102" operator="equal">
      <formula>"연"</formula>
    </cfRule>
  </conditionalFormatting>
  <conditionalFormatting sqref="V35">
    <cfRule type="cellIs" dxfId="25753" priority="1097" operator="equal">
      <formula>"연"</formula>
    </cfRule>
  </conditionalFormatting>
  <conditionalFormatting sqref="V35">
    <cfRule type="cellIs" dxfId="25752" priority="1094" operator="equal">
      <formula>"연"</formula>
    </cfRule>
    <cfRule type="cellIs" dxfId="25751" priority="1095" operator="equal">
      <formula>"연"</formula>
    </cfRule>
    <cfRule type="cellIs" dxfId="25750" priority="1096" operator="equal">
      <formula>"연"</formula>
    </cfRule>
  </conditionalFormatting>
  <conditionalFormatting sqref="V35">
    <cfRule type="cellIs" dxfId="25749" priority="1093" operator="equal">
      <formula>"연"</formula>
    </cfRule>
  </conditionalFormatting>
  <conditionalFormatting sqref="V35">
    <cfRule type="cellIs" dxfId="25748" priority="1088" operator="equal">
      <formula>"연"</formula>
    </cfRule>
    <cfRule type="cellIs" dxfId="25747" priority="1089" operator="equal">
      <formula>"연"</formula>
    </cfRule>
    <cfRule type="cellIs" dxfId="25746" priority="1090" operator="equal">
      <formula>"연"</formula>
    </cfRule>
    <cfRule type="cellIs" dxfId="25745" priority="1091" operator="equal">
      <formula>"연"</formula>
    </cfRule>
    <cfRule type="cellIs" dxfId="25744" priority="1092" operator="equal">
      <formula>"연"</formula>
    </cfRule>
  </conditionalFormatting>
  <conditionalFormatting sqref="V35">
    <cfRule type="cellIs" dxfId="25743" priority="1083" operator="equal">
      <formula>"연"</formula>
    </cfRule>
    <cfRule type="cellIs" dxfId="25742" priority="1084" operator="equal">
      <formula>"연"</formula>
    </cfRule>
    <cfRule type="cellIs" dxfId="25741" priority="1085" operator="equal">
      <formula>"연"</formula>
    </cfRule>
    <cfRule type="cellIs" dxfId="25740" priority="1086" operator="equal">
      <formula>"연"</formula>
    </cfRule>
    <cfRule type="cellIs" dxfId="25739" priority="1087" operator="equal">
      <formula>"연"</formula>
    </cfRule>
  </conditionalFormatting>
  <conditionalFormatting sqref="V35">
    <cfRule type="cellIs" dxfId="25738" priority="1081" operator="equal">
      <formula>"연"</formula>
    </cfRule>
  </conditionalFormatting>
  <conditionalFormatting sqref="V35">
    <cfRule type="cellIs" dxfId="25737" priority="1082" operator="equal">
      <formula>"연"</formula>
    </cfRule>
  </conditionalFormatting>
  <conditionalFormatting sqref="V35">
    <cfRule type="cellIs" dxfId="25736" priority="1080" operator="equal">
      <formula>"연"</formula>
    </cfRule>
  </conditionalFormatting>
  <conditionalFormatting sqref="V35">
    <cfRule type="cellIs" dxfId="25735" priority="1077" operator="equal">
      <formula>"연"</formula>
    </cfRule>
    <cfRule type="cellIs" dxfId="25734" priority="1078" operator="equal">
      <formula>"연"</formula>
    </cfRule>
    <cfRule type="cellIs" dxfId="25733" priority="1079" operator="equal">
      <formula>"연"</formula>
    </cfRule>
  </conditionalFormatting>
  <conditionalFormatting sqref="V35">
    <cfRule type="cellIs" dxfId="25732" priority="1076" operator="equal">
      <formula>"연"</formula>
    </cfRule>
  </conditionalFormatting>
  <conditionalFormatting sqref="AC35">
    <cfRule type="cellIs" dxfId="25731" priority="1070" operator="equal">
      <formula>"연"</formula>
    </cfRule>
  </conditionalFormatting>
  <conditionalFormatting sqref="AC35">
    <cfRule type="cellIs" dxfId="25730" priority="1075" operator="equal">
      <formula>"연"</formula>
    </cfRule>
  </conditionalFormatting>
  <conditionalFormatting sqref="AC35">
    <cfRule type="cellIs" dxfId="25729" priority="1072" operator="equal">
      <formula>"연"</formula>
    </cfRule>
    <cfRule type="cellIs" dxfId="25728" priority="1073" operator="equal">
      <formula>"연"</formula>
    </cfRule>
    <cfRule type="cellIs" dxfId="25727" priority="1074" operator="equal">
      <formula>"연"</formula>
    </cfRule>
  </conditionalFormatting>
  <conditionalFormatting sqref="AC35">
    <cfRule type="cellIs" dxfId="25726" priority="1071" operator="equal">
      <formula>"연"</formula>
    </cfRule>
  </conditionalFormatting>
  <conditionalFormatting sqref="AC35">
    <cfRule type="cellIs" dxfId="25725" priority="1065" operator="equal">
      <formula>"연"</formula>
    </cfRule>
    <cfRule type="cellIs" dxfId="25724" priority="1066" operator="equal">
      <formula>"연"</formula>
    </cfRule>
    <cfRule type="cellIs" dxfId="25723" priority="1067" operator="equal">
      <formula>"연"</formula>
    </cfRule>
    <cfRule type="cellIs" dxfId="25722" priority="1068" operator="equal">
      <formula>"연"</formula>
    </cfRule>
    <cfRule type="cellIs" dxfId="25721" priority="1069" operator="equal">
      <formula>"연"</formula>
    </cfRule>
  </conditionalFormatting>
  <conditionalFormatting sqref="AC35">
    <cfRule type="cellIs" dxfId="25720" priority="1064" operator="equal">
      <formula>"연"</formula>
    </cfRule>
  </conditionalFormatting>
  <conditionalFormatting sqref="AC35">
    <cfRule type="cellIs" dxfId="25719" priority="1061" operator="equal">
      <formula>"연"</formula>
    </cfRule>
    <cfRule type="cellIs" dxfId="25718" priority="1062" operator="equal">
      <formula>"연"</formula>
    </cfRule>
    <cfRule type="cellIs" dxfId="25717" priority="1063" operator="equal">
      <formula>"연"</formula>
    </cfRule>
  </conditionalFormatting>
  <conditionalFormatting sqref="AC35">
    <cfRule type="cellIs" dxfId="25716" priority="1060" operator="equal">
      <formula>"연"</formula>
    </cfRule>
  </conditionalFormatting>
  <conditionalFormatting sqref="AC35">
    <cfRule type="cellIs" dxfId="25715" priority="1055" operator="equal">
      <formula>"연"</formula>
    </cfRule>
    <cfRule type="cellIs" dxfId="25714" priority="1056" operator="equal">
      <formula>"연"</formula>
    </cfRule>
    <cfRule type="cellIs" dxfId="25713" priority="1057" operator="equal">
      <formula>"연"</formula>
    </cfRule>
    <cfRule type="cellIs" dxfId="25712" priority="1058" operator="equal">
      <formula>"연"</formula>
    </cfRule>
    <cfRule type="cellIs" dxfId="25711" priority="1059" operator="equal">
      <formula>"연"</formula>
    </cfRule>
  </conditionalFormatting>
  <conditionalFormatting sqref="AC35">
    <cfRule type="cellIs" dxfId="25710" priority="1050" operator="equal">
      <formula>"연"</formula>
    </cfRule>
    <cfRule type="cellIs" dxfId="25709" priority="1051" operator="equal">
      <formula>"연"</formula>
    </cfRule>
    <cfRule type="cellIs" dxfId="25708" priority="1052" operator="equal">
      <formula>"연"</formula>
    </cfRule>
    <cfRule type="cellIs" dxfId="25707" priority="1053" operator="equal">
      <formula>"연"</formula>
    </cfRule>
    <cfRule type="cellIs" dxfId="25706" priority="1054" operator="equal">
      <formula>"연"</formula>
    </cfRule>
  </conditionalFormatting>
  <conditionalFormatting sqref="AC35">
    <cfRule type="cellIs" dxfId="25705" priority="1048" operator="equal">
      <formula>"연"</formula>
    </cfRule>
  </conditionalFormatting>
  <conditionalFormatting sqref="AC35">
    <cfRule type="cellIs" dxfId="25704" priority="1049" operator="equal">
      <formula>"연"</formula>
    </cfRule>
  </conditionalFormatting>
  <conditionalFormatting sqref="AC35">
    <cfRule type="cellIs" dxfId="25703" priority="1047" operator="equal">
      <formula>"연"</formula>
    </cfRule>
  </conditionalFormatting>
  <conditionalFormatting sqref="AC35">
    <cfRule type="cellIs" dxfId="25702" priority="1044" operator="equal">
      <formula>"연"</formula>
    </cfRule>
    <cfRule type="cellIs" dxfId="25701" priority="1045" operator="equal">
      <formula>"연"</formula>
    </cfRule>
    <cfRule type="cellIs" dxfId="25700" priority="1046" operator="equal">
      <formula>"연"</formula>
    </cfRule>
  </conditionalFormatting>
  <conditionalFormatting sqref="AC35">
    <cfRule type="cellIs" dxfId="25699" priority="1043" operator="equal">
      <formula>"연"</formula>
    </cfRule>
  </conditionalFormatting>
  <conditionalFormatting sqref="AD35">
    <cfRule type="cellIs" dxfId="25698" priority="1037" operator="equal">
      <formula>"연"</formula>
    </cfRule>
  </conditionalFormatting>
  <conditionalFormatting sqref="AD35">
    <cfRule type="cellIs" dxfId="25697" priority="1042" operator="equal">
      <formula>"연"</formula>
    </cfRule>
  </conditionalFormatting>
  <conditionalFormatting sqref="AD35">
    <cfRule type="cellIs" dxfId="25696" priority="1039" operator="equal">
      <formula>"연"</formula>
    </cfRule>
    <cfRule type="cellIs" dxfId="25695" priority="1040" operator="equal">
      <formula>"연"</formula>
    </cfRule>
    <cfRule type="cellIs" dxfId="25694" priority="1041" operator="equal">
      <formula>"연"</formula>
    </cfRule>
  </conditionalFormatting>
  <conditionalFormatting sqref="AD35">
    <cfRule type="cellIs" dxfId="25693" priority="1038" operator="equal">
      <formula>"연"</formula>
    </cfRule>
  </conditionalFormatting>
  <conditionalFormatting sqref="AD35">
    <cfRule type="cellIs" dxfId="25692" priority="1032" operator="equal">
      <formula>"연"</formula>
    </cfRule>
    <cfRule type="cellIs" dxfId="25691" priority="1033" operator="equal">
      <formula>"연"</formula>
    </cfRule>
    <cfRule type="cellIs" dxfId="25690" priority="1034" operator="equal">
      <formula>"연"</formula>
    </cfRule>
    <cfRule type="cellIs" dxfId="25689" priority="1035" operator="equal">
      <formula>"연"</formula>
    </cfRule>
    <cfRule type="cellIs" dxfId="25688" priority="1036" operator="equal">
      <formula>"연"</formula>
    </cfRule>
  </conditionalFormatting>
  <conditionalFormatting sqref="AD35">
    <cfRule type="cellIs" dxfId="25687" priority="1031" operator="equal">
      <formula>"연"</formula>
    </cfRule>
  </conditionalFormatting>
  <conditionalFormatting sqref="AD35">
    <cfRule type="cellIs" dxfId="25686" priority="1028" operator="equal">
      <formula>"연"</formula>
    </cfRule>
    <cfRule type="cellIs" dxfId="25685" priority="1029" operator="equal">
      <formula>"연"</formula>
    </cfRule>
    <cfRule type="cellIs" dxfId="25684" priority="1030" operator="equal">
      <formula>"연"</formula>
    </cfRule>
  </conditionalFormatting>
  <conditionalFormatting sqref="AD35">
    <cfRule type="cellIs" dxfId="25683" priority="1027" operator="equal">
      <formula>"연"</formula>
    </cfRule>
  </conditionalFormatting>
  <conditionalFormatting sqref="AD35">
    <cfRule type="cellIs" dxfId="25682" priority="1022" operator="equal">
      <formula>"연"</formula>
    </cfRule>
    <cfRule type="cellIs" dxfId="25681" priority="1023" operator="equal">
      <formula>"연"</formula>
    </cfRule>
    <cfRule type="cellIs" dxfId="25680" priority="1024" operator="equal">
      <formula>"연"</formula>
    </cfRule>
    <cfRule type="cellIs" dxfId="25679" priority="1025" operator="equal">
      <formula>"연"</formula>
    </cfRule>
    <cfRule type="cellIs" dxfId="25678" priority="1026" operator="equal">
      <formula>"연"</formula>
    </cfRule>
  </conditionalFormatting>
  <conditionalFormatting sqref="AD35">
    <cfRule type="cellIs" dxfId="25677" priority="1017" operator="equal">
      <formula>"연"</formula>
    </cfRule>
    <cfRule type="cellIs" dxfId="25676" priority="1018" operator="equal">
      <formula>"연"</formula>
    </cfRule>
    <cfRule type="cellIs" dxfId="25675" priority="1019" operator="equal">
      <formula>"연"</formula>
    </cfRule>
    <cfRule type="cellIs" dxfId="25674" priority="1020" operator="equal">
      <formula>"연"</formula>
    </cfRule>
    <cfRule type="cellIs" dxfId="25673" priority="1021" operator="equal">
      <formula>"연"</formula>
    </cfRule>
  </conditionalFormatting>
  <conditionalFormatting sqref="AD35">
    <cfRule type="cellIs" dxfId="25672" priority="1015" operator="equal">
      <formula>"연"</formula>
    </cfRule>
  </conditionalFormatting>
  <conditionalFormatting sqref="AD35">
    <cfRule type="cellIs" dxfId="25671" priority="1016" operator="equal">
      <formula>"연"</formula>
    </cfRule>
  </conditionalFormatting>
  <conditionalFormatting sqref="AD35">
    <cfRule type="cellIs" dxfId="25670" priority="1014" operator="equal">
      <formula>"연"</formula>
    </cfRule>
  </conditionalFormatting>
  <conditionalFormatting sqref="AD35">
    <cfRule type="cellIs" dxfId="25669" priority="1011" operator="equal">
      <formula>"연"</formula>
    </cfRule>
    <cfRule type="cellIs" dxfId="25668" priority="1012" operator="equal">
      <formula>"연"</formula>
    </cfRule>
    <cfRule type="cellIs" dxfId="25667" priority="1013" operator="equal">
      <formula>"연"</formula>
    </cfRule>
  </conditionalFormatting>
  <conditionalFormatting sqref="AD35">
    <cfRule type="cellIs" dxfId="25666" priority="1010" operator="equal">
      <formula>"연"</formula>
    </cfRule>
  </conditionalFormatting>
  <conditionalFormatting sqref="AJ35">
    <cfRule type="cellIs" dxfId="25665" priority="1004" operator="equal">
      <formula>"연"</formula>
    </cfRule>
  </conditionalFormatting>
  <conditionalFormatting sqref="AJ35">
    <cfRule type="cellIs" dxfId="25664" priority="1009" operator="equal">
      <formula>"연"</formula>
    </cfRule>
  </conditionalFormatting>
  <conditionalFormatting sqref="AJ35">
    <cfRule type="cellIs" dxfId="25663" priority="1006" operator="equal">
      <formula>"연"</formula>
    </cfRule>
    <cfRule type="cellIs" dxfId="25662" priority="1007" operator="equal">
      <formula>"연"</formula>
    </cfRule>
    <cfRule type="cellIs" dxfId="25661" priority="1008" operator="equal">
      <formula>"연"</formula>
    </cfRule>
  </conditionalFormatting>
  <conditionalFormatting sqref="AJ35">
    <cfRule type="cellIs" dxfId="25660" priority="1005" operator="equal">
      <formula>"연"</formula>
    </cfRule>
  </conditionalFormatting>
  <conditionalFormatting sqref="AJ35">
    <cfRule type="cellIs" dxfId="25659" priority="999" operator="equal">
      <formula>"연"</formula>
    </cfRule>
    <cfRule type="cellIs" dxfId="25658" priority="1000" operator="equal">
      <formula>"연"</formula>
    </cfRule>
    <cfRule type="cellIs" dxfId="25657" priority="1001" operator="equal">
      <formula>"연"</formula>
    </cfRule>
    <cfRule type="cellIs" dxfId="25656" priority="1002" operator="equal">
      <formula>"연"</formula>
    </cfRule>
    <cfRule type="cellIs" dxfId="25655" priority="1003" operator="equal">
      <formula>"연"</formula>
    </cfRule>
  </conditionalFormatting>
  <conditionalFormatting sqref="AJ35">
    <cfRule type="cellIs" dxfId="25654" priority="998" operator="equal">
      <formula>"연"</formula>
    </cfRule>
  </conditionalFormatting>
  <conditionalFormatting sqref="AJ35">
    <cfRule type="cellIs" dxfId="25653" priority="995" operator="equal">
      <formula>"연"</formula>
    </cfRule>
    <cfRule type="cellIs" dxfId="25652" priority="996" operator="equal">
      <formula>"연"</formula>
    </cfRule>
    <cfRule type="cellIs" dxfId="25651" priority="997" operator="equal">
      <formula>"연"</formula>
    </cfRule>
  </conditionalFormatting>
  <conditionalFormatting sqref="AJ35">
    <cfRule type="cellIs" dxfId="25650" priority="994" operator="equal">
      <formula>"연"</formula>
    </cfRule>
  </conditionalFormatting>
  <conditionalFormatting sqref="AJ35">
    <cfRule type="cellIs" dxfId="25649" priority="989" operator="equal">
      <formula>"연"</formula>
    </cfRule>
    <cfRule type="cellIs" dxfId="25648" priority="990" operator="equal">
      <formula>"연"</formula>
    </cfRule>
    <cfRule type="cellIs" dxfId="25647" priority="991" operator="equal">
      <formula>"연"</formula>
    </cfRule>
    <cfRule type="cellIs" dxfId="25646" priority="992" operator="equal">
      <formula>"연"</formula>
    </cfRule>
    <cfRule type="cellIs" dxfId="25645" priority="993" operator="equal">
      <formula>"연"</formula>
    </cfRule>
  </conditionalFormatting>
  <conditionalFormatting sqref="AJ35">
    <cfRule type="cellIs" dxfId="25644" priority="984" operator="equal">
      <formula>"연"</formula>
    </cfRule>
    <cfRule type="cellIs" dxfId="25643" priority="985" operator="equal">
      <formula>"연"</formula>
    </cfRule>
    <cfRule type="cellIs" dxfId="25642" priority="986" operator="equal">
      <formula>"연"</formula>
    </cfRule>
    <cfRule type="cellIs" dxfId="25641" priority="987" operator="equal">
      <formula>"연"</formula>
    </cfRule>
    <cfRule type="cellIs" dxfId="25640" priority="988" operator="equal">
      <formula>"연"</formula>
    </cfRule>
  </conditionalFormatting>
  <conditionalFormatting sqref="AJ35">
    <cfRule type="cellIs" dxfId="25639" priority="982" operator="equal">
      <formula>"연"</formula>
    </cfRule>
  </conditionalFormatting>
  <conditionalFormatting sqref="AJ35">
    <cfRule type="cellIs" dxfId="25638" priority="983" operator="equal">
      <formula>"연"</formula>
    </cfRule>
  </conditionalFormatting>
  <conditionalFormatting sqref="AJ35">
    <cfRule type="cellIs" dxfId="25637" priority="981" operator="equal">
      <formula>"연"</formula>
    </cfRule>
  </conditionalFormatting>
  <conditionalFormatting sqref="AJ35">
    <cfRule type="cellIs" dxfId="25636" priority="978" operator="equal">
      <formula>"연"</formula>
    </cfRule>
    <cfRule type="cellIs" dxfId="25635" priority="979" operator="equal">
      <formula>"연"</formula>
    </cfRule>
    <cfRule type="cellIs" dxfId="25634" priority="980" operator="equal">
      <formula>"연"</formula>
    </cfRule>
  </conditionalFormatting>
  <conditionalFormatting sqref="AJ35">
    <cfRule type="cellIs" dxfId="25633" priority="977" operator="equal">
      <formula>"연"</formula>
    </cfRule>
  </conditionalFormatting>
  <conditionalFormatting sqref="L36">
    <cfRule type="cellIs" dxfId="25632" priority="971" operator="equal">
      <formula>"연"</formula>
    </cfRule>
  </conditionalFormatting>
  <conditionalFormatting sqref="L36">
    <cfRule type="cellIs" dxfId="25631" priority="976" operator="equal">
      <formula>"연"</formula>
    </cfRule>
  </conditionalFormatting>
  <conditionalFormatting sqref="L36">
    <cfRule type="cellIs" dxfId="25630" priority="973" operator="equal">
      <formula>"연"</formula>
    </cfRule>
    <cfRule type="cellIs" dxfId="25629" priority="974" operator="equal">
      <formula>"연"</formula>
    </cfRule>
    <cfRule type="cellIs" dxfId="25628" priority="975" operator="equal">
      <formula>"연"</formula>
    </cfRule>
  </conditionalFormatting>
  <conditionalFormatting sqref="L36">
    <cfRule type="cellIs" dxfId="25627" priority="972" operator="equal">
      <formula>"연"</formula>
    </cfRule>
  </conditionalFormatting>
  <conditionalFormatting sqref="L36">
    <cfRule type="cellIs" dxfId="25626" priority="966" operator="equal">
      <formula>"연"</formula>
    </cfRule>
    <cfRule type="cellIs" dxfId="25625" priority="967" operator="equal">
      <formula>"연"</formula>
    </cfRule>
    <cfRule type="cellIs" dxfId="25624" priority="968" operator="equal">
      <formula>"연"</formula>
    </cfRule>
    <cfRule type="cellIs" dxfId="25623" priority="969" operator="equal">
      <formula>"연"</formula>
    </cfRule>
    <cfRule type="cellIs" dxfId="25622" priority="970" operator="equal">
      <formula>"연"</formula>
    </cfRule>
  </conditionalFormatting>
  <conditionalFormatting sqref="L36">
    <cfRule type="cellIs" dxfId="25621" priority="965" operator="equal">
      <formula>"연"</formula>
    </cfRule>
  </conditionalFormatting>
  <conditionalFormatting sqref="L36">
    <cfRule type="cellIs" dxfId="25620" priority="962" operator="equal">
      <formula>"연"</formula>
    </cfRule>
    <cfRule type="cellIs" dxfId="25619" priority="963" operator="equal">
      <formula>"연"</formula>
    </cfRule>
    <cfRule type="cellIs" dxfId="25618" priority="964" operator="equal">
      <formula>"연"</formula>
    </cfRule>
  </conditionalFormatting>
  <conditionalFormatting sqref="L36">
    <cfRule type="cellIs" dxfId="25617" priority="961" operator="equal">
      <formula>"연"</formula>
    </cfRule>
  </conditionalFormatting>
  <conditionalFormatting sqref="L36">
    <cfRule type="cellIs" dxfId="25616" priority="956" operator="equal">
      <formula>"연"</formula>
    </cfRule>
    <cfRule type="cellIs" dxfId="25615" priority="957" operator="equal">
      <formula>"연"</formula>
    </cfRule>
    <cfRule type="cellIs" dxfId="25614" priority="958" operator="equal">
      <formula>"연"</formula>
    </cfRule>
    <cfRule type="cellIs" dxfId="25613" priority="959" operator="equal">
      <formula>"연"</formula>
    </cfRule>
    <cfRule type="cellIs" dxfId="25612" priority="960" operator="equal">
      <formula>"연"</formula>
    </cfRule>
  </conditionalFormatting>
  <conditionalFormatting sqref="L36">
    <cfRule type="cellIs" dxfId="25611" priority="951" operator="equal">
      <formula>"연"</formula>
    </cfRule>
    <cfRule type="cellIs" dxfId="25610" priority="952" operator="equal">
      <formula>"연"</formula>
    </cfRule>
    <cfRule type="cellIs" dxfId="25609" priority="953" operator="equal">
      <formula>"연"</formula>
    </cfRule>
    <cfRule type="cellIs" dxfId="25608" priority="954" operator="equal">
      <formula>"연"</formula>
    </cfRule>
    <cfRule type="cellIs" dxfId="25607" priority="955" operator="equal">
      <formula>"연"</formula>
    </cfRule>
  </conditionalFormatting>
  <conditionalFormatting sqref="L36">
    <cfRule type="cellIs" dxfId="25606" priority="949" operator="equal">
      <formula>"연"</formula>
    </cfRule>
  </conditionalFormatting>
  <conditionalFormatting sqref="L36">
    <cfRule type="cellIs" dxfId="25605" priority="950" operator="equal">
      <formula>"연"</formula>
    </cfRule>
  </conditionalFormatting>
  <conditionalFormatting sqref="L36">
    <cfRule type="cellIs" dxfId="25604" priority="948" operator="equal">
      <formula>"연"</formula>
    </cfRule>
  </conditionalFormatting>
  <conditionalFormatting sqref="L36">
    <cfRule type="cellIs" dxfId="25603" priority="945" operator="equal">
      <formula>"연"</formula>
    </cfRule>
    <cfRule type="cellIs" dxfId="25602" priority="946" operator="equal">
      <formula>"연"</formula>
    </cfRule>
    <cfRule type="cellIs" dxfId="25601" priority="947" operator="equal">
      <formula>"연"</formula>
    </cfRule>
  </conditionalFormatting>
  <conditionalFormatting sqref="L36">
    <cfRule type="cellIs" dxfId="25600" priority="944" operator="equal">
      <formula>"연"</formula>
    </cfRule>
  </conditionalFormatting>
  <conditionalFormatting sqref="M36">
    <cfRule type="cellIs" dxfId="25599" priority="938" operator="equal">
      <formula>"연"</formula>
    </cfRule>
  </conditionalFormatting>
  <conditionalFormatting sqref="M36">
    <cfRule type="cellIs" dxfId="25598" priority="943" operator="equal">
      <formula>"연"</formula>
    </cfRule>
  </conditionalFormatting>
  <conditionalFormatting sqref="M36">
    <cfRule type="cellIs" dxfId="25597" priority="940" operator="equal">
      <formula>"연"</formula>
    </cfRule>
    <cfRule type="cellIs" dxfId="25596" priority="941" operator="equal">
      <formula>"연"</formula>
    </cfRule>
    <cfRule type="cellIs" dxfId="25595" priority="942" operator="equal">
      <formula>"연"</formula>
    </cfRule>
  </conditionalFormatting>
  <conditionalFormatting sqref="M36">
    <cfRule type="cellIs" dxfId="25594" priority="939" operator="equal">
      <formula>"연"</formula>
    </cfRule>
  </conditionalFormatting>
  <conditionalFormatting sqref="M36">
    <cfRule type="cellIs" dxfId="25593" priority="933" operator="equal">
      <formula>"연"</formula>
    </cfRule>
    <cfRule type="cellIs" dxfId="25592" priority="934" operator="equal">
      <formula>"연"</formula>
    </cfRule>
    <cfRule type="cellIs" dxfId="25591" priority="935" operator="equal">
      <formula>"연"</formula>
    </cfRule>
    <cfRule type="cellIs" dxfId="25590" priority="936" operator="equal">
      <formula>"연"</formula>
    </cfRule>
    <cfRule type="cellIs" dxfId="25589" priority="937" operator="equal">
      <formula>"연"</formula>
    </cfRule>
  </conditionalFormatting>
  <conditionalFormatting sqref="M36">
    <cfRule type="cellIs" dxfId="25588" priority="932" operator="equal">
      <formula>"연"</formula>
    </cfRule>
  </conditionalFormatting>
  <conditionalFormatting sqref="M36">
    <cfRule type="cellIs" dxfId="25587" priority="929" operator="equal">
      <formula>"연"</formula>
    </cfRule>
    <cfRule type="cellIs" dxfId="25586" priority="930" operator="equal">
      <formula>"연"</formula>
    </cfRule>
    <cfRule type="cellIs" dxfId="25585" priority="931" operator="equal">
      <formula>"연"</formula>
    </cfRule>
  </conditionalFormatting>
  <conditionalFormatting sqref="M36">
    <cfRule type="cellIs" dxfId="25584" priority="928" operator="equal">
      <formula>"연"</formula>
    </cfRule>
  </conditionalFormatting>
  <conditionalFormatting sqref="M36">
    <cfRule type="cellIs" dxfId="25583" priority="923" operator="equal">
      <formula>"연"</formula>
    </cfRule>
    <cfRule type="cellIs" dxfId="25582" priority="924" operator="equal">
      <formula>"연"</formula>
    </cfRule>
    <cfRule type="cellIs" dxfId="25581" priority="925" operator="equal">
      <formula>"연"</formula>
    </cfRule>
    <cfRule type="cellIs" dxfId="25580" priority="926" operator="equal">
      <formula>"연"</formula>
    </cfRule>
    <cfRule type="cellIs" dxfId="25579" priority="927" operator="equal">
      <formula>"연"</formula>
    </cfRule>
  </conditionalFormatting>
  <conditionalFormatting sqref="M36">
    <cfRule type="cellIs" dxfId="25578" priority="918" operator="equal">
      <formula>"연"</formula>
    </cfRule>
    <cfRule type="cellIs" dxfId="25577" priority="919" operator="equal">
      <formula>"연"</formula>
    </cfRule>
    <cfRule type="cellIs" dxfId="25576" priority="920" operator="equal">
      <formula>"연"</formula>
    </cfRule>
    <cfRule type="cellIs" dxfId="25575" priority="921" operator="equal">
      <formula>"연"</formula>
    </cfRule>
    <cfRule type="cellIs" dxfId="25574" priority="922" operator="equal">
      <formula>"연"</formula>
    </cfRule>
  </conditionalFormatting>
  <conditionalFormatting sqref="M36">
    <cfRule type="cellIs" dxfId="25573" priority="916" operator="equal">
      <formula>"연"</formula>
    </cfRule>
  </conditionalFormatting>
  <conditionalFormatting sqref="M36">
    <cfRule type="cellIs" dxfId="25572" priority="917" operator="equal">
      <formula>"연"</formula>
    </cfRule>
  </conditionalFormatting>
  <conditionalFormatting sqref="M36">
    <cfRule type="cellIs" dxfId="25571" priority="915" operator="equal">
      <formula>"연"</formula>
    </cfRule>
  </conditionalFormatting>
  <conditionalFormatting sqref="M36">
    <cfRule type="cellIs" dxfId="25570" priority="912" operator="equal">
      <formula>"연"</formula>
    </cfRule>
    <cfRule type="cellIs" dxfId="25569" priority="913" operator="equal">
      <formula>"연"</formula>
    </cfRule>
    <cfRule type="cellIs" dxfId="25568" priority="914" operator="equal">
      <formula>"연"</formula>
    </cfRule>
  </conditionalFormatting>
  <conditionalFormatting sqref="M36">
    <cfRule type="cellIs" dxfId="25567" priority="911" operator="equal">
      <formula>"연"</formula>
    </cfRule>
  </conditionalFormatting>
  <conditionalFormatting sqref="O35">
    <cfRule type="cellIs" dxfId="25566" priority="905" operator="equal">
      <formula>"연"</formula>
    </cfRule>
  </conditionalFormatting>
  <conditionalFormatting sqref="O35">
    <cfRule type="cellIs" dxfId="25565" priority="910" operator="equal">
      <formula>"연"</formula>
    </cfRule>
  </conditionalFormatting>
  <conditionalFormatting sqref="O35">
    <cfRule type="cellIs" dxfId="25564" priority="907" operator="equal">
      <formula>"연"</formula>
    </cfRule>
    <cfRule type="cellIs" dxfId="25563" priority="908" operator="equal">
      <formula>"연"</formula>
    </cfRule>
    <cfRule type="cellIs" dxfId="25562" priority="909" operator="equal">
      <formula>"연"</formula>
    </cfRule>
  </conditionalFormatting>
  <conditionalFormatting sqref="O35">
    <cfRule type="cellIs" dxfId="25561" priority="906" operator="equal">
      <formula>"연"</formula>
    </cfRule>
  </conditionalFormatting>
  <conditionalFormatting sqref="O35">
    <cfRule type="cellIs" dxfId="25560" priority="900" operator="equal">
      <formula>"연"</formula>
    </cfRule>
    <cfRule type="cellIs" dxfId="25559" priority="901" operator="equal">
      <formula>"연"</formula>
    </cfRule>
    <cfRule type="cellIs" dxfId="25558" priority="902" operator="equal">
      <formula>"연"</formula>
    </cfRule>
    <cfRule type="cellIs" dxfId="25557" priority="903" operator="equal">
      <formula>"연"</formula>
    </cfRule>
    <cfRule type="cellIs" dxfId="25556" priority="904" operator="equal">
      <formula>"연"</formula>
    </cfRule>
  </conditionalFormatting>
  <conditionalFormatting sqref="O35">
    <cfRule type="cellIs" dxfId="25555" priority="899" operator="equal">
      <formula>"연"</formula>
    </cfRule>
  </conditionalFormatting>
  <conditionalFormatting sqref="O35">
    <cfRule type="cellIs" dxfId="25554" priority="896" operator="equal">
      <formula>"연"</formula>
    </cfRule>
    <cfRule type="cellIs" dxfId="25553" priority="897" operator="equal">
      <formula>"연"</formula>
    </cfRule>
    <cfRule type="cellIs" dxfId="25552" priority="898" operator="equal">
      <formula>"연"</formula>
    </cfRule>
  </conditionalFormatting>
  <conditionalFormatting sqref="O35">
    <cfRule type="cellIs" dxfId="25551" priority="895" operator="equal">
      <formula>"연"</formula>
    </cfRule>
  </conditionalFormatting>
  <conditionalFormatting sqref="O35">
    <cfRule type="cellIs" dxfId="25550" priority="890" operator="equal">
      <formula>"연"</formula>
    </cfRule>
    <cfRule type="cellIs" dxfId="25549" priority="891" operator="equal">
      <formula>"연"</formula>
    </cfRule>
    <cfRule type="cellIs" dxfId="25548" priority="892" operator="equal">
      <formula>"연"</formula>
    </cfRule>
    <cfRule type="cellIs" dxfId="25547" priority="893" operator="equal">
      <formula>"연"</formula>
    </cfRule>
    <cfRule type="cellIs" dxfId="25546" priority="894" operator="equal">
      <formula>"연"</formula>
    </cfRule>
  </conditionalFormatting>
  <conditionalFormatting sqref="O35">
    <cfRule type="cellIs" dxfId="25545" priority="885" operator="equal">
      <formula>"연"</formula>
    </cfRule>
    <cfRule type="cellIs" dxfId="25544" priority="886" operator="equal">
      <formula>"연"</formula>
    </cfRule>
    <cfRule type="cellIs" dxfId="25543" priority="887" operator="equal">
      <formula>"연"</formula>
    </cfRule>
    <cfRule type="cellIs" dxfId="25542" priority="888" operator="equal">
      <formula>"연"</formula>
    </cfRule>
    <cfRule type="cellIs" dxfId="25541" priority="889" operator="equal">
      <formula>"연"</formula>
    </cfRule>
  </conditionalFormatting>
  <conditionalFormatting sqref="O35">
    <cfRule type="cellIs" dxfId="25540" priority="883" operator="equal">
      <formula>"연"</formula>
    </cfRule>
  </conditionalFormatting>
  <conditionalFormatting sqref="O35">
    <cfRule type="cellIs" dxfId="25539" priority="884" operator="equal">
      <formula>"연"</formula>
    </cfRule>
  </conditionalFormatting>
  <conditionalFormatting sqref="O35">
    <cfRule type="cellIs" dxfId="25538" priority="882" operator="equal">
      <formula>"연"</formula>
    </cfRule>
  </conditionalFormatting>
  <conditionalFormatting sqref="O35">
    <cfRule type="cellIs" dxfId="25537" priority="879" operator="equal">
      <formula>"연"</formula>
    </cfRule>
    <cfRule type="cellIs" dxfId="25536" priority="880" operator="equal">
      <formula>"연"</formula>
    </cfRule>
    <cfRule type="cellIs" dxfId="25535" priority="881" operator="equal">
      <formula>"연"</formula>
    </cfRule>
  </conditionalFormatting>
  <conditionalFormatting sqref="O35">
    <cfRule type="cellIs" dxfId="25534" priority="878" operator="equal">
      <formula>"연"</formula>
    </cfRule>
  </conditionalFormatting>
  <conditionalFormatting sqref="S36">
    <cfRule type="cellIs" dxfId="25533" priority="872" operator="equal">
      <formula>"연"</formula>
    </cfRule>
  </conditionalFormatting>
  <conditionalFormatting sqref="S36">
    <cfRule type="cellIs" dxfId="25532" priority="877" operator="equal">
      <formula>"연"</formula>
    </cfRule>
  </conditionalFormatting>
  <conditionalFormatting sqref="S36">
    <cfRule type="cellIs" dxfId="25531" priority="874" operator="equal">
      <formula>"연"</formula>
    </cfRule>
    <cfRule type="cellIs" dxfId="25530" priority="875" operator="equal">
      <formula>"연"</formula>
    </cfRule>
    <cfRule type="cellIs" dxfId="25529" priority="876" operator="equal">
      <formula>"연"</formula>
    </cfRule>
  </conditionalFormatting>
  <conditionalFormatting sqref="S36">
    <cfRule type="cellIs" dxfId="25528" priority="873" operator="equal">
      <formula>"연"</formula>
    </cfRule>
  </conditionalFormatting>
  <conditionalFormatting sqref="S36">
    <cfRule type="cellIs" dxfId="25527" priority="867" operator="equal">
      <formula>"연"</formula>
    </cfRule>
    <cfRule type="cellIs" dxfId="25526" priority="868" operator="equal">
      <formula>"연"</formula>
    </cfRule>
    <cfRule type="cellIs" dxfId="25525" priority="869" operator="equal">
      <formula>"연"</formula>
    </cfRule>
    <cfRule type="cellIs" dxfId="25524" priority="870" operator="equal">
      <formula>"연"</formula>
    </cfRule>
    <cfRule type="cellIs" dxfId="25523" priority="871" operator="equal">
      <formula>"연"</formula>
    </cfRule>
  </conditionalFormatting>
  <conditionalFormatting sqref="S36">
    <cfRule type="cellIs" dxfId="25522" priority="866" operator="equal">
      <formula>"연"</formula>
    </cfRule>
  </conditionalFormatting>
  <conditionalFormatting sqref="S36">
    <cfRule type="cellIs" dxfId="25521" priority="863" operator="equal">
      <formula>"연"</formula>
    </cfRule>
    <cfRule type="cellIs" dxfId="25520" priority="864" operator="equal">
      <formula>"연"</formula>
    </cfRule>
    <cfRule type="cellIs" dxfId="25519" priority="865" operator="equal">
      <formula>"연"</formula>
    </cfRule>
  </conditionalFormatting>
  <conditionalFormatting sqref="S36">
    <cfRule type="cellIs" dxfId="25518" priority="862" operator="equal">
      <formula>"연"</formula>
    </cfRule>
  </conditionalFormatting>
  <conditionalFormatting sqref="S36">
    <cfRule type="cellIs" dxfId="25517" priority="857" operator="equal">
      <formula>"연"</formula>
    </cfRule>
    <cfRule type="cellIs" dxfId="25516" priority="858" operator="equal">
      <formula>"연"</formula>
    </cfRule>
    <cfRule type="cellIs" dxfId="25515" priority="859" operator="equal">
      <formula>"연"</formula>
    </cfRule>
    <cfRule type="cellIs" dxfId="25514" priority="860" operator="equal">
      <formula>"연"</formula>
    </cfRule>
    <cfRule type="cellIs" dxfId="25513" priority="861" operator="equal">
      <formula>"연"</formula>
    </cfRule>
  </conditionalFormatting>
  <conditionalFormatting sqref="S36">
    <cfRule type="cellIs" dxfId="25512" priority="852" operator="equal">
      <formula>"연"</formula>
    </cfRule>
    <cfRule type="cellIs" dxfId="25511" priority="853" operator="equal">
      <formula>"연"</formula>
    </cfRule>
    <cfRule type="cellIs" dxfId="25510" priority="854" operator="equal">
      <formula>"연"</formula>
    </cfRule>
    <cfRule type="cellIs" dxfId="25509" priority="855" operator="equal">
      <formula>"연"</formula>
    </cfRule>
    <cfRule type="cellIs" dxfId="25508" priority="856" operator="equal">
      <formula>"연"</formula>
    </cfRule>
  </conditionalFormatting>
  <conditionalFormatting sqref="S36">
    <cfRule type="cellIs" dxfId="25507" priority="850" operator="equal">
      <formula>"연"</formula>
    </cfRule>
  </conditionalFormatting>
  <conditionalFormatting sqref="S36">
    <cfRule type="cellIs" dxfId="25506" priority="851" operator="equal">
      <formula>"연"</formula>
    </cfRule>
  </conditionalFormatting>
  <conditionalFormatting sqref="S36">
    <cfRule type="cellIs" dxfId="25505" priority="849" operator="equal">
      <formula>"연"</formula>
    </cfRule>
  </conditionalFormatting>
  <conditionalFormatting sqref="S36">
    <cfRule type="cellIs" dxfId="25504" priority="846" operator="equal">
      <formula>"연"</formula>
    </cfRule>
    <cfRule type="cellIs" dxfId="25503" priority="847" operator="equal">
      <formula>"연"</formula>
    </cfRule>
    <cfRule type="cellIs" dxfId="25502" priority="848" operator="equal">
      <formula>"연"</formula>
    </cfRule>
  </conditionalFormatting>
  <conditionalFormatting sqref="S36">
    <cfRule type="cellIs" dxfId="25501" priority="845" operator="equal">
      <formula>"연"</formula>
    </cfRule>
  </conditionalFormatting>
  <conditionalFormatting sqref="T36">
    <cfRule type="cellIs" dxfId="25500" priority="839" operator="equal">
      <formula>"연"</formula>
    </cfRule>
  </conditionalFormatting>
  <conditionalFormatting sqref="T36">
    <cfRule type="cellIs" dxfId="25499" priority="844" operator="equal">
      <formula>"연"</formula>
    </cfRule>
  </conditionalFormatting>
  <conditionalFormatting sqref="T36">
    <cfRule type="cellIs" dxfId="25498" priority="841" operator="equal">
      <formula>"연"</formula>
    </cfRule>
    <cfRule type="cellIs" dxfId="25497" priority="842" operator="equal">
      <formula>"연"</formula>
    </cfRule>
    <cfRule type="cellIs" dxfId="25496" priority="843" operator="equal">
      <formula>"연"</formula>
    </cfRule>
  </conditionalFormatting>
  <conditionalFormatting sqref="T36">
    <cfRule type="cellIs" dxfId="25495" priority="840" operator="equal">
      <formula>"연"</formula>
    </cfRule>
  </conditionalFormatting>
  <conditionalFormatting sqref="T36">
    <cfRule type="cellIs" dxfId="25494" priority="834" operator="equal">
      <formula>"연"</formula>
    </cfRule>
    <cfRule type="cellIs" dxfId="25493" priority="835" operator="equal">
      <formula>"연"</formula>
    </cfRule>
    <cfRule type="cellIs" dxfId="25492" priority="836" operator="equal">
      <formula>"연"</formula>
    </cfRule>
    <cfRule type="cellIs" dxfId="25491" priority="837" operator="equal">
      <formula>"연"</formula>
    </cfRule>
    <cfRule type="cellIs" dxfId="25490" priority="838" operator="equal">
      <formula>"연"</formula>
    </cfRule>
  </conditionalFormatting>
  <conditionalFormatting sqref="T36">
    <cfRule type="cellIs" dxfId="25489" priority="833" operator="equal">
      <formula>"연"</formula>
    </cfRule>
  </conditionalFormatting>
  <conditionalFormatting sqref="T36">
    <cfRule type="cellIs" dxfId="25488" priority="830" operator="equal">
      <formula>"연"</formula>
    </cfRule>
    <cfRule type="cellIs" dxfId="25487" priority="831" operator="equal">
      <formula>"연"</formula>
    </cfRule>
    <cfRule type="cellIs" dxfId="25486" priority="832" operator="equal">
      <formula>"연"</formula>
    </cfRule>
  </conditionalFormatting>
  <conditionalFormatting sqref="T36">
    <cfRule type="cellIs" dxfId="25485" priority="829" operator="equal">
      <formula>"연"</formula>
    </cfRule>
  </conditionalFormatting>
  <conditionalFormatting sqref="T36">
    <cfRule type="cellIs" dxfId="25484" priority="824" operator="equal">
      <formula>"연"</formula>
    </cfRule>
    <cfRule type="cellIs" dxfId="25483" priority="825" operator="equal">
      <formula>"연"</formula>
    </cfRule>
    <cfRule type="cellIs" dxfId="25482" priority="826" operator="equal">
      <formula>"연"</formula>
    </cfRule>
    <cfRule type="cellIs" dxfId="25481" priority="827" operator="equal">
      <formula>"연"</formula>
    </cfRule>
    <cfRule type="cellIs" dxfId="25480" priority="828" operator="equal">
      <formula>"연"</formula>
    </cfRule>
  </conditionalFormatting>
  <conditionalFormatting sqref="T36">
    <cfRule type="cellIs" dxfId="25479" priority="819" operator="equal">
      <formula>"연"</formula>
    </cfRule>
    <cfRule type="cellIs" dxfId="25478" priority="820" operator="equal">
      <formula>"연"</formula>
    </cfRule>
    <cfRule type="cellIs" dxfId="25477" priority="821" operator="equal">
      <formula>"연"</formula>
    </cfRule>
    <cfRule type="cellIs" dxfId="25476" priority="822" operator="equal">
      <formula>"연"</formula>
    </cfRule>
    <cfRule type="cellIs" dxfId="25475" priority="823" operator="equal">
      <formula>"연"</formula>
    </cfRule>
  </conditionalFormatting>
  <conditionalFormatting sqref="T36">
    <cfRule type="cellIs" dxfId="25474" priority="817" operator="equal">
      <formula>"연"</formula>
    </cfRule>
  </conditionalFormatting>
  <conditionalFormatting sqref="T36">
    <cfRule type="cellIs" dxfId="25473" priority="818" operator="equal">
      <formula>"연"</formula>
    </cfRule>
  </conditionalFormatting>
  <conditionalFormatting sqref="T36">
    <cfRule type="cellIs" dxfId="25472" priority="816" operator="equal">
      <formula>"연"</formula>
    </cfRule>
  </conditionalFormatting>
  <conditionalFormatting sqref="T36">
    <cfRule type="cellIs" dxfId="25471" priority="813" operator="equal">
      <formula>"연"</formula>
    </cfRule>
    <cfRule type="cellIs" dxfId="25470" priority="814" operator="equal">
      <formula>"연"</formula>
    </cfRule>
    <cfRule type="cellIs" dxfId="25469" priority="815" operator="equal">
      <formula>"연"</formula>
    </cfRule>
  </conditionalFormatting>
  <conditionalFormatting sqref="T36">
    <cfRule type="cellIs" dxfId="25468" priority="812" operator="equal">
      <formula>"연"</formula>
    </cfRule>
  </conditionalFormatting>
  <conditionalFormatting sqref="U36">
    <cfRule type="cellIs" dxfId="25467" priority="806" operator="equal">
      <formula>"연"</formula>
    </cfRule>
  </conditionalFormatting>
  <conditionalFormatting sqref="U36">
    <cfRule type="cellIs" dxfId="25466" priority="811" operator="equal">
      <formula>"연"</formula>
    </cfRule>
  </conditionalFormatting>
  <conditionalFormatting sqref="U36">
    <cfRule type="cellIs" dxfId="25465" priority="808" operator="equal">
      <formula>"연"</formula>
    </cfRule>
    <cfRule type="cellIs" dxfId="25464" priority="809" operator="equal">
      <formula>"연"</formula>
    </cfRule>
    <cfRule type="cellIs" dxfId="25463" priority="810" operator="equal">
      <formula>"연"</formula>
    </cfRule>
  </conditionalFormatting>
  <conditionalFormatting sqref="U36">
    <cfRule type="cellIs" dxfId="25462" priority="807" operator="equal">
      <formula>"연"</formula>
    </cfRule>
  </conditionalFormatting>
  <conditionalFormatting sqref="U36">
    <cfRule type="cellIs" dxfId="25461" priority="801" operator="equal">
      <formula>"연"</formula>
    </cfRule>
    <cfRule type="cellIs" dxfId="25460" priority="802" operator="equal">
      <formula>"연"</formula>
    </cfRule>
    <cfRule type="cellIs" dxfId="25459" priority="803" operator="equal">
      <formula>"연"</formula>
    </cfRule>
    <cfRule type="cellIs" dxfId="25458" priority="804" operator="equal">
      <formula>"연"</formula>
    </cfRule>
    <cfRule type="cellIs" dxfId="25457" priority="805" operator="equal">
      <formula>"연"</formula>
    </cfRule>
  </conditionalFormatting>
  <conditionalFormatting sqref="U36">
    <cfRule type="cellIs" dxfId="25456" priority="800" operator="equal">
      <formula>"연"</formula>
    </cfRule>
  </conditionalFormatting>
  <conditionalFormatting sqref="U36">
    <cfRule type="cellIs" dxfId="25455" priority="797" operator="equal">
      <formula>"연"</formula>
    </cfRule>
    <cfRule type="cellIs" dxfId="25454" priority="798" operator="equal">
      <formula>"연"</formula>
    </cfRule>
    <cfRule type="cellIs" dxfId="25453" priority="799" operator="equal">
      <formula>"연"</formula>
    </cfRule>
  </conditionalFormatting>
  <conditionalFormatting sqref="U36">
    <cfRule type="cellIs" dxfId="25452" priority="796" operator="equal">
      <formula>"연"</formula>
    </cfRule>
  </conditionalFormatting>
  <conditionalFormatting sqref="U36">
    <cfRule type="cellIs" dxfId="25451" priority="791" operator="equal">
      <formula>"연"</formula>
    </cfRule>
    <cfRule type="cellIs" dxfId="25450" priority="792" operator="equal">
      <formula>"연"</formula>
    </cfRule>
    <cfRule type="cellIs" dxfId="25449" priority="793" operator="equal">
      <formula>"연"</formula>
    </cfRule>
    <cfRule type="cellIs" dxfId="25448" priority="794" operator="equal">
      <formula>"연"</formula>
    </cfRule>
    <cfRule type="cellIs" dxfId="25447" priority="795" operator="equal">
      <formula>"연"</formula>
    </cfRule>
  </conditionalFormatting>
  <conditionalFormatting sqref="U36">
    <cfRule type="cellIs" dxfId="25446" priority="786" operator="equal">
      <formula>"연"</formula>
    </cfRule>
    <cfRule type="cellIs" dxfId="25445" priority="787" operator="equal">
      <formula>"연"</formula>
    </cfRule>
    <cfRule type="cellIs" dxfId="25444" priority="788" operator="equal">
      <formula>"연"</formula>
    </cfRule>
    <cfRule type="cellIs" dxfId="25443" priority="789" operator="equal">
      <formula>"연"</formula>
    </cfRule>
    <cfRule type="cellIs" dxfId="25442" priority="790" operator="equal">
      <formula>"연"</formula>
    </cfRule>
  </conditionalFormatting>
  <conditionalFormatting sqref="U36">
    <cfRule type="cellIs" dxfId="25441" priority="784" operator="equal">
      <formula>"연"</formula>
    </cfRule>
  </conditionalFormatting>
  <conditionalFormatting sqref="U36">
    <cfRule type="cellIs" dxfId="25440" priority="785" operator="equal">
      <formula>"연"</formula>
    </cfRule>
  </conditionalFormatting>
  <conditionalFormatting sqref="U36">
    <cfRule type="cellIs" dxfId="25439" priority="783" operator="equal">
      <formula>"연"</formula>
    </cfRule>
  </conditionalFormatting>
  <conditionalFormatting sqref="U36">
    <cfRule type="cellIs" dxfId="25438" priority="780" operator="equal">
      <formula>"연"</formula>
    </cfRule>
    <cfRule type="cellIs" dxfId="25437" priority="781" operator="equal">
      <formula>"연"</formula>
    </cfRule>
    <cfRule type="cellIs" dxfId="25436" priority="782" operator="equal">
      <formula>"연"</formula>
    </cfRule>
  </conditionalFormatting>
  <conditionalFormatting sqref="U36">
    <cfRule type="cellIs" dxfId="25435" priority="779" operator="equal">
      <formula>"연"</formula>
    </cfRule>
  </conditionalFormatting>
  <conditionalFormatting sqref="AA36">
    <cfRule type="cellIs" dxfId="25434" priority="773" operator="equal">
      <formula>"연"</formula>
    </cfRule>
  </conditionalFormatting>
  <conditionalFormatting sqref="AA36">
    <cfRule type="cellIs" dxfId="25433" priority="778" operator="equal">
      <formula>"연"</formula>
    </cfRule>
  </conditionalFormatting>
  <conditionalFormatting sqref="AA36">
    <cfRule type="cellIs" dxfId="25432" priority="775" operator="equal">
      <formula>"연"</formula>
    </cfRule>
    <cfRule type="cellIs" dxfId="25431" priority="776" operator="equal">
      <formula>"연"</formula>
    </cfRule>
    <cfRule type="cellIs" dxfId="25430" priority="777" operator="equal">
      <formula>"연"</formula>
    </cfRule>
  </conditionalFormatting>
  <conditionalFormatting sqref="AA36">
    <cfRule type="cellIs" dxfId="25429" priority="774" operator="equal">
      <formula>"연"</formula>
    </cfRule>
  </conditionalFormatting>
  <conditionalFormatting sqref="AA36">
    <cfRule type="cellIs" dxfId="25428" priority="768" operator="equal">
      <formula>"연"</formula>
    </cfRule>
    <cfRule type="cellIs" dxfId="25427" priority="769" operator="equal">
      <formula>"연"</formula>
    </cfRule>
    <cfRule type="cellIs" dxfId="25426" priority="770" operator="equal">
      <formula>"연"</formula>
    </cfRule>
    <cfRule type="cellIs" dxfId="25425" priority="771" operator="equal">
      <formula>"연"</formula>
    </cfRule>
    <cfRule type="cellIs" dxfId="25424" priority="772" operator="equal">
      <formula>"연"</formula>
    </cfRule>
  </conditionalFormatting>
  <conditionalFormatting sqref="AA36">
    <cfRule type="cellIs" dxfId="25423" priority="767" operator="equal">
      <formula>"연"</formula>
    </cfRule>
  </conditionalFormatting>
  <conditionalFormatting sqref="AA36">
    <cfRule type="cellIs" dxfId="25422" priority="764" operator="equal">
      <formula>"연"</formula>
    </cfRule>
    <cfRule type="cellIs" dxfId="25421" priority="765" operator="equal">
      <formula>"연"</formula>
    </cfRule>
    <cfRule type="cellIs" dxfId="25420" priority="766" operator="equal">
      <formula>"연"</formula>
    </cfRule>
  </conditionalFormatting>
  <conditionalFormatting sqref="AA36">
    <cfRule type="cellIs" dxfId="25419" priority="763" operator="equal">
      <formula>"연"</formula>
    </cfRule>
  </conditionalFormatting>
  <conditionalFormatting sqref="AA36">
    <cfRule type="cellIs" dxfId="25418" priority="758" operator="equal">
      <formula>"연"</formula>
    </cfRule>
    <cfRule type="cellIs" dxfId="25417" priority="759" operator="equal">
      <formula>"연"</formula>
    </cfRule>
    <cfRule type="cellIs" dxfId="25416" priority="760" operator="equal">
      <formula>"연"</formula>
    </cfRule>
    <cfRule type="cellIs" dxfId="25415" priority="761" operator="equal">
      <formula>"연"</formula>
    </cfRule>
    <cfRule type="cellIs" dxfId="25414" priority="762" operator="equal">
      <formula>"연"</formula>
    </cfRule>
  </conditionalFormatting>
  <conditionalFormatting sqref="AA36">
    <cfRule type="cellIs" dxfId="25413" priority="753" operator="equal">
      <formula>"연"</formula>
    </cfRule>
    <cfRule type="cellIs" dxfId="25412" priority="754" operator="equal">
      <formula>"연"</formula>
    </cfRule>
    <cfRule type="cellIs" dxfId="25411" priority="755" operator="equal">
      <formula>"연"</formula>
    </cfRule>
    <cfRule type="cellIs" dxfId="25410" priority="756" operator="equal">
      <formula>"연"</formula>
    </cfRule>
    <cfRule type="cellIs" dxfId="25409" priority="757" operator="equal">
      <formula>"연"</formula>
    </cfRule>
  </conditionalFormatting>
  <conditionalFormatting sqref="AA36">
    <cfRule type="cellIs" dxfId="25408" priority="751" operator="equal">
      <formula>"연"</formula>
    </cfRule>
  </conditionalFormatting>
  <conditionalFormatting sqref="AA36">
    <cfRule type="cellIs" dxfId="25407" priority="752" operator="equal">
      <formula>"연"</formula>
    </cfRule>
  </conditionalFormatting>
  <conditionalFormatting sqref="AA36">
    <cfRule type="cellIs" dxfId="25406" priority="750" operator="equal">
      <formula>"연"</formula>
    </cfRule>
  </conditionalFormatting>
  <conditionalFormatting sqref="AA36">
    <cfRule type="cellIs" dxfId="25405" priority="747" operator="equal">
      <formula>"연"</formula>
    </cfRule>
    <cfRule type="cellIs" dxfId="25404" priority="748" operator="equal">
      <formula>"연"</formula>
    </cfRule>
    <cfRule type="cellIs" dxfId="25403" priority="749" operator="equal">
      <formula>"연"</formula>
    </cfRule>
  </conditionalFormatting>
  <conditionalFormatting sqref="AA36">
    <cfRule type="cellIs" dxfId="25402" priority="746" operator="equal">
      <formula>"연"</formula>
    </cfRule>
  </conditionalFormatting>
  <conditionalFormatting sqref="AB36">
    <cfRule type="cellIs" dxfId="25401" priority="740" operator="equal">
      <formula>"연"</formula>
    </cfRule>
  </conditionalFormatting>
  <conditionalFormatting sqref="AB36">
    <cfRule type="cellIs" dxfId="25400" priority="745" operator="equal">
      <formula>"연"</formula>
    </cfRule>
  </conditionalFormatting>
  <conditionalFormatting sqref="AB36">
    <cfRule type="cellIs" dxfId="25399" priority="742" operator="equal">
      <formula>"연"</formula>
    </cfRule>
    <cfRule type="cellIs" dxfId="25398" priority="743" operator="equal">
      <formula>"연"</formula>
    </cfRule>
    <cfRule type="cellIs" dxfId="25397" priority="744" operator="equal">
      <formula>"연"</formula>
    </cfRule>
  </conditionalFormatting>
  <conditionalFormatting sqref="AB36">
    <cfRule type="cellIs" dxfId="25396" priority="741" operator="equal">
      <formula>"연"</formula>
    </cfRule>
  </conditionalFormatting>
  <conditionalFormatting sqref="AB36">
    <cfRule type="cellIs" dxfId="25395" priority="735" operator="equal">
      <formula>"연"</formula>
    </cfRule>
    <cfRule type="cellIs" dxfId="25394" priority="736" operator="equal">
      <formula>"연"</formula>
    </cfRule>
    <cfRule type="cellIs" dxfId="25393" priority="737" operator="equal">
      <formula>"연"</formula>
    </cfRule>
    <cfRule type="cellIs" dxfId="25392" priority="738" operator="equal">
      <formula>"연"</formula>
    </cfRule>
    <cfRule type="cellIs" dxfId="25391" priority="739" operator="equal">
      <formula>"연"</formula>
    </cfRule>
  </conditionalFormatting>
  <conditionalFormatting sqref="AB36">
    <cfRule type="cellIs" dxfId="25390" priority="734" operator="equal">
      <formula>"연"</formula>
    </cfRule>
  </conditionalFormatting>
  <conditionalFormatting sqref="AB36">
    <cfRule type="cellIs" dxfId="25389" priority="731" operator="equal">
      <formula>"연"</formula>
    </cfRule>
    <cfRule type="cellIs" dxfId="25388" priority="732" operator="equal">
      <formula>"연"</formula>
    </cfRule>
    <cfRule type="cellIs" dxfId="25387" priority="733" operator="equal">
      <formula>"연"</formula>
    </cfRule>
  </conditionalFormatting>
  <conditionalFormatting sqref="AB36">
    <cfRule type="cellIs" dxfId="25386" priority="730" operator="equal">
      <formula>"연"</formula>
    </cfRule>
  </conditionalFormatting>
  <conditionalFormatting sqref="AB36">
    <cfRule type="cellIs" dxfId="25385" priority="725" operator="equal">
      <formula>"연"</formula>
    </cfRule>
    <cfRule type="cellIs" dxfId="25384" priority="726" operator="equal">
      <formula>"연"</formula>
    </cfRule>
    <cfRule type="cellIs" dxfId="25383" priority="727" operator="equal">
      <formula>"연"</formula>
    </cfRule>
    <cfRule type="cellIs" dxfId="25382" priority="728" operator="equal">
      <formula>"연"</formula>
    </cfRule>
    <cfRule type="cellIs" dxfId="25381" priority="729" operator="equal">
      <formula>"연"</formula>
    </cfRule>
  </conditionalFormatting>
  <conditionalFormatting sqref="AB36">
    <cfRule type="cellIs" dxfId="25380" priority="720" operator="equal">
      <formula>"연"</formula>
    </cfRule>
    <cfRule type="cellIs" dxfId="25379" priority="721" operator="equal">
      <formula>"연"</formula>
    </cfRule>
    <cfRule type="cellIs" dxfId="25378" priority="722" operator="equal">
      <formula>"연"</formula>
    </cfRule>
    <cfRule type="cellIs" dxfId="25377" priority="723" operator="equal">
      <formula>"연"</formula>
    </cfRule>
    <cfRule type="cellIs" dxfId="25376" priority="724" operator="equal">
      <formula>"연"</formula>
    </cfRule>
  </conditionalFormatting>
  <conditionalFormatting sqref="AB36">
    <cfRule type="cellIs" dxfId="25375" priority="718" operator="equal">
      <formula>"연"</formula>
    </cfRule>
  </conditionalFormatting>
  <conditionalFormatting sqref="AB36">
    <cfRule type="cellIs" dxfId="25374" priority="719" operator="equal">
      <formula>"연"</formula>
    </cfRule>
  </conditionalFormatting>
  <conditionalFormatting sqref="AB36">
    <cfRule type="cellIs" dxfId="25373" priority="717" operator="equal">
      <formula>"연"</formula>
    </cfRule>
  </conditionalFormatting>
  <conditionalFormatting sqref="AB36">
    <cfRule type="cellIs" dxfId="25372" priority="714" operator="equal">
      <formula>"연"</formula>
    </cfRule>
    <cfRule type="cellIs" dxfId="25371" priority="715" operator="equal">
      <formula>"연"</formula>
    </cfRule>
    <cfRule type="cellIs" dxfId="25370" priority="716" operator="equal">
      <formula>"연"</formula>
    </cfRule>
  </conditionalFormatting>
  <conditionalFormatting sqref="AB36">
    <cfRule type="cellIs" dxfId="25369" priority="713" operator="equal">
      <formula>"연"</formula>
    </cfRule>
  </conditionalFormatting>
  <conditionalFormatting sqref="AH36">
    <cfRule type="cellIs" dxfId="25368" priority="707" operator="equal">
      <formula>"연"</formula>
    </cfRule>
  </conditionalFormatting>
  <conditionalFormatting sqref="AH36">
    <cfRule type="cellIs" dxfId="25367" priority="712" operator="equal">
      <formula>"연"</formula>
    </cfRule>
  </conditionalFormatting>
  <conditionalFormatting sqref="AH36">
    <cfRule type="cellIs" dxfId="25366" priority="709" operator="equal">
      <formula>"연"</formula>
    </cfRule>
    <cfRule type="cellIs" dxfId="25365" priority="710" operator="equal">
      <formula>"연"</formula>
    </cfRule>
    <cfRule type="cellIs" dxfId="25364" priority="711" operator="equal">
      <formula>"연"</formula>
    </cfRule>
  </conditionalFormatting>
  <conditionalFormatting sqref="AH36">
    <cfRule type="cellIs" dxfId="25363" priority="708" operator="equal">
      <formula>"연"</formula>
    </cfRule>
  </conditionalFormatting>
  <conditionalFormatting sqref="AH36">
    <cfRule type="cellIs" dxfId="25362" priority="702" operator="equal">
      <formula>"연"</formula>
    </cfRule>
    <cfRule type="cellIs" dxfId="25361" priority="703" operator="equal">
      <formula>"연"</formula>
    </cfRule>
    <cfRule type="cellIs" dxfId="25360" priority="704" operator="equal">
      <formula>"연"</formula>
    </cfRule>
    <cfRule type="cellIs" dxfId="25359" priority="705" operator="equal">
      <formula>"연"</formula>
    </cfRule>
    <cfRule type="cellIs" dxfId="25358" priority="706" operator="equal">
      <formula>"연"</formula>
    </cfRule>
  </conditionalFormatting>
  <conditionalFormatting sqref="AH36">
    <cfRule type="cellIs" dxfId="25357" priority="701" operator="equal">
      <formula>"연"</formula>
    </cfRule>
  </conditionalFormatting>
  <conditionalFormatting sqref="AH36">
    <cfRule type="cellIs" dxfId="25356" priority="698" operator="equal">
      <formula>"연"</formula>
    </cfRule>
    <cfRule type="cellIs" dxfId="25355" priority="699" operator="equal">
      <formula>"연"</formula>
    </cfRule>
    <cfRule type="cellIs" dxfId="25354" priority="700" operator="equal">
      <formula>"연"</formula>
    </cfRule>
  </conditionalFormatting>
  <conditionalFormatting sqref="AH36">
    <cfRule type="cellIs" dxfId="25353" priority="697" operator="equal">
      <formula>"연"</formula>
    </cfRule>
  </conditionalFormatting>
  <conditionalFormatting sqref="AH36">
    <cfRule type="cellIs" dxfId="25352" priority="692" operator="equal">
      <formula>"연"</formula>
    </cfRule>
    <cfRule type="cellIs" dxfId="25351" priority="693" operator="equal">
      <formula>"연"</formula>
    </cfRule>
    <cfRule type="cellIs" dxfId="25350" priority="694" operator="equal">
      <formula>"연"</formula>
    </cfRule>
    <cfRule type="cellIs" dxfId="25349" priority="695" operator="equal">
      <formula>"연"</formula>
    </cfRule>
    <cfRule type="cellIs" dxfId="25348" priority="696" operator="equal">
      <formula>"연"</formula>
    </cfRule>
  </conditionalFormatting>
  <conditionalFormatting sqref="AH36">
    <cfRule type="cellIs" dxfId="25347" priority="687" operator="equal">
      <formula>"연"</formula>
    </cfRule>
    <cfRule type="cellIs" dxfId="25346" priority="688" operator="equal">
      <formula>"연"</formula>
    </cfRule>
    <cfRule type="cellIs" dxfId="25345" priority="689" operator="equal">
      <formula>"연"</formula>
    </cfRule>
    <cfRule type="cellIs" dxfId="25344" priority="690" operator="equal">
      <formula>"연"</formula>
    </cfRule>
    <cfRule type="cellIs" dxfId="25343" priority="691" operator="equal">
      <formula>"연"</formula>
    </cfRule>
  </conditionalFormatting>
  <conditionalFormatting sqref="AH36">
    <cfRule type="cellIs" dxfId="25342" priority="685" operator="equal">
      <formula>"연"</formula>
    </cfRule>
  </conditionalFormatting>
  <conditionalFormatting sqref="AH36">
    <cfRule type="cellIs" dxfId="25341" priority="686" operator="equal">
      <formula>"연"</formula>
    </cfRule>
  </conditionalFormatting>
  <conditionalFormatting sqref="AH36">
    <cfRule type="cellIs" dxfId="25340" priority="684" operator="equal">
      <formula>"연"</formula>
    </cfRule>
  </conditionalFormatting>
  <conditionalFormatting sqref="AH36">
    <cfRule type="cellIs" dxfId="25339" priority="681" operator="equal">
      <formula>"연"</formula>
    </cfRule>
    <cfRule type="cellIs" dxfId="25338" priority="682" operator="equal">
      <formula>"연"</formula>
    </cfRule>
    <cfRule type="cellIs" dxfId="25337" priority="683" operator="equal">
      <formula>"연"</formula>
    </cfRule>
  </conditionalFormatting>
  <conditionalFormatting sqref="AH36">
    <cfRule type="cellIs" dxfId="25336" priority="680" operator="equal">
      <formula>"연"</formula>
    </cfRule>
  </conditionalFormatting>
  <conditionalFormatting sqref="AI36">
    <cfRule type="cellIs" dxfId="25335" priority="674" operator="equal">
      <formula>"연"</formula>
    </cfRule>
  </conditionalFormatting>
  <conditionalFormatting sqref="AI36">
    <cfRule type="cellIs" dxfId="25334" priority="679" operator="equal">
      <formula>"연"</formula>
    </cfRule>
  </conditionalFormatting>
  <conditionalFormatting sqref="AI36">
    <cfRule type="cellIs" dxfId="25333" priority="676" operator="equal">
      <formula>"연"</formula>
    </cfRule>
    <cfRule type="cellIs" dxfId="25332" priority="677" operator="equal">
      <formula>"연"</formula>
    </cfRule>
    <cfRule type="cellIs" dxfId="25331" priority="678" operator="equal">
      <formula>"연"</formula>
    </cfRule>
  </conditionalFormatting>
  <conditionalFormatting sqref="AI36">
    <cfRule type="cellIs" dxfId="25330" priority="675" operator="equal">
      <formula>"연"</formula>
    </cfRule>
  </conditionalFormatting>
  <conditionalFormatting sqref="AI36">
    <cfRule type="cellIs" dxfId="25329" priority="669" operator="equal">
      <formula>"연"</formula>
    </cfRule>
    <cfRule type="cellIs" dxfId="25328" priority="670" operator="equal">
      <formula>"연"</formula>
    </cfRule>
    <cfRule type="cellIs" dxfId="25327" priority="671" operator="equal">
      <formula>"연"</formula>
    </cfRule>
    <cfRule type="cellIs" dxfId="25326" priority="672" operator="equal">
      <formula>"연"</formula>
    </cfRule>
    <cfRule type="cellIs" dxfId="25325" priority="673" operator="equal">
      <formula>"연"</formula>
    </cfRule>
  </conditionalFormatting>
  <conditionalFormatting sqref="AI36">
    <cfRule type="cellIs" dxfId="25324" priority="668" operator="equal">
      <formula>"연"</formula>
    </cfRule>
  </conditionalFormatting>
  <conditionalFormatting sqref="AI36">
    <cfRule type="cellIs" dxfId="25323" priority="665" operator="equal">
      <formula>"연"</formula>
    </cfRule>
    <cfRule type="cellIs" dxfId="25322" priority="666" operator="equal">
      <formula>"연"</formula>
    </cfRule>
    <cfRule type="cellIs" dxfId="25321" priority="667" operator="equal">
      <formula>"연"</formula>
    </cfRule>
  </conditionalFormatting>
  <conditionalFormatting sqref="AI36">
    <cfRule type="cellIs" dxfId="25320" priority="664" operator="equal">
      <formula>"연"</formula>
    </cfRule>
  </conditionalFormatting>
  <conditionalFormatting sqref="AI36">
    <cfRule type="cellIs" dxfId="25319" priority="659" operator="equal">
      <formula>"연"</formula>
    </cfRule>
    <cfRule type="cellIs" dxfId="25318" priority="660" operator="equal">
      <formula>"연"</formula>
    </cfRule>
    <cfRule type="cellIs" dxfId="25317" priority="661" operator="equal">
      <formula>"연"</formula>
    </cfRule>
    <cfRule type="cellIs" dxfId="25316" priority="662" operator="equal">
      <formula>"연"</formula>
    </cfRule>
    <cfRule type="cellIs" dxfId="25315" priority="663" operator="equal">
      <formula>"연"</formula>
    </cfRule>
  </conditionalFormatting>
  <conditionalFormatting sqref="AI36">
    <cfRule type="cellIs" dxfId="25314" priority="654" operator="equal">
      <formula>"연"</formula>
    </cfRule>
    <cfRule type="cellIs" dxfId="25313" priority="655" operator="equal">
      <formula>"연"</formula>
    </cfRule>
    <cfRule type="cellIs" dxfId="25312" priority="656" operator="equal">
      <formula>"연"</formula>
    </cfRule>
    <cfRule type="cellIs" dxfId="25311" priority="657" operator="equal">
      <formula>"연"</formula>
    </cfRule>
    <cfRule type="cellIs" dxfId="25310" priority="658" operator="equal">
      <formula>"연"</formula>
    </cfRule>
  </conditionalFormatting>
  <conditionalFormatting sqref="AI36">
    <cfRule type="cellIs" dxfId="25309" priority="652" operator="equal">
      <formula>"연"</formula>
    </cfRule>
  </conditionalFormatting>
  <conditionalFormatting sqref="AI36">
    <cfRule type="cellIs" dxfId="25308" priority="653" operator="equal">
      <formula>"연"</formula>
    </cfRule>
  </conditionalFormatting>
  <conditionalFormatting sqref="AI36">
    <cfRule type="cellIs" dxfId="25307" priority="651" operator="equal">
      <formula>"연"</formula>
    </cfRule>
  </conditionalFormatting>
  <conditionalFormatting sqref="AI36">
    <cfRule type="cellIs" dxfId="25306" priority="648" operator="equal">
      <formula>"연"</formula>
    </cfRule>
    <cfRule type="cellIs" dxfId="25305" priority="649" operator="equal">
      <formula>"연"</formula>
    </cfRule>
    <cfRule type="cellIs" dxfId="25304" priority="650" operator="equal">
      <formula>"연"</formula>
    </cfRule>
  </conditionalFormatting>
  <conditionalFormatting sqref="AI36">
    <cfRule type="cellIs" dxfId="25303" priority="647" operator="equal">
      <formula>"연"</formula>
    </cfRule>
  </conditionalFormatting>
  <conditionalFormatting sqref="N37">
    <cfRule type="cellIs" dxfId="25302" priority="641" operator="equal">
      <formula>"연"</formula>
    </cfRule>
  </conditionalFormatting>
  <conditionalFormatting sqref="N37">
    <cfRule type="cellIs" dxfId="25301" priority="646" operator="equal">
      <formula>"연"</formula>
    </cfRule>
  </conditionalFormatting>
  <conditionalFormatting sqref="N37">
    <cfRule type="cellIs" dxfId="25300" priority="643" operator="equal">
      <formula>"연"</formula>
    </cfRule>
    <cfRule type="cellIs" dxfId="25299" priority="644" operator="equal">
      <formula>"연"</formula>
    </cfRule>
    <cfRule type="cellIs" dxfId="25298" priority="645" operator="equal">
      <formula>"연"</formula>
    </cfRule>
  </conditionalFormatting>
  <conditionalFormatting sqref="N37">
    <cfRule type="cellIs" dxfId="25297" priority="642" operator="equal">
      <formula>"연"</formula>
    </cfRule>
  </conditionalFormatting>
  <conditionalFormatting sqref="N37">
    <cfRule type="cellIs" dxfId="25296" priority="636" operator="equal">
      <formula>"연"</formula>
    </cfRule>
    <cfRule type="cellIs" dxfId="25295" priority="637" operator="equal">
      <formula>"연"</formula>
    </cfRule>
    <cfRule type="cellIs" dxfId="25294" priority="638" operator="equal">
      <formula>"연"</formula>
    </cfRule>
    <cfRule type="cellIs" dxfId="25293" priority="639" operator="equal">
      <formula>"연"</formula>
    </cfRule>
    <cfRule type="cellIs" dxfId="25292" priority="640" operator="equal">
      <formula>"연"</formula>
    </cfRule>
  </conditionalFormatting>
  <conditionalFormatting sqref="N37">
    <cfRule type="cellIs" dxfId="25291" priority="635" operator="equal">
      <formula>"연"</formula>
    </cfRule>
  </conditionalFormatting>
  <conditionalFormatting sqref="N37">
    <cfRule type="cellIs" dxfId="25290" priority="632" operator="equal">
      <formula>"연"</formula>
    </cfRule>
    <cfRule type="cellIs" dxfId="25289" priority="633" operator="equal">
      <formula>"연"</formula>
    </cfRule>
    <cfRule type="cellIs" dxfId="25288" priority="634" operator="equal">
      <formula>"연"</formula>
    </cfRule>
  </conditionalFormatting>
  <conditionalFormatting sqref="N37">
    <cfRule type="cellIs" dxfId="25287" priority="631" operator="equal">
      <formula>"연"</formula>
    </cfRule>
  </conditionalFormatting>
  <conditionalFormatting sqref="N37">
    <cfRule type="cellIs" dxfId="25286" priority="626" operator="equal">
      <formula>"연"</formula>
    </cfRule>
    <cfRule type="cellIs" dxfId="25285" priority="627" operator="equal">
      <formula>"연"</formula>
    </cfRule>
    <cfRule type="cellIs" dxfId="25284" priority="628" operator="equal">
      <formula>"연"</formula>
    </cfRule>
    <cfRule type="cellIs" dxfId="25283" priority="629" operator="equal">
      <formula>"연"</formula>
    </cfRule>
    <cfRule type="cellIs" dxfId="25282" priority="630" operator="equal">
      <formula>"연"</formula>
    </cfRule>
  </conditionalFormatting>
  <conditionalFormatting sqref="N37">
    <cfRule type="cellIs" dxfId="25281" priority="621" operator="equal">
      <formula>"연"</formula>
    </cfRule>
    <cfRule type="cellIs" dxfId="25280" priority="622" operator="equal">
      <formula>"연"</formula>
    </cfRule>
    <cfRule type="cellIs" dxfId="25279" priority="623" operator="equal">
      <formula>"연"</formula>
    </cfRule>
    <cfRule type="cellIs" dxfId="25278" priority="624" operator="equal">
      <formula>"연"</formula>
    </cfRule>
    <cfRule type="cellIs" dxfId="25277" priority="625" operator="equal">
      <formula>"연"</formula>
    </cfRule>
  </conditionalFormatting>
  <conditionalFormatting sqref="N37">
    <cfRule type="cellIs" dxfId="25276" priority="619" operator="equal">
      <formula>"연"</formula>
    </cfRule>
  </conditionalFormatting>
  <conditionalFormatting sqref="N37">
    <cfRule type="cellIs" dxfId="25275" priority="620" operator="equal">
      <formula>"연"</formula>
    </cfRule>
  </conditionalFormatting>
  <conditionalFormatting sqref="N37">
    <cfRule type="cellIs" dxfId="25274" priority="618" operator="equal">
      <formula>"연"</formula>
    </cfRule>
  </conditionalFormatting>
  <conditionalFormatting sqref="N37">
    <cfRule type="cellIs" dxfId="25273" priority="615" operator="equal">
      <formula>"연"</formula>
    </cfRule>
    <cfRule type="cellIs" dxfId="25272" priority="616" operator="equal">
      <formula>"연"</formula>
    </cfRule>
    <cfRule type="cellIs" dxfId="25271" priority="617" operator="equal">
      <formula>"연"</formula>
    </cfRule>
  </conditionalFormatting>
  <conditionalFormatting sqref="N37">
    <cfRule type="cellIs" dxfId="25270" priority="614" operator="equal">
      <formula>"연"</formula>
    </cfRule>
  </conditionalFormatting>
  <conditionalFormatting sqref="O37">
    <cfRule type="cellIs" dxfId="25269" priority="608" operator="equal">
      <formula>"연"</formula>
    </cfRule>
  </conditionalFormatting>
  <conditionalFormatting sqref="O37">
    <cfRule type="cellIs" dxfId="25268" priority="613" operator="equal">
      <formula>"연"</formula>
    </cfRule>
  </conditionalFormatting>
  <conditionalFormatting sqref="O37">
    <cfRule type="cellIs" dxfId="25267" priority="610" operator="equal">
      <formula>"연"</formula>
    </cfRule>
    <cfRule type="cellIs" dxfId="25266" priority="611" operator="equal">
      <formula>"연"</formula>
    </cfRule>
    <cfRule type="cellIs" dxfId="25265" priority="612" operator="equal">
      <formula>"연"</formula>
    </cfRule>
  </conditionalFormatting>
  <conditionalFormatting sqref="O37">
    <cfRule type="cellIs" dxfId="25264" priority="609" operator="equal">
      <formula>"연"</formula>
    </cfRule>
  </conditionalFormatting>
  <conditionalFormatting sqref="O37">
    <cfRule type="cellIs" dxfId="25263" priority="603" operator="equal">
      <formula>"연"</formula>
    </cfRule>
    <cfRule type="cellIs" dxfId="25262" priority="604" operator="equal">
      <formula>"연"</formula>
    </cfRule>
    <cfRule type="cellIs" dxfId="25261" priority="605" operator="equal">
      <formula>"연"</formula>
    </cfRule>
    <cfRule type="cellIs" dxfId="25260" priority="606" operator="equal">
      <formula>"연"</formula>
    </cfRule>
    <cfRule type="cellIs" dxfId="25259" priority="607" operator="equal">
      <formula>"연"</formula>
    </cfRule>
  </conditionalFormatting>
  <conditionalFormatting sqref="O37">
    <cfRule type="cellIs" dxfId="25258" priority="602" operator="equal">
      <formula>"연"</formula>
    </cfRule>
  </conditionalFormatting>
  <conditionalFormatting sqref="O37">
    <cfRule type="cellIs" dxfId="25257" priority="599" operator="equal">
      <formula>"연"</formula>
    </cfRule>
    <cfRule type="cellIs" dxfId="25256" priority="600" operator="equal">
      <formula>"연"</formula>
    </cfRule>
    <cfRule type="cellIs" dxfId="25255" priority="601" operator="equal">
      <formula>"연"</formula>
    </cfRule>
  </conditionalFormatting>
  <conditionalFormatting sqref="O37">
    <cfRule type="cellIs" dxfId="25254" priority="598" operator="equal">
      <formula>"연"</formula>
    </cfRule>
  </conditionalFormatting>
  <conditionalFormatting sqref="O37">
    <cfRule type="cellIs" dxfId="25253" priority="593" operator="equal">
      <formula>"연"</formula>
    </cfRule>
    <cfRule type="cellIs" dxfId="25252" priority="594" operator="equal">
      <formula>"연"</formula>
    </cfRule>
    <cfRule type="cellIs" dxfId="25251" priority="595" operator="equal">
      <formula>"연"</formula>
    </cfRule>
    <cfRule type="cellIs" dxfId="25250" priority="596" operator="equal">
      <formula>"연"</formula>
    </cfRule>
    <cfRule type="cellIs" dxfId="25249" priority="597" operator="equal">
      <formula>"연"</formula>
    </cfRule>
  </conditionalFormatting>
  <conditionalFormatting sqref="O37">
    <cfRule type="cellIs" dxfId="25248" priority="588" operator="equal">
      <formula>"연"</formula>
    </cfRule>
    <cfRule type="cellIs" dxfId="25247" priority="589" operator="equal">
      <formula>"연"</formula>
    </cfRule>
    <cfRule type="cellIs" dxfId="25246" priority="590" operator="equal">
      <formula>"연"</formula>
    </cfRule>
    <cfRule type="cellIs" dxfId="25245" priority="591" operator="equal">
      <formula>"연"</formula>
    </cfRule>
    <cfRule type="cellIs" dxfId="25244" priority="592" operator="equal">
      <formula>"연"</formula>
    </cfRule>
  </conditionalFormatting>
  <conditionalFormatting sqref="O37">
    <cfRule type="cellIs" dxfId="25243" priority="586" operator="equal">
      <formula>"연"</formula>
    </cfRule>
  </conditionalFormatting>
  <conditionalFormatting sqref="O37">
    <cfRule type="cellIs" dxfId="25242" priority="587" operator="equal">
      <formula>"연"</formula>
    </cfRule>
  </conditionalFormatting>
  <conditionalFormatting sqref="O37">
    <cfRule type="cellIs" dxfId="25241" priority="585" operator="equal">
      <formula>"연"</formula>
    </cfRule>
  </conditionalFormatting>
  <conditionalFormatting sqref="O37">
    <cfRule type="cellIs" dxfId="25240" priority="582" operator="equal">
      <formula>"연"</formula>
    </cfRule>
    <cfRule type="cellIs" dxfId="25239" priority="583" operator="equal">
      <formula>"연"</formula>
    </cfRule>
    <cfRule type="cellIs" dxfId="25238" priority="584" operator="equal">
      <formula>"연"</formula>
    </cfRule>
  </conditionalFormatting>
  <conditionalFormatting sqref="O37">
    <cfRule type="cellIs" dxfId="25237" priority="581" operator="equal">
      <formula>"연"</formula>
    </cfRule>
  </conditionalFormatting>
  <conditionalFormatting sqref="V37">
    <cfRule type="cellIs" dxfId="25236" priority="575" operator="equal">
      <formula>"연"</formula>
    </cfRule>
  </conditionalFormatting>
  <conditionalFormatting sqref="V37">
    <cfRule type="cellIs" dxfId="25235" priority="580" operator="equal">
      <formula>"연"</formula>
    </cfRule>
  </conditionalFormatting>
  <conditionalFormatting sqref="V37">
    <cfRule type="cellIs" dxfId="25234" priority="577" operator="equal">
      <formula>"연"</formula>
    </cfRule>
    <cfRule type="cellIs" dxfId="25233" priority="578" operator="equal">
      <formula>"연"</formula>
    </cfRule>
    <cfRule type="cellIs" dxfId="25232" priority="579" operator="equal">
      <formula>"연"</formula>
    </cfRule>
  </conditionalFormatting>
  <conditionalFormatting sqref="V37">
    <cfRule type="cellIs" dxfId="25231" priority="576" operator="equal">
      <formula>"연"</formula>
    </cfRule>
  </conditionalFormatting>
  <conditionalFormatting sqref="V37">
    <cfRule type="cellIs" dxfId="25230" priority="570" operator="equal">
      <formula>"연"</formula>
    </cfRule>
    <cfRule type="cellIs" dxfId="25229" priority="571" operator="equal">
      <formula>"연"</formula>
    </cfRule>
    <cfRule type="cellIs" dxfId="25228" priority="572" operator="equal">
      <formula>"연"</formula>
    </cfRule>
    <cfRule type="cellIs" dxfId="25227" priority="573" operator="equal">
      <formula>"연"</formula>
    </cfRule>
    <cfRule type="cellIs" dxfId="25226" priority="574" operator="equal">
      <formula>"연"</formula>
    </cfRule>
  </conditionalFormatting>
  <conditionalFormatting sqref="V37">
    <cfRule type="cellIs" dxfId="25225" priority="569" operator="equal">
      <formula>"연"</formula>
    </cfRule>
  </conditionalFormatting>
  <conditionalFormatting sqref="V37">
    <cfRule type="cellIs" dxfId="25224" priority="566" operator="equal">
      <formula>"연"</formula>
    </cfRule>
    <cfRule type="cellIs" dxfId="25223" priority="567" operator="equal">
      <formula>"연"</formula>
    </cfRule>
    <cfRule type="cellIs" dxfId="25222" priority="568" operator="equal">
      <formula>"연"</formula>
    </cfRule>
  </conditionalFormatting>
  <conditionalFormatting sqref="V37">
    <cfRule type="cellIs" dxfId="25221" priority="565" operator="equal">
      <formula>"연"</formula>
    </cfRule>
  </conditionalFormatting>
  <conditionalFormatting sqref="V37">
    <cfRule type="cellIs" dxfId="25220" priority="560" operator="equal">
      <formula>"연"</formula>
    </cfRule>
    <cfRule type="cellIs" dxfId="25219" priority="561" operator="equal">
      <formula>"연"</formula>
    </cfRule>
    <cfRule type="cellIs" dxfId="25218" priority="562" operator="equal">
      <formula>"연"</formula>
    </cfRule>
    <cfRule type="cellIs" dxfId="25217" priority="563" operator="equal">
      <formula>"연"</formula>
    </cfRule>
    <cfRule type="cellIs" dxfId="25216" priority="564" operator="equal">
      <formula>"연"</formula>
    </cfRule>
  </conditionalFormatting>
  <conditionalFormatting sqref="V37">
    <cfRule type="cellIs" dxfId="25215" priority="555" operator="equal">
      <formula>"연"</formula>
    </cfRule>
    <cfRule type="cellIs" dxfId="25214" priority="556" operator="equal">
      <formula>"연"</formula>
    </cfRule>
    <cfRule type="cellIs" dxfId="25213" priority="557" operator="equal">
      <formula>"연"</formula>
    </cfRule>
    <cfRule type="cellIs" dxfId="25212" priority="558" operator="equal">
      <formula>"연"</formula>
    </cfRule>
    <cfRule type="cellIs" dxfId="25211" priority="559" operator="equal">
      <formula>"연"</formula>
    </cfRule>
  </conditionalFormatting>
  <conditionalFormatting sqref="V37">
    <cfRule type="cellIs" dxfId="25210" priority="553" operator="equal">
      <formula>"연"</formula>
    </cfRule>
  </conditionalFormatting>
  <conditionalFormatting sqref="V37">
    <cfRule type="cellIs" dxfId="25209" priority="554" operator="equal">
      <formula>"연"</formula>
    </cfRule>
  </conditionalFormatting>
  <conditionalFormatting sqref="V37">
    <cfRule type="cellIs" dxfId="25208" priority="552" operator="equal">
      <formula>"연"</formula>
    </cfRule>
  </conditionalFormatting>
  <conditionalFormatting sqref="V37">
    <cfRule type="cellIs" dxfId="25207" priority="549" operator="equal">
      <formula>"연"</formula>
    </cfRule>
    <cfRule type="cellIs" dxfId="25206" priority="550" operator="equal">
      <formula>"연"</formula>
    </cfRule>
    <cfRule type="cellIs" dxfId="25205" priority="551" operator="equal">
      <formula>"연"</formula>
    </cfRule>
  </conditionalFormatting>
  <conditionalFormatting sqref="V37">
    <cfRule type="cellIs" dxfId="25204" priority="548" operator="equal">
      <formula>"연"</formula>
    </cfRule>
  </conditionalFormatting>
  <conditionalFormatting sqref="W37">
    <cfRule type="cellIs" dxfId="25203" priority="542" operator="equal">
      <formula>"연"</formula>
    </cfRule>
  </conditionalFormatting>
  <conditionalFormatting sqref="W37">
    <cfRule type="cellIs" dxfId="25202" priority="547" operator="equal">
      <formula>"연"</formula>
    </cfRule>
  </conditionalFormatting>
  <conditionalFormatting sqref="W37">
    <cfRule type="cellIs" dxfId="25201" priority="544" operator="equal">
      <formula>"연"</formula>
    </cfRule>
    <cfRule type="cellIs" dxfId="25200" priority="545" operator="equal">
      <formula>"연"</formula>
    </cfRule>
    <cfRule type="cellIs" dxfId="25199" priority="546" operator="equal">
      <formula>"연"</formula>
    </cfRule>
  </conditionalFormatting>
  <conditionalFormatting sqref="W37">
    <cfRule type="cellIs" dxfId="25198" priority="543" operator="equal">
      <formula>"연"</formula>
    </cfRule>
  </conditionalFormatting>
  <conditionalFormatting sqref="W37">
    <cfRule type="cellIs" dxfId="25197" priority="537" operator="equal">
      <formula>"연"</formula>
    </cfRule>
    <cfRule type="cellIs" dxfId="25196" priority="538" operator="equal">
      <formula>"연"</formula>
    </cfRule>
    <cfRule type="cellIs" dxfId="25195" priority="539" operator="equal">
      <formula>"연"</formula>
    </cfRule>
    <cfRule type="cellIs" dxfId="25194" priority="540" operator="equal">
      <formula>"연"</formula>
    </cfRule>
    <cfRule type="cellIs" dxfId="25193" priority="541" operator="equal">
      <formula>"연"</formula>
    </cfRule>
  </conditionalFormatting>
  <conditionalFormatting sqref="W37">
    <cfRule type="cellIs" dxfId="25192" priority="536" operator="equal">
      <formula>"연"</formula>
    </cfRule>
  </conditionalFormatting>
  <conditionalFormatting sqref="W37">
    <cfRule type="cellIs" dxfId="25191" priority="533" operator="equal">
      <formula>"연"</formula>
    </cfRule>
    <cfRule type="cellIs" dxfId="25190" priority="534" operator="equal">
      <formula>"연"</formula>
    </cfRule>
    <cfRule type="cellIs" dxfId="25189" priority="535" operator="equal">
      <formula>"연"</formula>
    </cfRule>
  </conditionalFormatting>
  <conditionalFormatting sqref="W37">
    <cfRule type="cellIs" dxfId="25188" priority="532" operator="equal">
      <formula>"연"</formula>
    </cfRule>
  </conditionalFormatting>
  <conditionalFormatting sqref="W37">
    <cfRule type="cellIs" dxfId="25187" priority="527" operator="equal">
      <formula>"연"</formula>
    </cfRule>
    <cfRule type="cellIs" dxfId="25186" priority="528" operator="equal">
      <formula>"연"</formula>
    </cfRule>
    <cfRule type="cellIs" dxfId="25185" priority="529" operator="equal">
      <formula>"연"</formula>
    </cfRule>
    <cfRule type="cellIs" dxfId="25184" priority="530" operator="equal">
      <formula>"연"</formula>
    </cfRule>
    <cfRule type="cellIs" dxfId="25183" priority="531" operator="equal">
      <formula>"연"</formula>
    </cfRule>
  </conditionalFormatting>
  <conditionalFormatting sqref="W37">
    <cfRule type="cellIs" dxfId="25182" priority="522" operator="equal">
      <formula>"연"</formula>
    </cfRule>
    <cfRule type="cellIs" dxfId="25181" priority="523" operator="equal">
      <formula>"연"</formula>
    </cfRule>
    <cfRule type="cellIs" dxfId="25180" priority="524" operator="equal">
      <formula>"연"</formula>
    </cfRule>
    <cfRule type="cellIs" dxfId="25179" priority="525" operator="equal">
      <formula>"연"</formula>
    </cfRule>
    <cfRule type="cellIs" dxfId="25178" priority="526" operator="equal">
      <formula>"연"</formula>
    </cfRule>
  </conditionalFormatting>
  <conditionalFormatting sqref="W37">
    <cfRule type="cellIs" dxfId="25177" priority="520" operator="equal">
      <formula>"연"</formula>
    </cfRule>
  </conditionalFormatting>
  <conditionalFormatting sqref="W37">
    <cfRule type="cellIs" dxfId="25176" priority="521" operator="equal">
      <formula>"연"</formula>
    </cfRule>
  </conditionalFormatting>
  <conditionalFormatting sqref="W37">
    <cfRule type="cellIs" dxfId="25175" priority="519" operator="equal">
      <formula>"연"</formula>
    </cfRule>
  </conditionalFormatting>
  <conditionalFormatting sqref="W37">
    <cfRule type="cellIs" dxfId="25174" priority="516" operator="equal">
      <formula>"연"</formula>
    </cfRule>
    <cfRule type="cellIs" dxfId="25173" priority="517" operator="equal">
      <formula>"연"</formula>
    </cfRule>
    <cfRule type="cellIs" dxfId="25172" priority="518" operator="equal">
      <formula>"연"</formula>
    </cfRule>
  </conditionalFormatting>
  <conditionalFormatting sqref="W37">
    <cfRule type="cellIs" dxfId="25171" priority="515" operator="equal">
      <formula>"연"</formula>
    </cfRule>
  </conditionalFormatting>
  <conditionalFormatting sqref="AB37">
    <cfRule type="cellIs" dxfId="25170" priority="509" operator="equal">
      <formula>"연"</formula>
    </cfRule>
  </conditionalFormatting>
  <conditionalFormatting sqref="AB37">
    <cfRule type="cellIs" dxfId="25169" priority="514" operator="equal">
      <formula>"연"</formula>
    </cfRule>
  </conditionalFormatting>
  <conditionalFormatting sqref="AB37">
    <cfRule type="cellIs" dxfId="25168" priority="511" operator="equal">
      <formula>"연"</formula>
    </cfRule>
    <cfRule type="cellIs" dxfId="25167" priority="512" operator="equal">
      <formula>"연"</formula>
    </cfRule>
    <cfRule type="cellIs" dxfId="25166" priority="513" operator="equal">
      <formula>"연"</formula>
    </cfRule>
  </conditionalFormatting>
  <conditionalFormatting sqref="AB37">
    <cfRule type="cellIs" dxfId="25165" priority="510" operator="equal">
      <formula>"연"</formula>
    </cfRule>
  </conditionalFormatting>
  <conditionalFormatting sqref="AB37">
    <cfRule type="cellIs" dxfId="25164" priority="504" operator="equal">
      <formula>"연"</formula>
    </cfRule>
    <cfRule type="cellIs" dxfId="25163" priority="505" operator="equal">
      <formula>"연"</formula>
    </cfRule>
    <cfRule type="cellIs" dxfId="25162" priority="506" operator="equal">
      <formula>"연"</formula>
    </cfRule>
    <cfRule type="cellIs" dxfId="25161" priority="507" operator="equal">
      <formula>"연"</formula>
    </cfRule>
    <cfRule type="cellIs" dxfId="25160" priority="508" operator="equal">
      <formula>"연"</formula>
    </cfRule>
  </conditionalFormatting>
  <conditionalFormatting sqref="AB37">
    <cfRule type="cellIs" dxfId="25159" priority="503" operator="equal">
      <formula>"연"</formula>
    </cfRule>
  </conditionalFormatting>
  <conditionalFormatting sqref="AB37">
    <cfRule type="cellIs" dxfId="25158" priority="500" operator="equal">
      <formula>"연"</formula>
    </cfRule>
    <cfRule type="cellIs" dxfId="25157" priority="501" operator="equal">
      <formula>"연"</formula>
    </cfRule>
    <cfRule type="cellIs" dxfId="25156" priority="502" operator="equal">
      <formula>"연"</formula>
    </cfRule>
  </conditionalFormatting>
  <conditionalFormatting sqref="AB37">
    <cfRule type="cellIs" dxfId="25155" priority="499" operator="equal">
      <formula>"연"</formula>
    </cfRule>
  </conditionalFormatting>
  <conditionalFormatting sqref="AB37">
    <cfRule type="cellIs" dxfId="25154" priority="494" operator="equal">
      <formula>"연"</formula>
    </cfRule>
    <cfRule type="cellIs" dxfId="25153" priority="495" operator="equal">
      <formula>"연"</formula>
    </cfRule>
    <cfRule type="cellIs" dxfId="25152" priority="496" operator="equal">
      <formula>"연"</formula>
    </cfRule>
    <cfRule type="cellIs" dxfId="25151" priority="497" operator="equal">
      <formula>"연"</formula>
    </cfRule>
    <cfRule type="cellIs" dxfId="25150" priority="498" operator="equal">
      <formula>"연"</formula>
    </cfRule>
  </conditionalFormatting>
  <conditionalFormatting sqref="AB37">
    <cfRule type="cellIs" dxfId="25149" priority="489" operator="equal">
      <formula>"연"</formula>
    </cfRule>
    <cfRule type="cellIs" dxfId="25148" priority="490" operator="equal">
      <formula>"연"</formula>
    </cfRule>
    <cfRule type="cellIs" dxfId="25147" priority="491" operator="equal">
      <formula>"연"</formula>
    </cfRule>
    <cfRule type="cellIs" dxfId="25146" priority="492" operator="equal">
      <formula>"연"</formula>
    </cfRule>
    <cfRule type="cellIs" dxfId="25145" priority="493" operator="equal">
      <formula>"연"</formula>
    </cfRule>
  </conditionalFormatting>
  <conditionalFormatting sqref="AB37">
    <cfRule type="cellIs" dxfId="25144" priority="487" operator="equal">
      <formula>"연"</formula>
    </cfRule>
  </conditionalFormatting>
  <conditionalFormatting sqref="AB37">
    <cfRule type="cellIs" dxfId="25143" priority="488" operator="equal">
      <formula>"연"</formula>
    </cfRule>
  </conditionalFormatting>
  <conditionalFormatting sqref="AB37">
    <cfRule type="cellIs" dxfId="25142" priority="486" operator="equal">
      <formula>"연"</formula>
    </cfRule>
  </conditionalFormatting>
  <conditionalFormatting sqref="AB37">
    <cfRule type="cellIs" dxfId="25141" priority="483" operator="equal">
      <formula>"연"</formula>
    </cfRule>
    <cfRule type="cellIs" dxfId="25140" priority="484" operator="equal">
      <formula>"연"</formula>
    </cfRule>
    <cfRule type="cellIs" dxfId="25139" priority="485" operator="equal">
      <formula>"연"</formula>
    </cfRule>
  </conditionalFormatting>
  <conditionalFormatting sqref="AB37">
    <cfRule type="cellIs" dxfId="25138" priority="482" operator="equal">
      <formula>"연"</formula>
    </cfRule>
  </conditionalFormatting>
  <conditionalFormatting sqref="AC37">
    <cfRule type="cellIs" dxfId="25137" priority="476" operator="equal">
      <formula>"연"</formula>
    </cfRule>
  </conditionalFormatting>
  <conditionalFormatting sqref="AC37">
    <cfRule type="cellIs" dxfId="25136" priority="481" operator="equal">
      <formula>"연"</formula>
    </cfRule>
  </conditionalFormatting>
  <conditionalFormatting sqref="AC37">
    <cfRule type="cellIs" dxfId="25135" priority="478" operator="equal">
      <formula>"연"</formula>
    </cfRule>
    <cfRule type="cellIs" dxfId="25134" priority="479" operator="equal">
      <formula>"연"</formula>
    </cfRule>
    <cfRule type="cellIs" dxfId="25133" priority="480" operator="equal">
      <formula>"연"</formula>
    </cfRule>
  </conditionalFormatting>
  <conditionalFormatting sqref="AC37">
    <cfRule type="cellIs" dxfId="25132" priority="477" operator="equal">
      <formula>"연"</formula>
    </cfRule>
  </conditionalFormatting>
  <conditionalFormatting sqref="AC37">
    <cfRule type="cellIs" dxfId="25131" priority="471" operator="equal">
      <formula>"연"</formula>
    </cfRule>
    <cfRule type="cellIs" dxfId="25130" priority="472" operator="equal">
      <formula>"연"</formula>
    </cfRule>
    <cfRule type="cellIs" dxfId="25129" priority="473" operator="equal">
      <formula>"연"</formula>
    </cfRule>
    <cfRule type="cellIs" dxfId="25128" priority="474" operator="equal">
      <formula>"연"</formula>
    </cfRule>
    <cfRule type="cellIs" dxfId="25127" priority="475" operator="equal">
      <formula>"연"</formula>
    </cfRule>
  </conditionalFormatting>
  <conditionalFormatting sqref="AC37">
    <cfRule type="cellIs" dxfId="25126" priority="470" operator="equal">
      <formula>"연"</formula>
    </cfRule>
  </conditionalFormatting>
  <conditionalFormatting sqref="AC37">
    <cfRule type="cellIs" dxfId="25125" priority="467" operator="equal">
      <formula>"연"</formula>
    </cfRule>
    <cfRule type="cellIs" dxfId="25124" priority="468" operator="equal">
      <formula>"연"</formula>
    </cfRule>
    <cfRule type="cellIs" dxfId="25123" priority="469" operator="equal">
      <formula>"연"</formula>
    </cfRule>
  </conditionalFormatting>
  <conditionalFormatting sqref="AC37">
    <cfRule type="cellIs" dxfId="25122" priority="466" operator="equal">
      <formula>"연"</formula>
    </cfRule>
  </conditionalFormatting>
  <conditionalFormatting sqref="AC37">
    <cfRule type="cellIs" dxfId="25121" priority="461" operator="equal">
      <formula>"연"</formula>
    </cfRule>
    <cfRule type="cellIs" dxfId="25120" priority="462" operator="equal">
      <formula>"연"</formula>
    </cfRule>
    <cfRule type="cellIs" dxfId="25119" priority="463" operator="equal">
      <formula>"연"</formula>
    </cfRule>
    <cfRule type="cellIs" dxfId="25118" priority="464" operator="equal">
      <formula>"연"</formula>
    </cfRule>
    <cfRule type="cellIs" dxfId="25117" priority="465" operator="equal">
      <formula>"연"</formula>
    </cfRule>
  </conditionalFormatting>
  <conditionalFormatting sqref="AC37">
    <cfRule type="cellIs" dxfId="25116" priority="456" operator="equal">
      <formula>"연"</formula>
    </cfRule>
    <cfRule type="cellIs" dxfId="25115" priority="457" operator="equal">
      <formula>"연"</formula>
    </cfRule>
    <cfRule type="cellIs" dxfId="25114" priority="458" operator="equal">
      <formula>"연"</formula>
    </cfRule>
    <cfRule type="cellIs" dxfId="25113" priority="459" operator="equal">
      <formula>"연"</formula>
    </cfRule>
    <cfRule type="cellIs" dxfId="25112" priority="460" operator="equal">
      <formula>"연"</formula>
    </cfRule>
  </conditionalFormatting>
  <conditionalFormatting sqref="AC37">
    <cfRule type="cellIs" dxfId="25111" priority="454" operator="equal">
      <formula>"연"</formula>
    </cfRule>
  </conditionalFormatting>
  <conditionalFormatting sqref="AC37">
    <cfRule type="cellIs" dxfId="25110" priority="455" operator="equal">
      <formula>"연"</formula>
    </cfRule>
  </conditionalFormatting>
  <conditionalFormatting sqref="AC37">
    <cfRule type="cellIs" dxfId="25109" priority="453" operator="equal">
      <formula>"연"</formula>
    </cfRule>
  </conditionalFormatting>
  <conditionalFormatting sqref="AC37">
    <cfRule type="cellIs" dxfId="25108" priority="450" operator="equal">
      <formula>"연"</formula>
    </cfRule>
    <cfRule type="cellIs" dxfId="25107" priority="451" operator="equal">
      <formula>"연"</formula>
    </cfRule>
    <cfRule type="cellIs" dxfId="25106" priority="452" operator="equal">
      <formula>"연"</formula>
    </cfRule>
  </conditionalFormatting>
  <conditionalFormatting sqref="AC37">
    <cfRule type="cellIs" dxfId="25105" priority="449" operator="equal">
      <formula>"연"</formula>
    </cfRule>
  </conditionalFormatting>
  <conditionalFormatting sqref="AI37">
    <cfRule type="cellIs" dxfId="25104" priority="443" operator="equal">
      <formula>"연"</formula>
    </cfRule>
  </conditionalFormatting>
  <conditionalFormatting sqref="AI37">
    <cfRule type="cellIs" dxfId="25103" priority="448" operator="equal">
      <formula>"연"</formula>
    </cfRule>
  </conditionalFormatting>
  <conditionalFormatting sqref="AI37">
    <cfRule type="cellIs" dxfId="25102" priority="445" operator="equal">
      <formula>"연"</formula>
    </cfRule>
    <cfRule type="cellIs" dxfId="25101" priority="446" operator="equal">
      <formula>"연"</formula>
    </cfRule>
    <cfRule type="cellIs" dxfId="25100" priority="447" operator="equal">
      <formula>"연"</formula>
    </cfRule>
  </conditionalFormatting>
  <conditionalFormatting sqref="AI37">
    <cfRule type="cellIs" dxfId="25099" priority="444" operator="equal">
      <formula>"연"</formula>
    </cfRule>
  </conditionalFormatting>
  <conditionalFormatting sqref="AI37">
    <cfRule type="cellIs" dxfId="25098" priority="438" operator="equal">
      <formula>"연"</formula>
    </cfRule>
    <cfRule type="cellIs" dxfId="25097" priority="439" operator="equal">
      <formula>"연"</formula>
    </cfRule>
    <cfRule type="cellIs" dxfId="25096" priority="440" operator="equal">
      <formula>"연"</formula>
    </cfRule>
    <cfRule type="cellIs" dxfId="25095" priority="441" operator="equal">
      <formula>"연"</formula>
    </cfRule>
    <cfRule type="cellIs" dxfId="25094" priority="442" operator="equal">
      <formula>"연"</formula>
    </cfRule>
  </conditionalFormatting>
  <conditionalFormatting sqref="AI37">
    <cfRule type="cellIs" dxfId="25093" priority="437" operator="equal">
      <formula>"연"</formula>
    </cfRule>
  </conditionalFormatting>
  <conditionalFormatting sqref="AI37">
    <cfRule type="cellIs" dxfId="25092" priority="434" operator="equal">
      <formula>"연"</formula>
    </cfRule>
    <cfRule type="cellIs" dxfId="25091" priority="435" operator="equal">
      <formula>"연"</formula>
    </cfRule>
    <cfRule type="cellIs" dxfId="25090" priority="436" operator="equal">
      <formula>"연"</formula>
    </cfRule>
  </conditionalFormatting>
  <conditionalFormatting sqref="AI37">
    <cfRule type="cellIs" dxfId="25089" priority="433" operator="equal">
      <formula>"연"</formula>
    </cfRule>
  </conditionalFormatting>
  <conditionalFormatting sqref="AI37">
    <cfRule type="cellIs" dxfId="25088" priority="428" operator="equal">
      <formula>"연"</formula>
    </cfRule>
    <cfRule type="cellIs" dxfId="25087" priority="429" operator="equal">
      <formula>"연"</formula>
    </cfRule>
    <cfRule type="cellIs" dxfId="25086" priority="430" operator="equal">
      <formula>"연"</formula>
    </cfRule>
    <cfRule type="cellIs" dxfId="25085" priority="431" operator="equal">
      <formula>"연"</formula>
    </cfRule>
    <cfRule type="cellIs" dxfId="25084" priority="432" operator="equal">
      <formula>"연"</formula>
    </cfRule>
  </conditionalFormatting>
  <conditionalFormatting sqref="AI37">
    <cfRule type="cellIs" dxfId="25083" priority="423" operator="equal">
      <formula>"연"</formula>
    </cfRule>
    <cfRule type="cellIs" dxfId="25082" priority="424" operator="equal">
      <formula>"연"</formula>
    </cfRule>
    <cfRule type="cellIs" dxfId="25081" priority="425" operator="equal">
      <formula>"연"</formula>
    </cfRule>
    <cfRule type="cellIs" dxfId="25080" priority="426" operator="equal">
      <formula>"연"</formula>
    </cfRule>
    <cfRule type="cellIs" dxfId="25079" priority="427" operator="equal">
      <formula>"연"</formula>
    </cfRule>
  </conditionalFormatting>
  <conditionalFormatting sqref="AI37">
    <cfRule type="cellIs" dxfId="25078" priority="421" operator="equal">
      <formula>"연"</formula>
    </cfRule>
  </conditionalFormatting>
  <conditionalFormatting sqref="AI37">
    <cfRule type="cellIs" dxfId="25077" priority="422" operator="equal">
      <formula>"연"</formula>
    </cfRule>
  </conditionalFormatting>
  <conditionalFormatting sqref="AI37">
    <cfRule type="cellIs" dxfId="25076" priority="420" operator="equal">
      <formula>"연"</formula>
    </cfRule>
  </conditionalFormatting>
  <conditionalFormatting sqref="AI37">
    <cfRule type="cellIs" dxfId="25075" priority="417" operator="equal">
      <formula>"연"</formula>
    </cfRule>
    <cfRule type="cellIs" dxfId="25074" priority="418" operator="equal">
      <formula>"연"</formula>
    </cfRule>
    <cfRule type="cellIs" dxfId="25073" priority="419" operator="equal">
      <formula>"연"</formula>
    </cfRule>
  </conditionalFormatting>
  <conditionalFormatting sqref="AI37">
    <cfRule type="cellIs" dxfId="25072" priority="416" operator="equal">
      <formula>"연"</formula>
    </cfRule>
  </conditionalFormatting>
  <conditionalFormatting sqref="AJ37">
    <cfRule type="cellIs" dxfId="25071" priority="410" operator="equal">
      <formula>"연"</formula>
    </cfRule>
  </conditionalFormatting>
  <conditionalFormatting sqref="AJ37">
    <cfRule type="cellIs" dxfId="25070" priority="415" operator="equal">
      <formula>"연"</formula>
    </cfRule>
  </conditionalFormatting>
  <conditionalFormatting sqref="AJ37">
    <cfRule type="cellIs" dxfId="25069" priority="412" operator="equal">
      <formula>"연"</formula>
    </cfRule>
    <cfRule type="cellIs" dxfId="25068" priority="413" operator="equal">
      <formula>"연"</formula>
    </cfRule>
    <cfRule type="cellIs" dxfId="25067" priority="414" operator="equal">
      <formula>"연"</formula>
    </cfRule>
  </conditionalFormatting>
  <conditionalFormatting sqref="AJ37">
    <cfRule type="cellIs" dxfId="25066" priority="411" operator="equal">
      <formula>"연"</formula>
    </cfRule>
  </conditionalFormatting>
  <conditionalFormatting sqref="AJ37">
    <cfRule type="cellIs" dxfId="25065" priority="405" operator="equal">
      <formula>"연"</formula>
    </cfRule>
    <cfRule type="cellIs" dxfId="25064" priority="406" operator="equal">
      <formula>"연"</formula>
    </cfRule>
    <cfRule type="cellIs" dxfId="25063" priority="407" operator="equal">
      <formula>"연"</formula>
    </cfRule>
    <cfRule type="cellIs" dxfId="25062" priority="408" operator="equal">
      <formula>"연"</formula>
    </cfRule>
    <cfRule type="cellIs" dxfId="25061" priority="409" operator="equal">
      <formula>"연"</formula>
    </cfRule>
  </conditionalFormatting>
  <conditionalFormatting sqref="AJ37">
    <cfRule type="cellIs" dxfId="25060" priority="404" operator="equal">
      <formula>"연"</formula>
    </cfRule>
  </conditionalFormatting>
  <conditionalFormatting sqref="AJ37">
    <cfRule type="cellIs" dxfId="25059" priority="401" operator="equal">
      <formula>"연"</formula>
    </cfRule>
    <cfRule type="cellIs" dxfId="25058" priority="402" operator="equal">
      <formula>"연"</formula>
    </cfRule>
    <cfRule type="cellIs" dxfId="25057" priority="403" operator="equal">
      <formula>"연"</formula>
    </cfRule>
  </conditionalFormatting>
  <conditionalFormatting sqref="AJ37">
    <cfRule type="cellIs" dxfId="25056" priority="400" operator="equal">
      <formula>"연"</formula>
    </cfRule>
  </conditionalFormatting>
  <conditionalFormatting sqref="AJ37">
    <cfRule type="cellIs" dxfId="25055" priority="395" operator="equal">
      <formula>"연"</formula>
    </cfRule>
    <cfRule type="cellIs" dxfId="25054" priority="396" operator="equal">
      <formula>"연"</formula>
    </cfRule>
    <cfRule type="cellIs" dxfId="25053" priority="397" operator="equal">
      <formula>"연"</formula>
    </cfRule>
    <cfRule type="cellIs" dxfId="25052" priority="398" operator="equal">
      <formula>"연"</formula>
    </cfRule>
    <cfRule type="cellIs" dxfId="25051" priority="399" operator="equal">
      <formula>"연"</formula>
    </cfRule>
  </conditionalFormatting>
  <conditionalFormatting sqref="AJ37">
    <cfRule type="cellIs" dxfId="25050" priority="390" operator="equal">
      <formula>"연"</formula>
    </cfRule>
    <cfRule type="cellIs" dxfId="25049" priority="391" operator="equal">
      <formula>"연"</formula>
    </cfRule>
    <cfRule type="cellIs" dxfId="25048" priority="392" operator="equal">
      <formula>"연"</formula>
    </cfRule>
    <cfRule type="cellIs" dxfId="25047" priority="393" operator="equal">
      <formula>"연"</formula>
    </cfRule>
    <cfRule type="cellIs" dxfId="25046" priority="394" operator="equal">
      <formula>"연"</formula>
    </cfRule>
  </conditionalFormatting>
  <conditionalFormatting sqref="AJ37">
    <cfRule type="cellIs" dxfId="25045" priority="388" operator="equal">
      <formula>"연"</formula>
    </cfRule>
  </conditionalFormatting>
  <conditionalFormatting sqref="AJ37">
    <cfRule type="cellIs" dxfId="25044" priority="389" operator="equal">
      <formula>"연"</formula>
    </cfRule>
  </conditionalFormatting>
  <conditionalFormatting sqref="AJ37">
    <cfRule type="cellIs" dxfId="25043" priority="387" operator="equal">
      <formula>"연"</formula>
    </cfRule>
  </conditionalFormatting>
  <conditionalFormatting sqref="AJ37">
    <cfRule type="cellIs" dxfId="25042" priority="384" operator="equal">
      <formula>"연"</formula>
    </cfRule>
    <cfRule type="cellIs" dxfId="25041" priority="385" operator="equal">
      <formula>"연"</formula>
    </cfRule>
    <cfRule type="cellIs" dxfId="25040" priority="386" operator="equal">
      <formula>"연"</formula>
    </cfRule>
  </conditionalFormatting>
  <conditionalFormatting sqref="AJ37">
    <cfRule type="cellIs" dxfId="25039" priority="383" operator="equal">
      <formula>"연"</formula>
    </cfRule>
  </conditionalFormatting>
  <conditionalFormatting sqref="Y35">
    <cfRule type="cellIs" dxfId="25038" priority="382" operator="equal">
      <formula>"연"</formula>
    </cfRule>
  </conditionalFormatting>
  <conditionalFormatting sqref="Y35">
    <cfRule type="cellIs" dxfId="25037" priority="377" operator="equal">
      <formula>"연"</formula>
    </cfRule>
    <cfRule type="cellIs" dxfId="25036" priority="378" operator="equal">
      <formula>"연"</formula>
    </cfRule>
    <cfRule type="cellIs" dxfId="25035" priority="379" operator="equal">
      <formula>"연"</formula>
    </cfRule>
    <cfRule type="cellIs" dxfId="25034" priority="380" operator="equal">
      <formula>"연"</formula>
    </cfRule>
    <cfRule type="cellIs" dxfId="25033" priority="381" operator="equal">
      <formula>"연"</formula>
    </cfRule>
  </conditionalFormatting>
  <conditionalFormatting sqref="Y35">
    <cfRule type="cellIs" dxfId="25032" priority="376" operator="equal">
      <formula>"연"</formula>
    </cfRule>
  </conditionalFormatting>
  <conditionalFormatting sqref="Y35">
    <cfRule type="cellIs" dxfId="25031" priority="371" operator="equal">
      <formula>"연"</formula>
    </cfRule>
    <cfRule type="cellIs" dxfId="25030" priority="372" operator="equal">
      <formula>"연"</formula>
    </cfRule>
    <cfRule type="cellIs" dxfId="25029" priority="373" operator="equal">
      <formula>"연"</formula>
    </cfRule>
    <cfRule type="cellIs" dxfId="25028" priority="374" operator="equal">
      <formula>"연"</formula>
    </cfRule>
    <cfRule type="cellIs" dxfId="25027" priority="375" operator="equal">
      <formula>"연"</formula>
    </cfRule>
  </conditionalFormatting>
  <conditionalFormatting sqref="Y35">
    <cfRule type="cellIs" dxfId="25026" priority="366" operator="equal">
      <formula>"연"</formula>
    </cfRule>
    <cfRule type="cellIs" dxfId="25025" priority="367" operator="equal">
      <formula>"연"</formula>
    </cfRule>
    <cfRule type="cellIs" dxfId="25024" priority="368" operator="equal">
      <formula>"연"</formula>
    </cfRule>
    <cfRule type="cellIs" dxfId="25023" priority="369" operator="equal">
      <formula>"연"</formula>
    </cfRule>
    <cfRule type="cellIs" dxfId="25022" priority="370" operator="equal">
      <formula>"연"</formula>
    </cfRule>
  </conditionalFormatting>
  <conditionalFormatting sqref="Y35">
    <cfRule type="cellIs" dxfId="25021" priority="361" operator="equal">
      <formula>"연"</formula>
    </cfRule>
    <cfRule type="cellIs" dxfId="25020" priority="362" operator="equal">
      <formula>"연"</formula>
    </cfRule>
    <cfRule type="cellIs" dxfId="25019" priority="363" operator="equal">
      <formula>"연"</formula>
    </cfRule>
    <cfRule type="cellIs" dxfId="25018" priority="364" operator="equal">
      <formula>"연"</formula>
    </cfRule>
    <cfRule type="cellIs" dxfId="25017" priority="365" operator="equal">
      <formula>"연"</formula>
    </cfRule>
  </conditionalFormatting>
  <conditionalFormatting sqref="O36">
    <cfRule type="cellIs" dxfId="25016" priority="360" operator="equal">
      <formula>"연"</formula>
    </cfRule>
  </conditionalFormatting>
  <conditionalFormatting sqref="O36">
    <cfRule type="cellIs" dxfId="25015" priority="355" operator="equal">
      <formula>"연"</formula>
    </cfRule>
    <cfRule type="cellIs" dxfId="25014" priority="356" operator="equal">
      <formula>"연"</formula>
    </cfRule>
    <cfRule type="cellIs" dxfId="25013" priority="357" operator="equal">
      <formula>"연"</formula>
    </cfRule>
    <cfRule type="cellIs" dxfId="25012" priority="358" operator="equal">
      <formula>"연"</formula>
    </cfRule>
    <cfRule type="cellIs" dxfId="25011" priority="359" operator="equal">
      <formula>"연"</formula>
    </cfRule>
  </conditionalFormatting>
  <conditionalFormatting sqref="O36">
    <cfRule type="cellIs" dxfId="25010" priority="354" operator="equal">
      <formula>"연"</formula>
    </cfRule>
  </conditionalFormatting>
  <conditionalFormatting sqref="O36">
    <cfRule type="cellIs" dxfId="25009" priority="349" operator="equal">
      <formula>"연"</formula>
    </cfRule>
    <cfRule type="cellIs" dxfId="25008" priority="350" operator="equal">
      <formula>"연"</formula>
    </cfRule>
    <cfRule type="cellIs" dxfId="25007" priority="351" operator="equal">
      <formula>"연"</formula>
    </cfRule>
    <cfRule type="cellIs" dxfId="25006" priority="352" operator="equal">
      <formula>"연"</formula>
    </cfRule>
    <cfRule type="cellIs" dxfId="25005" priority="353" operator="equal">
      <formula>"연"</formula>
    </cfRule>
  </conditionalFormatting>
  <conditionalFormatting sqref="O36">
    <cfRule type="cellIs" dxfId="25004" priority="344" operator="equal">
      <formula>"연"</formula>
    </cfRule>
    <cfRule type="cellIs" dxfId="25003" priority="345" operator="equal">
      <formula>"연"</formula>
    </cfRule>
    <cfRule type="cellIs" dxfId="25002" priority="346" operator="equal">
      <formula>"연"</formula>
    </cfRule>
    <cfRule type="cellIs" dxfId="25001" priority="347" operator="equal">
      <formula>"연"</formula>
    </cfRule>
    <cfRule type="cellIs" dxfId="25000" priority="348" operator="equal">
      <formula>"연"</formula>
    </cfRule>
  </conditionalFormatting>
  <conditionalFormatting sqref="O36">
    <cfRule type="cellIs" dxfId="24999" priority="339" operator="equal">
      <formula>"연"</formula>
    </cfRule>
    <cfRule type="cellIs" dxfId="24998" priority="340" operator="equal">
      <formula>"연"</formula>
    </cfRule>
    <cfRule type="cellIs" dxfId="24997" priority="341" operator="equal">
      <formula>"연"</formula>
    </cfRule>
    <cfRule type="cellIs" dxfId="24996" priority="342" operator="equal">
      <formula>"연"</formula>
    </cfRule>
    <cfRule type="cellIs" dxfId="24995" priority="343" operator="equal">
      <formula>"연"</formula>
    </cfRule>
  </conditionalFormatting>
  <conditionalFormatting sqref="I5">
    <cfRule type="cellIs" dxfId="24994" priority="338" operator="equal">
      <formula>"연"</formula>
    </cfRule>
  </conditionalFormatting>
  <conditionalFormatting sqref="I5">
    <cfRule type="cellIs" dxfId="24993" priority="337" operator="equal">
      <formula>"연"</formula>
    </cfRule>
  </conditionalFormatting>
  <conditionalFormatting sqref="I5">
    <cfRule type="cellIs" dxfId="24992" priority="336" operator="equal">
      <formula>"연"</formula>
    </cfRule>
  </conditionalFormatting>
  <conditionalFormatting sqref="I5">
    <cfRule type="cellIs" dxfId="24991" priority="333" operator="equal">
      <formula>"연"</formula>
    </cfRule>
    <cfRule type="cellIs" dxfId="24990" priority="334" operator="equal">
      <formula>"연"</formula>
    </cfRule>
    <cfRule type="cellIs" dxfId="24989" priority="335" operator="equal">
      <formula>"연"</formula>
    </cfRule>
  </conditionalFormatting>
  <conditionalFormatting sqref="I5">
    <cfRule type="cellIs" dxfId="24988" priority="332" operator="equal">
      <formula>"연"</formula>
    </cfRule>
  </conditionalFormatting>
  <conditionalFormatting sqref="I5">
    <cfRule type="cellIs" dxfId="24987" priority="331" operator="equal">
      <formula>"연"</formula>
    </cfRule>
  </conditionalFormatting>
  <conditionalFormatting sqref="I5">
    <cfRule type="cellIs" dxfId="24986" priority="330" operator="equal">
      <formula>"연"</formula>
    </cfRule>
  </conditionalFormatting>
  <conditionalFormatting sqref="I5">
    <cfRule type="cellIs" dxfId="24985" priority="329" operator="equal">
      <formula>"연"</formula>
    </cfRule>
  </conditionalFormatting>
  <conditionalFormatting sqref="I5">
    <cfRule type="cellIs" dxfId="24984" priority="328" operator="equal">
      <formula>"연"</formula>
    </cfRule>
  </conditionalFormatting>
  <conditionalFormatting sqref="I5">
    <cfRule type="cellIs" dxfId="24983" priority="327" operator="equal">
      <formula>"연"</formula>
    </cfRule>
  </conditionalFormatting>
  <conditionalFormatting sqref="I5">
    <cfRule type="cellIs" dxfId="24982" priority="326" operator="equal">
      <formula>"연"</formula>
    </cfRule>
  </conditionalFormatting>
  <conditionalFormatting sqref="AF5">
    <cfRule type="cellIs" dxfId="24981" priority="325" operator="equal">
      <formula>"연"</formula>
    </cfRule>
  </conditionalFormatting>
  <conditionalFormatting sqref="AF5">
    <cfRule type="cellIs" dxfId="24980" priority="324" operator="equal">
      <formula>"연"</formula>
    </cfRule>
  </conditionalFormatting>
  <conditionalFormatting sqref="AF5">
    <cfRule type="cellIs" dxfId="24979" priority="323" operator="equal">
      <formula>"연"</formula>
    </cfRule>
  </conditionalFormatting>
  <conditionalFormatting sqref="AF5">
    <cfRule type="cellIs" dxfId="24978" priority="320" operator="equal">
      <formula>"연"</formula>
    </cfRule>
    <cfRule type="cellIs" dxfId="24977" priority="321" operator="equal">
      <formula>"연"</formula>
    </cfRule>
    <cfRule type="cellIs" dxfId="24976" priority="322" operator="equal">
      <formula>"연"</formula>
    </cfRule>
  </conditionalFormatting>
  <conditionalFormatting sqref="AF5">
    <cfRule type="cellIs" dxfId="24975" priority="319" operator="equal">
      <formula>"연"</formula>
    </cfRule>
  </conditionalFormatting>
  <conditionalFormatting sqref="AF5">
    <cfRule type="cellIs" dxfId="24974" priority="318" operator="equal">
      <formula>"연"</formula>
    </cfRule>
  </conditionalFormatting>
  <conditionalFormatting sqref="AF5">
    <cfRule type="cellIs" dxfId="24973" priority="317" operator="equal">
      <formula>"연"</formula>
    </cfRule>
  </conditionalFormatting>
  <conditionalFormatting sqref="AF5">
    <cfRule type="cellIs" dxfId="24972" priority="316" operator="equal">
      <formula>"연"</formula>
    </cfRule>
  </conditionalFormatting>
  <conditionalFormatting sqref="AF5">
    <cfRule type="cellIs" dxfId="24971" priority="315" operator="equal">
      <formula>"연"</formula>
    </cfRule>
  </conditionalFormatting>
  <conditionalFormatting sqref="AF5">
    <cfRule type="cellIs" dxfId="24970" priority="314" operator="equal">
      <formula>"연"</formula>
    </cfRule>
  </conditionalFormatting>
  <conditionalFormatting sqref="AF5">
    <cfRule type="cellIs" dxfId="24969" priority="313" operator="equal">
      <formula>"연"</formula>
    </cfRule>
  </conditionalFormatting>
  <conditionalFormatting sqref="AI5">
    <cfRule type="cellIs" dxfId="24968" priority="312" operator="equal">
      <formula>"연"</formula>
    </cfRule>
  </conditionalFormatting>
  <conditionalFormatting sqref="K5">
    <cfRule type="cellIs" dxfId="24967" priority="293" operator="equal">
      <formula>"연"</formula>
    </cfRule>
  </conditionalFormatting>
  <conditionalFormatting sqref="K5">
    <cfRule type="cellIs" dxfId="24966" priority="292" operator="equal">
      <formula>"연"</formula>
    </cfRule>
  </conditionalFormatting>
  <conditionalFormatting sqref="K5">
    <cfRule type="cellIs" dxfId="24965" priority="291" operator="equal">
      <formula>"연"</formula>
    </cfRule>
  </conditionalFormatting>
  <conditionalFormatting sqref="K5">
    <cfRule type="cellIs" dxfId="24964" priority="288" operator="equal">
      <formula>"연"</formula>
    </cfRule>
    <cfRule type="cellIs" dxfId="24963" priority="289" operator="equal">
      <formula>"연"</formula>
    </cfRule>
    <cfRule type="cellIs" dxfId="24962" priority="290" operator="equal">
      <formula>"연"</formula>
    </cfRule>
  </conditionalFormatting>
  <conditionalFormatting sqref="K5">
    <cfRule type="cellIs" dxfId="24961" priority="287" operator="equal">
      <formula>"연"</formula>
    </cfRule>
  </conditionalFormatting>
  <conditionalFormatting sqref="K5">
    <cfRule type="cellIs" dxfId="24960" priority="286" operator="equal">
      <formula>"연"</formula>
    </cfRule>
  </conditionalFormatting>
  <conditionalFormatting sqref="K5">
    <cfRule type="cellIs" dxfId="24959" priority="285" operator="equal">
      <formula>"연"</formula>
    </cfRule>
  </conditionalFormatting>
  <conditionalFormatting sqref="K5">
    <cfRule type="cellIs" dxfId="24958" priority="284" operator="equal">
      <formula>"연"</formula>
    </cfRule>
  </conditionalFormatting>
  <conditionalFormatting sqref="K5">
    <cfRule type="cellIs" dxfId="24957" priority="283" operator="equal">
      <formula>"연"</formula>
    </cfRule>
  </conditionalFormatting>
  <conditionalFormatting sqref="K5">
    <cfRule type="cellIs" dxfId="24956" priority="282" operator="equal">
      <formula>"연"</formula>
    </cfRule>
  </conditionalFormatting>
  <conditionalFormatting sqref="K5">
    <cfRule type="cellIs" dxfId="24955" priority="281" operator="equal">
      <formula>"연"</formula>
    </cfRule>
  </conditionalFormatting>
  <conditionalFormatting sqref="C19">
    <cfRule type="cellIs" dxfId="24954" priority="279" operator="equal">
      <formula>"연"</formula>
    </cfRule>
  </conditionalFormatting>
  <conditionalFormatting sqref="C9">
    <cfRule type="cellIs" dxfId="24953" priority="278" operator="equal">
      <formula>"연"</formula>
    </cfRule>
  </conditionalFormatting>
  <conditionalFormatting sqref="C9">
    <cfRule type="cellIs" dxfId="24952" priority="277" operator="equal">
      <formula>"연"</formula>
    </cfRule>
  </conditionalFormatting>
  <conditionalFormatting sqref="C9">
    <cfRule type="cellIs" dxfId="24951" priority="276" operator="equal">
      <formula>"연"</formula>
    </cfRule>
  </conditionalFormatting>
  <conditionalFormatting sqref="C9">
    <cfRule type="cellIs" dxfId="24950" priority="273" operator="equal">
      <formula>"연"</formula>
    </cfRule>
    <cfRule type="cellIs" dxfId="24949" priority="274" operator="equal">
      <formula>"연"</formula>
    </cfRule>
    <cfRule type="cellIs" dxfId="24948" priority="275" operator="equal">
      <formula>"연"</formula>
    </cfRule>
  </conditionalFormatting>
  <conditionalFormatting sqref="C9">
    <cfRule type="cellIs" dxfId="24947" priority="272" operator="equal">
      <formula>"연"</formula>
    </cfRule>
  </conditionalFormatting>
  <conditionalFormatting sqref="C9">
    <cfRule type="cellIs" dxfId="24946" priority="271" operator="equal">
      <formula>"연"</formula>
    </cfRule>
  </conditionalFormatting>
  <conditionalFormatting sqref="C9">
    <cfRule type="cellIs" dxfId="24945" priority="270" operator="equal">
      <formula>"연"</formula>
    </cfRule>
  </conditionalFormatting>
  <conditionalFormatting sqref="C9">
    <cfRule type="cellIs" dxfId="24944" priority="269" operator="equal">
      <formula>"연"</formula>
    </cfRule>
  </conditionalFormatting>
  <conditionalFormatting sqref="C9">
    <cfRule type="cellIs" dxfId="24943" priority="268" operator="equal">
      <formula>"연"</formula>
    </cfRule>
  </conditionalFormatting>
  <conditionalFormatting sqref="C9">
    <cfRule type="cellIs" dxfId="24942" priority="267" operator="equal">
      <formula>"연"</formula>
    </cfRule>
  </conditionalFormatting>
  <conditionalFormatting sqref="C9">
    <cfRule type="cellIs" dxfId="24941" priority="266" operator="equal">
      <formula>"연"</formula>
    </cfRule>
  </conditionalFormatting>
  <conditionalFormatting sqref="C30">
    <cfRule type="cellIs" dxfId="24940" priority="265" operator="equal">
      <formula>"연"</formula>
    </cfRule>
  </conditionalFormatting>
  <conditionalFormatting sqref="C30">
    <cfRule type="cellIs" dxfId="24939" priority="264" operator="equal">
      <formula>"연"</formula>
    </cfRule>
  </conditionalFormatting>
  <conditionalFormatting sqref="C30">
    <cfRule type="cellIs" dxfId="24938" priority="263" operator="equal">
      <formula>"연"</formula>
    </cfRule>
  </conditionalFormatting>
  <conditionalFormatting sqref="C30">
    <cfRule type="cellIs" dxfId="24937" priority="260" operator="equal">
      <formula>"연"</formula>
    </cfRule>
    <cfRule type="cellIs" dxfId="24936" priority="261" operator="equal">
      <formula>"연"</formula>
    </cfRule>
    <cfRule type="cellIs" dxfId="24935" priority="262" operator="equal">
      <formula>"연"</formula>
    </cfRule>
  </conditionalFormatting>
  <conditionalFormatting sqref="C30">
    <cfRule type="cellIs" dxfId="24934" priority="259" operator="equal">
      <formula>"연"</formula>
    </cfRule>
  </conditionalFormatting>
  <conditionalFormatting sqref="C30">
    <cfRule type="cellIs" dxfId="24933" priority="258" operator="equal">
      <formula>"연"</formula>
    </cfRule>
  </conditionalFormatting>
  <conditionalFormatting sqref="C30">
    <cfRule type="cellIs" dxfId="24932" priority="257" operator="equal">
      <formula>"연"</formula>
    </cfRule>
  </conditionalFormatting>
  <conditionalFormatting sqref="C30">
    <cfRule type="cellIs" dxfId="24931" priority="256" operator="equal">
      <formula>"연"</formula>
    </cfRule>
  </conditionalFormatting>
  <conditionalFormatting sqref="C30">
    <cfRule type="cellIs" dxfId="24930" priority="255" operator="equal">
      <formula>"연"</formula>
    </cfRule>
  </conditionalFormatting>
  <conditionalFormatting sqref="C30">
    <cfRule type="cellIs" dxfId="24929" priority="254" operator="equal">
      <formula>"연"</formula>
    </cfRule>
  </conditionalFormatting>
  <conditionalFormatting sqref="C30">
    <cfRule type="cellIs" dxfId="24928" priority="253" operator="equal">
      <formula>"연"</formula>
    </cfRule>
  </conditionalFormatting>
  <conditionalFormatting sqref="F30:AJ30">
    <cfRule type="cellIs" dxfId="24927" priority="251" operator="equal">
      <formula>"연"</formula>
    </cfRule>
  </conditionalFormatting>
  <conditionalFormatting sqref="C16">
    <cfRule type="cellIs" dxfId="24926" priority="234" operator="equal">
      <formula>"연"</formula>
    </cfRule>
  </conditionalFormatting>
  <conditionalFormatting sqref="C28">
    <cfRule type="cellIs" dxfId="24925" priority="233" operator="equal">
      <formula>"연"</formula>
    </cfRule>
  </conditionalFormatting>
  <conditionalFormatting sqref="E28">
    <cfRule type="cellIs" dxfId="24924" priority="232" operator="equal">
      <formula>"연"</formula>
    </cfRule>
  </conditionalFormatting>
  <conditionalFormatting sqref="E28">
    <cfRule type="cellIs" dxfId="24923" priority="231" operator="equal">
      <formula>"연"</formula>
    </cfRule>
  </conditionalFormatting>
  <conditionalFormatting sqref="E28">
    <cfRule type="cellIs" dxfId="24922" priority="230" operator="equal">
      <formula>"연"</formula>
    </cfRule>
  </conditionalFormatting>
  <conditionalFormatting sqref="E28">
    <cfRule type="cellIs" dxfId="24921" priority="227" operator="equal">
      <formula>"연"</formula>
    </cfRule>
    <cfRule type="cellIs" dxfId="24920" priority="228" operator="equal">
      <formula>"연"</formula>
    </cfRule>
    <cfRule type="cellIs" dxfId="24919" priority="229" operator="equal">
      <formula>"연"</formula>
    </cfRule>
  </conditionalFormatting>
  <conditionalFormatting sqref="E28">
    <cfRule type="cellIs" dxfId="24918" priority="226" operator="equal">
      <formula>"연"</formula>
    </cfRule>
  </conditionalFormatting>
  <conditionalFormatting sqref="E28">
    <cfRule type="cellIs" dxfId="24917" priority="225" operator="equal">
      <formula>"연"</formula>
    </cfRule>
  </conditionalFormatting>
  <conditionalFormatting sqref="E28">
    <cfRule type="cellIs" dxfId="24916" priority="224" operator="equal">
      <formula>"연"</formula>
    </cfRule>
  </conditionalFormatting>
  <conditionalFormatting sqref="E28">
    <cfRule type="cellIs" dxfId="24915" priority="223" operator="equal">
      <formula>"연"</formula>
    </cfRule>
  </conditionalFormatting>
  <conditionalFormatting sqref="E28">
    <cfRule type="cellIs" dxfId="24914" priority="222" operator="equal">
      <formula>"연"</formula>
    </cfRule>
  </conditionalFormatting>
  <conditionalFormatting sqref="E28">
    <cfRule type="cellIs" dxfId="24913" priority="221" operator="equal">
      <formula>"연"</formula>
    </cfRule>
  </conditionalFormatting>
  <conditionalFormatting sqref="E28">
    <cfRule type="cellIs" dxfId="24912" priority="220" operator="equal">
      <formula>"연"</formula>
    </cfRule>
  </conditionalFormatting>
  <conditionalFormatting sqref="E28">
    <cfRule type="cellIs" dxfId="24911" priority="219" operator="equal">
      <formula>"연"</formula>
    </cfRule>
  </conditionalFormatting>
  <conditionalFormatting sqref="D21">
    <cfRule type="cellIs" dxfId="24910" priority="216" operator="equal">
      <formula>"연"</formula>
    </cfRule>
  </conditionalFormatting>
  <conditionalFormatting sqref="D18">
    <cfRule type="cellIs" dxfId="24909" priority="212" operator="equal">
      <formula>"연"</formula>
    </cfRule>
  </conditionalFormatting>
  <conditionalFormatting sqref="D18">
    <cfRule type="cellIs" dxfId="24908" priority="211" operator="equal">
      <formula>"연"</formula>
    </cfRule>
  </conditionalFormatting>
  <conditionalFormatting sqref="D18">
    <cfRule type="cellIs" dxfId="24907" priority="210" operator="equal">
      <formula>"연"</formula>
    </cfRule>
  </conditionalFormatting>
  <conditionalFormatting sqref="D18">
    <cfRule type="cellIs" dxfId="24906" priority="207" operator="equal">
      <formula>"연"</formula>
    </cfRule>
    <cfRule type="cellIs" dxfId="24905" priority="208" operator="equal">
      <formula>"연"</formula>
    </cfRule>
    <cfRule type="cellIs" dxfId="24904" priority="209" operator="equal">
      <formula>"연"</formula>
    </cfRule>
  </conditionalFormatting>
  <conditionalFormatting sqref="D18">
    <cfRule type="cellIs" dxfId="24903" priority="206" operator="equal">
      <formula>"연"</formula>
    </cfRule>
  </conditionalFormatting>
  <conditionalFormatting sqref="D18">
    <cfRule type="cellIs" dxfId="24902" priority="205" operator="equal">
      <formula>"연"</formula>
    </cfRule>
  </conditionalFormatting>
  <conditionalFormatting sqref="D18">
    <cfRule type="cellIs" dxfId="24901" priority="204" operator="equal">
      <formula>"연"</formula>
    </cfRule>
  </conditionalFormatting>
  <conditionalFormatting sqref="D18">
    <cfRule type="cellIs" dxfId="24900" priority="203" operator="equal">
      <formula>"연"</formula>
    </cfRule>
  </conditionalFormatting>
  <conditionalFormatting sqref="D18">
    <cfRule type="cellIs" dxfId="24899" priority="202" operator="equal">
      <formula>"연"</formula>
    </cfRule>
  </conditionalFormatting>
  <conditionalFormatting sqref="D18">
    <cfRule type="cellIs" dxfId="24898" priority="201" operator="equal">
      <formula>"연"</formula>
    </cfRule>
  </conditionalFormatting>
  <conditionalFormatting sqref="D18">
    <cfRule type="cellIs" dxfId="24897" priority="200" operator="equal">
      <formula>"연"</formula>
    </cfRule>
  </conditionalFormatting>
  <conditionalFormatting sqref="E26">
    <cfRule type="cellIs" dxfId="24896" priority="199" operator="equal">
      <formula>"연"</formula>
    </cfRule>
  </conditionalFormatting>
  <conditionalFormatting sqref="E26">
    <cfRule type="cellIs" dxfId="24895" priority="198" operator="equal">
      <formula>"연"</formula>
    </cfRule>
  </conditionalFormatting>
  <conditionalFormatting sqref="E26">
    <cfRule type="cellIs" dxfId="24894" priority="197" operator="equal">
      <formula>"연"</formula>
    </cfRule>
  </conditionalFormatting>
  <conditionalFormatting sqref="E26">
    <cfRule type="cellIs" dxfId="24893" priority="194" operator="equal">
      <formula>"연"</formula>
    </cfRule>
    <cfRule type="cellIs" dxfId="24892" priority="195" operator="equal">
      <formula>"연"</formula>
    </cfRule>
    <cfRule type="cellIs" dxfId="24891" priority="196" operator="equal">
      <formula>"연"</formula>
    </cfRule>
  </conditionalFormatting>
  <conditionalFormatting sqref="E26">
    <cfRule type="cellIs" dxfId="24890" priority="193" operator="equal">
      <formula>"연"</formula>
    </cfRule>
  </conditionalFormatting>
  <conditionalFormatting sqref="E26">
    <cfRule type="cellIs" dxfId="24889" priority="192" operator="equal">
      <formula>"연"</formula>
    </cfRule>
  </conditionalFormatting>
  <conditionalFormatting sqref="E26">
    <cfRule type="cellIs" dxfId="24888" priority="191" operator="equal">
      <formula>"연"</formula>
    </cfRule>
  </conditionalFormatting>
  <conditionalFormatting sqref="E26">
    <cfRule type="cellIs" dxfId="24887" priority="190" operator="equal">
      <formula>"연"</formula>
    </cfRule>
  </conditionalFormatting>
  <conditionalFormatting sqref="E26">
    <cfRule type="cellIs" dxfId="24886" priority="189" operator="equal">
      <formula>"연"</formula>
    </cfRule>
  </conditionalFormatting>
  <conditionalFormatting sqref="E26">
    <cfRule type="cellIs" dxfId="24885" priority="188" operator="equal">
      <formula>"연"</formula>
    </cfRule>
  </conditionalFormatting>
  <conditionalFormatting sqref="E26">
    <cfRule type="cellIs" dxfId="24884" priority="187" operator="equal">
      <formula>"연"</formula>
    </cfRule>
  </conditionalFormatting>
  <conditionalFormatting sqref="E26">
    <cfRule type="cellIs" dxfId="24883" priority="186" operator="equal">
      <formula>"연"</formula>
    </cfRule>
  </conditionalFormatting>
  <conditionalFormatting sqref="E21">
    <cfRule type="cellIs" dxfId="24882" priority="185" operator="equal">
      <formula>"연"</formula>
    </cfRule>
  </conditionalFormatting>
  <conditionalFormatting sqref="O15">
    <cfRule type="cellIs" dxfId="24881" priority="184" operator="equal">
      <formula>"연"</formula>
    </cfRule>
  </conditionalFormatting>
  <conditionalFormatting sqref="O15">
    <cfRule type="cellIs" dxfId="24880" priority="183" operator="equal">
      <formula>"연"</formula>
    </cfRule>
  </conditionalFormatting>
  <conditionalFormatting sqref="R21">
    <cfRule type="cellIs" dxfId="24879" priority="182" operator="equal">
      <formula>"연"</formula>
    </cfRule>
  </conditionalFormatting>
  <conditionalFormatting sqref="R21">
    <cfRule type="cellIs" dxfId="24878" priority="181" operator="equal">
      <formula>"연"</formula>
    </cfRule>
  </conditionalFormatting>
  <conditionalFormatting sqref="R21">
    <cfRule type="cellIs" dxfId="24877" priority="180" operator="equal">
      <formula>"연"</formula>
    </cfRule>
  </conditionalFormatting>
  <conditionalFormatting sqref="R21">
    <cfRule type="cellIs" dxfId="24876" priority="177" operator="equal">
      <formula>"연"</formula>
    </cfRule>
    <cfRule type="cellIs" dxfId="24875" priority="178" operator="equal">
      <formula>"연"</formula>
    </cfRule>
    <cfRule type="cellIs" dxfId="24874" priority="179" operator="equal">
      <formula>"연"</formula>
    </cfRule>
  </conditionalFormatting>
  <conditionalFormatting sqref="R21">
    <cfRule type="cellIs" dxfId="24873" priority="176" operator="equal">
      <formula>"연"</formula>
    </cfRule>
  </conditionalFormatting>
  <conditionalFormatting sqref="R21">
    <cfRule type="cellIs" dxfId="24872" priority="175" operator="equal">
      <formula>"연"</formula>
    </cfRule>
  </conditionalFormatting>
  <conditionalFormatting sqref="R21">
    <cfRule type="cellIs" dxfId="24871" priority="174" operator="equal">
      <formula>"연"</formula>
    </cfRule>
  </conditionalFormatting>
  <conditionalFormatting sqref="R21">
    <cfRule type="cellIs" dxfId="24870" priority="173" operator="equal">
      <formula>"연"</formula>
    </cfRule>
  </conditionalFormatting>
  <conditionalFormatting sqref="R21">
    <cfRule type="cellIs" dxfId="24869" priority="172" operator="equal">
      <formula>"연"</formula>
    </cfRule>
  </conditionalFormatting>
  <conditionalFormatting sqref="R21">
    <cfRule type="cellIs" dxfId="24868" priority="171" operator="equal">
      <formula>"연"</formula>
    </cfRule>
  </conditionalFormatting>
  <conditionalFormatting sqref="R21">
    <cfRule type="cellIs" dxfId="24867" priority="170" operator="equal">
      <formula>"연"</formula>
    </cfRule>
  </conditionalFormatting>
  <conditionalFormatting sqref="T6">
    <cfRule type="cellIs" dxfId="24866" priority="169" operator="equal">
      <formula>"연"</formula>
    </cfRule>
  </conditionalFormatting>
  <conditionalFormatting sqref="T6">
    <cfRule type="cellIs" dxfId="24865" priority="168" operator="equal">
      <formula>"연"</formula>
    </cfRule>
  </conditionalFormatting>
  <conditionalFormatting sqref="T6">
    <cfRule type="cellIs" dxfId="24864" priority="167" operator="equal">
      <formula>"연"</formula>
    </cfRule>
  </conditionalFormatting>
  <conditionalFormatting sqref="T6">
    <cfRule type="cellIs" dxfId="24863" priority="164" operator="equal">
      <formula>"연"</formula>
    </cfRule>
    <cfRule type="cellIs" dxfId="24862" priority="165" operator="equal">
      <formula>"연"</formula>
    </cfRule>
    <cfRule type="cellIs" dxfId="24861" priority="166" operator="equal">
      <formula>"연"</formula>
    </cfRule>
  </conditionalFormatting>
  <conditionalFormatting sqref="T6">
    <cfRule type="cellIs" dxfId="24860" priority="163" operator="equal">
      <formula>"연"</formula>
    </cfRule>
  </conditionalFormatting>
  <conditionalFormatting sqref="T6">
    <cfRule type="cellIs" dxfId="24859" priority="162" operator="equal">
      <formula>"연"</formula>
    </cfRule>
  </conditionalFormatting>
  <conditionalFormatting sqref="T6">
    <cfRule type="cellIs" dxfId="24858" priority="161" operator="equal">
      <formula>"연"</formula>
    </cfRule>
  </conditionalFormatting>
  <conditionalFormatting sqref="T6">
    <cfRule type="cellIs" dxfId="24857" priority="160" operator="equal">
      <formula>"연"</formula>
    </cfRule>
  </conditionalFormatting>
  <conditionalFormatting sqref="T6">
    <cfRule type="cellIs" dxfId="24856" priority="159" operator="equal">
      <formula>"연"</formula>
    </cfRule>
  </conditionalFormatting>
  <conditionalFormatting sqref="T6">
    <cfRule type="cellIs" dxfId="24855" priority="158" operator="equal">
      <formula>"연"</formula>
    </cfRule>
  </conditionalFormatting>
  <conditionalFormatting sqref="T6">
    <cfRule type="cellIs" dxfId="24854" priority="157" operator="equal">
      <formula>"연"</formula>
    </cfRule>
  </conditionalFormatting>
  <conditionalFormatting sqref="AD14">
    <cfRule type="cellIs" dxfId="24853" priority="156" operator="equal">
      <formula>"연"</formula>
    </cfRule>
  </conditionalFormatting>
  <conditionalFormatting sqref="AD14">
    <cfRule type="cellIs" dxfId="24852" priority="155" operator="equal">
      <formula>"연"</formula>
    </cfRule>
  </conditionalFormatting>
  <conditionalFormatting sqref="AD14">
    <cfRule type="cellIs" dxfId="24851" priority="154" operator="equal">
      <formula>"연"</formula>
    </cfRule>
  </conditionalFormatting>
  <conditionalFormatting sqref="AD14">
    <cfRule type="cellIs" dxfId="24850" priority="151" operator="equal">
      <formula>"연"</formula>
    </cfRule>
    <cfRule type="cellIs" dxfId="24849" priority="152" operator="equal">
      <formula>"연"</formula>
    </cfRule>
    <cfRule type="cellIs" dxfId="24848" priority="153" operator="equal">
      <formula>"연"</formula>
    </cfRule>
  </conditionalFormatting>
  <conditionalFormatting sqref="AD14">
    <cfRule type="cellIs" dxfId="24847" priority="150" operator="equal">
      <formula>"연"</formula>
    </cfRule>
  </conditionalFormatting>
  <conditionalFormatting sqref="AD14">
    <cfRule type="cellIs" dxfId="24846" priority="149" operator="equal">
      <formula>"연"</formula>
    </cfRule>
  </conditionalFormatting>
  <conditionalFormatting sqref="AD14">
    <cfRule type="cellIs" dxfId="24845" priority="148" operator="equal">
      <formula>"연"</formula>
    </cfRule>
  </conditionalFormatting>
  <conditionalFormatting sqref="AD14">
    <cfRule type="cellIs" dxfId="24844" priority="147" operator="equal">
      <formula>"연"</formula>
    </cfRule>
  </conditionalFormatting>
  <conditionalFormatting sqref="AD14">
    <cfRule type="cellIs" dxfId="24843" priority="146" operator="equal">
      <formula>"연"</formula>
    </cfRule>
  </conditionalFormatting>
  <conditionalFormatting sqref="AD14">
    <cfRule type="cellIs" dxfId="24842" priority="145" operator="equal">
      <formula>"연"</formula>
    </cfRule>
  </conditionalFormatting>
  <conditionalFormatting sqref="AD14">
    <cfRule type="cellIs" dxfId="24841" priority="144" operator="equal">
      <formula>"연"</formula>
    </cfRule>
  </conditionalFormatting>
  <conditionalFormatting sqref="R11">
    <cfRule type="cellIs" dxfId="24840" priority="143" operator="equal">
      <formula>"연"</formula>
    </cfRule>
  </conditionalFormatting>
  <conditionalFormatting sqref="R11">
    <cfRule type="cellIs" dxfId="24839" priority="142" operator="equal">
      <formula>"연"</formula>
    </cfRule>
  </conditionalFormatting>
  <conditionalFormatting sqref="R11">
    <cfRule type="cellIs" dxfId="24838" priority="141" operator="equal">
      <formula>"연"</formula>
    </cfRule>
  </conditionalFormatting>
  <conditionalFormatting sqref="R11">
    <cfRule type="cellIs" dxfId="24837" priority="138" operator="equal">
      <formula>"연"</formula>
    </cfRule>
    <cfRule type="cellIs" dxfId="24836" priority="139" operator="equal">
      <formula>"연"</formula>
    </cfRule>
    <cfRule type="cellIs" dxfId="24835" priority="140" operator="equal">
      <formula>"연"</formula>
    </cfRule>
  </conditionalFormatting>
  <conditionalFormatting sqref="R11">
    <cfRule type="cellIs" dxfId="24834" priority="137" operator="equal">
      <formula>"연"</formula>
    </cfRule>
  </conditionalFormatting>
  <conditionalFormatting sqref="R11">
    <cfRule type="cellIs" dxfId="24833" priority="136" operator="equal">
      <formula>"연"</formula>
    </cfRule>
  </conditionalFormatting>
  <conditionalFormatting sqref="R11">
    <cfRule type="cellIs" dxfId="24832" priority="135" operator="equal">
      <formula>"연"</formula>
    </cfRule>
  </conditionalFormatting>
  <conditionalFormatting sqref="R11">
    <cfRule type="cellIs" dxfId="24831" priority="134" operator="equal">
      <formula>"연"</formula>
    </cfRule>
  </conditionalFormatting>
  <conditionalFormatting sqref="R11">
    <cfRule type="cellIs" dxfId="24830" priority="133" operator="equal">
      <formula>"연"</formula>
    </cfRule>
  </conditionalFormatting>
  <conditionalFormatting sqref="R11">
    <cfRule type="cellIs" dxfId="24829" priority="132" operator="equal">
      <formula>"연"</formula>
    </cfRule>
  </conditionalFormatting>
  <conditionalFormatting sqref="R11">
    <cfRule type="cellIs" dxfId="24828" priority="131" operator="equal">
      <formula>"연"</formula>
    </cfRule>
  </conditionalFormatting>
  <conditionalFormatting sqref="AD18">
    <cfRule type="cellIs" dxfId="24827" priority="130" operator="equal">
      <formula>"연"</formula>
    </cfRule>
  </conditionalFormatting>
  <conditionalFormatting sqref="AD18">
    <cfRule type="cellIs" dxfId="24826" priority="129" operator="equal">
      <formula>"연"</formula>
    </cfRule>
  </conditionalFormatting>
  <conditionalFormatting sqref="AD18">
    <cfRule type="cellIs" dxfId="24825" priority="128" operator="equal">
      <formula>"연"</formula>
    </cfRule>
  </conditionalFormatting>
  <conditionalFormatting sqref="AD18">
    <cfRule type="cellIs" dxfId="24824" priority="125" operator="equal">
      <formula>"연"</formula>
    </cfRule>
    <cfRule type="cellIs" dxfId="24823" priority="126" operator="equal">
      <formula>"연"</formula>
    </cfRule>
    <cfRule type="cellIs" dxfId="24822" priority="127" operator="equal">
      <formula>"연"</formula>
    </cfRule>
  </conditionalFormatting>
  <conditionalFormatting sqref="AD18">
    <cfRule type="cellIs" dxfId="24821" priority="124" operator="equal">
      <formula>"연"</formula>
    </cfRule>
  </conditionalFormatting>
  <conditionalFormatting sqref="AD18">
    <cfRule type="cellIs" dxfId="24820" priority="123" operator="equal">
      <formula>"연"</formula>
    </cfRule>
  </conditionalFormatting>
  <conditionalFormatting sqref="AD18">
    <cfRule type="cellIs" dxfId="24819" priority="122" operator="equal">
      <formula>"연"</formula>
    </cfRule>
  </conditionalFormatting>
  <conditionalFormatting sqref="AD18">
    <cfRule type="cellIs" dxfId="24818" priority="121" operator="equal">
      <formula>"연"</formula>
    </cfRule>
  </conditionalFormatting>
  <conditionalFormatting sqref="AD18">
    <cfRule type="cellIs" dxfId="24817" priority="120" operator="equal">
      <formula>"연"</formula>
    </cfRule>
  </conditionalFormatting>
  <conditionalFormatting sqref="AD18">
    <cfRule type="cellIs" dxfId="24816" priority="119" operator="equal">
      <formula>"연"</formula>
    </cfRule>
  </conditionalFormatting>
  <conditionalFormatting sqref="AD18">
    <cfRule type="cellIs" dxfId="24815" priority="118" operator="equal">
      <formula>"연"</formula>
    </cfRule>
  </conditionalFormatting>
  <conditionalFormatting sqref="Y9">
    <cfRule type="cellIs" dxfId="24814" priority="117" operator="equal">
      <formula>"연"</formula>
    </cfRule>
  </conditionalFormatting>
  <conditionalFormatting sqref="Y9">
    <cfRule type="cellIs" dxfId="24813" priority="116" operator="equal">
      <formula>"연"</formula>
    </cfRule>
  </conditionalFormatting>
  <conditionalFormatting sqref="Y9">
    <cfRule type="cellIs" dxfId="24812" priority="115" operator="equal">
      <formula>"연"</formula>
    </cfRule>
  </conditionalFormatting>
  <conditionalFormatting sqref="Y9">
    <cfRule type="cellIs" dxfId="24811" priority="112" operator="equal">
      <formula>"연"</formula>
    </cfRule>
    <cfRule type="cellIs" dxfId="24810" priority="113" operator="equal">
      <formula>"연"</formula>
    </cfRule>
    <cfRule type="cellIs" dxfId="24809" priority="114" operator="equal">
      <formula>"연"</formula>
    </cfRule>
  </conditionalFormatting>
  <conditionalFormatting sqref="Y9">
    <cfRule type="cellIs" dxfId="24808" priority="111" operator="equal">
      <formula>"연"</formula>
    </cfRule>
  </conditionalFormatting>
  <conditionalFormatting sqref="Y9">
    <cfRule type="cellIs" dxfId="24807" priority="110" operator="equal">
      <formula>"연"</formula>
    </cfRule>
  </conditionalFormatting>
  <conditionalFormatting sqref="Y9">
    <cfRule type="cellIs" dxfId="24806" priority="109" operator="equal">
      <formula>"연"</formula>
    </cfRule>
  </conditionalFormatting>
  <conditionalFormatting sqref="Y9">
    <cfRule type="cellIs" dxfId="24805" priority="108" operator="equal">
      <formula>"연"</formula>
    </cfRule>
  </conditionalFormatting>
  <conditionalFormatting sqref="Y9">
    <cfRule type="cellIs" dxfId="24804" priority="107" operator="equal">
      <formula>"연"</formula>
    </cfRule>
  </conditionalFormatting>
  <conditionalFormatting sqref="Y9">
    <cfRule type="cellIs" dxfId="24803" priority="106" operator="equal">
      <formula>"연"</formula>
    </cfRule>
  </conditionalFormatting>
  <conditionalFormatting sqref="Y9">
    <cfRule type="cellIs" dxfId="24802" priority="105" operator="equal">
      <formula>"연"</formula>
    </cfRule>
  </conditionalFormatting>
  <conditionalFormatting sqref="AA8">
    <cfRule type="cellIs" dxfId="24801" priority="104" operator="equal">
      <formula>"연"</formula>
    </cfRule>
  </conditionalFormatting>
  <conditionalFormatting sqref="AA8">
    <cfRule type="cellIs" dxfId="24800" priority="103" operator="equal">
      <formula>"연"</formula>
    </cfRule>
  </conditionalFormatting>
  <conditionalFormatting sqref="AA8">
    <cfRule type="cellIs" dxfId="24799" priority="102" operator="equal">
      <formula>"연"</formula>
    </cfRule>
  </conditionalFormatting>
  <conditionalFormatting sqref="AA8">
    <cfRule type="cellIs" dxfId="24798" priority="99" operator="equal">
      <formula>"연"</formula>
    </cfRule>
    <cfRule type="cellIs" dxfId="24797" priority="100" operator="equal">
      <formula>"연"</formula>
    </cfRule>
    <cfRule type="cellIs" dxfId="24796" priority="101" operator="equal">
      <formula>"연"</formula>
    </cfRule>
  </conditionalFormatting>
  <conditionalFormatting sqref="AA8">
    <cfRule type="cellIs" dxfId="24795" priority="98" operator="equal">
      <formula>"연"</formula>
    </cfRule>
  </conditionalFormatting>
  <conditionalFormatting sqref="AA8">
    <cfRule type="cellIs" dxfId="24794" priority="97" operator="equal">
      <formula>"연"</formula>
    </cfRule>
  </conditionalFormatting>
  <conditionalFormatting sqref="AA8">
    <cfRule type="cellIs" dxfId="24793" priority="96" operator="equal">
      <formula>"연"</formula>
    </cfRule>
  </conditionalFormatting>
  <conditionalFormatting sqref="AA8">
    <cfRule type="cellIs" dxfId="24792" priority="95" operator="equal">
      <formula>"연"</formula>
    </cfRule>
  </conditionalFormatting>
  <conditionalFormatting sqref="AA8">
    <cfRule type="cellIs" dxfId="24791" priority="94" operator="equal">
      <formula>"연"</formula>
    </cfRule>
  </conditionalFormatting>
  <conditionalFormatting sqref="AA8">
    <cfRule type="cellIs" dxfId="24790" priority="93" operator="equal">
      <formula>"연"</formula>
    </cfRule>
  </conditionalFormatting>
  <conditionalFormatting sqref="AA8">
    <cfRule type="cellIs" dxfId="24789" priority="92" operator="equal">
      <formula>"연"</formula>
    </cfRule>
  </conditionalFormatting>
  <conditionalFormatting sqref="Z18">
    <cfRule type="cellIs" dxfId="24788" priority="78" operator="equal">
      <formula>"연"</formula>
    </cfRule>
  </conditionalFormatting>
  <conditionalFormatting sqref="Z18">
    <cfRule type="cellIs" dxfId="24787" priority="77" operator="equal">
      <formula>"연"</formula>
    </cfRule>
  </conditionalFormatting>
  <conditionalFormatting sqref="Z18">
    <cfRule type="cellIs" dxfId="24786" priority="76" operator="equal">
      <formula>"연"</formula>
    </cfRule>
  </conditionalFormatting>
  <conditionalFormatting sqref="Z18">
    <cfRule type="cellIs" dxfId="24785" priority="73" operator="equal">
      <formula>"연"</formula>
    </cfRule>
    <cfRule type="cellIs" dxfId="24784" priority="74" operator="equal">
      <formula>"연"</formula>
    </cfRule>
    <cfRule type="cellIs" dxfId="24783" priority="75" operator="equal">
      <formula>"연"</formula>
    </cfRule>
  </conditionalFormatting>
  <conditionalFormatting sqref="Z18">
    <cfRule type="cellIs" dxfId="24782" priority="72" operator="equal">
      <formula>"연"</formula>
    </cfRule>
  </conditionalFormatting>
  <conditionalFormatting sqref="Z18">
    <cfRule type="cellIs" dxfId="24781" priority="71" operator="equal">
      <formula>"연"</formula>
    </cfRule>
  </conditionalFormatting>
  <conditionalFormatting sqref="Z18">
    <cfRule type="cellIs" dxfId="24780" priority="70" operator="equal">
      <formula>"연"</formula>
    </cfRule>
  </conditionalFormatting>
  <conditionalFormatting sqref="Z18">
    <cfRule type="cellIs" dxfId="24779" priority="69" operator="equal">
      <formula>"연"</formula>
    </cfRule>
  </conditionalFormatting>
  <conditionalFormatting sqref="Z18">
    <cfRule type="cellIs" dxfId="24778" priority="68" operator="equal">
      <formula>"연"</formula>
    </cfRule>
  </conditionalFormatting>
  <conditionalFormatting sqref="Z18">
    <cfRule type="cellIs" dxfId="24777" priority="67" operator="equal">
      <formula>"연"</formula>
    </cfRule>
  </conditionalFormatting>
  <conditionalFormatting sqref="Z18">
    <cfRule type="cellIs" dxfId="24776" priority="66" operator="equal">
      <formula>"연"</formula>
    </cfRule>
  </conditionalFormatting>
  <conditionalFormatting sqref="AF9">
    <cfRule type="cellIs" dxfId="24775" priority="39" operator="equal">
      <formula>"연"</formula>
    </cfRule>
  </conditionalFormatting>
  <conditionalFormatting sqref="AF9">
    <cfRule type="cellIs" dxfId="24774" priority="38" operator="equal">
      <formula>"연"</formula>
    </cfRule>
  </conditionalFormatting>
  <conditionalFormatting sqref="AF9">
    <cfRule type="cellIs" dxfId="24773" priority="37" operator="equal">
      <formula>"연"</formula>
    </cfRule>
  </conditionalFormatting>
  <conditionalFormatting sqref="AF9">
    <cfRule type="cellIs" dxfId="24772" priority="34" operator="equal">
      <formula>"연"</formula>
    </cfRule>
    <cfRule type="cellIs" dxfId="24771" priority="35" operator="equal">
      <formula>"연"</formula>
    </cfRule>
    <cfRule type="cellIs" dxfId="24770" priority="36" operator="equal">
      <formula>"연"</formula>
    </cfRule>
  </conditionalFormatting>
  <conditionalFormatting sqref="AF9">
    <cfRule type="cellIs" dxfId="24769" priority="33" operator="equal">
      <formula>"연"</formula>
    </cfRule>
  </conditionalFormatting>
  <conditionalFormatting sqref="AF9">
    <cfRule type="cellIs" dxfId="24768" priority="32" operator="equal">
      <formula>"연"</formula>
    </cfRule>
  </conditionalFormatting>
  <conditionalFormatting sqref="AF9">
    <cfRule type="cellIs" dxfId="24767" priority="31" operator="equal">
      <formula>"연"</formula>
    </cfRule>
  </conditionalFormatting>
  <conditionalFormatting sqref="AF9">
    <cfRule type="cellIs" dxfId="24766" priority="30" operator="equal">
      <formula>"연"</formula>
    </cfRule>
  </conditionalFormatting>
  <conditionalFormatting sqref="AF9">
    <cfRule type="cellIs" dxfId="24765" priority="29" operator="equal">
      <formula>"연"</formula>
    </cfRule>
  </conditionalFormatting>
  <conditionalFormatting sqref="AF9">
    <cfRule type="cellIs" dxfId="24764" priority="28" operator="equal">
      <formula>"연"</formula>
    </cfRule>
  </conditionalFormatting>
  <conditionalFormatting sqref="AF9">
    <cfRule type="cellIs" dxfId="24763" priority="27" operator="equal">
      <formula>"연"</formula>
    </cfRule>
  </conditionalFormatting>
  <conditionalFormatting sqref="AE7">
    <cfRule type="cellIs" dxfId="24762" priority="26" operator="equal">
      <formula>"연"</formula>
    </cfRule>
  </conditionalFormatting>
  <conditionalFormatting sqref="AE7">
    <cfRule type="cellIs" dxfId="24761" priority="25" operator="equal">
      <formula>"연"</formula>
    </cfRule>
  </conditionalFormatting>
  <conditionalFormatting sqref="AE7">
    <cfRule type="cellIs" dxfId="24760" priority="24" operator="equal">
      <formula>"연"</formula>
    </cfRule>
  </conditionalFormatting>
  <conditionalFormatting sqref="AE7">
    <cfRule type="cellIs" dxfId="24759" priority="21" operator="equal">
      <formula>"연"</formula>
    </cfRule>
    <cfRule type="cellIs" dxfId="24758" priority="22" operator="equal">
      <formula>"연"</formula>
    </cfRule>
    <cfRule type="cellIs" dxfId="24757" priority="23" operator="equal">
      <formula>"연"</formula>
    </cfRule>
  </conditionalFormatting>
  <conditionalFormatting sqref="AE7">
    <cfRule type="cellIs" dxfId="24756" priority="20" operator="equal">
      <formula>"연"</formula>
    </cfRule>
  </conditionalFormatting>
  <conditionalFormatting sqref="AE7">
    <cfRule type="cellIs" dxfId="24755" priority="19" operator="equal">
      <formula>"연"</formula>
    </cfRule>
  </conditionalFormatting>
  <conditionalFormatting sqref="AE7">
    <cfRule type="cellIs" dxfId="24754" priority="18" operator="equal">
      <formula>"연"</formula>
    </cfRule>
  </conditionalFormatting>
  <conditionalFormatting sqref="AE7">
    <cfRule type="cellIs" dxfId="24753" priority="17" operator="equal">
      <formula>"연"</formula>
    </cfRule>
  </conditionalFormatting>
  <conditionalFormatting sqref="AE7">
    <cfRule type="cellIs" dxfId="24752" priority="16" operator="equal">
      <formula>"연"</formula>
    </cfRule>
  </conditionalFormatting>
  <conditionalFormatting sqref="AE7">
    <cfRule type="cellIs" dxfId="24751" priority="15" operator="equal">
      <formula>"연"</formula>
    </cfRule>
  </conditionalFormatting>
  <conditionalFormatting sqref="AE7">
    <cfRule type="cellIs" dxfId="24750" priority="14" operator="equal">
      <formula>"연"</formula>
    </cfRule>
  </conditionalFormatting>
  <conditionalFormatting sqref="AE5">
    <cfRule type="cellIs" dxfId="24749" priority="13" operator="equal">
      <formula>"연"</formula>
    </cfRule>
  </conditionalFormatting>
  <conditionalFormatting sqref="AE5">
    <cfRule type="cellIs" dxfId="24748" priority="12" operator="equal">
      <formula>"연"</formula>
    </cfRule>
  </conditionalFormatting>
  <conditionalFormatting sqref="AE5">
    <cfRule type="cellIs" dxfId="24747" priority="11" operator="equal">
      <formula>"연"</formula>
    </cfRule>
  </conditionalFormatting>
  <conditionalFormatting sqref="AE5">
    <cfRule type="cellIs" dxfId="24746" priority="8" operator="equal">
      <formula>"연"</formula>
    </cfRule>
    <cfRule type="cellIs" dxfId="24745" priority="9" operator="equal">
      <formula>"연"</formula>
    </cfRule>
    <cfRule type="cellIs" dxfId="24744" priority="10" operator="equal">
      <formula>"연"</formula>
    </cfRule>
  </conditionalFormatting>
  <conditionalFormatting sqref="AE5">
    <cfRule type="cellIs" dxfId="24743" priority="7" operator="equal">
      <formula>"연"</formula>
    </cfRule>
  </conditionalFormatting>
  <conditionalFormatting sqref="AE5">
    <cfRule type="cellIs" dxfId="24742" priority="6" operator="equal">
      <formula>"연"</formula>
    </cfRule>
  </conditionalFormatting>
  <conditionalFormatting sqref="AE5">
    <cfRule type="cellIs" dxfId="24741" priority="5" operator="equal">
      <formula>"연"</formula>
    </cfRule>
  </conditionalFormatting>
  <conditionalFormatting sqref="AE5">
    <cfRule type="cellIs" dxfId="24740" priority="4" operator="equal">
      <formula>"연"</formula>
    </cfRule>
  </conditionalFormatting>
  <conditionalFormatting sqref="AE5">
    <cfRule type="cellIs" dxfId="24739" priority="3" operator="equal">
      <formula>"연"</formula>
    </cfRule>
  </conditionalFormatting>
  <conditionalFormatting sqref="AE5">
    <cfRule type="cellIs" dxfId="24738" priority="2" operator="equal">
      <formula>"연"</formula>
    </cfRule>
  </conditionalFormatting>
  <conditionalFormatting sqref="AE5">
    <cfRule type="cellIs" dxfId="24737" priority="1" operator="equal">
      <formula>"연"</formula>
    </cfRule>
  </conditionalFormatting>
  <pageMargins left="0.7" right="0.7" top="0.75" bottom="0.75" header="0.3" footer="0.3"/>
  <pageSetup paperSize="9" scale="61" orientation="landscape" horizontalDpi="300" verticalDpi="3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EC046-7FFB-45BB-8F7B-8BEE67F0590F}">
  <dimension ref="A1:BD52"/>
  <sheetViews>
    <sheetView topLeftCell="B2" zoomScale="70" zoomScaleNormal="70" workbookViewId="0">
      <selection activeCell="B8" sqref="B8:AI33"/>
    </sheetView>
  </sheetViews>
  <sheetFormatPr defaultRowHeight="16.5"/>
  <cols>
    <col min="1" max="1" width="10" customWidth="1"/>
    <col min="2" max="2" width="5.75" customWidth="1"/>
    <col min="3" max="3" width="6.75" customWidth="1"/>
    <col min="4" max="5" width="5.125" customWidth="1"/>
    <col min="6" max="6" width="5.125" style="3495" customWidth="1"/>
    <col min="7" max="7" width="5.375" customWidth="1"/>
    <col min="8" max="8" width="5.125" customWidth="1"/>
    <col min="9" max="9" width="5.375" customWidth="1"/>
    <col min="10" max="10" width="5.125" customWidth="1"/>
    <col min="11" max="12" width="5.375" customWidth="1"/>
    <col min="13" max="13" width="5.125" customWidth="1"/>
    <col min="14" max="15" width="5.125" style="3647" customWidth="1"/>
    <col min="16" max="16" width="6.75" style="3647" customWidth="1"/>
    <col min="17" max="17" width="6.75" style="3495" customWidth="1"/>
    <col min="18" max="18" width="5.375" style="3495" customWidth="1"/>
    <col min="19" max="19" width="5.125" style="3647" customWidth="1"/>
    <col min="20" max="20" width="6.375" style="3495" customWidth="1"/>
    <col min="21" max="22" width="5.125" style="3647" customWidth="1"/>
    <col min="23" max="23" width="0.125" customWidth="1"/>
    <col min="24" max="30" width="5.75" customWidth="1"/>
    <col min="31" max="31" width="0.25" customWidth="1"/>
    <col min="32" max="32" width="5.75" customWidth="1"/>
    <col min="33" max="33" width="0.125" customWidth="1"/>
    <col min="34" max="38" width="5.75" customWidth="1"/>
    <col min="39" max="43" width="5.75" hidden="1" customWidth="1"/>
    <col min="44" max="51" width="4.375" customWidth="1"/>
    <col min="52" max="52" width="3.625" customWidth="1"/>
    <col min="54" max="54" width="11.875" bestFit="1" customWidth="1"/>
  </cols>
  <sheetData>
    <row r="1" spans="1:55"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row>
    <row r="2" spans="1:55" ht="21" thickBot="1">
      <c r="A2" s="5369"/>
      <c r="B2" s="6385" t="s">
        <v>2171</v>
      </c>
      <c r="C2" s="6386"/>
      <c r="D2" s="6386"/>
      <c r="E2" s="6386"/>
      <c r="F2" s="6386"/>
      <c r="G2" s="6386"/>
      <c r="H2" s="6386"/>
      <c r="I2" s="6387" t="s">
        <v>2249</v>
      </c>
      <c r="J2" s="6387"/>
      <c r="K2" s="6387"/>
      <c r="L2" s="6387"/>
      <c r="M2" s="6387"/>
      <c r="N2" s="6387"/>
      <c r="O2" s="6387"/>
      <c r="P2" s="6387"/>
      <c r="Q2" s="6387"/>
      <c r="R2" s="6387"/>
      <c r="S2" s="6387"/>
      <c r="T2" s="6387"/>
      <c r="U2" s="6387"/>
      <c r="V2" s="6387"/>
      <c r="W2" s="6387"/>
      <c r="X2" s="6387"/>
      <c r="Y2" s="6387"/>
      <c r="Z2" s="6387"/>
      <c r="AA2" s="6387"/>
      <c r="AB2" s="6387"/>
      <c r="AC2" s="6387"/>
      <c r="AD2" s="6387"/>
      <c r="AE2" s="6387"/>
      <c r="AF2" s="6387"/>
      <c r="AG2" s="6387"/>
      <c r="AH2" s="6387"/>
      <c r="AI2" s="6387"/>
      <c r="AJ2" s="6387"/>
      <c r="AK2" s="6387"/>
      <c r="AL2" s="6388"/>
      <c r="AM2" s="6389" t="s">
        <v>2250</v>
      </c>
      <c r="AN2" s="6386"/>
      <c r="AO2" s="6386"/>
      <c r="AP2" s="6386"/>
      <c r="AQ2" s="6386"/>
      <c r="AR2" s="6390" t="s">
        <v>1</v>
      </c>
      <c r="AS2" s="6390"/>
      <c r="AT2" s="6390"/>
      <c r="AU2" s="6390"/>
      <c r="AV2" s="6390"/>
      <c r="AW2" s="6390"/>
      <c r="AX2" s="6390"/>
      <c r="AY2" s="6391"/>
    </row>
    <row r="3" spans="1:55" ht="20.25">
      <c r="A3" s="5370" t="s">
        <v>0</v>
      </c>
      <c r="B3" s="5427">
        <v>25</v>
      </c>
      <c r="C3" s="5431">
        <v>26</v>
      </c>
      <c r="D3" s="5431">
        <v>27</v>
      </c>
      <c r="E3" s="5373">
        <v>28</v>
      </c>
      <c r="F3" s="5434">
        <v>29</v>
      </c>
      <c r="G3" s="5372">
        <v>30</v>
      </c>
      <c r="H3" s="5375">
        <v>31</v>
      </c>
      <c r="I3" s="5371">
        <v>1</v>
      </c>
      <c r="J3" s="5431">
        <v>2</v>
      </c>
      <c r="K3" s="5431">
        <v>3</v>
      </c>
      <c r="L3" s="5459">
        <v>4</v>
      </c>
      <c r="M3" s="5431">
        <v>5</v>
      </c>
      <c r="N3" s="5372">
        <v>6</v>
      </c>
      <c r="O3" s="5376">
        <v>7</v>
      </c>
      <c r="P3" s="5461">
        <v>8</v>
      </c>
      <c r="Q3" s="5372">
        <v>9</v>
      </c>
      <c r="R3" s="5377">
        <v>10</v>
      </c>
      <c r="S3" s="5459">
        <v>11</v>
      </c>
      <c r="T3" s="5431">
        <v>12</v>
      </c>
      <c r="U3" s="5372">
        <v>13</v>
      </c>
      <c r="V3" s="5376">
        <v>14</v>
      </c>
      <c r="W3" s="5427">
        <v>15</v>
      </c>
      <c r="X3" s="5372">
        <v>16</v>
      </c>
      <c r="Y3" s="5372">
        <v>17</v>
      </c>
      <c r="Z3" s="5373">
        <v>18</v>
      </c>
      <c r="AA3" s="5372">
        <v>19</v>
      </c>
      <c r="AB3" s="5372">
        <v>20</v>
      </c>
      <c r="AC3" s="5376">
        <v>21</v>
      </c>
      <c r="AD3" s="5371">
        <v>22</v>
      </c>
      <c r="AE3" s="5372">
        <v>23</v>
      </c>
      <c r="AF3" s="5466">
        <v>24</v>
      </c>
      <c r="AG3" s="5373">
        <v>25</v>
      </c>
      <c r="AH3" s="5372">
        <v>26</v>
      </c>
      <c r="AI3" s="5372">
        <v>27</v>
      </c>
      <c r="AJ3" s="5376">
        <v>28</v>
      </c>
      <c r="AK3" s="5374">
        <v>29</v>
      </c>
      <c r="AL3" s="5378">
        <v>30</v>
      </c>
      <c r="AM3" s="5379">
        <v>1</v>
      </c>
      <c r="AN3" s="5373">
        <v>2</v>
      </c>
      <c r="AO3" s="5372">
        <v>3</v>
      </c>
      <c r="AP3" s="5372">
        <v>4</v>
      </c>
      <c r="AQ3" s="5376">
        <v>5</v>
      </c>
      <c r="AR3" s="6392"/>
      <c r="AS3" s="6392"/>
      <c r="AT3" s="6392"/>
      <c r="AU3" s="6392"/>
      <c r="AV3" s="6392"/>
      <c r="AW3" s="6392"/>
      <c r="AX3" s="6392"/>
      <c r="AY3" s="6393"/>
      <c r="BA3" s="2190" t="s">
        <v>2251</v>
      </c>
      <c r="BB3" s="1906" t="s">
        <v>2252</v>
      </c>
      <c r="BC3" s="1906" t="s">
        <v>2253</v>
      </c>
    </row>
    <row r="4" spans="1:55" ht="21" customHeight="1" thickBot="1">
      <c r="A4" s="5380" t="s">
        <v>7</v>
      </c>
      <c r="B4" s="5428" t="s">
        <v>13</v>
      </c>
      <c r="C4" s="5432" t="s">
        <v>14</v>
      </c>
      <c r="D4" s="5432" t="s">
        <v>8</v>
      </c>
      <c r="E4" s="3916" t="s">
        <v>9</v>
      </c>
      <c r="F4" s="5435" t="s">
        <v>226</v>
      </c>
      <c r="G4" s="5382" t="s">
        <v>208</v>
      </c>
      <c r="H4" s="5383" t="s">
        <v>550</v>
      </c>
      <c r="I4" s="5381" t="s">
        <v>182</v>
      </c>
      <c r="J4" s="5432" t="s">
        <v>60</v>
      </c>
      <c r="K4" s="5432" t="s">
        <v>224</v>
      </c>
      <c r="L4" s="5432" t="s">
        <v>225</v>
      </c>
      <c r="M4" s="5460" t="s">
        <v>226</v>
      </c>
      <c r="N4" s="5385" t="s">
        <v>208</v>
      </c>
      <c r="O4" s="5386" t="s">
        <v>550</v>
      </c>
      <c r="P4" s="5462" t="s">
        <v>13</v>
      </c>
      <c r="Q4" s="3916" t="s">
        <v>14</v>
      </c>
      <c r="R4" s="5387" t="s">
        <v>8</v>
      </c>
      <c r="S4" s="5432" t="s">
        <v>9</v>
      </c>
      <c r="T4" s="5460" t="s">
        <v>10</v>
      </c>
      <c r="U4" s="5385" t="s">
        <v>11</v>
      </c>
      <c r="V4" s="5386" t="s">
        <v>12</v>
      </c>
      <c r="W4" s="5428" t="s">
        <v>13</v>
      </c>
      <c r="X4" s="3916" t="s">
        <v>14</v>
      </c>
      <c r="Y4" s="3916" t="s">
        <v>8</v>
      </c>
      <c r="Z4" s="3916" t="s">
        <v>9</v>
      </c>
      <c r="AA4" s="5384" t="s">
        <v>10</v>
      </c>
      <c r="AB4" s="5385" t="s">
        <v>11</v>
      </c>
      <c r="AC4" s="5386" t="s">
        <v>12</v>
      </c>
      <c r="AD4" s="5381" t="s">
        <v>13</v>
      </c>
      <c r="AE4" s="3916" t="s">
        <v>14</v>
      </c>
      <c r="AF4" s="5467" t="s">
        <v>8</v>
      </c>
      <c r="AG4" s="3916" t="s">
        <v>9</v>
      </c>
      <c r="AH4" s="5384" t="s">
        <v>10</v>
      </c>
      <c r="AI4" s="5385" t="s">
        <v>11</v>
      </c>
      <c r="AJ4" s="5386" t="s">
        <v>12</v>
      </c>
      <c r="AK4" s="5388" t="s">
        <v>13</v>
      </c>
      <c r="AL4" s="5389" t="s">
        <v>14</v>
      </c>
      <c r="AM4" s="5390" t="s">
        <v>8</v>
      </c>
      <c r="AN4" s="5382" t="s">
        <v>9</v>
      </c>
      <c r="AO4" s="5391" t="s">
        <v>10</v>
      </c>
      <c r="AP4" s="5392" t="s">
        <v>11</v>
      </c>
      <c r="AQ4" s="5393" t="s">
        <v>12</v>
      </c>
      <c r="AR4" s="5394" t="s">
        <v>2</v>
      </c>
      <c r="AS4" s="5395" t="s">
        <v>3</v>
      </c>
      <c r="AT4" s="5395" t="s">
        <v>4</v>
      </c>
      <c r="AU4" s="5395" t="s">
        <v>5</v>
      </c>
      <c r="AV4" s="5396" t="s">
        <v>775</v>
      </c>
      <c r="AW4" s="5396" t="s">
        <v>1169</v>
      </c>
      <c r="AX4" s="5396" t="s">
        <v>777</v>
      </c>
      <c r="AY4" s="5397" t="s">
        <v>6</v>
      </c>
      <c r="BA4" s="1906"/>
      <c r="BB4" s="1906" t="s">
        <v>2254</v>
      </c>
      <c r="BC4" s="1906" t="s">
        <v>2255</v>
      </c>
    </row>
    <row r="5" spans="1:55" ht="21" customHeight="1" thickBot="1">
      <c r="A5" s="5436" t="s">
        <v>490</v>
      </c>
      <c r="B5" s="1636" t="s">
        <v>3</v>
      </c>
      <c r="C5" s="237" t="s">
        <v>2</v>
      </c>
      <c r="D5" s="4294" t="s">
        <v>15</v>
      </c>
      <c r="E5" s="1396" t="s">
        <v>16</v>
      </c>
      <c r="F5" s="1396" t="s">
        <v>16</v>
      </c>
      <c r="G5" s="5398" t="s">
        <v>1047</v>
      </c>
      <c r="H5" s="1671" t="s">
        <v>3</v>
      </c>
      <c r="I5" s="1622" t="s">
        <v>2</v>
      </c>
      <c r="J5" s="1396" t="s">
        <v>16</v>
      </c>
      <c r="K5" s="1398" t="s">
        <v>3</v>
      </c>
      <c r="L5" s="4299" t="s">
        <v>15</v>
      </c>
      <c r="M5" s="237" t="s">
        <v>2</v>
      </c>
      <c r="N5" s="1396" t="s">
        <v>16</v>
      </c>
      <c r="O5" s="5399" t="s">
        <v>1047</v>
      </c>
      <c r="P5" s="1407" t="s">
        <v>3</v>
      </c>
      <c r="Q5" s="4294" t="s">
        <v>15</v>
      </c>
      <c r="R5" s="5400" t="s">
        <v>16</v>
      </c>
      <c r="S5" s="1400" t="s">
        <v>4</v>
      </c>
      <c r="T5" s="1400" t="s">
        <v>4</v>
      </c>
      <c r="U5" s="1396" t="s">
        <v>16</v>
      </c>
      <c r="V5" s="4288" t="s">
        <v>16</v>
      </c>
      <c r="W5" s="1636" t="s">
        <v>3</v>
      </c>
      <c r="X5" s="237" t="s">
        <v>2</v>
      </c>
      <c r="Y5" s="4294" t="s">
        <v>15</v>
      </c>
      <c r="Z5" s="237" t="s">
        <v>2</v>
      </c>
      <c r="AA5" s="237" t="s">
        <v>2</v>
      </c>
      <c r="AB5" s="1396" t="s">
        <v>16</v>
      </c>
      <c r="AC5" s="4288" t="s">
        <v>16</v>
      </c>
      <c r="AD5" s="1622" t="s">
        <v>2</v>
      </c>
      <c r="AE5" s="1398" t="s">
        <v>3</v>
      </c>
      <c r="AF5" s="237" t="s">
        <v>2</v>
      </c>
      <c r="AG5" s="4294" t="s">
        <v>15</v>
      </c>
      <c r="AH5" s="1398" t="s">
        <v>3</v>
      </c>
      <c r="AI5" s="1396" t="s">
        <v>16</v>
      </c>
      <c r="AJ5" s="4288" t="s">
        <v>16</v>
      </c>
      <c r="AK5" s="263" t="s">
        <v>2</v>
      </c>
      <c r="AL5" s="1634" t="s">
        <v>3</v>
      </c>
      <c r="AM5" s="263" t="s">
        <v>2</v>
      </c>
      <c r="AN5" s="237" t="s">
        <v>2</v>
      </c>
      <c r="AO5" s="1396" t="s">
        <v>16</v>
      </c>
      <c r="AP5" s="1396" t="s">
        <v>16</v>
      </c>
      <c r="AQ5" s="1679" t="s">
        <v>4</v>
      </c>
      <c r="AR5" s="5401">
        <f>COUNTIF(I5:AL5,$AR$4)</f>
        <v>12</v>
      </c>
      <c r="AS5" s="1435">
        <f>COUNTIF(I5:AL5,$AS$4)</f>
        <v>6</v>
      </c>
      <c r="AT5" s="1435">
        <f>COUNTIF(I5:AL5,$AT$4)</f>
        <v>2</v>
      </c>
      <c r="AU5" s="1435">
        <f>COUNTIF(I5:AL5,$AU$4)</f>
        <v>9</v>
      </c>
      <c r="AV5" s="5402">
        <f>COUNTIF(I5:AL5,$AV$4)</f>
        <v>1</v>
      </c>
      <c r="AW5" s="5402">
        <f>IF(R5="off",0,1)</f>
        <v>0</v>
      </c>
      <c r="AX5" s="5402">
        <v>3</v>
      </c>
      <c r="AY5" s="1436">
        <f>(AS5*2)+(AT5*2)+AV5</f>
        <v>17</v>
      </c>
    </row>
    <row r="6" spans="1:55" ht="21" customHeight="1" thickBot="1">
      <c r="A6" s="5437" t="s">
        <v>36</v>
      </c>
      <c r="B6" s="1629" t="s">
        <v>2</v>
      </c>
      <c r="C6" s="1407" t="s">
        <v>3</v>
      </c>
      <c r="D6" s="236" t="s">
        <v>2</v>
      </c>
      <c r="E6" s="236" t="s">
        <v>2</v>
      </c>
      <c r="F6" s="233" t="s">
        <v>16</v>
      </c>
      <c r="G6" s="233" t="s">
        <v>16</v>
      </c>
      <c r="H6" s="1399" t="s">
        <v>3</v>
      </c>
      <c r="I6" s="1627" t="s">
        <v>4</v>
      </c>
      <c r="J6" s="232" t="s">
        <v>4</v>
      </c>
      <c r="K6" s="233" t="s">
        <v>16</v>
      </c>
      <c r="L6" s="4866" t="s">
        <v>59</v>
      </c>
      <c r="M6" s="236" t="s">
        <v>2260</v>
      </c>
      <c r="N6" s="1628" t="s">
        <v>16</v>
      </c>
      <c r="O6" s="1628" t="s">
        <v>16</v>
      </c>
      <c r="P6" s="1629" t="s">
        <v>2</v>
      </c>
      <c r="Q6" s="1727" t="s">
        <v>3</v>
      </c>
      <c r="R6" s="5404" t="s">
        <v>16</v>
      </c>
      <c r="S6" s="236" t="s">
        <v>2</v>
      </c>
      <c r="T6" s="4295" t="s">
        <v>15</v>
      </c>
      <c r="U6" s="5403" t="s">
        <v>1047</v>
      </c>
      <c r="V6" s="1628" t="s">
        <v>16</v>
      </c>
      <c r="W6" s="4866" t="s">
        <v>59</v>
      </c>
      <c r="X6" s="236" t="s">
        <v>2</v>
      </c>
      <c r="Y6" s="236" t="s">
        <v>2</v>
      </c>
      <c r="Z6" s="236" t="s">
        <v>2</v>
      </c>
      <c r="AA6" s="1407" t="s">
        <v>3</v>
      </c>
      <c r="AB6" s="233" t="s">
        <v>16</v>
      </c>
      <c r="AC6" s="1628" t="s">
        <v>16</v>
      </c>
      <c r="AD6" s="4297" t="s">
        <v>15</v>
      </c>
      <c r="AE6" s="232" t="s">
        <v>4</v>
      </c>
      <c r="AF6" s="232" t="s">
        <v>4</v>
      </c>
      <c r="AG6" s="233" t="s">
        <v>16</v>
      </c>
      <c r="AH6" s="236" t="s">
        <v>2</v>
      </c>
      <c r="AI6" s="1407" t="s">
        <v>3</v>
      </c>
      <c r="AJ6" s="1628" t="s">
        <v>16</v>
      </c>
      <c r="AK6" s="5405" t="s">
        <v>15</v>
      </c>
      <c r="AL6" s="4296" t="s">
        <v>3</v>
      </c>
      <c r="AM6" s="258" t="s">
        <v>2</v>
      </c>
      <c r="AN6" s="236" t="s">
        <v>2</v>
      </c>
      <c r="AO6" s="236" t="s">
        <v>2</v>
      </c>
      <c r="AP6" s="233" t="s">
        <v>16</v>
      </c>
      <c r="AQ6" s="270" t="s">
        <v>16</v>
      </c>
      <c r="AR6" s="1454">
        <f t="shared" ref="AR6:AR33" si="0">COUNTIF(I6:AL6,$AR$4)</f>
        <v>10</v>
      </c>
      <c r="AS6" s="1438">
        <f t="shared" ref="AS6:AS33" si="1">COUNTIF(I6:AL6,$AS$4)</f>
        <v>4</v>
      </c>
      <c r="AT6" s="1438">
        <f t="shared" ref="AT6:AT33" si="2">COUNTIF(I6:AL6,$AT$4)</f>
        <v>4</v>
      </c>
      <c r="AU6" s="1438">
        <f t="shared" ref="AU6:AU33" si="3">COUNTIF(I6:AL6,$AU$4)</f>
        <v>9</v>
      </c>
      <c r="AV6" s="5406">
        <f t="shared" ref="AV6:AV33" si="4">COUNTIF(I6:AL6,$AV$4)</f>
        <v>1</v>
      </c>
      <c r="AW6" s="5406">
        <f t="shared" ref="AW6:AW33" si="5">IF(R6="off",0,1)</f>
        <v>0</v>
      </c>
      <c r="AX6" s="5406">
        <v>3</v>
      </c>
      <c r="AY6" s="1442">
        <f t="shared" ref="AY6:AY33" si="6">(AS6*2)+(AT6*2)+AV6</f>
        <v>17</v>
      </c>
    </row>
    <row r="7" spans="1:55" ht="21" customHeight="1" thickBot="1">
      <c r="A7" s="5438" t="s">
        <v>1497</v>
      </c>
      <c r="B7" s="1629" t="s">
        <v>2</v>
      </c>
      <c r="C7" s="235" t="s">
        <v>2</v>
      </c>
      <c r="D7" s="236" t="s">
        <v>2</v>
      </c>
      <c r="E7" s="1407" t="s">
        <v>3</v>
      </c>
      <c r="F7" s="236" t="s">
        <v>2</v>
      </c>
      <c r="G7" s="233" t="s">
        <v>16</v>
      </c>
      <c r="H7" s="270" t="s">
        <v>16</v>
      </c>
      <c r="I7" s="1627" t="s">
        <v>4</v>
      </c>
      <c r="J7" s="232" t="s">
        <v>4</v>
      </c>
      <c r="K7" s="233" t="s">
        <v>16</v>
      </c>
      <c r="L7" s="1407" t="s">
        <v>3</v>
      </c>
      <c r="M7" s="236" t="s">
        <v>2</v>
      </c>
      <c r="N7" s="5403" t="s">
        <v>1047</v>
      </c>
      <c r="O7" s="1628" t="s">
        <v>16</v>
      </c>
      <c r="P7" s="4303" t="s">
        <v>15</v>
      </c>
      <c r="Q7" s="1407" t="s">
        <v>3</v>
      </c>
      <c r="R7" s="5404" t="s">
        <v>16</v>
      </c>
      <c r="S7" s="232" t="s">
        <v>4</v>
      </c>
      <c r="T7" s="232" t="s">
        <v>4</v>
      </c>
      <c r="U7" s="233" t="s">
        <v>16</v>
      </c>
      <c r="V7" s="1628" t="s">
        <v>16</v>
      </c>
      <c r="W7" s="1624" t="s">
        <v>3</v>
      </c>
      <c r="X7" s="236" t="s">
        <v>2</v>
      </c>
      <c r="Y7" s="1407" t="s">
        <v>3</v>
      </c>
      <c r="Z7" s="4295" t="s">
        <v>15</v>
      </c>
      <c r="AA7" s="236" t="s">
        <v>2</v>
      </c>
      <c r="AB7" s="233" t="s">
        <v>16</v>
      </c>
      <c r="AC7" s="1628" t="s">
        <v>16</v>
      </c>
      <c r="AD7" s="1629" t="s">
        <v>2</v>
      </c>
      <c r="AE7" s="232" t="s">
        <v>4</v>
      </c>
      <c r="AF7" s="232" t="s">
        <v>4</v>
      </c>
      <c r="AG7" s="233" t="s">
        <v>16</v>
      </c>
      <c r="AH7" s="236" t="s">
        <v>2</v>
      </c>
      <c r="AI7" s="1407" t="s">
        <v>3</v>
      </c>
      <c r="AJ7" s="1628" t="s">
        <v>16</v>
      </c>
      <c r="AK7" s="258" t="s">
        <v>2</v>
      </c>
      <c r="AL7" s="1626" t="s">
        <v>2</v>
      </c>
      <c r="AM7" s="258" t="s">
        <v>2</v>
      </c>
      <c r="AN7" s="236" t="s">
        <v>2</v>
      </c>
      <c r="AO7" s="233" t="s">
        <v>16</v>
      </c>
      <c r="AP7" s="233" t="s">
        <v>16</v>
      </c>
      <c r="AQ7" s="269" t="s">
        <v>4</v>
      </c>
      <c r="AR7" s="1454">
        <f t="shared" si="0"/>
        <v>9</v>
      </c>
      <c r="AS7" s="1438">
        <f t="shared" si="1"/>
        <v>5</v>
      </c>
      <c r="AT7" s="1438">
        <f t="shared" si="2"/>
        <v>6</v>
      </c>
      <c r="AU7" s="1438">
        <f t="shared" si="3"/>
        <v>9</v>
      </c>
      <c r="AV7" s="5406">
        <f t="shared" si="4"/>
        <v>1</v>
      </c>
      <c r="AW7" s="5406">
        <f t="shared" si="5"/>
        <v>0</v>
      </c>
      <c r="AX7" s="5406">
        <v>2</v>
      </c>
      <c r="AY7" s="1442">
        <f t="shared" si="6"/>
        <v>23</v>
      </c>
    </row>
    <row r="8" spans="1:55" ht="21" customHeight="1" thickBot="1">
      <c r="A8" s="5439" t="s">
        <v>46</v>
      </c>
      <c r="B8" s="1637" t="s">
        <v>2</v>
      </c>
      <c r="C8" s="238" t="s">
        <v>2</v>
      </c>
      <c r="D8" s="238" t="s">
        <v>2</v>
      </c>
      <c r="E8" s="4299" t="s">
        <v>15</v>
      </c>
      <c r="F8" s="1577" t="s">
        <v>16</v>
      </c>
      <c r="G8" s="1577" t="s">
        <v>16</v>
      </c>
      <c r="H8" s="1575" t="s">
        <v>3</v>
      </c>
      <c r="I8" s="4307" t="s">
        <v>4</v>
      </c>
      <c r="J8" s="1411" t="s">
        <v>4</v>
      </c>
      <c r="K8" s="1577" t="s">
        <v>16</v>
      </c>
      <c r="L8" s="1568" t="s">
        <v>3</v>
      </c>
      <c r="M8" s="238" t="s">
        <v>2</v>
      </c>
      <c r="N8" s="5407" t="s">
        <v>1047</v>
      </c>
      <c r="O8" s="4298" t="s">
        <v>16</v>
      </c>
      <c r="P8" s="1637" t="s">
        <v>2</v>
      </c>
      <c r="Q8" s="1411" t="s">
        <v>4</v>
      </c>
      <c r="R8" s="4326" t="s">
        <v>4</v>
      </c>
      <c r="S8" s="1577" t="s">
        <v>16</v>
      </c>
      <c r="T8" s="4866" t="s">
        <v>59</v>
      </c>
      <c r="U8" s="1577" t="s">
        <v>16</v>
      </c>
      <c r="V8" s="4298" t="s">
        <v>16</v>
      </c>
      <c r="W8" s="4866" t="s">
        <v>59</v>
      </c>
      <c r="X8" s="238" t="s">
        <v>2</v>
      </c>
      <c r="Y8" s="238" t="s">
        <v>2</v>
      </c>
      <c r="Z8" s="238" t="s">
        <v>2</v>
      </c>
      <c r="AA8" s="1568" t="s">
        <v>3</v>
      </c>
      <c r="AB8" s="1577" t="s">
        <v>16</v>
      </c>
      <c r="AC8" s="4298" t="s">
        <v>16</v>
      </c>
      <c r="AD8" s="4297" t="s">
        <v>15</v>
      </c>
      <c r="AE8" s="1411" t="s">
        <v>4</v>
      </c>
      <c r="AF8" s="1411" t="s">
        <v>4</v>
      </c>
      <c r="AG8" s="1577" t="s">
        <v>16</v>
      </c>
      <c r="AH8" s="238" t="s">
        <v>2</v>
      </c>
      <c r="AI8" s="1396" t="s">
        <v>16</v>
      </c>
      <c r="AJ8" s="1568" t="s">
        <v>3</v>
      </c>
      <c r="AK8" s="264" t="s">
        <v>2</v>
      </c>
      <c r="AL8" s="4308" t="s">
        <v>54</v>
      </c>
      <c r="AM8" s="264" t="s">
        <v>2</v>
      </c>
      <c r="AN8" s="238" t="s">
        <v>2</v>
      </c>
      <c r="AO8" s="1577" t="s">
        <v>16</v>
      </c>
      <c r="AP8" s="1577" t="s">
        <v>16</v>
      </c>
      <c r="AQ8" s="1570" t="s">
        <v>4</v>
      </c>
      <c r="AR8" s="5409">
        <f t="shared" si="0"/>
        <v>8</v>
      </c>
      <c r="AS8" s="1445">
        <f t="shared" si="1"/>
        <v>4</v>
      </c>
      <c r="AT8" s="1445">
        <f t="shared" si="2"/>
        <v>6</v>
      </c>
      <c r="AU8" s="1445">
        <f t="shared" si="3"/>
        <v>9</v>
      </c>
      <c r="AV8" s="5410">
        <f t="shared" si="4"/>
        <v>1</v>
      </c>
      <c r="AW8" s="5410">
        <f t="shared" si="5"/>
        <v>1</v>
      </c>
      <c r="AX8" s="5410">
        <v>2</v>
      </c>
      <c r="AY8" s="1446">
        <f t="shared" si="6"/>
        <v>21</v>
      </c>
    </row>
    <row r="9" spans="1:55" ht="21" customHeight="1" thickBot="1">
      <c r="A9" s="5456" t="s">
        <v>40</v>
      </c>
      <c r="B9" s="4293" t="s">
        <v>16</v>
      </c>
      <c r="C9" s="5429" t="s">
        <v>15</v>
      </c>
      <c r="D9" s="1727" t="s">
        <v>3</v>
      </c>
      <c r="E9" s="1396" t="s">
        <v>16</v>
      </c>
      <c r="F9" s="1574" t="s">
        <v>2</v>
      </c>
      <c r="G9" s="1400" t="s">
        <v>4</v>
      </c>
      <c r="H9" s="1679" t="s">
        <v>4</v>
      </c>
      <c r="I9" s="4866" t="s">
        <v>59</v>
      </c>
      <c r="J9" s="237" t="s">
        <v>2</v>
      </c>
      <c r="K9" s="4294" t="s">
        <v>54</v>
      </c>
      <c r="L9" s="237" t="s">
        <v>2</v>
      </c>
      <c r="M9" s="237" t="s">
        <v>2</v>
      </c>
      <c r="N9" s="4288" t="s">
        <v>16</v>
      </c>
      <c r="O9" s="4288" t="s">
        <v>16</v>
      </c>
      <c r="P9" s="1624" t="s">
        <v>3</v>
      </c>
      <c r="Q9" s="237" t="s">
        <v>2</v>
      </c>
      <c r="R9" s="5400" t="s">
        <v>16</v>
      </c>
      <c r="S9" s="4294" t="s">
        <v>15</v>
      </c>
      <c r="T9" s="1637" t="s">
        <v>2</v>
      </c>
      <c r="U9" s="1396" t="s">
        <v>16</v>
      </c>
      <c r="V9" s="4288" t="s">
        <v>16</v>
      </c>
      <c r="W9" s="1633" t="s">
        <v>4</v>
      </c>
      <c r="X9" s="1400" t="s">
        <v>4</v>
      </c>
      <c r="Y9" s="1396" t="s">
        <v>16</v>
      </c>
      <c r="Z9" s="1398" t="s">
        <v>3</v>
      </c>
      <c r="AA9" s="1398" t="s">
        <v>3</v>
      </c>
      <c r="AB9" s="4288" t="s">
        <v>16</v>
      </c>
      <c r="AC9" s="4288" t="s">
        <v>16</v>
      </c>
      <c r="AD9" s="4866" t="s">
        <v>59</v>
      </c>
      <c r="AE9" s="4866" t="s">
        <v>59</v>
      </c>
      <c r="AF9" s="237" t="s">
        <v>2</v>
      </c>
      <c r="AG9" s="1400" t="s">
        <v>2268</v>
      </c>
      <c r="AH9" s="1400" t="s">
        <v>4</v>
      </c>
      <c r="AI9" s="1396" t="s">
        <v>16</v>
      </c>
      <c r="AJ9" s="5422" t="s">
        <v>1047</v>
      </c>
      <c r="AK9" s="1407" t="s">
        <v>3</v>
      </c>
      <c r="AL9" s="1623" t="s">
        <v>2</v>
      </c>
      <c r="AM9" s="263" t="s">
        <v>2</v>
      </c>
      <c r="AN9" s="237" t="s">
        <v>2</v>
      </c>
      <c r="AO9" s="237" t="s">
        <v>2</v>
      </c>
      <c r="AP9" s="1396" t="s">
        <v>16</v>
      </c>
      <c r="AQ9" s="1569">
        <v>0</v>
      </c>
      <c r="AR9" s="5401">
        <f t="shared" si="0"/>
        <v>8</v>
      </c>
      <c r="AS9" s="1435">
        <f t="shared" si="1"/>
        <v>5</v>
      </c>
      <c r="AT9" s="1435">
        <f t="shared" si="2"/>
        <v>4</v>
      </c>
      <c r="AU9" s="1435">
        <f t="shared" si="3"/>
        <v>9</v>
      </c>
      <c r="AV9" s="5402">
        <f t="shared" si="4"/>
        <v>1</v>
      </c>
      <c r="AW9" s="5402">
        <f t="shared" si="5"/>
        <v>0</v>
      </c>
      <c r="AX9" s="5402">
        <v>2</v>
      </c>
      <c r="AY9" s="1436">
        <f t="shared" si="6"/>
        <v>19</v>
      </c>
    </row>
    <row r="10" spans="1:55" ht="21" customHeight="1" thickBot="1">
      <c r="A10" s="5457" t="s">
        <v>1709</v>
      </c>
      <c r="B10" s="1629" t="s">
        <v>2</v>
      </c>
      <c r="C10" s="4295" t="s">
        <v>15</v>
      </c>
      <c r="D10" s="236" t="s">
        <v>2</v>
      </c>
      <c r="E10" s="233" t="s">
        <v>16</v>
      </c>
      <c r="F10" s="233" t="s">
        <v>16</v>
      </c>
      <c r="G10" s="232" t="s">
        <v>4</v>
      </c>
      <c r="H10" s="269" t="s">
        <v>4</v>
      </c>
      <c r="I10" s="1625" t="s">
        <v>16</v>
      </c>
      <c r="J10" s="236" t="s">
        <v>2</v>
      </c>
      <c r="K10" s="236" t="s">
        <v>2</v>
      </c>
      <c r="L10" s="236" t="s">
        <v>2</v>
      </c>
      <c r="M10" s="232" t="s">
        <v>4</v>
      </c>
      <c r="N10" s="232" t="s">
        <v>4</v>
      </c>
      <c r="O10" s="1628" t="s">
        <v>16</v>
      </c>
      <c r="P10" s="1629" t="s">
        <v>2</v>
      </c>
      <c r="Q10" s="4866" t="s">
        <v>59</v>
      </c>
      <c r="R10" s="5423" t="s">
        <v>1047</v>
      </c>
      <c r="S10" s="236" t="s">
        <v>2</v>
      </c>
      <c r="T10" s="1407" t="s">
        <v>3</v>
      </c>
      <c r="U10" s="233" t="s">
        <v>16</v>
      </c>
      <c r="V10" s="1628" t="s">
        <v>16</v>
      </c>
      <c r="W10" s="1627" t="s">
        <v>4</v>
      </c>
      <c r="X10" s="232" t="s">
        <v>4</v>
      </c>
      <c r="Y10" s="233" t="s">
        <v>16</v>
      </c>
      <c r="Z10" s="238" t="s">
        <v>2</v>
      </c>
      <c r="AA10" s="236" t="s">
        <v>2</v>
      </c>
      <c r="AB10" s="4288" t="s">
        <v>16</v>
      </c>
      <c r="AC10" s="5403" t="s">
        <v>1047</v>
      </c>
      <c r="AD10" s="4303" t="s">
        <v>15</v>
      </c>
      <c r="AE10" s="236" t="s">
        <v>2</v>
      </c>
      <c r="AF10" s="236" t="s">
        <v>2</v>
      </c>
      <c r="AG10" s="232" t="s">
        <v>4</v>
      </c>
      <c r="AH10" s="232" t="s">
        <v>4</v>
      </c>
      <c r="AI10" s="233" t="s">
        <v>16</v>
      </c>
      <c r="AJ10" s="1628" t="s">
        <v>16</v>
      </c>
      <c r="AK10" s="4304" t="s">
        <v>15</v>
      </c>
      <c r="AL10" s="1626" t="s">
        <v>2</v>
      </c>
      <c r="AM10" s="258" t="s">
        <v>2</v>
      </c>
      <c r="AN10" s="236" t="s">
        <v>2</v>
      </c>
      <c r="AO10" s="236" t="s">
        <v>2</v>
      </c>
      <c r="AP10" s="233" t="s">
        <v>16</v>
      </c>
      <c r="AQ10" s="270" t="s">
        <v>16</v>
      </c>
      <c r="AR10" s="1454">
        <f t="shared" si="0"/>
        <v>12</v>
      </c>
      <c r="AS10" s="1438">
        <f t="shared" si="1"/>
        <v>1</v>
      </c>
      <c r="AT10" s="1438">
        <f t="shared" si="2"/>
        <v>6</v>
      </c>
      <c r="AU10" s="1438">
        <f t="shared" si="3"/>
        <v>8</v>
      </c>
      <c r="AV10" s="5406">
        <f t="shared" si="4"/>
        <v>2</v>
      </c>
      <c r="AW10" s="5406">
        <f t="shared" si="5"/>
        <v>1</v>
      </c>
      <c r="AX10" s="5406">
        <v>2</v>
      </c>
      <c r="AY10" s="1442">
        <f t="shared" si="6"/>
        <v>16</v>
      </c>
      <c r="BA10" s="5357"/>
    </row>
    <row r="11" spans="1:55" ht="21" customHeight="1" thickBot="1">
      <c r="A11" s="5458" t="s">
        <v>37</v>
      </c>
      <c r="B11" s="4294" t="s">
        <v>15</v>
      </c>
      <c r="C11" s="5411" t="s">
        <v>3</v>
      </c>
      <c r="D11" s="246" t="s">
        <v>2</v>
      </c>
      <c r="E11" s="243" t="s">
        <v>16</v>
      </c>
      <c r="F11" s="243" t="s">
        <v>16</v>
      </c>
      <c r="G11" s="242" t="s">
        <v>4</v>
      </c>
      <c r="H11" s="310" t="s">
        <v>4</v>
      </c>
      <c r="I11" s="1635" t="s">
        <v>16</v>
      </c>
      <c r="J11" s="238" t="s">
        <v>2</v>
      </c>
      <c r="K11" s="238" t="s">
        <v>2</v>
      </c>
      <c r="L11" s="238" t="s">
        <v>2</v>
      </c>
      <c r="M11" s="4299" t="s">
        <v>15</v>
      </c>
      <c r="N11" s="1396" t="s">
        <v>16</v>
      </c>
      <c r="O11" s="4298" t="s">
        <v>16</v>
      </c>
      <c r="P11" s="1637" t="s">
        <v>2</v>
      </c>
      <c r="Q11" s="238" t="s">
        <v>2</v>
      </c>
      <c r="R11" s="4312" t="s">
        <v>3</v>
      </c>
      <c r="S11" s="238" t="s">
        <v>2</v>
      </c>
      <c r="T11" s="1568" t="s">
        <v>3</v>
      </c>
      <c r="U11" s="1411" t="s">
        <v>4</v>
      </c>
      <c r="V11" s="4298" t="s">
        <v>16</v>
      </c>
      <c r="W11" s="4307" t="s">
        <v>4</v>
      </c>
      <c r="X11" s="1411" t="s">
        <v>4</v>
      </c>
      <c r="Y11" s="1577" t="s">
        <v>16</v>
      </c>
      <c r="Z11" s="1568" t="s">
        <v>3</v>
      </c>
      <c r="AA11" s="238" t="s">
        <v>2</v>
      </c>
      <c r="AB11" s="5407" t="s">
        <v>1047</v>
      </c>
      <c r="AC11" s="4298" t="s">
        <v>16</v>
      </c>
      <c r="AD11" s="1637" t="s">
        <v>2</v>
      </c>
      <c r="AE11" s="4299" t="s">
        <v>54</v>
      </c>
      <c r="AF11" s="238" t="s">
        <v>2</v>
      </c>
      <c r="AG11" s="1411" t="s">
        <v>4</v>
      </c>
      <c r="AH11" s="1411" t="s">
        <v>4</v>
      </c>
      <c r="AI11" s="1577" t="s">
        <v>16</v>
      </c>
      <c r="AJ11" s="4298" t="s">
        <v>16</v>
      </c>
      <c r="AK11" s="1407" t="s">
        <v>3</v>
      </c>
      <c r="AL11" s="4313" t="s">
        <v>2</v>
      </c>
      <c r="AM11" s="264" t="s">
        <v>2</v>
      </c>
      <c r="AN11" s="238" t="s">
        <v>2</v>
      </c>
      <c r="AO11" s="238" t="s">
        <v>2</v>
      </c>
      <c r="AP11" s="1577" t="s">
        <v>16</v>
      </c>
      <c r="AQ11" s="1571" t="s">
        <v>16</v>
      </c>
      <c r="AR11" s="5409">
        <f t="shared" si="0"/>
        <v>11</v>
      </c>
      <c r="AS11" s="1445">
        <f t="shared" si="1"/>
        <v>5</v>
      </c>
      <c r="AT11" s="1445">
        <f t="shared" si="2"/>
        <v>5</v>
      </c>
      <c r="AU11" s="1445">
        <f t="shared" si="3"/>
        <v>8</v>
      </c>
      <c r="AV11" s="5410">
        <f t="shared" si="4"/>
        <v>1</v>
      </c>
      <c r="AW11" s="5410">
        <f t="shared" si="5"/>
        <v>1</v>
      </c>
      <c r="AX11" s="5410">
        <v>2</v>
      </c>
      <c r="AY11" s="1446">
        <f t="shared" si="6"/>
        <v>21</v>
      </c>
    </row>
    <row r="12" spans="1:55" ht="21" customHeight="1" thickBot="1">
      <c r="A12" s="5440" t="s">
        <v>22</v>
      </c>
      <c r="B12" s="1636" t="s">
        <v>3</v>
      </c>
      <c r="C12" s="5430" t="s">
        <v>2258</v>
      </c>
      <c r="D12" s="237" t="s">
        <v>2</v>
      </c>
      <c r="E12" s="4294" t="s">
        <v>15</v>
      </c>
      <c r="F12" s="237" t="s">
        <v>2</v>
      </c>
      <c r="G12" s="1396" t="s">
        <v>16</v>
      </c>
      <c r="H12" s="1569" t="s">
        <v>16</v>
      </c>
      <c r="I12" s="1622" t="s">
        <v>2</v>
      </c>
      <c r="J12" s="1398" t="s">
        <v>3</v>
      </c>
      <c r="K12" s="237" t="s">
        <v>2</v>
      </c>
      <c r="L12" s="1396" t="s">
        <v>16</v>
      </c>
      <c r="M12" s="1400" t="s">
        <v>4</v>
      </c>
      <c r="N12" s="1400" t="s">
        <v>4</v>
      </c>
      <c r="O12" s="4288" t="s">
        <v>16</v>
      </c>
      <c r="P12" s="1622" t="s">
        <v>2</v>
      </c>
      <c r="Q12" s="4866" t="s">
        <v>59</v>
      </c>
      <c r="R12" s="4309" t="s">
        <v>3</v>
      </c>
      <c r="S12" s="1396" t="s">
        <v>16</v>
      </c>
      <c r="T12" s="1396" t="s">
        <v>16</v>
      </c>
      <c r="U12" s="1400" t="s">
        <v>4</v>
      </c>
      <c r="V12" s="4292" t="s">
        <v>4</v>
      </c>
      <c r="W12" s="4293" t="s">
        <v>16</v>
      </c>
      <c r="X12" s="237" t="s">
        <v>2</v>
      </c>
      <c r="Y12" s="4295" t="s">
        <v>15</v>
      </c>
      <c r="Z12" s="237" t="s">
        <v>2</v>
      </c>
      <c r="AA12" s="4294" t="s">
        <v>15</v>
      </c>
      <c r="AB12" s="1398" t="s">
        <v>3</v>
      </c>
      <c r="AC12" s="4288" t="s">
        <v>16</v>
      </c>
      <c r="AD12" s="1622" t="s">
        <v>2</v>
      </c>
      <c r="AE12" s="237" t="s">
        <v>2</v>
      </c>
      <c r="AF12" s="237" t="s">
        <v>2</v>
      </c>
      <c r="AG12" s="1398" t="s">
        <v>3</v>
      </c>
      <c r="AH12" s="237" t="s">
        <v>2</v>
      </c>
      <c r="AI12" s="1396" t="s">
        <v>16</v>
      </c>
      <c r="AJ12" s="4288" t="s">
        <v>16</v>
      </c>
      <c r="AK12" s="1674" t="s">
        <v>4</v>
      </c>
      <c r="AL12" s="4292" t="s">
        <v>4</v>
      </c>
      <c r="AM12" s="1675" t="s">
        <v>16</v>
      </c>
      <c r="AN12" s="237" t="s">
        <v>2</v>
      </c>
      <c r="AO12" s="237" t="s">
        <v>2</v>
      </c>
      <c r="AP12" s="1571" t="s">
        <v>16</v>
      </c>
      <c r="AQ12" s="5398" t="s">
        <v>1047</v>
      </c>
      <c r="AR12" s="5401">
        <f t="shared" si="0"/>
        <v>11</v>
      </c>
      <c r="AS12" s="1435">
        <f t="shared" si="1"/>
        <v>4</v>
      </c>
      <c r="AT12" s="1435">
        <f t="shared" si="2"/>
        <v>6</v>
      </c>
      <c r="AU12" s="1435">
        <f t="shared" si="3"/>
        <v>8</v>
      </c>
      <c r="AV12" s="5402">
        <f t="shared" si="4"/>
        <v>0</v>
      </c>
      <c r="AW12" s="5402">
        <f t="shared" si="5"/>
        <v>1</v>
      </c>
      <c r="AX12" s="5402">
        <v>2</v>
      </c>
      <c r="AY12" s="1436">
        <f t="shared" si="6"/>
        <v>20</v>
      </c>
    </row>
    <row r="13" spans="1:55" ht="21" customHeight="1" thickBot="1">
      <c r="A13" s="5441" t="s">
        <v>523</v>
      </c>
      <c r="B13" s="1629" t="s">
        <v>2</v>
      </c>
      <c r="C13" s="236" t="s">
        <v>2</v>
      </c>
      <c r="D13" s="236" t="s">
        <v>2</v>
      </c>
      <c r="E13" s="1407" t="s">
        <v>3</v>
      </c>
      <c r="F13" s="236" t="s">
        <v>2</v>
      </c>
      <c r="G13" s="233" t="s">
        <v>16</v>
      </c>
      <c r="H13" s="270" t="s">
        <v>16</v>
      </c>
      <c r="I13" s="1629" t="s">
        <v>2</v>
      </c>
      <c r="J13" s="1407" t="s">
        <v>3</v>
      </c>
      <c r="K13" s="232" t="s">
        <v>4</v>
      </c>
      <c r="L13" s="232" t="s">
        <v>4</v>
      </c>
      <c r="M13" s="233" t="s">
        <v>16</v>
      </c>
      <c r="N13" s="4296" t="s">
        <v>3</v>
      </c>
      <c r="O13" s="233" t="s">
        <v>16</v>
      </c>
      <c r="P13" s="233" t="s">
        <v>16</v>
      </c>
      <c r="Q13" s="233" t="s">
        <v>16</v>
      </c>
      <c r="R13" s="5463">
        <v>0</v>
      </c>
      <c r="S13" s="1637" t="s">
        <v>2</v>
      </c>
      <c r="T13" s="1637" t="s">
        <v>2</v>
      </c>
      <c r="U13" s="232" t="s">
        <v>4</v>
      </c>
      <c r="V13" s="1630" t="s">
        <v>4</v>
      </c>
      <c r="W13" s="1625" t="s">
        <v>16</v>
      </c>
      <c r="X13" s="236" t="s">
        <v>2</v>
      </c>
      <c r="Y13" s="4866" t="s">
        <v>59</v>
      </c>
      <c r="Z13" s="1407" t="s">
        <v>3</v>
      </c>
      <c r="AA13" s="236" t="s">
        <v>2</v>
      </c>
      <c r="AB13" s="1407" t="s">
        <v>3</v>
      </c>
      <c r="AC13" s="1628" t="s">
        <v>16</v>
      </c>
      <c r="AD13" s="1629" t="s">
        <v>2</v>
      </c>
      <c r="AE13" s="236" t="s">
        <v>2</v>
      </c>
      <c r="AF13" s="4295" t="s">
        <v>15</v>
      </c>
      <c r="AG13" s="236" t="s">
        <v>2</v>
      </c>
      <c r="AH13" s="633" t="s">
        <v>2271</v>
      </c>
      <c r="AI13" s="233" t="s">
        <v>16</v>
      </c>
      <c r="AJ13" s="1628" t="s">
        <v>16</v>
      </c>
      <c r="AK13" s="256" t="s">
        <v>4</v>
      </c>
      <c r="AL13" s="1630" t="s">
        <v>4</v>
      </c>
      <c r="AM13" s="259" t="s">
        <v>16</v>
      </c>
      <c r="AN13" s="236" t="s">
        <v>2</v>
      </c>
      <c r="AO13" s="236" t="s">
        <v>2</v>
      </c>
      <c r="AP13" s="5403" t="s">
        <v>1047</v>
      </c>
      <c r="AQ13" s="270" t="s">
        <v>16</v>
      </c>
      <c r="AR13" s="1454">
        <f t="shared" si="0"/>
        <v>9</v>
      </c>
      <c r="AS13" s="1438">
        <f t="shared" si="1"/>
        <v>4</v>
      </c>
      <c r="AT13" s="1438">
        <f t="shared" si="2"/>
        <v>6</v>
      </c>
      <c r="AU13" s="1438">
        <f t="shared" si="3"/>
        <v>8</v>
      </c>
      <c r="AV13" s="5406">
        <f t="shared" si="4"/>
        <v>0</v>
      </c>
      <c r="AW13" s="5406">
        <f t="shared" si="5"/>
        <v>1</v>
      </c>
      <c r="AX13" s="5406">
        <v>2</v>
      </c>
      <c r="AY13" s="1442">
        <f t="shared" si="6"/>
        <v>20</v>
      </c>
      <c r="BA13" s="5357"/>
    </row>
    <row r="14" spans="1:55" ht="21" customHeight="1" thickBot="1">
      <c r="A14" s="5442" t="s">
        <v>646</v>
      </c>
      <c r="B14" s="1636" t="s">
        <v>3</v>
      </c>
      <c r="C14" s="238" t="s">
        <v>2</v>
      </c>
      <c r="D14" s="238" t="s">
        <v>2</v>
      </c>
      <c r="E14" s="1568" t="s">
        <v>3</v>
      </c>
      <c r="F14" s="4299" t="s">
        <v>15</v>
      </c>
      <c r="G14" s="1577" t="s">
        <v>16</v>
      </c>
      <c r="H14" s="1571" t="s">
        <v>16</v>
      </c>
      <c r="I14" s="1637" t="s">
        <v>2</v>
      </c>
      <c r="J14" s="1568" t="s">
        <v>3</v>
      </c>
      <c r="K14" s="1411" t="s">
        <v>4</v>
      </c>
      <c r="L14" s="1411" t="s">
        <v>4</v>
      </c>
      <c r="M14" s="1577" t="s">
        <v>16</v>
      </c>
      <c r="N14" s="1568" t="s">
        <v>3</v>
      </c>
      <c r="O14" s="1638" t="s">
        <v>3</v>
      </c>
      <c r="P14" s="1637" t="s">
        <v>2</v>
      </c>
      <c r="Q14" s="238" t="s">
        <v>2</v>
      </c>
      <c r="R14" s="5408" t="s">
        <v>16</v>
      </c>
      <c r="S14" s="1577" t="s">
        <v>16</v>
      </c>
      <c r="T14" s="1577" t="s">
        <v>16</v>
      </c>
      <c r="U14" s="1396" t="s">
        <v>16</v>
      </c>
      <c r="V14" s="1632" t="s">
        <v>4</v>
      </c>
      <c r="W14" s="1635" t="s">
        <v>16</v>
      </c>
      <c r="X14" s="4299" t="s">
        <v>15</v>
      </c>
      <c r="Y14" s="238" t="s">
        <v>2</v>
      </c>
      <c r="Z14" s="238" t="s">
        <v>2</v>
      </c>
      <c r="AA14" s="4299" t="s">
        <v>15</v>
      </c>
      <c r="AB14" s="1568" t="s">
        <v>2274</v>
      </c>
      <c r="AC14" s="4298" t="s">
        <v>16</v>
      </c>
      <c r="AD14" s="1637" t="s">
        <v>2</v>
      </c>
      <c r="AE14" s="236" t="s">
        <v>2</v>
      </c>
      <c r="AF14" s="238" t="s">
        <v>2276</v>
      </c>
      <c r="AG14" s="4866" t="s">
        <v>59</v>
      </c>
      <c r="AH14" s="1568" t="s">
        <v>2274</v>
      </c>
      <c r="AI14" s="1577" t="s">
        <v>16</v>
      </c>
      <c r="AJ14" s="4298" t="s">
        <v>16</v>
      </c>
      <c r="AK14" s="1573" t="s">
        <v>4</v>
      </c>
      <c r="AL14" s="1632" t="s">
        <v>2275</v>
      </c>
      <c r="AM14" s="1564" t="s">
        <v>16</v>
      </c>
      <c r="AN14" s="238" t="s">
        <v>2</v>
      </c>
      <c r="AO14" s="238" t="s">
        <v>2</v>
      </c>
      <c r="AP14" s="5407" t="s">
        <v>1047</v>
      </c>
      <c r="AQ14" s="1571" t="s">
        <v>16</v>
      </c>
      <c r="AR14" s="5409">
        <f t="shared" si="0"/>
        <v>10</v>
      </c>
      <c r="AS14" s="1445">
        <f t="shared" si="1"/>
        <v>5</v>
      </c>
      <c r="AT14" s="1445">
        <f t="shared" si="2"/>
        <v>5</v>
      </c>
      <c r="AU14" s="1445">
        <f t="shared" si="3"/>
        <v>9</v>
      </c>
      <c r="AV14" s="5410">
        <f t="shared" si="4"/>
        <v>0</v>
      </c>
      <c r="AW14" s="5410" t="s">
        <v>2263</v>
      </c>
      <c r="AX14" s="5410">
        <v>0</v>
      </c>
      <c r="AY14" s="1446">
        <f t="shared" si="6"/>
        <v>20</v>
      </c>
    </row>
    <row r="15" spans="1:55" ht="21" customHeight="1" thickBot="1">
      <c r="A15" s="5443" t="s">
        <v>75</v>
      </c>
      <c r="B15" s="1633" t="s">
        <v>4</v>
      </c>
      <c r="C15" s="1396" t="s">
        <v>16</v>
      </c>
      <c r="D15" s="237" t="s">
        <v>2</v>
      </c>
      <c r="E15" s="237" t="s">
        <v>2</v>
      </c>
      <c r="F15" s="236" t="s">
        <v>2</v>
      </c>
      <c r="G15" s="1396" t="s">
        <v>16</v>
      </c>
      <c r="H15" s="1569" t="s">
        <v>16</v>
      </c>
      <c r="I15" s="1636" t="s">
        <v>3</v>
      </c>
      <c r="J15" s="237" t="s">
        <v>2</v>
      </c>
      <c r="K15" s="1400" t="s">
        <v>4</v>
      </c>
      <c r="L15" s="1400" t="s">
        <v>4</v>
      </c>
      <c r="M15" s="1396" t="s">
        <v>16</v>
      </c>
      <c r="N15" s="1396" t="s">
        <v>16</v>
      </c>
      <c r="O15" s="4288" t="s">
        <v>16</v>
      </c>
      <c r="P15" s="1636" t="s">
        <v>3</v>
      </c>
      <c r="Q15" s="237" t="s">
        <v>2</v>
      </c>
      <c r="R15" s="5400" t="s">
        <v>16</v>
      </c>
      <c r="S15" s="1398" t="s">
        <v>3</v>
      </c>
      <c r="T15" s="237" t="s">
        <v>2</v>
      </c>
      <c r="U15" s="1396" t="s">
        <v>16</v>
      </c>
      <c r="V15" s="4296" t="s">
        <v>3</v>
      </c>
      <c r="W15" s="1622" t="s">
        <v>2</v>
      </c>
      <c r="X15" s="4294" t="s">
        <v>15</v>
      </c>
      <c r="Y15" s="1400" t="s">
        <v>4</v>
      </c>
      <c r="Z15" s="1400" t="s">
        <v>4</v>
      </c>
      <c r="AA15" s="1396" t="s">
        <v>16</v>
      </c>
      <c r="AB15" s="1396" t="s">
        <v>16</v>
      </c>
      <c r="AC15" s="1634" t="s">
        <v>3</v>
      </c>
      <c r="AD15" s="1622" t="s">
        <v>2</v>
      </c>
      <c r="AE15" s="1407" t="s">
        <v>3</v>
      </c>
      <c r="AF15" s="4866" t="s">
        <v>59</v>
      </c>
      <c r="AG15" s="1396" t="s">
        <v>16</v>
      </c>
      <c r="AH15" s="1396" t="s">
        <v>16</v>
      </c>
      <c r="AI15" s="1400" t="s">
        <v>4</v>
      </c>
      <c r="AJ15" s="4292" t="s">
        <v>4</v>
      </c>
      <c r="AK15" s="1675" t="s">
        <v>16</v>
      </c>
      <c r="AL15" s="4295" t="s">
        <v>15</v>
      </c>
      <c r="AM15" s="263" t="s">
        <v>2</v>
      </c>
      <c r="AN15" s="237" t="s">
        <v>2</v>
      </c>
      <c r="AO15" s="237" t="s">
        <v>2</v>
      </c>
      <c r="AP15" s="1398" t="s">
        <v>3</v>
      </c>
      <c r="AQ15" s="1569" t="s">
        <v>16</v>
      </c>
      <c r="AR15" s="5401">
        <f t="shared" si="0"/>
        <v>7</v>
      </c>
      <c r="AS15" s="1435">
        <f t="shared" si="1"/>
        <v>6</v>
      </c>
      <c r="AT15" s="1435">
        <f t="shared" si="2"/>
        <v>6</v>
      </c>
      <c r="AU15" s="1435">
        <f t="shared" si="3"/>
        <v>10</v>
      </c>
      <c r="AV15" s="5402">
        <f t="shared" si="4"/>
        <v>0</v>
      </c>
      <c r="AW15" s="5402">
        <f t="shared" si="5"/>
        <v>0</v>
      </c>
      <c r="AX15" s="5402">
        <v>2</v>
      </c>
      <c r="AY15" s="1436">
        <f t="shared" si="6"/>
        <v>24</v>
      </c>
    </row>
    <row r="16" spans="1:55" ht="21" customHeight="1" thickBot="1">
      <c r="A16" s="5443" t="s">
        <v>526</v>
      </c>
      <c r="B16" s="1627" t="s">
        <v>4</v>
      </c>
      <c r="C16" s="233" t="s">
        <v>16</v>
      </c>
      <c r="D16" s="1407" t="s">
        <v>3</v>
      </c>
      <c r="E16" s="270" t="s">
        <v>16</v>
      </c>
      <c r="F16" s="236" t="s">
        <v>2</v>
      </c>
      <c r="G16" s="1398" t="s">
        <v>3</v>
      </c>
      <c r="H16" s="270" t="s">
        <v>16</v>
      </c>
      <c r="I16" s="1624" t="s">
        <v>3</v>
      </c>
      <c r="J16" s="236" t="s">
        <v>2</v>
      </c>
      <c r="K16" s="236" t="s">
        <v>2</v>
      </c>
      <c r="L16" s="233" t="s">
        <v>16</v>
      </c>
      <c r="M16" s="4299" t="s">
        <v>15</v>
      </c>
      <c r="N16" s="1398" t="s">
        <v>3</v>
      </c>
      <c r="O16" s="1628" t="s">
        <v>16</v>
      </c>
      <c r="P16" s="424" t="s">
        <v>2261</v>
      </c>
      <c r="Q16" s="424" t="s">
        <v>2261</v>
      </c>
      <c r="R16" s="5404" t="s">
        <v>16</v>
      </c>
      <c r="S16" s="238" t="s">
        <v>2</v>
      </c>
      <c r="T16" s="4295" t="s">
        <v>54</v>
      </c>
      <c r="U16" s="233" t="s">
        <v>16</v>
      </c>
      <c r="V16" s="1628" t="s">
        <v>16</v>
      </c>
      <c r="W16" s="1629" t="s">
        <v>2</v>
      </c>
      <c r="X16" s="236" t="s">
        <v>2</v>
      </c>
      <c r="Y16" s="232" t="s">
        <v>4</v>
      </c>
      <c r="Z16" s="232" t="s">
        <v>4</v>
      </c>
      <c r="AA16" s="233" t="s">
        <v>16</v>
      </c>
      <c r="AB16" s="233" t="s">
        <v>16</v>
      </c>
      <c r="AC16" s="5422" t="s">
        <v>1047</v>
      </c>
      <c r="AD16" s="1629" t="s">
        <v>2</v>
      </c>
      <c r="AE16" s="236" t="s">
        <v>2</v>
      </c>
      <c r="AF16" s="4295" t="s">
        <v>15</v>
      </c>
      <c r="AG16" s="233" t="s">
        <v>16</v>
      </c>
      <c r="AH16" s="233" t="s">
        <v>16</v>
      </c>
      <c r="AI16" s="232" t="s">
        <v>4</v>
      </c>
      <c r="AJ16" s="1630" t="s">
        <v>4</v>
      </c>
      <c r="AK16" s="259" t="s">
        <v>16</v>
      </c>
      <c r="AL16" s="1626" t="s">
        <v>2</v>
      </c>
      <c r="AM16" s="258" t="s">
        <v>2</v>
      </c>
      <c r="AN16" s="236" t="s">
        <v>2</v>
      </c>
      <c r="AO16" s="236" t="s">
        <v>2</v>
      </c>
      <c r="AP16" s="1407" t="s">
        <v>3</v>
      </c>
      <c r="AQ16" s="270" t="s">
        <v>16</v>
      </c>
      <c r="AR16" s="1454">
        <f t="shared" si="0"/>
        <v>10</v>
      </c>
      <c r="AS16" s="1438">
        <f t="shared" si="1"/>
        <v>3</v>
      </c>
      <c r="AT16" s="1438">
        <f t="shared" si="2"/>
        <v>4</v>
      </c>
      <c r="AU16" s="1438">
        <f t="shared" si="3"/>
        <v>10</v>
      </c>
      <c r="AV16" s="5406">
        <f t="shared" si="4"/>
        <v>1</v>
      </c>
      <c r="AW16" s="5406">
        <f t="shared" si="5"/>
        <v>0</v>
      </c>
      <c r="AX16" s="5406">
        <v>2</v>
      </c>
      <c r="AY16" s="1442">
        <f t="shared" si="6"/>
        <v>15</v>
      </c>
      <c r="AZ16">
        <v>0</v>
      </c>
    </row>
    <row r="17" spans="1:56" ht="21" customHeight="1" thickBot="1">
      <c r="A17" s="5444" t="s">
        <v>39</v>
      </c>
      <c r="B17" s="4307" t="s">
        <v>4</v>
      </c>
      <c r="C17" s="1577" t="s">
        <v>16</v>
      </c>
      <c r="D17" s="4295" t="s">
        <v>15</v>
      </c>
      <c r="E17" s="238" t="s">
        <v>2</v>
      </c>
      <c r="F17" s="1568" t="s">
        <v>3</v>
      </c>
      <c r="G17" s="1577" t="s">
        <v>16</v>
      </c>
      <c r="H17" s="1571" t="s">
        <v>16</v>
      </c>
      <c r="I17" s="1631" t="s">
        <v>3</v>
      </c>
      <c r="J17" s="238" t="s">
        <v>2</v>
      </c>
      <c r="K17" s="4299" t="s">
        <v>15</v>
      </c>
      <c r="L17" s="1577" t="s">
        <v>16</v>
      </c>
      <c r="M17" s="1411" t="s">
        <v>4</v>
      </c>
      <c r="N17" s="1411" t="s">
        <v>4</v>
      </c>
      <c r="O17" s="4298" t="s">
        <v>16</v>
      </c>
      <c r="P17" s="1631" t="s">
        <v>3</v>
      </c>
      <c r="Q17" s="424" t="s">
        <v>59</v>
      </c>
      <c r="R17" s="5408" t="s">
        <v>16</v>
      </c>
      <c r="S17" s="1568" t="s">
        <v>3</v>
      </c>
      <c r="T17" s="238" t="s">
        <v>2</v>
      </c>
      <c r="U17" s="1577" t="s">
        <v>16</v>
      </c>
      <c r="V17" s="4298" t="s">
        <v>16</v>
      </c>
      <c r="W17" s="4295" t="s">
        <v>54</v>
      </c>
      <c r="X17" s="238" t="s">
        <v>2</v>
      </c>
      <c r="Y17" s="1411" t="s">
        <v>4</v>
      </c>
      <c r="Z17" s="1411" t="s">
        <v>4</v>
      </c>
      <c r="AA17" s="1577" t="s">
        <v>16</v>
      </c>
      <c r="AB17" s="1577" t="s">
        <v>16</v>
      </c>
      <c r="AC17" s="1638" t="s">
        <v>3</v>
      </c>
      <c r="AD17" s="1637" t="s">
        <v>2</v>
      </c>
      <c r="AE17" s="238" t="s">
        <v>2</v>
      </c>
      <c r="AF17" s="238" t="s">
        <v>2</v>
      </c>
      <c r="AG17" s="1577" t="s">
        <v>16</v>
      </c>
      <c r="AH17" s="237" t="s">
        <v>2</v>
      </c>
      <c r="AI17" s="1411" t="s">
        <v>4</v>
      </c>
      <c r="AJ17" s="1632" t="s">
        <v>4</v>
      </c>
      <c r="AK17" s="1564" t="s">
        <v>16</v>
      </c>
      <c r="AL17" s="1577" t="s">
        <v>16</v>
      </c>
      <c r="AM17" s="264" t="s">
        <v>2</v>
      </c>
      <c r="AN17" s="238" t="s">
        <v>2</v>
      </c>
      <c r="AO17" s="238" t="s">
        <v>2</v>
      </c>
      <c r="AP17" s="1568" t="s">
        <v>3</v>
      </c>
      <c r="AQ17" s="1571" t="s">
        <v>16</v>
      </c>
      <c r="AR17" s="5409">
        <f t="shared" si="0"/>
        <v>8</v>
      </c>
      <c r="AS17" s="1445">
        <f t="shared" si="1"/>
        <v>5</v>
      </c>
      <c r="AT17" s="1445">
        <f t="shared" si="2"/>
        <v>6</v>
      </c>
      <c r="AU17" s="1445">
        <f t="shared" si="3"/>
        <v>10</v>
      </c>
      <c r="AV17" s="5410">
        <f t="shared" si="4"/>
        <v>0</v>
      </c>
      <c r="AW17" s="5410">
        <f t="shared" si="5"/>
        <v>0</v>
      </c>
      <c r="AX17" s="5410">
        <v>2</v>
      </c>
      <c r="AY17" s="1446">
        <f t="shared" si="6"/>
        <v>22</v>
      </c>
      <c r="AZ17">
        <v>0</v>
      </c>
      <c r="BA17" s="5357"/>
    </row>
    <row r="18" spans="1:56" ht="21" customHeight="1">
      <c r="A18" s="5445" t="s">
        <v>42</v>
      </c>
      <c r="B18" s="4303" t="s">
        <v>54</v>
      </c>
      <c r="C18" s="1400" t="s">
        <v>4</v>
      </c>
      <c r="D18" s="1400" t="s">
        <v>4</v>
      </c>
      <c r="E18" s="1396" t="s">
        <v>16</v>
      </c>
      <c r="F18" s="1398" t="s">
        <v>3</v>
      </c>
      <c r="G18" s="4866" t="s">
        <v>59</v>
      </c>
      <c r="H18" s="1569" t="s">
        <v>16</v>
      </c>
      <c r="I18" s="4287" t="s">
        <v>15</v>
      </c>
      <c r="J18" s="237" t="s">
        <v>2</v>
      </c>
      <c r="K18" s="236" t="s">
        <v>2</v>
      </c>
      <c r="L18" s="1398" t="s">
        <v>3</v>
      </c>
      <c r="M18" s="1396" t="s">
        <v>16</v>
      </c>
      <c r="N18" s="1396" t="s">
        <v>16</v>
      </c>
      <c r="O18" s="4292" t="s">
        <v>4</v>
      </c>
      <c r="P18" s="1633" t="s">
        <v>4</v>
      </c>
      <c r="Q18" s="1396" t="s">
        <v>16</v>
      </c>
      <c r="R18" s="5400" t="s">
        <v>16</v>
      </c>
      <c r="S18" s="237" t="s">
        <v>2</v>
      </c>
      <c r="T18" s="237" t="s">
        <v>2</v>
      </c>
      <c r="U18" s="1398" t="s">
        <v>3</v>
      </c>
      <c r="V18" s="4288" t="s">
        <v>16</v>
      </c>
      <c r="W18" s="237" t="s">
        <v>2</v>
      </c>
      <c r="X18" s="1398" t="s">
        <v>3</v>
      </c>
      <c r="Y18" s="237" t="s">
        <v>2</v>
      </c>
      <c r="Z18" s="1396" t="s">
        <v>16</v>
      </c>
      <c r="AA18" s="1400" t="s">
        <v>4</v>
      </c>
      <c r="AB18" s="1400" t="s">
        <v>4</v>
      </c>
      <c r="AC18" s="4288" t="s">
        <v>16</v>
      </c>
      <c r="AD18" s="1636" t="s">
        <v>3</v>
      </c>
      <c r="AE18" s="4295" t="s">
        <v>15</v>
      </c>
      <c r="AF18" s="237" t="s">
        <v>2</v>
      </c>
      <c r="AG18" s="1407" t="s">
        <v>3</v>
      </c>
      <c r="AH18" s="237" t="s">
        <v>2</v>
      </c>
      <c r="AI18" s="1396" t="s">
        <v>16</v>
      </c>
      <c r="AJ18" s="4288" t="s">
        <v>16</v>
      </c>
      <c r="AK18" s="263" t="s">
        <v>2</v>
      </c>
      <c r="AL18" s="4866" t="s">
        <v>59</v>
      </c>
      <c r="AM18" s="1674" t="s">
        <v>4</v>
      </c>
      <c r="AN18" s="1400" t="s">
        <v>4</v>
      </c>
      <c r="AO18" s="1396" t="s">
        <v>16</v>
      </c>
      <c r="AP18" s="1396" t="s">
        <v>16</v>
      </c>
      <c r="AQ18" s="1671" t="s">
        <v>3</v>
      </c>
      <c r="AR18" s="5401">
        <f t="shared" si="0"/>
        <v>11</v>
      </c>
      <c r="AS18" s="1435">
        <f t="shared" si="1"/>
        <v>5</v>
      </c>
      <c r="AT18" s="1435">
        <f t="shared" si="2"/>
        <v>4</v>
      </c>
      <c r="AU18" s="1435">
        <f t="shared" si="3"/>
        <v>9</v>
      </c>
      <c r="AV18" s="5402">
        <f t="shared" si="4"/>
        <v>0</v>
      </c>
      <c r="AW18" s="5402">
        <f t="shared" si="5"/>
        <v>0</v>
      </c>
      <c r="AX18" s="5402">
        <v>3</v>
      </c>
      <c r="AY18" s="1436">
        <f t="shared" si="6"/>
        <v>18</v>
      </c>
      <c r="AZ18" t="s">
        <v>2264</v>
      </c>
      <c r="BA18" s="5357"/>
      <c r="BD18">
        <v>0</v>
      </c>
    </row>
    <row r="19" spans="1:56" ht="21" customHeight="1">
      <c r="A19" s="5446" t="s">
        <v>41</v>
      </c>
      <c r="B19" s="5426" t="s">
        <v>59</v>
      </c>
      <c r="C19" s="232" t="s">
        <v>4</v>
      </c>
      <c r="D19" s="232" t="s">
        <v>4</v>
      </c>
      <c r="E19" s="233" t="s">
        <v>16</v>
      </c>
      <c r="F19" s="1407" t="s">
        <v>3</v>
      </c>
      <c r="G19" s="1407" t="s">
        <v>3</v>
      </c>
      <c r="H19" s="270" t="s">
        <v>16</v>
      </c>
      <c r="I19" s="1629" t="s">
        <v>2</v>
      </c>
      <c r="J19" s="236" t="s">
        <v>2</v>
      </c>
      <c r="K19" s="4866" t="s">
        <v>59</v>
      </c>
      <c r="L19" s="236" t="s">
        <v>2</v>
      </c>
      <c r="M19" s="233" t="s">
        <v>16</v>
      </c>
      <c r="N19" s="233" t="s">
        <v>16</v>
      </c>
      <c r="O19" s="1630" t="s">
        <v>4</v>
      </c>
      <c r="P19" s="1627" t="s">
        <v>4</v>
      </c>
      <c r="Q19" s="233" t="s">
        <v>16</v>
      </c>
      <c r="R19" s="5404" t="s">
        <v>16</v>
      </c>
      <c r="S19" s="236" t="s">
        <v>2</v>
      </c>
      <c r="T19" s="1407" t="s">
        <v>3</v>
      </c>
      <c r="U19" s="1407" t="s">
        <v>3</v>
      </c>
      <c r="V19" s="1628" t="s">
        <v>16</v>
      </c>
      <c r="W19" s="4295" t="s">
        <v>15</v>
      </c>
      <c r="X19" s="1407" t="s">
        <v>3</v>
      </c>
      <c r="Y19" s="236" t="s">
        <v>2</v>
      </c>
      <c r="Z19" s="233" t="s">
        <v>16</v>
      </c>
      <c r="AA19" s="232" t="s">
        <v>4</v>
      </c>
      <c r="AB19" s="232" t="s">
        <v>4</v>
      </c>
      <c r="AC19" s="1628" t="s">
        <v>16</v>
      </c>
      <c r="AD19" s="1624" t="s">
        <v>3</v>
      </c>
      <c r="AE19" s="236" t="s">
        <v>2</v>
      </c>
      <c r="AF19" s="236" t="s">
        <v>2</v>
      </c>
      <c r="AG19" s="4295" t="s">
        <v>15</v>
      </c>
      <c r="AH19" s="1407" t="s">
        <v>3</v>
      </c>
      <c r="AI19" s="233" t="s">
        <v>16</v>
      </c>
      <c r="AJ19" s="1628" t="s">
        <v>16</v>
      </c>
      <c r="AK19" s="4866" t="s">
        <v>59</v>
      </c>
      <c r="AL19" s="4866" t="s">
        <v>59</v>
      </c>
      <c r="AM19" s="256" t="s">
        <v>4</v>
      </c>
      <c r="AN19" s="232" t="s">
        <v>4</v>
      </c>
      <c r="AO19" s="233" t="s">
        <v>16</v>
      </c>
      <c r="AP19" s="233" t="s">
        <v>16</v>
      </c>
      <c r="AQ19" s="1399" t="s">
        <v>3</v>
      </c>
      <c r="AR19" s="1454">
        <f t="shared" si="0"/>
        <v>9</v>
      </c>
      <c r="AS19" s="1438">
        <f t="shared" si="1"/>
        <v>5</v>
      </c>
      <c r="AT19" s="1438">
        <f t="shared" si="2"/>
        <v>4</v>
      </c>
      <c r="AU19" s="1438">
        <f t="shared" si="3"/>
        <v>9</v>
      </c>
      <c r="AV19" s="5406">
        <f t="shared" si="4"/>
        <v>0</v>
      </c>
      <c r="AW19" s="5406">
        <f t="shared" si="5"/>
        <v>0</v>
      </c>
      <c r="AX19" s="5406">
        <v>2</v>
      </c>
      <c r="AY19" s="1442">
        <f t="shared" si="6"/>
        <v>18</v>
      </c>
      <c r="AZ19" t="s">
        <v>2265</v>
      </c>
      <c r="BA19" s="5357"/>
    </row>
    <row r="20" spans="1:56" ht="21" customHeight="1" thickBot="1">
      <c r="A20" s="5447" t="s">
        <v>521</v>
      </c>
      <c r="B20" s="1637" t="s">
        <v>2</v>
      </c>
      <c r="C20" s="1411" t="s">
        <v>4</v>
      </c>
      <c r="D20" s="1411" t="s">
        <v>4</v>
      </c>
      <c r="E20" s="1577" t="s">
        <v>16</v>
      </c>
      <c r="F20" s="4299" t="s">
        <v>15</v>
      </c>
      <c r="G20" s="1568" t="s">
        <v>3</v>
      </c>
      <c r="H20" s="1571" t="s">
        <v>16</v>
      </c>
      <c r="I20" s="1637" t="s">
        <v>2</v>
      </c>
      <c r="J20" s="238" t="s">
        <v>2</v>
      </c>
      <c r="K20" s="1568" t="s">
        <v>3</v>
      </c>
      <c r="L20" s="238" t="s">
        <v>2</v>
      </c>
      <c r="M20" s="1577" t="s">
        <v>16</v>
      </c>
      <c r="N20" s="1577" t="s">
        <v>16</v>
      </c>
      <c r="O20" s="1632" t="s">
        <v>4</v>
      </c>
      <c r="P20" s="4307" t="s">
        <v>4</v>
      </c>
      <c r="Q20" s="1577" t="s">
        <v>16</v>
      </c>
      <c r="R20" s="5408" t="s">
        <v>16</v>
      </c>
      <c r="S20" s="4299" t="s">
        <v>15</v>
      </c>
      <c r="T20" s="238" t="s">
        <v>2</v>
      </c>
      <c r="U20" s="1568" t="s">
        <v>3</v>
      </c>
      <c r="V20" s="4298" t="s">
        <v>16</v>
      </c>
      <c r="W20" s="1637" t="s">
        <v>2</v>
      </c>
      <c r="X20" s="1568" t="s">
        <v>3</v>
      </c>
      <c r="Y20" s="238" t="s">
        <v>2</v>
      </c>
      <c r="Z20" s="1577" t="s">
        <v>16</v>
      </c>
      <c r="AA20" s="1411" t="s">
        <v>4</v>
      </c>
      <c r="AB20" s="1411" t="s">
        <v>4</v>
      </c>
      <c r="AC20" s="4298" t="s">
        <v>16</v>
      </c>
      <c r="AD20" s="1631">
        <v>0</v>
      </c>
      <c r="AE20" s="238" t="s">
        <v>2</v>
      </c>
      <c r="AF20" s="238" t="s">
        <v>2</v>
      </c>
      <c r="AG20" s="1568" t="s">
        <v>3</v>
      </c>
      <c r="AH20" s="4299" t="s">
        <v>15</v>
      </c>
      <c r="AI20" s="1577" t="s">
        <v>16</v>
      </c>
      <c r="AJ20" s="4298" t="s">
        <v>16</v>
      </c>
      <c r="AK20" s="264" t="s">
        <v>2</v>
      </c>
      <c r="AL20" s="4313" t="s">
        <v>2</v>
      </c>
      <c r="AM20" s="1573" t="s">
        <v>4</v>
      </c>
      <c r="AN20" s="1411" t="s">
        <v>4</v>
      </c>
      <c r="AO20" s="1577" t="s">
        <v>16</v>
      </c>
      <c r="AP20" s="1577" t="s">
        <v>16</v>
      </c>
      <c r="AQ20" s="1575" t="s">
        <v>3</v>
      </c>
      <c r="AR20" s="5409">
        <f t="shared" si="0"/>
        <v>12</v>
      </c>
      <c r="AS20" s="1445">
        <f t="shared" si="1"/>
        <v>4</v>
      </c>
      <c r="AT20" s="1445">
        <f t="shared" si="2"/>
        <v>4</v>
      </c>
      <c r="AU20" s="1445">
        <f t="shared" si="3"/>
        <v>9</v>
      </c>
      <c r="AV20" s="5410">
        <f t="shared" si="4"/>
        <v>0</v>
      </c>
      <c r="AW20" s="5410">
        <f t="shared" si="5"/>
        <v>0</v>
      </c>
      <c r="AX20" s="5410">
        <v>2</v>
      </c>
      <c r="AY20" s="1446">
        <v>0</v>
      </c>
      <c r="AZ20">
        <v>0</v>
      </c>
      <c r="BA20" t="s">
        <v>2266</v>
      </c>
    </row>
    <row r="21" spans="1:56" ht="21" customHeight="1">
      <c r="A21" s="5448" t="s">
        <v>44</v>
      </c>
      <c r="B21" s="4293" t="s">
        <v>16</v>
      </c>
      <c r="C21" s="1407" t="s">
        <v>3</v>
      </c>
      <c r="D21" s="237" t="s">
        <v>2</v>
      </c>
      <c r="E21" s="1400" t="s">
        <v>4</v>
      </c>
      <c r="F21" s="1400" t="s">
        <v>4</v>
      </c>
      <c r="G21" s="1396" t="s">
        <v>16</v>
      </c>
      <c r="H21" s="5412" t="s">
        <v>1047</v>
      </c>
      <c r="I21" s="1622" t="s">
        <v>2</v>
      </c>
      <c r="J21" s="4294" t="s">
        <v>15</v>
      </c>
      <c r="K21" s="237" t="s">
        <v>2</v>
      </c>
      <c r="L21" s="237" t="s">
        <v>2</v>
      </c>
      <c r="M21" s="1563" t="s">
        <v>3</v>
      </c>
      <c r="N21" s="1396" t="s">
        <v>16</v>
      </c>
      <c r="O21" s="1634" t="s">
        <v>3</v>
      </c>
      <c r="P21" s="1622" t="s">
        <v>2</v>
      </c>
      <c r="Q21" s="1400" t="s">
        <v>4</v>
      </c>
      <c r="R21" s="5413" t="s">
        <v>4</v>
      </c>
      <c r="S21" s="1396" t="s">
        <v>16</v>
      </c>
      <c r="T21" s="237" t="s">
        <v>2</v>
      </c>
      <c r="U21" s="1396" t="s">
        <v>16</v>
      </c>
      <c r="V21" s="4288" t="s">
        <v>16</v>
      </c>
      <c r="W21" s="1622" t="s">
        <v>2</v>
      </c>
      <c r="X21" s="237" t="s">
        <v>2</v>
      </c>
      <c r="Y21" s="237" t="s">
        <v>2</v>
      </c>
      <c r="Z21" s="237" t="s">
        <v>2</v>
      </c>
      <c r="AA21" s="1396" t="s">
        <v>16</v>
      </c>
      <c r="AB21" s="1396" t="s">
        <v>16</v>
      </c>
      <c r="AC21" s="4292" t="s">
        <v>4</v>
      </c>
      <c r="AD21" s="1633" t="s">
        <v>4</v>
      </c>
      <c r="AE21" s="1396" t="s">
        <v>16</v>
      </c>
      <c r="AF21" s="1398" t="s">
        <v>2274</v>
      </c>
      <c r="AG21" s="237" t="s">
        <v>2</v>
      </c>
      <c r="AH21" s="4294" t="s">
        <v>15</v>
      </c>
      <c r="AI21" s="1396" t="s">
        <v>16</v>
      </c>
      <c r="AJ21" s="1634" t="s">
        <v>3</v>
      </c>
      <c r="AK21" s="263" t="s">
        <v>2</v>
      </c>
      <c r="AL21" s="1623" t="s">
        <v>2</v>
      </c>
      <c r="AM21" s="263" t="s">
        <v>2</v>
      </c>
      <c r="AN21" s="1396" t="s">
        <v>16</v>
      </c>
      <c r="AO21" s="1400" t="s">
        <v>4</v>
      </c>
      <c r="AP21" s="1400" t="s">
        <v>4</v>
      </c>
      <c r="AQ21" s="1569" t="s">
        <v>16</v>
      </c>
      <c r="AR21" s="5401">
        <f t="shared" si="0"/>
        <v>14</v>
      </c>
      <c r="AS21" s="1435">
        <f t="shared" si="1"/>
        <v>4</v>
      </c>
      <c r="AT21" s="1435">
        <f t="shared" si="2"/>
        <v>4</v>
      </c>
      <c r="AU21" s="1435">
        <f t="shared" si="3"/>
        <v>8</v>
      </c>
      <c r="AV21" s="5402">
        <f t="shared" si="4"/>
        <v>0</v>
      </c>
      <c r="AW21" s="5402">
        <f t="shared" si="5"/>
        <v>1</v>
      </c>
      <c r="AX21" s="5402">
        <v>3</v>
      </c>
      <c r="AY21" s="1436">
        <f t="shared" si="6"/>
        <v>16</v>
      </c>
    </row>
    <row r="22" spans="1:56" ht="21" customHeight="1">
      <c r="A22" s="5449" t="s">
        <v>1799</v>
      </c>
      <c r="B22" s="1625" t="s">
        <v>16</v>
      </c>
      <c r="C22" s="1407" t="s">
        <v>3</v>
      </c>
      <c r="D22" s="236" t="s">
        <v>2</v>
      </c>
      <c r="E22" s="232" t="s">
        <v>4</v>
      </c>
      <c r="F22" s="232" t="s">
        <v>4</v>
      </c>
      <c r="G22" s="233" t="s">
        <v>16</v>
      </c>
      <c r="H22" s="5414" t="s">
        <v>1047</v>
      </c>
      <c r="I22" s="1629" t="s">
        <v>2</v>
      </c>
      <c r="J22" s="4295" t="s">
        <v>15</v>
      </c>
      <c r="K22" s="236" t="s">
        <v>2</v>
      </c>
      <c r="L22" s="236" t="s">
        <v>2</v>
      </c>
      <c r="M22" s="1407" t="s">
        <v>3</v>
      </c>
      <c r="N22" s="233" t="s">
        <v>16</v>
      </c>
      <c r="O22" s="1628" t="s">
        <v>16</v>
      </c>
      <c r="P22" s="1629" t="s">
        <v>2</v>
      </c>
      <c r="Q22" s="232" t="s">
        <v>4</v>
      </c>
      <c r="R22" s="4325" t="s">
        <v>4</v>
      </c>
      <c r="S22" s="233" t="s">
        <v>16</v>
      </c>
      <c r="T22" s="236" t="s">
        <v>2</v>
      </c>
      <c r="U22" s="233" t="s">
        <v>16</v>
      </c>
      <c r="V22" s="4296" t="s">
        <v>3</v>
      </c>
      <c r="W22" s="1629" t="s">
        <v>2</v>
      </c>
      <c r="X22" s="236" t="s">
        <v>2</v>
      </c>
      <c r="Y22" s="236" t="s">
        <v>2269</v>
      </c>
      <c r="Z22" s="236" t="s">
        <v>2</v>
      </c>
      <c r="AA22" s="233" t="s">
        <v>16</v>
      </c>
      <c r="AB22" s="233" t="s">
        <v>16</v>
      </c>
      <c r="AC22" s="1630" t="s">
        <v>4</v>
      </c>
      <c r="AD22" s="1627" t="s">
        <v>4</v>
      </c>
      <c r="AE22" s="233" t="s">
        <v>16</v>
      </c>
      <c r="AF22" s="1407" t="s">
        <v>2274</v>
      </c>
      <c r="AG22" s="236" t="s">
        <v>2</v>
      </c>
      <c r="AH22" s="236" t="s">
        <v>2</v>
      </c>
      <c r="AI22" s="233" t="s">
        <v>16</v>
      </c>
      <c r="AJ22" s="4296" t="s">
        <v>3</v>
      </c>
      <c r="AK22" s="5405" t="s">
        <v>15</v>
      </c>
      <c r="AL22" s="1626" t="s">
        <v>2</v>
      </c>
      <c r="AM22" s="258" t="s">
        <v>2</v>
      </c>
      <c r="AN22" s="233" t="s">
        <v>16</v>
      </c>
      <c r="AO22" s="232" t="s">
        <v>4</v>
      </c>
      <c r="AP22" s="232" t="s">
        <v>4</v>
      </c>
      <c r="AQ22" s="270" t="s">
        <v>16</v>
      </c>
      <c r="AR22" s="1454">
        <f t="shared" si="0"/>
        <v>14</v>
      </c>
      <c r="AS22" s="1438">
        <f t="shared" si="1"/>
        <v>4</v>
      </c>
      <c r="AT22" s="1438">
        <f t="shared" si="2"/>
        <v>4</v>
      </c>
      <c r="AU22" s="1438">
        <f t="shared" si="3"/>
        <v>8</v>
      </c>
      <c r="AV22" s="5406">
        <f t="shared" si="4"/>
        <v>0</v>
      </c>
      <c r="AW22" s="5406">
        <f t="shared" si="5"/>
        <v>1</v>
      </c>
      <c r="AX22" s="5406">
        <v>2</v>
      </c>
      <c r="AY22" s="1442">
        <f t="shared" si="6"/>
        <v>16</v>
      </c>
    </row>
    <row r="23" spans="1:56" ht="21" customHeight="1" thickBot="1">
      <c r="A23" s="5450" t="s">
        <v>43</v>
      </c>
      <c r="B23" s="1635" t="s">
        <v>16</v>
      </c>
      <c r="C23" s="238" t="s">
        <v>2</v>
      </c>
      <c r="D23" s="1407" t="s">
        <v>3</v>
      </c>
      <c r="E23" s="1411" t="s">
        <v>4</v>
      </c>
      <c r="F23" s="1411" t="s">
        <v>4</v>
      </c>
      <c r="G23" s="1577" t="s">
        <v>16</v>
      </c>
      <c r="H23" s="5415" t="s">
        <v>1047</v>
      </c>
      <c r="I23" s="4297" t="s">
        <v>15</v>
      </c>
      <c r="J23" s="238" t="s">
        <v>2</v>
      </c>
      <c r="K23" s="4866" t="s">
        <v>59</v>
      </c>
      <c r="L23" s="238" t="s">
        <v>2</v>
      </c>
      <c r="M23" s="1568" t="s">
        <v>3</v>
      </c>
      <c r="N23" s="1577" t="s">
        <v>16</v>
      </c>
      <c r="O23" s="4298" t="s">
        <v>16</v>
      </c>
      <c r="P23" s="4297" t="s">
        <v>15</v>
      </c>
      <c r="Q23" s="1407" t="s">
        <v>3</v>
      </c>
      <c r="R23" s="5404" t="s">
        <v>16</v>
      </c>
      <c r="S23" s="232" t="s">
        <v>4</v>
      </c>
      <c r="T23" s="232" t="s">
        <v>4</v>
      </c>
      <c r="U23" s="1577" t="s">
        <v>16</v>
      </c>
      <c r="V23" s="1638" t="s">
        <v>3</v>
      </c>
      <c r="W23" s="1637" t="s">
        <v>2</v>
      </c>
      <c r="X23" s="1577" t="s">
        <v>16</v>
      </c>
      <c r="Y23" s="1568" t="s">
        <v>3</v>
      </c>
      <c r="Z23" s="238" t="s">
        <v>2</v>
      </c>
      <c r="AA23" s="1577" t="s">
        <v>16</v>
      </c>
      <c r="AB23" s="1577" t="s">
        <v>16</v>
      </c>
      <c r="AC23" s="1632" t="s">
        <v>4</v>
      </c>
      <c r="AD23" s="4307" t="s">
        <v>4</v>
      </c>
      <c r="AE23" s="1577" t="s">
        <v>16</v>
      </c>
      <c r="AF23" s="1568" t="s">
        <v>2274</v>
      </c>
      <c r="AG23" s="238" t="s">
        <v>2</v>
      </c>
      <c r="AH23" s="4866" t="s">
        <v>59</v>
      </c>
      <c r="AI23" s="1638" t="s">
        <v>3</v>
      </c>
      <c r="AJ23" s="1498" t="s">
        <v>16</v>
      </c>
      <c r="AK23" s="264" t="s">
        <v>2</v>
      </c>
      <c r="AL23" s="4313" t="s">
        <v>2</v>
      </c>
      <c r="AM23" s="264" t="s">
        <v>2</v>
      </c>
      <c r="AN23" s="1577" t="s">
        <v>16</v>
      </c>
      <c r="AO23" s="1411" t="s">
        <v>4</v>
      </c>
      <c r="AP23" s="1411" t="s">
        <v>4</v>
      </c>
      <c r="AQ23" s="1571" t="s">
        <v>16</v>
      </c>
      <c r="AR23" s="5409">
        <f t="shared" si="0"/>
        <v>9</v>
      </c>
      <c r="AS23" s="1445">
        <f t="shared" si="1"/>
        <v>6</v>
      </c>
      <c r="AT23" s="1445">
        <f t="shared" si="2"/>
        <v>4</v>
      </c>
      <c r="AU23" s="1445">
        <f t="shared" si="3"/>
        <v>9</v>
      </c>
      <c r="AV23" s="5410">
        <f t="shared" si="4"/>
        <v>0</v>
      </c>
      <c r="AW23" s="5410">
        <f t="shared" si="5"/>
        <v>0</v>
      </c>
      <c r="AX23" s="5410">
        <v>2</v>
      </c>
      <c r="AY23" s="1446">
        <f t="shared" si="6"/>
        <v>20</v>
      </c>
    </row>
    <row r="24" spans="1:56" ht="21" customHeight="1">
      <c r="A24" s="5451" t="s">
        <v>1414</v>
      </c>
      <c r="B24" s="1622" t="s">
        <v>2</v>
      </c>
      <c r="C24" s="237" t="s">
        <v>2</v>
      </c>
      <c r="D24" s="237" t="s">
        <v>2</v>
      </c>
      <c r="E24" s="237" t="s">
        <v>2</v>
      </c>
      <c r="F24" s="237" t="s">
        <v>2</v>
      </c>
      <c r="G24" s="1396" t="s">
        <v>16</v>
      </c>
      <c r="H24" s="1569" t="s">
        <v>16</v>
      </c>
      <c r="I24" s="4317" t="s">
        <v>2</v>
      </c>
      <c r="J24" s="1574" t="s">
        <v>2</v>
      </c>
      <c r="K24" s="1574" t="s">
        <v>2</v>
      </c>
      <c r="L24" s="1574" t="s">
        <v>2</v>
      </c>
      <c r="M24" s="1574" t="s">
        <v>2</v>
      </c>
      <c r="N24" s="1498" t="s">
        <v>16</v>
      </c>
      <c r="O24" s="4319" t="s">
        <v>16</v>
      </c>
      <c r="P24" s="4317" t="s">
        <v>2</v>
      </c>
      <c r="Q24" s="1574" t="s">
        <v>2</v>
      </c>
      <c r="R24" s="1513" t="s">
        <v>16</v>
      </c>
      <c r="S24" s="1574" t="s">
        <v>2</v>
      </c>
      <c r="T24" s="1574" t="s">
        <v>2</v>
      </c>
      <c r="U24" s="1498" t="s">
        <v>16</v>
      </c>
      <c r="V24" s="4319" t="s">
        <v>16</v>
      </c>
      <c r="W24" s="4317" t="s">
        <v>2</v>
      </c>
      <c r="X24" s="1574" t="s">
        <v>2</v>
      </c>
      <c r="Y24" s="1574" t="s">
        <v>2</v>
      </c>
      <c r="Z24" s="1574" t="s">
        <v>2</v>
      </c>
      <c r="AA24" s="1574" t="s">
        <v>2</v>
      </c>
      <c r="AB24" s="1498" t="s">
        <v>16</v>
      </c>
      <c r="AC24" s="4319" t="s">
        <v>16</v>
      </c>
      <c r="AD24" s="4317" t="s">
        <v>2</v>
      </c>
      <c r="AE24" s="1574" t="s">
        <v>2</v>
      </c>
      <c r="AF24" s="1574">
        <v>0</v>
      </c>
      <c r="AG24" s="1574">
        <v>0</v>
      </c>
      <c r="AH24" s="1574" t="s">
        <v>2</v>
      </c>
      <c r="AI24" s="1498" t="s">
        <v>16</v>
      </c>
      <c r="AJ24" s="4319" t="s">
        <v>16</v>
      </c>
      <c r="AK24" s="4328" t="s">
        <v>2</v>
      </c>
      <c r="AL24" s="4328" t="s">
        <v>2</v>
      </c>
      <c r="AM24" s="5416" t="s">
        <v>2</v>
      </c>
      <c r="AN24" s="1574" t="s">
        <v>2</v>
      </c>
      <c r="AO24" s="1574" t="s">
        <v>2</v>
      </c>
      <c r="AP24" s="1498" t="s">
        <v>16</v>
      </c>
      <c r="AQ24" s="5417" t="s">
        <v>16</v>
      </c>
      <c r="AR24" s="5418">
        <f t="shared" si="0"/>
        <v>19</v>
      </c>
      <c r="AS24" s="5419">
        <f t="shared" si="1"/>
        <v>0</v>
      </c>
      <c r="AT24" s="5419">
        <f t="shared" si="2"/>
        <v>0</v>
      </c>
      <c r="AU24" s="5419">
        <f t="shared" si="3"/>
        <v>9</v>
      </c>
      <c r="AV24" s="5420">
        <f t="shared" si="4"/>
        <v>0</v>
      </c>
      <c r="AW24" s="5420">
        <f t="shared" si="5"/>
        <v>0</v>
      </c>
      <c r="AX24" s="5420">
        <v>0</v>
      </c>
      <c r="AY24" s="5421">
        <f t="shared" si="6"/>
        <v>0</v>
      </c>
    </row>
    <row r="25" spans="1:56" ht="21" customHeight="1" thickBot="1">
      <c r="A25" s="5452" t="s">
        <v>1685</v>
      </c>
      <c r="B25" s="1629" t="s">
        <v>2</v>
      </c>
      <c r="C25" s="236" t="s">
        <v>2</v>
      </c>
      <c r="D25" s="236" t="s">
        <v>2</v>
      </c>
      <c r="E25" s="236" t="s">
        <v>2</v>
      </c>
      <c r="F25" s="236" t="s">
        <v>2</v>
      </c>
      <c r="G25" s="233" t="s">
        <v>16</v>
      </c>
      <c r="H25" s="270" t="s">
        <v>16</v>
      </c>
      <c r="I25" s="1629" t="s">
        <v>2</v>
      </c>
      <c r="J25" s="236" t="s">
        <v>2</v>
      </c>
      <c r="K25" s="236" t="s">
        <v>2</v>
      </c>
      <c r="L25" s="236" t="s">
        <v>2</v>
      </c>
      <c r="M25" s="236" t="s">
        <v>2</v>
      </c>
      <c r="N25" s="233" t="s">
        <v>16</v>
      </c>
      <c r="O25" s="1628" t="s">
        <v>16</v>
      </c>
      <c r="P25" s="1629" t="s">
        <v>2</v>
      </c>
      <c r="Q25" s="233" t="s">
        <v>16</v>
      </c>
      <c r="R25" s="1367" t="s">
        <v>16</v>
      </c>
      <c r="S25" s="236" t="s">
        <v>2</v>
      </c>
      <c r="T25" s="236" t="s">
        <v>2</v>
      </c>
      <c r="U25" s="233" t="s">
        <v>16</v>
      </c>
      <c r="V25" s="1628" t="s">
        <v>16</v>
      </c>
      <c r="W25" s="1629" t="s">
        <v>2</v>
      </c>
      <c r="X25" s="236" t="s">
        <v>2</v>
      </c>
      <c r="Y25" s="236" t="s">
        <v>2</v>
      </c>
      <c r="Z25" s="236" t="s">
        <v>2</v>
      </c>
      <c r="AA25" s="236" t="s">
        <v>2</v>
      </c>
      <c r="AB25" s="233" t="s">
        <v>16</v>
      </c>
      <c r="AC25" s="1628" t="s">
        <v>16</v>
      </c>
      <c r="AD25" s="1629" t="s">
        <v>2</v>
      </c>
      <c r="AE25" s="236" t="s">
        <v>2</v>
      </c>
      <c r="AF25" s="236" t="s">
        <v>2</v>
      </c>
      <c r="AG25" s="236" t="s">
        <v>2</v>
      </c>
      <c r="AH25" s="236" t="s">
        <v>2</v>
      </c>
      <c r="AI25" s="233" t="s">
        <v>16</v>
      </c>
      <c r="AJ25" s="1628" t="s">
        <v>16</v>
      </c>
      <c r="AK25" s="258" t="s">
        <v>2</v>
      </c>
      <c r="AL25" s="1626" t="s">
        <v>2</v>
      </c>
      <c r="AM25" s="258" t="s">
        <v>2</v>
      </c>
      <c r="AN25" s="236" t="s">
        <v>2</v>
      </c>
      <c r="AO25" s="236" t="s">
        <v>2</v>
      </c>
      <c r="AP25" s="233" t="s">
        <v>16</v>
      </c>
      <c r="AQ25" s="270" t="s">
        <v>16</v>
      </c>
      <c r="AR25" s="1454">
        <f t="shared" si="0"/>
        <v>20</v>
      </c>
      <c r="AS25" s="1438">
        <f t="shared" si="1"/>
        <v>0</v>
      </c>
      <c r="AT25" s="1438">
        <f t="shared" si="2"/>
        <v>0</v>
      </c>
      <c r="AU25" s="1438">
        <f t="shared" si="3"/>
        <v>10</v>
      </c>
      <c r="AV25" s="5406">
        <f t="shared" si="4"/>
        <v>0</v>
      </c>
      <c r="AW25" s="5406">
        <f t="shared" si="5"/>
        <v>0</v>
      </c>
      <c r="AX25" s="5406">
        <v>0</v>
      </c>
      <c r="AY25" s="1442">
        <f t="shared" si="6"/>
        <v>0</v>
      </c>
    </row>
    <row r="26" spans="1:56" ht="21" customHeight="1">
      <c r="A26" s="5453" t="s">
        <v>729</v>
      </c>
      <c r="B26" s="1629" t="s">
        <v>2</v>
      </c>
      <c r="C26" s="236" t="s">
        <v>15</v>
      </c>
      <c r="D26" s="236" t="s">
        <v>15</v>
      </c>
      <c r="E26" s="236" t="s">
        <v>2</v>
      </c>
      <c r="F26" s="236" t="s">
        <v>2</v>
      </c>
      <c r="G26" s="233" t="s">
        <v>16</v>
      </c>
      <c r="H26" s="270" t="s">
        <v>16</v>
      </c>
      <c r="I26" s="1624" t="s">
        <v>3</v>
      </c>
      <c r="J26" s="236" t="s">
        <v>2</v>
      </c>
      <c r="K26" s="4295" t="s">
        <v>15</v>
      </c>
      <c r="L26" s="4295" t="s">
        <v>15</v>
      </c>
      <c r="M26" s="1407" t="s">
        <v>3</v>
      </c>
      <c r="N26" s="233" t="s">
        <v>16</v>
      </c>
      <c r="O26" s="1628" t="s">
        <v>16</v>
      </c>
      <c r="P26" s="1629" t="s">
        <v>2</v>
      </c>
      <c r="Q26" s="233" t="s">
        <v>16</v>
      </c>
      <c r="R26" s="1367" t="s">
        <v>16</v>
      </c>
      <c r="S26" s="1407" t="s">
        <v>3</v>
      </c>
      <c r="T26" s="236" t="s">
        <v>2267</v>
      </c>
      <c r="U26" s="5403" t="s">
        <v>1047</v>
      </c>
      <c r="V26" s="1628" t="s">
        <v>16</v>
      </c>
      <c r="W26" s="1629" t="s">
        <v>2</v>
      </c>
      <c r="X26" s="4866" t="s">
        <v>59</v>
      </c>
      <c r="Y26" s="1407" t="s">
        <v>3</v>
      </c>
      <c r="Z26" s="236" t="s">
        <v>2</v>
      </c>
      <c r="AA26" s="236" t="s">
        <v>2</v>
      </c>
      <c r="AB26" s="5398" t="s">
        <v>1047</v>
      </c>
      <c r="AC26" s="1628" t="s">
        <v>16</v>
      </c>
      <c r="AD26" s="1407" t="s">
        <v>3</v>
      </c>
      <c r="AE26" s="236" t="s">
        <v>2</v>
      </c>
      <c r="AF26" s="236" t="s">
        <v>2</v>
      </c>
      <c r="AG26" s="236" t="s">
        <v>2</v>
      </c>
      <c r="AH26" s="236" t="s">
        <v>2</v>
      </c>
      <c r="AI26" s="233" t="s">
        <v>16</v>
      </c>
      <c r="AJ26" s="1628" t="s">
        <v>16</v>
      </c>
      <c r="AK26" s="258" t="s">
        <v>2</v>
      </c>
      <c r="AL26" s="1626" t="s">
        <v>2</v>
      </c>
      <c r="AM26" s="259" t="s">
        <v>16</v>
      </c>
      <c r="AN26" s="1574" t="s">
        <v>2</v>
      </c>
      <c r="AO26" s="1574" t="s">
        <v>2</v>
      </c>
      <c r="AP26" s="1498" t="s">
        <v>16</v>
      </c>
      <c r="AQ26" s="5417" t="s">
        <v>16</v>
      </c>
      <c r="AR26" s="1454">
        <f t="shared" si="0"/>
        <v>14</v>
      </c>
      <c r="AS26" s="1438">
        <f t="shared" si="1"/>
        <v>5</v>
      </c>
      <c r="AT26" s="1438">
        <f t="shared" si="2"/>
        <v>0</v>
      </c>
      <c r="AU26" s="1438">
        <f t="shared" si="3"/>
        <v>8</v>
      </c>
      <c r="AV26" s="5406">
        <f t="shared" si="4"/>
        <v>2</v>
      </c>
      <c r="AW26" s="5406">
        <f t="shared" si="5"/>
        <v>0</v>
      </c>
      <c r="AX26" s="5406">
        <v>2</v>
      </c>
      <c r="AY26" s="1442">
        <f t="shared" si="6"/>
        <v>12</v>
      </c>
    </row>
    <row r="27" spans="1:56" ht="21" customHeight="1" thickBot="1">
      <c r="A27" s="5454" t="s">
        <v>26</v>
      </c>
      <c r="B27" s="1629" t="s">
        <v>2</v>
      </c>
      <c r="C27" s="236" t="s">
        <v>2</v>
      </c>
      <c r="D27" s="236" t="s">
        <v>2</v>
      </c>
      <c r="E27" s="1407" t="s">
        <v>3</v>
      </c>
      <c r="F27" s="236" t="s">
        <v>2</v>
      </c>
      <c r="G27" s="233" t="s">
        <v>16</v>
      </c>
      <c r="H27" s="270" t="s">
        <v>16</v>
      </c>
      <c r="I27" s="1629" t="s">
        <v>2</v>
      </c>
      <c r="J27" s="236" t="s">
        <v>2</v>
      </c>
      <c r="K27" s="236" t="s">
        <v>2257</v>
      </c>
      <c r="L27" s="1407" t="s">
        <v>3</v>
      </c>
      <c r="M27" s="236" t="s">
        <v>2</v>
      </c>
      <c r="N27" s="233" t="s">
        <v>16</v>
      </c>
      <c r="O27" s="1628" t="s">
        <v>16</v>
      </c>
      <c r="P27" s="1629" t="s">
        <v>2</v>
      </c>
      <c r="Q27" s="4295" t="s">
        <v>15</v>
      </c>
      <c r="R27" s="1367" t="s">
        <v>16</v>
      </c>
      <c r="S27" s="1407" t="s">
        <v>3</v>
      </c>
      <c r="T27" s="236" t="s">
        <v>2267</v>
      </c>
      <c r="U27" s="233" t="s">
        <v>16</v>
      </c>
      <c r="V27" s="5422" t="s">
        <v>1047</v>
      </c>
      <c r="W27" s="233" t="s">
        <v>16</v>
      </c>
      <c r="X27" s="4295" t="s">
        <v>15</v>
      </c>
      <c r="Y27" s="236" t="s">
        <v>2</v>
      </c>
      <c r="Z27" s="4866" t="s">
        <v>59</v>
      </c>
      <c r="AA27" s="1407" t="s">
        <v>3</v>
      </c>
      <c r="AB27" s="233" t="s">
        <v>16</v>
      </c>
      <c r="AC27" s="1628" t="s">
        <v>16</v>
      </c>
      <c r="AD27" s="1629" t="s">
        <v>2</v>
      </c>
      <c r="AE27" s="236" t="s">
        <v>2</v>
      </c>
      <c r="AF27" s="236" t="s">
        <v>2</v>
      </c>
      <c r="AG27" s="236" t="s">
        <v>2</v>
      </c>
      <c r="AH27" s="236" t="s">
        <v>2</v>
      </c>
      <c r="AI27" s="233" t="s">
        <v>16</v>
      </c>
      <c r="AJ27" s="5422" t="s">
        <v>1047</v>
      </c>
      <c r="AK27" s="258" t="s">
        <v>2</v>
      </c>
      <c r="AL27" s="258" t="s">
        <v>2</v>
      </c>
      <c r="AM27" s="236" t="s">
        <v>2</v>
      </c>
      <c r="AN27" s="236" t="s">
        <v>2</v>
      </c>
      <c r="AO27" s="236" t="s">
        <v>2</v>
      </c>
      <c r="AP27" s="233" t="s">
        <v>16</v>
      </c>
      <c r="AQ27" s="270" t="s">
        <v>16</v>
      </c>
      <c r="AR27" s="1454">
        <f t="shared" si="0"/>
        <v>16</v>
      </c>
      <c r="AS27" s="1438">
        <f t="shared" si="1"/>
        <v>3</v>
      </c>
      <c r="AT27" s="1438">
        <f t="shared" si="2"/>
        <v>0</v>
      </c>
      <c r="AU27" s="1438">
        <f t="shared" si="3"/>
        <v>8</v>
      </c>
      <c r="AV27" s="5406">
        <f t="shared" si="4"/>
        <v>2</v>
      </c>
      <c r="AW27" s="5406">
        <f t="shared" si="5"/>
        <v>0</v>
      </c>
      <c r="AX27" s="5406">
        <v>2</v>
      </c>
      <c r="AY27" s="1442">
        <f t="shared" si="6"/>
        <v>8</v>
      </c>
    </row>
    <row r="28" spans="1:56" ht="21" customHeight="1">
      <c r="A28" s="5453" t="s">
        <v>428</v>
      </c>
      <c r="B28" s="1629" t="s">
        <v>2</v>
      </c>
      <c r="C28" s="236" t="s">
        <v>2</v>
      </c>
      <c r="D28" s="233" t="s">
        <v>16</v>
      </c>
      <c r="E28" s="236" t="s">
        <v>2</v>
      </c>
      <c r="F28" s="1407" t="s">
        <v>3</v>
      </c>
      <c r="G28" s="233" t="s">
        <v>16</v>
      </c>
      <c r="H28" s="270" t="s">
        <v>16</v>
      </c>
      <c r="I28" s="4293" t="s">
        <v>16</v>
      </c>
      <c r="J28" s="1407" t="s">
        <v>3</v>
      </c>
      <c r="K28" s="236" t="s">
        <v>2</v>
      </c>
      <c r="L28" s="236" t="s">
        <v>2</v>
      </c>
      <c r="M28" s="236" t="s">
        <v>2</v>
      </c>
      <c r="N28" s="233" t="s">
        <v>16</v>
      </c>
      <c r="O28" s="1398" t="s">
        <v>2262</v>
      </c>
      <c r="P28" s="236" t="s">
        <v>2260</v>
      </c>
      <c r="Q28" s="236" t="s">
        <v>2</v>
      </c>
      <c r="R28" s="1367" t="s">
        <v>16</v>
      </c>
      <c r="S28" s="236" t="s">
        <v>2</v>
      </c>
      <c r="T28" s="4295" t="s">
        <v>15</v>
      </c>
      <c r="U28" s="233" t="s">
        <v>16</v>
      </c>
      <c r="V28" s="5422" t="s">
        <v>1047</v>
      </c>
      <c r="W28" s="1624" t="s">
        <v>3</v>
      </c>
      <c r="X28" s="236" t="s">
        <v>2</v>
      </c>
      <c r="Y28" s="233" t="s">
        <v>16</v>
      </c>
      <c r="Z28" s="236" t="s">
        <v>2</v>
      </c>
      <c r="AA28" s="236" t="s">
        <v>2</v>
      </c>
      <c r="AB28" s="233" t="s">
        <v>16</v>
      </c>
      <c r="AC28" s="1628" t="s">
        <v>16</v>
      </c>
      <c r="AD28" s="4866" t="s">
        <v>59</v>
      </c>
      <c r="AE28" s="236" t="s">
        <v>2</v>
      </c>
      <c r="AF28" s="4295" t="s">
        <v>15</v>
      </c>
      <c r="AG28" s="236" t="s">
        <v>2</v>
      </c>
      <c r="AH28" s="4866" t="s">
        <v>902</v>
      </c>
      <c r="AI28" s="233" t="s">
        <v>16</v>
      </c>
      <c r="AJ28" s="1628" t="s">
        <v>16</v>
      </c>
      <c r="AK28" s="258" t="s">
        <v>2</v>
      </c>
      <c r="AL28" s="4296" t="s">
        <v>3</v>
      </c>
      <c r="AM28" s="258" t="s">
        <v>2</v>
      </c>
      <c r="AN28" s="236" t="s">
        <v>2</v>
      </c>
      <c r="AO28" s="1574" t="s">
        <v>2</v>
      </c>
      <c r="AP28" s="5414" t="s">
        <v>1047</v>
      </c>
      <c r="AQ28" s="233" t="s">
        <v>16</v>
      </c>
      <c r="AR28" s="1454">
        <f t="shared" si="0"/>
        <v>14</v>
      </c>
      <c r="AS28" s="1438">
        <f t="shared" si="1"/>
        <v>4</v>
      </c>
      <c r="AT28" s="1438">
        <f t="shared" si="2"/>
        <v>0</v>
      </c>
      <c r="AU28" s="1438">
        <f t="shared" si="3"/>
        <v>9</v>
      </c>
      <c r="AV28" s="5406">
        <f t="shared" si="4"/>
        <v>1</v>
      </c>
      <c r="AW28" s="5406">
        <f t="shared" si="5"/>
        <v>0</v>
      </c>
      <c r="AX28" s="5406">
        <v>2</v>
      </c>
      <c r="AY28" s="1442">
        <f t="shared" si="6"/>
        <v>9</v>
      </c>
    </row>
    <row r="29" spans="1:56" ht="21" customHeight="1">
      <c r="A29" s="5454" t="s">
        <v>27</v>
      </c>
      <c r="B29" s="1629" t="s">
        <v>2</v>
      </c>
      <c r="C29" s="236" t="s">
        <v>2</v>
      </c>
      <c r="D29" s="233" t="s">
        <v>16</v>
      </c>
      <c r="E29" s="236" t="s">
        <v>2</v>
      </c>
      <c r="F29" s="236" t="s">
        <v>2</v>
      </c>
      <c r="G29" s="233" t="s">
        <v>16</v>
      </c>
      <c r="H29" s="270" t="s">
        <v>16</v>
      </c>
      <c r="I29" s="1629" t="s">
        <v>2</v>
      </c>
      <c r="J29" s="236" t="s">
        <v>2</v>
      </c>
      <c r="K29" s="1407" t="s">
        <v>3</v>
      </c>
      <c r="L29" s="236" t="s">
        <v>2</v>
      </c>
      <c r="M29" s="236" t="s">
        <v>2</v>
      </c>
      <c r="N29" s="5403" t="s">
        <v>1047</v>
      </c>
      <c r="O29" s="1628" t="s">
        <v>16</v>
      </c>
      <c r="P29" s="4866" t="s">
        <v>59</v>
      </c>
      <c r="Q29" s="233" t="s">
        <v>16</v>
      </c>
      <c r="R29" s="5423" t="s">
        <v>1047</v>
      </c>
      <c r="S29" s="4295" t="s">
        <v>15</v>
      </c>
      <c r="T29" s="236" t="s">
        <v>2</v>
      </c>
      <c r="U29" s="1628" t="s">
        <v>16</v>
      </c>
      <c r="V29" s="1628" t="s">
        <v>16</v>
      </c>
      <c r="W29" s="1629" t="s">
        <v>2</v>
      </c>
      <c r="X29" s="1407" t="s">
        <v>3</v>
      </c>
      <c r="Y29" s="236" t="s">
        <v>2</v>
      </c>
      <c r="Z29" s="4295" t="s">
        <v>15</v>
      </c>
      <c r="AA29" s="236" t="s">
        <v>2</v>
      </c>
      <c r="AB29" s="233" t="s">
        <v>16</v>
      </c>
      <c r="AC29" s="1628" t="s">
        <v>16</v>
      </c>
      <c r="AD29" s="1629" t="s">
        <v>2</v>
      </c>
      <c r="AE29" s="236" t="s">
        <v>2</v>
      </c>
      <c r="AF29" s="236" t="s">
        <v>2</v>
      </c>
      <c r="AG29" s="1407" t="s">
        <v>3</v>
      </c>
      <c r="AH29" s="236" t="s">
        <v>2</v>
      </c>
      <c r="AI29" s="233" t="s">
        <v>16</v>
      </c>
      <c r="AJ29" s="233" t="s">
        <v>16</v>
      </c>
      <c r="AK29" s="258" t="s">
        <v>2</v>
      </c>
      <c r="AL29" s="4304" t="s">
        <v>15</v>
      </c>
      <c r="AM29" s="258" t="s">
        <v>2</v>
      </c>
      <c r="AN29" s="236" t="s">
        <v>2</v>
      </c>
      <c r="AO29" s="236" t="s">
        <v>2</v>
      </c>
      <c r="AP29" s="233" t="s">
        <v>16</v>
      </c>
      <c r="AQ29" s="5414" t="s">
        <v>1047</v>
      </c>
      <c r="AR29" s="1454">
        <f t="shared" si="0"/>
        <v>16</v>
      </c>
      <c r="AS29" s="1438">
        <f t="shared" si="1"/>
        <v>3</v>
      </c>
      <c r="AT29" s="1438">
        <f t="shared" si="2"/>
        <v>0</v>
      </c>
      <c r="AU29" s="1438">
        <f t="shared" si="3"/>
        <v>8</v>
      </c>
      <c r="AV29" s="5406">
        <f t="shared" si="4"/>
        <v>2</v>
      </c>
      <c r="AW29" s="5406">
        <f t="shared" si="5"/>
        <v>1</v>
      </c>
      <c r="AX29" s="5406">
        <v>3</v>
      </c>
      <c r="AY29" s="1442">
        <f t="shared" si="6"/>
        <v>8</v>
      </c>
      <c r="BA29" s="5357"/>
    </row>
    <row r="30" spans="1:56" ht="21" customHeight="1" thickBot="1">
      <c r="A30" s="5453" t="s">
        <v>19</v>
      </c>
      <c r="B30" s="6383" t="s">
        <v>2231</v>
      </c>
      <c r="C30" s="6384"/>
      <c r="D30" s="6384"/>
      <c r="E30" s="6384"/>
      <c r="F30" s="6384"/>
      <c r="G30" s="6384"/>
      <c r="H30" s="6384"/>
      <c r="I30" s="1629" t="s">
        <v>2</v>
      </c>
      <c r="J30" s="236" t="s">
        <v>2</v>
      </c>
      <c r="K30" s="236" t="s">
        <v>2</v>
      </c>
      <c r="L30" s="236" t="s">
        <v>2</v>
      </c>
      <c r="M30" s="236" t="s">
        <v>2</v>
      </c>
      <c r="N30" s="233" t="s">
        <v>16</v>
      </c>
      <c r="O30" s="1628" t="s">
        <v>16</v>
      </c>
      <c r="P30" s="1629" t="s">
        <v>2</v>
      </c>
      <c r="Q30" s="236" t="s">
        <v>2</v>
      </c>
      <c r="R30" s="4310" t="s">
        <v>3</v>
      </c>
      <c r="S30" s="236" t="s">
        <v>2</v>
      </c>
      <c r="T30" s="236" t="s">
        <v>2</v>
      </c>
      <c r="U30" s="233" t="s">
        <v>16</v>
      </c>
      <c r="V30" s="1628" t="s">
        <v>16</v>
      </c>
      <c r="W30" s="1629" t="s">
        <v>2</v>
      </c>
      <c r="X30" s="3226" t="s">
        <v>2270</v>
      </c>
      <c r="Y30" s="1407" t="s">
        <v>3</v>
      </c>
      <c r="Z30" s="236" t="s">
        <v>2</v>
      </c>
      <c r="AA30" s="4295" t="s">
        <v>15</v>
      </c>
      <c r="AB30" s="233" t="s">
        <v>16</v>
      </c>
      <c r="AC30" s="1638" t="s">
        <v>3</v>
      </c>
      <c r="AD30" s="233" t="s">
        <v>16</v>
      </c>
      <c r="AE30" s="233" t="s">
        <v>16</v>
      </c>
      <c r="AF30" s="1407" t="s">
        <v>3</v>
      </c>
      <c r="AG30" s="236" t="s">
        <v>2</v>
      </c>
      <c r="AH30" s="1407" t="s">
        <v>3</v>
      </c>
      <c r="AI30" s="5403" t="s">
        <v>1047</v>
      </c>
      <c r="AJ30" s="1628" t="s">
        <v>16</v>
      </c>
      <c r="AK30" s="1407" t="s">
        <v>3</v>
      </c>
      <c r="AL30" s="1626" t="s">
        <v>2</v>
      </c>
      <c r="AM30" s="258" t="s">
        <v>2</v>
      </c>
      <c r="AN30" s="236" t="s">
        <v>2</v>
      </c>
      <c r="AO30" s="236" t="s">
        <v>2</v>
      </c>
      <c r="AP30" s="233" t="s">
        <v>16</v>
      </c>
      <c r="AQ30" s="270" t="s">
        <v>16</v>
      </c>
      <c r="AR30" s="1454">
        <f t="shared" si="0"/>
        <v>14</v>
      </c>
      <c r="AS30" s="1438">
        <f t="shared" si="1"/>
        <v>6</v>
      </c>
      <c r="AT30" s="1438">
        <f t="shared" si="2"/>
        <v>0</v>
      </c>
      <c r="AU30" s="1438">
        <f t="shared" si="3"/>
        <v>8</v>
      </c>
      <c r="AV30" s="5406">
        <f t="shared" si="4"/>
        <v>1</v>
      </c>
      <c r="AW30" s="5406">
        <f t="shared" si="5"/>
        <v>1</v>
      </c>
      <c r="AX30" s="5406">
        <v>3</v>
      </c>
      <c r="AY30" s="1442">
        <f t="shared" si="6"/>
        <v>13</v>
      </c>
    </row>
    <row r="31" spans="1:56" ht="21" customHeight="1">
      <c r="A31" s="5453" t="s">
        <v>524</v>
      </c>
      <c r="B31" s="1629" t="s">
        <v>2</v>
      </c>
      <c r="C31" s="4295" t="s">
        <v>15</v>
      </c>
      <c r="D31" s="236" t="s">
        <v>2</v>
      </c>
      <c r="E31" s="236" t="s">
        <v>2</v>
      </c>
      <c r="F31" s="236" t="s">
        <v>2</v>
      </c>
      <c r="G31" s="5403" t="s">
        <v>1047</v>
      </c>
      <c r="H31" s="270" t="s">
        <v>16</v>
      </c>
      <c r="I31" s="1629" t="s">
        <v>2</v>
      </c>
      <c r="J31" s="236" t="s">
        <v>2</v>
      </c>
      <c r="K31" s="236" t="s">
        <v>2</v>
      </c>
      <c r="L31" s="236" t="s">
        <v>2</v>
      </c>
      <c r="M31" s="236" t="s">
        <v>2</v>
      </c>
      <c r="N31" s="233" t="s">
        <v>16</v>
      </c>
      <c r="O31" s="1628" t="s">
        <v>16</v>
      </c>
      <c r="P31" s="4303" t="s">
        <v>15</v>
      </c>
      <c r="Q31" s="236" t="s">
        <v>2</v>
      </c>
      <c r="R31" s="5424" t="s">
        <v>1047</v>
      </c>
      <c r="S31" s="236" t="s">
        <v>2</v>
      </c>
      <c r="T31" s="236" t="s">
        <v>2</v>
      </c>
      <c r="U31" s="233" t="s">
        <v>16</v>
      </c>
      <c r="V31" s="1628" t="s">
        <v>16</v>
      </c>
      <c r="W31" s="1629" t="s">
        <v>2</v>
      </c>
      <c r="X31" s="236" t="s">
        <v>2</v>
      </c>
      <c r="Y31" s="4295" t="s">
        <v>15</v>
      </c>
      <c r="Z31" s="236" t="s">
        <v>2</v>
      </c>
      <c r="AA31" s="236" t="s">
        <v>2</v>
      </c>
      <c r="AB31" s="5422" t="s">
        <v>2277</v>
      </c>
      <c r="AC31" s="233" t="s">
        <v>16</v>
      </c>
      <c r="AD31" s="1629" t="s">
        <v>2</v>
      </c>
      <c r="AE31" s="4295" t="s">
        <v>15</v>
      </c>
      <c r="AF31" s="236" t="s">
        <v>2</v>
      </c>
      <c r="AG31" s="236" t="s">
        <v>2</v>
      </c>
      <c r="AH31" s="233" t="s">
        <v>16</v>
      </c>
      <c r="AI31" s="233" t="s">
        <v>16</v>
      </c>
      <c r="AJ31" s="1628" t="s">
        <v>16</v>
      </c>
      <c r="AK31" s="258" t="s">
        <v>2</v>
      </c>
      <c r="AL31" s="1626" t="s">
        <v>2</v>
      </c>
      <c r="AM31" s="258" t="s">
        <v>2</v>
      </c>
      <c r="AN31" s="236" t="s">
        <v>2</v>
      </c>
      <c r="AO31" s="236" t="s">
        <v>2</v>
      </c>
      <c r="AP31" s="233" t="s">
        <v>16</v>
      </c>
      <c r="AQ31" s="270" t="s">
        <v>16</v>
      </c>
      <c r="AR31" s="1454">
        <f t="shared" si="0"/>
        <v>20</v>
      </c>
      <c r="AS31" s="1438">
        <f t="shared" si="1"/>
        <v>0</v>
      </c>
      <c r="AT31" s="1438">
        <f t="shared" si="2"/>
        <v>0</v>
      </c>
      <c r="AU31" s="1438">
        <f t="shared" si="3"/>
        <v>8</v>
      </c>
      <c r="AV31" s="5406">
        <f t="shared" si="4"/>
        <v>2</v>
      </c>
      <c r="AW31" s="5406">
        <f t="shared" si="5"/>
        <v>1</v>
      </c>
      <c r="AX31" s="5406">
        <v>3</v>
      </c>
      <c r="AY31" s="1442">
        <f t="shared" si="6"/>
        <v>2</v>
      </c>
    </row>
    <row r="32" spans="1:56" ht="21" customHeight="1">
      <c r="A32" s="5453" t="s">
        <v>25</v>
      </c>
      <c r="B32" s="4303" t="s">
        <v>15</v>
      </c>
      <c r="C32" s="5433" t="s">
        <v>2259</v>
      </c>
      <c r="D32" s="1407" t="s">
        <v>3</v>
      </c>
      <c r="E32" s="236" t="s">
        <v>2</v>
      </c>
      <c r="F32" s="4295" t="s">
        <v>15</v>
      </c>
      <c r="G32" s="233" t="s">
        <v>16</v>
      </c>
      <c r="H32" s="270" t="s">
        <v>16</v>
      </c>
      <c r="I32" s="1629" t="s">
        <v>2</v>
      </c>
      <c r="J32" s="4295" t="s">
        <v>15</v>
      </c>
      <c r="K32" s="236" t="s">
        <v>2</v>
      </c>
      <c r="L32" s="4295" t="s">
        <v>15</v>
      </c>
      <c r="M32" s="233" t="s">
        <v>16</v>
      </c>
      <c r="N32" s="233" t="s">
        <v>16</v>
      </c>
      <c r="O32" s="5422" t="s">
        <v>1047</v>
      </c>
      <c r="P32" s="1629" t="s">
        <v>2</v>
      </c>
      <c r="Q32" s="1407" t="s">
        <v>3</v>
      </c>
      <c r="R32" s="1367" t="s">
        <v>16</v>
      </c>
      <c r="S32" s="236" t="s">
        <v>2</v>
      </c>
      <c r="T32" s="236" t="s">
        <v>2</v>
      </c>
      <c r="U32" s="233" t="s">
        <v>16</v>
      </c>
      <c r="V32" s="1628" t="s">
        <v>16</v>
      </c>
      <c r="W32" s="1629" t="s">
        <v>2</v>
      </c>
      <c r="X32" s="236" t="s">
        <v>2</v>
      </c>
      <c r="Y32" s="236" t="s">
        <v>2</v>
      </c>
      <c r="Z32" s="1407" t="s">
        <v>3</v>
      </c>
      <c r="AA32" s="233" t="s">
        <v>16</v>
      </c>
      <c r="AB32" s="233" t="s">
        <v>16</v>
      </c>
      <c r="AC32" s="1628" t="s">
        <v>16</v>
      </c>
      <c r="AD32" s="236" t="s">
        <v>2</v>
      </c>
      <c r="AE32" s="1407" t="s">
        <v>3</v>
      </c>
      <c r="AF32" s="236" t="s">
        <v>2</v>
      </c>
      <c r="AG32" s="236" t="s">
        <v>2</v>
      </c>
      <c r="AH32" s="4295" t="s">
        <v>15</v>
      </c>
      <c r="AI32" s="5403" t="s">
        <v>1047</v>
      </c>
      <c r="AJ32" s="1628" t="s">
        <v>16</v>
      </c>
      <c r="AK32" s="1407" t="s">
        <v>3</v>
      </c>
      <c r="AL32" s="1626" t="s">
        <v>2</v>
      </c>
      <c r="AM32" s="258" t="s">
        <v>2</v>
      </c>
      <c r="AN32" s="236" t="s">
        <v>2</v>
      </c>
      <c r="AO32" s="236" t="s">
        <v>2</v>
      </c>
      <c r="AP32" s="233" t="s">
        <v>16</v>
      </c>
      <c r="AQ32" s="270" t="s">
        <v>16</v>
      </c>
      <c r="AR32" s="1454">
        <f t="shared" si="0"/>
        <v>15</v>
      </c>
      <c r="AS32" s="1438">
        <f t="shared" si="1"/>
        <v>4</v>
      </c>
      <c r="AT32" s="1438">
        <f t="shared" si="2"/>
        <v>0</v>
      </c>
      <c r="AU32" s="1438">
        <f t="shared" si="3"/>
        <v>9</v>
      </c>
      <c r="AV32" s="5406">
        <f t="shared" si="4"/>
        <v>2</v>
      </c>
      <c r="AW32" s="5406">
        <f t="shared" si="5"/>
        <v>0</v>
      </c>
      <c r="AX32" s="5406">
        <v>3</v>
      </c>
      <c r="AY32" s="1442">
        <f t="shared" si="6"/>
        <v>10</v>
      </c>
    </row>
    <row r="33" spans="1:53" ht="21" customHeight="1" thickBot="1">
      <c r="A33" s="5455" t="s">
        <v>177</v>
      </c>
      <c r="B33" s="1637" t="s">
        <v>2</v>
      </c>
      <c r="C33" s="238" t="s">
        <v>2</v>
      </c>
      <c r="D33" s="238" t="s">
        <v>2</v>
      </c>
      <c r="E33" s="4299" t="s">
        <v>15</v>
      </c>
      <c r="F33" s="238" t="s">
        <v>2</v>
      </c>
      <c r="G33" s="1577" t="s">
        <v>16</v>
      </c>
      <c r="H33" s="1571" t="s">
        <v>16</v>
      </c>
      <c r="I33" s="4297" t="s">
        <v>15</v>
      </c>
      <c r="J33" s="238" t="s">
        <v>2</v>
      </c>
      <c r="K33" s="238" t="s">
        <v>2</v>
      </c>
      <c r="L33" s="238" t="s">
        <v>2</v>
      </c>
      <c r="M33" s="1577" t="s">
        <v>16</v>
      </c>
      <c r="N33" s="1577" t="s">
        <v>16</v>
      </c>
      <c r="O33" s="5425" t="s">
        <v>1047</v>
      </c>
      <c r="P33" s="1637" t="s">
        <v>2</v>
      </c>
      <c r="Q33" s="238" t="s">
        <v>2</v>
      </c>
      <c r="R33" s="1371" t="s">
        <v>16</v>
      </c>
      <c r="S33" s="238" t="s">
        <v>2</v>
      </c>
      <c r="T33" s="238" t="s">
        <v>2</v>
      </c>
      <c r="U33" s="1577" t="s">
        <v>16</v>
      </c>
      <c r="V33" s="4298" t="s">
        <v>16</v>
      </c>
      <c r="W33" s="4297" t="s">
        <v>15</v>
      </c>
      <c r="X33" s="238" t="s">
        <v>2</v>
      </c>
      <c r="Y33" s="238" t="s">
        <v>2</v>
      </c>
      <c r="Z33" s="238" t="s">
        <v>2</v>
      </c>
      <c r="AA33" s="238" t="s">
        <v>2</v>
      </c>
      <c r="AB33" s="1577" t="s">
        <v>16</v>
      </c>
      <c r="AC33" s="4298" t="s">
        <v>16</v>
      </c>
      <c r="AD33" s="1637" t="s">
        <v>2</v>
      </c>
      <c r="AE33" s="238" t="s">
        <v>2</v>
      </c>
      <c r="AF33" s="238" t="s">
        <v>2</v>
      </c>
      <c r="AG33" s="4299" t="s">
        <v>15</v>
      </c>
      <c r="AH33" s="238" t="s">
        <v>2</v>
      </c>
      <c r="AI33" s="233" t="s">
        <v>16</v>
      </c>
      <c r="AJ33" s="4298" t="s">
        <v>16</v>
      </c>
      <c r="AK33" s="264" t="s">
        <v>2</v>
      </c>
      <c r="AL33" s="4313" t="s">
        <v>2</v>
      </c>
      <c r="AM33" s="264" t="s">
        <v>2</v>
      </c>
      <c r="AN33" s="238" t="s">
        <v>2</v>
      </c>
      <c r="AO33" s="238" t="s">
        <v>2</v>
      </c>
      <c r="AP33" s="1577" t="s">
        <v>16</v>
      </c>
      <c r="AQ33" s="1571" t="s">
        <v>16</v>
      </c>
      <c r="AR33" s="5409">
        <f t="shared" si="0"/>
        <v>20</v>
      </c>
      <c r="AS33" s="1445">
        <f t="shared" si="1"/>
        <v>0</v>
      </c>
      <c r="AT33" s="1445">
        <f t="shared" si="2"/>
        <v>0</v>
      </c>
      <c r="AU33" s="1445">
        <f t="shared" si="3"/>
        <v>9</v>
      </c>
      <c r="AV33" s="5410">
        <f t="shared" si="4"/>
        <v>1</v>
      </c>
      <c r="AW33" s="5410">
        <f t="shared" si="5"/>
        <v>0</v>
      </c>
      <c r="AX33" s="5410">
        <v>3</v>
      </c>
      <c r="AY33" s="1446">
        <f t="shared" si="6"/>
        <v>1</v>
      </c>
    </row>
    <row r="34" spans="1:53" ht="20.25">
      <c r="A34" s="3777" t="s">
        <v>527</v>
      </c>
      <c r="B34" s="1590" t="s">
        <v>704</v>
      </c>
      <c r="C34" s="459" t="s">
        <v>16</v>
      </c>
      <c r="D34" s="459" t="s">
        <v>16</v>
      </c>
      <c r="E34" s="459" t="s">
        <v>16</v>
      </c>
      <c r="F34" s="16" t="s">
        <v>704</v>
      </c>
      <c r="G34" s="16" t="s">
        <v>798</v>
      </c>
      <c r="H34" s="1591" t="s">
        <v>704</v>
      </c>
      <c r="I34" s="3398"/>
      <c r="J34" s="4115"/>
      <c r="K34" s="4115"/>
      <c r="L34" s="1597"/>
      <c r="M34" s="1597"/>
      <c r="N34" s="1597"/>
      <c r="O34" s="3167"/>
      <c r="P34" s="3398"/>
      <c r="Q34" s="4115"/>
      <c r="R34" s="4249"/>
      <c r="S34" s="1597"/>
      <c r="T34" s="1597"/>
      <c r="U34" s="1597"/>
      <c r="V34" s="3167"/>
      <c r="W34" s="3398"/>
      <c r="X34" s="4115"/>
      <c r="Y34" s="4115"/>
      <c r="Z34" s="5372"/>
      <c r="AA34" s="5372"/>
      <c r="AB34" s="5464"/>
      <c r="AC34" s="5464"/>
      <c r="AD34" s="5378"/>
      <c r="AE34" s="459"/>
      <c r="AF34" s="459"/>
      <c r="AG34" s="459"/>
      <c r="AH34" s="16"/>
      <c r="AI34" s="16"/>
      <c r="AJ34" s="1591"/>
      <c r="AK34" s="5354"/>
      <c r="AL34" s="3167"/>
      <c r="AM34" s="5358"/>
      <c r="AN34" s="4741"/>
      <c r="AO34" s="4741"/>
      <c r="AP34" s="4741"/>
      <c r="AQ34" s="4743"/>
      <c r="AR34" s="1590">
        <f>COUNTIF(I34:AL34,$AR$4)</f>
        <v>0</v>
      </c>
      <c r="AS34" s="16">
        <f>COUNTIF(I34:AL34,$AS$4)</f>
        <v>0</v>
      </c>
      <c r="AT34" s="16">
        <f>COUNTIF(I34:AL34,$AT$4)</f>
        <v>0</v>
      </c>
      <c r="AU34" s="16">
        <f>COUNTIF(I34:AL34,$AU$4)</f>
        <v>0</v>
      </c>
      <c r="AV34" s="1777">
        <f>COUNTIF(I34:AL34,$AV$4)</f>
        <v>0</v>
      </c>
      <c r="AW34" s="1777">
        <f>IF(R34="off",0,1)</f>
        <v>1</v>
      </c>
      <c r="AX34" s="1777" t="e">
        <f ca="1">[1]!ColorCount(I34:AL34,$AX$4)</f>
        <v>#NAME?</v>
      </c>
      <c r="AY34" s="1591">
        <f>COUNTIF(I34:AL34,"D1")*1+COUNTIF(I34:AL34,"D2")*2</f>
        <v>0</v>
      </c>
    </row>
    <row r="35" spans="1:53">
      <c r="A35" s="3173" t="s">
        <v>732</v>
      </c>
      <c r="B35" s="446" t="s">
        <v>16</v>
      </c>
      <c r="C35" s="13" t="s">
        <v>704</v>
      </c>
      <c r="D35" s="13" t="s">
        <v>704</v>
      </c>
      <c r="E35" s="13" t="s">
        <v>704</v>
      </c>
      <c r="F35" s="13" t="s">
        <v>798</v>
      </c>
      <c r="G35" s="13" t="s">
        <v>704</v>
      </c>
      <c r="H35" s="2311" t="s">
        <v>16</v>
      </c>
      <c r="I35" s="446"/>
      <c r="J35" s="13"/>
      <c r="K35" s="13"/>
      <c r="L35" s="13"/>
      <c r="M35" s="13"/>
      <c r="N35" s="439"/>
      <c r="O35" s="2311"/>
      <c r="P35" s="446"/>
      <c r="Q35" s="13"/>
      <c r="R35" s="3242"/>
      <c r="S35" s="13"/>
      <c r="T35" s="13"/>
      <c r="U35" s="439"/>
      <c r="V35" s="2311"/>
      <c r="W35" s="1593"/>
      <c r="X35" s="13"/>
      <c r="Y35" s="13"/>
      <c r="Z35" s="13"/>
      <c r="AA35" s="13"/>
      <c r="AB35" s="13"/>
      <c r="AC35" s="2311"/>
      <c r="AD35" s="446"/>
      <c r="AE35" s="13"/>
      <c r="AF35" s="13"/>
      <c r="AG35" s="13"/>
      <c r="AH35" s="13"/>
      <c r="AI35" s="13"/>
      <c r="AJ35" s="14"/>
      <c r="AK35" s="5359"/>
      <c r="AL35" s="2311"/>
      <c r="AM35" s="5360"/>
      <c r="AN35" s="5361"/>
      <c r="AO35" s="5361"/>
      <c r="AP35" s="5361"/>
      <c r="AQ35" s="5362"/>
      <c r="AR35" s="3398">
        <f t="shared" ref="AR35:AR37" si="7">COUNTIF(I35:AL35,$AR$4)</f>
        <v>0</v>
      </c>
      <c r="AS35" s="1597">
        <f t="shared" ref="AS35:AS37" si="8">COUNTIF(I35:AL35,$AS$4)</f>
        <v>0</v>
      </c>
      <c r="AT35" s="1597">
        <f t="shared" ref="AT35:AT37" si="9">COUNTIF(I35:AL35,$AT$4)</f>
        <v>0</v>
      </c>
      <c r="AU35" s="1597">
        <f t="shared" ref="AU35:AU37" si="10">COUNTIF(I35:AL35,$AU$4)</f>
        <v>0</v>
      </c>
      <c r="AV35" s="1847">
        <f t="shared" ref="AV35:AV37" si="11">COUNTIF(I35:AL35,$AV$4)</f>
        <v>0</v>
      </c>
      <c r="AW35" s="1847">
        <f t="shared" ref="AW35:AW37" si="12">IF(R35="off",0,1)</f>
        <v>1</v>
      </c>
      <c r="AX35" s="1847" t="e">
        <f ca="1">[1]!ColorCount(I35:AL35,$AX$4)</f>
        <v>#NAME?</v>
      </c>
      <c r="AY35" s="3167">
        <f t="shared" ref="AY35:AY37" si="13">COUNTIF(I35:AL35,"D1")*1+COUNTIF(I35:AL35,"D2")*2</f>
        <v>0</v>
      </c>
    </row>
    <row r="36" spans="1:53">
      <c r="A36" s="4912" t="s">
        <v>1547</v>
      </c>
      <c r="B36" s="1593" t="s">
        <v>704</v>
      </c>
      <c r="C36" s="13" t="s">
        <v>704</v>
      </c>
      <c r="D36" s="13" t="s">
        <v>798</v>
      </c>
      <c r="E36" s="13" t="s">
        <v>704</v>
      </c>
      <c r="F36" s="439" t="s">
        <v>16</v>
      </c>
      <c r="G36" s="439" t="s">
        <v>16</v>
      </c>
      <c r="H36" s="14" t="s">
        <v>798</v>
      </c>
      <c r="I36" s="1593"/>
      <c r="J36" s="13"/>
      <c r="K36" s="13"/>
      <c r="L36" s="439"/>
      <c r="M36" s="439"/>
      <c r="N36" s="13"/>
      <c r="O36" s="13"/>
      <c r="P36" s="1593"/>
      <c r="Q36" s="13"/>
      <c r="R36" s="3242"/>
      <c r="S36" s="439"/>
      <c r="T36" s="439"/>
      <c r="U36" s="439"/>
      <c r="V36" s="14"/>
      <c r="W36" s="1593"/>
      <c r="X36" s="13"/>
      <c r="Y36" s="13"/>
      <c r="Z36" s="13"/>
      <c r="AA36" s="439"/>
      <c r="AB36" s="439"/>
      <c r="AC36" s="14"/>
      <c r="AD36" s="1593"/>
      <c r="AE36" s="13"/>
      <c r="AF36" s="13"/>
      <c r="AG36" s="13"/>
      <c r="AH36" s="439"/>
      <c r="AI36" s="439"/>
      <c r="AJ36" s="2311"/>
      <c r="AK36" s="5361"/>
      <c r="AL36" s="14"/>
      <c r="AM36" s="5363"/>
      <c r="AN36" s="5359"/>
      <c r="AO36" s="5359"/>
      <c r="AP36" s="5359"/>
      <c r="AQ36" s="5226"/>
      <c r="AR36" s="3398">
        <f t="shared" si="7"/>
        <v>0</v>
      </c>
      <c r="AS36" s="1597">
        <f t="shared" si="8"/>
        <v>0</v>
      </c>
      <c r="AT36" s="1597">
        <f t="shared" si="9"/>
        <v>0</v>
      </c>
      <c r="AU36" s="1597">
        <f t="shared" si="10"/>
        <v>0</v>
      </c>
      <c r="AV36" s="1847">
        <f t="shared" si="11"/>
        <v>0</v>
      </c>
      <c r="AW36" s="1847">
        <f t="shared" si="12"/>
        <v>1</v>
      </c>
      <c r="AX36" s="1847" t="e">
        <f ca="1">[1]!ColorCount(I36:AL36,$AX$4)</f>
        <v>#NAME?</v>
      </c>
      <c r="AY36" s="3167">
        <f t="shared" si="13"/>
        <v>0</v>
      </c>
      <c r="BA36" s="5357"/>
    </row>
    <row r="37" spans="1:53" ht="17.25" thickBot="1">
      <c r="A37" s="3174" t="s">
        <v>1776</v>
      </c>
      <c r="B37" s="1594" t="s">
        <v>798</v>
      </c>
      <c r="C37" s="20" t="s">
        <v>798</v>
      </c>
      <c r="D37" s="20" t="s">
        <v>704</v>
      </c>
      <c r="E37" s="20" t="s">
        <v>798</v>
      </c>
      <c r="F37" s="20" t="s">
        <v>704</v>
      </c>
      <c r="G37" s="451" t="s">
        <v>16</v>
      </c>
      <c r="H37" s="2317" t="s">
        <v>16</v>
      </c>
      <c r="I37" s="1594"/>
      <c r="J37" s="20"/>
      <c r="K37" s="20"/>
      <c r="L37" s="20"/>
      <c r="M37" s="20"/>
      <c r="N37" s="451"/>
      <c r="O37" s="2317"/>
      <c r="P37" s="1594"/>
      <c r="Q37" s="20"/>
      <c r="R37" s="3243"/>
      <c r="S37" s="20"/>
      <c r="T37" s="20"/>
      <c r="U37" s="20"/>
      <c r="V37" s="2317"/>
      <c r="W37" s="2315"/>
      <c r="X37" s="20"/>
      <c r="Y37" s="20"/>
      <c r="Z37" s="20"/>
      <c r="AA37" s="20"/>
      <c r="AB37" s="451"/>
      <c r="AC37" s="2317"/>
      <c r="AD37" s="1594"/>
      <c r="AE37" s="20"/>
      <c r="AF37" s="20"/>
      <c r="AG37" s="20"/>
      <c r="AH37" s="20"/>
      <c r="AI37" s="451"/>
      <c r="AJ37" s="2317"/>
      <c r="AK37" s="5364"/>
      <c r="AL37" s="2317"/>
      <c r="AM37" s="5365"/>
      <c r="AN37" s="5364"/>
      <c r="AO37" s="5364"/>
      <c r="AP37" s="5364"/>
      <c r="AQ37" s="5230"/>
      <c r="AR37" s="4750">
        <f t="shared" si="7"/>
        <v>0</v>
      </c>
      <c r="AS37" s="4748">
        <f t="shared" si="8"/>
        <v>0</v>
      </c>
      <c r="AT37" s="4748">
        <f t="shared" si="9"/>
        <v>0</v>
      </c>
      <c r="AU37" s="4748">
        <f t="shared" si="10"/>
        <v>0</v>
      </c>
      <c r="AV37" s="4896">
        <f t="shared" si="11"/>
        <v>0</v>
      </c>
      <c r="AW37" s="4896">
        <f t="shared" si="12"/>
        <v>1</v>
      </c>
      <c r="AX37" s="4896" t="e">
        <f ca="1">[1]!ColorCount(I37:AL37,$AX$4)</f>
        <v>#NAME?</v>
      </c>
      <c r="AY37" s="5366">
        <f t="shared" si="13"/>
        <v>0</v>
      </c>
    </row>
    <row r="38" spans="1:53">
      <c r="A38" s="4027" t="s">
        <v>2</v>
      </c>
      <c r="B38" s="4620">
        <v>3</v>
      </c>
      <c r="C38" s="4620">
        <v>3</v>
      </c>
      <c r="D38" s="4620">
        <v>3</v>
      </c>
      <c r="E38" s="4620">
        <v>3</v>
      </c>
      <c r="F38" s="4921">
        <v>3</v>
      </c>
      <c r="G38" s="4620">
        <v>0</v>
      </c>
      <c r="H38" s="4620">
        <v>0</v>
      </c>
      <c r="I38" s="4620">
        <v>3</v>
      </c>
      <c r="J38" s="4620">
        <v>3</v>
      </c>
      <c r="K38" s="4620">
        <v>3</v>
      </c>
      <c r="L38" s="4620">
        <v>3</v>
      </c>
      <c r="M38" s="4620">
        <v>3</v>
      </c>
      <c r="N38" s="4620">
        <v>0</v>
      </c>
      <c r="O38" s="4620">
        <v>0</v>
      </c>
      <c r="P38" s="4620">
        <v>3</v>
      </c>
      <c r="Q38" s="4620">
        <v>3</v>
      </c>
      <c r="R38" s="4921">
        <v>0</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v>3</v>
      </c>
      <c r="AL38" s="4620">
        <v>3</v>
      </c>
      <c r="AM38" s="4620"/>
      <c r="AN38" s="4620"/>
      <c r="AO38" s="4620"/>
      <c r="AP38" s="4620"/>
      <c r="AQ38" s="4620"/>
      <c r="AR38" s="1597" t="s">
        <v>704</v>
      </c>
      <c r="AS38" s="1597" t="s">
        <v>798</v>
      </c>
      <c r="AT38" s="4819"/>
      <c r="AU38" s="4819"/>
      <c r="AV38" s="4820"/>
      <c r="AW38" s="4820"/>
      <c r="AX38" s="4820"/>
      <c r="AY38" s="2498"/>
    </row>
    <row r="39" spans="1:53">
      <c r="A39" s="4029" t="s">
        <v>3</v>
      </c>
      <c r="B39" s="4413">
        <f t="shared" ref="B39:AL39" si="14">COUNTIF(B5:B33,"e")</f>
        <v>4</v>
      </c>
      <c r="C39" s="4413">
        <f t="shared" si="14"/>
        <v>4</v>
      </c>
      <c r="D39" s="4413">
        <f t="shared" si="14"/>
        <v>4</v>
      </c>
      <c r="E39" s="4413">
        <f t="shared" si="14"/>
        <v>4</v>
      </c>
      <c r="F39" s="4923">
        <f t="shared" si="14"/>
        <v>4</v>
      </c>
      <c r="G39" s="4413">
        <f t="shared" si="14"/>
        <v>3</v>
      </c>
      <c r="H39" s="4413">
        <f t="shared" si="14"/>
        <v>3</v>
      </c>
      <c r="I39" s="4413">
        <f t="shared" si="14"/>
        <v>4</v>
      </c>
      <c r="J39" s="4413">
        <f t="shared" si="14"/>
        <v>4</v>
      </c>
      <c r="K39" s="4413">
        <f t="shared" si="14"/>
        <v>4</v>
      </c>
      <c r="L39" s="4413">
        <f t="shared" si="14"/>
        <v>4</v>
      </c>
      <c r="M39" s="4263">
        <f t="shared" si="14"/>
        <v>4</v>
      </c>
      <c r="N39" s="2721">
        <f t="shared" si="14"/>
        <v>3</v>
      </c>
      <c r="O39" s="2721">
        <f t="shared" si="14"/>
        <v>3</v>
      </c>
      <c r="P39" s="2721">
        <f t="shared" si="14"/>
        <v>4</v>
      </c>
      <c r="Q39" s="4413">
        <f t="shared" si="14"/>
        <v>4</v>
      </c>
      <c r="R39" s="4923">
        <f t="shared" si="14"/>
        <v>3</v>
      </c>
      <c r="S39" s="4413">
        <f t="shared" si="14"/>
        <v>4</v>
      </c>
      <c r="T39" s="4413">
        <f t="shared" si="14"/>
        <v>4</v>
      </c>
      <c r="U39" s="2721">
        <f t="shared" si="14"/>
        <v>3</v>
      </c>
      <c r="V39" s="2721">
        <f t="shared" si="14"/>
        <v>3</v>
      </c>
      <c r="W39" s="4413">
        <f t="shared" si="14"/>
        <v>4</v>
      </c>
      <c r="X39" s="4413">
        <f t="shared" si="14"/>
        <v>4</v>
      </c>
      <c r="Y39" s="4413">
        <f t="shared" si="14"/>
        <v>4</v>
      </c>
      <c r="Z39" s="4413">
        <f t="shared" si="14"/>
        <v>4</v>
      </c>
      <c r="AA39" s="4413">
        <f t="shared" si="14"/>
        <v>4</v>
      </c>
      <c r="AB39" s="4413">
        <f t="shared" si="14"/>
        <v>3</v>
      </c>
      <c r="AC39" s="4413">
        <f t="shared" si="14"/>
        <v>3</v>
      </c>
      <c r="AD39" s="4413">
        <f t="shared" si="14"/>
        <v>3</v>
      </c>
      <c r="AE39" s="4413">
        <f t="shared" si="14"/>
        <v>4</v>
      </c>
      <c r="AF39" s="4413">
        <f t="shared" si="14"/>
        <v>4</v>
      </c>
      <c r="AG39" s="4413">
        <f t="shared" si="14"/>
        <v>4</v>
      </c>
      <c r="AH39" s="4413">
        <f t="shared" si="14"/>
        <v>4</v>
      </c>
      <c r="AI39" s="4413">
        <f t="shared" si="14"/>
        <v>3</v>
      </c>
      <c r="AJ39" s="4413">
        <f t="shared" si="14"/>
        <v>3</v>
      </c>
      <c r="AK39" s="4413">
        <f t="shared" si="14"/>
        <v>4</v>
      </c>
      <c r="AL39" s="4413">
        <f t="shared" si="14"/>
        <v>4</v>
      </c>
      <c r="AM39" s="5367"/>
      <c r="AN39" s="5367"/>
      <c r="AO39" s="5367"/>
      <c r="AP39" s="5367"/>
      <c r="AQ39" s="5367"/>
      <c r="AY39" s="2498"/>
    </row>
    <row r="40" spans="1:53">
      <c r="A40" s="4029" t="s">
        <v>402</v>
      </c>
      <c r="B40" s="4264">
        <f t="shared" ref="B40:H40" si="15">COUNTIF(B6,"E")+COUNTIF(B7,"E")+COUNTIF(B9,"E")+COUNTIF(B10,"E")+COUNTIF(B12,"E")+COUNTIF(B14,"E")+COUNTIF(B15,"E")+COUNTIF(B18,"E")+COUNTIF(B19,"E")+COUNTIF(B21,"E")+COUNTIF(B26,"E")+COUNTIF(B28,"E")</f>
        <v>3</v>
      </c>
      <c r="C40" s="4264">
        <f t="shared" si="15"/>
        <v>2</v>
      </c>
      <c r="D40" s="4264">
        <f t="shared" si="15"/>
        <v>1</v>
      </c>
      <c r="E40" s="4264">
        <f t="shared" si="15"/>
        <v>2</v>
      </c>
      <c r="F40" s="5232">
        <f t="shared" si="15"/>
        <v>3</v>
      </c>
      <c r="G40" s="4264">
        <f t="shared" si="15"/>
        <v>1</v>
      </c>
      <c r="H40" s="4264">
        <f t="shared" si="15"/>
        <v>1</v>
      </c>
      <c r="I40" s="3810">
        <f t="shared" ref="I40:L40" si="16">COUNTIF(I7,"E")+COUNTIF(I14,"E")+COUNTIF(I19,"E")+COUNTIF(I6,"E")+COUNTIF(I18,"E")+COUNTIF(I15,"E")+COUNTIF(I21,"E")+COUNTIF(I9,"E")+COUNTIF(I12,"E")+COUNTIF(I28,"E")+COUNTIF(I26,"E")+COUNTIF(I10,"E")</f>
        <v>2</v>
      </c>
      <c r="J40" s="3810">
        <f t="shared" si="16"/>
        <v>3</v>
      </c>
      <c r="K40" s="3810">
        <f t="shared" si="16"/>
        <v>1</v>
      </c>
      <c r="L40" s="3810">
        <f t="shared" si="16"/>
        <v>2</v>
      </c>
      <c r="M40" s="4264">
        <f>COUNTIF(M6,"E")+COUNTIF(M7,"E")+COUNTIF(M9,"E")+COUNTIF(M10,"E")+COUNTIF(M12,"E")+COUNTIF(M14,"E")+COUNTIF(M15,"E")+COUNTIF(M18,"E")+COUNTIF(M19,"E")+COUNTIF(M21,"E")+COUNTIF(M26,"E")+COUNTIF(M28,"E")</f>
        <v>2</v>
      </c>
      <c r="N40" s="4264">
        <f>COUNTIF(N6,"E")+COUNTIF(N7,"E")+COUNTIF(N9,"E")+COUNTIF(N10,"E")+COUNTIF(N12,"E")+COUNTIF(N14,"E")+COUNTIF(N15,"E")+COUNTIF(N18,"E")+COUNTIF(N19,"E")+COUNTIF(N21,"E")+COUNTIF(N26,"E")+COUNTIF(N28,"E")</f>
        <v>1</v>
      </c>
      <c r="O40" s="4264">
        <f t="shared" ref="O40:AL40" si="17">COUNTIF(O6,"E")+COUNTIF(O7,"E")+COUNTIF(O9,"E")+COUNTIF(O10,"E")+COUNTIF(O12,"E")+COUNTIF(O14,"E")+COUNTIF(O15,"E")+COUNTIF(O18,"E")+COUNTIF(O19,"E")+COUNTIF(O21,"E")+COUNTIF(O26,"E")+COUNTIF(O28,"E")</f>
        <v>3</v>
      </c>
      <c r="P40" s="4264">
        <f t="shared" si="17"/>
        <v>2</v>
      </c>
      <c r="Q40" s="4264">
        <f t="shared" si="17"/>
        <v>2</v>
      </c>
      <c r="R40" s="5232">
        <f t="shared" si="17"/>
        <v>1</v>
      </c>
      <c r="S40" s="4264">
        <f t="shared" si="17"/>
        <v>2</v>
      </c>
      <c r="T40" s="4264">
        <f t="shared" si="17"/>
        <v>2</v>
      </c>
      <c r="U40" s="4264">
        <f t="shared" si="17"/>
        <v>2</v>
      </c>
      <c r="V40" s="4264">
        <f t="shared" si="17"/>
        <v>1</v>
      </c>
      <c r="W40" s="4264">
        <f t="shared" si="17"/>
        <v>2</v>
      </c>
      <c r="X40" s="4264">
        <f t="shared" si="17"/>
        <v>2</v>
      </c>
      <c r="Y40" s="4264">
        <f t="shared" si="17"/>
        <v>2</v>
      </c>
      <c r="Z40" s="4264">
        <f t="shared" si="17"/>
        <v>1</v>
      </c>
      <c r="AA40" s="4264">
        <f t="shared" si="17"/>
        <v>2</v>
      </c>
      <c r="AB40" s="4264">
        <f t="shared" si="17"/>
        <v>2</v>
      </c>
      <c r="AC40" s="4264">
        <f t="shared" si="17"/>
        <v>1</v>
      </c>
      <c r="AD40" s="4264">
        <f t="shared" si="17"/>
        <v>3</v>
      </c>
      <c r="AE40" s="4264">
        <f t="shared" si="17"/>
        <v>1</v>
      </c>
      <c r="AF40" s="4264">
        <f t="shared" si="17"/>
        <v>1</v>
      </c>
      <c r="AG40" s="4264">
        <f>COUNTIF(AG6,"E")+COUNTIF(AG7,"E")+COUNTIF(AG9,"E")+COUNTIF(AG10,"E")+COUNTIF(AG12,"E")+COUNTIF(AG14,"E")+COUNTIF(AG15,"E")+COUNTIF(AH18,"E")+COUNTIF(AG19,"E")+COUNTIF(AG21,"E")+COUNTIF(AG26,"E")+COUNTIF(AG28,"E")</f>
        <v>1</v>
      </c>
      <c r="AH40" s="4264" t="e">
        <f>COUNTIF(AH6,"E")+COUNTIF(AH7,"E")+COUNTIF(AH9,"E")+COUNTIF(AH10,"E")+COUNTIF(AH12,"E")+COUNTIF(AH14,"E")+COUNTIF(AH15,"E")+COUNTIF(#REF!,"E")+COUNTIF(AH19,"E")+COUNTIF(AH21,"E")+COUNTIF(AH26,"E")+COUNTIF(AH28,"E")</f>
        <v>#REF!</v>
      </c>
      <c r="AI40" s="4264">
        <f t="shared" si="17"/>
        <v>2</v>
      </c>
      <c r="AJ40" s="4264">
        <f t="shared" si="17"/>
        <v>1</v>
      </c>
      <c r="AK40" s="4264">
        <f t="shared" si="17"/>
        <v>1</v>
      </c>
      <c r="AL40" s="4264">
        <f t="shared" si="17"/>
        <v>2</v>
      </c>
      <c r="AM40" s="4412"/>
      <c r="AN40" s="4412"/>
      <c r="AO40" s="4412"/>
      <c r="AP40" s="4412"/>
      <c r="AQ40" s="4412"/>
      <c r="AY40" s="2498"/>
    </row>
    <row r="41" spans="1:53">
      <c r="A41" s="4029" t="s">
        <v>1837</v>
      </c>
      <c r="B41" s="4264">
        <f t="shared" ref="B41:H41" si="18">COUNTIF(B11,"E")+COUNTIF(B14,"E")+COUNTIF(B8,"E")+COUNTIF(B17,"E")+COUNTIF(B23,"E")+COUNTIF(B20,"E")</f>
        <v>1</v>
      </c>
      <c r="C41" s="4264">
        <f t="shared" si="18"/>
        <v>1</v>
      </c>
      <c r="D41" s="4264">
        <f t="shared" si="18"/>
        <v>1</v>
      </c>
      <c r="E41" s="4264">
        <f t="shared" si="18"/>
        <v>1</v>
      </c>
      <c r="F41" s="5232">
        <f t="shared" si="18"/>
        <v>1</v>
      </c>
      <c r="G41" s="4264">
        <f t="shared" si="18"/>
        <v>1</v>
      </c>
      <c r="H41" s="4264">
        <f t="shared" si="18"/>
        <v>1</v>
      </c>
      <c r="I41" s="3810">
        <f t="shared" ref="I41:L41" si="19">COUNTIF(I14,"E")+COUNTIF(I11,"E")+COUNTIF(I8,"E")+COUNTIF(I17,"E")+COUNTIF(I23,"E")+COUNTIF(I20,"E")</f>
        <v>1</v>
      </c>
      <c r="J41" s="3810">
        <f t="shared" si="19"/>
        <v>1</v>
      </c>
      <c r="K41" s="3810">
        <f t="shared" si="19"/>
        <v>1</v>
      </c>
      <c r="L41" s="3810">
        <f t="shared" si="19"/>
        <v>1</v>
      </c>
      <c r="M41" s="4264">
        <f>COUNTIF(M11,"E")+COUNTIF(M14,"E")+COUNTIF(M8,"E")+COUNTIF(M17,"E")+COUNTIF(M23,"E")+COUNTIF(M20,"E")</f>
        <v>1</v>
      </c>
      <c r="N41" s="4264">
        <f t="shared" ref="N41:AL41" si="20">COUNTIF(N11,"E")+COUNTIF(N14,"E")+COUNTIF(N8,"E")+COUNTIF(N17,"E")+COUNTIF(N23,"E")+COUNTIF(N20,"E")</f>
        <v>1</v>
      </c>
      <c r="O41" s="4264">
        <f t="shared" si="20"/>
        <v>1</v>
      </c>
      <c r="P41" s="4264">
        <f t="shared" si="20"/>
        <v>1</v>
      </c>
      <c r="Q41" s="4264">
        <f t="shared" si="20"/>
        <v>1</v>
      </c>
      <c r="R41" s="5232">
        <f t="shared" si="20"/>
        <v>1</v>
      </c>
      <c r="S41" s="4264">
        <f>COUNTIF(S11,"E")+COUNTIF(S14,"E")+COUNTIF(T8,"E")+COUNTIF(S17,"E")+COUNTIF(S23,"E")+COUNTIF(S20,"E")</f>
        <v>1</v>
      </c>
      <c r="T41" s="4264" t="e">
        <f>COUNTIF(T11,"E")+COUNTIF(T14,"E")+COUNTIF(#REF!,"E")+COUNTIF(T17,"E")+COUNTIF(T23,"E")+COUNTIF(T20,"E")</f>
        <v>#REF!</v>
      </c>
      <c r="U41" s="4264">
        <f t="shared" si="20"/>
        <v>1</v>
      </c>
      <c r="V41" s="4264">
        <f t="shared" si="20"/>
        <v>1</v>
      </c>
      <c r="W41" s="4264">
        <f t="shared" si="20"/>
        <v>1</v>
      </c>
      <c r="X41" s="4264">
        <f t="shared" si="20"/>
        <v>1</v>
      </c>
      <c r="Y41" s="4264">
        <f t="shared" si="20"/>
        <v>1</v>
      </c>
      <c r="Z41" s="4264">
        <f t="shared" si="20"/>
        <v>1</v>
      </c>
      <c r="AA41" s="4264">
        <f t="shared" si="20"/>
        <v>1</v>
      </c>
      <c r="AB41" s="4264">
        <f t="shared" si="20"/>
        <v>1</v>
      </c>
      <c r="AC41" s="4264">
        <f t="shared" si="20"/>
        <v>1</v>
      </c>
      <c r="AD41" s="4264">
        <f t="shared" si="20"/>
        <v>0</v>
      </c>
      <c r="AE41" s="4264">
        <f t="shared" si="20"/>
        <v>1</v>
      </c>
      <c r="AF41" s="4264">
        <f t="shared" si="20"/>
        <v>1</v>
      </c>
      <c r="AG41" s="4264">
        <f t="shared" si="20"/>
        <v>1</v>
      </c>
      <c r="AH41" s="4264">
        <f t="shared" si="20"/>
        <v>1</v>
      </c>
      <c r="AI41" s="4264">
        <f t="shared" si="20"/>
        <v>1</v>
      </c>
      <c r="AJ41" s="4264">
        <f t="shared" si="20"/>
        <v>1</v>
      </c>
      <c r="AK41" s="4264">
        <f t="shared" si="20"/>
        <v>1</v>
      </c>
      <c r="AL41" s="4264">
        <f t="shared" si="20"/>
        <v>1</v>
      </c>
      <c r="AM41" s="4412"/>
      <c r="AN41" s="4412"/>
      <c r="AO41" s="4412"/>
      <c r="AP41" s="4412"/>
      <c r="AQ41" s="4412"/>
      <c r="AY41" s="2498"/>
    </row>
    <row r="42" spans="1:53">
      <c r="A42" s="4029" t="s">
        <v>1838</v>
      </c>
      <c r="B42" s="3810">
        <f t="shared" ref="B42:AL42" si="21">COUNTIF(B5,"E")+COUNTIF(B10,"E")+COUNTIF(B18,"E")+COUNTIF(B27,"E")+COUNTIF(B30,"E")+COUNTIF(B16,"E")+COUNTIF(B32,"E")+COUNTIF(B5,"D1")+COUNTIF(B10,"D1")+COUNTIF(B18,"D1")+COUNTIF(B27,"D1")+COUNTIF(B30,"D1")+COUNTIF(B16,"D1")+COUNTIF(B32,"D1")</f>
        <v>2</v>
      </c>
      <c r="C42" s="3810">
        <f t="shared" si="21"/>
        <v>0</v>
      </c>
      <c r="D42" s="3810">
        <f t="shared" si="21"/>
        <v>2</v>
      </c>
      <c r="E42" s="3810">
        <f t="shared" si="21"/>
        <v>1</v>
      </c>
      <c r="F42" s="4925">
        <f t="shared" si="21"/>
        <v>1</v>
      </c>
      <c r="G42" s="3810">
        <f t="shared" si="21"/>
        <v>2</v>
      </c>
      <c r="H42" s="3810">
        <f t="shared" si="21"/>
        <v>1</v>
      </c>
      <c r="I42" s="3810">
        <f t="shared" si="21"/>
        <v>1</v>
      </c>
      <c r="J42" s="3810">
        <f t="shared" si="21"/>
        <v>0</v>
      </c>
      <c r="K42" s="3810">
        <f t="shared" si="21"/>
        <v>1</v>
      </c>
      <c r="L42" s="3810">
        <f t="shared" si="21"/>
        <v>2</v>
      </c>
      <c r="M42" s="3810">
        <f t="shared" si="21"/>
        <v>0</v>
      </c>
      <c r="N42" s="3810">
        <f t="shared" si="21"/>
        <v>1</v>
      </c>
      <c r="O42" s="3810">
        <f t="shared" si="21"/>
        <v>2</v>
      </c>
      <c r="P42" s="3810">
        <f t="shared" si="21"/>
        <v>1</v>
      </c>
      <c r="Q42" s="3810">
        <f t="shared" si="21"/>
        <v>1</v>
      </c>
      <c r="R42" s="4925">
        <f t="shared" si="21"/>
        <v>2</v>
      </c>
      <c r="S42" s="3810">
        <f t="shared" si="21"/>
        <v>1</v>
      </c>
      <c r="T42" s="3810">
        <f t="shared" si="21"/>
        <v>2</v>
      </c>
      <c r="U42" s="3810">
        <f t="shared" si="21"/>
        <v>1</v>
      </c>
      <c r="V42" s="3810">
        <f t="shared" si="21"/>
        <v>1</v>
      </c>
      <c r="W42" s="3810">
        <f t="shared" si="21"/>
        <v>1</v>
      </c>
      <c r="X42" s="3810">
        <f t="shared" si="21"/>
        <v>1</v>
      </c>
      <c r="Y42" s="3810">
        <f t="shared" si="21"/>
        <v>1</v>
      </c>
      <c r="Z42" s="3810">
        <f t="shared" si="21"/>
        <v>1</v>
      </c>
      <c r="AA42" s="3810">
        <f t="shared" si="21"/>
        <v>1</v>
      </c>
      <c r="AB42" s="3810">
        <f t="shared" si="21"/>
        <v>0</v>
      </c>
      <c r="AC42" s="3810">
        <f t="shared" si="21"/>
        <v>3</v>
      </c>
      <c r="AD42" s="3810">
        <f t="shared" si="21"/>
        <v>1</v>
      </c>
      <c r="AE42" s="3810">
        <f t="shared" si="21"/>
        <v>2</v>
      </c>
      <c r="AF42" s="3810">
        <f t="shared" si="21"/>
        <v>1</v>
      </c>
      <c r="AG42" s="3810">
        <f>COUNTIF(AG5,"E")+COUNTIF(AG10,"E")+COUNTIF(AH18,"E")+COUNTIF(AG27,"E")+COUNTIF(AG30,"E")+COUNTIF(AG16,"E")+COUNTIF(AG32,"E")+COUNTIF(AG5,"D1")+COUNTIF(AG10,"D1")+COUNTIF(AH18,"D1")+COUNTIF(AG27,"D1")+COUNTIF(AG30,"D1")+COUNTIF(AG16,"D1")+COUNTIF(AG32,"D1")</f>
        <v>0</v>
      </c>
      <c r="AH42" s="3810" t="e">
        <f>COUNTIF(AH5,"E")+COUNTIF(AH10,"E")+COUNTIF(#REF!,"E")+COUNTIF(AH27,"E")+COUNTIF(AH30,"E")+COUNTIF(AH16,"E")+COUNTIF(AH32,"E")+COUNTIF(AH5,"D1")+COUNTIF(AH10,"D1")+COUNTIF(#REF!,"D1")+COUNTIF(AH27,"D1")+COUNTIF(AH30,"D1")+COUNTIF(AH16,"D1")+COUNTIF(AH32,"D1")</f>
        <v>#REF!</v>
      </c>
      <c r="AI42" s="3810">
        <f t="shared" si="21"/>
        <v>2</v>
      </c>
      <c r="AJ42" s="3810">
        <f t="shared" si="21"/>
        <v>1</v>
      </c>
      <c r="AK42" s="3810">
        <f t="shared" si="21"/>
        <v>2</v>
      </c>
      <c r="AL42" s="3810">
        <f t="shared" si="21"/>
        <v>1</v>
      </c>
      <c r="AM42" s="4412"/>
      <c r="AN42" s="4412"/>
      <c r="AO42" s="4412"/>
      <c r="AP42" s="4412"/>
      <c r="AQ42" s="4412"/>
      <c r="AY42" s="2507"/>
    </row>
    <row r="43" spans="1:53">
      <c r="A43" s="4021" t="s">
        <v>2</v>
      </c>
      <c r="B43" s="4416">
        <f t="shared" ref="B43:D43" si="22">COUNTIF(B5:B23,"D")</f>
        <v>7</v>
      </c>
      <c r="C43" s="4416">
        <f t="shared" si="22"/>
        <v>8</v>
      </c>
      <c r="D43" s="4416">
        <f t="shared" si="22"/>
        <v>13</v>
      </c>
      <c r="E43" s="4416">
        <f t="shared" ref="E43:L43" si="23">COUNTIF(E5:E22,"D")</f>
        <v>5</v>
      </c>
      <c r="F43" s="4927">
        <f t="shared" si="23"/>
        <v>8</v>
      </c>
      <c r="G43" s="4416">
        <f t="shared" si="23"/>
        <v>0</v>
      </c>
      <c r="H43" s="4416">
        <f t="shared" si="23"/>
        <v>0</v>
      </c>
      <c r="I43" s="4416">
        <f t="shared" si="23"/>
        <v>9</v>
      </c>
      <c r="J43" s="4416">
        <f t="shared" si="23"/>
        <v>11</v>
      </c>
      <c r="K43" s="4416">
        <f t="shared" si="23"/>
        <v>8</v>
      </c>
      <c r="L43" s="4416">
        <f t="shared" si="23"/>
        <v>8</v>
      </c>
      <c r="M43" s="4265">
        <f t="shared" ref="M43:AK43" si="24">COUNTIF(M5:M23,"D")</f>
        <v>7</v>
      </c>
      <c r="N43" s="2725">
        <f t="shared" si="24"/>
        <v>0</v>
      </c>
      <c r="O43" s="2725">
        <f t="shared" si="24"/>
        <v>0</v>
      </c>
      <c r="P43" s="2725">
        <f t="shared" si="24"/>
        <v>10</v>
      </c>
      <c r="Q43" s="4416">
        <f t="shared" si="24"/>
        <v>5</v>
      </c>
      <c r="R43" s="4927">
        <f t="shared" si="24"/>
        <v>0</v>
      </c>
      <c r="S43" s="4416">
        <f t="shared" si="24"/>
        <v>9</v>
      </c>
      <c r="T43" s="4416">
        <f t="shared" si="24"/>
        <v>9</v>
      </c>
      <c r="U43" s="2725">
        <f t="shared" si="24"/>
        <v>0</v>
      </c>
      <c r="V43" s="2725">
        <f t="shared" si="24"/>
        <v>0</v>
      </c>
      <c r="W43" s="4416">
        <f t="shared" si="24"/>
        <v>8</v>
      </c>
      <c r="X43" s="4416">
        <f t="shared" si="24"/>
        <v>12</v>
      </c>
      <c r="Y43" s="4416">
        <f t="shared" si="24"/>
        <v>10</v>
      </c>
      <c r="Z43" s="4416">
        <f t="shared" si="24"/>
        <v>10</v>
      </c>
      <c r="AA43" s="4416">
        <f t="shared" si="24"/>
        <v>7</v>
      </c>
      <c r="AB43" s="4416">
        <f t="shared" si="24"/>
        <v>0</v>
      </c>
      <c r="AC43" s="4416">
        <f t="shared" si="24"/>
        <v>0</v>
      </c>
      <c r="AD43" s="4416">
        <f t="shared" si="24"/>
        <v>12</v>
      </c>
      <c r="AE43" s="4416">
        <f t="shared" si="24"/>
        <v>9</v>
      </c>
      <c r="AF43" s="4416">
        <f t="shared" si="24"/>
        <v>12</v>
      </c>
      <c r="AG43" s="4416">
        <f t="shared" si="24"/>
        <v>6</v>
      </c>
      <c r="AH43" s="4416">
        <f t="shared" si="24"/>
        <v>9</v>
      </c>
      <c r="AI43" s="4416">
        <f t="shared" si="24"/>
        <v>0</v>
      </c>
      <c r="AJ43" s="4416">
        <f t="shared" si="24"/>
        <v>0</v>
      </c>
      <c r="AK43" s="4416">
        <f t="shared" si="24"/>
        <v>10</v>
      </c>
      <c r="AL43" s="4416">
        <f t="shared" ref="AL43" si="25">COUNTIF(AL5:AL22,"D")</f>
        <v>9</v>
      </c>
      <c r="AM43" s="5368"/>
      <c r="AN43" s="5368"/>
      <c r="AO43" s="5368"/>
      <c r="AP43" s="5368"/>
      <c r="AQ43" s="5368"/>
      <c r="AY43" s="2507"/>
    </row>
    <row r="44" spans="1:53">
      <c r="A44" s="448" t="s">
        <v>403</v>
      </c>
      <c r="B44" s="3810">
        <f t="shared" ref="B44:D44" si="26">COUNTIF(B5:B23,"E")+COUNTIF(B24:B33,"D")+COUNTIF(B24:B33,"E")</f>
        <v>13</v>
      </c>
      <c r="C44" s="3810">
        <f t="shared" si="26"/>
        <v>12</v>
      </c>
      <c r="D44" s="3810">
        <f t="shared" si="26"/>
        <v>10</v>
      </c>
      <c r="E44" s="3810">
        <f t="shared" ref="E44:L44" si="27">COUNTIF(E5:E22,"E")+COUNTIF(E24:E33,"D")+COUNTIF(E24:E33,"E")</f>
        <v>12</v>
      </c>
      <c r="F44" s="4925">
        <f t="shared" si="27"/>
        <v>12</v>
      </c>
      <c r="G44" s="3810">
        <f t="shared" si="27"/>
        <v>3</v>
      </c>
      <c r="H44" s="3810">
        <f t="shared" si="27"/>
        <v>3</v>
      </c>
      <c r="I44" s="3810">
        <f t="shared" si="27"/>
        <v>12</v>
      </c>
      <c r="J44" s="3810">
        <f t="shared" si="27"/>
        <v>13</v>
      </c>
      <c r="K44" s="3810">
        <f t="shared" si="27"/>
        <v>13</v>
      </c>
      <c r="L44" s="3810">
        <f t="shared" si="27"/>
        <v>13</v>
      </c>
      <c r="M44" s="4264">
        <f t="shared" ref="M44:AK44" si="28">COUNTIF(M5:M23,"E")+COUNTIF(M24:M33,"D")+COUNTIF(M24:M33,"E")</f>
        <v>11</v>
      </c>
      <c r="N44" s="2723">
        <f t="shared" si="28"/>
        <v>3</v>
      </c>
      <c r="O44" s="2723">
        <f t="shared" si="28"/>
        <v>3</v>
      </c>
      <c r="P44" s="2723">
        <f t="shared" si="28"/>
        <v>13</v>
      </c>
      <c r="Q44" s="3810">
        <f t="shared" si="28"/>
        <v>10</v>
      </c>
      <c r="R44" s="4925">
        <f t="shared" si="28"/>
        <v>3</v>
      </c>
      <c r="S44" s="3810">
        <f t="shared" si="28"/>
        <v>12</v>
      </c>
      <c r="T44" s="3810">
        <f t="shared" si="28"/>
        <v>14</v>
      </c>
      <c r="U44" s="2723">
        <f t="shared" si="28"/>
        <v>3</v>
      </c>
      <c r="V44" s="2723">
        <f t="shared" si="28"/>
        <v>3</v>
      </c>
      <c r="W44" s="3810">
        <f t="shared" si="28"/>
        <v>12</v>
      </c>
      <c r="X44" s="3810">
        <f t="shared" si="28"/>
        <v>11</v>
      </c>
      <c r="Y44" s="3810">
        <f t="shared" si="28"/>
        <v>11</v>
      </c>
      <c r="Z44" s="3810">
        <f t="shared" si="28"/>
        <v>12</v>
      </c>
      <c r="AA44" s="3810">
        <f t="shared" si="28"/>
        <v>12</v>
      </c>
      <c r="AB44" s="3810">
        <f t="shared" si="28"/>
        <v>3</v>
      </c>
      <c r="AC44" s="3810">
        <f t="shared" si="28"/>
        <v>3</v>
      </c>
      <c r="AD44" s="3810">
        <f t="shared" si="28"/>
        <v>10</v>
      </c>
      <c r="AE44" s="3810">
        <f t="shared" si="28"/>
        <v>12</v>
      </c>
      <c r="AF44" s="3810">
        <f t="shared" si="28"/>
        <v>12</v>
      </c>
      <c r="AG44" s="3810">
        <f t="shared" si="28"/>
        <v>12</v>
      </c>
      <c r="AH44" s="3810">
        <f t="shared" si="28"/>
        <v>11</v>
      </c>
      <c r="AI44" s="3810">
        <f t="shared" si="28"/>
        <v>3</v>
      </c>
      <c r="AJ44" s="3810">
        <f t="shared" si="28"/>
        <v>3</v>
      </c>
      <c r="AK44" s="3810">
        <f t="shared" si="28"/>
        <v>12</v>
      </c>
      <c r="AL44" s="3810">
        <f t="shared" ref="AL44" si="29">COUNTIF(AL5:AL22,"E")+COUNTIF(AL24:AL33,"D")+COUNTIF(AL24:AL33,"E")</f>
        <v>13</v>
      </c>
      <c r="AM44" s="4412"/>
      <c r="AN44" s="4412"/>
      <c r="AO44" s="4412"/>
      <c r="AP44" s="4412"/>
      <c r="AQ44" s="4412"/>
      <c r="AY44" s="2507"/>
    </row>
    <row r="45" spans="1:53">
      <c r="A45" s="4033" t="s">
        <v>704</v>
      </c>
      <c r="B45" s="4413">
        <f t="shared" ref="B45:AL45" si="30">COUNTIF(B5:B33,"d1")</f>
        <v>0</v>
      </c>
      <c r="C45" s="4413">
        <f t="shared" si="30"/>
        <v>0</v>
      </c>
      <c r="D45" s="4413">
        <f t="shared" si="30"/>
        <v>0</v>
      </c>
      <c r="E45" s="4413">
        <f t="shared" si="30"/>
        <v>0</v>
      </c>
      <c r="F45" s="4923">
        <f t="shared" si="30"/>
        <v>0</v>
      </c>
      <c r="G45" s="4413">
        <f t="shared" si="30"/>
        <v>2</v>
      </c>
      <c r="H45" s="4413">
        <f t="shared" si="30"/>
        <v>3</v>
      </c>
      <c r="I45" s="4413">
        <f t="shared" si="30"/>
        <v>0</v>
      </c>
      <c r="J45" s="4413">
        <f t="shared" si="30"/>
        <v>0</v>
      </c>
      <c r="K45" s="4413">
        <f t="shared" si="30"/>
        <v>0</v>
      </c>
      <c r="L45" s="4413">
        <f t="shared" si="30"/>
        <v>0</v>
      </c>
      <c r="M45" s="4263">
        <f t="shared" si="30"/>
        <v>0</v>
      </c>
      <c r="N45" s="2721">
        <f t="shared" si="30"/>
        <v>3</v>
      </c>
      <c r="O45" s="2721">
        <f t="shared" si="30"/>
        <v>3</v>
      </c>
      <c r="P45" s="2721">
        <f t="shared" si="30"/>
        <v>0</v>
      </c>
      <c r="Q45" s="4413">
        <f t="shared" si="30"/>
        <v>0</v>
      </c>
      <c r="R45" s="4923">
        <f t="shared" si="30"/>
        <v>3</v>
      </c>
      <c r="S45" s="4413">
        <f t="shared" si="30"/>
        <v>0</v>
      </c>
      <c r="T45" s="4413">
        <f t="shared" si="30"/>
        <v>0</v>
      </c>
      <c r="U45" s="2721">
        <f t="shared" si="30"/>
        <v>2</v>
      </c>
      <c r="V45" s="2721">
        <f t="shared" si="30"/>
        <v>2</v>
      </c>
      <c r="W45" s="4413">
        <f t="shared" si="30"/>
        <v>0</v>
      </c>
      <c r="X45" s="4413">
        <f t="shared" si="30"/>
        <v>0</v>
      </c>
      <c r="Y45" s="4413">
        <f t="shared" si="30"/>
        <v>0</v>
      </c>
      <c r="Z45" s="4413">
        <f t="shared" si="30"/>
        <v>0</v>
      </c>
      <c r="AA45" s="4413">
        <f t="shared" si="30"/>
        <v>0</v>
      </c>
      <c r="AB45" s="4413">
        <f t="shared" si="30"/>
        <v>3</v>
      </c>
      <c r="AC45" s="4413">
        <f t="shared" si="30"/>
        <v>2</v>
      </c>
      <c r="AD45" s="4413">
        <f t="shared" si="30"/>
        <v>0</v>
      </c>
      <c r="AE45" s="4413">
        <f t="shared" si="30"/>
        <v>0</v>
      </c>
      <c r="AF45" s="4413">
        <f t="shared" si="30"/>
        <v>0</v>
      </c>
      <c r="AG45" s="4413">
        <f t="shared" si="30"/>
        <v>0</v>
      </c>
      <c r="AH45" s="4413">
        <f t="shared" si="30"/>
        <v>0</v>
      </c>
      <c r="AI45" s="4413">
        <f t="shared" si="30"/>
        <v>2</v>
      </c>
      <c r="AJ45" s="4413">
        <f t="shared" si="30"/>
        <v>2</v>
      </c>
      <c r="AK45" s="4413">
        <f t="shared" si="30"/>
        <v>0</v>
      </c>
      <c r="AL45" s="4413">
        <f t="shared" si="30"/>
        <v>0</v>
      </c>
      <c r="AM45" s="5367"/>
      <c r="AN45" s="5367"/>
      <c r="AO45" s="5367"/>
      <c r="AP45" s="5367"/>
      <c r="AQ45" s="5367"/>
      <c r="AY45" s="2507"/>
    </row>
    <row r="46" spans="1:53">
      <c r="A46" s="4034" t="s">
        <v>658</v>
      </c>
      <c r="B46" s="4418">
        <f t="shared" ref="B46:L46" si="31">COUNTIF(B7,"n")+COUNTIF(B14,"n")+COUNTIF(B28,"n")+COUNTIF(B25,"n")+COUNTIF(B19,"n")+COUNTIF(B6,"n")+COUNTIF(B18,"n")+COUNTIF(B15,"n")+COUNTIF(B21,"n")+COUNTIF(B9,"n")+COUNTIF(B12,"n")+COUNTIF(B10,"n")</f>
        <v>1</v>
      </c>
      <c r="C46" s="4418">
        <f t="shared" si="31"/>
        <v>2</v>
      </c>
      <c r="D46" s="4418">
        <f t="shared" si="31"/>
        <v>2</v>
      </c>
      <c r="E46" s="4418">
        <f t="shared" si="31"/>
        <v>1</v>
      </c>
      <c r="F46" s="4929">
        <f t="shared" si="31"/>
        <v>1</v>
      </c>
      <c r="G46" s="4418">
        <f t="shared" si="31"/>
        <v>2</v>
      </c>
      <c r="H46" s="4418">
        <f t="shared" si="31"/>
        <v>2</v>
      </c>
      <c r="I46" s="4418">
        <f t="shared" si="31"/>
        <v>2</v>
      </c>
      <c r="J46" s="4418">
        <f t="shared" si="31"/>
        <v>2</v>
      </c>
      <c r="K46" s="4418">
        <f t="shared" si="31"/>
        <v>2</v>
      </c>
      <c r="L46" s="4418">
        <f t="shared" si="31"/>
        <v>2</v>
      </c>
      <c r="M46" s="4266">
        <f t="shared" ref="M46:Z46" si="32">COUNTIF(M7,"n")+COUNTIF(M11,"n")+COUNTIF(M28,"n")+COUNTIF(M25,"n")+COUNTIF(M19,"n")+COUNTIF(M6,"n")+COUNTIF(M18,"n")+COUNTIF(M15,"n")+COUNTIF(M21,"n")+COUNTIF(M12,"n")+COUNTIF(M9,"n")+COUNTIF(M13,"n")</f>
        <v>1</v>
      </c>
      <c r="N46" s="2727">
        <f t="shared" si="32"/>
        <v>1</v>
      </c>
      <c r="O46" s="2727">
        <f t="shared" si="32"/>
        <v>2</v>
      </c>
      <c r="P46" s="2727">
        <f t="shared" si="32"/>
        <v>2</v>
      </c>
      <c r="Q46" s="4418">
        <f t="shared" si="32"/>
        <v>1</v>
      </c>
      <c r="R46" s="4929">
        <f t="shared" si="32"/>
        <v>1</v>
      </c>
      <c r="S46" s="4418">
        <f t="shared" si="32"/>
        <v>1</v>
      </c>
      <c r="T46" s="4418">
        <f t="shared" si="32"/>
        <v>1</v>
      </c>
      <c r="U46" s="2727">
        <f t="shared" si="32"/>
        <v>3</v>
      </c>
      <c r="V46" s="2727">
        <f t="shared" si="32"/>
        <v>2</v>
      </c>
      <c r="W46" s="4418">
        <f t="shared" si="32"/>
        <v>2</v>
      </c>
      <c r="X46" s="4418">
        <f t="shared" si="32"/>
        <v>2</v>
      </c>
      <c r="Y46" s="4418">
        <f t="shared" si="32"/>
        <v>1</v>
      </c>
      <c r="Z46" s="4418">
        <f t="shared" si="32"/>
        <v>1</v>
      </c>
      <c r="AA46" s="4418">
        <f t="shared" ref="AA46:AL46" si="33">COUNTIF(AA7,"n")+COUNTIF(AA14,"n")+COUNTIF(AA28,"n")+COUNTIF(AA25,"n")+COUNTIF(AA19,"n")+COUNTIF(AA6,"n")+COUNTIF(AA18,"n")+COUNTIF(AA15,"n")+COUNTIF(AA21,"n")+COUNTIF(AA9,"n")+COUNTIF(AA12,"n")+COUNTIF(AA10,"n")</f>
        <v>2</v>
      </c>
      <c r="AB46" s="4418">
        <f t="shared" si="33"/>
        <v>2</v>
      </c>
      <c r="AC46" s="4418">
        <f t="shared" si="33"/>
        <v>1</v>
      </c>
      <c r="AD46" s="4418">
        <f t="shared" si="33"/>
        <v>1</v>
      </c>
      <c r="AE46" s="4418">
        <f t="shared" si="33"/>
        <v>2</v>
      </c>
      <c r="AF46" s="4418">
        <f t="shared" si="33"/>
        <v>2</v>
      </c>
      <c r="AG46" s="4418">
        <f>COUNTIF(AG7,"n")+COUNTIF(AG14,"n")+COUNTIF(AG28,"n")+COUNTIF(AG25,"n")+COUNTIF(AG19,"n")+COUNTIF(AG6,"n")+COUNTIF(AH18,"n")+COUNTIF(AG15,"n")+COUNTIF(AG21,"n")+COUNTIF(AG9,"n")+COUNTIF(AG12,"n")+COUNTIF(AG10,"n")</f>
        <v>2</v>
      </c>
      <c r="AH46" s="4418" t="e">
        <f>COUNTIF(AH7,"n")+COUNTIF(AH14,"n")+COUNTIF(AH28,"n")+COUNTIF(AH25,"n")+COUNTIF(AH19,"n")+COUNTIF(AH6,"n")+COUNTIF(#REF!,"n")+COUNTIF(AH15,"n")+COUNTIF(AH21,"n")+COUNTIF(AH9,"n")+COUNTIF(AH12,"n")+COUNTIF(AH10,"n")</f>
        <v>#REF!</v>
      </c>
      <c r="AI46" s="4418">
        <f t="shared" si="33"/>
        <v>1</v>
      </c>
      <c r="AJ46" s="4418">
        <f t="shared" si="33"/>
        <v>1</v>
      </c>
      <c r="AK46" s="4418">
        <f t="shared" si="33"/>
        <v>2</v>
      </c>
      <c r="AL46" s="4418">
        <f t="shared" si="33"/>
        <v>2</v>
      </c>
      <c r="AM46" s="4420"/>
      <c r="AN46" s="4420"/>
      <c r="AO46" s="4420"/>
      <c r="AP46" s="4420"/>
      <c r="AQ46" s="4420"/>
      <c r="AY46" s="2507"/>
    </row>
    <row r="47" spans="1:53">
      <c r="A47" s="4034" t="s">
        <v>1551</v>
      </c>
      <c r="B47" s="4418">
        <f t="shared" ref="B47:AL47" si="34">COUNTIF(B5:B7,"D")+COUNTIF(B9:B10,"D")+COUNTIF(B12:B13,"D")+COUNTIF(B15:B16,"D")+COUNTIF(B18:B19,"D")+COUNTIF(B21:B22,"D")+COUNTIF(B5:B7,"E")+COUNTIF(B9:B10,"E")+COUNTIF(B12:B13,"E")+COUNTIF(B15:B16,"E")+COUNTIF(B18:B19,"E")+COUNTIF(B21:B22,"E")</f>
        <v>7</v>
      </c>
      <c r="C47" s="4418">
        <f t="shared" si="34"/>
        <v>8</v>
      </c>
      <c r="D47" s="4418">
        <f t="shared" si="34"/>
        <v>11</v>
      </c>
      <c r="E47" s="4418">
        <f t="shared" si="34"/>
        <v>5</v>
      </c>
      <c r="F47" s="4929">
        <f t="shared" si="34"/>
        <v>8</v>
      </c>
      <c r="G47" s="4418">
        <f t="shared" si="34"/>
        <v>2</v>
      </c>
      <c r="H47" s="4418">
        <f t="shared" si="34"/>
        <v>2</v>
      </c>
      <c r="I47" s="4418">
        <f t="shared" si="34"/>
        <v>9</v>
      </c>
      <c r="J47" s="4418">
        <f t="shared" si="34"/>
        <v>10</v>
      </c>
      <c r="K47" s="4418">
        <f t="shared" si="34"/>
        <v>8</v>
      </c>
      <c r="L47" s="4418">
        <f t="shared" si="34"/>
        <v>8</v>
      </c>
      <c r="M47" s="4418">
        <f t="shared" si="34"/>
        <v>7</v>
      </c>
      <c r="N47" s="4418">
        <f t="shared" si="34"/>
        <v>2</v>
      </c>
      <c r="O47" s="4418">
        <f t="shared" si="34"/>
        <v>1</v>
      </c>
      <c r="P47" s="4418">
        <f t="shared" si="34"/>
        <v>9</v>
      </c>
      <c r="Q47" s="4418">
        <f t="shared" si="34"/>
        <v>5</v>
      </c>
      <c r="R47" s="4929">
        <f t="shared" si="34"/>
        <v>1</v>
      </c>
      <c r="S47" s="4418">
        <f t="shared" si="34"/>
        <v>8</v>
      </c>
      <c r="T47" s="4418">
        <f t="shared" si="34"/>
        <v>10</v>
      </c>
      <c r="U47" s="4418">
        <f t="shared" si="34"/>
        <v>2</v>
      </c>
      <c r="V47" s="4418">
        <f t="shared" si="34"/>
        <v>2</v>
      </c>
      <c r="W47" s="4418">
        <f t="shared" si="34"/>
        <v>8</v>
      </c>
      <c r="X47" s="4418">
        <f t="shared" si="34"/>
        <v>11</v>
      </c>
      <c r="Y47" s="4418">
        <f t="shared" si="34"/>
        <v>8</v>
      </c>
      <c r="Z47" s="4418">
        <f t="shared" si="34"/>
        <v>9</v>
      </c>
      <c r="AA47" s="4418">
        <f t="shared" si="34"/>
        <v>7</v>
      </c>
      <c r="AB47" s="4418">
        <f t="shared" si="34"/>
        <v>2</v>
      </c>
      <c r="AC47" s="4418">
        <f t="shared" si="34"/>
        <v>1</v>
      </c>
      <c r="AD47" s="4418">
        <f t="shared" si="34"/>
        <v>10</v>
      </c>
      <c r="AE47" s="4418">
        <f t="shared" si="34"/>
        <v>8</v>
      </c>
      <c r="AF47" s="4418">
        <f t="shared" si="34"/>
        <v>10</v>
      </c>
      <c r="AG47" s="4418">
        <f t="shared" si="34"/>
        <v>7</v>
      </c>
      <c r="AH47" s="4418">
        <f>COUNTIF(AH5:AH7,"D")+COUNTIF(AH9:AH10,"D")+COUNTIF(AH12:AH13,"D")+COUNTIF(AH15:AH16,"D")+COUNTIF(AH18:AH19,"D")+COUNTIF(AH21:AH22,"D")+COUNTIF(AH5:AH7,"E")+COUNTIF(AH9:AH10,"E")+COUNTIF(AH12:AH13,"E")+COUNTIF(AH15:AH16,"E")+COUNTIF(AH18:AH19,"E")+COUNTIF(AH21:AH22,"E")</f>
        <v>8</v>
      </c>
      <c r="AI47" s="4418">
        <f t="shared" si="34"/>
        <v>2</v>
      </c>
      <c r="AJ47" s="4418">
        <f t="shared" si="34"/>
        <v>2</v>
      </c>
      <c r="AK47" s="4418">
        <f t="shared" si="34"/>
        <v>8</v>
      </c>
      <c r="AL47" s="4418">
        <f t="shared" si="34"/>
        <v>9</v>
      </c>
      <c r="AM47" s="4420"/>
      <c r="AN47" s="4420"/>
      <c r="AO47" s="4420"/>
      <c r="AP47" s="4420"/>
      <c r="AQ47" s="4420"/>
      <c r="AY47" s="2190"/>
    </row>
    <row r="48" spans="1:53">
      <c r="A48" s="4034" t="s">
        <v>1552</v>
      </c>
      <c r="B48" s="4418">
        <f t="shared" ref="B48:AL48" si="35">COUNTIF(B14,"E")+COUNTIF(B14,"d")+COUNTIF(B8,"E")+COUNTIF(B8,"d")+COUNTIF(B17,"E")+COUNTIF(B17,"d")+COUNTIF(B11,"E")+COUNTIF(B11,"d")+COUNTIF(B23,"E")+COUNTIF(B23,"d")+COUNTIF(B20,"E")+COUNTIF(B20,"d")</f>
        <v>4</v>
      </c>
      <c r="C48" s="4418">
        <f t="shared" si="35"/>
        <v>4</v>
      </c>
      <c r="D48" s="4418">
        <f t="shared" si="35"/>
        <v>5</v>
      </c>
      <c r="E48" s="4418">
        <f t="shared" si="35"/>
        <v>3</v>
      </c>
      <c r="F48" s="4929">
        <f t="shared" si="35"/>
        <v>3</v>
      </c>
      <c r="G48" s="4418">
        <f t="shared" si="35"/>
        <v>1</v>
      </c>
      <c r="H48" s="4418">
        <f t="shared" si="35"/>
        <v>1</v>
      </c>
      <c r="I48" s="4418">
        <f t="shared" si="35"/>
        <v>4</v>
      </c>
      <c r="J48" s="4418">
        <f t="shared" si="35"/>
        <v>5</v>
      </c>
      <c r="K48" s="4418">
        <f t="shared" si="35"/>
        <v>3</v>
      </c>
      <c r="L48" s="4418">
        <f t="shared" si="35"/>
        <v>4</v>
      </c>
      <c r="M48" s="4418">
        <f t="shared" si="35"/>
        <v>3</v>
      </c>
      <c r="N48" s="4418">
        <f t="shared" si="35"/>
        <v>1</v>
      </c>
      <c r="O48" s="4418">
        <f t="shared" si="35"/>
        <v>1</v>
      </c>
      <c r="P48" s="4418">
        <f t="shared" si="35"/>
        <v>5</v>
      </c>
      <c r="Q48" s="4418">
        <f t="shared" si="35"/>
        <v>3</v>
      </c>
      <c r="R48" s="4929">
        <f t="shared" si="35"/>
        <v>1</v>
      </c>
      <c r="S48" s="4418">
        <f>COUNTIF(S14,"E")+COUNTIF(S14,"d")+COUNTIF(T8,"E")+COUNTIF(T8,"d")+COUNTIF(S17,"E")+COUNTIF(S17,"d")+COUNTIF(S11,"E")+COUNTIF(S11,"d")+COUNTIF(S23,"E")+COUNTIF(S23,"d")+COUNTIF(S20,"E")+COUNTIF(S20,"d")</f>
        <v>3</v>
      </c>
      <c r="T48" s="4418" t="e">
        <f>COUNTIF(T14,"E")+COUNTIF(T14,"d")+COUNTIF(#REF!,"E")+COUNTIF(#REF!,"d")+COUNTIF(T17,"E")+COUNTIF(T17,"d")+COUNTIF(T11,"E")+COUNTIF(T11,"d")+COUNTIF(T23,"E")+COUNTIF(T23,"d")+COUNTIF(T20,"E")+COUNTIF(T20,"d")</f>
        <v>#REF!</v>
      </c>
      <c r="U48" s="4418">
        <f t="shared" si="35"/>
        <v>1</v>
      </c>
      <c r="V48" s="4418">
        <f t="shared" si="35"/>
        <v>1</v>
      </c>
      <c r="W48" s="4418">
        <f t="shared" si="35"/>
        <v>3</v>
      </c>
      <c r="X48" s="4418">
        <f t="shared" si="35"/>
        <v>4</v>
      </c>
      <c r="Y48" s="4418">
        <f t="shared" si="35"/>
        <v>4</v>
      </c>
      <c r="Z48" s="4418">
        <f t="shared" si="35"/>
        <v>4</v>
      </c>
      <c r="AA48" s="4418">
        <f t="shared" si="35"/>
        <v>3</v>
      </c>
      <c r="AB48" s="4418">
        <f t="shared" si="35"/>
        <v>1</v>
      </c>
      <c r="AC48" s="4418">
        <f t="shared" si="35"/>
        <v>1</v>
      </c>
      <c r="AD48" s="4418">
        <f t="shared" si="35"/>
        <v>4</v>
      </c>
      <c r="AE48" s="4418">
        <f t="shared" si="35"/>
        <v>4</v>
      </c>
      <c r="AF48" s="4418">
        <f t="shared" si="35"/>
        <v>5</v>
      </c>
      <c r="AG48" s="4418">
        <f t="shared" si="35"/>
        <v>2</v>
      </c>
      <c r="AH48" s="4418">
        <f t="shared" si="35"/>
        <v>4</v>
      </c>
      <c r="AI48" s="4418">
        <f t="shared" si="35"/>
        <v>1</v>
      </c>
      <c r="AJ48" s="4418">
        <f t="shared" si="35"/>
        <v>1</v>
      </c>
      <c r="AK48" s="4418">
        <f t="shared" si="35"/>
        <v>4</v>
      </c>
      <c r="AL48" s="4418">
        <f t="shared" si="35"/>
        <v>4</v>
      </c>
      <c r="AM48" s="4420"/>
      <c r="AN48" s="4420"/>
      <c r="AO48" s="4420"/>
      <c r="AP48" s="4420"/>
      <c r="AQ48" s="4420"/>
    </row>
    <row r="49" spans="1:43">
      <c r="A49" s="4034" t="s">
        <v>1553</v>
      </c>
      <c r="B49" s="4418">
        <f t="shared" ref="B49:AL49" si="36">COUNTIF(B6:B7,"E")+COUNTIF(B6:B7,"d")+COUNTIF(B9:B10,"E")+COUNTIF(B9:B10,"D")+COUNTIF(B12,"E")+COUNTIF(B12,"d")+COUNTIF(B15,"E")+COUNTIF(B15,"d")+COUNTIF(B18:B19,"E")+COUNTIF(B18:B19,"D")+COUNTIF(B21,"E")+COUNTIF(B21,"d")+COUNTIF(B6:B7,"D1")+COUNTIF(B9:B10,"D1")+COUNTIF(B12,"D1")+COUNTIF(B15,"D1")+COUNTIF(B18:B19,"D1")+COUNTIF(B21,"D1")</f>
        <v>5</v>
      </c>
      <c r="C49" s="4418">
        <f t="shared" si="36"/>
        <v>5</v>
      </c>
      <c r="D49" s="4418">
        <f t="shared" si="36"/>
        <v>7</v>
      </c>
      <c r="E49" s="4418">
        <f t="shared" si="36"/>
        <v>4</v>
      </c>
      <c r="F49" s="4929">
        <f t="shared" si="36"/>
        <v>6</v>
      </c>
      <c r="G49" s="4418">
        <f t="shared" si="36"/>
        <v>1</v>
      </c>
      <c r="H49" s="4418">
        <f t="shared" si="36"/>
        <v>2</v>
      </c>
      <c r="I49" s="4418">
        <f t="shared" si="36"/>
        <v>5</v>
      </c>
      <c r="J49" s="4418">
        <f t="shared" si="36"/>
        <v>7</v>
      </c>
      <c r="K49" s="4418">
        <f t="shared" si="36"/>
        <v>5</v>
      </c>
      <c r="L49" s="4418">
        <f t="shared" si="36"/>
        <v>6</v>
      </c>
      <c r="M49" s="4418">
        <f t="shared" si="36"/>
        <v>4</v>
      </c>
      <c r="N49" s="4418">
        <f t="shared" si="36"/>
        <v>1</v>
      </c>
      <c r="O49" s="4418">
        <f t="shared" si="36"/>
        <v>1</v>
      </c>
      <c r="P49" s="4418">
        <f t="shared" si="36"/>
        <v>7</v>
      </c>
      <c r="Q49" s="4418">
        <f t="shared" si="36"/>
        <v>4</v>
      </c>
      <c r="R49" s="4929">
        <f t="shared" si="36"/>
        <v>2</v>
      </c>
      <c r="S49" s="4418">
        <f t="shared" si="36"/>
        <v>6</v>
      </c>
      <c r="T49" s="4418">
        <f t="shared" si="36"/>
        <v>7</v>
      </c>
      <c r="U49" s="4418">
        <f t="shared" si="36"/>
        <v>3</v>
      </c>
      <c r="V49" s="4418">
        <f t="shared" si="36"/>
        <v>1</v>
      </c>
      <c r="W49" s="4418">
        <f t="shared" si="36"/>
        <v>5</v>
      </c>
      <c r="X49" s="4418">
        <f t="shared" si="36"/>
        <v>7</v>
      </c>
      <c r="Y49" s="4418">
        <f t="shared" si="36"/>
        <v>6</v>
      </c>
      <c r="Z49" s="4418">
        <f t="shared" si="36"/>
        <v>6</v>
      </c>
      <c r="AA49" s="4418">
        <f t="shared" si="36"/>
        <v>5</v>
      </c>
      <c r="AB49" s="4418">
        <f t="shared" si="36"/>
        <v>1</v>
      </c>
      <c r="AC49" s="4418">
        <f t="shared" si="36"/>
        <v>2</v>
      </c>
      <c r="AD49" s="4418">
        <f t="shared" si="36"/>
        <v>7</v>
      </c>
      <c r="AE49" s="4418">
        <f t="shared" si="36"/>
        <v>5</v>
      </c>
      <c r="AF49" s="4418">
        <f t="shared" si="36"/>
        <v>6</v>
      </c>
      <c r="AG49" s="4418">
        <f t="shared" si="36"/>
        <v>4</v>
      </c>
      <c r="AH49" s="4418">
        <f>COUNTIF(AH6:AH7,"E")+COUNTIF(AH6:AH7,"d")+COUNTIF(AH9:AH10,"E")+COUNTIF(AH9:AH10,"D")+COUNTIF(AH12,"E")+COUNTIF(AH12,"d")+COUNTIF(AH15,"E")+COUNTIF(AH15,"d")+COUNTIF(AH18:AH19,"E")+COUNTIF(AH18:AH19,"D")+COUNTIF(AH21,"E")+COUNTIF(AH21,"d")+COUNTIF(AH6:AH7,"D1")+COUNTIF(AH9:AH10,"D1")+COUNTIF(AH12,"D1")+COUNTIF(AH15,"D1")+COUNTIF(AH18:AH19,"D1")+COUNTIF(AH21,"D1")</f>
        <v>6</v>
      </c>
      <c r="AI49" s="4418">
        <f t="shared" si="36"/>
        <v>2</v>
      </c>
      <c r="AJ49" s="4418">
        <f t="shared" si="36"/>
        <v>2</v>
      </c>
      <c r="AK49" s="4418">
        <f t="shared" si="36"/>
        <v>6</v>
      </c>
      <c r="AL49" s="4418">
        <f t="shared" si="36"/>
        <v>6</v>
      </c>
      <c r="AM49" s="4420"/>
      <c r="AN49" s="4420"/>
      <c r="AO49" s="4420"/>
      <c r="AP49" s="4420"/>
      <c r="AQ49" s="4420"/>
    </row>
    <row r="50" spans="1:43">
      <c r="A50" s="4036" t="s">
        <v>784</v>
      </c>
      <c r="B50" s="3810">
        <f t="shared" ref="B50:AL50" si="37">B47+B48</f>
        <v>11</v>
      </c>
      <c r="C50" s="3810">
        <f t="shared" si="37"/>
        <v>12</v>
      </c>
      <c r="D50" s="3810">
        <f t="shared" si="37"/>
        <v>16</v>
      </c>
      <c r="E50" s="3810">
        <f t="shared" si="37"/>
        <v>8</v>
      </c>
      <c r="F50" s="4925">
        <f t="shared" si="37"/>
        <v>11</v>
      </c>
      <c r="G50" s="3810">
        <f t="shared" si="37"/>
        <v>3</v>
      </c>
      <c r="H50" s="3810">
        <f t="shared" si="37"/>
        <v>3</v>
      </c>
      <c r="I50" s="3810">
        <f t="shared" si="37"/>
        <v>13</v>
      </c>
      <c r="J50" s="3810">
        <f t="shared" si="37"/>
        <v>15</v>
      </c>
      <c r="K50" s="3810">
        <f t="shared" si="37"/>
        <v>11</v>
      </c>
      <c r="L50" s="3810">
        <f t="shared" si="37"/>
        <v>12</v>
      </c>
      <c r="M50" s="4264">
        <f t="shared" si="37"/>
        <v>10</v>
      </c>
      <c r="N50" s="2723">
        <f t="shared" si="37"/>
        <v>3</v>
      </c>
      <c r="O50" s="2723">
        <f t="shared" si="37"/>
        <v>2</v>
      </c>
      <c r="P50" s="2723">
        <f t="shared" si="37"/>
        <v>14</v>
      </c>
      <c r="Q50" s="3810">
        <f t="shared" si="37"/>
        <v>8</v>
      </c>
      <c r="R50" s="4925">
        <f t="shared" si="37"/>
        <v>2</v>
      </c>
      <c r="S50" s="3810">
        <f t="shared" si="37"/>
        <v>11</v>
      </c>
      <c r="T50" s="3810" t="e">
        <f t="shared" si="37"/>
        <v>#REF!</v>
      </c>
      <c r="U50" s="2723">
        <f t="shared" si="37"/>
        <v>3</v>
      </c>
      <c r="V50" s="2723">
        <f t="shared" si="37"/>
        <v>3</v>
      </c>
      <c r="W50" s="3810">
        <f t="shared" si="37"/>
        <v>11</v>
      </c>
      <c r="X50" s="3810">
        <f t="shared" si="37"/>
        <v>15</v>
      </c>
      <c r="Y50" s="3810">
        <f t="shared" si="37"/>
        <v>12</v>
      </c>
      <c r="Z50" s="3810">
        <f t="shared" si="37"/>
        <v>13</v>
      </c>
      <c r="AA50" s="3810">
        <f t="shared" si="37"/>
        <v>10</v>
      </c>
      <c r="AB50" s="3810">
        <f t="shared" si="37"/>
        <v>3</v>
      </c>
      <c r="AC50" s="3810">
        <f t="shared" si="37"/>
        <v>2</v>
      </c>
      <c r="AD50" s="3810">
        <f t="shared" si="37"/>
        <v>14</v>
      </c>
      <c r="AE50" s="3810">
        <f t="shared" si="37"/>
        <v>12</v>
      </c>
      <c r="AF50" s="3810">
        <f t="shared" si="37"/>
        <v>15</v>
      </c>
      <c r="AG50" s="3810">
        <f t="shared" si="37"/>
        <v>9</v>
      </c>
      <c r="AH50" s="3810">
        <f t="shared" si="37"/>
        <v>12</v>
      </c>
      <c r="AI50" s="3810">
        <f t="shared" si="37"/>
        <v>3</v>
      </c>
      <c r="AJ50" s="3810">
        <f t="shared" si="37"/>
        <v>3</v>
      </c>
      <c r="AK50" s="3810">
        <f t="shared" si="37"/>
        <v>12</v>
      </c>
      <c r="AL50" s="3810">
        <f t="shared" si="37"/>
        <v>13</v>
      </c>
      <c r="AM50" s="4412"/>
      <c r="AN50" s="4412"/>
      <c r="AO50" s="4412"/>
      <c r="AP50" s="4412"/>
      <c r="AQ50" s="4412"/>
    </row>
    <row r="51" spans="1:43">
      <c r="A51" s="4821" t="s">
        <v>4</v>
      </c>
      <c r="B51" s="3810">
        <f t="shared" ref="B51:AL51" si="38">COUNTIF(B5:B23,"n")</f>
        <v>3</v>
      </c>
      <c r="C51" s="3810">
        <f t="shared" si="38"/>
        <v>3</v>
      </c>
      <c r="D51" s="3810">
        <f t="shared" si="38"/>
        <v>3</v>
      </c>
      <c r="E51" s="3810">
        <f t="shared" si="38"/>
        <v>3</v>
      </c>
      <c r="F51" s="4925">
        <f t="shared" si="38"/>
        <v>3</v>
      </c>
      <c r="G51" s="3810">
        <f t="shared" si="38"/>
        <v>3</v>
      </c>
      <c r="H51" s="3810">
        <f t="shared" si="38"/>
        <v>3</v>
      </c>
      <c r="I51" s="3810">
        <f t="shared" si="38"/>
        <v>3</v>
      </c>
      <c r="J51" s="3810">
        <f t="shared" si="38"/>
        <v>3</v>
      </c>
      <c r="K51" s="3810">
        <f t="shared" si="38"/>
        <v>3</v>
      </c>
      <c r="L51" s="3810">
        <f t="shared" si="38"/>
        <v>3</v>
      </c>
      <c r="M51" s="4264">
        <f t="shared" si="38"/>
        <v>3</v>
      </c>
      <c r="N51" s="2723">
        <f t="shared" si="38"/>
        <v>3</v>
      </c>
      <c r="O51" s="2723">
        <f t="shared" si="38"/>
        <v>3</v>
      </c>
      <c r="P51" s="2723">
        <f t="shared" si="38"/>
        <v>3</v>
      </c>
      <c r="Q51" s="3810">
        <f t="shared" si="38"/>
        <v>3</v>
      </c>
      <c r="R51" s="4925">
        <f t="shared" si="38"/>
        <v>3</v>
      </c>
      <c r="S51" s="3810">
        <f t="shared" si="38"/>
        <v>3</v>
      </c>
      <c r="T51" s="3810">
        <f t="shared" si="38"/>
        <v>3</v>
      </c>
      <c r="U51" s="2723">
        <f t="shared" si="38"/>
        <v>3</v>
      </c>
      <c r="V51" s="2723">
        <f t="shared" si="38"/>
        <v>3</v>
      </c>
      <c r="W51" s="3810">
        <f t="shared" si="38"/>
        <v>3</v>
      </c>
      <c r="X51" s="3810">
        <f t="shared" si="38"/>
        <v>3</v>
      </c>
      <c r="Y51" s="3810">
        <f t="shared" si="38"/>
        <v>3</v>
      </c>
      <c r="Z51" s="3810">
        <f t="shared" si="38"/>
        <v>3</v>
      </c>
      <c r="AA51" s="3810">
        <f t="shared" si="38"/>
        <v>3</v>
      </c>
      <c r="AB51" s="3810">
        <f t="shared" si="38"/>
        <v>3</v>
      </c>
      <c r="AC51" s="3810">
        <f t="shared" si="38"/>
        <v>3</v>
      </c>
      <c r="AD51" s="3810">
        <f t="shared" si="38"/>
        <v>3</v>
      </c>
      <c r="AE51" s="3810">
        <f t="shared" si="38"/>
        <v>3</v>
      </c>
      <c r="AF51" s="3810">
        <f t="shared" si="38"/>
        <v>3</v>
      </c>
      <c r="AG51" s="3810">
        <f t="shared" si="38"/>
        <v>3</v>
      </c>
      <c r="AH51" s="3810">
        <f t="shared" si="38"/>
        <v>3</v>
      </c>
      <c r="AI51" s="3810">
        <f t="shared" si="38"/>
        <v>3</v>
      </c>
      <c r="AJ51" s="3810">
        <f t="shared" si="38"/>
        <v>3</v>
      </c>
      <c r="AK51" s="3810">
        <f t="shared" si="38"/>
        <v>3</v>
      </c>
      <c r="AL51" s="3810">
        <f t="shared" si="38"/>
        <v>3</v>
      </c>
      <c r="AM51" s="4412"/>
      <c r="AN51" s="4412"/>
      <c r="AO51" s="4412"/>
      <c r="AP51" s="4412"/>
      <c r="AQ51" s="4412"/>
    </row>
    <row r="52" spans="1:43" ht="17.25" thickBot="1">
      <c r="A52" s="4822" t="s">
        <v>1841</v>
      </c>
      <c r="B52" s="4424">
        <f t="shared" ref="B52:L52" si="39">COUNTIF(B14,"N")+COUNTIF(B11,"N")+COUNTIF(B8,"N")+COUNTIF(B17,"N")+COUNTIF(B20,"N")+COUNTIF(B23,"N")</f>
        <v>1</v>
      </c>
      <c r="C52" s="4424">
        <f t="shared" si="39"/>
        <v>1</v>
      </c>
      <c r="D52" s="4424">
        <f t="shared" si="39"/>
        <v>1</v>
      </c>
      <c r="E52" s="4424">
        <f t="shared" si="39"/>
        <v>1</v>
      </c>
      <c r="F52" s="4931">
        <f t="shared" si="39"/>
        <v>1</v>
      </c>
      <c r="G52" s="4424">
        <f t="shared" si="39"/>
        <v>1</v>
      </c>
      <c r="H52" s="4424">
        <f t="shared" si="39"/>
        <v>1</v>
      </c>
      <c r="I52" s="4424">
        <f t="shared" si="39"/>
        <v>1</v>
      </c>
      <c r="J52" s="4424">
        <f t="shared" si="39"/>
        <v>1</v>
      </c>
      <c r="K52" s="4424">
        <f t="shared" si="39"/>
        <v>1</v>
      </c>
      <c r="L52" s="4424">
        <f t="shared" si="39"/>
        <v>1</v>
      </c>
      <c r="M52" s="4423">
        <f t="shared" ref="M52:Z52" si="40">COUNTIF(M11,"N")+COUNTIF(M14,"N")+COUNTIF(M8,"N")+COUNTIF(M17,"N")+COUNTIF(M20,"N")+COUNTIF(M23,"N")</f>
        <v>1</v>
      </c>
      <c r="N52" s="4823">
        <f t="shared" si="40"/>
        <v>1</v>
      </c>
      <c r="O52" s="4823">
        <f t="shared" si="40"/>
        <v>1</v>
      </c>
      <c r="P52" s="4823">
        <f t="shared" si="40"/>
        <v>1</v>
      </c>
      <c r="Q52" s="4424">
        <f t="shared" si="40"/>
        <v>1</v>
      </c>
      <c r="R52" s="4931">
        <f t="shared" si="40"/>
        <v>1</v>
      </c>
      <c r="S52" s="4424">
        <f>COUNTIF(S11,"N")+COUNTIF(S14,"N")+COUNTIF(T8,"N")+COUNTIF(S17,"N")+COUNTIF(S20,"N")+COUNTIF(S23,"N")</f>
        <v>1</v>
      </c>
      <c r="T52" s="4424" t="e">
        <f>COUNTIF(T11,"N")+COUNTIF(T14,"N")+COUNTIF(#REF!,"N")+COUNTIF(T17,"N")+COUNTIF(T20,"N")+COUNTIF(T23,"N")</f>
        <v>#REF!</v>
      </c>
      <c r="U52" s="4823">
        <f t="shared" si="40"/>
        <v>1</v>
      </c>
      <c r="V52" s="4823">
        <f t="shared" si="40"/>
        <v>1</v>
      </c>
      <c r="W52" s="4424">
        <f t="shared" si="40"/>
        <v>1</v>
      </c>
      <c r="X52" s="4424">
        <f t="shared" si="40"/>
        <v>1</v>
      </c>
      <c r="Y52" s="4424">
        <f t="shared" si="40"/>
        <v>1</v>
      </c>
      <c r="Z52" s="4424">
        <f t="shared" si="40"/>
        <v>1</v>
      </c>
      <c r="AA52" s="4424">
        <f t="shared" ref="AA52:AL52" si="41">COUNTIF(AA14,"N")+COUNTIF(AA11,"N")+COUNTIF(AA8,"N")+COUNTIF(AA17,"N")+COUNTIF(AA20,"N")+COUNTIF(AA23,"N")</f>
        <v>1</v>
      </c>
      <c r="AB52" s="4424">
        <f t="shared" si="41"/>
        <v>1</v>
      </c>
      <c r="AC52" s="4424">
        <f t="shared" si="41"/>
        <v>1</v>
      </c>
      <c r="AD52" s="4424">
        <f t="shared" si="41"/>
        <v>1</v>
      </c>
      <c r="AE52" s="4424">
        <f t="shared" si="41"/>
        <v>1</v>
      </c>
      <c r="AF52" s="4424">
        <f t="shared" si="41"/>
        <v>1</v>
      </c>
      <c r="AG52" s="4424">
        <f t="shared" si="41"/>
        <v>1</v>
      </c>
      <c r="AH52" s="4424">
        <f t="shared" si="41"/>
        <v>1</v>
      </c>
      <c r="AI52" s="4424">
        <f t="shared" si="41"/>
        <v>1</v>
      </c>
      <c r="AJ52" s="4424">
        <f t="shared" si="41"/>
        <v>1</v>
      </c>
      <c r="AK52" s="4424">
        <f t="shared" si="41"/>
        <v>1</v>
      </c>
      <c r="AL52" s="4424">
        <f t="shared" si="41"/>
        <v>1</v>
      </c>
    </row>
  </sheetData>
  <mergeCells count="6">
    <mergeCell ref="B30:H30"/>
    <mergeCell ref="A1:AX1"/>
    <mergeCell ref="B2:H2"/>
    <mergeCell ref="I2:AL2"/>
    <mergeCell ref="AM2:AQ2"/>
    <mergeCell ref="AR2:AY3"/>
  </mergeCells>
  <phoneticPr fontId="3" type="noConversion"/>
  <conditionalFormatting sqref="B4:AQ4">
    <cfRule type="cellIs" dxfId="24736" priority="5170" operator="equal">
      <formula>"일"</formula>
    </cfRule>
    <cfRule type="containsText" dxfId="24735" priority="5171" operator="containsText" text="토">
      <formula>NOT(ISERROR(SEARCH("토",B4)))</formula>
    </cfRule>
    <cfRule type="cellIs" dxfId="24734" priority="5172" operator="equal">
      <formula>"토"</formula>
    </cfRule>
  </conditionalFormatting>
  <conditionalFormatting sqref="L35">
    <cfRule type="cellIs" dxfId="24733" priority="5169" operator="equal">
      <formula>"연"</formula>
    </cfRule>
  </conditionalFormatting>
  <conditionalFormatting sqref="L35">
    <cfRule type="cellIs" dxfId="24732" priority="5168" operator="equal">
      <formula>"연"</formula>
    </cfRule>
  </conditionalFormatting>
  <conditionalFormatting sqref="L35">
    <cfRule type="cellIs" dxfId="24731" priority="5165" operator="equal">
      <formula>"연"</formula>
    </cfRule>
    <cfRule type="cellIs" dxfId="24730" priority="5166" operator="equal">
      <formula>"연"</formula>
    </cfRule>
    <cfRule type="cellIs" dxfId="24729" priority="5167" operator="equal">
      <formula>"연"</formula>
    </cfRule>
  </conditionalFormatting>
  <conditionalFormatting sqref="L35">
    <cfRule type="cellIs" dxfId="24728" priority="5164" operator="equal">
      <formula>"연"</formula>
    </cfRule>
  </conditionalFormatting>
  <conditionalFormatting sqref="L35">
    <cfRule type="cellIs" dxfId="24727" priority="5159" operator="equal">
      <formula>"연"</formula>
    </cfRule>
    <cfRule type="cellIs" dxfId="24726" priority="5160" operator="equal">
      <formula>"연"</formula>
    </cfRule>
    <cfRule type="cellIs" dxfId="24725" priority="5161" operator="equal">
      <formula>"연"</formula>
    </cfRule>
    <cfRule type="cellIs" dxfId="24724" priority="5162" operator="equal">
      <formula>"연"</formula>
    </cfRule>
    <cfRule type="cellIs" dxfId="24723" priority="5163" operator="equal">
      <formula>"연"</formula>
    </cfRule>
  </conditionalFormatting>
  <conditionalFormatting sqref="L35">
    <cfRule type="cellIs" dxfId="24722" priority="5158" operator="equal">
      <formula>"연"</formula>
    </cfRule>
  </conditionalFormatting>
  <conditionalFormatting sqref="L35">
    <cfRule type="cellIs" dxfId="24721" priority="5155" operator="equal">
      <formula>"연"</formula>
    </cfRule>
    <cfRule type="cellIs" dxfId="24720" priority="5156" operator="equal">
      <formula>"연"</formula>
    </cfRule>
    <cfRule type="cellIs" dxfId="24719" priority="5157" operator="equal">
      <formula>"연"</formula>
    </cfRule>
  </conditionalFormatting>
  <conditionalFormatting sqref="L35">
    <cfRule type="cellIs" dxfId="24718" priority="5154" operator="equal">
      <formula>"연"</formula>
    </cfRule>
  </conditionalFormatting>
  <conditionalFormatting sqref="L35">
    <cfRule type="cellIs" dxfId="24717" priority="5153" operator="equal">
      <formula>"연"</formula>
    </cfRule>
  </conditionalFormatting>
  <conditionalFormatting sqref="L35">
    <cfRule type="cellIs" dxfId="24716" priority="5148" operator="equal">
      <formula>"연"</formula>
    </cfRule>
    <cfRule type="cellIs" dxfId="24715" priority="5149" operator="equal">
      <formula>"연"</formula>
    </cfRule>
    <cfRule type="cellIs" dxfId="24714" priority="5150" operator="equal">
      <formula>"연"</formula>
    </cfRule>
    <cfRule type="cellIs" dxfId="24713" priority="5151" operator="equal">
      <formula>"연"</formula>
    </cfRule>
    <cfRule type="cellIs" dxfId="24712" priority="5152" operator="equal">
      <formula>"연"</formula>
    </cfRule>
  </conditionalFormatting>
  <conditionalFormatting sqref="L35">
    <cfRule type="cellIs" dxfId="24711" priority="5143" operator="equal">
      <formula>"연"</formula>
    </cfRule>
    <cfRule type="cellIs" dxfId="24710" priority="5144" operator="equal">
      <formula>"연"</formula>
    </cfRule>
    <cfRule type="cellIs" dxfId="24709" priority="5145" operator="equal">
      <formula>"연"</formula>
    </cfRule>
    <cfRule type="cellIs" dxfId="24708" priority="5146" operator="equal">
      <formula>"연"</formula>
    </cfRule>
    <cfRule type="cellIs" dxfId="24707" priority="5147" operator="equal">
      <formula>"연"</formula>
    </cfRule>
  </conditionalFormatting>
  <conditionalFormatting sqref="L35">
    <cfRule type="cellIs" dxfId="24706" priority="5138" operator="equal">
      <formula>"연"</formula>
    </cfRule>
    <cfRule type="cellIs" dxfId="24705" priority="5139" operator="equal">
      <formula>"연"</formula>
    </cfRule>
    <cfRule type="cellIs" dxfId="24704" priority="5140" operator="equal">
      <formula>"연"</formula>
    </cfRule>
    <cfRule type="cellIs" dxfId="24703" priority="5141" operator="equal">
      <formula>"연"</formula>
    </cfRule>
    <cfRule type="cellIs" dxfId="24702" priority="5142" operator="equal">
      <formula>"연"</formula>
    </cfRule>
  </conditionalFormatting>
  <conditionalFormatting sqref="I37">
    <cfRule type="cellIs" dxfId="24701" priority="5137" operator="equal">
      <formula>"연"</formula>
    </cfRule>
  </conditionalFormatting>
  <conditionalFormatting sqref="I37">
    <cfRule type="cellIs" dxfId="24700" priority="5136" operator="equal">
      <formula>"연"</formula>
    </cfRule>
  </conditionalFormatting>
  <conditionalFormatting sqref="I37">
    <cfRule type="cellIs" dxfId="24699" priority="5133" operator="equal">
      <formula>"연"</formula>
    </cfRule>
    <cfRule type="cellIs" dxfId="24698" priority="5134" operator="equal">
      <formula>"연"</formula>
    </cfRule>
    <cfRule type="cellIs" dxfId="24697" priority="5135" operator="equal">
      <formula>"연"</formula>
    </cfRule>
  </conditionalFormatting>
  <conditionalFormatting sqref="I37">
    <cfRule type="cellIs" dxfId="24696" priority="5132" operator="equal">
      <formula>"연"</formula>
    </cfRule>
  </conditionalFormatting>
  <conditionalFormatting sqref="I37">
    <cfRule type="cellIs" dxfId="24695" priority="5127" operator="equal">
      <formula>"연"</formula>
    </cfRule>
    <cfRule type="cellIs" dxfId="24694" priority="5128" operator="equal">
      <formula>"연"</formula>
    </cfRule>
    <cfRule type="cellIs" dxfId="24693" priority="5129" operator="equal">
      <formula>"연"</formula>
    </cfRule>
    <cfRule type="cellIs" dxfId="24692" priority="5130" operator="equal">
      <formula>"연"</formula>
    </cfRule>
    <cfRule type="cellIs" dxfId="24691" priority="5131" operator="equal">
      <formula>"연"</formula>
    </cfRule>
  </conditionalFormatting>
  <conditionalFormatting sqref="I37">
    <cfRule type="cellIs" dxfId="24690" priority="5126" operator="equal">
      <formula>"연"</formula>
    </cfRule>
  </conditionalFormatting>
  <conditionalFormatting sqref="I37">
    <cfRule type="cellIs" dxfId="24689" priority="5123" operator="equal">
      <formula>"연"</formula>
    </cfRule>
    <cfRule type="cellIs" dxfId="24688" priority="5124" operator="equal">
      <formula>"연"</formula>
    </cfRule>
    <cfRule type="cellIs" dxfId="24687" priority="5125" operator="equal">
      <formula>"연"</formula>
    </cfRule>
  </conditionalFormatting>
  <conditionalFormatting sqref="I37">
    <cfRule type="cellIs" dxfId="24686" priority="5122" operator="equal">
      <formula>"연"</formula>
    </cfRule>
  </conditionalFormatting>
  <conditionalFormatting sqref="I37">
    <cfRule type="cellIs" dxfId="24685" priority="5121" operator="equal">
      <formula>"연"</formula>
    </cfRule>
  </conditionalFormatting>
  <conditionalFormatting sqref="I37">
    <cfRule type="cellIs" dxfId="24684" priority="5116" operator="equal">
      <formula>"연"</formula>
    </cfRule>
    <cfRule type="cellIs" dxfId="24683" priority="5117" operator="equal">
      <formula>"연"</formula>
    </cfRule>
    <cfRule type="cellIs" dxfId="24682" priority="5118" operator="equal">
      <formula>"연"</formula>
    </cfRule>
    <cfRule type="cellIs" dxfId="24681" priority="5119" operator="equal">
      <formula>"연"</formula>
    </cfRule>
    <cfRule type="cellIs" dxfId="24680" priority="5120" operator="equal">
      <formula>"연"</formula>
    </cfRule>
  </conditionalFormatting>
  <conditionalFormatting sqref="I37">
    <cfRule type="cellIs" dxfId="24679" priority="5111" operator="equal">
      <formula>"연"</formula>
    </cfRule>
    <cfRule type="cellIs" dxfId="24678" priority="5112" operator="equal">
      <formula>"연"</formula>
    </cfRule>
    <cfRule type="cellIs" dxfId="24677" priority="5113" operator="equal">
      <formula>"연"</formula>
    </cfRule>
    <cfRule type="cellIs" dxfId="24676" priority="5114" operator="equal">
      <formula>"연"</formula>
    </cfRule>
    <cfRule type="cellIs" dxfId="24675" priority="5115" operator="equal">
      <formula>"연"</formula>
    </cfRule>
  </conditionalFormatting>
  <conditionalFormatting sqref="I37">
    <cfRule type="cellIs" dxfId="24674" priority="5106" operator="equal">
      <formula>"연"</formula>
    </cfRule>
    <cfRule type="cellIs" dxfId="24673" priority="5107" operator="equal">
      <formula>"연"</formula>
    </cfRule>
    <cfRule type="cellIs" dxfId="24672" priority="5108" operator="equal">
      <formula>"연"</formula>
    </cfRule>
    <cfRule type="cellIs" dxfId="24671" priority="5109" operator="equal">
      <formula>"연"</formula>
    </cfRule>
    <cfRule type="cellIs" dxfId="24670" priority="5110" operator="equal">
      <formula>"연"</formula>
    </cfRule>
  </conditionalFormatting>
  <conditionalFormatting sqref="J36">
    <cfRule type="cellIs" dxfId="24669" priority="5105" operator="equal">
      <formula>"연"</formula>
    </cfRule>
  </conditionalFormatting>
  <conditionalFormatting sqref="J36">
    <cfRule type="cellIs" dxfId="24668" priority="5104" operator="equal">
      <formula>"연"</formula>
    </cfRule>
  </conditionalFormatting>
  <conditionalFormatting sqref="J36">
    <cfRule type="cellIs" dxfId="24667" priority="5101" operator="equal">
      <formula>"연"</formula>
    </cfRule>
    <cfRule type="cellIs" dxfId="24666" priority="5102" operator="equal">
      <formula>"연"</formula>
    </cfRule>
    <cfRule type="cellIs" dxfId="24665" priority="5103" operator="equal">
      <formula>"연"</formula>
    </cfRule>
  </conditionalFormatting>
  <conditionalFormatting sqref="J36">
    <cfRule type="cellIs" dxfId="24664" priority="5100" operator="equal">
      <formula>"연"</formula>
    </cfRule>
  </conditionalFormatting>
  <conditionalFormatting sqref="J36">
    <cfRule type="cellIs" dxfId="24663" priority="5095" operator="equal">
      <formula>"연"</formula>
    </cfRule>
    <cfRule type="cellIs" dxfId="24662" priority="5096" operator="equal">
      <formula>"연"</formula>
    </cfRule>
    <cfRule type="cellIs" dxfId="24661" priority="5097" operator="equal">
      <formula>"연"</formula>
    </cfRule>
    <cfRule type="cellIs" dxfId="24660" priority="5098" operator="equal">
      <formula>"연"</formula>
    </cfRule>
    <cfRule type="cellIs" dxfId="24659" priority="5099" operator="equal">
      <formula>"연"</formula>
    </cfRule>
  </conditionalFormatting>
  <conditionalFormatting sqref="J36">
    <cfRule type="cellIs" dxfId="24658" priority="5094" operator="equal">
      <formula>"연"</formula>
    </cfRule>
  </conditionalFormatting>
  <conditionalFormatting sqref="J36">
    <cfRule type="cellIs" dxfId="24657" priority="5091" operator="equal">
      <formula>"연"</formula>
    </cfRule>
    <cfRule type="cellIs" dxfId="24656" priority="5092" operator="equal">
      <formula>"연"</formula>
    </cfRule>
    <cfRule type="cellIs" dxfId="24655" priority="5093" operator="equal">
      <formula>"연"</formula>
    </cfRule>
  </conditionalFormatting>
  <conditionalFormatting sqref="J36">
    <cfRule type="cellIs" dxfId="24654" priority="5090" operator="equal">
      <formula>"연"</formula>
    </cfRule>
  </conditionalFormatting>
  <conditionalFormatting sqref="J36">
    <cfRule type="cellIs" dxfId="24653" priority="5089" operator="equal">
      <formula>"연"</formula>
    </cfRule>
  </conditionalFormatting>
  <conditionalFormatting sqref="J36">
    <cfRule type="cellIs" dxfId="24652" priority="5084" operator="equal">
      <formula>"연"</formula>
    </cfRule>
    <cfRule type="cellIs" dxfId="24651" priority="5085" operator="equal">
      <formula>"연"</formula>
    </cfRule>
    <cfRule type="cellIs" dxfId="24650" priority="5086" operator="equal">
      <formula>"연"</formula>
    </cfRule>
    <cfRule type="cellIs" dxfId="24649" priority="5087" operator="equal">
      <formula>"연"</formula>
    </cfRule>
    <cfRule type="cellIs" dxfId="24648" priority="5088" operator="equal">
      <formula>"연"</formula>
    </cfRule>
  </conditionalFormatting>
  <conditionalFormatting sqref="J36">
    <cfRule type="cellIs" dxfId="24647" priority="5079" operator="equal">
      <formula>"연"</formula>
    </cfRule>
    <cfRule type="cellIs" dxfId="24646" priority="5080" operator="equal">
      <formula>"연"</formula>
    </cfRule>
    <cfRule type="cellIs" dxfId="24645" priority="5081" operator="equal">
      <formula>"연"</formula>
    </cfRule>
    <cfRule type="cellIs" dxfId="24644" priority="5082" operator="equal">
      <formula>"연"</formula>
    </cfRule>
    <cfRule type="cellIs" dxfId="24643" priority="5083" operator="equal">
      <formula>"연"</formula>
    </cfRule>
  </conditionalFormatting>
  <conditionalFormatting sqref="J36">
    <cfRule type="cellIs" dxfId="24642" priority="5074" operator="equal">
      <formula>"연"</formula>
    </cfRule>
    <cfRule type="cellIs" dxfId="24641" priority="5075" operator="equal">
      <formula>"연"</formula>
    </cfRule>
    <cfRule type="cellIs" dxfId="24640" priority="5076" operator="equal">
      <formula>"연"</formula>
    </cfRule>
    <cfRule type="cellIs" dxfId="24639" priority="5077" operator="equal">
      <formula>"연"</formula>
    </cfRule>
    <cfRule type="cellIs" dxfId="24638" priority="5078" operator="equal">
      <formula>"연"</formula>
    </cfRule>
  </conditionalFormatting>
  <conditionalFormatting sqref="K37">
    <cfRule type="cellIs" dxfId="24637" priority="5073" operator="equal">
      <formula>"연"</formula>
    </cfRule>
  </conditionalFormatting>
  <conditionalFormatting sqref="K37">
    <cfRule type="cellIs" dxfId="24636" priority="5072" operator="equal">
      <formula>"연"</formula>
    </cfRule>
  </conditionalFormatting>
  <conditionalFormatting sqref="K37">
    <cfRule type="cellIs" dxfId="24635" priority="5069" operator="equal">
      <formula>"연"</formula>
    </cfRule>
    <cfRule type="cellIs" dxfId="24634" priority="5070" operator="equal">
      <formula>"연"</formula>
    </cfRule>
    <cfRule type="cellIs" dxfId="24633" priority="5071" operator="equal">
      <formula>"연"</formula>
    </cfRule>
  </conditionalFormatting>
  <conditionalFormatting sqref="K37">
    <cfRule type="cellIs" dxfId="24632" priority="5068" operator="equal">
      <formula>"연"</formula>
    </cfRule>
  </conditionalFormatting>
  <conditionalFormatting sqref="K37">
    <cfRule type="cellIs" dxfId="24631" priority="5063" operator="equal">
      <formula>"연"</formula>
    </cfRule>
    <cfRule type="cellIs" dxfId="24630" priority="5064" operator="equal">
      <formula>"연"</formula>
    </cfRule>
    <cfRule type="cellIs" dxfId="24629" priority="5065" operator="equal">
      <formula>"연"</formula>
    </cfRule>
    <cfRule type="cellIs" dxfId="24628" priority="5066" operator="equal">
      <formula>"연"</formula>
    </cfRule>
    <cfRule type="cellIs" dxfId="24627" priority="5067" operator="equal">
      <formula>"연"</formula>
    </cfRule>
  </conditionalFormatting>
  <conditionalFormatting sqref="K37">
    <cfRule type="cellIs" dxfId="24626" priority="5062" operator="equal">
      <formula>"연"</formula>
    </cfRule>
  </conditionalFormatting>
  <conditionalFormatting sqref="K37">
    <cfRule type="cellIs" dxfId="24625" priority="5059" operator="equal">
      <formula>"연"</formula>
    </cfRule>
    <cfRule type="cellIs" dxfId="24624" priority="5060" operator="equal">
      <formula>"연"</formula>
    </cfRule>
    <cfRule type="cellIs" dxfId="24623" priority="5061" operator="equal">
      <formula>"연"</formula>
    </cfRule>
  </conditionalFormatting>
  <conditionalFormatting sqref="K37">
    <cfRule type="cellIs" dxfId="24622" priority="5058" operator="equal">
      <formula>"연"</formula>
    </cfRule>
  </conditionalFormatting>
  <conditionalFormatting sqref="K37">
    <cfRule type="cellIs" dxfId="24621" priority="5057" operator="equal">
      <formula>"연"</formula>
    </cfRule>
  </conditionalFormatting>
  <conditionalFormatting sqref="K37">
    <cfRule type="cellIs" dxfId="24620" priority="5052" operator="equal">
      <formula>"연"</formula>
    </cfRule>
    <cfRule type="cellIs" dxfId="24619" priority="5053" operator="equal">
      <formula>"연"</formula>
    </cfRule>
    <cfRule type="cellIs" dxfId="24618" priority="5054" operator="equal">
      <formula>"연"</formula>
    </cfRule>
    <cfRule type="cellIs" dxfId="24617" priority="5055" operator="equal">
      <formula>"연"</formula>
    </cfRule>
    <cfRule type="cellIs" dxfId="24616" priority="5056" operator="equal">
      <formula>"연"</formula>
    </cfRule>
  </conditionalFormatting>
  <conditionalFormatting sqref="K37">
    <cfRule type="cellIs" dxfId="24615" priority="5047" operator="equal">
      <formula>"연"</formula>
    </cfRule>
    <cfRule type="cellIs" dxfId="24614" priority="5048" operator="equal">
      <formula>"연"</formula>
    </cfRule>
    <cfRule type="cellIs" dxfId="24613" priority="5049" operator="equal">
      <formula>"연"</formula>
    </cfRule>
    <cfRule type="cellIs" dxfId="24612" priority="5050" operator="equal">
      <formula>"연"</formula>
    </cfRule>
    <cfRule type="cellIs" dxfId="24611" priority="5051" operator="equal">
      <formula>"연"</formula>
    </cfRule>
  </conditionalFormatting>
  <conditionalFormatting sqref="K37">
    <cfRule type="cellIs" dxfId="24610" priority="5042" operator="equal">
      <formula>"연"</formula>
    </cfRule>
    <cfRule type="cellIs" dxfId="24609" priority="5043" operator="equal">
      <formula>"연"</formula>
    </cfRule>
    <cfRule type="cellIs" dxfId="24608" priority="5044" operator="equal">
      <formula>"연"</formula>
    </cfRule>
    <cfRule type="cellIs" dxfId="24607" priority="5045" operator="equal">
      <formula>"연"</formula>
    </cfRule>
    <cfRule type="cellIs" dxfId="24606" priority="5046" operator="equal">
      <formula>"연"</formula>
    </cfRule>
  </conditionalFormatting>
  <conditionalFormatting sqref="L34">
    <cfRule type="cellIs" dxfId="24605" priority="5041" operator="equal">
      <formula>"연"</formula>
    </cfRule>
  </conditionalFormatting>
  <conditionalFormatting sqref="L34">
    <cfRule type="cellIs" dxfId="24604" priority="5040" operator="equal">
      <formula>"연"</formula>
    </cfRule>
  </conditionalFormatting>
  <conditionalFormatting sqref="L34">
    <cfRule type="cellIs" dxfId="24603" priority="5037" operator="equal">
      <formula>"연"</formula>
    </cfRule>
    <cfRule type="cellIs" dxfId="24602" priority="5038" operator="equal">
      <formula>"연"</formula>
    </cfRule>
    <cfRule type="cellIs" dxfId="24601" priority="5039" operator="equal">
      <formula>"연"</formula>
    </cfRule>
  </conditionalFormatting>
  <conditionalFormatting sqref="L34">
    <cfRule type="cellIs" dxfId="24600" priority="5036" operator="equal">
      <formula>"연"</formula>
    </cfRule>
  </conditionalFormatting>
  <conditionalFormatting sqref="L34">
    <cfRule type="cellIs" dxfId="24599" priority="5031" operator="equal">
      <formula>"연"</formula>
    </cfRule>
    <cfRule type="cellIs" dxfId="24598" priority="5032" operator="equal">
      <formula>"연"</formula>
    </cfRule>
    <cfRule type="cellIs" dxfId="24597" priority="5033" operator="equal">
      <formula>"연"</formula>
    </cfRule>
    <cfRule type="cellIs" dxfId="24596" priority="5034" operator="equal">
      <formula>"연"</formula>
    </cfRule>
    <cfRule type="cellIs" dxfId="24595" priority="5035" operator="equal">
      <formula>"연"</formula>
    </cfRule>
  </conditionalFormatting>
  <conditionalFormatting sqref="L34">
    <cfRule type="cellIs" dxfId="24594" priority="5030" operator="equal">
      <formula>"연"</formula>
    </cfRule>
  </conditionalFormatting>
  <conditionalFormatting sqref="L34">
    <cfRule type="cellIs" dxfId="24593" priority="5027" operator="equal">
      <formula>"연"</formula>
    </cfRule>
    <cfRule type="cellIs" dxfId="24592" priority="5028" operator="equal">
      <formula>"연"</formula>
    </cfRule>
    <cfRule type="cellIs" dxfId="24591" priority="5029" operator="equal">
      <formula>"연"</formula>
    </cfRule>
  </conditionalFormatting>
  <conditionalFormatting sqref="L34">
    <cfRule type="cellIs" dxfId="24590" priority="5026" operator="equal">
      <formula>"연"</formula>
    </cfRule>
  </conditionalFormatting>
  <conditionalFormatting sqref="L34">
    <cfRule type="cellIs" dxfId="24589" priority="5025" operator="equal">
      <formula>"연"</formula>
    </cfRule>
  </conditionalFormatting>
  <conditionalFormatting sqref="L34">
    <cfRule type="cellIs" dxfId="24588" priority="5020" operator="equal">
      <formula>"연"</formula>
    </cfRule>
    <cfRule type="cellIs" dxfId="24587" priority="5021" operator="equal">
      <formula>"연"</formula>
    </cfRule>
    <cfRule type="cellIs" dxfId="24586" priority="5022" operator="equal">
      <formula>"연"</formula>
    </cfRule>
    <cfRule type="cellIs" dxfId="24585" priority="5023" operator="equal">
      <formula>"연"</formula>
    </cfRule>
    <cfRule type="cellIs" dxfId="24584" priority="5024" operator="equal">
      <formula>"연"</formula>
    </cfRule>
  </conditionalFormatting>
  <conditionalFormatting sqref="L34">
    <cfRule type="cellIs" dxfId="24583" priority="5015" operator="equal">
      <formula>"연"</formula>
    </cfRule>
    <cfRule type="cellIs" dxfId="24582" priority="5016" operator="equal">
      <formula>"연"</formula>
    </cfRule>
    <cfRule type="cellIs" dxfId="24581" priority="5017" operator="equal">
      <formula>"연"</formula>
    </cfRule>
    <cfRule type="cellIs" dxfId="24580" priority="5018" operator="equal">
      <formula>"연"</formula>
    </cfRule>
    <cfRule type="cellIs" dxfId="24579" priority="5019" operator="equal">
      <formula>"연"</formula>
    </cfRule>
  </conditionalFormatting>
  <conditionalFormatting sqref="L34">
    <cfRule type="cellIs" dxfId="24578" priority="5010" operator="equal">
      <formula>"연"</formula>
    </cfRule>
    <cfRule type="cellIs" dxfId="24577" priority="5011" operator="equal">
      <formula>"연"</formula>
    </cfRule>
    <cfRule type="cellIs" dxfId="24576" priority="5012" operator="equal">
      <formula>"연"</formula>
    </cfRule>
    <cfRule type="cellIs" dxfId="24575" priority="5013" operator="equal">
      <formula>"연"</formula>
    </cfRule>
    <cfRule type="cellIs" dxfId="24574" priority="5014" operator="equal">
      <formula>"연"</formula>
    </cfRule>
  </conditionalFormatting>
  <conditionalFormatting sqref="M37">
    <cfRule type="cellIs" dxfId="24573" priority="5009" operator="equal">
      <formula>"연"</formula>
    </cfRule>
  </conditionalFormatting>
  <conditionalFormatting sqref="M37">
    <cfRule type="cellIs" dxfId="24572" priority="5008" operator="equal">
      <formula>"연"</formula>
    </cfRule>
  </conditionalFormatting>
  <conditionalFormatting sqref="M37">
    <cfRule type="cellIs" dxfId="24571" priority="5005" operator="equal">
      <formula>"연"</formula>
    </cfRule>
    <cfRule type="cellIs" dxfId="24570" priority="5006" operator="equal">
      <formula>"연"</formula>
    </cfRule>
    <cfRule type="cellIs" dxfId="24569" priority="5007" operator="equal">
      <formula>"연"</formula>
    </cfRule>
  </conditionalFormatting>
  <conditionalFormatting sqref="M37">
    <cfRule type="cellIs" dxfId="24568" priority="5004" operator="equal">
      <formula>"연"</formula>
    </cfRule>
  </conditionalFormatting>
  <conditionalFormatting sqref="M37">
    <cfRule type="cellIs" dxfId="24567" priority="4999" operator="equal">
      <formula>"연"</formula>
    </cfRule>
    <cfRule type="cellIs" dxfId="24566" priority="5000" operator="equal">
      <formula>"연"</formula>
    </cfRule>
    <cfRule type="cellIs" dxfId="24565" priority="5001" operator="equal">
      <formula>"연"</formula>
    </cfRule>
    <cfRule type="cellIs" dxfId="24564" priority="5002" operator="equal">
      <formula>"연"</formula>
    </cfRule>
    <cfRule type="cellIs" dxfId="24563" priority="5003" operator="equal">
      <formula>"연"</formula>
    </cfRule>
  </conditionalFormatting>
  <conditionalFormatting sqref="M37">
    <cfRule type="cellIs" dxfId="24562" priority="4998" operator="equal">
      <formula>"연"</formula>
    </cfRule>
  </conditionalFormatting>
  <conditionalFormatting sqref="M37">
    <cfRule type="cellIs" dxfId="24561" priority="4995" operator="equal">
      <formula>"연"</formula>
    </cfRule>
    <cfRule type="cellIs" dxfId="24560" priority="4996" operator="equal">
      <formula>"연"</formula>
    </cfRule>
    <cfRule type="cellIs" dxfId="24559" priority="4997" operator="equal">
      <formula>"연"</formula>
    </cfRule>
  </conditionalFormatting>
  <conditionalFormatting sqref="M37">
    <cfRule type="cellIs" dxfId="24558" priority="4994" operator="equal">
      <formula>"연"</formula>
    </cfRule>
  </conditionalFormatting>
  <conditionalFormatting sqref="M37">
    <cfRule type="cellIs" dxfId="24557" priority="4993" operator="equal">
      <formula>"연"</formula>
    </cfRule>
  </conditionalFormatting>
  <conditionalFormatting sqref="M37">
    <cfRule type="cellIs" dxfId="24556" priority="4988" operator="equal">
      <formula>"연"</formula>
    </cfRule>
    <cfRule type="cellIs" dxfId="24555" priority="4989" operator="equal">
      <formula>"연"</formula>
    </cfRule>
    <cfRule type="cellIs" dxfId="24554" priority="4990" operator="equal">
      <formula>"연"</formula>
    </cfRule>
    <cfRule type="cellIs" dxfId="24553" priority="4991" operator="equal">
      <formula>"연"</formula>
    </cfRule>
    <cfRule type="cellIs" dxfId="24552" priority="4992" operator="equal">
      <formula>"연"</formula>
    </cfRule>
  </conditionalFormatting>
  <conditionalFormatting sqref="M37">
    <cfRule type="cellIs" dxfId="24551" priority="4983" operator="equal">
      <formula>"연"</formula>
    </cfRule>
    <cfRule type="cellIs" dxfId="24550" priority="4984" operator="equal">
      <formula>"연"</formula>
    </cfRule>
    <cfRule type="cellIs" dxfId="24549" priority="4985" operator="equal">
      <formula>"연"</formula>
    </cfRule>
    <cfRule type="cellIs" dxfId="24548" priority="4986" operator="equal">
      <formula>"연"</formula>
    </cfRule>
    <cfRule type="cellIs" dxfId="24547" priority="4987" operator="equal">
      <formula>"연"</formula>
    </cfRule>
  </conditionalFormatting>
  <conditionalFormatting sqref="M37">
    <cfRule type="cellIs" dxfId="24546" priority="4978" operator="equal">
      <formula>"연"</formula>
    </cfRule>
    <cfRule type="cellIs" dxfId="24545" priority="4979" operator="equal">
      <formula>"연"</formula>
    </cfRule>
    <cfRule type="cellIs" dxfId="24544" priority="4980" operator="equal">
      <formula>"연"</formula>
    </cfRule>
    <cfRule type="cellIs" dxfId="24543" priority="4981" operator="equal">
      <formula>"연"</formula>
    </cfRule>
    <cfRule type="cellIs" dxfId="24542" priority="4982" operator="equal">
      <formula>"연"</formula>
    </cfRule>
  </conditionalFormatting>
  <conditionalFormatting sqref="N34">
    <cfRule type="cellIs" dxfId="24541" priority="4977" operator="equal">
      <formula>"연"</formula>
    </cfRule>
  </conditionalFormatting>
  <conditionalFormatting sqref="N34">
    <cfRule type="cellIs" dxfId="24540" priority="4976" operator="equal">
      <formula>"연"</formula>
    </cfRule>
  </conditionalFormatting>
  <conditionalFormatting sqref="N34">
    <cfRule type="cellIs" dxfId="24539" priority="4973" operator="equal">
      <formula>"연"</formula>
    </cfRule>
    <cfRule type="cellIs" dxfId="24538" priority="4974" operator="equal">
      <formula>"연"</formula>
    </cfRule>
    <cfRule type="cellIs" dxfId="24537" priority="4975" operator="equal">
      <formula>"연"</formula>
    </cfRule>
  </conditionalFormatting>
  <conditionalFormatting sqref="N34">
    <cfRule type="cellIs" dxfId="24536" priority="4972" operator="equal">
      <formula>"연"</formula>
    </cfRule>
  </conditionalFormatting>
  <conditionalFormatting sqref="N34">
    <cfRule type="cellIs" dxfId="24535" priority="4967" operator="equal">
      <formula>"연"</formula>
    </cfRule>
    <cfRule type="cellIs" dxfId="24534" priority="4968" operator="equal">
      <formula>"연"</formula>
    </cfRule>
    <cfRule type="cellIs" dxfId="24533" priority="4969" operator="equal">
      <formula>"연"</formula>
    </cfRule>
    <cfRule type="cellIs" dxfId="24532" priority="4970" operator="equal">
      <formula>"연"</formula>
    </cfRule>
    <cfRule type="cellIs" dxfId="24531" priority="4971" operator="equal">
      <formula>"연"</formula>
    </cfRule>
  </conditionalFormatting>
  <conditionalFormatting sqref="N34">
    <cfRule type="cellIs" dxfId="24530" priority="4966" operator="equal">
      <formula>"연"</formula>
    </cfRule>
  </conditionalFormatting>
  <conditionalFormatting sqref="N34">
    <cfRule type="cellIs" dxfId="24529" priority="4963" operator="equal">
      <formula>"연"</formula>
    </cfRule>
    <cfRule type="cellIs" dxfId="24528" priority="4964" operator="equal">
      <formula>"연"</formula>
    </cfRule>
    <cfRule type="cellIs" dxfId="24527" priority="4965" operator="equal">
      <formula>"연"</formula>
    </cfRule>
  </conditionalFormatting>
  <conditionalFormatting sqref="N34">
    <cfRule type="cellIs" dxfId="24526" priority="4962" operator="equal">
      <formula>"연"</formula>
    </cfRule>
  </conditionalFormatting>
  <conditionalFormatting sqref="N34">
    <cfRule type="cellIs" dxfId="24525" priority="4961" operator="equal">
      <formula>"연"</formula>
    </cfRule>
  </conditionalFormatting>
  <conditionalFormatting sqref="N34">
    <cfRule type="cellIs" dxfId="24524" priority="4956" operator="equal">
      <formula>"연"</formula>
    </cfRule>
    <cfRule type="cellIs" dxfId="24523" priority="4957" operator="equal">
      <formula>"연"</formula>
    </cfRule>
    <cfRule type="cellIs" dxfId="24522" priority="4958" operator="equal">
      <formula>"연"</formula>
    </cfRule>
    <cfRule type="cellIs" dxfId="24521" priority="4959" operator="equal">
      <formula>"연"</formula>
    </cfRule>
    <cfRule type="cellIs" dxfId="24520" priority="4960" operator="equal">
      <formula>"연"</formula>
    </cfRule>
  </conditionalFormatting>
  <conditionalFormatting sqref="N34">
    <cfRule type="cellIs" dxfId="24519" priority="4951" operator="equal">
      <formula>"연"</formula>
    </cfRule>
    <cfRule type="cellIs" dxfId="24518" priority="4952" operator="equal">
      <formula>"연"</formula>
    </cfRule>
    <cfRule type="cellIs" dxfId="24517" priority="4953" operator="equal">
      <formula>"연"</formula>
    </cfRule>
    <cfRule type="cellIs" dxfId="24516" priority="4954" operator="equal">
      <formula>"연"</formula>
    </cfRule>
    <cfRule type="cellIs" dxfId="24515" priority="4955" operator="equal">
      <formula>"연"</formula>
    </cfRule>
  </conditionalFormatting>
  <conditionalFormatting sqref="N34">
    <cfRule type="cellIs" dxfId="24514" priority="4946" operator="equal">
      <formula>"연"</formula>
    </cfRule>
    <cfRule type="cellIs" dxfId="24513" priority="4947" operator="equal">
      <formula>"연"</formula>
    </cfRule>
    <cfRule type="cellIs" dxfId="24512" priority="4948" operator="equal">
      <formula>"연"</formula>
    </cfRule>
    <cfRule type="cellIs" dxfId="24511" priority="4949" operator="equal">
      <formula>"연"</formula>
    </cfRule>
    <cfRule type="cellIs" dxfId="24510" priority="4950" operator="equal">
      <formula>"연"</formula>
    </cfRule>
  </conditionalFormatting>
  <conditionalFormatting sqref="O34">
    <cfRule type="cellIs" dxfId="24509" priority="4945" operator="equal">
      <formula>"연"</formula>
    </cfRule>
  </conditionalFormatting>
  <conditionalFormatting sqref="O34">
    <cfRule type="cellIs" dxfId="24508" priority="4944" operator="equal">
      <formula>"연"</formula>
    </cfRule>
  </conditionalFormatting>
  <conditionalFormatting sqref="O34">
    <cfRule type="cellIs" dxfId="24507" priority="4941" operator="equal">
      <formula>"연"</formula>
    </cfRule>
    <cfRule type="cellIs" dxfId="24506" priority="4942" operator="equal">
      <formula>"연"</formula>
    </cfRule>
    <cfRule type="cellIs" dxfId="24505" priority="4943" operator="equal">
      <formula>"연"</formula>
    </cfRule>
  </conditionalFormatting>
  <conditionalFormatting sqref="O34">
    <cfRule type="cellIs" dxfId="24504" priority="4940" operator="equal">
      <formula>"연"</formula>
    </cfRule>
  </conditionalFormatting>
  <conditionalFormatting sqref="O34">
    <cfRule type="cellIs" dxfId="24503" priority="4935" operator="equal">
      <formula>"연"</formula>
    </cfRule>
    <cfRule type="cellIs" dxfId="24502" priority="4936" operator="equal">
      <formula>"연"</formula>
    </cfRule>
    <cfRule type="cellIs" dxfId="24501" priority="4937" operator="equal">
      <formula>"연"</formula>
    </cfRule>
    <cfRule type="cellIs" dxfId="24500" priority="4938" operator="equal">
      <formula>"연"</formula>
    </cfRule>
    <cfRule type="cellIs" dxfId="24499" priority="4939" operator="equal">
      <formula>"연"</formula>
    </cfRule>
  </conditionalFormatting>
  <conditionalFormatting sqref="O34">
    <cfRule type="cellIs" dxfId="24498" priority="4934" operator="equal">
      <formula>"연"</formula>
    </cfRule>
  </conditionalFormatting>
  <conditionalFormatting sqref="O34">
    <cfRule type="cellIs" dxfId="24497" priority="4931" operator="equal">
      <formula>"연"</formula>
    </cfRule>
    <cfRule type="cellIs" dxfId="24496" priority="4932" operator="equal">
      <formula>"연"</formula>
    </cfRule>
    <cfRule type="cellIs" dxfId="24495" priority="4933" operator="equal">
      <formula>"연"</formula>
    </cfRule>
  </conditionalFormatting>
  <conditionalFormatting sqref="O34">
    <cfRule type="cellIs" dxfId="24494" priority="4930" operator="equal">
      <formula>"연"</formula>
    </cfRule>
  </conditionalFormatting>
  <conditionalFormatting sqref="O34">
    <cfRule type="cellIs" dxfId="24493" priority="4929" operator="equal">
      <formula>"연"</formula>
    </cfRule>
  </conditionalFormatting>
  <conditionalFormatting sqref="O34">
    <cfRule type="cellIs" dxfId="24492" priority="4924" operator="equal">
      <formula>"연"</formula>
    </cfRule>
    <cfRule type="cellIs" dxfId="24491" priority="4925" operator="equal">
      <formula>"연"</formula>
    </cfRule>
    <cfRule type="cellIs" dxfId="24490" priority="4926" operator="equal">
      <formula>"연"</formula>
    </cfRule>
    <cfRule type="cellIs" dxfId="24489" priority="4927" operator="equal">
      <formula>"연"</formula>
    </cfRule>
    <cfRule type="cellIs" dxfId="24488" priority="4928" operator="equal">
      <formula>"연"</formula>
    </cfRule>
  </conditionalFormatting>
  <conditionalFormatting sqref="O34">
    <cfRule type="cellIs" dxfId="24487" priority="4919" operator="equal">
      <formula>"연"</formula>
    </cfRule>
    <cfRule type="cellIs" dxfId="24486" priority="4920" operator="equal">
      <formula>"연"</formula>
    </cfRule>
    <cfRule type="cellIs" dxfId="24485" priority="4921" operator="equal">
      <formula>"연"</formula>
    </cfRule>
    <cfRule type="cellIs" dxfId="24484" priority="4922" operator="equal">
      <formula>"연"</formula>
    </cfRule>
    <cfRule type="cellIs" dxfId="24483" priority="4923" operator="equal">
      <formula>"연"</formula>
    </cfRule>
  </conditionalFormatting>
  <conditionalFormatting sqref="O34">
    <cfRule type="cellIs" dxfId="24482" priority="4914" operator="equal">
      <formula>"연"</formula>
    </cfRule>
    <cfRule type="cellIs" dxfId="24481" priority="4915" operator="equal">
      <formula>"연"</formula>
    </cfRule>
    <cfRule type="cellIs" dxfId="24480" priority="4916" operator="equal">
      <formula>"연"</formula>
    </cfRule>
    <cfRule type="cellIs" dxfId="24479" priority="4917" operator="equal">
      <formula>"연"</formula>
    </cfRule>
    <cfRule type="cellIs" dxfId="24478" priority="4918" operator="equal">
      <formula>"연"</formula>
    </cfRule>
  </conditionalFormatting>
  <conditionalFormatting sqref="P36">
    <cfRule type="cellIs" dxfId="24477" priority="4913" operator="equal">
      <formula>"연"</formula>
    </cfRule>
  </conditionalFormatting>
  <conditionalFormatting sqref="P36">
    <cfRule type="cellIs" dxfId="24476" priority="4912" operator="equal">
      <formula>"연"</formula>
    </cfRule>
  </conditionalFormatting>
  <conditionalFormatting sqref="P36">
    <cfRule type="cellIs" dxfId="24475" priority="4909" operator="equal">
      <formula>"연"</formula>
    </cfRule>
    <cfRule type="cellIs" dxfId="24474" priority="4910" operator="equal">
      <formula>"연"</formula>
    </cfRule>
    <cfRule type="cellIs" dxfId="24473" priority="4911" operator="equal">
      <formula>"연"</formula>
    </cfRule>
  </conditionalFormatting>
  <conditionalFormatting sqref="P36">
    <cfRule type="cellIs" dxfId="24472" priority="4908" operator="equal">
      <formula>"연"</formula>
    </cfRule>
  </conditionalFormatting>
  <conditionalFormatting sqref="P36">
    <cfRule type="cellIs" dxfId="24471" priority="4903" operator="equal">
      <formula>"연"</formula>
    </cfRule>
    <cfRule type="cellIs" dxfId="24470" priority="4904" operator="equal">
      <formula>"연"</formula>
    </cfRule>
    <cfRule type="cellIs" dxfId="24469" priority="4905" operator="equal">
      <formula>"연"</formula>
    </cfRule>
    <cfRule type="cellIs" dxfId="24468" priority="4906" operator="equal">
      <formula>"연"</formula>
    </cfRule>
    <cfRule type="cellIs" dxfId="24467" priority="4907" operator="equal">
      <formula>"연"</formula>
    </cfRule>
  </conditionalFormatting>
  <conditionalFormatting sqref="P36">
    <cfRule type="cellIs" dxfId="24466" priority="4902" operator="equal">
      <formula>"연"</formula>
    </cfRule>
  </conditionalFormatting>
  <conditionalFormatting sqref="P36">
    <cfRule type="cellIs" dxfId="24465" priority="4899" operator="equal">
      <formula>"연"</formula>
    </cfRule>
    <cfRule type="cellIs" dxfId="24464" priority="4900" operator="equal">
      <formula>"연"</formula>
    </cfRule>
    <cfRule type="cellIs" dxfId="24463" priority="4901" operator="equal">
      <formula>"연"</formula>
    </cfRule>
  </conditionalFormatting>
  <conditionalFormatting sqref="P36">
    <cfRule type="cellIs" dxfId="24462" priority="4898" operator="equal">
      <formula>"연"</formula>
    </cfRule>
  </conditionalFormatting>
  <conditionalFormatting sqref="P36">
    <cfRule type="cellIs" dxfId="24461" priority="4897" operator="equal">
      <formula>"연"</formula>
    </cfRule>
  </conditionalFormatting>
  <conditionalFormatting sqref="P36">
    <cfRule type="cellIs" dxfId="24460" priority="4892" operator="equal">
      <formula>"연"</formula>
    </cfRule>
    <cfRule type="cellIs" dxfId="24459" priority="4893" operator="equal">
      <formula>"연"</formula>
    </cfRule>
    <cfRule type="cellIs" dxfId="24458" priority="4894" operator="equal">
      <formula>"연"</formula>
    </cfRule>
    <cfRule type="cellIs" dxfId="24457" priority="4895" operator="equal">
      <formula>"연"</formula>
    </cfRule>
    <cfRule type="cellIs" dxfId="24456" priority="4896" operator="equal">
      <formula>"연"</formula>
    </cfRule>
  </conditionalFormatting>
  <conditionalFormatting sqref="P36">
    <cfRule type="cellIs" dxfId="24455" priority="4887" operator="equal">
      <formula>"연"</formula>
    </cfRule>
    <cfRule type="cellIs" dxfId="24454" priority="4888" operator="equal">
      <formula>"연"</formula>
    </cfRule>
    <cfRule type="cellIs" dxfId="24453" priority="4889" operator="equal">
      <formula>"연"</formula>
    </cfRule>
    <cfRule type="cellIs" dxfId="24452" priority="4890" operator="equal">
      <formula>"연"</formula>
    </cfRule>
    <cfRule type="cellIs" dxfId="24451" priority="4891" operator="equal">
      <formula>"연"</formula>
    </cfRule>
  </conditionalFormatting>
  <conditionalFormatting sqref="P36">
    <cfRule type="cellIs" dxfId="24450" priority="4882" operator="equal">
      <formula>"연"</formula>
    </cfRule>
    <cfRule type="cellIs" dxfId="24449" priority="4883" operator="equal">
      <formula>"연"</formula>
    </cfRule>
    <cfRule type="cellIs" dxfId="24448" priority="4884" operator="equal">
      <formula>"연"</formula>
    </cfRule>
    <cfRule type="cellIs" dxfId="24447" priority="4885" operator="equal">
      <formula>"연"</formula>
    </cfRule>
    <cfRule type="cellIs" dxfId="24446" priority="4886" operator="equal">
      <formula>"연"</formula>
    </cfRule>
  </conditionalFormatting>
  <conditionalFormatting sqref="Q37">
    <cfRule type="cellIs" dxfId="24445" priority="4881" operator="equal">
      <formula>"연"</formula>
    </cfRule>
  </conditionalFormatting>
  <conditionalFormatting sqref="Q37">
    <cfRule type="cellIs" dxfId="24444" priority="4880" operator="equal">
      <formula>"연"</formula>
    </cfRule>
  </conditionalFormatting>
  <conditionalFormatting sqref="Q37">
    <cfRule type="cellIs" dxfId="24443" priority="4877" operator="equal">
      <formula>"연"</formula>
    </cfRule>
    <cfRule type="cellIs" dxfId="24442" priority="4878" operator="equal">
      <formula>"연"</formula>
    </cfRule>
    <cfRule type="cellIs" dxfId="24441" priority="4879" operator="equal">
      <formula>"연"</formula>
    </cfRule>
  </conditionalFormatting>
  <conditionalFormatting sqref="Q37">
    <cfRule type="cellIs" dxfId="24440" priority="4876" operator="equal">
      <formula>"연"</formula>
    </cfRule>
  </conditionalFormatting>
  <conditionalFormatting sqref="Q37">
    <cfRule type="cellIs" dxfId="24439" priority="4871" operator="equal">
      <formula>"연"</formula>
    </cfRule>
    <cfRule type="cellIs" dxfId="24438" priority="4872" operator="equal">
      <formula>"연"</formula>
    </cfRule>
    <cfRule type="cellIs" dxfId="24437" priority="4873" operator="equal">
      <formula>"연"</formula>
    </cfRule>
    <cfRule type="cellIs" dxfId="24436" priority="4874" operator="equal">
      <formula>"연"</formula>
    </cfRule>
    <cfRule type="cellIs" dxfId="24435" priority="4875" operator="equal">
      <formula>"연"</formula>
    </cfRule>
  </conditionalFormatting>
  <conditionalFormatting sqref="Q37">
    <cfRule type="cellIs" dxfId="24434" priority="4870" operator="equal">
      <formula>"연"</formula>
    </cfRule>
  </conditionalFormatting>
  <conditionalFormatting sqref="Q37">
    <cfRule type="cellIs" dxfId="24433" priority="4867" operator="equal">
      <formula>"연"</formula>
    </cfRule>
    <cfRule type="cellIs" dxfId="24432" priority="4868" operator="equal">
      <formula>"연"</formula>
    </cfRule>
    <cfRule type="cellIs" dxfId="24431" priority="4869" operator="equal">
      <formula>"연"</formula>
    </cfRule>
  </conditionalFormatting>
  <conditionalFormatting sqref="Q37">
    <cfRule type="cellIs" dxfId="24430" priority="4866" operator="equal">
      <formula>"연"</formula>
    </cfRule>
  </conditionalFormatting>
  <conditionalFormatting sqref="Q37">
    <cfRule type="cellIs" dxfId="24429" priority="4865" operator="equal">
      <formula>"연"</formula>
    </cfRule>
  </conditionalFormatting>
  <conditionalFormatting sqref="Q37">
    <cfRule type="cellIs" dxfId="24428" priority="4860" operator="equal">
      <formula>"연"</formula>
    </cfRule>
    <cfRule type="cellIs" dxfId="24427" priority="4861" operator="equal">
      <formula>"연"</formula>
    </cfRule>
    <cfRule type="cellIs" dxfId="24426" priority="4862" operator="equal">
      <formula>"연"</formula>
    </cfRule>
    <cfRule type="cellIs" dxfId="24425" priority="4863" operator="equal">
      <formula>"연"</formula>
    </cfRule>
    <cfRule type="cellIs" dxfId="24424" priority="4864" operator="equal">
      <formula>"연"</formula>
    </cfRule>
  </conditionalFormatting>
  <conditionalFormatting sqref="Q37">
    <cfRule type="cellIs" dxfId="24423" priority="4855" operator="equal">
      <formula>"연"</formula>
    </cfRule>
    <cfRule type="cellIs" dxfId="24422" priority="4856" operator="equal">
      <formula>"연"</formula>
    </cfRule>
    <cfRule type="cellIs" dxfId="24421" priority="4857" operator="equal">
      <formula>"연"</formula>
    </cfRule>
    <cfRule type="cellIs" dxfId="24420" priority="4858" operator="equal">
      <formula>"연"</formula>
    </cfRule>
    <cfRule type="cellIs" dxfId="24419" priority="4859" operator="equal">
      <formula>"연"</formula>
    </cfRule>
  </conditionalFormatting>
  <conditionalFormatting sqref="Q37">
    <cfRule type="cellIs" dxfId="24418" priority="4850" operator="equal">
      <formula>"연"</formula>
    </cfRule>
    <cfRule type="cellIs" dxfId="24417" priority="4851" operator="equal">
      <formula>"연"</formula>
    </cfRule>
    <cfRule type="cellIs" dxfId="24416" priority="4852" operator="equal">
      <formula>"연"</formula>
    </cfRule>
    <cfRule type="cellIs" dxfId="24415" priority="4853" operator="equal">
      <formula>"연"</formula>
    </cfRule>
    <cfRule type="cellIs" dxfId="24414" priority="4854" operator="equal">
      <formula>"연"</formula>
    </cfRule>
  </conditionalFormatting>
  <conditionalFormatting sqref="R36">
    <cfRule type="cellIs" dxfId="24413" priority="4849" operator="equal">
      <formula>"연"</formula>
    </cfRule>
  </conditionalFormatting>
  <conditionalFormatting sqref="R36">
    <cfRule type="cellIs" dxfId="24412" priority="4848" operator="equal">
      <formula>"연"</formula>
    </cfRule>
  </conditionalFormatting>
  <conditionalFormatting sqref="R36">
    <cfRule type="cellIs" dxfId="24411" priority="4845" operator="equal">
      <formula>"연"</formula>
    </cfRule>
    <cfRule type="cellIs" dxfId="24410" priority="4846" operator="equal">
      <formula>"연"</formula>
    </cfRule>
    <cfRule type="cellIs" dxfId="24409" priority="4847" operator="equal">
      <formula>"연"</formula>
    </cfRule>
  </conditionalFormatting>
  <conditionalFormatting sqref="R36">
    <cfRule type="cellIs" dxfId="24408" priority="4844" operator="equal">
      <formula>"연"</formula>
    </cfRule>
  </conditionalFormatting>
  <conditionalFormatting sqref="R36">
    <cfRule type="cellIs" dxfId="24407" priority="4839" operator="equal">
      <formula>"연"</formula>
    </cfRule>
    <cfRule type="cellIs" dxfId="24406" priority="4840" operator="equal">
      <formula>"연"</formula>
    </cfRule>
    <cfRule type="cellIs" dxfId="24405" priority="4841" operator="equal">
      <formula>"연"</formula>
    </cfRule>
    <cfRule type="cellIs" dxfId="24404" priority="4842" operator="equal">
      <formula>"연"</formula>
    </cfRule>
    <cfRule type="cellIs" dxfId="24403" priority="4843" operator="equal">
      <formula>"연"</formula>
    </cfRule>
  </conditionalFormatting>
  <conditionalFormatting sqref="R36">
    <cfRule type="cellIs" dxfId="24402" priority="4838" operator="equal">
      <formula>"연"</formula>
    </cfRule>
  </conditionalFormatting>
  <conditionalFormatting sqref="R36">
    <cfRule type="cellIs" dxfId="24401" priority="4835" operator="equal">
      <formula>"연"</formula>
    </cfRule>
    <cfRule type="cellIs" dxfId="24400" priority="4836" operator="equal">
      <formula>"연"</formula>
    </cfRule>
    <cfRule type="cellIs" dxfId="24399" priority="4837" operator="equal">
      <formula>"연"</formula>
    </cfRule>
  </conditionalFormatting>
  <conditionalFormatting sqref="R36">
    <cfRule type="cellIs" dxfId="24398" priority="4834" operator="equal">
      <formula>"연"</formula>
    </cfRule>
  </conditionalFormatting>
  <conditionalFormatting sqref="R36">
    <cfRule type="cellIs" dxfId="24397" priority="4833" operator="equal">
      <formula>"연"</formula>
    </cfRule>
  </conditionalFormatting>
  <conditionalFormatting sqref="R36">
    <cfRule type="cellIs" dxfId="24396" priority="4828" operator="equal">
      <formula>"연"</formula>
    </cfRule>
    <cfRule type="cellIs" dxfId="24395" priority="4829" operator="equal">
      <formula>"연"</formula>
    </cfRule>
    <cfRule type="cellIs" dxfId="24394" priority="4830" operator="equal">
      <formula>"연"</formula>
    </cfRule>
    <cfRule type="cellIs" dxfId="24393" priority="4831" operator="equal">
      <formula>"연"</formula>
    </cfRule>
    <cfRule type="cellIs" dxfId="24392" priority="4832" operator="equal">
      <formula>"연"</formula>
    </cfRule>
  </conditionalFormatting>
  <conditionalFormatting sqref="R36">
    <cfRule type="cellIs" dxfId="24391" priority="4823" operator="equal">
      <formula>"연"</formula>
    </cfRule>
    <cfRule type="cellIs" dxfId="24390" priority="4824" operator="equal">
      <formula>"연"</formula>
    </cfRule>
    <cfRule type="cellIs" dxfId="24389" priority="4825" operator="equal">
      <formula>"연"</formula>
    </cfRule>
    <cfRule type="cellIs" dxfId="24388" priority="4826" operator="equal">
      <formula>"연"</formula>
    </cfRule>
    <cfRule type="cellIs" dxfId="24387" priority="4827" operator="equal">
      <formula>"연"</formula>
    </cfRule>
  </conditionalFormatting>
  <conditionalFormatting sqref="R36">
    <cfRule type="cellIs" dxfId="24386" priority="4818" operator="equal">
      <formula>"연"</formula>
    </cfRule>
    <cfRule type="cellIs" dxfId="24385" priority="4819" operator="equal">
      <formula>"연"</formula>
    </cfRule>
    <cfRule type="cellIs" dxfId="24384" priority="4820" operator="equal">
      <formula>"연"</formula>
    </cfRule>
    <cfRule type="cellIs" dxfId="24383" priority="4821" operator="equal">
      <formula>"연"</formula>
    </cfRule>
    <cfRule type="cellIs" dxfId="24382" priority="4822" operator="equal">
      <formula>"연"</formula>
    </cfRule>
  </conditionalFormatting>
  <conditionalFormatting sqref="S37">
    <cfRule type="cellIs" dxfId="24381" priority="4817" operator="equal">
      <formula>"연"</formula>
    </cfRule>
  </conditionalFormatting>
  <conditionalFormatting sqref="S37">
    <cfRule type="cellIs" dxfId="24380" priority="4816" operator="equal">
      <formula>"연"</formula>
    </cfRule>
  </conditionalFormatting>
  <conditionalFormatting sqref="S37">
    <cfRule type="cellIs" dxfId="24379" priority="4813" operator="equal">
      <formula>"연"</formula>
    </cfRule>
    <cfRule type="cellIs" dxfId="24378" priority="4814" operator="equal">
      <formula>"연"</formula>
    </cfRule>
    <cfRule type="cellIs" dxfId="24377" priority="4815" operator="equal">
      <formula>"연"</formula>
    </cfRule>
  </conditionalFormatting>
  <conditionalFormatting sqref="S37">
    <cfRule type="cellIs" dxfId="24376" priority="4812" operator="equal">
      <formula>"연"</formula>
    </cfRule>
  </conditionalFormatting>
  <conditionalFormatting sqref="S37">
    <cfRule type="cellIs" dxfId="24375" priority="4807" operator="equal">
      <formula>"연"</formula>
    </cfRule>
    <cfRule type="cellIs" dxfId="24374" priority="4808" operator="equal">
      <formula>"연"</formula>
    </cfRule>
    <cfRule type="cellIs" dxfId="24373" priority="4809" operator="equal">
      <formula>"연"</formula>
    </cfRule>
    <cfRule type="cellIs" dxfId="24372" priority="4810" operator="equal">
      <formula>"연"</formula>
    </cfRule>
    <cfRule type="cellIs" dxfId="24371" priority="4811" operator="equal">
      <formula>"연"</formula>
    </cfRule>
  </conditionalFormatting>
  <conditionalFormatting sqref="S37">
    <cfRule type="cellIs" dxfId="24370" priority="4806" operator="equal">
      <formula>"연"</formula>
    </cfRule>
  </conditionalFormatting>
  <conditionalFormatting sqref="S37">
    <cfRule type="cellIs" dxfId="24369" priority="4803" operator="equal">
      <formula>"연"</formula>
    </cfRule>
    <cfRule type="cellIs" dxfId="24368" priority="4804" operator="equal">
      <formula>"연"</formula>
    </cfRule>
    <cfRule type="cellIs" dxfId="24367" priority="4805" operator="equal">
      <formula>"연"</formula>
    </cfRule>
  </conditionalFormatting>
  <conditionalFormatting sqref="S37">
    <cfRule type="cellIs" dxfId="24366" priority="4802" operator="equal">
      <formula>"연"</formula>
    </cfRule>
  </conditionalFormatting>
  <conditionalFormatting sqref="S37">
    <cfRule type="cellIs" dxfId="24365" priority="4801" operator="equal">
      <formula>"연"</formula>
    </cfRule>
  </conditionalFormatting>
  <conditionalFormatting sqref="S37">
    <cfRule type="cellIs" dxfId="24364" priority="4796" operator="equal">
      <formula>"연"</formula>
    </cfRule>
    <cfRule type="cellIs" dxfId="24363" priority="4797" operator="equal">
      <formula>"연"</formula>
    </cfRule>
    <cfRule type="cellIs" dxfId="24362" priority="4798" operator="equal">
      <formula>"연"</formula>
    </cfRule>
    <cfRule type="cellIs" dxfId="24361" priority="4799" operator="equal">
      <formula>"연"</formula>
    </cfRule>
    <cfRule type="cellIs" dxfId="24360" priority="4800" operator="equal">
      <formula>"연"</formula>
    </cfRule>
  </conditionalFormatting>
  <conditionalFormatting sqref="S37">
    <cfRule type="cellIs" dxfId="24359" priority="4791" operator="equal">
      <formula>"연"</formula>
    </cfRule>
    <cfRule type="cellIs" dxfId="24358" priority="4792" operator="equal">
      <formula>"연"</formula>
    </cfRule>
    <cfRule type="cellIs" dxfId="24357" priority="4793" operator="equal">
      <formula>"연"</formula>
    </cfRule>
    <cfRule type="cellIs" dxfId="24356" priority="4794" operator="equal">
      <formula>"연"</formula>
    </cfRule>
    <cfRule type="cellIs" dxfId="24355" priority="4795" operator="equal">
      <formula>"연"</formula>
    </cfRule>
  </conditionalFormatting>
  <conditionalFormatting sqref="S37">
    <cfRule type="cellIs" dxfId="24354" priority="4786" operator="equal">
      <formula>"연"</formula>
    </cfRule>
    <cfRule type="cellIs" dxfId="24353" priority="4787" operator="equal">
      <formula>"연"</formula>
    </cfRule>
    <cfRule type="cellIs" dxfId="24352" priority="4788" operator="equal">
      <formula>"연"</formula>
    </cfRule>
    <cfRule type="cellIs" dxfId="24351" priority="4789" operator="equal">
      <formula>"연"</formula>
    </cfRule>
    <cfRule type="cellIs" dxfId="24350" priority="4790" operator="equal">
      <formula>"연"</formula>
    </cfRule>
  </conditionalFormatting>
  <conditionalFormatting sqref="T35">
    <cfRule type="cellIs" dxfId="24349" priority="4785" operator="equal">
      <formula>"연"</formula>
    </cfRule>
  </conditionalFormatting>
  <conditionalFormatting sqref="T35">
    <cfRule type="cellIs" dxfId="24348" priority="4784" operator="equal">
      <formula>"연"</formula>
    </cfRule>
  </conditionalFormatting>
  <conditionalFormatting sqref="T35">
    <cfRule type="cellIs" dxfId="24347" priority="4781" operator="equal">
      <formula>"연"</formula>
    </cfRule>
    <cfRule type="cellIs" dxfId="24346" priority="4782" operator="equal">
      <formula>"연"</formula>
    </cfRule>
    <cfRule type="cellIs" dxfId="24345" priority="4783" operator="equal">
      <formula>"연"</formula>
    </cfRule>
  </conditionalFormatting>
  <conditionalFormatting sqref="T35">
    <cfRule type="cellIs" dxfId="24344" priority="4780" operator="equal">
      <formula>"연"</formula>
    </cfRule>
  </conditionalFormatting>
  <conditionalFormatting sqref="T35">
    <cfRule type="cellIs" dxfId="24343" priority="4775" operator="equal">
      <formula>"연"</formula>
    </cfRule>
    <cfRule type="cellIs" dxfId="24342" priority="4776" operator="equal">
      <formula>"연"</formula>
    </cfRule>
    <cfRule type="cellIs" dxfId="24341" priority="4777" operator="equal">
      <formula>"연"</formula>
    </cfRule>
    <cfRule type="cellIs" dxfId="24340" priority="4778" operator="equal">
      <formula>"연"</formula>
    </cfRule>
    <cfRule type="cellIs" dxfId="24339" priority="4779" operator="equal">
      <formula>"연"</formula>
    </cfRule>
  </conditionalFormatting>
  <conditionalFormatting sqref="T35">
    <cfRule type="cellIs" dxfId="24338" priority="4774" operator="equal">
      <formula>"연"</formula>
    </cfRule>
  </conditionalFormatting>
  <conditionalFormatting sqref="T35">
    <cfRule type="cellIs" dxfId="24337" priority="4771" operator="equal">
      <formula>"연"</formula>
    </cfRule>
    <cfRule type="cellIs" dxfId="24336" priority="4772" operator="equal">
      <formula>"연"</formula>
    </cfRule>
    <cfRule type="cellIs" dxfId="24335" priority="4773" operator="equal">
      <formula>"연"</formula>
    </cfRule>
  </conditionalFormatting>
  <conditionalFormatting sqref="T35">
    <cfRule type="cellIs" dxfId="24334" priority="4770" operator="equal">
      <formula>"연"</formula>
    </cfRule>
  </conditionalFormatting>
  <conditionalFormatting sqref="T35">
    <cfRule type="cellIs" dxfId="24333" priority="4769" operator="equal">
      <formula>"연"</formula>
    </cfRule>
  </conditionalFormatting>
  <conditionalFormatting sqref="T35">
    <cfRule type="cellIs" dxfId="24332" priority="4764" operator="equal">
      <formula>"연"</formula>
    </cfRule>
    <cfRule type="cellIs" dxfId="24331" priority="4765" operator="equal">
      <formula>"연"</formula>
    </cfRule>
    <cfRule type="cellIs" dxfId="24330" priority="4766" operator="equal">
      <formula>"연"</formula>
    </cfRule>
    <cfRule type="cellIs" dxfId="24329" priority="4767" operator="equal">
      <formula>"연"</formula>
    </cfRule>
    <cfRule type="cellIs" dxfId="24328" priority="4768" operator="equal">
      <formula>"연"</formula>
    </cfRule>
  </conditionalFormatting>
  <conditionalFormatting sqref="T35">
    <cfRule type="cellIs" dxfId="24327" priority="4759" operator="equal">
      <formula>"연"</formula>
    </cfRule>
    <cfRule type="cellIs" dxfId="24326" priority="4760" operator="equal">
      <formula>"연"</formula>
    </cfRule>
    <cfRule type="cellIs" dxfId="24325" priority="4761" operator="equal">
      <formula>"연"</formula>
    </cfRule>
    <cfRule type="cellIs" dxfId="24324" priority="4762" operator="equal">
      <formula>"연"</formula>
    </cfRule>
    <cfRule type="cellIs" dxfId="24323" priority="4763" operator="equal">
      <formula>"연"</formula>
    </cfRule>
  </conditionalFormatting>
  <conditionalFormatting sqref="T35">
    <cfRule type="cellIs" dxfId="24322" priority="4754" operator="equal">
      <formula>"연"</formula>
    </cfRule>
    <cfRule type="cellIs" dxfId="24321" priority="4755" operator="equal">
      <formula>"연"</formula>
    </cfRule>
    <cfRule type="cellIs" dxfId="24320" priority="4756" operator="equal">
      <formula>"연"</formula>
    </cfRule>
    <cfRule type="cellIs" dxfId="24319" priority="4757" operator="equal">
      <formula>"연"</formula>
    </cfRule>
    <cfRule type="cellIs" dxfId="24318" priority="4758" operator="equal">
      <formula>"연"</formula>
    </cfRule>
  </conditionalFormatting>
  <conditionalFormatting sqref="U34">
    <cfRule type="cellIs" dxfId="24317" priority="4753" operator="equal">
      <formula>"연"</formula>
    </cfRule>
  </conditionalFormatting>
  <conditionalFormatting sqref="U34">
    <cfRule type="cellIs" dxfId="24316" priority="4752" operator="equal">
      <formula>"연"</formula>
    </cfRule>
  </conditionalFormatting>
  <conditionalFormatting sqref="U34">
    <cfRule type="cellIs" dxfId="24315" priority="4749" operator="equal">
      <formula>"연"</formula>
    </cfRule>
    <cfRule type="cellIs" dxfId="24314" priority="4750" operator="equal">
      <formula>"연"</formula>
    </cfRule>
    <cfRule type="cellIs" dxfId="24313" priority="4751" operator="equal">
      <formula>"연"</formula>
    </cfRule>
  </conditionalFormatting>
  <conditionalFormatting sqref="U34">
    <cfRule type="cellIs" dxfId="24312" priority="4748" operator="equal">
      <formula>"연"</formula>
    </cfRule>
  </conditionalFormatting>
  <conditionalFormatting sqref="U34">
    <cfRule type="cellIs" dxfId="24311" priority="4743" operator="equal">
      <formula>"연"</formula>
    </cfRule>
    <cfRule type="cellIs" dxfId="24310" priority="4744" operator="equal">
      <formula>"연"</formula>
    </cfRule>
    <cfRule type="cellIs" dxfId="24309" priority="4745" operator="equal">
      <formula>"연"</formula>
    </cfRule>
    <cfRule type="cellIs" dxfId="24308" priority="4746" operator="equal">
      <formula>"연"</formula>
    </cfRule>
    <cfRule type="cellIs" dxfId="24307" priority="4747" operator="equal">
      <formula>"연"</formula>
    </cfRule>
  </conditionalFormatting>
  <conditionalFormatting sqref="U34">
    <cfRule type="cellIs" dxfId="24306" priority="4742" operator="equal">
      <formula>"연"</formula>
    </cfRule>
  </conditionalFormatting>
  <conditionalFormatting sqref="U34">
    <cfRule type="cellIs" dxfId="24305" priority="4739" operator="equal">
      <formula>"연"</formula>
    </cfRule>
    <cfRule type="cellIs" dxfId="24304" priority="4740" operator="equal">
      <formula>"연"</formula>
    </cfRule>
    <cfRule type="cellIs" dxfId="24303" priority="4741" operator="equal">
      <formula>"연"</formula>
    </cfRule>
  </conditionalFormatting>
  <conditionalFormatting sqref="U34">
    <cfRule type="cellIs" dxfId="24302" priority="4738" operator="equal">
      <formula>"연"</formula>
    </cfRule>
  </conditionalFormatting>
  <conditionalFormatting sqref="U34">
    <cfRule type="cellIs" dxfId="24301" priority="4737" operator="equal">
      <formula>"연"</formula>
    </cfRule>
  </conditionalFormatting>
  <conditionalFormatting sqref="U34">
    <cfRule type="cellIs" dxfId="24300" priority="4732" operator="equal">
      <formula>"연"</formula>
    </cfRule>
    <cfRule type="cellIs" dxfId="24299" priority="4733" operator="equal">
      <formula>"연"</formula>
    </cfRule>
    <cfRule type="cellIs" dxfId="24298" priority="4734" operator="equal">
      <formula>"연"</formula>
    </cfRule>
    <cfRule type="cellIs" dxfId="24297" priority="4735" operator="equal">
      <formula>"연"</formula>
    </cfRule>
    <cfRule type="cellIs" dxfId="24296" priority="4736" operator="equal">
      <formula>"연"</formula>
    </cfRule>
  </conditionalFormatting>
  <conditionalFormatting sqref="U34">
    <cfRule type="cellIs" dxfId="24295" priority="4727" operator="equal">
      <formula>"연"</formula>
    </cfRule>
    <cfRule type="cellIs" dxfId="24294" priority="4728" operator="equal">
      <formula>"연"</formula>
    </cfRule>
    <cfRule type="cellIs" dxfId="24293" priority="4729" operator="equal">
      <formula>"연"</formula>
    </cfRule>
    <cfRule type="cellIs" dxfId="24292" priority="4730" operator="equal">
      <formula>"연"</formula>
    </cfRule>
    <cfRule type="cellIs" dxfId="24291" priority="4731" operator="equal">
      <formula>"연"</formula>
    </cfRule>
  </conditionalFormatting>
  <conditionalFormatting sqref="U34">
    <cfRule type="cellIs" dxfId="24290" priority="4722" operator="equal">
      <formula>"연"</formula>
    </cfRule>
    <cfRule type="cellIs" dxfId="24289" priority="4723" operator="equal">
      <formula>"연"</formula>
    </cfRule>
    <cfRule type="cellIs" dxfId="24288" priority="4724" operator="equal">
      <formula>"연"</formula>
    </cfRule>
    <cfRule type="cellIs" dxfId="24287" priority="4725" operator="equal">
      <formula>"연"</formula>
    </cfRule>
    <cfRule type="cellIs" dxfId="24286" priority="4726" operator="equal">
      <formula>"연"</formula>
    </cfRule>
  </conditionalFormatting>
  <conditionalFormatting sqref="V36">
    <cfRule type="cellIs" dxfId="24285" priority="4721" operator="equal">
      <formula>"연"</formula>
    </cfRule>
  </conditionalFormatting>
  <conditionalFormatting sqref="V36">
    <cfRule type="cellIs" dxfId="24284" priority="4720" operator="equal">
      <formula>"연"</formula>
    </cfRule>
  </conditionalFormatting>
  <conditionalFormatting sqref="V36">
    <cfRule type="cellIs" dxfId="24283" priority="4717" operator="equal">
      <formula>"연"</formula>
    </cfRule>
    <cfRule type="cellIs" dxfId="24282" priority="4718" operator="equal">
      <formula>"연"</formula>
    </cfRule>
    <cfRule type="cellIs" dxfId="24281" priority="4719" operator="equal">
      <formula>"연"</formula>
    </cfRule>
  </conditionalFormatting>
  <conditionalFormatting sqref="V36">
    <cfRule type="cellIs" dxfId="24280" priority="4716" operator="equal">
      <formula>"연"</formula>
    </cfRule>
  </conditionalFormatting>
  <conditionalFormatting sqref="V36">
    <cfRule type="cellIs" dxfId="24279" priority="4711" operator="equal">
      <formula>"연"</formula>
    </cfRule>
    <cfRule type="cellIs" dxfId="24278" priority="4712" operator="equal">
      <formula>"연"</formula>
    </cfRule>
    <cfRule type="cellIs" dxfId="24277" priority="4713" operator="equal">
      <formula>"연"</formula>
    </cfRule>
    <cfRule type="cellIs" dxfId="24276" priority="4714" operator="equal">
      <formula>"연"</formula>
    </cfRule>
    <cfRule type="cellIs" dxfId="24275" priority="4715" operator="equal">
      <formula>"연"</formula>
    </cfRule>
  </conditionalFormatting>
  <conditionalFormatting sqref="V36">
    <cfRule type="cellIs" dxfId="24274" priority="4710" operator="equal">
      <formula>"연"</formula>
    </cfRule>
  </conditionalFormatting>
  <conditionalFormatting sqref="V36">
    <cfRule type="cellIs" dxfId="24273" priority="4707" operator="equal">
      <formula>"연"</formula>
    </cfRule>
    <cfRule type="cellIs" dxfId="24272" priority="4708" operator="equal">
      <formula>"연"</formula>
    </cfRule>
    <cfRule type="cellIs" dxfId="24271" priority="4709" operator="equal">
      <formula>"연"</formula>
    </cfRule>
  </conditionalFormatting>
  <conditionalFormatting sqref="V36">
    <cfRule type="cellIs" dxfId="24270" priority="4706" operator="equal">
      <formula>"연"</formula>
    </cfRule>
  </conditionalFormatting>
  <conditionalFormatting sqref="V36">
    <cfRule type="cellIs" dxfId="24269" priority="4705" operator="equal">
      <formula>"연"</formula>
    </cfRule>
  </conditionalFormatting>
  <conditionalFormatting sqref="V36">
    <cfRule type="cellIs" dxfId="24268" priority="4700" operator="equal">
      <formula>"연"</formula>
    </cfRule>
    <cfRule type="cellIs" dxfId="24267" priority="4701" operator="equal">
      <formula>"연"</formula>
    </cfRule>
    <cfRule type="cellIs" dxfId="24266" priority="4702" operator="equal">
      <formula>"연"</formula>
    </cfRule>
    <cfRule type="cellIs" dxfId="24265" priority="4703" operator="equal">
      <formula>"연"</formula>
    </cfRule>
    <cfRule type="cellIs" dxfId="24264" priority="4704" operator="equal">
      <formula>"연"</formula>
    </cfRule>
  </conditionalFormatting>
  <conditionalFormatting sqref="V36">
    <cfRule type="cellIs" dxfId="24263" priority="4695" operator="equal">
      <formula>"연"</formula>
    </cfRule>
    <cfRule type="cellIs" dxfId="24262" priority="4696" operator="equal">
      <formula>"연"</formula>
    </cfRule>
    <cfRule type="cellIs" dxfId="24261" priority="4697" operator="equal">
      <formula>"연"</formula>
    </cfRule>
    <cfRule type="cellIs" dxfId="24260" priority="4698" operator="equal">
      <formula>"연"</formula>
    </cfRule>
    <cfRule type="cellIs" dxfId="24259" priority="4699" operator="equal">
      <formula>"연"</formula>
    </cfRule>
  </conditionalFormatting>
  <conditionalFormatting sqref="V36">
    <cfRule type="cellIs" dxfId="24258" priority="4690" operator="equal">
      <formula>"연"</formula>
    </cfRule>
    <cfRule type="cellIs" dxfId="24257" priority="4691" operator="equal">
      <formula>"연"</formula>
    </cfRule>
    <cfRule type="cellIs" dxfId="24256" priority="4692" operator="equal">
      <formula>"연"</formula>
    </cfRule>
    <cfRule type="cellIs" dxfId="24255" priority="4693" operator="equal">
      <formula>"연"</formula>
    </cfRule>
    <cfRule type="cellIs" dxfId="24254" priority="4694" operator="equal">
      <formula>"연"</formula>
    </cfRule>
  </conditionalFormatting>
  <conditionalFormatting sqref="W35">
    <cfRule type="cellIs" dxfId="24253" priority="4689" operator="equal">
      <formula>"연"</formula>
    </cfRule>
  </conditionalFormatting>
  <conditionalFormatting sqref="W35">
    <cfRule type="cellIs" dxfId="24252" priority="4688" operator="equal">
      <formula>"연"</formula>
    </cfRule>
  </conditionalFormatting>
  <conditionalFormatting sqref="W35">
    <cfRule type="cellIs" dxfId="24251" priority="4685" operator="equal">
      <formula>"연"</formula>
    </cfRule>
    <cfRule type="cellIs" dxfId="24250" priority="4686" operator="equal">
      <formula>"연"</formula>
    </cfRule>
    <cfRule type="cellIs" dxfId="24249" priority="4687" operator="equal">
      <formula>"연"</formula>
    </cfRule>
  </conditionalFormatting>
  <conditionalFormatting sqref="W35">
    <cfRule type="cellIs" dxfId="24248" priority="4684" operator="equal">
      <formula>"연"</formula>
    </cfRule>
  </conditionalFormatting>
  <conditionalFormatting sqref="W35">
    <cfRule type="cellIs" dxfId="24247" priority="4679" operator="equal">
      <formula>"연"</formula>
    </cfRule>
    <cfRule type="cellIs" dxfId="24246" priority="4680" operator="equal">
      <formula>"연"</formula>
    </cfRule>
    <cfRule type="cellIs" dxfId="24245" priority="4681" operator="equal">
      <formula>"연"</formula>
    </cfRule>
    <cfRule type="cellIs" dxfId="24244" priority="4682" operator="equal">
      <formula>"연"</formula>
    </cfRule>
    <cfRule type="cellIs" dxfId="24243" priority="4683" operator="equal">
      <formula>"연"</formula>
    </cfRule>
  </conditionalFormatting>
  <conditionalFormatting sqref="W35">
    <cfRule type="cellIs" dxfId="24242" priority="4678" operator="equal">
      <formula>"연"</formula>
    </cfRule>
  </conditionalFormatting>
  <conditionalFormatting sqref="W35">
    <cfRule type="cellIs" dxfId="24241" priority="4675" operator="equal">
      <formula>"연"</formula>
    </cfRule>
    <cfRule type="cellIs" dxfId="24240" priority="4676" operator="equal">
      <formula>"연"</formula>
    </cfRule>
    <cfRule type="cellIs" dxfId="24239" priority="4677" operator="equal">
      <formula>"연"</formula>
    </cfRule>
  </conditionalFormatting>
  <conditionalFormatting sqref="W35">
    <cfRule type="cellIs" dxfId="24238" priority="4674" operator="equal">
      <formula>"연"</formula>
    </cfRule>
  </conditionalFormatting>
  <conditionalFormatting sqref="W35">
    <cfRule type="cellIs" dxfId="24237" priority="4673" operator="equal">
      <formula>"연"</formula>
    </cfRule>
  </conditionalFormatting>
  <conditionalFormatting sqref="W35">
    <cfRule type="cellIs" dxfId="24236" priority="4668" operator="equal">
      <formula>"연"</formula>
    </cfRule>
    <cfRule type="cellIs" dxfId="24235" priority="4669" operator="equal">
      <formula>"연"</formula>
    </cfRule>
    <cfRule type="cellIs" dxfId="24234" priority="4670" operator="equal">
      <formula>"연"</formula>
    </cfRule>
    <cfRule type="cellIs" dxfId="24233" priority="4671" operator="equal">
      <formula>"연"</formula>
    </cfRule>
    <cfRule type="cellIs" dxfId="24232" priority="4672" operator="equal">
      <formula>"연"</formula>
    </cfRule>
  </conditionalFormatting>
  <conditionalFormatting sqref="W35">
    <cfRule type="cellIs" dxfId="24231" priority="4663" operator="equal">
      <formula>"연"</formula>
    </cfRule>
    <cfRule type="cellIs" dxfId="24230" priority="4664" operator="equal">
      <formula>"연"</formula>
    </cfRule>
    <cfRule type="cellIs" dxfId="24229" priority="4665" operator="equal">
      <formula>"연"</formula>
    </cfRule>
    <cfRule type="cellIs" dxfId="24228" priority="4666" operator="equal">
      <formula>"연"</formula>
    </cfRule>
    <cfRule type="cellIs" dxfId="24227" priority="4667" operator="equal">
      <formula>"연"</formula>
    </cfRule>
  </conditionalFormatting>
  <conditionalFormatting sqref="W35">
    <cfRule type="cellIs" dxfId="24226" priority="4658" operator="equal">
      <formula>"연"</formula>
    </cfRule>
    <cfRule type="cellIs" dxfId="24225" priority="4659" operator="equal">
      <formula>"연"</formula>
    </cfRule>
    <cfRule type="cellIs" dxfId="24224" priority="4660" operator="equal">
      <formula>"연"</formula>
    </cfRule>
    <cfRule type="cellIs" dxfId="24223" priority="4661" operator="equal">
      <formula>"연"</formula>
    </cfRule>
    <cfRule type="cellIs" dxfId="24222" priority="4662" operator="equal">
      <formula>"연"</formula>
    </cfRule>
  </conditionalFormatting>
  <conditionalFormatting sqref="X36">
    <cfRule type="cellIs" dxfId="24221" priority="4657" operator="equal">
      <formula>"연"</formula>
    </cfRule>
  </conditionalFormatting>
  <conditionalFormatting sqref="X36">
    <cfRule type="cellIs" dxfId="24220" priority="4656" operator="equal">
      <formula>"연"</formula>
    </cfRule>
  </conditionalFormatting>
  <conditionalFormatting sqref="X36">
    <cfRule type="cellIs" dxfId="24219" priority="4653" operator="equal">
      <formula>"연"</formula>
    </cfRule>
    <cfRule type="cellIs" dxfId="24218" priority="4654" operator="equal">
      <formula>"연"</formula>
    </cfRule>
    <cfRule type="cellIs" dxfId="24217" priority="4655" operator="equal">
      <formula>"연"</formula>
    </cfRule>
  </conditionalFormatting>
  <conditionalFormatting sqref="X36">
    <cfRule type="cellIs" dxfId="24216" priority="4652" operator="equal">
      <formula>"연"</formula>
    </cfRule>
  </conditionalFormatting>
  <conditionalFormatting sqref="X36">
    <cfRule type="cellIs" dxfId="24215" priority="4647" operator="equal">
      <formula>"연"</formula>
    </cfRule>
    <cfRule type="cellIs" dxfId="24214" priority="4648" operator="equal">
      <formula>"연"</formula>
    </cfRule>
    <cfRule type="cellIs" dxfId="24213" priority="4649" operator="equal">
      <formula>"연"</formula>
    </cfRule>
    <cfRule type="cellIs" dxfId="24212" priority="4650" operator="equal">
      <formula>"연"</formula>
    </cfRule>
    <cfRule type="cellIs" dxfId="24211" priority="4651" operator="equal">
      <formula>"연"</formula>
    </cfRule>
  </conditionalFormatting>
  <conditionalFormatting sqref="X36">
    <cfRule type="cellIs" dxfId="24210" priority="4646" operator="equal">
      <formula>"연"</formula>
    </cfRule>
  </conditionalFormatting>
  <conditionalFormatting sqref="X36">
    <cfRule type="cellIs" dxfId="24209" priority="4643" operator="equal">
      <formula>"연"</formula>
    </cfRule>
    <cfRule type="cellIs" dxfId="24208" priority="4644" operator="equal">
      <formula>"연"</formula>
    </cfRule>
    <cfRule type="cellIs" dxfId="24207" priority="4645" operator="equal">
      <formula>"연"</formula>
    </cfRule>
  </conditionalFormatting>
  <conditionalFormatting sqref="X36">
    <cfRule type="cellIs" dxfId="24206" priority="4642" operator="equal">
      <formula>"연"</formula>
    </cfRule>
  </conditionalFormatting>
  <conditionalFormatting sqref="X36">
    <cfRule type="cellIs" dxfId="24205" priority="4641" operator="equal">
      <formula>"연"</formula>
    </cfRule>
  </conditionalFormatting>
  <conditionalFormatting sqref="X36">
    <cfRule type="cellIs" dxfId="24204" priority="4636" operator="equal">
      <formula>"연"</formula>
    </cfRule>
    <cfRule type="cellIs" dxfId="24203" priority="4637" operator="equal">
      <formula>"연"</formula>
    </cfRule>
    <cfRule type="cellIs" dxfId="24202" priority="4638" operator="equal">
      <formula>"연"</formula>
    </cfRule>
    <cfRule type="cellIs" dxfId="24201" priority="4639" operator="equal">
      <formula>"연"</formula>
    </cfRule>
    <cfRule type="cellIs" dxfId="24200" priority="4640" operator="equal">
      <formula>"연"</formula>
    </cfRule>
  </conditionalFormatting>
  <conditionalFormatting sqref="X36">
    <cfRule type="cellIs" dxfId="24199" priority="4631" operator="equal">
      <formula>"연"</formula>
    </cfRule>
    <cfRule type="cellIs" dxfId="24198" priority="4632" operator="equal">
      <formula>"연"</formula>
    </cfRule>
    <cfRule type="cellIs" dxfId="24197" priority="4633" operator="equal">
      <formula>"연"</formula>
    </cfRule>
    <cfRule type="cellIs" dxfId="24196" priority="4634" operator="equal">
      <formula>"연"</formula>
    </cfRule>
    <cfRule type="cellIs" dxfId="24195" priority="4635" operator="equal">
      <formula>"연"</formula>
    </cfRule>
  </conditionalFormatting>
  <conditionalFormatting sqref="X36">
    <cfRule type="cellIs" dxfId="24194" priority="4626" operator="equal">
      <formula>"연"</formula>
    </cfRule>
    <cfRule type="cellIs" dxfId="24193" priority="4627" operator="equal">
      <formula>"연"</formula>
    </cfRule>
    <cfRule type="cellIs" dxfId="24192" priority="4628" operator="equal">
      <formula>"연"</formula>
    </cfRule>
    <cfRule type="cellIs" dxfId="24191" priority="4629" operator="equal">
      <formula>"연"</formula>
    </cfRule>
    <cfRule type="cellIs" dxfId="24190" priority="4630" operator="equal">
      <formula>"연"</formula>
    </cfRule>
  </conditionalFormatting>
  <conditionalFormatting sqref="Y37">
    <cfRule type="cellIs" dxfId="24189" priority="4625" operator="equal">
      <formula>"연"</formula>
    </cfRule>
  </conditionalFormatting>
  <conditionalFormatting sqref="Y37">
    <cfRule type="cellIs" dxfId="24188" priority="4624" operator="equal">
      <formula>"연"</formula>
    </cfRule>
  </conditionalFormatting>
  <conditionalFormatting sqref="Y37">
    <cfRule type="cellIs" dxfId="24187" priority="4621" operator="equal">
      <formula>"연"</formula>
    </cfRule>
    <cfRule type="cellIs" dxfId="24186" priority="4622" operator="equal">
      <formula>"연"</formula>
    </cfRule>
    <cfRule type="cellIs" dxfId="24185" priority="4623" operator="equal">
      <formula>"연"</formula>
    </cfRule>
  </conditionalFormatting>
  <conditionalFormatting sqref="Y37">
    <cfRule type="cellIs" dxfId="24184" priority="4620" operator="equal">
      <formula>"연"</formula>
    </cfRule>
  </conditionalFormatting>
  <conditionalFormatting sqref="Y37">
    <cfRule type="cellIs" dxfId="24183" priority="4615" operator="equal">
      <formula>"연"</formula>
    </cfRule>
    <cfRule type="cellIs" dxfId="24182" priority="4616" operator="equal">
      <formula>"연"</formula>
    </cfRule>
    <cfRule type="cellIs" dxfId="24181" priority="4617" operator="equal">
      <formula>"연"</formula>
    </cfRule>
    <cfRule type="cellIs" dxfId="24180" priority="4618" operator="equal">
      <formula>"연"</formula>
    </cfRule>
    <cfRule type="cellIs" dxfId="24179" priority="4619" operator="equal">
      <formula>"연"</formula>
    </cfRule>
  </conditionalFormatting>
  <conditionalFormatting sqref="Y37">
    <cfRule type="cellIs" dxfId="24178" priority="4614" operator="equal">
      <formula>"연"</formula>
    </cfRule>
  </conditionalFormatting>
  <conditionalFormatting sqref="Y37">
    <cfRule type="cellIs" dxfId="24177" priority="4611" operator="equal">
      <formula>"연"</formula>
    </cfRule>
    <cfRule type="cellIs" dxfId="24176" priority="4612" operator="equal">
      <formula>"연"</formula>
    </cfRule>
    <cfRule type="cellIs" dxfId="24175" priority="4613" operator="equal">
      <formula>"연"</formula>
    </cfRule>
  </conditionalFormatting>
  <conditionalFormatting sqref="Y37">
    <cfRule type="cellIs" dxfId="24174" priority="4610" operator="equal">
      <formula>"연"</formula>
    </cfRule>
  </conditionalFormatting>
  <conditionalFormatting sqref="Y37">
    <cfRule type="cellIs" dxfId="24173" priority="4609" operator="equal">
      <formula>"연"</formula>
    </cfRule>
  </conditionalFormatting>
  <conditionalFormatting sqref="Y37">
    <cfRule type="cellIs" dxfId="24172" priority="4604" operator="equal">
      <formula>"연"</formula>
    </cfRule>
    <cfRule type="cellIs" dxfId="24171" priority="4605" operator="equal">
      <formula>"연"</formula>
    </cfRule>
    <cfRule type="cellIs" dxfId="24170" priority="4606" operator="equal">
      <formula>"연"</formula>
    </cfRule>
    <cfRule type="cellIs" dxfId="24169" priority="4607" operator="equal">
      <formula>"연"</formula>
    </cfRule>
    <cfRule type="cellIs" dxfId="24168" priority="4608" operator="equal">
      <formula>"연"</formula>
    </cfRule>
  </conditionalFormatting>
  <conditionalFormatting sqref="Y37">
    <cfRule type="cellIs" dxfId="24167" priority="4599" operator="equal">
      <formula>"연"</formula>
    </cfRule>
    <cfRule type="cellIs" dxfId="24166" priority="4600" operator="equal">
      <formula>"연"</formula>
    </cfRule>
    <cfRule type="cellIs" dxfId="24165" priority="4601" operator="equal">
      <formula>"연"</formula>
    </cfRule>
    <cfRule type="cellIs" dxfId="24164" priority="4602" operator="equal">
      <formula>"연"</formula>
    </cfRule>
    <cfRule type="cellIs" dxfId="24163" priority="4603" operator="equal">
      <formula>"연"</formula>
    </cfRule>
  </conditionalFormatting>
  <conditionalFormatting sqref="Y37">
    <cfRule type="cellIs" dxfId="24162" priority="4594" operator="equal">
      <formula>"연"</formula>
    </cfRule>
    <cfRule type="cellIs" dxfId="24161" priority="4595" operator="equal">
      <formula>"연"</formula>
    </cfRule>
    <cfRule type="cellIs" dxfId="24160" priority="4596" operator="equal">
      <formula>"연"</formula>
    </cfRule>
    <cfRule type="cellIs" dxfId="24159" priority="4597" operator="equal">
      <formula>"연"</formula>
    </cfRule>
    <cfRule type="cellIs" dxfId="24158" priority="4598" operator="equal">
      <formula>"연"</formula>
    </cfRule>
  </conditionalFormatting>
  <conditionalFormatting sqref="Z35">
    <cfRule type="cellIs" dxfId="24157" priority="4593" operator="equal">
      <formula>"연"</formula>
    </cfRule>
  </conditionalFormatting>
  <conditionalFormatting sqref="Z35">
    <cfRule type="cellIs" dxfId="24156" priority="4592" operator="equal">
      <formula>"연"</formula>
    </cfRule>
  </conditionalFormatting>
  <conditionalFormatting sqref="Z35">
    <cfRule type="cellIs" dxfId="24155" priority="4589" operator="equal">
      <formula>"연"</formula>
    </cfRule>
    <cfRule type="cellIs" dxfId="24154" priority="4590" operator="equal">
      <formula>"연"</formula>
    </cfRule>
    <cfRule type="cellIs" dxfId="24153" priority="4591" operator="equal">
      <formula>"연"</formula>
    </cfRule>
  </conditionalFormatting>
  <conditionalFormatting sqref="Z35">
    <cfRule type="cellIs" dxfId="24152" priority="4588" operator="equal">
      <formula>"연"</formula>
    </cfRule>
  </conditionalFormatting>
  <conditionalFormatting sqref="Z35">
    <cfRule type="cellIs" dxfId="24151" priority="4583" operator="equal">
      <formula>"연"</formula>
    </cfRule>
    <cfRule type="cellIs" dxfId="24150" priority="4584" operator="equal">
      <formula>"연"</formula>
    </cfRule>
    <cfRule type="cellIs" dxfId="24149" priority="4585" operator="equal">
      <formula>"연"</formula>
    </cfRule>
    <cfRule type="cellIs" dxfId="24148" priority="4586" operator="equal">
      <formula>"연"</formula>
    </cfRule>
    <cfRule type="cellIs" dxfId="24147" priority="4587" operator="equal">
      <formula>"연"</formula>
    </cfRule>
  </conditionalFormatting>
  <conditionalFormatting sqref="Z35">
    <cfRule type="cellIs" dxfId="24146" priority="4582" operator="equal">
      <formula>"연"</formula>
    </cfRule>
  </conditionalFormatting>
  <conditionalFormatting sqref="Z35">
    <cfRule type="cellIs" dxfId="24145" priority="4579" operator="equal">
      <formula>"연"</formula>
    </cfRule>
    <cfRule type="cellIs" dxfId="24144" priority="4580" operator="equal">
      <formula>"연"</formula>
    </cfRule>
    <cfRule type="cellIs" dxfId="24143" priority="4581" operator="equal">
      <formula>"연"</formula>
    </cfRule>
  </conditionalFormatting>
  <conditionalFormatting sqref="Z35">
    <cfRule type="cellIs" dxfId="24142" priority="4578" operator="equal">
      <formula>"연"</formula>
    </cfRule>
  </conditionalFormatting>
  <conditionalFormatting sqref="Z35">
    <cfRule type="cellIs" dxfId="24141" priority="4577" operator="equal">
      <formula>"연"</formula>
    </cfRule>
  </conditionalFormatting>
  <conditionalFormatting sqref="Z35">
    <cfRule type="cellIs" dxfId="24140" priority="4572" operator="equal">
      <formula>"연"</formula>
    </cfRule>
    <cfRule type="cellIs" dxfId="24139" priority="4573" operator="equal">
      <formula>"연"</formula>
    </cfRule>
    <cfRule type="cellIs" dxfId="24138" priority="4574" operator="equal">
      <formula>"연"</formula>
    </cfRule>
    <cfRule type="cellIs" dxfId="24137" priority="4575" operator="equal">
      <formula>"연"</formula>
    </cfRule>
    <cfRule type="cellIs" dxfId="24136" priority="4576" operator="equal">
      <formula>"연"</formula>
    </cfRule>
  </conditionalFormatting>
  <conditionalFormatting sqref="Z35">
    <cfRule type="cellIs" dxfId="24135" priority="4567" operator="equal">
      <formula>"연"</formula>
    </cfRule>
    <cfRule type="cellIs" dxfId="24134" priority="4568" operator="equal">
      <formula>"연"</formula>
    </cfRule>
    <cfRule type="cellIs" dxfId="24133" priority="4569" operator="equal">
      <formula>"연"</formula>
    </cfRule>
    <cfRule type="cellIs" dxfId="24132" priority="4570" operator="equal">
      <formula>"연"</formula>
    </cfRule>
    <cfRule type="cellIs" dxfId="24131" priority="4571" operator="equal">
      <formula>"연"</formula>
    </cfRule>
  </conditionalFormatting>
  <conditionalFormatting sqref="Z35">
    <cfRule type="cellIs" dxfId="24130" priority="4562" operator="equal">
      <formula>"연"</formula>
    </cfRule>
    <cfRule type="cellIs" dxfId="24129" priority="4563" operator="equal">
      <formula>"연"</formula>
    </cfRule>
    <cfRule type="cellIs" dxfId="24128" priority="4564" operator="equal">
      <formula>"연"</formula>
    </cfRule>
    <cfRule type="cellIs" dxfId="24127" priority="4565" operator="equal">
      <formula>"연"</formula>
    </cfRule>
    <cfRule type="cellIs" dxfId="24126" priority="4566" operator="equal">
      <formula>"연"</formula>
    </cfRule>
  </conditionalFormatting>
  <conditionalFormatting sqref="AB35">
    <cfRule type="cellIs" dxfId="24125" priority="4529" operator="equal">
      <formula>"연"</formula>
    </cfRule>
  </conditionalFormatting>
  <conditionalFormatting sqref="AB35">
    <cfRule type="cellIs" dxfId="24124" priority="4528" operator="equal">
      <formula>"연"</formula>
    </cfRule>
  </conditionalFormatting>
  <conditionalFormatting sqref="AB35">
    <cfRule type="cellIs" dxfId="24123" priority="4525" operator="equal">
      <formula>"연"</formula>
    </cfRule>
    <cfRule type="cellIs" dxfId="24122" priority="4526" operator="equal">
      <formula>"연"</formula>
    </cfRule>
    <cfRule type="cellIs" dxfId="24121" priority="4527" operator="equal">
      <formula>"연"</formula>
    </cfRule>
  </conditionalFormatting>
  <conditionalFormatting sqref="AB35">
    <cfRule type="cellIs" dxfId="24120" priority="4524" operator="equal">
      <formula>"연"</formula>
    </cfRule>
  </conditionalFormatting>
  <conditionalFormatting sqref="AB35">
    <cfRule type="cellIs" dxfId="24119" priority="4519" operator="equal">
      <formula>"연"</formula>
    </cfRule>
    <cfRule type="cellIs" dxfId="24118" priority="4520" operator="equal">
      <formula>"연"</formula>
    </cfRule>
    <cfRule type="cellIs" dxfId="24117" priority="4521" operator="equal">
      <formula>"연"</formula>
    </cfRule>
    <cfRule type="cellIs" dxfId="24116" priority="4522" operator="equal">
      <formula>"연"</formula>
    </cfRule>
    <cfRule type="cellIs" dxfId="24115" priority="4523" operator="equal">
      <formula>"연"</formula>
    </cfRule>
  </conditionalFormatting>
  <conditionalFormatting sqref="AB35">
    <cfRule type="cellIs" dxfId="24114" priority="4518" operator="equal">
      <formula>"연"</formula>
    </cfRule>
  </conditionalFormatting>
  <conditionalFormatting sqref="AB35">
    <cfRule type="cellIs" dxfId="24113" priority="4515" operator="equal">
      <formula>"연"</formula>
    </cfRule>
    <cfRule type="cellIs" dxfId="24112" priority="4516" operator="equal">
      <formula>"연"</formula>
    </cfRule>
    <cfRule type="cellIs" dxfId="24111" priority="4517" operator="equal">
      <formula>"연"</formula>
    </cfRule>
  </conditionalFormatting>
  <conditionalFormatting sqref="AB35">
    <cfRule type="cellIs" dxfId="24110" priority="4514" operator="equal">
      <formula>"연"</formula>
    </cfRule>
  </conditionalFormatting>
  <conditionalFormatting sqref="AB35">
    <cfRule type="cellIs" dxfId="24109" priority="4513" operator="equal">
      <formula>"연"</formula>
    </cfRule>
  </conditionalFormatting>
  <conditionalFormatting sqref="AB35">
    <cfRule type="cellIs" dxfId="24108" priority="4508" operator="equal">
      <formula>"연"</formula>
    </cfRule>
    <cfRule type="cellIs" dxfId="24107" priority="4509" operator="equal">
      <formula>"연"</formula>
    </cfRule>
    <cfRule type="cellIs" dxfId="24106" priority="4510" operator="equal">
      <formula>"연"</formula>
    </cfRule>
    <cfRule type="cellIs" dxfId="24105" priority="4511" operator="equal">
      <formula>"연"</formula>
    </cfRule>
    <cfRule type="cellIs" dxfId="24104" priority="4512" operator="equal">
      <formula>"연"</formula>
    </cfRule>
  </conditionalFormatting>
  <conditionalFormatting sqref="AB35">
    <cfRule type="cellIs" dxfId="24103" priority="4503" operator="equal">
      <formula>"연"</formula>
    </cfRule>
    <cfRule type="cellIs" dxfId="24102" priority="4504" operator="equal">
      <formula>"연"</formula>
    </cfRule>
    <cfRule type="cellIs" dxfId="24101" priority="4505" operator="equal">
      <formula>"연"</formula>
    </cfRule>
    <cfRule type="cellIs" dxfId="24100" priority="4506" operator="equal">
      <formula>"연"</formula>
    </cfRule>
    <cfRule type="cellIs" dxfId="24099" priority="4507" operator="equal">
      <formula>"연"</formula>
    </cfRule>
  </conditionalFormatting>
  <conditionalFormatting sqref="AB35">
    <cfRule type="cellIs" dxfId="24098" priority="4498" operator="equal">
      <formula>"연"</formula>
    </cfRule>
    <cfRule type="cellIs" dxfId="24097" priority="4499" operator="equal">
      <formula>"연"</formula>
    </cfRule>
    <cfRule type="cellIs" dxfId="24096" priority="4500" operator="equal">
      <formula>"연"</formula>
    </cfRule>
    <cfRule type="cellIs" dxfId="24095" priority="4501" operator="equal">
      <formula>"연"</formula>
    </cfRule>
    <cfRule type="cellIs" dxfId="24094" priority="4502" operator="equal">
      <formula>"연"</formula>
    </cfRule>
  </conditionalFormatting>
  <conditionalFormatting sqref="AC36">
    <cfRule type="cellIs" dxfId="24093" priority="4497" operator="equal">
      <formula>"연"</formula>
    </cfRule>
  </conditionalFormatting>
  <conditionalFormatting sqref="AC36">
    <cfRule type="cellIs" dxfId="24092" priority="4496" operator="equal">
      <formula>"연"</formula>
    </cfRule>
  </conditionalFormatting>
  <conditionalFormatting sqref="AC36">
    <cfRule type="cellIs" dxfId="24091" priority="4493" operator="equal">
      <formula>"연"</formula>
    </cfRule>
    <cfRule type="cellIs" dxfId="24090" priority="4494" operator="equal">
      <formula>"연"</formula>
    </cfRule>
    <cfRule type="cellIs" dxfId="24089" priority="4495" operator="equal">
      <formula>"연"</formula>
    </cfRule>
  </conditionalFormatting>
  <conditionalFormatting sqref="AC36">
    <cfRule type="cellIs" dxfId="24088" priority="4492" operator="equal">
      <formula>"연"</formula>
    </cfRule>
  </conditionalFormatting>
  <conditionalFormatting sqref="AC36">
    <cfRule type="cellIs" dxfId="24087" priority="4487" operator="equal">
      <formula>"연"</formula>
    </cfRule>
    <cfRule type="cellIs" dxfId="24086" priority="4488" operator="equal">
      <formula>"연"</formula>
    </cfRule>
    <cfRule type="cellIs" dxfId="24085" priority="4489" operator="equal">
      <formula>"연"</formula>
    </cfRule>
    <cfRule type="cellIs" dxfId="24084" priority="4490" operator="equal">
      <formula>"연"</formula>
    </cfRule>
    <cfRule type="cellIs" dxfId="24083" priority="4491" operator="equal">
      <formula>"연"</formula>
    </cfRule>
  </conditionalFormatting>
  <conditionalFormatting sqref="AC36">
    <cfRule type="cellIs" dxfId="24082" priority="4486" operator="equal">
      <formula>"연"</formula>
    </cfRule>
  </conditionalFormatting>
  <conditionalFormatting sqref="AC36">
    <cfRule type="cellIs" dxfId="24081" priority="4483" operator="equal">
      <formula>"연"</formula>
    </cfRule>
    <cfRule type="cellIs" dxfId="24080" priority="4484" operator="equal">
      <formula>"연"</formula>
    </cfRule>
    <cfRule type="cellIs" dxfId="24079" priority="4485" operator="equal">
      <formula>"연"</formula>
    </cfRule>
  </conditionalFormatting>
  <conditionalFormatting sqref="AC36">
    <cfRule type="cellIs" dxfId="24078" priority="4482" operator="equal">
      <formula>"연"</formula>
    </cfRule>
  </conditionalFormatting>
  <conditionalFormatting sqref="AC36">
    <cfRule type="cellIs" dxfId="24077" priority="4481" operator="equal">
      <formula>"연"</formula>
    </cfRule>
  </conditionalFormatting>
  <conditionalFormatting sqref="AC36">
    <cfRule type="cellIs" dxfId="24076" priority="4476" operator="equal">
      <formula>"연"</formula>
    </cfRule>
    <cfRule type="cellIs" dxfId="24075" priority="4477" operator="equal">
      <formula>"연"</formula>
    </cfRule>
    <cfRule type="cellIs" dxfId="24074" priority="4478" operator="equal">
      <formula>"연"</formula>
    </cfRule>
    <cfRule type="cellIs" dxfId="24073" priority="4479" operator="equal">
      <formula>"연"</formula>
    </cfRule>
    <cfRule type="cellIs" dxfId="24072" priority="4480" operator="equal">
      <formula>"연"</formula>
    </cfRule>
  </conditionalFormatting>
  <conditionalFormatting sqref="AC36">
    <cfRule type="cellIs" dxfId="24071" priority="4471" operator="equal">
      <formula>"연"</formula>
    </cfRule>
    <cfRule type="cellIs" dxfId="24070" priority="4472" operator="equal">
      <formula>"연"</formula>
    </cfRule>
    <cfRule type="cellIs" dxfId="24069" priority="4473" operator="equal">
      <formula>"연"</formula>
    </cfRule>
    <cfRule type="cellIs" dxfId="24068" priority="4474" operator="equal">
      <formula>"연"</formula>
    </cfRule>
    <cfRule type="cellIs" dxfId="24067" priority="4475" operator="equal">
      <formula>"연"</formula>
    </cfRule>
  </conditionalFormatting>
  <conditionalFormatting sqref="AC36">
    <cfRule type="cellIs" dxfId="24066" priority="4466" operator="equal">
      <formula>"연"</formula>
    </cfRule>
    <cfRule type="cellIs" dxfId="24065" priority="4467" operator="equal">
      <formula>"연"</formula>
    </cfRule>
    <cfRule type="cellIs" dxfId="24064" priority="4468" operator="equal">
      <formula>"연"</formula>
    </cfRule>
    <cfRule type="cellIs" dxfId="24063" priority="4469" operator="equal">
      <formula>"연"</formula>
    </cfRule>
    <cfRule type="cellIs" dxfId="24062" priority="4470" operator="equal">
      <formula>"연"</formula>
    </cfRule>
  </conditionalFormatting>
  <conditionalFormatting sqref="AD37">
    <cfRule type="cellIs" dxfId="24061" priority="4465" operator="equal">
      <formula>"연"</formula>
    </cfRule>
  </conditionalFormatting>
  <conditionalFormatting sqref="AD37">
    <cfRule type="cellIs" dxfId="24060" priority="4464" operator="equal">
      <formula>"연"</formula>
    </cfRule>
  </conditionalFormatting>
  <conditionalFormatting sqref="AD37">
    <cfRule type="cellIs" dxfId="24059" priority="4461" operator="equal">
      <formula>"연"</formula>
    </cfRule>
    <cfRule type="cellIs" dxfId="24058" priority="4462" operator="equal">
      <formula>"연"</formula>
    </cfRule>
    <cfRule type="cellIs" dxfId="24057" priority="4463" operator="equal">
      <formula>"연"</formula>
    </cfRule>
  </conditionalFormatting>
  <conditionalFormatting sqref="AD37">
    <cfRule type="cellIs" dxfId="24056" priority="4460" operator="equal">
      <formula>"연"</formula>
    </cfRule>
  </conditionalFormatting>
  <conditionalFormatting sqref="AD37">
    <cfRule type="cellIs" dxfId="24055" priority="4455" operator="equal">
      <formula>"연"</formula>
    </cfRule>
    <cfRule type="cellIs" dxfId="24054" priority="4456" operator="equal">
      <formula>"연"</formula>
    </cfRule>
    <cfRule type="cellIs" dxfId="24053" priority="4457" operator="equal">
      <formula>"연"</formula>
    </cfRule>
    <cfRule type="cellIs" dxfId="24052" priority="4458" operator="equal">
      <formula>"연"</formula>
    </cfRule>
    <cfRule type="cellIs" dxfId="24051" priority="4459" operator="equal">
      <formula>"연"</formula>
    </cfRule>
  </conditionalFormatting>
  <conditionalFormatting sqref="AD37">
    <cfRule type="cellIs" dxfId="24050" priority="4454" operator="equal">
      <formula>"연"</formula>
    </cfRule>
  </conditionalFormatting>
  <conditionalFormatting sqref="AD37">
    <cfRule type="cellIs" dxfId="24049" priority="4451" operator="equal">
      <formula>"연"</formula>
    </cfRule>
    <cfRule type="cellIs" dxfId="24048" priority="4452" operator="equal">
      <formula>"연"</formula>
    </cfRule>
    <cfRule type="cellIs" dxfId="24047" priority="4453" operator="equal">
      <formula>"연"</formula>
    </cfRule>
  </conditionalFormatting>
  <conditionalFormatting sqref="AD37">
    <cfRule type="cellIs" dxfId="24046" priority="4450" operator="equal">
      <formula>"연"</formula>
    </cfRule>
  </conditionalFormatting>
  <conditionalFormatting sqref="AD37">
    <cfRule type="cellIs" dxfId="24045" priority="4449" operator="equal">
      <formula>"연"</formula>
    </cfRule>
  </conditionalFormatting>
  <conditionalFormatting sqref="AD37">
    <cfRule type="cellIs" dxfId="24044" priority="4444" operator="equal">
      <formula>"연"</formula>
    </cfRule>
    <cfRule type="cellIs" dxfId="24043" priority="4445" operator="equal">
      <formula>"연"</formula>
    </cfRule>
    <cfRule type="cellIs" dxfId="24042" priority="4446" operator="equal">
      <formula>"연"</formula>
    </cfRule>
    <cfRule type="cellIs" dxfId="24041" priority="4447" operator="equal">
      <formula>"연"</formula>
    </cfRule>
    <cfRule type="cellIs" dxfId="24040" priority="4448" operator="equal">
      <formula>"연"</formula>
    </cfRule>
  </conditionalFormatting>
  <conditionalFormatting sqref="AD37">
    <cfRule type="cellIs" dxfId="24039" priority="4439" operator="equal">
      <formula>"연"</formula>
    </cfRule>
    <cfRule type="cellIs" dxfId="24038" priority="4440" operator="equal">
      <formula>"연"</formula>
    </cfRule>
    <cfRule type="cellIs" dxfId="24037" priority="4441" operator="equal">
      <formula>"연"</formula>
    </cfRule>
    <cfRule type="cellIs" dxfId="24036" priority="4442" operator="equal">
      <formula>"연"</formula>
    </cfRule>
    <cfRule type="cellIs" dxfId="24035" priority="4443" operator="equal">
      <formula>"연"</formula>
    </cfRule>
  </conditionalFormatting>
  <conditionalFormatting sqref="AD37">
    <cfRule type="cellIs" dxfId="24034" priority="4434" operator="equal">
      <formula>"연"</formula>
    </cfRule>
    <cfRule type="cellIs" dxfId="24033" priority="4435" operator="equal">
      <formula>"연"</formula>
    </cfRule>
    <cfRule type="cellIs" dxfId="24032" priority="4436" operator="equal">
      <formula>"연"</formula>
    </cfRule>
    <cfRule type="cellIs" dxfId="24031" priority="4437" operator="equal">
      <formula>"연"</formula>
    </cfRule>
    <cfRule type="cellIs" dxfId="24030" priority="4438" operator="equal">
      <formula>"연"</formula>
    </cfRule>
  </conditionalFormatting>
  <conditionalFormatting sqref="AE37">
    <cfRule type="cellIs" dxfId="24029" priority="4433" operator="equal">
      <formula>"연"</formula>
    </cfRule>
  </conditionalFormatting>
  <conditionalFormatting sqref="AE37">
    <cfRule type="cellIs" dxfId="24028" priority="4432" operator="equal">
      <formula>"연"</formula>
    </cfRule>
  </conditionalFormatting>
  <conditionalFormatting sqref="AE37">
    <cfRule type="cellIs" dxfId="24027" priority="4429" operator="equal">
      <formula>"연"</formula>
    </cfRule>
    <cfRule type="cellIs" dxfId="24026" priority="4430" operator="equal">
      <formula>"연"</formula>
    </cfRule>
    <cfRule type="cellIs" dxfId="24025" priority="4431" operator="equal">
      <formula>"연"</formula>
    </cfRule>
  </conditionalFormatting>
  <conditionalFormatting sqref="AE37">
    <cfRule type="cellIs" dxfId="24024" priority="4428" operator="equal">
      <formula>"연"</formula>
    </cfRule>
  </conditionalFormatting>
  <conditionalFormatting sqref="AE37">
    <cfRule type="cellIs" dxfId="24023" priority="4423" operator="equal">
      <formula>"연"</formula>
    </cfRule>
    <cfRule type="cellIs" dxfId="24022" priority="4424" operator="equal">
      <formula>"연"</formula>
    </cfRule>
    <cfRule type="cellIs" dxfId="24021" priority="4425" operator="equal">
      <formula>"연"</formula>
    </cfRule>
    <cfRule type="cellIs" dxfId="24020" priority="4426" operator="equal">
      <formula>"연"</formula>
    </cfRule>
    <cfRule type="cellIs" dxfId="24019" priority="4427" operator="equal">
      <formula>"연"</formula>
    </cfRule>
  </conditionalFormatting>
  <conditionalFormatting sqref="AE37">
    <cfRule type="cellIs" dxfId="24018" priority="4422" operator="equal">
      <formula>"연"</formula>
    </cfRule>
  </conditionalFormatting>
  <conditionalFormatting sqref="AE37">
    <cfRule type="cellIs" dxfId="24017" priority="4419" operator="equal">
      <formula>"연"</formula>
    </cfRule>
    <cfRule type="cellIs" dxfId="24016" priority="4420" operator="equal">
      <formula>"연"</formula>
    </cfRule>
    <cfRule type="cellIs" dxfId="24015" priority="4421" operator="equal">
      <formula>"연"</formula>
    </cfRule>
  </conditionalFormatting>
  <conditionalFormatting sqref="AE37">
    <cfRule type="cellIs" dxfId="24014" priority="4418" operator="equal">
      <formula>"연"</formula>
    </cfRule>
  </conditionalFormatting>
  <conditionalFormatting sqref="AE37">
    <cfRule type="cellIs" dxfId="24013" priority="4417" operator="equal">
      <formula>"연"</formula>
    </cfRule>
  </conditionalFormatting>
  <conditionalFormatting sqref="AE37">
    <cfRule type="cellIs" dxfId="24012" priority="4412" operator="equal">
      <formula>"연"</formula>
    </cfRule>
    <cfRule type="cellIs" dxfId="24011" priority="4413" operator="equal">
      <formula>"연"</formula>
    </cfRule>
    <cfRule type="cellIs" dxfId="24010" priority="4414" operator="equal">
      <formula>"연"</formula>
    </cfRule>
    <cfRule type="cellIs" dxfId="24009" priority="4415" operator="equal">
      <formula>"연"</formula>
    </cfRule>
    <cfRule type="cellIs" dxfId="24008" priority="4416" operator="equal">
      <formula>"연"</formula>
    </cfRule>
  </conditionalFormatting>
  <conditionalFormatting sqref="AE37">
    <cfRule type="cellIs" dxfId="24007" priority="4407" operator="equal">
      <formula>"연"</formula>
    </cfRule>
    <cfRule type="cellIs" dxfId="24006" priority="4408" operator="equal">
      <formula>"연"</formula>
    </cfRule>
    <cfRule type="cellIs" dxfId="24005" priority="4409" operator="equal">
      <formula>"연"</formula>
    </cfRule>
    <cfRule type="cellIs" dxfId="24004" priority="4410" operator="equal">
      <formula>"연"</formula>
    </cfRule>
    <cfRule type="cellIs" dxfId="24003" priority="4411" operator="equal">
      <formula>"연"</formula>
    </cfRule>
  </conditionalFormatting>
  <conditionalFormatting sqref="AE37">
    <cfRule type="cellIs" dxfId="24002" priority="4402" operator="equal">
      <formula>"연"</formula>
    </cfRule>
    <cfRule type="cellIs" dxfId="24001" priority="4403" operator="equal">
      <formula>"연"</formula>
    </cfRule>
    <cfRule type="cellIs" dxfId="24000" priority="4404" operator="equal">
      <formula>"연"</formula>
    </cfRule>
    <cfRule type="cellIs" dxfId="23999" priority="4405" operator="equal">
      <formula>"연"</formula>
    </cfRule>
    <cfRule type="cellIs" dxfId="23998" priority="4406" operator="equal">
      <formula>"연"</formula>
    </cfRule>
  </conditionalFormatting>
  <conditionalFormatting sqref="AF36">
    <cfRule type="cellIs" dxfId="23997" priority="4401" operator="equal">
      <formula>"연"</formula>
    </cfRule>
  </conditionalFormatting>
  <conditionalFormatting sqref="AF36">
    <cfRule type="cellIs" dxfId="23996" priority="4400" operator="equal">
      <formula>"연"</formula>
    </cfRule>
  </conditionalFormatting>
  <conditionalFormatting sqref="AF36">
    <cfRule type="cellIs" dxfId="23995" priority="4397" operator="equal">
      <formula>"연"</formula>
    </cfRule>
    <cfRule type="cellIs" dxfId="23994" priority="4398" operator="equal">
      <formula>"연"</formula>
    </cfRule>
    <cfRule type="cellIs" dxfId="23993" priority="4399" operator="equal">
      <formula>"연"</formula>
    </cfRule>
  </conditionalFormatting>
  <conditionalFormatting sqref="AF36">
    <cfRule type="cellIs" dxfId="23992" priority="4396" operator="equal">
      <formula>"연"</formula>
    </cfRule>
  </conditionalFormatting>
  <conditionalFormatting sqref="AF36">
    <cfRule type="cellIs" dxfId="23991" priority="4391" operator="equal">
      <formula>"연"</formula>
    </cfRule>
    <cfRule type="cellIs" dxfId="23990" priority="4392" operator="equal">
      <formula>"연"</formula>
    </cfRule>
    <cfRule type="cellIs" dxfId="23989" priority="4393" operator="equal">
      <formula>"연"</formula>
    </cfRule>
    <cfRule type="cellIs" dxfId="23988" priority="4394" operator="equal">
      <formula>"연"</formula>
    </cfRule>
    <cfRule type="cellIs" dxfId="23987" priority="4395" operator="equal">
      <formula>"연"</formula>
    </cfRule>
  </conditionalFormatting>
  <conditionalFormatting sqref="AF36">
    <cfRule type="cellIs" dxfId="23986" priority="4390" operator="equal">
      <formula>"연"</formula>
    </cfRule>
  </conditionalFormatting>
  <conditionalFormatting sqref="AF36">
    <cfRule type="cellIs" dxfId="23985" priority="4387" operator="equal">
      <formula>"연"</formula>
    </cfRule>
    <cfRule type="cellIs" dxfId="23984" priority="4388" operator="equal">
      <formula>"연"</formula>
    </cfRule>
    <cfRule type="cellIs" dxfId="23983" priority="4389" operator="equal">
      <formula>"연"</formula>
    </cfRule>
  </conditionalFormatting>
  <conditionalFormatting sqref="AF36">
    <cfRule type="cellIs" dxfId="23982" priority="4386" operator="equal">
      <formula>"연"</formula>
    </cfRule>
  </conditionalFormatting>
  <conditionalFormatting sqref="AF36">
    <cfRule type="cellIs" dxfId="23981" priority="4385" operator="equal">
      <formula>"연"</formula>
    </cfRule>
  </conditionalFormatting>
  <conditionalFormatting sqref="AF36">
    <cfRule type="cellIs" dxfId="23980" priority="4380" operator="equal">
      <formula>"연"</formula>
    </cfRule>
    <cfRule type="cellIs" dxfId="23979" priority="4381" operator="equal">
      <formula>"연"</formula>
    </cfRule>
    <cfRule type="cellIs" dxfId="23978" priority="4382" operator="equal">
      <formula>"연"</formula>
    </cfRule>
    <cfRule type="cellIs" dxfId="23977" priority="4383" operator="equal">
      <formula>"연"</formula>
    </cfRule>
    <cfRule type="cellIs" dxfId="23976" priority="4384" operator="equal">
      <formula>"연"</formula>
    </cfRule>
  </conditionalFormatting>
  <conditionalFormatting sqref="AF36">
    <cfRule type="cellIs" dxfId="23975" priority="4375" operator="equal">
      <formula>"연"</formula>
    </cfRule>
    <cfRule type="cellIs" dxfId="23974" priority="4376" operator="equal">
      <formula>"연"</formula>
    </cfRule>
    <cfRule type="cellIs" dxfId="23973" priority="4377" operator="equal">
      <formula>"연"</formula>
    </cfRule>
    <cfRule type="cellIs" dxfId="23972" priority="4378" operator="equal">
      <formula>"연"</formula>
    </cfRule>
    <cfRule type="cellIs" dxfId="23971" priority="4379" operator="equal">
      <formula>"연"</formula>
    </cfRule>
  </conditionalFormatting>
  <conditionalFormatting sqref="AF36">
    <cfRule type="cellIs" dxfId="23970" priority="4370" operator="equal">
      <formula>"연"</formula>
    </cfRule>
    <cfRule type="cellIs" dxfId="23969" priority="4371" operator="equal">
      <formula>"연"</formula>
    </cfRule>
    <cfRule type="cellIs" dxfId="23968" priority="4372" operator="equal">
      <formula>"연"</formula>
    </cfRule>
    <cfRule type="cellIs" dxfId="23967" priority="4373" operator="equal">
      <formula>"연"</formula>
    </cfRule>
    <cfRule type="cellIs" dxfId="23966" priority="4374" operator="equal">
      <formula>"연"</formula>
    </cfRule>
  </conditionalFormatting>
  <conditionalFormatting sqref="AG37">
    <cfRule type="cellIs" dxfId="23965" priority="4369" operator="equal">
      <formula>"연"</formula>
    </cfRule>
  </conditionalFormatting>
  <conditionalFormatting sqref="AG37">
    <cfRule type="cellIs" dxfId="23964" priority="4368" operator="equal">
      <formula>"연"</formula>
    </cfRule>
  </conditionalFormatting>
  <conditionalFormatting sqref="AG37">
    <cfRule type="cellIs" dxfId="23963" priority="4365" operator="equal">
      <formula>"연"</formula>
    </cfRule>
    <cfRule type="cellIs" dxfId="23962" priority="4366" operator="equal">
      <formula>"연"</formula>
    </cfRule>
    <cfRule type="cellIs" dxfId="23961" priority="4367" operator="equal">
      <formula>"연"</formula>
    </cfRule>
  </conditionalFormatting>
  <conditionalFormatting sqref="AG37">
    <cfRule type="cellIs" dxfId="23960" priority="4364" operator="equal">
      <formula>"연"</formula>
    </cfRule>
  </conditionalFormatting>
  <conditionalFormatting sqref="AG37">
    <cfRule type="cellIs" dxfId="23959" priority="4359" operator="equal">
      <formula>"연"</formula>
    </cfRule>
    <cfRule type="cellIs" dxfId="23958" priority="4360" operator="equal">
      <formula>"연"</formula>
    </cfRule>
    <cfRule type="cellIs" dxfId="23957" priority="4361" operator="equal">
      <formula>"연"</formula>
    </cfRule>
    <cfRule type="cellIs" dxfId="23956" priority="4362" operator="equal">
      <formula>"연"</formula>
    </cfRule>
    <cfRule type="cellIs" dxfId="23955" priority="4363" operator="equal">
      <formula>"연"</formula>
    </cfRule>
  </conditionalFormatting>
  <conditionalFormatting sqref="AG37">
    <cfRule type="cellIs" dxfId="23954" priority="4358" operator="equal">
      <formula>"연"</formula>
    </cfRule>
  </conditionalFormatting>
  <conditionalFormatting sqref="AG37">
    <cfRule type="cellIs" dxfId="23953" priority="4355" operator="equal">
      <formula>"연"</formula>
    </cfRule>
    <cfRule type="cellIs" dxfId="23952" priority="4356" operator="equal">
      <formula>"연"</formula>
    </cfRule>
    <cfRule type="cellIs" dxfId="23951" priority="4357" operator="equal">
      <formula>"연"</formula>
    </cfRule>
  </conditionalFormatting>
  <conditionalFormatting sqref="AG37">
    <cfRule type="cellIs" dxfId="23950" priority="4354" operator="equal">
      <formula>"연"</formula>
    </cfRule>
  </conditionalFormatting>
  <conditionalFormatting sqref="AG37">
    <cfRule type="cellIs" dxfId="23949" priority="4353" operator="equal">
      <formula>"연"</formula>
    </cfRule>
  </conditionalFormatting>
  <conditionalFormatting sqref="AG37">
    <cfRule type="cellIs" dxfId="23948" priority="4348" operator="equal">
      <formula>"연"</formula>
    </cfRule>
    <cfRule type="cellIs" dxfId="23947" priority="4349" operator="equal">
      <formula>"연"</formula>
    </cfRule>
    <cfRule type="cellIs" dxfId="23946" priority="4350" operator="equal">
      <formula>"연"</formula>
    </cfRule>
    <cfRule type="cellIs" dxfId="23945" priority="4351" operator="equal">
      <formula>"연"</formula>
    </cfRule>
    <cfRule type="cellIs" dxfId="23944" priority="4352" operator="equal">
      <formula>"연"</formula>
    </cfRule>
  </conditionalFormatting>
  <conditionalFormatting sqref="AG37">
    <cfRule type="cellIs" dxfId="23943" priority="4343" operator="equal">
      <formula>"연"</formula>
    </cfRule>
    <cfRule type="cellIs" dxfId="23942" priority="4344" operator="equal">
      <formula>"연"</formula>
    </cfRule>
    <cfRule type="cellIs" dxfId="23941" priority="4345" operator="equal">
      <formula>"연"</formula>
    </cfRule>
    <cfRule type="cellIs" dxfId="23940" priority="4346" operator="equal">
      <formula>"연"</formula>
    </cfRule>
    <cfRule type="cellIs" dxfId="23939" priority="4347" operator="equal">
      <formula>"연"</formula>
    </cfRule>
  </conditionalFormatting>
  <conditionalFormatting sqref="AG37">
    <cfRule type="cellIs" dxfId="23938" priority="4338" operator="equal">
      <formula>"연"</formula>
    </cfRule>
    <cfRule type="cellIs" dxfId="23937" priority="4339" operator="equal">
      <formula>"연"</formula>
    </cfRule>
    <cfRule type="cellIs" dxfId="23936" priority="4340" operator="equal">
      <formula>"연"</formula>
    </cfRule>
    <cfRule type="cellIs" dxfId="23935" priority="4341" operator="equal">
      <formula>"연"</formula>
    </cfRule>
    <cfRule type="cellIs" dxfId="23934" priority="4342" operator="equal">
      <formula>"연"</formula>
    </cfRule>
  </conditionalFormatting>
  <conditionalFormatting sqref="AH35">
    <cfRule type="cellIs" dxfId="23933" priority="4337" operator="equal">
      <formula>"연"</formula>
    </cfRule>
  </conditionalFormatting>
  <conditionalFormatting sqref="AH35">
    <cfRule type="cellIs" dxfId="23932" priority="4336" operator="equal">
      <formula>"연"</formula>
    </cfRule>
  </conditionalFormatting>
  <conditionalFormatting sqref="AH35">
    <cfRule type="cellIs" dxfId="23931" priority="4333" operator="equal">
      <formula>"연"</formula>
    </cfRule>
    <cfRule type="cellIs" dxfId="23930" priority="4334" operator="equal">
      <formula>"연"</formula>
    </cfRule>
    <cfRule type="cellIs" dxfId="23929" priority="4335" operator="equal">
      <formula>"연"</formula>
    </cfRule>
  </conditionalFormatting>
  <conditionalFormatting sqref="AH35">
    <cfRule type="cellIs" dxfId="23928" priority="4332" operator="equal">
      <formula>"연"</formula>
    </cfRule>
  </conditionalFormatting>
  <conditionalFormatting sqref="AH35">
    <cfRule type="cellIs" dxfId="23927" priority="4327" operator="equal">
      <formula>"연"</formula>
    </cfRule>
    <cfRule type="cellIs" dxfId="23926" priority="4328" operator="equal">
      <formula>"연"</formula>
    </cfRule>
    <cfRule type="cellIs" dxfId="23925" priority="4329" operator="equal">
      <formula>"연"</formula>
    </cfRule>
    <cfRule type="cellIs" dxfId="23924" priority="4330" operator="equal">
      <formula>"연"</formula>
    </cfRule>
    <cfRule type="cellIs" dxfId="23923" priority="4331" operator="equal">
      <formula>"연"</formula>
    </cfRule>
  </conditionalFormatting>
  <conditionalFormatting sqref="AH35">
    <cfRule type="cellIs" dxfId="23922" priority="4326" operator="equal">
      <formula>"연"</formula>
    </cfRule>
  </conditionalFormatting>
  <conditionalFormatting sqref="AH35">
    <cfRule type="cellIs" dxfId="23921" priority="4323" operator="equal">
      <formula>"연"</formula>
    </cfRule>
    <cfRule type="cellIs" dxfId="23920" priority="4324" operator="equal">
      <formula>"연"</formula>
    </cfRule>
    <cfRule type="cellIs" dxfId="23919" priority="4325" operator="equal">
      <formula>"연"</formula>
    </cfRule>
  </conditionalFormatting>
  <conditionalFormatting sqref="AH35">
    <cfRule type="cellIs" dxfId="23918" priority="4322" operator="equal">
      <formula>"연"</formula>
    </cfRule>
  </conditionalFormatting>
  <conditionalFormatting sqref="AH35">
    <cfRule type="cellIs" dxfId="23917" priority="4321" operator="equal">
      <formula>"연"</formula>
    </cfRule>
  </conditionalFormatting>
  <conditionalFormatting sqref="AH35">
    <cfRule type="cellIs" dxfId="23916" priority="4316" operator="equal">
      <formula>"연"</formula>
    </cfRule>
    <cfRule type="cellIs" dxfId="23915" priority="4317" operator="equal">
      <formula>"연"</formula>
    </cfRule>
    <cfRule type="cellIs" dxfId="23914" priority="4318" operator="equal">
      <formula>"연"</formula>
    </cfRule>
    <cfRule type="cellIs" dxfId="23913" priority="4319" operator="equal">
      <formula>"연"</formula>
    </cfRule>
    <cfRule type="cellIs" dxfId="23912" priority="4320" operator="equal">
      <formula>"연"</formula>
    </cfRule>
  </conditionalFormatting>
  <conditionalFormatting sqref="AH35">
    <cfRule type="cellIs" dxfId="23911" priority="4311" operator="equal">
      <formula>"연"</formula>
    </cfRule>
    <cfRule type="cellIs" dxfId="23910" priority="4312" operator="equal">
      <formula>"연"</formula>
    </cfRule>
    <cfRule type="cellIs" dxfId="23909" priority="4313" operator="equal">
      <formula>"연"</formula>
    </cfRule>
    <cfRule type="cellIs" dxfId="23908" priority="4314" operator="equal">
      <formula>"연"</formula>
    </cfRule>
    <cfRule type="cellIs" dxfId="23907" priority="4315" operator="equal">
      <formula>"연"</formula>
    </cfRule>
  </conditionalFormatting>
  <conditionalFormatting sqref="AH35">
    <cfRule type="cellIs" dxfId="23906" priority="4306" operator="equal">
      <formula>"연"</formula>
    </cfRule>
    <cfRule type="cellIs" dxfId="23905" priority="4307" operator="equal">
      <formula>"연"</formula>
    </cfRule>
    <cfRule type="cellIs" dxfId="23904" priority="4308" operator="equal">
      <formula>"연"</formula>
    </cfRule>
    <cfRule type="cellIs" dxfId="23903" priority="4309" operator="equal">
      <formula>"연"</formula>
    </cfRule>
    <cfRule type="cellIs" dxfId="23902" priority="4310" operator="equal">
      <formula>"연"</formula>
    </cfRule>
  </conditionalFormatting>
  <conditionalFormatting sqref="AI34:AK34">
    <cfRule type="cellIs" dxfId="23901" priority="4305" operator="equal">
      <formula>"연"</formula>
    </cfRule>
  </conditionalFormatting>
  <conditionalFormatting sqref="AI34:AK34">
    <cfRule type="cellIs" dxfId="23900" priority="4304" operator="equal">
      <formula>"연"</formula>
    </cfRule>
  </conditionalFormatting>
  <conditionalFormatting sqref="AI34:AK34">
    <cfRule type="cellIs" dxfId="23899" priority="4301" operator="equal">
      <formula>"연"</formula>
    </cfRule>
    <cfRule type="cellIs" dxfId="23898" priority="4302" operator="equal">
      <formula>"연"</formula>
    </cfRule>
    <cfRule type="cellIs" dxfId="23897" priority="4303" operator="equal">
      <formula>"연"</formula>
    </cfRule>
  </conditionalFormatting>
  <conditionalFormatting sqref="AI34:AK34">
    <cfRule type="cellIs" dxfId="23896" priority="4300" operator="equal">
      <formula>"연"</formula>
    </cfRule>
  </conditionalFormatting>
  <conditionalFormatting sqref="AI34:AK34">
    <cfRule type="cellIs" dxfId="23895" priority="4295" operator="equal">
      <formula>"연"</formula>
    </cfRule>
    <cfRule type="cellIs" dxfId="23894" priority="4296" operator="equal">
      <formula>"연"</formula>
    </cfRule>
    <cfRule type="cellIs" dxfId="23893" priority="4297" operator="equal">
      <formula>"연"</formula>
    </cfRule>
    <cfRule type="cellIs" dxfId="23892" priority="4298" operator="equal">
      <formula>"연"</formula>
    </cfRule>
    <cfRule type="cellIs" dxfId="23891" priority="4299" operator="equal">
      <formula>"연"</formula>
    </cfRule>
  </conditionalFormatting>
  <conditionalFormatting sqref="AI34:AK34">
    <cfRule type="cellIs" dxfId="23890" priority="4294" operator="equal">
      <formula>"연"</formula>
    </cfRule>
  </conditionalFormatting>
  <conditionalFormatting sqref="AI34:AK34">
    <cfRule type="cellIs" dxfId="23889" priority="4291" operator="equal">
      <formula>"연"</formula>
    </cfRule>
    <cfRule type="cellIs" dxfId="23888" priority="4292" operator="equal">
      <formula>"연"</formula>
    </cfRule>
    <cfRule type="cellIs" dxfId="23887" priority="4293" operator="equal">
      <formula>"연"</formula>
    </cfRule>
  </conditionalFormatting>
  <conditionalFormatting sqref="AI34:AK34">
    <cfRule type="cellIs" dxfId="23886" priority="4290" operator="equal">
      <formula>"연"</formula>
    </cfRule>
  </conditionalFormatting>
  <conditionalFormatting sqref="AI34:AK34">
    <cfRule type="cellIs" dxfId="23885" priority="4289" operator="equal">
      <formula>"연"</formula>
    </cfRule>
  </conditionalFormatting>
  <conditionalFormatting sqref="AI34:AK34">
    <cfRule type="cellIs" dxfId="23884" priority="4284" operator="equal">
      <formula>"연"</formula>
    </cfRule>
    <cfRule type="cellIs" dxfId="23883" priority="4285" operator="equal">
      <formula>"연"</formula>
    </cfRule>
    <cfRule type="cellIs" dxfId="23882" priority="4286" operator="equal">
      <formula>"연"</formula>
    </cfRule>
    <cfRule type="cellIs" dxfId="23881" priority="4287" operator="equal">
      <formula>"연"</formula>
    </cfRule>
    <cfRule type="cellIs" dxfId="23880" priority="4288" operator="equal">
      <formula>"연"</formula>
    </cfRule>
  </conditionalFormatting>
  <conditionalFormatting sqref="AI34:AK34">
    <cfRule type="cellIs" dxfId="23879" priority="4279" operator="equal">
      <formula>"연"</formula>
    </cfRule>
    <cfRule type="cellIs" dxfId="23878" priority="4280" operator="equal">
      <formula>"연"</formula>
    </cfRule>
    <cfRule type="cellIs" dxfId="23877" priority="4281" operator="equal">
      <formula>"연"</formula>
    </cfRule>
    <cfRule type="cellIs" dxfId="23876" priority="4282" operator="equal">
      <formula>"연"</formula>
    </cfRule>
    <cfRule type="cellIs" dxfId="23875" priority="4283" operator="equal">
      <formula>"연"</formula>
    </cfRule>
  </conditionalFormatting>
  <conditionalFormatting sqref="AI34:AK34">
    <cfRule type="cellIs" dxfId="23874" priority="4274" operator="equal">
      <formula>"연"</formula>
    </cfRule>
    <cfRule type="cellIs" dxfId="23873" priority="4275" operator="equal">
      <formula>"연"</formula>
    </cfRule>
    <cfRule type="cellIs" dxfId="23872" priority="4276" operator="equal">
      <formula>"연"</formula>
    </cfRule>
    <cfRule type="cellIs" dxfId="23871" priority="4277" operator="equal">
      <formula>"연"</formula>
    </cfRule>
    <cfRule type="cellIs" dxfId="23870" priority="4278" operator="equal">
      <formula>"연"</formula>
    </cfRule>
  </conditionalFormatting>
  <conditionalFormatting sqref="AL36:AQ36">
    <cfRule type="cellIs" dxfId="23869" priority="4273" operator="equal">
      <formula>"연"</formula>
    </cfRule>
  </conditionalFormatting>
  <conditionalFormatting sqref="AL36:AQ36">
    <cfRule type="cellIs" dxfId="23868" priority="4272" operator="equal">
      <formula>"연"</formula>
    </cfRule>
  </conditionalFormatting>
  <conditionalFormatting sqref="AL36:AQ36">
    <cfRule type="cellIs" dxfId="23867" priority="4269" operator="equal">
      <formula>"연"</formula>
    </cfRule>
    <cfRule type="cellIs" dxfId="23866" priority="4270" operator="equal">
      <formula>"연"</formula>
    </cfRule>
    <cfRule type="cellIs" dxfId="23865" priority="4271" operator="equal">
      <formula>"연"</formula>
    </cfRule>
  </conditionalFormatting>
  <conditionalFormatting sqref="AL36:AQ36">
    <cfRule type="cellIs" dxfId="23864" priority="4268" operator="equal">
      <formula>"연"</formula>
    </cfRule>
  </conditionalFormatting>
  <conditionalFormatting sqref="AL36:AQ36">
    <cfRule type="cellIs" dxfId="23863" priority="4263" operator="equal">
      <formula>"연"</formula>
    </cfRule>
    <cfRule type="cellIs" dxfId="23862" priority="4264" operator="equal">
      <formula>"연"</formula>
    </cfRule>
    <cfRule type="cellIs" dxfId="23861" priority="4265" operator="equal">
      <formula>"연"</formula>
    </cfRule>
    <cfRule type="cellIs" dxfId="23860" priority="4266" operator="equal">
      <formula>"연"</formula>
    </cfRule>
    <cfRule type="cellIs" dxfId="23859" priority="4267" operator="equal">
      <formula>"연"</formula>
    </cfRule>
  </conditionalFormatting>
  <conditionalFormatting sqref="AL36:AQ36">
    <cfRule type="cellIs" dxfId="23858" priority="4262" operator="equal">
      <formula>"연"</formula>
    </cfRule>
  </conditionalFormatting>
  <conditionalFormatting sqref="AL36:AQ36">
    <cfRule type="cellIs" dxfId="23857" priority="4259" operator="equal">
      <formula>"연"</formula>
    </cfRule>
    <cfRule type="cellIs" dxfId="23856" priority="4260" operator="equal">
      <formula>"연"</formula>
    </cfRule>
    <cfRule type="cellIs" dxfId="23855" priority="4261" operator="equal">
      <formula>"연"</formula>
    </cfRule>
  </conditionalFormatting>
  <conditionalFormatting sqref="AL36:AQ36">
    <cfRule type="cellIs" dxfId="23854" priority="4258" operator="equal">
      <formula>"연"</formula>
    </cfRule>
  </conditionalFormatting>
  <conditionalFormatting sqref="AL36:AQ36">
    <cfRule type="cellIs" dxfId="23853" priority="4257" operator="equal">
      <formula>"연"</formula>
    </cfRule>
  </conditionalFormatting>
  <conditionalFormatting sqref="AL36:AQ36">
    <cfRule type="cellIs" dxfId="23852" priority="4252" operator="equal">
      <formula>"연"</formula>
    </cfRule>
    <cfRule type="cellIs" dxfId="23851" priority="4253" operator="equal">
      <formula>"연"</formula>
    </cfRule>
    <cfRule type="cellIs" dxfId="23850" priority="4254" operator="equal">
      <formula>"연"</formula>
    </cfRule>
    <cfRule type="cellIs" dxfId="23849" priority="4255" operator="equal">
      <formula>"연"</formula>
    </cfRule>
    <cfRule type="cellIs" dxfId="23848" priority="4256" operator="equal">
      <formula>"연"</formula>
    </cfRule>
  </conditionalFormatting>
  <conditionalFormatting sqref="AL36:AQ36">
    <cfRule type="cellIs" dxfId="23847" priority="4247" operator="equal">
      <formula>"연"</formula>
    </cfRule>
    <cfRule type="cellIs" dxfId="23846" priority="4248" operator="equal">
      <formula>"연"</formula>
    </cfRule>
    <cfRule type="cellIs" dxfId="23845" priority="4249" operator="equal">
      <formula>"연"</formula>
    </cfRule>
    <cfRule type="cellIs" dxfId="23844" priority="4250" operator="equal">
      <formula>"연"</formula>
    </cfRule>
    <cfRule type="cellIs" dxfId="23843" priority="4251" operator="equal">
      <formula>"연"</formula>
    </cfRule>
  </conditionalFormatting>
  <conditionalFormatting sqref="AL36:AQ36">
    <cfRule type="cellIs" dxfId="23842" priority="4242" operator="equal">
      <formula>"연"</formula>
    </cfRule>
    <cfRule type="cellIs" dxfId="23841" priority="4243" operator="equal">
      <formula>"연"</formula>
    </cfRule>
    <cfRule type="cellIs" dxfId="23840" priority="4244" operator="equal">
      <formula>"연"</formula>
    </cfRule>
    <cfRule type="cellIs" dxfId="23839" priority="4245" operator="equal">
      <formula>"연"</formula>
    </cfRule>
    <cfRule type="cellIs" dxfId="23838" priority="4246" operator="equal">
      <formula>"연"</formula>
    </cfRule>
  </conditionalFormatting>
  <conditionalFormatting sqref="I34">
    <cfRule type="cellIs" dxfId="23837" priority="4241" operator="equal">
      <formula>"연"</formula>
    </cfRule>
  </conditionalFormatting>
  <conditionalFormatting sqref="I34">
    <cfRule type="cellIs" dxfId="23836" priority="4236" operator="equal">
      <formula>"연"</formula>
    </cfRule>
    <cfRule type="cellIs" dxfId="23835" priority="4237" operator="equal">
      <formula>"연"</formula>
    </cfRule>
    <cfRule type="cellIs" dxfId="23834" priority="4238" operator="equal">
      <formula>"연"</formula>
    </cfRule>
    <cfRule type="cellIs" dxfId="23833" priority="4239" operator="equal">
      <formula>"연"</formula>
    </cfRule>
    <cfRule type="cellIs" dxfId="23832" priority="4240" operator="equal">
      <formula>"연"</formula>
    </cfRule>
  </conditionalFormatting>
  <conditionalFormatting sqref="I34">
    <cfRule type="cellIs" dxfId="23831" priority="4235" operator="equal">
      <formula>"연"</formula>
    </cfRule>
  </conditionalFormatting>
  <conditionalFormatting sqref="I34">
    <cfRule type="cellIs" dxfId="23830" priority="4230" operator="equal">
      <formula>"연"</formula>
    </cfRule>
    <cfRule type="cellIs" dxfId="23829" priority="4231" operator="equal">
      <formula>"연"</formula>
    </cfRule>
    <cfRule type="cellIs" dxfId="23828" priority="4232" operator="equal">
      <formula>"연"</formula>
    </cfRule>
    <cfRule type="cellIs" dxfId="23827" priority="4233" operator="equal">
      <formula>"연"</formula>
    </cfRule>
    <cfRule type="cellIs" dxfId="23826" priority="4234" operator="equal">
      <formula>"연"</formula>
    </cfRule>
  </conditionalFormatting>
  <conditionalFormatting sqref="I34">
    <cfRule type="cellIs" dxfId="23825" priority="4225" operator="equal">
      <formula>"연"</formula>
    </cfRule>
    <cfRule type="cellIs" dxfId="23824" priority="4226" operator="equal">
      <formula>"연"</formula>
    </cfRule>
    <cfRule type="cellIs" dxfId="23823" priority="4227" operator="equal">
      <formula>"연"</formula>
    </cfRule>
    <cfRule type="cellIs" dxfId="23822" priority="4228" operator="equal">
      <formula>"연"</formula>
    </cfRule>
    <cfRule type="cellIs" dxfId="23821" priority="4229" operator="equal">
      <formula>"연"</formula>
    </cfRule>
  </conditionalFormatting>
  <conditionalFormatting sqref="I34">
    <cfRule type="cellIs" dxfId="23820" priority="4220" operator="equal">
      <formula>"연"</formula>
    </cfRule>
    <cfRule type="cellIs" dxfId="23819" priority="4221" operator="equal">
      <formula>"연"</formula>
    </cfRule>
    <cfRule type="cellIs" dxfId="23818" priority="4222" operator="equal">
      <formula>"연"</formula>
    </cfRule>
    <cfRule type="cellIs" dxfId="23817" priority="4223" operator="equal">
      <formula>"연"</formula>
    </cfRule>
    <cfRule type="cellIs" dxfId="23816" priority="4224" operator="equal">
      <formula>"연"</formula>
    </cfRule>
  </conditionalFormatting>
  <conditionalFormatting sqref="I36">
    <cfRule type="cellIs" dxfId="23815" priority="4219" operator="equal">
      <formula>"연"</formula>
    </cfRule>
  </conditionalFormatting>
  <conditionalFormatting sqref="I36">
    <cfRule type="cellIs" dxfId="23814" priority="4214" operator="equal">
      <formula>"연"</formula>
    </cfRule>
    <cfRule type="cellIs" dxfId="23813" priority="4215" operator="equal">
      <formula>"연"</formula>
    </cfRule>
    <cfRule type="cellIs" dxfId="23812" priority="4216" operator="equal">
      <formula>"연"</formula>
    </cfRule>
    <cfRule type="cellIs" dxfId="23811" priority="4217" operator="equal">
      <formula>"연"</formula>
    </cfRule>
    <cfRule type="cellIs" dxfId="23810" priority="4218" operator="equal">
      <formula>"연"</formula>
    </cfRule>
  </conditionalFormatting>
  <conditionalFormatting sqref="I36">
    <cfRule type="cellIs" dxfId="23809" priority="4213" operator="equal">
      <formula>"연"</formula>
    </cfRule>
  </conditionalFormatting>
  <conditionalFormatting sqref="I36">
    <cfRule type="cellIs" dxfId="23808" priority="4208" operator="equal">
      <formula>"연"</formula>
    </cfRule>
    <cfRule type="cellIs" dxfId="23807" priority="4209" operator="equal">
      <formula>"연"</formula>
    </cfRule>
    <cfRule type="cellIs" dxfId="23806" priority="4210" operator="equal">
      <formula>"연"</formula>
    </cfRule>
    <cfRule type="cellIs" dxfId="23805" priority="4211" operator="equal">
      <formula>"연"</formula>
    </cfRule>
    <cfRule type="cellIs" dxfId="23804" priority="4212" operator="equal">
      <formula>"연"</formula>
    </cfRule>
  </conditionalFormatting>
  <conditionalFormatting sqref="I36">
    <cfRule type="cellIs" dxfId="23803" priority="4203" operator="equal">
      <formula>"연"</formula>
    </cfRule>
    <cfRule type="cellIs" dxfId="23802" priority="4204" operator="equal">
      <formula>"연"</formula>
    </cfRule>
    <cfRule type="cellIs" dxfId="23801" priority="4205" operator="equal">
      <formula>"연"</formula>
    </cfRule>
    <cfRule type="cellIs" dxfId="23800" priority="4206" operator="equal">
      <formula>"연"</formula>
    </cfRule>
    <cfRule type="cellIs" dxfId="23799" priority="4207" operator="equal">
      <formula>"연"</formula>
    </cfRule>
  </conditionalFormatting>
  <conditionalFormatting sqref="I36">
    <cfRule type="cellIs" dxfId="23798" priority="4198" operator="equal">
      <formula>"연"</formula>
    </cfRule>
    <cfRule type="cellIs" dxfId="23797" priority="4199" operator="equal">
      <formula>"연"</formula>
    </cfRule>
    <cfRule type="cellIs" dxfId="23796" priority="4200" operator="equal">
      <formula>"연"</formula>
    </cfRule>
    <cfRule type="cellIs" dxfId="23795" priority="4201" operator="equal">
      <formula>"연"</formula>
    </cfRule>
    <cfRule type="cellIs" dxfId="23794" priority="4202" operator="equal">
      <formula>"연"</formula>
    </cfRule>
  </conditionalFormatting>
  <conditionalFormatting sqref="J35">
    <cfRule type="cellIs" dxfId="23793" priority="4197" operator="equal">
      <formula>"연"</formula>
    </cfRule>
  </conditionalFormatting>
  <conditionalFormatting sqref="J35">
    <cfRule type="cellIs" dxfId="23792" priority="4192" operator="equal">
      <formula>"연"</formula>
    </cfRule>
    <cfRule type="cellIs" dxfId="23791" priority="4193" operator="equal">
      <formula>"연"</formula>
    </cfRule>
    <cfRule type="cellIs" dxfId="23790" priority="4194" operator="equal">
      <formula>"연"</formula>
    </cfRule>
    <cfRule type="cellIs" dxfId="23789" priority="4195" operator="equal">
      <formula>"연"</formula>
    </cfRule>
    <cfRule type="cellIs" dxfId="23788" priority="4196" operator="equal">
      <formula>"연"</formula>
    </cfRule>
  </conditionalFormatting>
  <conditionalFormatting sqref="J35">
    <cfRule type="cellIs" dxfId="23787" priority="4191" operator="equal">
      <formula>"연"</formula>
    </cfRule>
  </conditionalFormatting>
  <conditionalFormatting sqref="J35">
    <cfRule type="cellIs" dxfId="23786" priority="4186" operator="equal">
      <formula>"연"</formula>
    </cfRule>
    <cfRule type="cellIs" dxfId="23785" priority="4187" operator="equal">
      <formula>"연"</formula>
    </cfRule>
    <cfRule type="cellIs" dxfId="23784" priority="4188" operator="equal">
      <formula>"연"</formula>
    </cfRule>
    <cfRule type="cellIs" dxfId="23783" priority="4189" operator="equal">
      <formula>"연"</formula>
    </cfRule>
    <cfRule type="cellIs" dxfId="23782" priority="4190" operator="equal">
      <formula>"연"</formula>
    </cfRule>
  </conditionalFormatting>
  <conditionalFormatting sqref="J35">
    <cfRule type="cellIs" dxfId="23781" priority="4181" operator="equal">
      <formula>"연"</formula>
    </cfRule>
    <cfRule type="cellIs" dxfId="23780" priority="4182" operator="equal">
      <formula>"연"</formula>
    </cfRule>
    <cfRule type="cellIs" dxfId="23779" priority="4183" operator="equal">
      <formula>"연"</formula>
    </cfRule>
    <cfRule type="cellIs" dxfId="23778" priority="4184" operator="equal">
      <formula>"연"</formula>
    </cfRule>
    <cfRule type="cellIs" dxfId="23777" priority="4185" operator="equal">
      <formula>"연"</formula>
    </cfRule>
  </conditionalFormatting>
  <conditionalFormatting sqref="J35">
    <cfRule type="cellIs" dxfId="23776" priority="4176" operator="equal">
      <formula>"연"</formula>
    </cfRule>
    <cfRule type="cellIs" dxfId="23775" priority="4177" operator="equal">
      <formula>"연"</formula>
    </cfRule>
    <cfRule type="cellIs" dxfId="23774" priority="4178" operator="equal">
      <formula>"연"</formula>
    </cfRule>
    <cfRule type="cellIs" dxfId="23773" priority="4179" operator="equal">
      <formula>"연"</formula>
    </cfRule>
    <cfRule type="cellIs" dxfId="23772" priority="4180" operator="equal">
      <formula>"연"</formula>
    </cfRule>
  </conditionalFormatting>
  <conditionalFormatting sqref="J37">
    <cfRule type="cellIs" dxfId="23771" priority="4175" operator="equal">
      <formula>"연"</formula>
    </cfRule>
  </conditionalFormatting>
  <conditionalFormatting sqref="J37">
    <cfRule type="cellIs" dxfId="23770" priority="4170" operator="equal">
      <formula>"연"</formula>
    </cfRule>
    <cfRule type="cellIs" dxfId="23769" priority="4171" operator="equal">
      <formula>"연"</formula>
    </cfRule>
    <cfRule type="cellIs" dxfId="23768" priority="4172" operator="equal">
      <formula>"연"</formula>
    </cfRule>
    <cfRule type="cellIs" dxfId="23767" priority="4173" operator="equal">
      <formula>"연"</formula>
    </cfRule>
    <cfRule type="cellIs" dxfId="23766" priority="4174" operator="equal">
      <formula>"연"</formula>
    </cfRule>
  </conditionalFormatting>
  <conditionalFormatting sqref="J37">
    <cfRule type="cellIs" dxfId="23765" priority="4169" operator="equal">
      <formula>"연"</formula>
    </cfRule>
  </conditionalFormatting>
  <conditionalFormatting sqref="J37">
    <cfRule type="cellIs" dxfId="23764" priority="4164" operator="equal">
      <formula>"연"</formula>
    </cfRule>
    <cfRule type="cellIs" dxfId="23763" priority="4165" operator="equal">
      <formula>"연"</formula>
    </cfRule>
    <cfRule type="cellIs" dxfId="23762" priority="4166" operator="equal">
      <formula>"연"</formula>
    </cfRule>
    <cfRule type="cellIs" dxfId="23761" priority="4167" operator="equal">
      <formula>"연"</formula>
    </cfRule>
    <cfRule type="cellIs" dxfId="23760" priority="4168" operator="equal">
      <formula>"연"</formula>
    </cfRule>
  </conditionalFormatting>
  <conditionalFormatting sqref="J37">
    <cfRule type="cellIs" dxfId="23759" priority="4159" operator="equal">
      <formula>"연"</formula>
    </cfRule>
    <cfRule type="cellIs" dxfId="23758" priority="4160" operator="equal">
      <formula>"연"</formula>
    </cfRule>
    <cfRule type="cellIs" dxfId="23757" priority="4161" operator="equal">
      <formula>"연"</formula>
    </cfRule>
    <cfRule type="cellIs" dxfId="23756" priority="4162" operator="equal">
      <formula>"연"</formula>
    </cfRule>
    <cfRule type="cellIs" dxfId="23755" priority="4163" operator="equal">
      <formula>"연"</formula>
    </cfRule>
  </conditionalFormatting>
  <conditionalFormatting sqref="J37">
    <cfRule type="cellIs" dxfId="23754" priority="4154" operator="equal">
      <formula>"연"</formula>
    </cfRule>
    <cfRule type="cellIs" dxfId="23753" priority="4155" operator="equal">
      <formula>"연"</formula>
    </cfRule>
    <cfRule type="cellIs" dxfId="23752" priority="4156" operator="equal">
      <formula>"연"</formula>
    </cfRule>
    <cfRule type="cellIs" dxfId="23751" priority="4157" operator="equal">
      <formula>"연"</formula>
    </cfRule>
    <cfRule type="cellIs" dxfId="23750" priority="4158" operator="equal">
      <formula>"연"</formula>
    </cfRule>
  </conditionalFormatting>
  <conditionalFormatting sqref="K36">
    <cfRule type="cellIs" dxfId="23749" priority="4153" operator="equal">
      <formula>"연"</formula>
    </cfRule>
  </conditionalFormatting>
  <conditionalFormatting sqref="K36">
    <cfRule type="cellIs" dxfId="23748" priority="4148" operator="equal">
      <formula>"연"</formula>
    </cfRule>
    <cfRule type="cellIs" dxfId="23747" priority="4149" operator="equal">
      <formula>"연"</formula>
    </cfRule>
    <cfRule type="cellIs" dxfId="23746" priority="4150" operator="equal">
      <formula>"연"</formula>
    </cfRule>
    <cfRule type="cellIs" dxfId="23745" priority="4151" operator="equal">
      <formula>"연"</formula>
    </cfRule>
    <cfRule type="cellIs" dxfId="23744" priority="4152" operator="equal">
      <formula>"연"</formula>
    </cfRule>
  </conditionalFormatting>
  <conditionalFormatting sqref="K36">
    <cfRule type="cellIs" dxfId="23743" priority="4147" operator="equal">
      <formula>"연"</formula>
    </cfRule>
  </conditionalFormatting>
  <conditionalFormatting sqref="K36">
    <cfRule type="cellIs" dxfId="23742" priority="4142" operator="equal">
      <formula>"연"</formula>
    </cfRule>
    <cfRule type="cellIs" dxfId="23741" priority="4143" operator="equal">
      <formula>"연"</formula>
    </cfRule>
    <cfRule type="cellIs" dxfId="23740" priority="4144" operator="equal">
      <formula>"연"</formula>
    </cfRule>
    <cfRule type="cellIs" dxfId="23739" priority="4145" operator="equal">
      <formula>"연"</formula>
    </cfRule>
    <cfRule type="cellIs" dxfId="23738" priority="4146" operator="equal">
      <formula>"연"</formula>
    </cfRule>
  </conditionalFormatting>
  <conditionalFormatting sqref="K36">
    <cfRule type="cellIs" dxfId="23737" priority="4137" operator="equal">
      <formula>"연"</formula>
    </cfRule>
    <cfRule type="cellIs" dxfId="23736" priority="4138" operator="equal">
      <formula>"연"</formula>
    </cfRule>
    <cfRule type="cellIs" dxfId="23735" priority="4139" operator="equal">
      <formula>"연"</formula>
    </cfRule>
    <cfRule type="cellIs" dxfId="23734" priority="4140" operator="equal">
      <formula>"연"</formula>
    </cfRule>
    <cfRule type="cellIs" dxfId="23733" priority="4141" operator="equal">
      <formula>"연"</formula>
    </cfRule>
  </conditionalFormatting>
  <conditionalFormatting sqref="K36">
    <cfRule type="cellIs" dxfId="23732" priority="4132" operator="equal">
      <formula>"연"</formula>
    </cfRule>
    <cfRule type="cellIs" dxfId="23731" priority="4133" operator="equal">
      <formula>"연"</formula>
    </cfRule>
    <cfRule type="cellIs" dxfId="23730" priority="4134" operator="equal">
      <formula>"연"</formula>
    </cfRule>
    <cfRule type="cellIs" dxfId="23729" priority="4135" operator="equal">
      <formula>"연"</formula>
    </cfRule>
    <cfRule type="cellIs" dxfId="23728" priority="4136" operator="equal">
      <formula>"연"</formula>
    </cfRule>
  </conditionalFormatting>
  <conditionalFormatting sqref="K35">
    <cfRule type="cellIs" dxfId="23727" priority="4131" operator="equal">
      <formula>"연"</formula>
    </cfRule>
  </conditionalFormatting>
  <conditionalFormatting sqref="K35">
    <cfRule type="cellIs" dxfId="23726" priority="4126" operator="equal">
      <formula>"연"</formula>
    </cfRule>
    <cfRule type="cellIs" dxfId="23725" priority="4127" operator="equal">
      <formula>"연"</formula>
    </cfRule>
    <cfRule type="cellIs" dxfId="23724" priority="4128" operator="equal">
      <formula>"연"</formula>
    </cfRule>
    <cfRule type="cellIs" dxfId="23723" priority="4129" operator="equal">
      <formula>"연"</formula>
    </cfRule>
    <cfRule type="cellIs" dxfId="23722" priority="4130" operator="equal">
      <formula>"연"</formula>
    </cfRule>
  </conditionalFormatting>
  <conditionalFormatting sqref="K35">
    <cfRule type="cellIs" dxfId="23721" priority="4125" operator="equal">
      <formula>"연"</formula>
    </cfRule>
  </conditionalFormatting>
  <conditionalFormatting sqref="K35">
    <cfRule type="cellIs" dxfId="23720" priority="4120" operator="equal">
      <formula>"연"</formula>
    </cfRule>
    <cfRule type="cellIs" dxfId="23719" priority="4121" operator="equal">
      <formula>"연"</formula>
    </cfRule>
    <cfRule type="cellIs" dxfId="23718" priority="4122" operator="equal">
      <formula>"연"</formula>
    </cfRule>
    <cfRule type="cellIs" dxfId="23717" priority="4123" operator="equal">
      <formula>"연"</formula>
    </cfRule>
    <cfRule type="cellIs" dxfId="23716" priority="4124" operator="equal">
      <formula>"연"</formula>
    </cfRule>
  </conditionalFormatting>
  <conditionalFormatting sqref="K35">
    <cfRule type="cellIs" dxfId="23715" priority="4115" operator="equal">
      <formula>"연"</formula>
    </cfRule>
    <cfRule type="cellIs" dxfId="23714" priority="4116" operator="equal">
      <formula>"연"</formula>
    </cfRule>
    <cfRule type="cellIs" dxfId="23713" priority="4117" operator="equal">
      <formula>"연"</formula>
    </cfRule>
    <cfRule type="cellIs" dxfId="23712" priority="4118" operator="equal">
      <formula>"연"</formula>
    </cfRule>
    <cfRule type="cellIs" dxfId="23711" priority="4119" operator="equal">
      <formula>"연"</formula>
    </cfRule>
  </conditionalFormatting>
  <conditionalFormatting sqref="K35">
    <cfRule type="cellIs" dxfId="23710" priority="4110" operator="equal">
      <formula>"연"</formula>
    </cfRule>
    <cfRule type="cellIs" dxfId="23709" priority="4111" operator="equal">
      <formula>"연"</formula>
    </cfRule>
    <cfRule type="cellIs" dxfId="23708" priority="4112" operator="equal">
      <formula>"연"</formula>
    </cfRule>
    <cfRule type="cellIs" dxfId="23707" priority="4113" operator="equal">
      <formula>"연"</formula>
    </cfRule>
    <cfRule type="cellIs" dxfId="23706" priority="4114" operator="equal">
      <formula>"연"</formula>
    </cfRule>
  </conditionalFormatting>
  <conditionalFormatting sqref="L37">
    <cfRule type="cellIs" dxfId="23705" priority="4109" operator="equal">
      <formula>"연"</formula>
    </cfRule>
  </conditionalFormatting>
  <conditionalFormatting sqref="L37">
    <cfRule type="cellIs" dxfId="23704" priority="4104" operator="equal">
      <formula>"연"</formula>
    </cfRule>
    <cfRule type="cellIs" dxfId="23703" priority="4105" operator="equal">
      <formula>"연"</formula>
    </cfRule>
    <cfRule type="cellIs" dxfId="23702" priority="4106" operator="equal">
      <formula>"연"</formula>
    </cfRule>
    <cfRule type="cellIs" dxfId="23701" priority="4107" operator="equal">
      <formula>"연"</formula>
    </cfRule>
    <cfRule type="cellIs" dxfId="23700" priority="4108" operator="equal">
      <formula>"연"</formula>
    </cfRule>
  </conditionalFormatting>
  <conditionalFormatting sqref="L37">
    <cfRule type="cellIs" dxfId="23699" priority="4103" operator="equal">
      <formula>"연"</formula>
    </cfRule>
  </conditionalFormatting>
  <conditionalFormatting sqref="L37">
    <cfRule type="cellIs" dxfId="23698" priority="4098" operator="equal">
      <formula>"연"</formula>
    </cfRule>
    <cfRule type="cellIs" dxfId="23697" priority="4099" operator="equal">
      <formula>"연"</formula>
    </cfRule>
    <cfRule type="cellIs" dxfId="23696" priority="4100" operator="equal">
      <formula>"연"</formula>
    </cfRule>
    <cfRule type="cellIs" dxfId="23695" priority="4101" operator="equal">
      <formula>"연"</formula>
    </cfRule>
    <cfRule type="cellIs" dxfId="23694" priority="4102" operator="equal">
      <formula>"연"</formula>
    </cfRule>
  </conditionalFormatting>
  <conditionalFormatting sqref="L37">
    <cfRule type="cellIs" dxfId="23693" priority="4093" operator="equal">
      <formula>"연"</formula>
    </cfRule>
    <cfRule type="cellIs" dxfId="23692" priority="4094" operator="equal">
      <formula>"연"</formula>
    </cfRule>
    <cfRule type="cellIs" dxfId="23691" priority="4095" operator="equal">
      <formula>"연"</formula>
    </cfRule>
    <cfRule type="cellIs" dxfId="23690" priority="4096" operator="equal">
      <formula>"연"</formula>
    </cfRule>
    <cfRule type="cellIs" dxfId="23689" priority="4097" operator="equal">
      <formula>"연"</formula>
    </cfRule>
  </conditionalFormatting>
  <conditionalFormatting sqref="L37">
    <cfRule type="cellIs" dxfId="23688" priority="4088" operator="equal">
      <formula>"연"</formula>
    </cfRule>
    <cfRule type="cellIs" dxfId="23687" priority="4089" operator="equal">
      <formula>"연"</formula>
    </cfRule>
    <cfRule type="cellIs" dxfId="23686" priority="4090" operator="equal">
      <formula>"연"</formula>
    </cfRule>
    <cfRule type="cellIs" dxfId="23685" priority="4091" operator="equal">
      <formula>"연"</formula>
    </cfRule>
    <cfRule type="cellIs" dxfId="23684" priority="4092" operator="equal">
      <formula>"연"</formula>
    </cfRule>
  </conditionalFormatting>
  <conditionalFormatting sqref="M35">
    <cfRule type="cellIs" dxfId="23683" priority="4087" operator="equal">
      <formula>"연"</formula>
    </cfRule>
  </conditionalFormatting>
  <conditionalFormatting sqref="M35">
    <cfRule type="cellIs" dxfId="23682" priority="4082" operator="equal">
      <formula>"연"</formula>
    </cfRule>
    <cfRule type="cellIs" dxfId="23681" priority="4083" operator="equal">
      <formula>"연"</formula>
    </cfRule>
    <cfRule type="cellIs" dxfId="23680" priority="4084" operator="equal">
      <formula>"연"</formula>
    </cfRule>
    <cfRule type="cellIs" dxfId="23679" priority="4085" operator="equal">
      <formula>"연"</formula>
    </cfRule>
    <cfRule type="cellIs" dxfId="23678" priority="4086" operator="equal">
      <formula>"연"</formula>
    </cfRule>
  </conditionalFormatting>
  <conditionalFormatting sqref="M35">
    <cfRule type="cellIs" dxfId="23677" priority="4081" operator="equal">
      <formula>"연"</formula>
    </cfRule>
  </conditionalFormatting>
  <conditionalFormatting sqref="M35">
    <cfRule type="cellIs" dxfId="23676" priority="4076" operator="equal">
      <formula>"연"</formula>
    </cfRule>
    <cfRule type="cellIs" dxfId="23675" priority="4077" operator="equal">
      <formula>"연"</formula>
    </cfRule>
    <cfRule type="cellIs" dxfId="23674" priority="4078" operator="equal">
      <formula>"연"</formula>
    </cfRule>
    <cfRule type="cellIs" dxfId="23673" priority="4079" operator="equal">
      <formula>"연"</formula>
    </cfRule>
    <cfRule type="cellIs" dxfId="23672" priority="4080" operator="equal">
      <formula>"연"</formula>
    </cfRule>
  </conditionalFormatting>
  <conditionalFormatting sqref="M35">
    <cfRule type="cellIs" dxfId="23671" priority="4071" operator="equal">
      <formula>"연"</formula>
    </cfRule>
    <cfRule type="cellIs" dxfId="23670" priority="4072" operator="equal">
      <formula>"연"</formula>
    </cfRule>
    <cfRule type="cellIs" dxfId="23669" priority="4073" operator="equal">
      <formula>"연"</formula>
    </cfRule>
    <cfRule type="cellIs" dxfId="23668" priority="4074" operator="equal">
      <formula>"연"</formula>
    </cfRule>
    <cfRule type="cellIs" dxfId="23667" priority="4075" operator="equal">
      <formula>"연"</formula>
    </cfRule>
  </conditionalFormatting>
  <conditionalFormatting sqref="M35">
    <cfRule type="cellIs" dxfId="23666" priority="4066" operator="equal">
      <formula>"연"</formula>
    </cfRule>
    <cfRule type="cellIs" dxfId="23665" priority="4067" operator="equal">
      <formula>"연"</formula>
    </cfRule>
    <cfRule type="cellIs" dxfId="23664" priority="4068" operator="equal">
      <formula>"연"</formula>
    </cfRule>
    <cfRule type="cellIs" dxfId="23663" priority="4069" operator="equal">
      <formula>"연"</formula>
    </cfRule>
    <cfRule type="cellIs" dxfId="23662" priority="4070" operator="equal">
      <formula>"연"</formula>
    </cfRule>
  </conditionalFormatting>
  <conditionalFormatting sqref="M34">
    <cfRule type="cellIs" dxfId="23661" priority="4065" operator="equal">
      <formula>"연"</formula>
    </cfRule>
  </conditionalFormatting>
  <conditionalFormatting sqref="M34">
    <cfRule type="cellIs" dxfId="23660" priority="4060" operator="equal">
      <formula>"연"</formula>
    </cfRule>
    <cfRule type="cellIs" dxfId="23659" priority="4061" operator="equal">
      <formula>"연"</formula>
    </cfRule>
    <cfRule type="cellIs" dxfId="23658" priority="4062" operator="equal">
      <formula>"연"</formula>
    </cfRule>
    <cfRule type="cellIs" dxfId="23657" priority="4063" operator="equal">
      <formula>"연"</formula>
    </cfRule>
    <cfRule type="cellIs" dxfId="23656" priority="4064" operator="equal">
      <formula>"연"</formula>
    </cfRule>
  </conditionalFormatting>
  <conditionalFormatting sqref="M34">
    <cfRule type="cellIs" dxfId="23655" priority="4059" operator="equal">
      <formula>"연"</formula>
    </cfRule>
  </conditionalFormatting>
  <conditionalFormatting sqref="M34">
    <cfRule type="cellIs" dxfId="23654" priority="4054" operator="equal">
      <formula>"연"</formula>
    </cfRule>
    <cfRule type="cellIs" dxfId="23653" priority="4055" operator="equal">
      <formula>"연"</formula>
    </cfRule>
    <cfRule type="cellIs" dxfId="23652" priority="4056" operator="equal">
      <formula>"연"</formula>
    </cfRule>
    <cfRule type="cellIs" dxfId="23651" priority="4057" operator="equal">
      <formula>"연"</formula>
    </cfRule>
    <cfRule type="cellIs" dxfId="23650" priority="4058" operator="equal">
      <formula>"연"</formula>
    </cfRule>
  </conditionalFormatting>
  <conditionalFormatting sqref="M34">
    <cfRule type="cellIs" dxfId="23649" priority="4049" operator="equal">
      <formula>"연"</formula>
    </cfRule>
    <cfRule type="cellIs" dxfId="23648" priority="4050" operator="equal">
      <formula>"연"</formula>
    </cfRule>
    <cfRule type="cellIs" dxfId="23647" priority="4051" operator="equal">
      <formula>"연"</formula>
    </cfRule>
    <cfRule type="cellIs" dxfId="23646" priority="4052" operator="equal">
      <formula>"연"</formula>
    </cfRule>
    <cfRule type="cellIs" dxfId="23645" priority="4053" operator="equal">
      <formula>"연"</formula>
    </cfRule>
  </conditionalFormatting>
  <conditionalFormatting sqref="M34">
    <cfRule type="cellIs" dxfId="23644" priority="4044" operator="equal">
      <formula>"연"</formula>
    </cfRule>
    <cfRule type="cellIs" dxfId="23643" priority="4045" operator="equal">
      <formula>"연"</formula>
    </cfRule>
    <cfRule type="cellIs" dxfId="23642" priority="4046" operator="equal">
      <formula>"연"</formula>
    </cfRule>
    <cfRule type="cellIs" dxfId="23641" priority="4047" operator="equal">
      <formula>"연"</formula>
    </cfRule>
    <cfRule type="cellIs" dxfId="23640" priority="4048" operator="equal">
      <formula>"연"</formula>
    </cfRule>
  </conditionalFormatting>
  <conditionalFormatting sqref="N36">
    <cfRule type="cellIs" dxfId="23639" priority="4043" operator="equal">
      <formula>"연"</formula>
    </cfRule>
  </conditionalFormatting>
  <conditionalFormatting sqref="N36">
    <cfRule type="cellIs" dxfId="23638" priority="4038" operator="equal">
      <formula>"연"</formula>
    </cfRule>
    <cfRule type="cellIs" dxfId="23637" priority="4039" operator="equal">
      <formula>"연"</formula>
    </cfRule>
    <cfRule type="cellIs" dxfId="23636" priority="4040" operator="equal">
      <formula>"연"</formula>
    </cfRule>
    <cfRule type="cellIs" dxfId="23635" priority="4041" operator="equal">
      <formula>"연"</formula>
    </cfRule>
    <cfRule type="cellIs" dxfId="23634" priority="4042" operator="equal">
      <formula>"연"</formula>
    </cfRule>
  </conditionalFormatting>
  <conditionalFormatting sqref="N36">
    <cfRule type="cellIs" dxfId="23633" priority="4037" operator="equal">
      <formula>"연"</formula>
    </cfRule>
  </conditionalFormatting>
  <conditionalFormatting sqref="N36">
    <cfRule type="cellIs" dxfId="23632" priority="4032" operator="equal">
      <formula>"연"</formula>
    </cfRule>
    <cfRule type="cellIs" dxfId="23631" priority="4033" operator="equal">
      <formula>"연"</formula>
    </cfRule>
    <cfRule type="cellIs" dxfId="23630" priority="4034" operator="equal">
      <formula>"연"</formula>
    </cfRule>
    <cfRule type="cellIs" dxfId="23629" priority="4035" operator="equal">
      <formula>"연"</formula>
    </cfRule>
    <cfRule type="cellIs" dxfId="23628" priority="4036" operator="equal">
      <formula>"연"</formula>
    </cfRule>
  </conditionalFormatting>
  <conditionalFormatting sqref="N36">
    <cfRule type="cellIs" dxfId="23627" priority="4027" operator="equal">
      <formula>"연"</formula>
    </cfRule>
    <cfRule type="cellIs" dxfId="23626" priority="4028" operator="equal">
      <formula>"연"</formula>
    </cfRule>
    <cfRule type="cellIs" dxfId="23625" priority="4029" operator="equal">
      <formula>"연"</formula>
    </cfRule>
    <cfRule type="cellIs" dxfId="23624" priority="4030" operator="equal">
      <formula>"연"</formula>
    </cfRule>
    <cfRule type="cellIs" dxfId="23623" priority="4031" operator="equal">
      <formula>"연"</formula>
    </cfRule>
  </conditionalFormatting>
  <conditionalFormatting sqref="N36">
    <cfRule type="cellIs" dxfId="23622" priority="4022" operator="equal">
      <formula>"연"</formula>
    </cfRule>
    <cfRule type="cellIs" dxfId="23621" priority="4023" operator="equal">
      <formula>"연"</formula>
    </cfRule>
    <cfRule type="cellIs" dxfId="23620" priority="4024" operator="equal">
      <formula>"연"</formula>
    </cfRule>
    <cfRule type="cellIs" dxfId="23619" priority="4025" operator="equal">
      <formula>"연"</formula>
    </cfRule>
    <cfRule type="cellIs" dxfId="23618" priority="4026" operator="equal">
      <formula>"연"</formula>
    </cfRule>
  </conditionalFormatting>
  <conditionalFormatting sqref="P34">
    <cfRule type="cellIs" dxfId="23617" priority="4021" operator="equal">
      <formula>"연"</formula>
    </cfRule>
  </conditionalFormatting>
  <conditionalFormatting sqref="P34">
    <cfRule type="cellIs" dxfId="23616" priority="4016" operator="equal">
      <formula>"연"</formula>
    </cfRule>
    <cfRule type="cellIs" dxfId="23615" priority="4017" operator="equal">
      <formula>"연"</formula>
    </cfRule>
    <cfRule type="cellIs" dxfId="23614" priority="4018" operator="equal">
      <formula>"연"</formula>
    </cfRule>
    <cfRule type="cellIs" dxfId="23613" priority="4019" operator="equal">
      <formula>"연"</formula>
    </cfRule>
    <cfRule type="cellIs" dxfId="23612" priority="4020" operator="equal">
      <formula>"연"</formula>
    </cfRule>
  </conditionalFormatting>
  <conditionalFormatting sqref="P34">
    <cfRule type="cellIs" dxfId="23611" priority="4015" operator="equal">
      <formula>"연"</formula>
    </cfRule>
  </conditionalFormatting>
  <conditionalFormatting sqref="P34">
    <cfRule type="cellIs" dxfId="23610" priority="4010" operator="equal">
      <formula>"연"</formula>
    </cfRule>
    <cfRule type="cellIs" dxfId="23609" priority="4011" operator="equal">
      <formula>"연"</formula>
    </cfRule>
    <cfRule type="cellIs" dxfId="23608" priority="4012" operator="equal">
      <formula>"연"</formula>
    </cfRule>
    <cfRule type="cellIs" dxfId="23607" priority="4013" operator="equal">
      <formula>"연"</formula>
    </cfRule>
    <cfRule type="cellIs" dxfId="23606" priority="4014" operator="equal">
      <formula>"연"</formula>
    </cfRule>
  </conditionalFormatting>
  <conditionalFormatting sqref="P34">
    <cfRule type="cellIs" dxfId="23605" priority="4005" operator="equal">
      <formula>"연"</formula>
    </cfRule>
    <cfRule type="cellIs" dxfId="23604" priority="4006" operator="equal">
      <formula>"연"</formula>
    </cfRule>
    <cfRule type="cellIs" dxfId="23603" priority="4007" operator="equal">
      <formula>"연"</formula>
    </cfRule>
    <cfRule type="cellIs" dxfId="23602" priority="4008" operator="equal">
      <formula>"연"</formula>
    </cfRule>
    <cfRule type="cellIs" dxfId="23601" priority="4009" operator="equal">
      <formula>"연"</formula>
    </cfRule>
  </conditionalFormatting>
  <conditionalFormatting sqref="P34">
    <cfRule type="cellIs" dxfId="23600" priority="4000" operator="equal">
      <formula>"연"</formula>
    </cfRule>
    <cfRule type="cellIs" dxfId="23599" priority="4001" operator="equal">
      <formula>"연"</formula>
    </cfRule>
    <cfRule type="cellIs" dxfId="23598" priority="4002" operator="equal">
      <formula>"연"</formula>
    </cfRule>
    <cfRule type="cellIs" dxfId="23597" priority="4003" operator="equal">
      <formula>"연"</formula>
    </cfRule>
    <cfRule type="cellIs" dxfId="23596" priority="4004" operator="equal">
      <formula>"연"</formula>
    </cfRule>
  </conditionalFormatting>
  <conditionalFormatting sqref="P37">
    <cfRule type="cellIs" dxfId="23595" priority="3999" operator="equal">
      <formula>"연"</formula>
    </cfRule>
  </conditionalFormatting>
  <conditionalFormatting sqref="P37">
    <cfRule type="cellIs" dxfId="23594" priority="3994" operator="equal">
      <formula>"연"</formula>
    </cfRule>
    <cfRule type="cellIs" dxfId="23593" priority="3995" operator="equal">
      <formula>"연"</formula>
    </cfRule>
    <cfRule type="cellIs" dxfId="23592" priority="3996" operator="equal">
      <formula>"연"</formula>
    </cfRule>
    <cfRule type="cellIs" dxfId="23591" priority="3997" operator="equal">
      <formula>"연"</formula>
    </cfRule>
    <cfRule type="cellIs" dxfId="23590" priority="3998" operator="equal">
      <formula>"연"</formula>
    </cfRule>
  </conditionalFormatting>
  <conditionalFormatting sqref="P37">
    <cfRule type="cellIs" dxfId="23589" priority="3993" operator="equal">
      <formula>"연"</formula>
    </cfRule>
  </conditionalFormatting>
  <conditionalFormatting sqref="P37">
    <cfRule type="cellIs" dxfId="23588" priority="3988" operator="equal">
      <formula>"연"</formula>
    </cfRule>
    <cfRule type="cellIs" dxfId="23587" priority="3989" operator="equal">
      <formula>"연"</formula>
    </cfRule>
    <cfRule type="cellIs" dxfId="23586" priority="3990" operator="equal">
      <formula>"연"</formula>
    </cfRule>
    <cfRule type="cellIs" dxfId="23585" priority="3991" operator="equal">
      <formula>"연"</formula>
    </cfRule>
    <cfRule type="cellIs" dxfId="23584" priority="3992" operator="equal">
      <formula>"연"</formula>
    </cfRule>
  </conditionalFormatting>
  <conditionalFormatting sqref="P37">
    <cfRule type="cellIs" dxfId="23583" priority="3983" operator="equal">
      <formula>"연"</formula>
    </cfRule>
    <cfRule type="cellIs" dxfId="23582" priority="3984" operator="equal">
      <formula>"연"</formula>
    </cfRule>
    <cfRule type="cellIs" dxfId="23581" priority="3985" operator="equal">
      <formula>"연"</formula>
    </cfRule>
    <cfRule type="cellIs" dxfId="23580" priority="3986" operator="equal">
      <formula>"연"</formula>
    </cfRule>
    <cfRule type="cellIs" dxfId="23579" priority="3987" operator="equal">
      <formula>"연"</formula>
    </cfRule>
  </conditionalFormatting>
  <conditionalFormatting sqref="P37">
    <cfRule type="cellIs" dxfId="23578" priority="3978" operator="equal">
      <formula>"연"</formula>
    </cfRule>
    <cfRule type="cellIs" dxfId="23577" priority="3979" operator="equal">
      <formula>"연"</formula>
    </cfRule>
    <cfRule type="cellIs" dxfId="23576" priority="3980" operator="equal">
      <formula>"연"</formula>
    </cfRule>
    <cfRule type="cellIs" dxfId="23575" priority="3981" operator="equal">
      <formula>"연"</formula>
    </cfRule>
    <cfRule type="cellIs" dxfId="23574" priority="3982" operator="equal">
      <formula>"연"</formula>
    </cfRule>
  </conditionalFormatting>
  <conditionalFormatting sqref="Q36">
    <cfRule type="cellIs" dxfId="23573" priority="3977" operator="equal">
      <formula>"연"</formula>
    </cfRule>
  </conditionalFormatting>
  <conditionalFormatting sqref="Q36">
    <cfRule type="cellIs" dxfId="23572" priority="3972" operator="equal">
      <formula>"연"</formula>
    </cfRule>
    <cfRule type="cellIs" dxfId="23571" priority="3973" operator="equal">
      <formula>"연"</formula>
    </cfRule>
    <cfRule type="cellIs" dxfId="23570" priority="3974" operator="equal">
      <formula>"연"</formula>
    </cfRule>
    <cfRule type="cellIs" dxfId="23569" priority="3975" operator="equal">
      <formula>"연"</formula>
    </cfRule>
    <cfRule type="cellIs" dxfId="23568" priority="3976" operator="equal">
      <formula>"연"</formula>
    </cfRule>
  </conditionalFormatting>
  <conditionalFormatting sqref="Q36">
    <cfRule type="cellIs" dxfId="23567" priority="3971" operator="equal">
      <formula>"연"</formula>
    </cfRule>
  </conditionalFormatting>
  <conditionalFormatting sqref="Q36">
    <cfRule type="cellIs" dxfId="23566" priority="3966" operator="equal">
      <formula>"연"</formula>
    </cfRule>
    <cfRule type="cellIs" dxfId="23565" priority="3967" operator="equal">
      <formula>"연"</formula>
    </cfRule>
    <cfRule type="cellIs" dxfId="23564" priority="3968" operator="equal">
      <formula>"연"</formula>
    </cfRule>
    <cfRule type="cellIs" dxfId="23563" priority="3969" operator="equal">
      <formula>"연"</formula>
    </cfRule>
    <cfRule type="cellIs" dxfId="23562" priority="3970" operator="equal">
      <formula>"연"</formula>
    </cfRule>
  </conditionalFormatting>
  <conditionalFormatting sqref="Q36">
    <cfRule type="cellIs" dxfId="23561" priority="3961" operator="equal">
      <formula>"연"</formula>
    </cfRule>
    <cfRule type="cellIs" dxfId="23560" priority="3962" operator="equal">
      <formula>"연"</formula>
    </cfRule>
    <cfRule type="cellIs" dxfId="23559" priority="3963" operator="equal">
      <formula>"연"</formula>
    </cfRule>
    <cfRule type="cellIs" dxfId="23558" priority="3964" operator="equal">
      <formula>"연"</formula>
    </cfRule>
    <cfRule type="cellIs" dxfId="23557" priority="3965" operator="equal">
      <formula>"연"</formula>
    </cfRule>
  </conditionalFormatting>
  <conditionalFormatting sqref="Q36">
    <cfRule type="cellIs" dxfId="23556" priority="3956" operator="equal">
      <formula>"연"</formula>
    </cfRule>
    <cfRule type="cellIs" dxfId="23555" priority="3957" operator="equal">
      <formula>"연"</formula>
    </cfRule>
    <cfRule type="cellIs" dxfId="23554" priority="3958" operator="equal">
      <formula>"연"</formula>
    </cfRule>
    <cfRule type="cellIs" dxfId="23553" priority="3959" operator="equal">
      <formula>"연"</formula>
    </cfRule>
    <cfRule type="cellIs" dxfId="23552" priority="3960" operator="equal">
      <formula>"연"</formula>
    </cfRule>
  </conditionalFormatting>
  <conditionalFormatting sqref="Q35">
    <cfRule type="cellIs" dxfId="23551" priority="3955" operator="equal">
      <formula>"연"</formula>
    </cfRule>
  </conditionalFormatting>
  <conditionalFormatting sqref="Q35">
    <cfRule type="cellIs" dxfId="23550" priority="3950" operator="equal">
      <formula>"연"</formula>
    </cfRule>
    <cfRule type="cellIs" dxfId="23549" priority="3951" operator="equal">
      <formula>"연"</formula>
    </cfRule>
    <cfRule type="cellIs" dxfId="23548" priority="3952" operator="equal">
      <formula>"연"</formula>
    </cfRule>
    <cfRule type="cellIs" dxfId="23547" priority="3953" operator="equal">
      <formula>"연"</formula>
    </cfRule>
    <cfRule type="cellIs" dxfId="23546" priority="3954" operator="equal">
      <formula>"연"</formula>
    </cfRule>
  </conditionalFormatting>
  <conditionalFormatting sqref="Q35">
    <cfRule type="cellIs" dxfId="23545" priority="3949" operator="equal">
      <formula>"연"</formula>
    </cfRule>
  </conditionalFormatting>
  <conditionalFormatting sqref="Q35">
    <cfRule type="cellIs" dxfId="23544" priority="3944" operator="equal">
      <formula>"연"</formula>
    </cfRule>
    <cfRule type="cellIs" dxfId="23543" priority="3945" operator="equal">
      <formula>"연"</formula>
    </cfRule>
    <cfRule type="cellIs" dxfId="23542" priority="3946" operator="equal">
      <formula>"연"</formula>
    </cfRule>
    <cfRule type="cellIs" dxfId="23541" priority="3947" operator="equal">
      <formula>"연"</formula>
    </cfRule>
    <cfRule type="cellIs" dxfId="23540" priority="3948" operator="equal">
      <formula>"연"</formula>
    </cfRule>
  </conditionalFormatting>
  <conditionalFormatting sqref="Q35">
    <cfRule type="cellIs" dxfId="23539" priority="3939" operator="equal">
      <formula>"연"</formula>
    </cfRule>
    <cfRule type="cellIs" dxfId="23538" priority="3940" operator="equal">
      <formula>"연"</formula>
    </cfRule>
    <cfRule type="cellIs" dxfId="23537" priority="3941" operator="equal">
      <formula>"연"</formula>
    </cfRule>
    <cfRule type="cellIs" dxfId="23536" priority="3942" operator="equal">
      <formula>"연"</formula>
    </cfRule>
    <cfRule type="cellIs" dxfId="23535" priority="3943" operator="equal">
      <formula>"연"</formula>
    </cfRule>
  </conditionalFormatting>
  <conditionalFormatting sqref="Q35">
    <cfRule type="cellIs" dxfId="23534" priority="3934" operator="equal">
      <formula>"연"</formula>
    </cfRule>
    <cfRule type="cellIs" dxfId="23533" priority="3935" operator="equal">
      <formula>"연"</formula>
    </cfRule>
    <cfRule type="cellIs" dxfId="23532" priority="3936" operator="equal">
      <formula>"연"</formula>
    </cfRule>
    <cfRule type="cellIs" dxfId="23531" priority="3937" operator="equal">
      <formula>"연"</formula>
    </cfRule>
    <cfRule type="cellIs" dxfId="23530" priority="3938" operator="equal">
      <formula>"연"</formula>
    </cfRule>
  </conditionalFormatting>
  <conditionalFormatting sqref="R35">
    <cfRule type="cellIs" dxfId="23529" priority="3933" operator="equal">
      <formula>"연"</formula>
    </cfRule>
  </conditionalFormatting>
  <conditionalFormatting sqref="R35">
    <cfRule type="cellIs" dxfId="23528" priority="3928" operator="equal">
      <formula>"연"</formula>
    </cfRule>
    <cfRule type="cellIs" dxfId="23527" priority="3929" operator="equal">
      <formula>"연"</formula>
    </cfRule>
    <cfRule type="cellIs" dxfId="23526" priority="3930" operator="equal">
      <formula>"연"</formula>
    </cfRule>
    <cfRule type="cellIs" dxfId="23525" priority="3931" operator="equal">
      <formula>"연"</formula>
    </cfRule>
    <cfRule type="cellIs" dxfId="23524" priority="3932" operator="equal">
      <formula>"연"</formula>
    </cfRule>
  </conditionalFormatting>
  <conditionalFormatting sqref="R35">
    <cfRule type="cellIs" dxfId="23523" priority="3927" operator="equal">
      <formula>"연"</formula>
    </cfRule>
  </conditionalFormatting>
  <conditionalFormatting sqref="R35">
    <cfRule type="cellIs" dxfId="23522" priority="3922" operator="equal">
      <formula>"연"</formula>
    </cfRule>
    <cfRule type="cellIs" dxfId="23521" priority="3923" operator="equal">
      <formula>"연"</formula>
    </cfRule>
    <cfRule type="cellIs" dxfId="23520" priority="3924" operator="equal">
      <formula>"연"</formula>
    </cfRule>
    <cfRule type="cellIs" dxfId="23519" priority="3925" operator="equal">
      <formula>"연"</formula>
    </cfRule>
    <cfRule type="cellIs" dxfId="23518" priority="3926" operator="equal">
      <formula>"연"</formula>
    </cfRule>
  </conditionalFormatting>
  <conditionalFormatting sqref="R35">
    <cfRule type="cellIs" dxfId="23517" priority="3917" operator="equal">
      <formula>"연"</formula>
    </cfRule>
    <cfRule type="cellIs" dxfId="23516" priority="3918" operator="equal">
      <formula>"연"</formula>
    </cfRule>
    <cfRule type="cellIs" dxfId="23515" priority="3919" operator="equal">
      <formula>"연"</formula>
    </cfRule>
    <cfRule type="cellIs" dxfId="23514" priority="3920" operator="equal">
      <formula>"연"</formula>
    </cfRule>
    <cfRule type="cellIs" dxfId="23513" priority="3921" operator="equal">
      <formula>"연"</formula>
    </cfRule>
  </conditionalFormatting>
  <conditionalFormatting sqref="R35">
    <cfRule type="cellIs" dxfId="23512" priority="3912" operator="equal">
      <formula>"연"</formula>
    </cfRule>
    <cfRule type="cellIs" dxfId="23511" priority="3913" operator="equal">
      <formula>"연"</formula>
    </cfRule>
    <cfRule type="cellIs" dxfId="23510" priority="3914" operator="equal">
      <formula>"연"</formula>
    </cfRule>
    <cfRule type="cellIs" dxfId="23509" priority="3915" operator="equal">
      <formula>"연"</formula>
    </cfRule>
    <cfRule type="cellIs" dxfId="23508" priority="3916" operator="equal">
      <formula>"연"</formula>
    </cfRule>
  </conditionalFormatting>
  <conditionalFormatting sqref="R37">
    <cfRule type="cellIs" dxfId="23507" priority="3911" operator="equal">
      <formula>"연"</formula>
    </cfRule>
  </conditionalFormatting>
  <conditionalFormatting sqref="R37">
    <cfRule type="cellIs" dxfId="23506" priority="3906" operator="equal">
      <formula>"연"</formula>
    </cfRule>
    <cfRule type="cellIs" dxfId="23505" priority="3907" operator="equal">
      <formula>"연"</formula>
    </cfRule>
    <cfRule type="cellIs" dxfId="23504" priority="3908" operator="equal">
      <formula>"연"</formula>
    </cfRule>
    <cfRule type="cellIs" dxfId="23503" priority="3909" operator="equal">
      <formula>"연"</formula>
    </cfRule>
    <cfRule type="cellIs" dxfId="23502" priority="3910" operator="equal">
      <formula>"연"</formula>
    </cfRule>
  </conditionalFormatting>
  <conditionalFormatting sqref="R37">
    <cfRule type="cellIs" dxfId="23501" priority="3905" operator="equal">
      <formula>"연"</formula>
    </cfRule>
  </conditionalFormatting>
  <conditionalFormatting sqref="R37">
    <cfRule type="cellIs" dxfId="23500" priority="3900" operator="equal">
      <formula>"연"</formula>
    </cfRule>
    <cfRule type="cellIs" dxfId="23499" priority="3901" operator="equal">
      <formula>"연"</formula>
    </cfRule>
    <cfRule type="cellIs" dxfId="23498" priority="3902" operator="equal">
      <formula>"연"</formula>
    </cfRule>
    <cfRule type="cellIs" dxfId="23497" priority="3903" operator="equal">
      <formula>"연"</formula>
    </cfRule>
    <cfRule type="cellIs" dxfId="23496" priority="3904" operator="equal">
      <formula>"연"</formula>
    </cfRule>
  </conditionalFormatting>
  <conditionalFormatting sqref="R37">
    <cfRule type="cellIs" dxfId="23495" priority="3895" operator="equal">
      <formula>"연"</formula>
    </cfRule>
    <cfRule type="cellIs" dxfId="23494" priority="3896" operator="equal">
      <formula>"연"</formula>
    </cfRule>
    <cfRule type="cellIs" dxfId="23493" priority="3897" operator="equal">
      <formula>"연"</formula>
    </cfRule>
    <cfRule type="cellIs" dxfId="23492" priority="3898" operator="equal">
      <formula>"연"</formula>
    </cfRule>
    <cfRule type="cellIs" dxfId="23491" priority="3899" operator="equal">
      <formula>"연"</formula>
    </cfRule>
  </conditionalFormatting>
  <conditionalFormatting sqref="R37">
    <cfRule type="cellIs" dxfId="23490" priority="3890" operator="equal">
      <formula>"연"</formula>
    </cfRule>
    <cfRule type="cellIs" dxfId="23489" priority="3891" operator="equal">
      <formula>"연"</formula>
    </cfRule>
    <cfRule type="cellIs" dxfId="23488" priority="3892" operator="equal">
      <formula>"연"</formula>
    </cfRule>
    <cfRule type="cellIs" dxfId="23487" priority="3893" operator="equal">
      <formula>"연"</formula>
    </cfRule>
    <cfRule type="cellIs" dxfId="23486" priority="3894" operator="equal">
      <formula>"연"</formula>
    </cfRule>
  </conditionalFormatting>
  <conditionalFormatting sqref="S35">
    <cfRule type="cellIs" dxfId="23485" priority="3889" operator="equal">
      <formula>"연"</formula>
    </cfRule>
  </conditionalFormatting>
  <conditionalFormatting sqref="S35">
    <cfRule type="cellIs" dxfId="23484" priority="3884" operator="equal">
      <formula>"연"</formula>
    </cfRule>
    <cfRule type="cellIs" dxfId="23483" priority="3885" operator="equal">
      <formula>"연"</formula>
    </cfRule>
    <cfRule type="cellIs" dxfId="23482" priority="3886" operator="equal">
      <formula>"연"</formula>
    </cfRule>
    <cfRule type="cellIs" dxfId="23481" priority="3887" operator="equal">
      <formula>"연"</formula>
    </cfRule>
    <cfRule type="cellIs" dxfId="23480" priority="3888" operator="equal">
      <formula>"연"</formula>
    </cfRule>
  </conditionalFormatting>
  <conditionalFormatting sqref="S35">
    <cfRule type="cellIs" dxfId="23479" priority="3883" operator="equal">
      <formula>"연"</formula>
    </cfRule>
  </conditionalFormatting>
  <conditionalFormatting sqref="S35">
    <cfRule type="cellIs" dxfId="23478" priority="3878" operator="equal">
      <formula>"연"</formula>
    </cfRule>
    <cfRule type="cellIs" dxfId="23477" priority="3879" operator="equal">
      <formula>"연"</formula>
    </cfRule>
    <cfRule type="cellIs" dxfId="23476" priority="3880" operator="equal">
      <formula>"연"</formula>
    </cfRule>
    <cfRule type="cellIs" dxfId="23475" priority="3881" operator="equal">
      <formula>"연"</formula>
    </cfRule>
    <cfRule type="cellIs" dxfId="23474" priority="3882" operator="equal">
      <formula>"연"</formula>
    </cfRule>
  </conditionalFormatting>
  <conditionalFormatting sqref="S35">
    <cfRule type="cellIs" dxfId="23473" priority="3873" operator="equal">
      <formula>"연"</formula>
    </cfRule>
    <cfRule type="cellIs" dxfId="23472" priority="3874" operator="equal">
      <formula>"연"</formula>
    </cfRule>
    <cfRule type="cellIs" dxfId="23471" priority="3875" operator="equal">
      <formula>"연"</formula>
    </cfRule>
    <cfRule type="cellIs" dxfId="23470" priority="3876" operator="equal">
      <formula>"연"</formula>
    </cfRule>
    <cfRule type="cellIs" dxfId="23469" priority="3877" operator="equal">
      <formula>"연"</formula>
    </cfRule>
  </conditionalFormatting>
  <conditionalFormatting sqref="S35">
    <cfRule type="cellIs" dxfId="23468" priority="3868" operator="equal">
      <formula>"연"</formula>
    </cfRule>
    <cfRule type="cellIs" dxfId="23467" priority="3869" operator="equal">
      <formula>"연"</formula>
    </cfRule>
    <cfRule type="cellIs" dxfId="23466" priority="3870" operator="equal">
      <formula>"연"</formula>
    </cfRule>
    <cfRule type="cellIs" dxfId="23465" priority="3871" operator="equal">
      <formula>"연"</formula>
    </cfRule>
    <cfRule type="cellIs" dxfId="23464" priority="3872" operator="equal">
      <formula>"연"</formula>
    </cfRule>
  </conditionalFormatting>
  <conditionalFormatting sqref="S34">
    <cfRule type="cellIs" dxfId="23463" priority="3867" operator="equal">
      <formula>"연"</formula>
    </cfRule>
  </conditionalFormatting>
  <conditionalFormatting sqref="S34">
    <cfRule type="cellIs" dxfId="23462" priority="3862" operator="equal">
      <formula>"연"</formula>
    </cfRule>
    <cfRule type="cellIs" dxfId="23461" priority="3863" operator="equal">
      <formula>"연"</formula>
    </cfRule>
    <cfRule type="cellIs" dxfId="23460" priority="3864" operator="equal">
      <formula>"연"</formula>
    </cfRule>
    <cfRule type="cellIs" dxfId="23459" priority="3865" operator="equal">
      <formula>"연"</formula>
    </cfRule>
    <cfRule type="cellIs" dxfId="23458" priority="3866" operator="equal">
      <formula>"연"</formula>
    </cfRule>
  </conditionalFormatting>
  <conditionalFormatting sqref="S34">
    <cfRule type="cellIs" dxfId="23457" priority="3861" operator="equal">
      <formula>"연"</formula>
    </cfRule>
  </conditionalFormatting>
  <conditionalFormatting sqref="S34">
    <cfRule type="cellIs" dxfId="23456" priority="3856" operator="equal">
      <formula>"연"</formula>
    </cfRule>
    <cfRule type="cellIs" dxfId="23455" priority="3857" operator="equal">
      <formula>"연"</formula>
    </cfRule>
    <cfRule type="cellIs" dxfId="23454" priority="3858" operator="equal">
      <formula>"연"</formula>
    </cfRule>
    <cfRule type="cellIs" dxfId="23453" priority="3859" operator="equal">
      <formula>"연"</formula>
    </cfRule>
    <cfRule type="cellIs" dxfId="23452" priority="3860" operator="equal">
      <formula>"연"</formula>
    </cfRule>
  </conditionalFormatting>
  <conditionalFormatting sqref="S34">
    <cfRule type="cellIs" dxfId="23451" priority="3851" operator="equal">
      <formula>"연"</formula>
    </cfRule>
    <cfRule type="cellIs" dxfId="23450" priority="3852" operator="equal">
      <formula>"연"</formula>
    </cfRule>
    <cfRule type="cellIs" dxfId="23449" priority="3853" operator="equal">
      <formula>"연"</formula>
    </cfRule>
    <cfRule type="cellIs" dxfId="23448" priority="3854" operator="equal">
      <formula>"연"</formula>
    </cfRule>
    <cfRule type="cellIs" dxfId="23447" priority="3855" operator="equal">
      <formula>"연"</formula>
    </cfRule>
  </conditionalFormatting>
  <conditionalFormatting sqref="S34">
    <cfRule type="cellIs" dxfId="23446" priority="3846" operator="equal">
      <formula>"연"</formula>
    </cfRule>
    <cfRule type="cellIs" dxfId="23445" priority="3847" operator="equal">
      <formula>"연"</formula>
    </cfRule>
    <cfRule type="cellIs" dxfId="23444" priority="3848" operator="equal">
      <formula>"연"</formula>
    </cfRule>
    <cfRule type="cellIs" dxfId="23443" priority="3849" operator="equal">
      <formula>"연"</formula>
    </cfRule>
    <cfRule type="cellIs" dxfId="23442" priority="3850" operator="equal">
      <formula>"연"</formula>
    </cfRule>
  </conditionalFormatting>
  <conditionalFormatting sqref="T34">
    <cfRule type="cellIs" dxfId="23441" priority="3845" operator="equal">
      <formula>"연"</formula>
    </cfRule>
  </conditionalFormatting>
  <conditionalFormatting sqref="T34">
    <cfRule type="cellIs" dxfId="23440" priority="3840" operator="equal">
      <formula>"연"</formula>
    </cfRule>
    <cfRule type="cellIs" dxfId="23439" priority="3841" operator="equal">
      <formula>"연"</formula>
    </cfRule>
    <cfRule type="cellIs" dxfId="23438" priority="3842" operator="equal">
      <formula>"연"</formula>
    </cfRule>
    <cfRule type="cellIs" dxfId="23437" priority="3843" operator="equal">
      <formula>"연"</formula>
    </cfRule>
    <cfRule type="cellIs" dxfId="23436" priority="3844" operator="equal">
      <formula>"연"</formula>
    </cfRule>
  </conditionalFormatting>
  <conditionalFormatting sqref="T34">
    <cfRule type="cellIs" dxfId="23435" priority="3839" operator="equal">
      <formula>"연"</formula>
    </cfRule>
  </conditionalFormatting>
  <conditionalFormatting sqref="T34">
    <cfRule type="cellIs" dxfId="23434" priority="3834" operator="equal">
      <formula>"연"</formula>
    </cfRule>
    <cfRule type="cellIs" dxfId="23433" priority="3835" operator="equal">
      <formula>"연"</formula>
    </cfRule>
    <cfRule type="cellIs" dxfId="23432" priority="3836" operator="equal">
      <formula>"연"</formula>
    </cfRule>
    <cfRule type="cellIs" dxfId="23431" priority="3837" operator="equal">
      <formula>"연"</formula>
    </cfRule>
    <cfRule type="cellIs" dxfId="23430" priority="3838" operator="equal">
      <formula>"연"</formula>
    </cfRule>
  </conditionalFormatting>
  <conditionalFormatting sqref="T34">
    <cfRule type="cellIs" dxfId="23429" priority="3829" operator="equal">
      <formula>"연"</formula>
    </cfRule>
    <cfRule type="cellIs" dxfId="23428" priority="3830" operator="equal">
      <formula>"연"</formula>
    </cfRule>
    <cfRule type="cellIs" dxfId="23427" priority="3831" operator="equal">
      <formula>"연"</formula>
    </cfRule>
    <cfRule type="cellIs" dxfId="23426" priority="3832" operator="equal">
      <formula>"연"</formula>
    </cfRule>
    <cfRule type="cellIs" dxfId="23425" priority="3833" operator="equal">
      <formula>"연"</formula>
    </cfRule>
  </conditionalFormatting>
  <conditionalFormatting sqref="T34">
    <cfRule type="cellIs" dxfId="23424" priority="3824" operator="equal">
      <formula>"연"</formula>
    </cfRule>
    <cfRule type="cellIs" dxfId="23423" priority="3825" operator="equal">
      <formula>"연"</formula>
    </cfRule>
    <cfRule type="cellIs" dxfId="23422" priority="3826" operator="equal">
      <formula>"연"</formula>
    </cfRule>
    <cfRule type="cellIs" dxfId="23421" priority="3827" operator="equal">
      <formula>"연"</formula>
    </cfRule>
    <cfRule type="cellIs" dxfId="23420" priority="3828" operator="equal">
      <formula>"연"</formula>
    </cfRule>
  </conditionalFormatting>
  <conditionalFormatting sqref="T37">
    <cfRule type="cellIs" dxfId="23419" priority="3823" operator="equal">
      <formula>"연"</formula>
    </cfRule>
  </conditionalFormatting>
  <conditionalFormatting sqref="T37">
    <cfRule type="cellIs" dxfId="23418" priority="3818" operator="equal">
      <formula>"연"</formula>
    </cfRule>
    <cfRule type="cellIs" dxfId="23417" priority="3819" operator="equal">
      <formula>"연"</formula>
    </cfRule>
    <cfRule type="cellIs" dxfId="23416" priority="3820" operator="equal">
      <formula>"연"</formula>
    </cfRule>
    <cfRule type="cellIs" dxfId="23415" priority="3821" operator="equal">
      <formula>"연"</formula>
    </cfRule>
    <cfRule type="cellIs" dxfId="23414" priority="3822" operator="equal">
      <formula>"연"</formula>
    </cfRule>
  </conditionalFormatting>
  <conditionalFormatting sqref="T37">
    <cfRule type="cellIs" dxfId="23413" priority="3817" operator="equal">
      <formula>"연"</formula>
    </cfRule>
  </conditionalFormatting>
  <conditionalFormatting sqref="T37">
    <cfRule type="cellIs" dxfId="23412" priority="3812" operator="equal">
      <formula>"연"</formula>
    </cfRule>
    <cfRule type="cellIs" dxfId="23411" priority="3813" operator="equal">
      <formula>"연"</formula>
    </cfRule>
    <cfRule type="cellIs" dxfId="23410" priority="3814" operator="equal">
      <formula>"연"</formula>
    </cfRule>
    <cfRule type="cellIs" dxfId="23409" priority="3815" operator="equal">
      <formula>"연"</formula>
    </cfRule>
    <cfRule type="cellIs" dxfId="23408" priority="3816" operator="equal">
      <formula>"연"</formula>
    </cfRule>
  </conditionalFormatting>
  <conditionalFormatting sqref="T37">
    <cfRule type="cellIs" dxfId="23407" priority="3807" operator="equal">
      <formula>"연"</formula>
    </cfRule>
    <cfRule type="cellIs" dxfId="23406" priority="3808" operator="equal">
      <formula>"연"</formula>
    </cfRule>
    <cfRule type="cellIs" dxfId="23405" priority="3809" operator="equal">
      <formula>"연"</formula>
    </cfRule>
    <cfRule type="cellIs" dxfId="23404" priority="3810" operator="equal">
      <formula>"연"</formula>
    </cfRule>
    <cfRule type="cellIs" dxfId="23403" priority="3811" operator="equal">
      <formula>"연"</formula>
    </cfRule>
  </conditionalFormatting>
  <conditionalFormatting sqref="T37">
    <cfRule type="cellIs" dxfId="23402" priority="3802" operator="equal">
      <formula>"연"</formula>
    </cfRule>
    <cfRule type="cellIs" dxfId="23401" priority="3803" operator="equal">
      <formula>"연"</formula>
    </cfRule>
    <cfRule type="cellIs" dxfId="23400" priority="3804" operator="equal">
      <formula>"연"</formula>
    </cfRule>
    <cfRule type="cellIs" dxfId="23399" priority="3805" operator="equal">
      <formula>"연"</formula>
    </cfRule>
    <cfRule type="cellIs" dxfId="23398" priority="3806" operator="equal">
      <formula>"연"</formula>
    </cfRule>
  </conditionalFormatting>
  <conditionalFormatting sqref="U37">
    <cfRule type="cellIs" dxfId="23397" priority="3801" operator="equal">
      <formula>"연"</formula>
    </cfRule>
  </conditionalFormatting>
  <conditionalFormatting sqref="U37">
    <cfRule type="cellIs" dxfId="23396" priority="3796" operator="equal">
      <formula>"연"</formula>
    </cfRule>
    <cfRule type="cellIs" dxfId="23395" priority="3797" operator="equal">
      <formula>"연"</formula>
    </cfRule>
    <cfRule type="cellIs" dxfId="23394" priority="3798" operator="equal">
      <formula>"연"</formula>
    </cfRule>
    <cfRule type="cellIs" dxfId="23393" priority="3799" operator="equal">
      <formula>"연"</formula>
    </cfRule>
    <cfRule type="cellIs" dxfId="23392" priority="3800" operator="equal">
      <formula>"연"</formula>
    </cfRule>
  </conditionalFormatting>
  <conditionalFormatting sqref="U37">
    <cfRule type="cellIs" dxfId="23391" priority="3795" operator="equal">
      <formula>"연"</formula>
    </cfRule>
  </conditionalFormatting>
  <conditionalFormatting sqref="U37">
    <cfRule type="cellIs" dxfId="23390" priority="3790" operator="equal">
      <formula>"연"</formula>
    </cfRule>
    <cfRule type="cellIs" dxfId="23389" priority="3791" operator="equal">
      <formula>"연"</formula>
    </cfRule>
    <cfRule type="cellIs" dxfId="23388" priority="3792" operator="equal">
      <formula>"연"</formula>
    </cfRule>
    <cfRule type="cellIs" dxfId="23387" priority="3793" operator="equal">
      <formula>"연"</formula>
    </cfRule>
    <cfRule type="cellIs" dxfId="23386" priority="3794" operator="equal">
      <formula>"연"</formula>
    </cfRule>
  </conditionalFormatting>
  <conditionalFormatting sqref="U37">
    <cfRule type="cellIs" dxfId="23385" priority="3785" operator="equal">
      <formula>"연"</formula>
    </cfRule>
    <cfRule type="cellIs" dxfId="23384" priority="3786" operator="equal">
      <formula>"연"</formula>
    </cfRule>
    <cfRule type="cellIs" dxfId="23383" priority="3787" operator="equal">
      <formula>"연"</formula>
    </cfRule>
    <cfRule type="cellIs" dxfId="23382" priority="3788" operator="equal">
      <formula>"연"</formula>
    </cfRule>
    <cfRule type="cellIs" dxfId="23381" priority="3789" operator="equal">
      <formula>"연"</formula>
    </cfRule>
  </conditionalFormatting>
  <conditionalFormatting sqref="U37">
    <cfRule type="cellIs" dxfId="23380" priority="3780" operator="equal">
      <formula>"연"</formula>
    </cfRule>
    <cfRule type="cellIs" dxfId="23379" priority="3781" operator="equal">
      <formula>"연"</formula>
    </cfRule>
    <cfRule type="cellIs" dxfId="23378" priority="3782" operator="equal">
      <formula>"연"</formula>
    </cfRule>
    <cfRule type="cellIs" dxfId="23377" priority="3783" operator="equal">
      <formula>"연"</formula>
    </cfRule>
    <cfRule type="cellIs" dxfId="23376" priority="3784" operator="equal">
      <formula>"연"</formula>
    </cfRule>
  </conditionalFormatting>
  <conditionalFormatting sqref="V34">
    <cfRule type="cellIs" dxfId="23375" priority="3779" operator="equal">
      <formula>"연"</formula>
    </cfRule>
  </conditionalFormatting>
  <conditionalFormatting sqref="V34">
    <cfRule type="cellIs" dxfId="23374" priority="3774" operator="equal">
      <formula>"연"</formula>
    </cfRule>
    <cfRule type="cellIs" dxfId="23373" priority="3775" operator="equal">
      <formula>"연"</formula>
    </cfRule>
    <cfRule type="cellIs" dxfId="23372" priority="3776" operator="equal">
      <formula>"연"</formula>
    </cfRule>
    <cfRule type="cellIs" dxfId="23371" priority="3777" operator="equal">
      <formula>"연"</formula>
    </cfRule>
    <cfRule type="cellIs" dxfId="23370" priority="3778" operator="equal">
      <formula>"연"</formula>
    </cfRule>
  </conditionalFormatting>
  <conditionalFormatting sqref="V34">
    <cfRule type="cellIs" dxfId="23369" priority="3773" operator="equal">
      <formula>"연"</formula>
    </cfRule>
  </conditionalFormatting>
  <conditionalFormatting sqref="V34">
    <cfRule type="cellIs" dxfId="23368" priority="3768" operator="equal">
      <formula>"연"</formula>
    </cfRule>
    <cfRule type="cellIs" dxfId="23367" priority="3769" operator="equal">
      <formula>"연"</formula>
    </cfRule>
    <cfRule type="cellIs" dxfId="23366" priority="3770" operator="equal">
      <formula>"연"</formula>
    </cfRule>
    <cfRule type="cellIs" dxfId="23365" priority="3771" operator="equal">
      <formula>"연"</formula>
    </cfRule>
    <cfRule type="cellIs" dxfId="23364" priority="3772" operator="equal">
      <formula>"연"</formula>
    </cfRule>
  </conditionalFormatting>
  <conditionalFormatting sqref="V34">
    <cfRule type="cellIs" dxfId="23363" priority="3763" operator="equal">
      <formula>"연"</formula>
    </cfRule>
    <cfRule type="cellIs" dxfId="23362" priority="3764" operator="equal">
      <formula>"연"</formula>
    </cfRule>
    <cfRule type="cellIs" dxfId="23361" priority="3765" operator="equal">
      <formula>"연"</formula>
    </cfRule>
    <cfRule type="cellIs" dxfId="23360" priority="3766" operator="equal">
      <formula>"연"</formula>
    </cfRule>
    <cfRule type="cellIs" dxfId="23359" priority="3767" operator="equal">
      <formula>"연"</formula>
    </cfRule>
  </conditionalFormatting>
  <conditionalFormatting sqref="V34">
    <cfRule type="cellIs" dxfId="23358" priority="3758" operator="equal">
      <formula>"연"</formula>
    </cfRule>
    <cfRule type="cellIs" dxfId="23357" priority="3759" operator="equal">
      <formula>"연"</formula>
    </cfRule>
    <cfRule type="cellIs" dxfId="23356" priority="3760" operator="equal">
      <formula>"연"</formula>
    </cfRule>
    <cfRule type="cellIs" dxfId="23355" priority="3761" operator="equal">
      <formula>"연"</formula>
    </cfRule>
    <cfRule type="cellIs" dxfId="23354" priority="3762" operator="equal">
      <formula>"연"</formula>
    </cfRule>
  </conditionalFormatting>
  <conditionalFormatting sqref="W34">
    <cfRule type="cellIs" dxfId="23353" priority="3757" operator="equal">
      <formula>"연"</formula>
    </cfRule>
  </conditionalFormatting>
  <conditionalFormatting sqref="W34">
    <cfRule type="cellIs" dxfId="23352" priority="3752" operator="equal">
      <formula>"연"</formula>
    </cfRule>
    <cfRule type="cellIs" dxfId="23351" priority="3753" operator="equal">
      <formula>"연"</formula>
    </cfRule>
    <cfRule type="cellIs" dxfId="23350" priority="3754" operator="equal">
      <formula>"연"</formula>
    </cfRule>
    <cfRule type="cellIs" dxfId="23349" priority="3755" operator="equal">
      <formula>"연"</formula>
    </cfRule>
    <cfRule type="cellIs" dxfId="23348" priority="3756" operator="equal">
      <formula>"연"</formula>
    </cfRule>
  </conditionalFormatting>
  <conditionalFormatting sqref="W34">
    <cfRule type="cellIs" dxfId="23347" priority="3751" operator="equal">
      <formula>"연"</formula>
    </cfRule>
  </conditionalFormatting>
  <conditionalFormatting sqref="W34">
    <cfRule type="cellIs" dxfId="23346" priority="3746" operator="equal">
      <formula>"연"</formula>
    </cfRule>
    <cfRule type="cellIs" dxfId="23345" priority="3747" operator="equal">
      <formula>"연"</formula>
    </cfRule>
    <cfRule type="cellIs" dxfId="23344" priority="3748" operator="equal">
      <formula>"연"</formula>
    </cfRule>
    <cfRule type="cellIs" dxfId="23343" priority="3749" operator="equal">
      <formula>"연"</formula>
    </cfRule>
    <cfRule type="cellIs" dxfId="23342" priority="3750" operator="equal">
      <formula>"연"</formula>
    </cfRule>
  </conditionalFormatting>
  <conditionalFormatting sqref="W34">
    <cfRule type="cellIs" dxfId="23341" priority="3741" operator="equal">
      <formula>"연"</formula>
    </cfRule>
    <cfRule type="cellIs" dxfId="23340" priority="3742" operator="equal">
      <formula>"연"</formula>
    </cfRule>
    <cfRule type="cellIs" dxfId="23339" priority="3743" operator="equal">
      <formula>"연"</formula>
    </cfRule>
    <cfRule type="cellIs" dxfId="23338" priority="3744" operator="equal">
      <formula>"연"</formula>
    </cfRule>
    <cfRule type="cellIs" dxfId="23337" priority="3745" operator="equal">
      <formula>"연"</formula>
    </cfRule>
  </conditionalFormatting>
  <conditionalFormatting sqref="W34">
    <cfRule type="cellIs" dxfId="23336" priority="3736" operator="equal">
      <formula>"연"</formula>
    </cfRule>
    <cfRule type="cellIs" dxfId="23335" priority="3737" operator="equal">
      <formula>"연"</formula>
    </cfRule>
    <cfRule type="cellIs" dxfId="23334" priority="3738" operator="equal">
      <formula>"연"</formula>
    </cfRule>
    <cfRule type="cellIs" dxfId="23333" priority="3739" operator="equal">
      <formula>"연"</formula>
    </cfRule>
    <cfRule type="cellIs" dxfId="23332" priority="3740" operator="equal">
      <formula>"연"</formula>
    </cfRule>
  </conditionalFormatting>
  <conditionalFormatting sqref="W36">
    <cfRule type="cellIs" dxfId="23331" priority="3735" operator="equal">
      <formula>"연"</formula>
    </cfRule>
  </conditionalFormatting>
  <conditionalFormatting sqref="W36">
    <cfRule type="cellIs" dxfId="23330" priority="3730" operator="equal">
      <formula>"연"</formula>
    </cfRule>
    <cfRule type="cellIs" dxfId="23329" priority="3731" operator="equal">
      <formula>"연"</formula>
    </cfRule>
    <cfRule type="cellIs" dxfId="23328" priority="3732" operator="equal">
      <formula>"연"</formula>
    </cfRule>
    <cfRule type="cellIs" dxfId="23327" priority="3733" operator="equal">
      <formula>"연"</formula>
    </cfRule>
    <cfRule type="cellIs" dxfId="23326" priority="3734" operator="equal">
      <formula>"연"</formula>
    </cfRule>
  </conditionalFormatting>
  <conditionalFormatting sqref="W36">
    <cfRule type="cellIs" dxfId="23325" priority="3729" operator="equal">
      <formula>"연"</formula>
    </cfRule>
  </conditionalFormatting>
  <conditionalFormatting sqref="W36">
    <cfRule type="cellIs" dxfId="23324" priority="3724" operator="equal">
      <formula>"연"</formula>
    </cfRule>
    <cfRule type="cellIs" dxfId="23323" priority="3725" operator="equal">
      <formula>"연"</formula>
    </cfRule>
    <cfRule type="cellIs" dxfId="23322" priority="3726" operator="equal">
      <formula>"연"</formula>
    </cfRule>
    <cfRule type="cellIs" dxfId="23321" priority="3727" operator="equal">
      <formula>"연"</formula>
    </cfRule>
    <cfRule type="cellIs" dxfId="23320" priority="3728" operator="equal">
      <formula>"연"</formula>
    </cfRule>
  </conditionalFormatting>
  <conditionalFormatting sqref="W36">
    <cfRule type="cellIs" dxfId="23319" priority="3719" operator="equal">
      <formula>"연"</formula>
    </cfRule>
    <cfRule type="cellIs" dxfId="23318" priority="3720" operator="equal">
      <formula>"연"</formula>
    </cfRule>
    <cfRule type="cellIs" dxfId="23317" priority="3721" operator="equal">
      <formula>"연"</formula>
    </cfRule>
    <cfRule type="cellIs" dxfId="23316" priority="3722" operator="equal">
      <formula>"연"</formula>
    </cfRule>
    <cfRule type="cellIs" dxfId="23315" priority="3723" operator="equal">
      <formula>"연"</formula>
    </cfRule>
  </conditionalFormatting>
  <conditionalFormatting sqref="W36">
    <cfRule type="cellIs" dxfId="23314" priority="3714" operator="equal">
      <formula>"연"</formula>
    </cfRule>
    <cfRule type="cellIs" dxfId="23313" priority="3715" operator="equal">
      <formula>"연"</formula>
    </cfRule>
    <cfRule type="cellIs" dxfId="23312" priority="3716" operator="equal">
      <formula>"연"</formula>
    </cfRule>
    <cfRule type="cellIs" dxfId="23311" priority="3717" operator="equal">
      <formula>"연"</formula>
    </cfRule>
    <cfRule type="cellIs" dxfId="23310" priority="3718" operator="equal">
      <formula>"연"</formula>
    </cfRule>
  </conditionalFormatting>
  <conditionalFormatting sqref="X35">
    <cfRule type="cellIs" dxfId="23309" priority="3713" operator="equal">
      <formula>"연"</formula>
    </cfRule>
  </conditionalFormatting>
  <conditionalFormatting sqref="X35">
    <cfRule type="cellIs" dxfId="23308" priority="3708" operator="equal">
      <formula>"연"</formula>
    </cfRule>
    <cfRule type="cellIs" dxfId="23307" priority="3709" operator="equal">
      <formula>"연"</formula>
    </cfRule>
    <cfRule type="cellIs" dxfId="23306" priority="3710" operator="equal">
      <formula>"연"</formula>
    </cfRule>
    <cfRule type="cellIs" dxfId="23305" priority="3711" operator="equal">
      <formula>"연"</formula>
    </cfRule>
    <cfRule type="cellIs" dxfId="23304" priority="3712" operator="equal">
      <formula>"연"</formula>
    </cfRule>
  </conditionalFormatting>
  <conditionalFormatting sqref="X35">
    <cfRule type="cellIs" dxfId="23303" priority="3707" operator="equal">
      <formula>"연"</formula>
    </cfRule>
  </conditionalFormatting>
  <conditionalFormatting sqref="X35">
    <cfRule type="cellIs" dxfId="23302" priority="3702" operator="equal">
      <formula>"연"</formula>
    </cfRule>
    <cfRule type="cellIs" dxfId="23301" priority="3703" operator="equal">
      <formula>"연"</formula>
    </cfRule>
    <cfRule type="cellIs" dxfId="23300" priority="3704" operator="equal">
      <formula>"연"</formula>
    </cfRule>
    <cfRule type="cellIs" dxfId="23299" priority="3705" operator="equal">
      <formula>"연"</formula>
    </cfRule>
    <cfRule type="cellIs" dxfId="23298" priority="3706" operator="equal">
      <formula>"연"</formula>
    </cfRule>
  </conditionalFormatting>
  <conditionalFormatting sqref="X35">
    <cfRule type="cellIs" dxfId="23297" priority="3697" operator="equal">
      <formula>"연"</formula>
    </cfRule>
    <cfRule type="cellIs" dxfId="23296" priority="3698" operator="equal">
      <formula>"연"</formula>
    </cfRule>
    <cfRule type="cellIs" dxfId="23295" priority="3699" operator="equal">
      <formula>"연"</formula>
    </cfRule>
    <cfRule type="cellIs" dxfId="23294" priority="3700" operator="equal">
      <formula>"연"</formula>
    </cfRule>
    <cfRule type="cellIs" dxfId="23293" priority="3701" operator="equal">
      <formula>"연"</formula>
    </cfRule>
  </conditionalFormatting>
  <conditionalFormatting sqref="X35">
    <cfRule type="cellIs" dxfId="23292" priority="3692" operator="equal">
      <formula>"연"</formula>
    </cfRule>
    <cfRule type="cellIs" dxfId="23291" priority="3693" operator="equal">
      <formula>"연"</formula>
    </cfRule>
    <cfRule type="cellIs" dxfId="23290" priority="3694" operator="equal">
      <formula>"연"</formula>
    </cfRule>
    <cfRule type="cellIs" dxfId="23289" priority="3695" operator="equal">
      <formula>"연"</formula>
    </cfRule>
    <cfRule type="cellIs" dxfId="23288" priority="3696" operator="equal">
      <formula>"연"</formula>
    </cfRule>
  </conditionalFormatting>
  <conditionalFormatting sqref="X37">
    <cfRule type="cellIs" dxfId="23287" priority="3691" operator="equal">
      <formula>"연"</formula>
    </cfRule>
  </conditionalFormatting>
  <conditionalFormatting sqref="X37">
    <cfRule type="cellIs" dxfId="23286" priority="3686" operator="equal">
      <formula>"연"</formula>
    </cfRule>
    <cfRule type="cellIs" dxfId="23285" priority="3687" operator="equal">
      <formula>"연"</formula>
    </cfRule>
    <cfRule type="cellIs" dxfId="23284" priority="3688" operator="equal">
      <formula>"연"</formula>
    </cfRule>
    <cfRule type="cellIs" dxfId="23283" priority="3689" operator="equal">
      <formula>"연"</formula>
    </cfRule>
    <cfRule type="cellIs" dxfId="23282" priority="3690" operator="equal">
      <formula>"연"</formula>
    </cfRule>
  </conditionalFormatting>
  <conditionalFormatting sqref="X37">
    <cfRule type="cellIs" dxfId="23281" priority="3685" operator="equal">
      <formula>"연"</formula>
    </cfRule>
  </conditionalFormatting>
  <conditionalFormatting sqref="X37">
    <cfRule type="cellIs" dxfId="23280" priority="3680" operator="equal">
      <formula>"연"</formula>
    </cfRule>
    <cfRule type="cellIs" dxfId="23279" priority="3681" operator="equal">
      <formula>"연"</formula>
    </cfRule>
    <cfRule type="cellIs" dxfId="23278" priority="3682" operator="equal">
      <formula>"연"</formula>
    </cfRule>
    <cfRule type="cellIs" dxfId="23277" priority="3683" operator="equal">
      <formula>"연"</formula>
    </cfRule>
    <cfRule type="cellIs" dxfId="23276" priority="3684" operator="equal">
      <formula>"연"</formula>
    </cfRule>
  </conditionalFormatting>
  <conditionalFormatting sqref="X37">
    <cfRule type="cellIs" dxfId="23275" priority="3675" operator="equal">
      <formula>"연"</formula>
    </cfRule>
    <cfRule type="cellIs" dxfId="23274" priority="3676" operator="equal">
      <formula>"연"</formula>
    </cfRule>
    <cfRule type="cellIs" dxfId="23273" priority="3677" operator="equal">
      <formula>"연"</formula>
    </cfRule>
    <cfRule type="cellIs" dxfId="23272" priority="3678" operator="equal">
      <formula>"연"</formula>
    </cfRule>
    <cfRule type="cellIs" dxfId="23271" priority="3679" operator="equal">
      <formula>"연"</formula>
    </cfRule>
  </conditionalFormatting>
  <conditionalFormatting sqref="X37">
    <cfRule type="cellIs" dxfId="23270" priority="3670" operator="equal">
      <formula>"연"</formula>
    </cfRule>
    <cfRule type="cellIs" dxfId="23269" priority="3671" operator="equal">
      <formula>"연"</formula>
    </cfRule>
    <cfRule type="cellIs" dxfId="23268" priority="3672" operator="equal">
      <formula>"연"</formula>
    </cfRule>
    <cfRule type="cellIs" dxfId="23267" priority="3673" operator="equal">
      <formula>"연"</formula>
    </cfRule>
    <cfRule type="cellIs" dxfId="23266" priority="3674" operator="equal">
      <formula>"연"</formula>
    </cfRule>
  </conditionalFormatting>
  <conditionalFormatting sqref="Y36:Z36">
    <cfRule type="cellIs" dxfId="23265" priority="3669" operator="equal">
      <formula>"연"</formula>
    </cfRule>
  </conditionalFormatting>
  <conditionalFormatting sqref="Y36:Z36">
    <cfRule type="cellIs" dxfId="23264" priority="3664" operator="equal">
      <formula>"연"</formula>
    </cfRule>
    <cfRule type="cellIs" dxfId="23263" priority="3665" operator="equal">
      <formula>"연"</formula>
    </cfRule>
    <cfRule type="cellIs" dxfId="23262" priority="3666" operator="equal">
      <formula>"연"</formula>
    </cfRule>
    <cfRule type="cellIs" dxfId="23261" priority="3667" operator="equal">
      <formula>"연"</formula>
    </cfRule>
    <cfRule type="cellIs" dxfId="23260" priority="3668" operator="equal">
      <formula>"연"</formula>
    </cfRule>
  </conditionalFormatting>
  <conditionalFormatting sqref="Y36:Z36">
    <cfRule type="cellIs" dxfId="23259" priority="3663" operator="equal">
      <formula>"연"</formula>
    </cfRule>
  </conditionalFormatting>
  <conditionalFormatting sqref="Y36:Z36">
    <cfRule type="cellIs" dxfId="23258" priority="3658" operator="equal">
      <formula>"연"</formula>
    </cfRule>
    <cfRule type="cellIs" dxfId="23257" priority="3659" operator="equal">
      <formula>"연"</formula>
    </cfRule>
    <cfRule type="cellIs" dxfId="23256" priority="3660" operator="equal">
      <formula>"연"</formula>
    </cfRule>
    <cfRule type="cellIs" dxfId="23255" priority="3661" operator="equal">
      <formula>"연"</formula>
    </cfRule>
    <cfRule type="cellIs" dxfId="23254" priority="3662" operator="equal">
      <formula>"연"</formula>
    </cfRule>
  </conditionalFormatting>
  <conditionalFormatting sqref="Y36:Z36">
    <cfRule type="cellIs" dxfId="23253" priority="3653" operator="equal">
      <formula>"연"</formula>
    </cfRule>
    <cfRule type="cellIs" dxfId="23252" priority="3654" operator="equal">
      <formula>"연"</formula>
    </cfRule>
    <cfRule type="cellIs" dxfId="23251" priority="3655" operator="equal">
      <formula>"연"</formula>
    </cfRule>
    <cfRule type="cellIs" dxfId="23250" priority="3656" operator="equal">
      <formula>"연"</formula>
    </cfRule>
    <cfRule type="cellIs" dxfId="23249" priority="3657" operator="equal">
      <formula>"연"</formula>
    </cfRule>
  </conditionalFormatting>
  <conditionalFormatting sqref="Y36:Z36">
    <cfRule type="cellIs" dxfId="23248" priority="3648" operator="equal">
      <formula>"연"</formula>
    </cfRule>
    <cfRule type="cellIs" dxfId="23247" priority="3649" operator="equal">
      <formula>"연"</formula>
    </cfRule>
    <cfRule type="cellIs" dxfId="23246" priority="3650" operator="equal">
      <formula>"연"</formula>
    </cfRule>
    <cfRule type="cellIs" dxfId="23245" priority="3651" operator="equal">
      <formula>"연"</formula>
    </cfRule>
    <cfRule type="cellIs" dxfId="23244" priority="3652" operator="equal">
      <formula>"연"</formula>
    </cfRule>
  </conditionalFormatting>
  <conditionalFormatting sqref="Z37">
    <cfRule type="cellIs" dxfId="23243" priority="3647" operator="equal">
      <formula>"연"</formula>
    </cfRule>
  </conditionalFormatting>
  <conditionalFormatting sqref="Z37">
    <cfRule type="cellIs" dxfId="23242" priority="3642" operator="equal">
      <formula>"연"</formula>
    </cfRule>
    <cfRule type="cellIs" dxfId="23241" priority="3643" operator="equal">
      <formula>"연"</formula>
    </cfRule>
    <cfRule type="cellIs" dxfId="23240" priority="3644" operator="equal">
      <formula>"연"</formula>
    </cfRule>
    <cfRule type="cellIs" dxfId="23239" priority="3645" operator="equal">
      <formula>"연"</formula>
    </cfRule>
    <cfRule type="cellIs" dxfId="23238" priority="3646" operator="equal">
      <formula>"연"</formula>
    </cfRule>
  </conditionalFormatting>
  <conditionalFormatting sqref="Z37">
    <cfRule type="cellIs" dxfId="23237" priority="3641" operator="equal">
      <formula>"연"</formula>
    </cfRule>
  </conditionalFormatting>
  <conditionalFormatting sqref="Z37">
    <cfRule type="cellIs" dxfId="23236" priority="3636" operator="equal">
      <formula>"연"</formula>
    </cfRule>
    <cfRule type="cellIs" dxfId="23235" priority="3637" operator="equal">
      <formula>"연"</formula>
    </cfRule>
    <cfRule type="cellIs" dxfId="23234" priority="3638" operator="equal">
      <formula>"연"</formula>
    </cfRule>
    <cfRule type="cellIs" dxfId="23233" priority="3639" operator="equal">
      <formula>"연"</formula>
    </cfRule>
    <cfRule type="cellIs" dxfId="23232" priority="3640" operator="equal">
      <formula>"연"</formula>
    </cfRule>
  </conditionalFormatting>
  <conditionalFormatting sqref="Z37">
    <cfRule type="cellIs" dxfId="23231" priority="3631" operator="equal">
      <formula>"연"</formula>
    </cfRule>
    <cfRule type="cellIs" dxfId="23230" priority="3632" operator="equal">
      <formula>"연"</formula>
    </cfRule>
    <cfRule type="cellIs" dxfId="23229" priority="3633" operator="equal">
      <formula>"연"</formula>
    </cfRule>
    <cfRule type="cellIs" dxfId="23228" priority="3634" operator="equal">
      <formula>"연"</formula>
    </cfRule>
    <cfRule type="cellIs" dxfId="23227" priority="3635" operator="equal">
      <formula>"연"</formula>
    </cfRule>
  </conditionalFormatting>
  <conditionalFormatting sqref="Z37">
    <cfRule type="cellIs" dxfId="23226" priority="3626" operator="equal">
      <formula>"연"</formula>
    </cfRule>
    <cfRule type="cellIs" dxfId="23225" priority="3627" operator="equal">
      <formula>"연"</formula>
    </cfRule>
    <cfRule type="cellIs" dxfId="23224" priority="3628" operator="equal">
      <formula>"연"</formula>
    </cfRule>
    <cfRule type="cellIs" dxfId="23223" priority="3629" operator="equal">
      <formula>"연"</formula>
    </cfRule>
    <cfRule type="cellIs" dxfId="23222" priority="3630" operator="equal">
      <formula>"연"</formula>
    </cfRule>
  </conditionalFormatting>
  <conditionalFormatting sqref="AA35">
    <cfRule type="cellIs" dxfId="23221" priority="3625" operator="equal">
      <formula>"연"</formula>
    </cfRule>
  </conditionalFormatting>
  <conditionalFormatting sqref="AA35">
    <cfRule type="cellIs" dxfId="23220" priority="3620" operator="equal">
      <formula>"연"</formula>
    </cfRule>
    <cfRule type="cellIs" dxfId="23219" priority="3621" operator="equal">
      <formula>"연"</formula>
    </cfRule>
    <cfRule type="cellIs" dxfId="23218" priority="3622" operator="equal">
      <formula>"연"</formula>
    </cfRule>
    <cfRule type="cellIs" dxfId="23217" priority="3623" operator="equal">
      <formula>"연"</formula>
    </cfRule>
    <cfRule type="cellIs" dxfId="23216" priority="3624" operator="equal">
      <formula>"연"</formula>
    </cfRule>
  </conditionalFormatting>
  <conditionalFormatting sqref="AA35">
    <cfRule type="cellIs" dxfId="23215" priority="3619" operator="equal">
      <formula>"연"</formula>
    </cfRule>
  </conditionalFormatting>
  <conditionalFormatting sqref="AA35">
    <cfRule type="cellIs" dxfId="23214" priority="3614" operator="equal">
      <formula>"연"</formula>
    </cfRule>
    <cfRule type="cellIs" dxfId="23213" priority="3615" operator="equal">
      <formula>"연"</formula>
    </cfRule>
    <cfRule type="cellIs" dxfId="23212" priority="3616" operator="equal">
      <formula>"연"</formula>
    </cfRule>
    <cfRule type="cellIs" dxfId="23211" priority="3617" operator="equal">
      <formula>"연"</formula>
    </cfRule>
    <cfRule type="cellIs" dxfId="23210" priority="3618" operator="equal">
      <formula>"연"</formula>
    </cfRule>
  </conditionalFormatting>
  <conditionalFormatting sqref="AA35">
    <cfRule type="cellIs" dxfId="23209" priority="3609" operator="equal">
      <formula>"연"</formula>
    </cfRule>
    <cfRule type="cellIs" dxfId="23208" priority="3610" operator="equal">
      <formula>"연"</formula>
    </cfRule>
    <cfRule type="cellIs" dxfId="23207" priority="3611" operator="equal">
      <formula>"연"</formula>
    </cfRule>
    <cfRule type="cellIs" dxfId="23206" priority="3612" operator="equal">
      <formula>"연"</formula>
    </cfRule>
    <cfRule type="cellIs" dxfId="23205" priority="3613" operator="equal">
      <formula>"연"</formula>
    </cfRule>
  </conditionalFormatting>
  <conditionalFormatting sqref="AA35">
    <cfRule type="cellIs" dxfId="23204" priority="3604" operator="equal">
      <formula>"연"</formula>
    </cfRule>
    <cfRule type="cellIs" dxfId="23203" priority="3605" operator="equal">
      <formula>"연"</formula>
    </cfRule>
    <cfRule type="cellIs" dxfId="23202" priority="3606" operator="equal">
      <formula>"연"</formula>
    </cfRule>
    <cfRule type="cellIs" dxfId="23201" priority="3607" operator="equal">
      <formula>"연"</formula>
    </cfRule>
    <cfRule type="cellIs" dxfId="23200" priority="3608" operator="equal">
      <formula>"연"</formula>
    </cfRule>
  </conditionalFormatting>
  <conditionalFormatting sqref="AA37">
    <cfRule type="cellIs" dxfId="23199" priority="3603" operator="equal">
      <formula>"연"</formula>
    </cfRule>
  </conditionalFormatting>
  <conditionalFormatting sqref="AA37">
    <cfRule type="cellIs" dxfId="23198" priority="3598" operator="equal">
      <formula>"연"</formula>
    </cfRule>
    <cfRule type="cellIs" dxfId="23197" priority="3599" operator="equal">
      <formula>"연"</formula>
    </cfRule>
    <cfRule type="cellIs" dxfId="23196" priority="3600" operator="equal">
      <formula>"연"</formula>
    </cfRule>
    <cfRule type="cellIs" dxfId="23195" priority="3601" operator="equal">
      <formula>"연"</formula>
    </cfRule>
    <cfRule type="cellIs" dxfId="23194" priority="3602" operator="equal">
      <formula>"연"</formula>
    </cfRule>
  </conditionalFormatting>
  <conditionalFormatting sqref="AA37">
    <cfRule type="cellIs" dxfId="23193" priority="3597" operator="equal">
      <formula>"연"</formula>
    </cfRule>
  </conditionalFormatting>
  <conditionalFormatting sqref="AA37">
    <cfRule type="cellIs" dxfId="23192" priority="3592" operator="equal">
      <formula>"연"</formula>
    </cfRule>
    <cfRule type="cellIs" dxfId="23191" priority="3593" operator="equal">
      <formula>"연"</formula>
    </cfRule>
    <cfRule type="cellIs" dxfId="23190" priority="3594" operator="equal">
      <formula>"연"</formula>
    </cfRule>
    <cfRule type="cellIs" dxfId="23189" priority="3595" operator="equal">
      <formula>"연"</formula>
    </cfRule>
    <cfRule type="cellIs" dxfId="23188" priority="3596" operator="equal">
      <formula>"연"</formula>
    </cfRule>
  </conditionalFormatting>
  <conditionalFormatting sqref="AA37">
    <cfRule type="cellIs" dxfId="23187" priority="3587" operator="equal">
      <formula>"연"</formula>
    </cfRule>
    <cfRule type="cellIs" dxfId="23186" priority="3588" operator="equal">
      <formula>"연"</formula>
    </cfRule>
    <cfRule type="cellIs" dxfId="23185" priority="3589" operator="equal">
      <formula>"연"</formula>
    </cfRule>
    <cfRule type="cellIs" dxfId="23184" priority="3590" operator="equal">
      <formula>"연"</formula>
    </cfRule>
    <cfRule type="cellIs" dxfId="23183" priority="3591" operator="equal">
      <formula>"연"</formula>
    </cfRule>
  </conditionalFormatting>
  <conditionalFormatting sqref="AA37">
    <cfRule type="cellIs" dxfId="23182" priority="3582" operator="equal">
      <formula>"연"</formula>
    </cfRule>
    <cfRule type="cellIs" dxfId="23181" priority="3583" operator="equal">
      <formula>"연"</formula>
    </cfRule>
    <cfRule type="cellIs" dxfId="23180" priority="3584" operator="equal">
      <formula>"연"</formula>
    </cfRule>
    <cfRule type="cellIs" dxfId="23179" priority="3585" operator="equal">
      <formula>"연"</formula>
    </cfRule>
    <cfRule type="cellIs" dxfId="23178" priority="3586" operator="equal">
      <formula>"연"</formula>
    </cfRule>
  </conditionalFormatting>
  <conditionalFormatting sqref="AD36">
    <cfRule type="cellIs" dxfId="23177" priority="3515" operator="equal">
      <formula>"연"</formula>
    </cfRule>
  </conditionalFormatting>
  <conditionalFormatting sqref="AD36">
    <cfRule type="cellIs" dxfId="23176" priority="3510" operator="equal">
      <formula>"연"</formula>
    </cfRule>
    <cfRule type="cellIs" dxfId="23175" priority="3511" operator="equal">
      <formula>"연"</formula>
    </cfRule>
    <cfRule type="cellIs" dxfId="23174" priority="3512" operator="equal">
      <formula>"연"</formula>
    </cfRule>
    <cfRule type="cellIs" dxfId="23173" priority="3513" operator="equal">
      <formula>"연"</formula>
    </cfRule>
    <cfRule type="cellIs" dxfId="23172" priority="3514" operator="equal">
      <formula>"연"</formula>
    </cfRule>
  </conditionalFormatting>
  <conditionalFormatting sqref="AD36">
    <cfRule type="cellIs" dxfId="23171" priority="3509" operator="equal">
      <formula>"연"</formula>
    </cfRule>
  </conditionalFormatting>
  <conditionalFormatting sqref="AD36">
    <cfRule type="cellIs" dxfId="23170" priority="3504" operator="equal">
      <formula>"연"</formula>
    </cfRule>
    <cfRule type="cellIs" dxfId="23169" priority="3505" operator="equal">
      <formula>"연"</formula>
    </cfRule>
    <cfRule type="cellIs" dxfId="23168" priority="3506" operator="equal">
      <formula>"연"</formula>
    </cfRule>
    <cfRule type="cellIs" dxfId="23167" priority="3507" operator="equal">
      <formula>"연"</formula>
    </cfRule>
    <cfRule type="cellIs" dxfId="23166" priority="3508" operator="equal">
      <formula>"연"</formula>
    </cfRule>
  </conditionalFormatting>
  <conditionalFormatting sqref="AD36">
    <cfRule type="cellIs" dxfId="23165" priority="3499" operator="equal">
      <formula>"연"</formula>
    </cfRule>
    <cfRule type="cellIs" dxfId="23164" priority="3500" operator="equal">
      <formula>"연"</formula>
    </cfRule>
    <cfRule type="cellIs" dxfId="23163" priority="3501" operator="equal">
      <formula>"연"</formula>
    </cfRule>
    <cfRule type="cellIs" dxfId="23162" priority="3502" operator="equal">
      <formula>"연"</formula>
    </cfRule>
    <cfRule type="cellIs" dxfId="23161" priority="3503" operator="equal">
      <formula>"연"</formula>
    </cfRule>
  </conditionalFormatting>
  <conditionalFormatting sqref="AD36">
    <cfRule type="cellIs" dxfId="23160" priority="3494" operator="equal">
      <formula>"연"</formula>
    </cfRule>
    <cfRule type="cellIs" dxfId="23159" priority="3495" operator="equal">
      <formula>"연"</formula>
    </cfRule>
    <cfRule type="cellIs" dxfId="23158" priority="3496" operator="equal">
      <formula>"연"</formula>
    </cfRule>
    <cfRule type="cellIs" dxfId="23157" priority="3497" operator="equal">
      <formula>"연"</formula>
    </cfRule>
    <cfRule type="cellIs" dxfId="23156" priority="3498" operator="equal">
      <formula>"연"</formula>
    </cfRule>
  </conditionalFormatting>
  <conditionalFormatting sqref="AE36">
    <cfRule type="cellIs" dxfId="23155" priority="3493" operator="equal">
      <formula>"연"</formula>
    </cfRule>
  </conditionalFormatting>
  <conditionalFormatting sqref="AE36">
    <cfRule type="cellIs" dxfId="23154" priority="3488" operator="equal">
      <formula>"연"</formula>
    </cfRule>
    <cfRule type="cellIs" dxfId="23153" priority="3489" operator="equal">
      <formula>"연"</formula>
    </cfRule>
    <cfRule type="cellIs" dxfId="23152" priority="3490" operator="equal">
      <formula>"연"</formula>
    </cfRule>
    <cfRule type="cellIs" dxfId="23151" priority="3491" operator="equal">
      <formula>"연"</formula>
    </cfRule>
    <cfRule type="cellIs" dxfId="23150" priority="3492" operator="equal">
      <formula>"연"</formula>
    </cfRule>
  </conditionalFormatting>
  <conditionalFormatting sqref="AE36">
    <cfRule type="cellIs" dxfId="23149" priority="3487" operator="equal">
      <formula>"연"</formula>
    </cfRule>
  </conditionalFormatting>
  <conditionalFormatting sqref="AE36">
    <cfRule type="cellIs" dxfId="23148" priority="3482" operator="equal">
      <formula>"연"</formula>
    </cfRule>
    <cfRule type="cellIs" dxfId="23147" priority="3483" operator="equal">
      <formula>"연"</formula>
    </cfRule>
    <cfRule type="cellIs" dxfId="23146" priority="3484" operator="equal">
      <formula>"연"</formula>
    </cfRule>
    <cfRule type="cellIs" dxfId="23145" priority="3485" operator="equal">
      <formula>"연"</formula>
    </cfRule>
    <cfRule type="cellIs" dxfId="23144" priority="3486" operator="equal">
      <formula>"연"</formula>
    </cfRule>
  </conditionalFormatting>
  <conditionalFormatting sqref="AE36">
    <cfRule type="cellIs" dxfId="23143" priority="3477" operator="equal">
      <formula>"연"</formula>
    </cfRule>
    <cfRule type="cellIs" dxfId="23142" priority="3478" operator="equal">
      <formula>"연"</formula>
    </cfRule>
    <cfRule type="cellIs" dxfId="23141" priority="3479" operator="equal">
      <formula>"연"</formula>
    </cfRule>
    <cfRule type="cellIs" dxfId="23140" priority="3480" operator="equal">
      <formula>"연"</formula>
    </cfRule>
    <cfRule type="cellIs" dxfId="23139" priority="3481" operator="equal">
      <formula>"연"</formula>
    </cfRule>
  </conditionalFormatting>
  <conditionalFormatting sqref="AE36">
    <cfRule type="cellIs" dxfId="23138" priority="3472" operator="equal">
      <formula>"연"</formula>
    </cfRule>
    <cfRule type="cellIs" dxfId="23137" priority="3473" operator="equal">
      <formula>"연"</formula>
    </cfRule>
    <cfRule type="cellIs" dxfId="23136" priority="3474" operator="equal">
      <formula>"연"</formula>
    </cfRule>
    <cfRule type="cellIs" dxfId="23135" priority="3475" operator="equal">
      <formula>"연"</formula>
    </cfRule>
    <cfRule type="cellIs" dxfId="23134" priority="3476" operator="equal">
      <formula>"연"</formula>
    </cfRule>
  </conditionalFormatting>
  <conditionalFormatting sqref="AE35">
    <cfRule type="cellIs" dxfId="23133" priority="3471" operator="equal">
      <formula>"연"</formula>
    </cfRule>
  </conditionalFormatting>
  <conditionalFormatting sqref="AE35">
    <cfRule type="cellIs" dxfId="23132" priority="3466" operator="equal">
      <formula>"연"</formula>
    </cfRule>
    <cfRule type="cellIs" dxfId="23131" priority="3467" operator="equal">
      <formula>"연"</formula>
    </cfRule>
    <cfRule type="cellIs" dxfId="23130" priority="3468" operator="equal">
      <formula>"연"</formula>
    </cfRule>
    <cfRule type="cellIs" dxfId="23129" priority="3469" operator="equal">
      <formula>"연"</formula>
    </cfRule>
    <cfRule type="cellIs" dxfId="23128" priority="3470" operator="equal">
      <formula>"연"</formula>
    </cfRule>
  </conditionalFormatting>
  <conditionalFormatting sqref="AE35">
    <cfRule type="cellIs" dxfId="23127" priority="3465" operator="equal">
      <formula>"연"</formula>
    </cfRule>
  </conditionalFormatting>
  <conditionalFormatting sqref="AE35">
    <cfRule type="cellIs" dxfId="23126" priority="3460" operator="equal">
      <formula>"연"</formula>
    </cfRule>
    <cfRule type="cellIs" dxfId="23125" priority="3461" operator="equal">
      <formula>"연"</formula>
    </cfRule>
    <cfRule type="cellIs" dxfId="23124" priority="3462" operator="equal">
      <formula>"연"</formula>
    </cfRule>
    <cfRule type="cellIs" dxfId="23123" priority="3463" operator="equal">
      <formula>"연"</formula>
    </cfRule>
    <cfRule type="cellIs" dxfId="23122" priority="3464" operator="equal">
      <formula>"연"</formula>
    </cfRule>
  </conditionalFormatting>
  <conditionalFormatting sqref="AE35">
    <cfRule type="cellIs" dxfId="23121" priority="3455" operator="equal">
      <formula>"연"</formula>
    </cfRule>
    <cfRule type="cellIs" dxfId="23120" priority="3456" operator="equal">
      <formula>"연"</formula>
    </cfRule>
    <cfRule type="cellIs" dxfId="23119" priority="3457" operator="equal">
      <formula>"연"</formula>
    </cfRule>
    <cfRule type="cellIs" dxfId="23118" priority="3458" operator="equal">
      <formula>"연"</formula>
    </cfRule>
    <cfRule type="cellIs" dxfId="23117" priority="3459" operator="equal">
      <formula>"연"</formula>
    </cfRule>
  </conditionalFormatting>
  <conditionalFormatting sqref="AE35">
    <cfRule type="cellIs" dxfId="23116" priority="3450" operator="equal">
      <formula>"연"</formula>
    </cfRule>
    <cfRule type="cellIs" dxfId="23115" priority="3451" operator="equal">
      <formula>"연"</formula>
    </cfRule>
    <cfRule type="cellIs" dxfId="23114" priority="3452" operator="equal">
      <formula>"연"</formula>
    </cfRule>
    <cfRule type="cellIs" dxfId="23113" priority="3453" operator="equal">
      <formula>"연"</formula>
    </cfRule>
    <cfRule type="cellIs" dxfId="23112" priority="3454" operator="equal">
      <formula>"연"</formula>
    </cfRule>
  </conditionalFormatting>
  <conditionalFormatting sqref="AF35">
    <cfRule type="cellIs" dxfId="23111" priority="3449" operator="equal">
      <formula>"연"</formula>
    </cfRule>
  </conditionalFormatting>
  <conditionalFormatting sqref="AF35">
    <cfRule type="cellIs" dxfId="23110" priority="3444" operator="equal">
      <formula>"연"</formula>
    </cfRule>
    <cfRule type="cellIs" dxfId="23109" priority="3445" operator="equal">
      <formula>"연"</formula>
    </cfRule>
    <cfRule type="cellIs" dxfId="23108" priority="3446" operator="equal">
      <formula>"연"</formula>
    </cfRule>
    <cfRule type="cellIs" dxfId="23107" priority="3447" operator="equal">
      <formula>"연"</formula>
    </cfRule>
    <cfRule type="cellIs" dxfId="23106" priority="3448" operator="equal">
      <formula>"연"</formula>
    </cfRule>
  </conditionalFormatting>
  <conditionalFormatting sqref="AF35">
    <cfRule type="cellIs" dxfId="23105" priority="3443" operator="equal">
      <formula>"연"</formula>
    </cfRule>
  </conditionalFormatting>
  <conditionalFormatting sqref="AF35">
    <cfRule type="cellIs" dxfId="23104" priority="3438" operator="equal">
      <formula>"연"</formula>
    </cfRule>
    <cfRule type="cellIs" dxfId="23103" priority="3439" operator="equal">
      <formula>"연"</formula>
    </cfRule>
    <cfRule type="cellIs" dxfId="23102" priority="3440" operator="equal">
      <formula>"연"</formula>
    </cfRule>
    <cfRule type="cellIs" dxfId="23101" priority="3441" operator="equal">
      <formula>"연"</formula>
    </cfRule>
    <cfRule type="cellIs" dxfId="23100" priority="3442" operator="equal">
      <formula>"연"</formula>
    </cfRule>
  </conditionalFormatting>
  <conditionalFormatting sqref="AF35">
    <cfRule type="cellIs" dxfId="23099" priority="3433" operator="equal">
      <formula>"연"</formula>
    </cfRule>
    <cfRule type="cellIs" dxfId="23098" priority="3434" operator="equal">
      <formula>"연"</formula>
    </cfRule>
    <cfRule type="cellIs" dxfId="23097" priority="3435" operator="equal">
      <formula>"연"</formula>
    </cfRule>
    <cfRule type="cellIs" dxfId="23096" priority="3436" operator="equal">
      <formula>"연"</formula>
    </cfRule>
    <cfRule type="cellIs" dxfId="23095" priority="3437" operator="equal">
      <formula>"연"</formula>
    </cfRule>
  </conditionalFormatting>
  <conditionalFormatting sqref="AF35">
    <cfRule type="cellIs" dxfId="23094" priority="3428" operator="equal">
      <formula>"연"</formula>
    </cfRule>
    <cfRule type="cellIs" dxfId="23093" priority="3429" operator="equal">
      <formula>"연"</formula>
    </cfRule>
    <cfRule type="cellIs" dxfId="23092" priority="3430" operator="equal">
      <formula>"연"</formula>
    </cfRule>
    <cfRule type="cellIs" dxfId="23091" priority="3431" operator="equal">
      <formula>"연"</formula>
    </cfRule>
    <cfRule type="cellIs" dxfId="23090" priority="3432" operator="equal">
      <formula>"연"</formula>
    </cfRule>
  </conditionalFormatting>
  <conditionalFormatting sqref="AF37">
    <cfRule type="cellIs" dxfId="23089" priority="3427" operator="equal">
      <formula>"연"</formula>
    </cfRule>
  </conditionalFormatting>
  <conditionalFormatting sqref="AF37">
    <cfRule type="cellIs" dxfId="23088" priority="3422" operator="equal">
      <formula>"연"</formula>
    </cfRule>
    <cfRule type="cellIs" dxfId="23087" priority="3423" operator="equal">
      <formula>"연"</formula>
    </cfRule>
    <cfRule type="cellIs" dxfId="23086" priority="3424" operator="equal">
      <formula>"연"</formula>
    </cfRule>
    <cfRule type="cellIs" dxfId="23085" priority="3425" operator="equal">
      <formula>"연"</formula>
    </cfRule>
    <cfRule type="cellIs" dxfId="23084" priority="3426" operator="equal">
      <formula>"연"</formula>
    </cfRule>
  </conditionalFormatting>
  <conditionalFormatting sqref="AF37">
    <cfRule type="cellIs" dxfId="23083" priority="3421" operator="equal">
      <formula>"연"</formula>
    </cfRule>
  </conditionalFormatting>
  <conditionalFormatting sqref="AF37">
    <cfRule type="cellIs" dxfId="23082" priority="3416" operator="equal">
      <formula>"연"</formula>
    </cfRule>
    <cfRule type="cellIs" dxfId="23081" priority="3417" operator="equal">
      <formula>"연"</formula>
    </cfRule>
    <cfRule type="cellIs" dxfId="23080" priority="3418" operator="equal">
      <formula>"연"</formula>
    </cfRule>
    <cfRule type="cellIs" dxfId="23079" priority="3419" operator="equal">
      <formula>"연"</formula>
    </cfRule>
    <cfRule type="cellIs" dxfId="23078" priority="3420" operator="equal">
      <formula>"연"</formula>
    </cfRule>
  </conditionalFormatting>
  <conditionalFormatting sqref="AF37">
    <cfRule type="cellIs" dxfId="23077" priority="3411" operator="equal">
      <formula>"연"</formula>
    </cfRule>
    <cfRule type="cellIs" dxfId="23076" priority="3412" operator="equal">
      <formula>"연"</formula>
    </cfRule>
    <cfRule type="cellIs" dxfId="23075" priority="3413" operator="equal">
      <formula>"연"</formula>
    </cfRule>
    <cfRule type="cellIs" dxfId="23074" priority="3414" operator="equal">
      <formula>"연"</formula>
    </cfRule>
    <cfRule type="cellIs" dxfId="23073" priority="3415" operator="equal">
      <formula>"연"</formula>
    </cfRule>
  </conditionalFormatting>
  <conditionalFormatting sqref="AF37">
    <cfRule type="cellIs" dxfId="23072" priority="3406" operator="equal">
      <formula>"연"</formula>
    </cfRule>
    <cfRule type="cellIs" dxfId="23071" priority="3407" operator="equal">
      <formula>"연"</formula>
    </cfRule>
    <cfRule type="cellIs" dxfId="23070" priority="3408" operator="equal">
      <formula>"연"</formula>
    </cfRule>
    <cfRule type="cellIs" dxfId="23069" priority="3409" operator="equal">
      <formula>"연"</formula>
    </cfRule>
    <cfRule type="cellIs" dxfId="23068" priority="3410" operator="equal">
      <formula>"연"</formula>
    </cfRule>
  </conditionalFormatting>
  <conditionalFormatting sqref="AG35">
    <cfRule type="cellIs" dxfId="23067" priority="3405" operator="equal">
      <formula>"연"</formula>
    </cfRule>
  </conditionalFormatting>
  <conditionalFormatting sqref="AG35">
    <cfRule type="cellIs" dxfId="23066" priority="3400" operator="equal">
      <formula>"연"</formula>
    </cfRule>
    <cfRule type="cellIs" dxfId="23065" priority="3401" operator="equal">
      <formula>"연"</formula>
    </cfRule>
    <cfRule type="cellIs" dxfId="23064" priority="3402" operator="equal">
      <formula>"연"</formula>
    </cfRule>
    <cfRule type="cellIs" dxfId="23063" priority="3403" operator="equal">
      <formula>"연"</formula>
    </cfRule>
    <cfRule type="cellIs" dxfId="23062" priority="3404" operator="equal">
      <formula>"연"</formula>
    </cfRule>
  </conditionalFormatting>
  <conditionalFormatting sqref="AG35">
    <cfRule type="cellIs" dxfId="23061" priority="3399" operator="equal">
      <formula>"연"</formula>
    </cfRule>
  </conditionalFormatting>
  <conditionalFormatting sqref="AG35">
    <cfRule type="cellIs" dxfId="23060" priority="3394" operator="equal">
      <formula>"연"</formula>
    </cfRule>
    <cfRule type="cellIs" dxfId="23059" priority="3395" operator="equal">
      <formula>"연"</formula>
    </cfRule>
    <cfRule type="cellIs" dxfId="23058" priority="3396" operator="equal">
      <formula>"연"</formula>
    </cfRule>
    <cfRule type="cellIs" dxfId="23057" priority="3397" operator="equal">
      <formula>"연"</formula>
    </cfRule>
    <cfRule type="cellIs" dxfId="23056" priority="3398" operator="equal">
      <formula>"연"</formula>
    </cfRule>
  </conditionalFormatting>
  <conditionalFormatting sqref="AG35">
    <cfRule type="cellIs" dxfId="23055" priority="3389" operator="equal">
      <formula>"연"</formula>
    </cfRule>
    <cfRule type="cellIs" dxfId="23054" priority="3390" operator="equal">
      <formula>"연"</formula>
    </cfRule>
    <cfRule type="cellIs" dxfId="23053" priority="3391" operator="equal">
      <formula>"연"</formula>
    </cfRule>
    <cfRule type="cellIs" dxfId="23052" priority="3392" operator="equal">
      <formula>"연"</formula>
    </cfRule>
    <cfRule type="cellIs" dxfId="23051" priority="3393" operator="equal">
      <formula>"연"</formula>
    </cfRule>
  </conditionalFormatting>
  <conditionalFormatting sqref="AG35">
    <cfRule type="cellIs" dxfId="23050" priority="3384" operator="equal">
      <formula>"연"</formula>
    </cfRule>
    <cfRule type="cellIs" dxfId="23049" priority="3385" operator="equal">
      <formula>"연"</formula>
    </cfRule>
    <cfRule type="cellIs" dxfId="23048" priority="3386" operator="equal">
      <formula>"연"</formula>
    </cfRule>
    <cfRule type="cellIs" dxfId="23047" priority="3387" operator="equal">
      <formula>"연"</formula>
    </cfRule>
    <cfRule type="cellIs" dxfId="23046" priority="3388" operator="equal">
      <formula>"연"</formula>
    </cfRule>
  </conditionalFormatting>
  <conditionalFormatting sqref="AG36">
    <cfRule type="cellIs" dxfId="23045" priority="3383" operator="equal">
      <formula>"연"</formula>
    </cfRule>
  </conditionalFormatting>
  <conditionalFormatting sqref="AG36">
    <cfRule type="cellIs" dxfId="23044" priority="3378" operator="equal">
      <formula>"연"</formula>
    </cfRule>
    <cfRule type="cellIs" dxfId="23043" priority="3379" operator="equal">
      <formula>"연"</formula>
    </cfRule>
    <cfRule type="cellIs" dxfId="23042" priority="3380" operator="equal">
      <formula>"연"</formula>
    </cfRule>
    <cfRule type="cellIs" dxfId="23041" priority="3381" operator="equal">
      <formula>"연"</formula>
    </cfRule>
    <cfRule type="cellIs" dxfId="23040" priority="3382" operator="equal">
      <formula>"연"</formula>
    </cfRule>
  </conditionalFormatting>
  <conditionalFormatting sqref="AG36">
    <cfRule type="cellIs" dxfId="23039" priority="3377" operator="equal">
      <formula>"연"</formula>
    </cfRule>
  </conditionalFormatting>
  <conditionalFormatting sqref="AG36">
    <cfRule type="cellIs" dxfId="23038" priority="3372" operator="equal">
      <formula>"연"</formula>
    </cfRule>
    <cfRule type="cellIs" dxfId="23037" priority="3373" operator="equal">
      <formula>"연"</formula>
    </cfRule>
    <cfRule type="cellIs" dxfId="23036" priority="3374" operator="equal">
      <formula>"연"</formula>
    </cfRule>
    <cfRule type="cellIs" dxfId="23035" priority="3375" operator="equal">
      <formula>"연"</formula>
    </cfRule>
    <cfRule type="cellIs" dxfId="23034" priority="3376" operator="equal">
      <formula>"연"</formula>
    </cfRule>
  </conditionalFormatting>
  <conditionalFormatting sqref="AG36">
    <cfRule type="cellIs" dxfId="23033" priority="3367" operator="equal">
      <formula>"연"</formula>
    </cfRule>
    <cfRule type="cellIs" dxfId="23032" priority="3368" operator="equal">
      <formula>"연"</formula>
    </cfRule>
    <cfRule type="cellIs" dxfId="23031" priority="3369" operator="equal">
      <formula>"연"</formula>
    </cfRule>
    <cfRule type="cellIs" dxfId="23030" priority="3370" operator="equal">
      <formula>"연"</formula>
    </cfRule>
    <cfRule type="cellIs" dxfId="23029" priority="3371" operator="equal">
      <formula>"연"</formula>
    </cfRule>
  </conditionalFormatting>
  <conditionalFormatting sqref="AG36">
    <cfRule type="cellIs" dxfId="23028" priority="3362" operator="equal">
      <formula>"연"</formula>
    </cfRule>
    <cfRule type="cellIs" dxfId="23027" priority="3363" operator="equal">
      <formula>"연"</formula>
    </cfRule>
    <cfRule type="cellIs" dxfId="23026" priority="3364" operator="equal">
      <formula>"연"</formula>
    </cfRule>
    <cfRule type="cellIs" dxfId="23025" priority="3365" operator="equal">
      <formula>"연"</formula>
    </cfRule>
    <cfRule type="cellIs" dxfId="23024" priority="3366" operator="equal">
      <formula>"연"</formula>
    </cfRule>
  </conditionalFormatting>
  <conditionalFormatting sqref="AH34">
    <cfRule type="cellIs" dxfId="23023" priority="3361" operator="equal">
      <formula>"연"</formula>
    </cfRule>
  </conditionalFormatting>
  <conditionalFormatting sqref="AH34">
    <cfRule type="cellIs" dxfId="23022" priority="3356" operator="equal">
      <formula>"연"</formula>
    </cfRule>
    <cfRule type="cellIs" dxfId="23021" priority="3357" operator="equal">
      <formula>"연"</formula>
    </cfRule>
    <cfRule type="cellIs" dxfId="23020" priority="3358" operator="equal">
      <formula>"연"</formula>
    </cfRule>
    <cfRule type="cellIs" dxfId="23019" priority="3359" operator="equal">
      <formula>"연"</formula>
    </cfRule>
    <cfRule type="cellIs" dxfId="23018" priority="3360" operator="equal">
      <formula>"연"</formula>
    </cfRule>
  </conditionalFormatting>
  <conditionalFormatting sqref="AH34">
    <cfRule type="cellIs" dxfId="23017" priority="3355" operator="equal">
      <formula>"연"</formula>
    </cfRule>
  </conditionalFormatting>
  <conditionalFormatting sqref="AH34">
    <cfRule type="cellIs" dxfId="23016" priority="3350" operator="equal">
      <formula>"연"</formula>
    </cfRule>
    <cfRule type="cellIs" dxfId="23015" priority="3351" operator="equal">
      <formula>"연"</formula>
    </cfRule>
    <cfRule type="cellIs" dxfId="23014" priority="3352" operator="equal">
      <formula>"연"</formula>
    </cfRule>
    <cfRule type="cellIs" dxfId="23013" priority="3353" operator="equal">
      <formula>"연"</formula>
    </cfRule>
    <cfRule type="cellIs" dxfId="23012" priority="3354" operator="equal">
      <formula>"연"</formula>
    </cfRule>
  </conditionalFormatting>
  <conditionalFormatting sqref="AH34">
    <cfRule type="cellIs" dxfId="23011" priority="3345" operator="equal">
      <formula>"연"</formula>
    </cfRule>
    <cfRule type="cellIs" dxfId="23010" priority="3346" operator="equal">
      <formula>"연"</formula>
    </cfRule>
    <cfRule type="cellIs" dxfId="23009" priority="3347" operator="equal">
      <formula>"연"</formula>
    </cfRule>
    <cfRule type="cellIs" dxfId="23008" priority="3348" operator="equal">
      <formula>"연"</formula>
    </cfRule>
    <cfRule type="cellIs" dxfId="23007" priority="3349" operator="equal">
      <formula>"연"</formula>
    </cfRule>
  </conditionalFormatting>
  <conditionalFormatting sqref="AH34">
    <cfRule type="cellIs" dxfId="23006" priority="3340" operator="equal">
      <formula>"연"</formula>
    </cfRule>
    <cfRule type="cellIs" dxfId="23005" priority="3341" operator="equal">
      <formula>"연"</formula>
    </cfRule>
    <cfRule type="cellIs" dxfId="23004" priority="3342" operator="equal">
      <formula>"연"</formula>
    </cfRule>
    <cfRule type="cellIs" dxfId="23003" priority="3343" operator="equal">
      <formula>"연"</formula>
    </cfRule>
    <cfRule type="cellIs" dxfId="23002" priority="3344" operator="equal">
      <formula>"연"</formula>
    </cfRule>
  </conditionalFormatting>
  <conditionalFormatting sqref="AH37">
    <cfRule type="cellIs" dxfId="23001" priority="3339" operator="equal">
      <formula>"연"</formula>
    </cfRule>
  </conditionalFormatting>
  <conditionalFormatting sqref="AH37">
    <cfRule type="cellIs" dxfId="23000" priority="3334" operator="equal">
      <formula>"연"</formula>
    </cfRule>
    <cfRule type="cellIs" dxfId="22999" priority="3335" operator="equal">
      <formula>"연"</formula>
    </cfRule>
    <cfRule type="cellIs" dxfId="22998" priority="3336" operator="equal">
      <formula>"연"</formula>
    </cfRule>
    <cfRule type="cellIs" dxfId="22997" priority="3337" operator="equal">
      <formula>"연"</formula>
    </cfRule>
    <cfRule type="cellIs" dxfId="22996" priority="3338" operator="equal">
      <formula>"연"</formula>
    </cfRule>
  </conditionalFormatting>
  <conditionalFormatting sqref="AH37">
    <cfRule type="cellIs" dxfId="22995" priority="3333" operator="equal">
      <formula>"연"</formula>
    </cfRule>
  </conditionalFormatting>
  <conditionalFormatting sqref="AH37">
    <cfRule type="cellIs" dxfId="22994" priority="3328" operator="equal">
      <formula>"연"</formula>
    </cfRule>
    <cfRule type="cellIs" dxfId="22993" priority="3329" operator="equal">
      <formula>"연"</formula>
    </cfRule>
    <cfRule type="cellIs" dxfId="22992" priority="3330" operator="equal">
      <formula>"연"</formula>
    </cfRule>
    <cfRule type="cellIs" dxfId="22991" priority="3331" operator="equal">
      <formula>"연"</formula>
    </cfRule>
    <cfRule type="cellIs" dxfId="22990" priority="3332" operator="equal">
      <formula>"연"</formula>
    </cfRule>
  </conditionalFormatting>
  <conditionalFormatting sqref="AH37">
    <cfRule type="cellIs" dxfId="22989" priority="3323" operator="equal">
      <formula>"연"</formula>
    </cfRule>
    <cfRule type="cellIs" dxfId="22988" priority="3324" operator="equal">
      <formula>"연"</formula>
    </cfRule>
    <cfRule type="cellIs" dxfId="22987" priority="3325" operator="equal">
      <formula>"연"</formula>
    </cfRule>
    <cfRule type="cellIs" dxfId="22986" priority="3326" operator="equal">
      <formula>"연"</formula>
    </cfRule>
    <cfRule type="cellIs" dxfId="22985" priority="3327" operator="equal">
      <formula>"연"</formula>
    </cfRule>
  </conditionalFormatting>
  <conditionalFormatting sqref="AH37">
    <cfRule type="cellIs" dxfId="22984" priority="3318" operator="equal">
      <formula>"연"</formula>
    </cfRule>
    <cfRule type="cellIs" dxfId="22983" priority="3319" operator="equal">
      <formula>"연"</formula>
    </cfRule>
    <cfRule type="cellIs" dxfId="22982" priority="3320" operator="equal">
      <formula>"연"</formula>
    </cfRule>
    <cfRule type="cellIs" dxfId="22981" priority="3321" operator="equal">
      <formula>"연"</formula>
    </cfRule>
    <cfRule type="cellIs" dxfId="22980" priority="3322" operator="equal">
      <formula>"연"</formula>
    </cfRule>
  </conditionalFormatting>
  <conditionalFormatting sqref="AI35:AK35">
    <cfRule type="cellIs" dxfId="22979" priority="3317" operator="equal">
      <formula>"연"</formula>
    </cfRule>
  </conditionalFormatting>
  <conditionalFormatting sqref="AI35:AK35">
    <cfRule type="cellIs" dxfId="22978" priority="3312" operator="equal">
      <formula>"연"</formula>
    </cfRule>
    <cfRule type="cellIs" dxfId="22977" priority="3313" operator="equal">
      <formula>"연"</formula>
    </cfRule>
    <cfRule type="cellIs" dxfId="22976" priority="3314" operator="equal">
      <formula>"연"</formula>
    </cfRule>
    <cfRule type="cellIs" dxfId="22975" priority="3315" operator="equal">
      <formula>"연"</formula>
    </cfRule>
    <cfRule type="cellIs" dxfId="22974" priority="3316" operator="equal">
      <formula>"연"</formula>
    </cfRule>
  </conditionalFormatting>
  <conditionalFormatting sqref="AI35:AK35">
    <cfRule type="cellIs" dxfId="22973" priority="3311" operator="equal">
      <formula>"연"</formula>
    </cfRule>
  </conditionalFormatting>
  <conditionalFormatting sqref="AI35:AK35">
    <cfRule type="cellIs" dxfId="22972" priority="3306" operator="equal">
      <formula>"연"</formula>
    </cfRule>
    <cfRule type="cellIs" dxfId="22971" priority="3307" operator="equal">
      <formula>"연"</formula>
    </cfRule>
    <cfRule type="cellIs" dxfId="22970" priority="3308" operator="equal">
      <formula>"연"</formula>
    </cfRule>
    <cfRule type="cellIs" dxfId="22969" priority="3309" operator="equal">
      <formula>"연"</formula>
    </cfRule>
    <cfRule type="cellIs" dxfId="22968" priority="3310" operator="equal">
      <formula>"연"</formula>
    </cfRule>
  </conditionalFormatting>
  <conditionalFormatting sqref="AI35:AK35">
    <cfRule type="cellIs" dxfId="22967" priority="3301" operator="equal">
      <formula>"연"</formula>
    </cfRule>
    <cfRule type="cellIs" dxfId="22966" priority="3302" operator="equal">
      <formula>"연"</formula>
    </cfRule>
    <cfRule type="cellIs" dxfId="22965" priority="3303" operator="equal">
      <formula>"연"</formula>
    </cfRule>
    <cfRule type="cellIs" dxfId="22964" priority="3304" operator="equal">
      <formula>"연"</formula>
    </cfRule>
    <cfRule type="cellIs" dxfId="22963" priority="3305" operator="equal">
      <formula>"연"</formula>
    </cfRule>
  </conditionalFormatting>
  <conditionalFormatting sqref="AI35:AK35">
    <cfRule type="cellIs" dxfId="22962" priority="3296" operator="equal">
      <formula>"연"</formula>
    </cfRule>
    <cfRule type="cellIs" dxfId="22961" priority="3297" operator="equal">
      <formula>"연"</formula>
    </cfRule>
    <cfRule type="cellIs" dxfId="22960" priority="3298" operator="equal">
      <formula>"연"</formula>
    </cfRule>
    <cfRule type="cellIs" dxfId="22959" priority="3299" operator="equal">
      <formula>"연"</formula>
    </cfRule>
    <cfRule type="cellIs" dxfId="22958" priority="3300" operator="equal">
      <formula>"연"</formula>
    </cfRule>
  </conditionalFormatting>
  <conditionalFormatting sqref="AL34:AQ34">
    <cfRule type="cellIs" dxfId="22957" priority="3295" operator="equal">
      <formula>"연"</formula>
    </cfRule>
  </conditionalFormatting>
  <conditionalFormatting sqref="AL34:AQ34">
    <cfRule type="cellIs" dxfId="22956" priority="3290" operator="equal">
      <formula>"연"</formula>
    </cfRule>
    <cfRule type="cellIs" dxfId="22955" priority="3291" operator="equal">
      <formula>"연"</formula>
    </cfRule>
    <cfRule type="cellIs" dxfId="22954" priority="3292" operator="equal">
      <formula>"연"</formula>
    </cfRule>
    <cfRule type="cellIs" dxfId="22953" priority="3293" operator="equal">
      <formula>"연"</formula>
    </cfRule>
    <cfRule type="cellIs" dxfId="22952" priority="3294" operator="equal">
      <formula>"연"</formula>
    </cfRule>
  </conditionalFormatting>
  <conditionalFormatting sqref="AL34:AQ34">
    <cfRule type="cellIs" dxfId="22951" priority="3289" operator="equal">
      <formula>"연"</formula>
    </cfRule>
  </conditionalFormatting>
  <conditionalFormatting sqref="AL34:AQ34">
    <cfRule type="cellIs" dxfId="22950" priority="3284" operator="equal">
      <formula>"연"</formula>
    </cfRule>
    <cfRule type="cellIs" dxfId="22949" priority="3285" operator="equal">
      <formula>"연"</formula>
    </cfRule>
    <cfRule type="cellIs" dxfId="22948" priority="3286" operator="equal">
      <formula>"연"</formula>
    </cfRule>
    <cfRule type="cellIs" dxfId="22947" priority="3287" operator="equal">
      <formula>"연"</formula>
    </cfRule>
    <cfRule type="cellIs" dxfId="22946" priority="3288" operator="equal">
      <formula>"연"</formula>
    </cfRule>
  </conditionalFormatting>
  <conditionalFormatting sqref="AL34:AQ34">
    <cfRule type="cellIs" dxfId="22945" priority="3279" operator="equal">
      <formula>"연"</formula>
    </cfRule>
    <cfRule type="cellIs" dxfId="22944" priority="3280" operator="equal">
      <formula>"연"</formula>
    </cfRule>
    <cfRule type="cellIs" dxfId="22943" priority="3281" operator="equal">
      <formula>"연"</formula>
    </cfRule>
    <cfRule type="cellIs" dxfId="22942" priority="3282" operator="equal">
      <formula>"연"</formula>
    </cfRule>
    <cfRule type="cellIs" dxfId="22941" priority="3283" operator="equal">
      <formula>"연"</formula>
    </cfRule>
  </conditionalFormatting>
  <conditionalFormatting sqref="AL34:AQ34">
    <cfRule type="cellIs" dxfId="22940" priority="3274" operator="equal">
      <formula>"연"</formula>
    </cfRule>
    <cfRule type="cellIs" dxfId="22939" priority="3275" operator="equal">
      <formula>"연"</formula>
    </cfRule>
    <cfRule type="cellIs" dxfId="22938" priority="3276" operator="equal">
      <formula>"연"</formula>
    </cfRule>
    <cfRule type="cellIs" dxfId="22937" priority="3277" operator="equal">
      <formula>"연"</formula>
    </cfRule>
    <cfRule type="cellIs" dxfId="22936" priority="3278" operator="equal">
      <formula>"연"</formula>
    </cfRule>
  </conditionalFormatting>
  <conditionalFormatting sqref="J34">
    <cfRule type="cellIs" dxfId="22935" priority="3268" operator="equal">
      <formula>"연"</formula>
    </cfRule>
  </conditionalFormatting>
  <conditionalFormatting sqref="J34">
    <cfRule type="cellIs" dxfId="22934" priority="3273" operator="equal">
      <formula>"연"</formula>
    </cfRule>
  </conditionalFormatting>
  <conditionalFormatting sqref="J34">
    <cfRule type="cellIs" dxfId="22933" priority="3270" operator="equal">
      <formula>"연"</formula>
    </cfRule>
    <cfRule type="cellIs" dxfId="22932" priority="3271" operator="equal">
      <formula>"연"</formula>
    </cfRule>
    <cfRule type="cellIs" dxfId="22931" priority="3272" operator="equal">
      <formula>"연"</formula>
    </cfRule>
  </conditionalFormatting>
  <conditionalFormatting sqref="J34">
    <cfRule type="cellIs" dxfId="22930" priority="3269" operator="equal">
      <formula>"연"</formula>
    </cfRule>
  </conditionalFormatting>
  <conditionalFormatting sqref="J34">
    <cfRule type="cellIs" dxfId="22929" priority="3263" operator="equal">
      <formula>"연"</formula>
    </cfRule>
    <cfRule type="cellIs" dxfId="22928" priority="3264" operator="equal">
      <formula>"연"</formula>
    </cfRule>
    <cfRule type="cellIs" dxfId="22927" priority="3265" operator="equal">
      <formula>"연"</formula>
    </cfRule>
    <cfRule type="cellIs" dxfId="22926" priority="3266" operator="equal">
      <formula>"연"</formula>
    </cfRule>
    <cfRule type="cellIs" dxfId="22925" priority="3267" operator="equal">
      <formula>"연"</formula>
    </cfRule>
  </conditionalFormatting>
  <conditionalFormatting sqref="J34">
    <cfRule type="cellIs" dxfId="22924" priority="3262" operator="equal">
      <formula>"연"</formula>
    </cfRule>
  </conditionalFormatting>
  <conditionalFormatting sqref="J34">
    <cfRule type="cellIs" dxfId="22923" priority="3259" operator="equal">
      <formula>"연"</formula>
    </cfRule>
    <cfRule type="cellIs" dxfId="22922" priority="3260" operator="equal">
      <formula>"연"</formula>
    </cfRule>
    <cfRule type="cellIs" dxfId="22921" priority="3261" operator="equal">
      <formula>"연"</formula>
    </cfRule>
  </conditionalFormatting>
  <conditionalFormatting sqref="J34">
    <cfRule type="cellIs" dxfId="22920" priority="3258" operator="equal">
      <formula>"연"</formula>
    </cfRule>
  </conditionalFormatting>
  <conditionalFormatting sqref="J34">
    <cfRule type="cellIs" dxfId="22919" priority="3253" operator="equal">
      <formula>"연"</formula>
    </cfRule>
    <cfRule type="cellIs" dxfId="22918" priority="3254" operator="equal">
      <formula>"연"</formula>
    </cfRule>
    <cfRule type="cellIs" dxfId="22917" priority="3255" operator="equal">
      <formula>"연"</formula>
    </cfRule>
    <cfRule type="cellIs" dxfId="22916" priority="3256" operator="equal">
      <formula>"연"</formula>
    </cfRule>
    <cfRule type="cellIs" dxfId="22915" priority="3257" operator="equal">
      <formula>"연"</formula>
    </cfRule>
  </conditionalFormatting>
  <conditionalFormatting sqref="J34">
    <cfRule type="cellIs" dxfId="22914" priority="3248" operator="equal">
      <formula>"연"</formula>
    </cfRule>
    <cfRule type="cellIs" dxfId="22913" priority="3249" operator="equal">
      <formula>"연"</formula>
    </cfRule>
    <cfRule type="cellIs" dxfId="22912" priority="3250" operator="equal">
      <formula>"연"</formula>
    </cfRule>
    <cfRule type="cellIs" dxfId="22911" priority="3251" operator="equal">
      <formula>"연"</formula>
    </cfRule>
    <cfRule type="cellIs" dxfId="22910" priority="3252" operator="equal">
      <formula>"연"</formula>
    </cfRule>
  </conditionalFormatting>
  <conditionalFormatting sqref="J34">
    <cfRule type="cellIs" dxfId="22909" priority="3246" operator="equal">
      <formula>"연"</formula>
    </cfRule>
  </conditionalFormatting>
  <conditionalFormatting sqref="J34">
    <cfRule type="cellIs" dxfId="22908" priority="3247" operator="equal">
      <formula>"연"</formula>
    </cfRule>
  </conditionalFormatting>
  <conditionalFormatting sqref="J34">
    <cfRule type="cellIs" dxfId="22907" priority="3245" operator="equal">
      <formula>"연"</formula>
    </cfRule>
  </conditionalFormatting>
  <conditionalFormatting sqref="J34">
    <cfRule type="cellIs" dxfId="22906" priority="3242" operator="equal">
      <formula>"연"</formula>
    </cfRule>
    <cfRule type="cellIs" dxfId="22905" priority="3243" operator="equal">
      <formula>"연"</formula>
    </cfRule>
    <cfRule type="cellIs" dxfId="22904" priority="3244" operator="equal">
      <formula>"연"</formula>
    </cfRule>
  </conditionalFormatting>
  <conditionalFormatting sqref="J34">
    <cfRule type="cellIs" dxfId="22903" priority="3241" operator="equal">
      <formula>"연"</formula>
    </cfRule>
  </conditionalFormatting>
  <conditionalFormatting sqref="K34">
    <cfRule type="cellIs" dxfId="22902" priority="3235" operator="equal">
      <formula>"연"</formula>
    </cfRule>
  </conditionalFormatting>
  <conditionalFormatting sqref="K34">
    <cfRule type="cellIs" dxfId="22901" priority="3240" operator="equal">
      <formula>"연"</formula>
    </cfRule>
  </conditionalFormatting>
  <conditionalFormatting sqref="K34">
    <cfRule type="cellIs" dxfId="22900" priority="3237" operator="equal">
      <formula>"연"</formula>
    </cfRule>
    <cfRule type="cellIs" dxfId="22899" priority="3238" operator="equal">
      <formula>"연"</formula>
    </cfRule>
    <cfRule type="cellIs" dxfId="22898" priority="3239" operator="equal">
      <formula>"연"</formula>
    </cfRule>
  </conditionalFormatting>
  <conditionalFormatting sqref="K34">
    <cfRule type="cellIs" dxfId="22897" priority="3236" operator="equal">
      <formula>"연"</formula>
    </cfRule>
  </conditionalFormatting>
  <conditionalFormatting sqref="K34">
    <cfRule type="cellIs" dxfId="22896" priority="3230" operator="equal">
      <formula>"연"</formula>
    </cfRule>
    <cfRule type="cellIs" dxfId="22895" priority="3231" operator="equal">
      <formula>"연"</formula>
    </cfRule>
    <cfRule type="cellIs" dxfId="22894" priority="3232" operator="equal">
      <formula>"연"</formula>
    </cfRule>
    <cfRule type="cellIs" dxfId="22893" priority="3233" operator="equal">
      <formula>"연"</formula>
    </cfRule>
    <cfRule type="cellIs" dxfId="22892" priority="3234" operator="equal">
      <formula>"연"</formula>
    </cfRule>
  </conditionalFormatting>
  <conditionalFormatting sqref="K34">
    <cfRule type="cellIs" dxfId="22891" priority="3229" operator="equal">
      <formula>"연"</formula>
    </cfRule>
  </conditionalFormatting>
  <conditionalFormatting sqref="K34">
    <cfRule type="cellIs" dxfId="22890" priority="3226" operator="equal">
      <formula>"연"</formula>
    </cfRule>
    <cfRule type="cellIs" dxfId="22889" priority="3227" operator="equal">
      <formula>"연"</formula>
    </cfRule>
    <cfRule type="cellIs" dxfId="22888" priority="3228" operator="equal">
      <formula>"연"</formula>
    </cfRule>
  </conditionalFormatting>
  <conditionalFormatting sqref="K34">
    <cfRule type="cellIs" dxfId="22887" priority="3225" operator="equal">
      <formula>"연"</formula>
    </cfRule>
  </conditionalFormatting>
  <conditionalFormatting sqref="K34">
    <cfRule type="cellIs" dxfId="22886" priority="3220" operator="equal">
      <formula>"연"</formula>
    </cfRule>
    <cfRule type="cellIs" dxfId="22885" priority="3221" operator="equal">
      <formula>"연"</formula>
    </cfRule>
    <cfRule type="cellIs" dxfId="22884" priority="3222" operator="equal">
      <formula>"연"</formula>
    </cfRule>
    <cfRule type="cellIs" dxfId="22883" priority="3223" operator="equal">
      <formula>"연"</formula>
    </cfRule>
    <cfRule type="cellIs" dxfId="22882" priority="3224" operator="equal">
      <formula>"연"</formula>
    </cfRule>
  </conditionalFormatting>
  <conditionalFormatting sqref="K34">
    <cfRule type="cellIs" dxfId="22881" priority="3215" operator="equal">
      <formula>"연"</formula>
    </cfRule>
    <cfRule type="cellIs" dxfId="22880" priority="3216" operator="equal">
      <formula>"연"</formula>
    </cfRule>
    <cfRule type="cellIs" dxfId="22879" priority="3217" operator="equal">
      <formula>"연"</formula>
    </cfRule>
    <cfRule type="cellIs" dxfId="22878" priority="3218" operator="equal">
      <formula>"연"</formula>
    </cfRule>
    <cfRule type="cellIs" dxfId="22877" priority="3219" operator="equal">
      <formula>"연"</formula>
    </cfRule>
  </conditionalFormatting>
  <conditionalFormatting sqref="K34">
    <cfRule type="cellIs" dxfId="22876" priority="3213" operator="equal">
      <formula>"연"</formula>
    </cfRule>
  </conditionalFormatting>
  <conditionalFormatting sqref="K34">
    <cfRule type="cellIs" dxfId="22875" priority="3214" operator="equal">
      <formula>"연"</formula>
    </cfRule>
  </conditionalFormatting>
  <conditionalFormatting sqref="K34">
    <cfRule type="cellIs" dxfId="22874" priority="3212" operator="equal">
      <formula>"연"</formula>
    </cfRule>
  </conditionalFormatting>
  <conditionalFormatting sqref="K34">
    <cfRule type="cellIs" dxfId="22873" priority="3209" operator="equal">
      <formula>"연"</formula>
    </cfRule>
    <cfRule type="cellIs" dxfId="22872" priority="3210" operator="equal">
      <formula>"연"</formula>
    </cfRule>
    <cfRule type="cellIs" dxfId="22871" priority="3211" operator="equal">
      <formula>"연"</formula>
    </cfRule>
  </conditionalFormatting>
  <conditionalFormatting sqref="K34">
    <cfRule type="cellIs" dxfId="22870" priority="3208" operator="equal">
      <formula>"연"</formula>
    </cfRule>
  </conditionalFormatting>
  <conditionalFormatting sqref="Q34">
    <cfRule type="cellIs" dxfId="22869" priority="3202" operator="equal">
      <formula>"연"</formula>
    </cfRule>
  </conditionalFormatting>
  <conditionalFormatting sqref="Q34">
    <cfRule type="cellIs" dxfId="22868" priority="3207" operator="equal">
      <formula>"연"</formula>
    </cfRule>
  </conditionalFormatting>
  <conditionalFormatting sqref="Q34">
    <cfRule type="cellIs" dxfId="22867" priority="3204" operator="equal">
      <formula>"연"</formula>
    </cfRule>
    <cfRule type="cellIs" dxfId="22866" priority="3205" operator="equal">
      <formula>"연"</formula>
    </cfRule>
    <cfRule type="cellIs" dxfId="22865" priority="3206" operator="equal">
      <formula>"연"</formula>
    </cfRule>
  </conditionalFormatting>
  <conditionalFormatting sqref="Q34">
    <cfRule type="cellIs" dxfId="22864" priority="3203" operator="equal">
      <formula>"연"</formula>
    </cfRule>
  </conditionalFormatting>
  <conditionalFormatting sqref="Q34">
    <cfRule type="cellIs" dxfId="22863" priority="3197" operator="equal">
      <formula>"연"</formula>
    </cfRule>
    <cfRule type="cellIs" dxfId="22862" priority="3198" operator="equal">
      <formula>"연"</formula>
    </cfRule>
    <cfRule type="cellIs" dxfId="22861" priority="3199" operator="equal">
      <formula>"연"</formula>
    </cfRule>
    <cfRule type="cellIs" dxfId="22860" priority="3200" operator="equal">
      <formula>"연"</formula>
    </cfRule>
    <cfRule type="cellIs" dxfId="22859" priority="3201" operator="equal">
      <formula>"연"</formula>
    </cfRule>
  </conditionalFormatting>
  <conditionalFormatting sqref="Q34">
    <cfRule type="cellIs" dxfId="22858" priority="3196" operator="equal">
      <formula>"연"</formula>
    </cfRule>
  </conditionalFormatting>
  <conditionalFormatting sqref="Q34">
    <cfRule type="cellIs" dxfId="22857" priority="3193" operator="equal">
      <formula>"연"</formula>
    </cfRule>
    <cfRule type="cellIs" dxfId="22856" priority="3194" operator="equal">
      <formula>"연"</formula>
    </cfRule>
    <cfRule type="cellIs" dxfId="22855" priority="3195" operator="equal">
      <formula>"연"</formula>
    </cfRule>
  </conditionalFormatting>
  <conditionalFormatting sqref="Q34">
    <cfRule type="cellIs" dxfId="22854" priority="3192" operator="equal">
      <formula>"연"</formula>
    </cfRule>
  </conditionalFormatting>
  <conditionalFormatting sqref="Q34">
    <cfRule type="cellIs" dxfId="22853" priority="3187" operator="equal">
      <formula>"연"</formula>
    </cfRule>
    <cfRule type="cellIs" dxfId="22852" priority="3188" operator="equal">
      <formula>"연"</formula>
    </cfRule>
    <cfRule type="cellIs" dxfId="22851" priority="3189" operator="equal">
      <formula>"연"</formula>
    </cfRule>
    <cfRule type="cellIs" dxfId="22850" priority="3190" operator="equal">
      <formula>"연"</formula>
    </cfRule>
    <cfRule type="cellIs" dxfId="22849" priority="3191" operator="equal">
      <formula>"연"</formula>
    </cfRule>
  </conditionalFormatting>
  <conditionalFormatting sqref="Q34">
    <cfRule type="cellIs" dxfId="22848" priority="3182" operator="equal">
      <formula>"연"</formula>
    </cfRule>
    <cfRule type="cellIs" dxfId="22847" priority="3183" operator="equal">
      <formula>"연"</formula>
    </cfRule>
    <cfRule type="cellIs" dxfId="22846" priority="3184" operator="equal">
      <formula>"연"</formula>
    </cfRule>
    <cfRule type="cellIs" dxfId="22845" priority="3185" operator="equal">
      <formula>"연"</formula>
    </cfRule>
    <cfRule type="cellIs" dxfId="22844" priority="3186" operator="equal">
      <formula>"연"</formula>
    </cfRule>
  </conditionalFormatting>
  <conditionalFormatting sqref="Q34">
    <cfRule type="cellIs" dxfId="22843" priority="3180" operator="equal">
      <formula>"연"</formula>
    </cfRule>
  </conditionalFormatting>
  <conditionalFormatting sqref="Q34">
    <cfRule type="cellIs" dxfId="22842" priority="3181" operator="equal">
      <formula>"연"</formula>
    </cfRule>
  </conditionalFormatting>
  <conditionalFormatting sqref="Q34">
    <cfRule type="cellIs" dxfId="22841" priority="3179" operator="equal">
      <formula>"연"</formula>
    </cfRule>
  </conditionalFormatting>
  <conditionalFormatting sqref="Q34">
    <cfRule type="cellIs" dxfId="22840" priority="3176" operator="equal">
      <formula>"연"</formula>
    </cfRule>
    <cfRule type="cellIs" dxfId="22839" priority="3177" operator="equal">
      <formula>"연"</formula>
    </cfRule>
    <cfRule type="cellIs" dxfId="22838" priority="3178" operator="equal">
      <formula>"연"</formula>
    </cfRule>
  </conditionalFormatting>
  <conditionalFormatting sqref="Q34">
    <cfRule type="cellIs" dxfId="22837" priority="3175" operator="equal">
      <formula>"연"</formula>
    </cfRule>
  </conditionalFormatting>
  <conditionalFormatting sqref="R34">
    <cfRule type="cellIs" dxfId="22836" priority="3169" operator="equal">
      <formula>"연"</formula>
    </cfRule>
  </conditionalFormatting>
  <conditionalFormatting sqref="R34">
    <cfRule type="cellIs" dxfId="22835" priority="3174" operator="equal">
      <formula>"연"</formula>
    </cfRule>
  </conditionalFormatting>
  <conditionalFormatting sqref="R34">
    <cfRule type="cellIs" dxfId="22834" priority="3171" operator="equal">
      <formula>"연"</formula>
    </cfRule>
    <cfRule type="cellIs" dxfId="22833" priority="3172" operator="equal">
      <formula>"연"</formula>
    </cfRule>
    <cfRule type="cellIs" dxfId="22832" priority="3173" operator="equal">
      <formula>"연"</formula>
    </cfRule>
  </conditionalFormatting>
  <conditionalFormatting sqref="R34">
    <cfRule type="cellIs" dxfId="22831" priority="3170" operator="equal">
      <formula>"연"</formula>
    </cfRule>
  </conditionalFormatting>
  <conditionalFormatting sqref="R34">
    <cfRule type="cellIs" dxfId="22830" priority="3164" operator="equal">
      <formula>"연"</formula>
    </cfRule>
    <cfRule type="cellIs" dxfId="22829" priority="3165" operator="equal">
      <formula>"연"</formula>
    </cfRule>
    <cfRule type="cellIs" dxfId="22828" priority="3166" operator="equal">
      <formula>"연"</formula>
    </cfRule>
    <cfRule type="cellIs" dxfId="22827" priority="3167" operator="equal">
      <formula>"연"</formula>
    </cfRule>
    <cfRule type="cellIs" dxfId="22826" priority="3168" operator="equal">
      <formula>"연"</formula>
    </cfRule>
  </conditionalFormatting>
  <conditionalFormatting sqref="R34">
    <cfRule type="cellIs" dxfId="22825" priority="3163" operator="equal">
      <formula>"연"</formula>
    </cfRule>
  </conditionalFormatting>
  <conditionalFormatting sqref="R34">
    <cfRule type="cellIs" dxfId="22824" priority="3160" operator="equal">
      <formula>"연"</formula>
    </cfRule>
    <cfRule type="cellIs" dxfId="22823" priority="3161" operator="equal">
      <formula>"연"</formula>
    </cfRule>
    <cfRule type="cellIs" dxfId="22822" priority="3162" operator="equal">
      <formula>"연"</formula>
    </cfRule>
  </conditionalFormatting>
  <conditionalFormatting sqref="R34">
    <cfRule type="cellIs" dxfId="22821" priority="3159" operator="equal">
      <formula>"연"</formula>
    </cfRule>
  </conditionalFormatting>
  <conditionalFormatting sqref="R34">
    <cfRule type="cellIs" dxfId="22820" priority="3154" operator="equal">
      <formula>"연"</formula>
    </cfRule>
    <cfRule type="cellIs" dxfId="22819" priority="3155" operator="equal">
      <formula>"연"</formula>
    </cfRule>
    <cfRule type="cellIs" dxfId="22818" priority="3156" operator="equal">
      <formula>"연"</formula>
    </cfRule>
    <cfRule type="cellIs" dxfId="22817" priority="3157" operator="equal">
      <formula>"연"</formula>
    </cfRule>
    <cfRule type="cellIs" dxfId="22816" priority="3158" operator="equal">
      <formula>"연"</formula>
    </cfRule>
  </conditionalFormatting>
  <conditionalFormatting sqref="R34">
    <cfRule type="cellIs" dxfId="22815" priority="3149" operator="equal">
      <formula>"연"</formula>
    </cfRule>
    <cfRule type="cellIs" dxfId="22814" priority="3150" operator="equal">
      <formula>"연"</formula>
    </cfRule>
    <cfRule type="cellIs" dxfId="22813" priority="3151" operator="equal">
      <formula>"연"</formula>
    </cfRule>
    <cfRule type="cellIs" dxfId="22812" priority="3152" operator="equal">
      <formula>"연"</formula>
    </cfRule>
    <cfRule type="cellIs" dxfId="22811" priority="3153" operator="equal">
      <formula>"연"</formula>
    </cfRule>
  </conditionalFormatting>
  <conditionalFormatting sqref="R34">
    <cfRule type="cellIs" dxfId="22810" priority="3147" operator="equal">
      <formula>"연"</formula>
    </cfRule>
  </conditionalFormatting>
  <conditionalFormatting sqref="R34">
    <cfRule type="cellIs" dxfId="22809" priority="3148" operator="equal">
      <formula>"연"</formula>
    </cfRule>
  </conditionalFormatting>
  <conditionalFormatting sqref="R34">
    <cfRule type="cellIs" dxfId="22808" priority="3146" operator="equal">
      <formula>"연"</formula>
    </cfRule>
  </conditionalFormatting>
  <conditionalFormatting sqref="R34">
    <cfRule type="cellIs" dxfId="22807" priority="3143" operator="equal">
      <formula>"연"</formula>
    </cfRule>
    <cfRule type="cellIs" dxfId="22806" priority="3144" operator="equal">
      <formula>"연"</formula>
    </cfRule>
    <cfRule type="cellIs" dxfId="22805" priority="3145" operator="equal">
      <formula>"연"</formula>
    </cfRule>
  </conditionalFormatting>
  <conditionalFormatting sqref="R34">
    <cfRule type="cellIs" dxfId="22804" priority="3142" operator="equal">
      <formula>"연"</formula>
    </cfRule>
  </conditionalFormatting>
  <conditionalFormatting sqref="X34">
    <cfRule type="cellIs" dxfId="22803" priority="3136" operator="equal">
      <formula>"연"</formula>
    </cfRule>
  </conditionalFormatting>
  <conditionalFormatting sqref="X34">
    <cfRule type="cellIs" dxfId="22802" priority="3141" operator="equal">
      <formula>"연"</formula>
    </cfRule>
  </conditionalFormatting>
  <conditionalFormatting sqref="X34">
    <cfRule type="cellIs" dxfId="22801" priority="3138" operator="equal">
      <formula>"연"</formula>
    </cfRule>
    <cfRule type="cellIs" dxfId="22800" priority="3139" operator="equal">
      <formula>"연"</formula>
    </cfRule>
    <cfRule type="cellIs" dxfId="22799" priority="3140" operator="equal">
      <formula>"연"</formula>
    </cfRule>
  </conditionalFormatting>
  <conditionalFormatting sqref="X34">
    <cfRule type="cellIs" dxfId="22798" priority="3137" operator="equal">
      <formula>"연"</formula>
    </cfRule>
  </conditionalFormatting>
  <conditionalFormatting sqref="X34">
    <cfRule type="cellIs" dxfId="22797" priority="3131" operator="equal">
      <formula>"연"</formula>
    </cfRule>
    <cfRule type="cellIs" dxfId="22796" priority="3132" operator="equal">
      <formula>"연"</formula>
    </cfRule>
    <cfRule type="cellIs" dxfId="22795" priority="3133" operator="equal">
      <formula>"연"</formula>
    </cfRule>
    <cfRule type="cellIs" dxfId="22794" priority="3134" operator="equal">
      <formula>"연"</formula>
    </cfRule>
    <cfRule type="cellIs" dxfId="22793" priority="3135" operator="equal">
      <formula>"연"</formula>
    </cfRule>
  </conditionalFormatting>
  <conditionalFormatting sqref="X34">
    <cfRule type="cellIs" dxfId="22792" priority="3130" operator="equal">
      <formula>"연"</formula>
    </cfRule>
  </conditionalFormatting>
  <conditionalFormatting sqref="X34">
    <cfRule type="cellIs" dxfId="22791" priority="3127" operator="equal">
      <formula>"연"</formula>
    </cfRule>
    <cfRule type="cellIs" dxfId="22790" priority="3128" operator="equal">
      <formula>"연"</formula>
    </cfRule>
    <cfRule type="cellIs" dxfId="22789" priority="3129" operator="equal">
      <formula>"연"</formula>
    </cfRule>
  </conditionalFormatting>
  <conditionalFormatting sqref="X34">
    <cfRule type="cellIs" dxfId="22788" priority="3126" operator="equal">
      <formula>"연"</formula>
    </cfRule>
  </conditionalFormatting>
  <conditionalFormatting sqref="X34">
    <cfRule type="cellIs" dxfId="22787" priority="3121" operator="equal">
      <formula>"연"</formula>
    </cfRule>
    <cfRule type="cellIs" dxfId="22786" priority="3122" operator="equal">
      <formula>"연"</formula>
    </cfRule>
    <cfRule type="cellIs" dxfId="22785" priority="3123" operator="equal">
      <formula>"연"</formula>
    </cfRule>
    <cfRule type="cellIs" dxfId="22784" priority="3124" operator="equal">
      <formula>"연"</formula>
    </cfRule>
    <cfRule type="cellIs" dxfId="22783" priority="3125" operator="equal">
      <formula>"연"</formula>
    </cfRule>
  </conditionalFormatting>
  <conditionalFormatting sqref="X34">
    <cfRule type="cellIs" dxfId="22782" priority="3116" operator="equal">
      <formula>"연"</formula>
    </cfRule>
    <cfRule type="cellIs" dxfId="22781" priority="3117" operator="equal">
      <formula>"연"</formula>
    </cfRule>
    <cfRule type="cellIs" dxfId="22780" priority="3118" operator="equal">
      <formula>"연"</formula>
    </cfRule>
    <cfRule type="cellIs" dxfId="22779" priority="3119" operator="equal">
      <formula>"연"</formula>
    </cfRule>
    <cfRule type="cellIs" dxfId="22778" priority="3120" operator="equal">
      <formula>"연"</formula>
    </cfRule>
  </conditionalFormatting>
  <conditionalFormatting sqref="X34">
    <cfRule type="cellIs" dxfId="22777" priority="3114" operator="equal">
      <formula>"연"</formula>
    </cfRule>
  </conditionalFormatting>
  <conditionalFormatting sqref="X34">
    <cfRule type="cellIs" dxfId="22776" priority="3115" operator="equal">
      <formula>"연"</formula>
    </cfRule>
  </conditionalFormatting>
  <conditionalFormatting sqref="X34">
    <cfRule type="cellIs" dxfId="22775" priority="3113" operator="equal">
      <formula>"연"</formula>
    </cfRule>
  </conditionalFormatting>
  <conditionalFormatting sqref="X34">
    <cfRule type="cellIs" dxfId="22774" priority="3110" operator="equal">
      <formula>"연"</formula>
    </cfRule>
    <cfRule type="cellIs" dxfId="22773" priority="3111" operator="equal">
      <formula>"연"</formula>
    </cfRule>
    <cfRule type="cellIs" dxfId="22772" priority="3112" operator="equal">
      <formula>"연"</formula>
    </cfRule>
  </conditionalFormatting>
  <conditionalFormatting sqref="X34">
    <cfRule type="cellIs" dxfId="22771" priority="3109" operator="equal">
      <formula>"연"</formula>
    </cfRule>
  </conditionalFormatting>
  <conditionalFormatting sqref="Y34">
    <cfRule type="cellIs" dxfId="22770" priority="3103" operator="equal">
      <formula>"연"</formula>
    </cfRule>
  </conditionalFormatting>
  <conditionalFormatting sqref="Y34">
    <cfRule type="cellIs" dxfId="22769" priority="3108" operator="equal">
      <formula>"연"</formula>
    </cfRule>
  </conditionalFormatting>
  <conditionalFormatting sqref="Y34">
    <cfRule type="cellIs" dxfId="22768" priority="3105" operator="equal">
      <formula>"연"</formula>
    </cfRule>
    <cfRule type="cellIs" dxfId="22767" priority="3106" operator="equal">
      <formula>"연"</formula>
    </cfRule>
    <cfRule type="cellIs" dxfId="22766" priority="3107" operator="equal">
      <formula>"연"</formula>
    </cfRule>
  </conditionalFormatting>
  <conditionalFormatting sqref="Y34">
    <cfRule type="cellIs" dxfId="22765" priority="3104" operator="equal">
      <formula>"연"</formula>
    </cfRule>
  </conditionalFormatting>
  <conditionalFormatting sqref="Y34">
    <cfRule type="cellIs" dxfId="22764" priority="3098" operator="equal">
      <formula>"연"</formula>
    </cfRule>
    <cfRule type="cellIs" dxfId="22763" priority="3099" operator="equal">
      <formula>"연"</formula>
    </cfRule>
    <cfRule type="cellIs" dxfId="22762" priority="3100" operator="equal">
      <formula>"연"</formula>
    </cfRule>
    <cfRule type="cellIs" dxfId="22761" priority="3101" operator="equal">
      <formula>"연"</formula>
    </cfRule>
    <cfRule type="cellIs" dxfId="22760" priority="3102" operator="equal">
      <formula>"연"</formula>
    </cfRule>
  </conditionalFormatting>
  <conditionalFormatting sqref="Y34">
    <cfRule type="cellIs" dxfId="22759" priority="3097" operator="equal">
      <formula>"연"</formula>
    </cfRule>
  </conditionalFormatting>
  <conditionalFormatting sqref="Y34">
    <cfRule type="cellIs" dxfId="22758" priority="3094" operator="equal">
      <formula>"연"</formula>
    </cfRule>
    <cfRule type="cellIs" dxfId="22757" priority="3095" operator="equal">
      <formula>"연"</formula>
    </cfRule>
    <cfRule type="cellIs" dxfId="22756" priority="3096" operator="equal">
      <formula>"연"</formula>
    </cfRule>
  </conditionalFormatting>
  <conditionalFormatting sqref="Y34">
    <cfRule type="cellIs" dxfId="22755" priority="3093" operator="equal">
      <formula>"연"</formula>
    </cfRule>
  </conditionalFormatting>
  <conditionalFormatting sqref="Y34">
    <cfRule type="cellIs" dxfId="22754" priority="3088" operator="equal">
      <formula>"연"</formula>
    </cfRule>
    <cfRule type="cellIs" dxfId="22753" priority="3089" operator="equal">
      <formula>"연"</formula>
    </cfRule>
    <cfRule type="cellIs" dxfId="22752" priority="3090" operator="equal">
      <formula>"연"</formula>
    </cfRule>
    <cfRule type="cellIs" dxfId="22751" priority="3091" operator="equal">
      <formula>"연"</formula>
    </cfRule>
    <cfRule type="cellIs" dxfId="22750" priority="3092" operator="equal">
      <formula>"연"</formula>
    </cfRule>
  </conditionalFormatting>
  <conditionalFormatting sqref="Y34">
    <cfRule type="cellIs" dxfId="22749" priority="3083" operator="equal">
      <formula>"연"</formula>
    </cfRule>
    <cfRule type="cellIs" dxfId="22748" priority="3084" operator="equal">
      <formula>"연"</formula>
    </cfRule>
    <cfRule type="cellIs" dxfId="22747" priority="3085" operator="equal">
      <formula>"연"</formula>
    </cfRule>
    <cfRule type="cellIs" dxfId="22746" priority="3086" operator="equal">
      <formula>"연"</formula>
    </cfRule>
    <cfRule type="cellIs" dxfId="22745" priority="3087" operator="equal">
      <formula>"연"</formula>
    </cfRule>
  </conditionalFormatting>
  <conditionalFormatting sqref="Y34">
    <cfRule type="cellIs" dxfId="22744" priority="3081" operator="equal">
      <formula>"연"</formula>
    </cfRule>
  </conditionalFormatting>
  <conditionalFormatting sqref="Y34">
    <cfRule type="cellIs" dxfId="22743" priority="3082" operator="equal">
      <formula>"연"</formula>
    </cfRule>
  </conditionalFormatting>
  <conditionalFormatting sqref="Y34">
    <cfRule type="cellIs" dxfId="22742" priority="3080" operator="equal">
      <formula>"연"</formula>
    </cfRule>
  </conditionalFormatting>
  <conditionalFormatting sqref="Y34">
    <cfRule type="cellIs" dxfId="22741" priority="3077" operator="equal">
      <formula>"연"</formula>
    </cfRule>
    <cfRule type="cellIs" dxfId="22740" priority="3078" operator="equal">
      <formula>"연"</formula>
    </cfRule>
    <cfRule type="cellIs" dxfId="22739" priority="3079" operator="equal">
      <formula>"연"</formula>
    </cfRule>
  </conditionalFormatting>
  <conditionalFormatting sqref="Y34">
    <cfRule type="cellIs" dxfId="22738" priority="3076" operator="equal">
      <formula>"연"</formula>
    </cfRule>
  </conditionalFormatting>
  <conditionalFormatting sqref="AE34">
    <cfRule type="cellIs" dxfId="22737" priority="3037" operator="equal">
      <formula>"연"</formula>
    </cfRule>
  </conditionalFormatting>
  <conditionalFormatting sqref="AE34">
    <cfRule type="cellIs" dxfId="22736" priority="3042" operator="equal">
      <formula>"연"</formula>
    </cfRule>
  </conditionalFormatting>
  <conditionalFormatting sqref="AE34">
    <cfRule type="cellIs" dxfId="22735" priority="3039" operator="equal">
      <formula>"연"</formula>
    </cfRule>
    <cfRule type="cellIs" dxfId="22734" priority="3040" operator="equal">
      <formula>"연"</formula>
    </cfRule>
    <cfRule type="cellIs" dxfId="22733" priority="3041" operator="equal">
      <formula>"연"</formula>
    </cfRule>
  </conditionalFormatting>
  <conditionalFormatting sqref="AE34">
    <cfRule type="cellIs" dxfId="22732" priority="3038" operator="equal">
      <formula>"연"</formula>
    </cfRule>
  </conditionalFormatting>
  <conditionalFormatting sqref="AE34">
    <cfRule type="cellIs" dxfId="22731" priority="3032" operator="equal">
      <formula>"연"</formula>
    </cfRule>
    <cfRule type="cellIs" dxfId="22730" priority="3033" operator="equal">
      <formula>"연"</formula>
    </cfRule>
    <cfRule type="cellIs" dxfId="22729" priority="3034" operator="equal">
      <formula>"연"</formula>
    </cfRule>
    <cfRule type="cellIs" dxfId="22728" priority="3035" operator="equal">
      <formula>"연"</formula>
    </cfRule>
    <cfRule type="cellIs" dxfId="22727" priority="3036" operator="equal">
      <formula>"연"</formula>
    </cfRule>
  </conditionalFormatting>
  <conditionalFormatting sqref="AE34">
    <cfRule type="cellIs" dxfId="22726" priority="3031" operator="equal">
      <formula>"연"</formula>
    </cfRule>
  </conditionalFormatting>
  <conditionalFormatting sqref="AE34">
    <cfRule type="cellIs" dxfId="22725" priority="3028" operator="equal">
      <formula>"연"</formula>
    </cfRule>
    <cfRule type="cellIs" dxfId="22724" priority="3029" operator="equal">
      <formula>"연"</formula>
    </cfRule>
    <cfRule type="cellIs" dxfId="22723" priority="3030" operator="equal">
      <formula>"연"</formula>
    </cfRule>
  </conditionalFormatting>
  <conditionalFormatting sqref="AE34">
    <cfRule type="cellIs" dxfId="22722" priority="3027" operator="equal">
      <formula>"연"</formula>
    </cfRule>
  </conditionalFormatting>
  <conditionalFormatting sqref="AE34">
    <cfRule type="cellIs" dxfId="22721" priority="3022" operator="equal">
      <formula>"연"</formula>
    </cfRule>
    <cfRule type="cellIs" dxfId="22720" priority="3023" operator="equal">
      <formula>"연"</formula>
    </cfRule>
    <cfRule type="cellIs" dxfId="22719" priority="3024" operator="equal">
      <formula>"연"</formula>
    </cfRule>
    <cfRule type="cellIs" dxfId="22718" priority="3025" operator="equal">
      <formula>"연"</formula>
    </cfRule>
    <cfRule type="cellIs" dxfId="22717" priority="3026" operator="equal">
      <formula>"연"</formula>
    </cfRule>
  </conditionalFormatting>
  <conditionalFormatting sqref="AE34">
    <cfRule type="cellIs" dxfId="22716" priority="3017" operator="equal">
      <formula>"연"</formula>
    </cfRule>
    <cfRule type="cellIs" dxfId="22715" priority="3018" operator="equal">
      <formula>"연"</formula>
    </cfRule>
    <cfRule type="cellIs" dxfId="22714" priority="3019" operator="equal">
      <formula>"연"</formula>
    </cfRule>
    <cfRule type="cellIs" dxfId="22713" priority="3020" operator="equal">
      <formula>"연"</formula>
    </cfRule>
    <cfRule type="cellIs" dxfId="22712" priority="3021" operator="equal">
      <formula>"연"</formula>
    </cfRule>
  </conditionalFormatting>
  <conditionalFormatting sqref="AE34">
    <cfRule type="cellIs" dxfId="22711" priority="3015" operator="equal">
      <formula>"연"</formula>
    </cfRule>
  </conditionalFormatting>
  <conditionalFormatting sqref="AE34">
    <cfRule type="cellIs" dxfId="22710" priority="3016" operator="equal">
      <formula>"연"</formula>
    </cfRule>
  </conditionalFormatting>
  <conditionalFormatting sqref="AE34">
    <cfRule type="cellIs" dxfId="22709" priority="3014" operator="equal">
      <formula>"연"</formula>
    </cfRule>
  </conditionalFormatting>
  <conditionalFormatting sqref="AE34">
    <cfRule type="cellIs" dxfId="22708" priority="3011" operator="equal">
      <formula>"연"</formula>
    </cfRule>
    <cfRule type="cellIs" dxfId="22707" priority="3012" operator="equal">
      <formula>"연"</formula>
    </cfRule>
    <cfRule type="cellIs" dxfId="22706" priority="3013" operator="equal">
      <formula>"연"</formula>
    </cfRule>
  </conditionalFormatting>
  <conditionalFormatting sqref="AE34">
    <cfRule type="cellIs" dxfId="22705" priority="3010" operator="equal">
      <formula>"연"</formula>
    </cfRule>
  </conditionalFormatting>
  <conditionalFormatting sqref="AF34">
    <cfRule type="cellIs" dxfId="22704" priority="3004" operator="equal">
      <formula>"연"</formula>
    </cfRule>
  </conditionalFormatting>
  <conditionalFormatting sqref="AF34">
    <cfRule type="cellIs" dxfId="22703" priority="3009" operator="equal">
      <formula>"연"</formula>
    </cfRule>
  </conditionalFormatting>
  <conditionalFormatting sqref="AF34">
    <cfRule type="cellIs" dxfId="22702" priority="3006" operator="equal">
      <formula>"연"</formula>
    </cfRule>
    <cfRule type="cellIs" dxfId="22701" priority="3007" operator="equal">
      <formula>"연"</formula>
    </cfRule>
    <cfRule type="cellIs" dxfId="22700" priority="3008" operator="equal">
      <formula>"연"</formula>
    </cfRule>
  </conditionalFormatting>
  <conditionalFormatting sqref="AF34">
    <cfRule type="cellIs" dxfId="22699" priority="3005" operator="equal">
      <formula>"연"</formula>
    </cfRule>
  </conditionalFormatting>
  <conditionalFormatting sqref="AF34">
    <cfRule type="cellIs" dxfId="22698" priority="2999" operator="equal">
      <formula>"연"</formula>
    </cfRule>
    <cfRule type="cellIs" dxfId="22697" priority="3000" operator="equal">
      <formula>"연"</formula>
    </cfRule>
    <cfRule type="cellIs" dxfId="22696" priority="3001" operator="equal">
      <formula>"연"</formula>
    </cfRule>
    <cfRule type="cellIs" dxfId="22695" priority="3002" operator="equal">
      <formula>"연"</formula>
    </cfRule>
    <cfRule type="cellIs" dxfId="22694" priority="3003" operator="equal">
      <formula>"연"</formula>
    </cfRule>
  </conditionalFormatting>
  <conditionalFormatting sqref="AF34">
    <cfRule type="cellIs" dxfId="22693" priority="2998" operator="equal">
      <formula>"연"</formula>
    </cfRule>
  </conditionalFormatting>
  <conditionalFormatting sqref="AF34">
    <cfRule type="cellIs" dxfId="22692" priority="2995" operator="equal">
      <formula>"연"</formula>
    </cfRule>
    <cfRule type="cellIs" dxfId="22691" priority="2996" operator="equal">
      <formula>"연"</formula>
    </cfRule>
    <cfRule type="cellIs" dxfId="22690" priority="2997" operator="equal">
      <formula>"연"</formula>
    </cfRule>
  </conditionalFormatting>
  <conditionalFormatting sqref="AF34">
    <cfRule type="cellIs" dxfId="22689" priority="2994" operator="equal">
      <formula>"연"</formula>
    </cfRule>
  </conditionalFormatting>
  <conditionalFormatting sqref="AF34">
    <cfRule type="cellIs" dxfId="22688" priority="2989" operator="equal">
      <formula>"연"</formula>
    </cfRule>
    <cfRule type="cellIs" dxfId="22687" priority="2990" operator="equal">
      <formula>"연"</formula>
    </cfRule>
    <cfRule type="cellIs" dxfId="22686" priority="2991" operator="equal">
      <formula>"연"</formula>
    </cfRule>
    <cfRule type="cellIs" dxfId="22685" priority="2992" operator="equal">
      <formula>"연"</formula>
    </cfRule>
    <cfRule type="cellIs" dxfId="22684" priority="2993" operator="equal">
      <formula>"연"</formula>
    </cfRule>
  </conditionalFormatting>
  <conditionalFormatting sqref="AF34">
    <cfRule type="cellIs" dxfId="22683" priority="2984" operator="equal">
      <formula>"연"</formula>
    </cfRule>
    <cfRule type="cellIs" dxfId="22682" priority="2985" operator="equal">
      <formula>"연"</formula>
    </cfRule>
    <cfRule type="cellIs" dxfId="22681" priority="2986" operator="equal">
      <formula>"연"</formula>
    </cfRule>
    <cfRule type="cellIs" dxfId="22680" priority="2987" operator="equal">
      <formula>"연"</formula>
    </cfRule>
    <cfRule type="cellIs" dxfId="22679" priority="2988" operator="equal">
      <formula>"연"</formula>
    </cfRule>
  </conditionalFormatting>
  <conditionalFormatting sqref="AF34">
    <cfRule type="cellIs" dxfId="22678" priority="2982" operator="equal">
      <formula>"연"</formula>
    </cfRule>
  </conditionalFormatting>
  <conditionalFormatting sqref="AF34">
    <cfRule type="cellIs" dxfId="22677" priority="2983" operator="equal">
      <formula>"연"</formula>
    </cfRule>
  </conditionalFormatting>
  <conditionalFormatting sqref="AF34">
    <cfRule type="cellIs" dxfId="22676" priority="2981" operator="equal">
      <formula>"연"</formula>
    </cfRule>
  </conditionalFormatting>
  <conditionalFormatting sqref="AF34">
    <cfRule type="cellIs" dxfId="22675" priority="2978" operator="equal">
      <formula>"연"</formula>
    </cfRule>
    <cfRule type="cellIs" dxfId="22674" priority="2979" operator="equal">
      <formula>"연"</formula>
    </cfRule>
    <cfRule type="cellIs" dxfId="22673" priority="2980" operator="equal">
      <formula>"연"</formula>
    </cfRule>
  </conditionalFormatting>
  <conditionalFormatting sqref="AF34">
    <cfRule type="cellIs" dxfId="22672" priority="2977" operator="equal">
      <formula>"연"</formula>
    </cfRule>
  </conditionalFormatting>
  <conditionalFormatting sqref="AG34">
    <cfRule type="cellIs" dxfId="22671" priority="2971" operator="equal">
      <formula>"연"</formula>
    </cfRule>
  </conditionalFormatting>
  <conditionalFormatting sqref="AG34">
    <cfRule type="cellIs" dxfId="22670" priority="2976" operator="equal">
      <formula>"연"</formula>
    </cfRule>
  </conditionalFormatting>
  <conditionalFormatting sqref="AG34">
    <cfRule type="cellIs" dxfId="22669" priority="2973" operator="equal">
      <formula>"연"</formula>
    </cfRule>
    <cfRule type="cellIs" dxfId="22668" priority="2974" operator="equal">
      <formula>"연"</formula>
    </cfRule>
    <cfRule type="cellIs" dxfId="22667" priority="2975" operator="equal">
      <formula>"연"</formula>
    </cfRule>
  </conditionalFormatting>
  <conditionalFormatting sqref="AG34">
    <cfRule type="cellIs" dxfId="22666" priority="2972" operator="equal">
      <formula>"연"</formula>
    </cfRule>
  </conditionalFormatting>
  <conditionalFormatting sqref="AG34">
    <cfRule type="cellIs" dxfId="22665" priority="2966" operator="equal">
      <formula>"연"</formula>
    </cfRule>
    <cfRule type="cellIs" dxfId="22664" priority="2967" operator="equal">
      <formula>"연"</formula>
    </cfRule>
    <cfRule type="cellIs" dxfId="22663" priority="2968" operator="equal">
      <formula>"연"</formula>
    </cfRule>
    <cfRule type="cellIs" dxfId="22662" priority="2969" operator="equal">
      <formula>"연"</formula>
    </cfRule>
    <cfRule type="cellIs" dxfId="22661" priority="2970" operator="equal">
      <formula>"연"</formula>
    </cfRule>
  </conditionalFormatting>
  <conditionalFormatting sqref="AG34">
    <cfRule type="cellIs" dxfId="22660" priority="2965" operator="equal">
      <formula>"연"</formula>
    </cfRule>
  </conditionalFormatting>
  <conditionalFormatting sqref="AG34">
    <cfRule type="cellIs" dxfId="22659" priority="2962" operator="equal">
      <formula>"연"</formula>
    </cfRule>
    <cfRule type="cellIs" dxfId="22658" priority="2963" operator="equal">
      <formula>"연"</formula>
    </cfRule>
    <cfRule type="cellIs" dxfId="22657" priority="2964" operator="equal">
      <formula>"연"</formula>
    </cfRule>
  </conditionalFormatting>
  <conditionalFormatting sqref="AG34">
    <cfRule type="cellIs" dxfId="22656" priority="2961" operator="equal">
      <formula>"연"</formula>
    </cfRule>
  </conditionalFormatting>
  <conditionalFormatting sqref="AG34">
    <cfRule type="cellIs" dxfId="22655" priority="2956" operator="equal">
      <formula>"연"</formula>
    </cfRule>
    <cfRule type="cellIs" dxfId="22654" priority="2957" operator="equal">
      <formula>"연"</formula>
    </cfRule>
    <cfRule type="cellIs" dxfId="22653" priority="2958" operator="equal">
      <formula>"연"</formula>
    </cfRule>
    <cfRule type="cellIs" dxfId="22652" priority="2959" operator="equal">
      <formula>"연"</formula>
    </cfRule>
    <cfRule type="cellIs" dxfId="22651" priority="2960" operator="equal">
      <formula>"연"</formula>
    </cfRule>
  </conditionalFormatting>
  <conditionalFormatting sqref="AG34">
    <cfRule type="cellIs" dxfId="22650" priority="2951" operator="equal">
      <formula>"연"</formula>
    </cfRule>
    <cfRule type="cellIs" dxfId="22649" priority="2952" operator="equal">
      <formula>"연"</formula>
    </cfRule>
    <cfRule type="cellIs" dxfId="22648" priority="2953" operator="equal">
      <formula>"연"</formula>
    </cfRule>
    <cfRule type="cellIs" dxfId="22647" priority="2954" operator="equal">
      <formula>"연"</formula>
    </cfRule>
    <cfRule type="cellIs" dxfId="22646" priority="2955" operator="equal">
      <formula>"연"</formula>
    </cfRule>
  </conditionalFormatting>
  <conditionalFormatting sqref="AG34">
    <cfRule type="cellIs" dxfId="22645" priority="2949" operator="equal">
      <formula>"연"</formula>
    </cfRule>
  </conditionalFormatting>
  <conditionalFormatting sqref="AG34">
    <cfRule type="cellIs" dxfId="22644" priority="2950" operator="equal">
      <formula>"연"</formula>
    </cfRule>
  </conditionalFormatting>
  <conditionalFormatting sqref="AG34">
    <cfRule type="cellIs" dxfId="22643" priority="2948" operator="equal">
      <formula>"연"</formula>
    </cfRule>
  </conditionalFormatting>
  <conditionalFormatting sqref="AG34">
    <cfRule type="cellIs" dxfId="22642" priority="2945" operator="equal">
      <formula>"연"</formula>
    </cfRule>
    <cfRule type="cellIs" dxfId="22641" priority="2946" operator="equal">
      <formula>"연"</formula>
    </cfRule>
    <cfRule type="cellIs" dxfId="22640" priority="2947" operator="equal">
      <formula>"연"</formula>
    </cfRule>
  </conditionalFormatting>
  <conditionalFormatting sqref="AG34">
    <cfRule type="cellIs" dxfId="22639" priority="2944" operator="equal">
      <formula>"연"</formula>
    </cfRule>
  </conditionalFormatting>
  <conditionalFormatting sqref="I35">
    <cfRule type="cellIs" dxfId="22638" priority="2938" operator="equal">
      <formula>"연"</formula>
    </cfRule>
  </conditionalFormatting>
  <conditionalFormatting sqref="I35">
    <cfRule type="cellIs" dxfId="22637" priority="2943" operator="equal">
      <formula>"연"</formula>
    </cfRule>
  </conditionalFormatting>
  <conditionalFormatting sqref="I35">
    <cfRule type="cellIs" dxfId="22636" priority="2940" operator="equal">
      <formula>"연"</formula>
    </cfRule>
    <cfRule type="cellIs" dxfId="22635" priority="2941" operator="equal">
      <formula>"연"</formula>
    </cfRule>
    <cfRule type="cellIs" dxfId="22634" priority="2942" operator="equal">
      <formula>"연"</formula>
    </cfRule>
  </conditionalFormatting>
  <conditionalFormatting sqref="I35">
    <cfRule type="cellIs" dxfId="22633" priority="2939" operator="equal">
      <formula>"연"</formula>
    </cfRule>
  </conditionalFormatting>
  <conditionalFormatting sqref="I35">
    <cfRule type="cellIs" dxfId="22632" priority="2933" operator="equal">
      <formula>"연"</formula>
    </cfRule>
    <cfRule type="cellIs" dxfId="22631" priority="2934" operator="equal">
      <formula>"연"</formula>
    </cfRule>
    <cfRule type="cellIs" dxfId="22630" priority="2935" operator="equal">
      <formula>"연"</formula>
    </cfRule>
    <cfRule type="cellIs" dxfId="22629" priority="2936" operator="equal">
      <formula>"연"</formula>
    </cfRule>
    <cfRule type="cellIs" dxfId="22628" priority="2937" operator="equal">
      <formula>"연"</formula>
    </cfRule>
  </conditionalFormatting>
  <conditionalFormatting sqref="I35">
    <cfRule type="cellIs" dxfId="22627" priority="2932" operator="equal">
      <formula>"연"</formula>
    </cfRule>
  </conditionalFormatting>
  <conditionalFormatting sqref="I35">
    <cfRule type="cellIs" dxfId="22626" priority="2929" operator="equal">
      <formula>"연"</formula>
    </cfRule>
    <cfRule type="cellIs" dxfId="22625" priority="2930" operator="equal">
      <formula>"연"</formula>
    </cfRule>
    <cfRule type="cellIs" dxfId="22624" priority="2931" operator="equal">
      <formula>"연"</formula>
    </cfRule>
  </conditionalFormatting>
  <conditionalFormatting sqref="I35">
    <cfRule type="cellIs" dxfId="22623" priority="2928" operator="equal">
      <formula>"연"</formula>
    </cfRule>
  </conditionalFormatting>
  <conditionalFormatting sqref="I35">
    <cfRule type="cellIs" dxfId="22622" priority="2923" operator="equal">
      <formula>"연"</formula>
    </cfRule>
    <cfRule type="cellIs" dxfId="22621" priority="2924" operator="equal">
      <formula>"연"</formula>
    </cfRule>
    <cfRule type="cellIs" dxfId="22620" priority="2925" operator="equal">
      <formula>"연"</formula>
    </cfRule>
    <cfRule type="cellIs" dxfId="22619" priority="2926" operator="equal">
      <formula>"연"</formula>
    </cfRule>
    <cfRule type="cellIs" dxfId="22618" priority="2927" operator="equal">
      <formula>"연"</formula>
    </cfRule>
  </conditionalFormatting>
  <conditionalFormatting sqref="I35">
    <cfRule type="cellIs" dxfId="22617" priority="2918" operator="equal">
      <formula>"연"</formula>
    </cfRule>
    <cfRule type="cellIs" dxfId="22616" priority="2919" operator="equal">
      <formula>"연"</formula>
    </cfRule>
    <cfRule type="cellIs" dxfId="22615" priority="2920" operator="equal">
      <formula>"연"</formula>
    </cfRule>
    <cfRule type="cellIs" dxfId="22614" priority="2921" operator="equal">
      <formula>"연"</formula>
    </cfRule>
    <cfRule type="cellIs" dxfId="22613" priority="2922" operator="equal">
      <formula>"연"</formula>
    </cfRule>
  </conditionalFormatting>
  <conditionalFormatting sqref="I35">
    <cfRule type="cellIs" dxfId="22612" priority="2916" operator="equal">
      <formula>"연"</formula>
    </cfRule>
  </conditionalFormatting>
  <conditionalFormatting sqref="I35">
    <cfRule type="cellIs" dxfId="22611" priority="2917" operator="equal">
      <formula>"연"</formula>
    </cfRule>
  </conditionalFormatting>
  <conditionalFormatting sqref="I35">
    <cfRule type="cellIs" dxfId="22610" priority="2915" operator="equal">
      <formula>"연"</formula>
    </cfRule>
  </conditionalFormatting>
  <conditionalFormatting sqref="I35">
    <cfRule type="cellIs" dxfId="22609" priority="2912" operator="equal">
      <formula>"연"</formula>
    </cfRule>
    <cfRule type="cellIs" dxfId="22608" priority="2913" operator="equal">
      <formula>"연"</formula>
    </cfRule>
    <cfRule type="cellIs" dxfId="22607" priority="2914" operator="equal">
      <formula>"연"</formula>
    </cfRule>
  </conditionalFormatting>
  <conditionalFormatting sqref="I35">
    <cfRule type="cellIs" dxfId="22606" priority="2911" operator="equal">
      <formula>"연"</formula>
    </cfRule>
  </conditionalFormatting>
  <conditionalFormatting sqref="N35">
    <cfRule type="cellIs" dxfId="22605" priority="2905" operator="equal">
      <formula>"연"</formula>
    </cfRule>
  </conditionalFormatting>
  <conditionalFormatting sqref="N35">
    <cfRule type="cellIs" dxfId="22604" priority="2910" operator="equal">
      <formula>"연"</formula>
    </cfRule>
  </conditionalFormatting>
  <conditionalFormatting sqref="N35">
    <cfRule type="cellIs" dxfId="22603" priority="2907" operator="equal">
      <formula>"연"</formula>
    </cfRule>
    <cfRule type="cellIs" dxfId="22602" priority="2908" operator="equal">
      <formula>"연"</formula>
    </cfRule>
    <cfRule type="cellIs" dxfId="22601" priority="2909" operator="equal">
      <formula>"연"</formula>
    </cfRule>
  </conditionalFormatting>
  <conditionalFormatting sqref="N35">
    <cfRule type="cellIs" dxfId="22600" priority="2906" operator="equal">
      <formula>"연"</formula>
    </cfRule>
  </conditionalFormatting>
  <conditionalFormatting sqref="N35">
    <cfRule type="cellIs" dxfId="22599" priority="2900" operator="equal">
      <formula>"연"</formula>
    </cfRule>
    <cfRule type="cellIs" dxfId="22598" priority="2901" operator="equal">
      <formula>"연"</formula>
    </cfRule>
    <cfRule type="cellIs" dxfId="22597" priority="2902" operator="equal">
      <formula>"연"</formula>
    </cfRule>
    <cfRule type="cellIs" dxfId="22596" priority="2903" operator="equal">
      <formula>"연"</formula>
    </cfRule>
    <cfRule type="cellIs" dxfId="22595" priority="2904" operator="equal">
      <formula>"연"</formula>
    </cfRule>
  </conditionalFormatting>
  <conditionalFormatting sqref="N35">
    <cfRule type="cellIs" dxfId="22594" priority="2899" operator="equal">
      <formula>"연"</formula>
    </cfRule>
  </conditionalFormatting>
  <conditionalFormatting sqref="N35">
    <cfRule type="cellIs" dxfId="22593" priority="2896" operator="equal">
      <formula>"연"</formula>
    </cfRule>
    <cfRule type="cellIs" dxfId="22592" priority="2897" operator="equal">
      <formula>"연"</formula>
    </cfRule>
    <cfRule type="cellIs" dxfId="22591" priority="2898" operator="equal">
      <formula>"연"</formula>
    </cfRule>
  </conditionalFormatting>
  <conditionalFormatting sqref="N35">
    <cfRule type="cellIs" dxfId="22590" priority="2895" operator="equal">
      <formula>"연"</formula>
    </cfRule>
  </conditionalFormatting>
  <conditionalFormatting sqref="N35">
    <cfRule type="cellIs" dxfId="22589" priority="2890" operator="equal">
      <formula>"연"</formula>
    </cfRule>
    <cfRule type="cellIs" dxfId="22588" priority="2891" operator="equal">
      <formula>"연"</formula>
    </cfRule>
    <cfRule type="cellIs" dxfId="22587" priority="2892" operator="equal">
      <formula>"연"</formula>
    </cfRule>
    <cfRule type="cellIs" dxfId="22586" priority="2893" operator="equal">
      <formula>"연"</formula>
    </cfRule>
    <cfRule type="cellIs" dxfId="22585" priority="2894" operator="equal">
      <formula>"연"</formula>
    </cfRule>
  </conditionalFormatting>
  <conditionalFormatting sqref="N35">
    <cfRule type="cellIs" dxfId="22584" priority="2885" operator="equal">
      <formula>"연"</formula>
    </cfRule>
    <cfRule type="cellIs" dxfId="22583" priority="2886" operator="equal">
      <formula>"연"</formula>
    </cfRule>
    <cfRule type="cellIs" dxfId="22582" priority="2887" operator="equal">
      <formula>"연"</formula>
    </cfRule>
    <cfRule type="cellIs" dxfId="22581" priority="2888" operator="equal">
      <formula>"연"</formula>
    </cfRule>
    <cfRule type="cellIs" dxfId="22580" priority="2889" operator="equal">
      <formula>"연"</formula>
    </cfRule>
  </conditionalFormatting>
  <conditionalFormatting sqref="N35">
    <cfRule type="cellIs" dxfId="22579" priority="2883" operator="equal">
      <formula>"연"</formula>
    </cfRule>
  </conditionalFormatting>
  <conditionalFormatting sqref="N35">
    <cfRule type="cellIs" dxfId="22578" priority="2884" operator="equal">
      <formula>"연"</formula>
    </cfRule>
  </conditionalFormatting>
  <conditionalFormatting sqref="N35">
    <cfRule type="cellIs" dxfId="22577" priority="2882" operator="equal">
      <formula>"연"</formula>
    </cfRule>
  </conditionalFormatting>
  <conditionalFormatting sqref="N35">
    <cfRule type="cellIs" dxfId="22576" priority="2879" operator="equal">
      <formula>"연"</formula>
    </cfRule>
    <cfRule type="cellIs" dxfId="22575" priority="2880" operator="equal">
      <formula>"연"</formula>
    </cfRule>
    <cfRule type="cellIs" dxfId="22574" priority="2881" operator="equal">
      <formula>"연"</formula>
    </cfRule>
  </conditionalFormatting>
  <conditionalFormatting sqref="N35">
    <cfRule type="cellIs" dxfId="22573" priority="2878" operator="equal">
      <formula>"연"</formula>
    </cfRule>
  </conditionalFormatting>
  <conditionalFormatting sqref="P35">
    <cfRule type="cellIs" dxfId="22572" priority="2872" operator="equal">
      <formula>"연"</formula>
    </cfRule>
  </conditionalFormatting>
  <conditionalFormatting sqref="P35">
    <cfRule type="cellIs" dxfId="22571" priority="2877" operator="equal">
      <formula>"연"</formula>
    </cfRule>
  </conditionalFormatting>
  <conditionalFormatting sqref="P35">
    <cfRule type="cellIs" dxfId="22570" priority="2874" operator="equal">
      <formula>"연"</formula>
    </cfRule>
    <cfRule type="cellIs" dxfId="22569" priority="2875" operator="equal">
      <formula>"연"</formula>
    </cfRule>
    <cfRule type="cellIs" dxfId="22568" priority="2876" operator="equal">
      <formula>"연"</formula>
    </cfRule>
  </conditionalFormatting>
  <conditionalFormatting sqref="P35">
    <cfRule type="cellIs" dxfId="22567" priority="2873" operator="equal">
      <formula>"연"</formula>
    </cfRule>
  </conditionalFormatting>
  <conditionalFormatting sqref="P35">
    <cfRule type="cellIs" dxfId="22566" priority="2867" operator="equal">
      <formula>"연"</formula>
    </cfRule>
    <cfRule type="cellIs" dxfId="22565" priority="2868" operator="equal">
      <formula>"연"</formula>
    </cfRule>
    <cfRule type="cellIs" dxfId="22564" priority="2869" operator="equal">
      <formula>"연"</formula>
    </cfRule>
    <cfRule type="cellIs" dxfId="22563" priority="2870" operator="equal">
      <formula>"연"</formula>
    </cfRule>
    <cfRule type="cellIs" dxfId="22562" priority="2871" operator="equal">
      <formula>"연"</formula>
    </cfRule>
  </conditionalFormatting>
  <conditionalFormatting sqref="P35">
    <cfRule type="cellIs" dxfId="22561" priority="2866" operator="equal">
      <formula>"연"</formula>
    </cfRule>
  </conditionalFormatting>
  <conditionalFormatting sqref="P35">
    <cfRule type="cellIs" dxfId="22560" priority="2863" operator="equal">
      <formula>"연"</formula>
    </cfRule>
    <cfRule type="cellIs" dxfId="22559" priority="2864" operator="equal">
      <formula>"연"</formula>
    </cfRule>
    <cfRule type="cellIs" dxfId="22558" priority="2865" operator="equal">
      <formula>"연"</formula>
    </cfRule>
  </conditionalFormatting>
  <conditionalFormatting sqref="P35">
    <cfRule type="cellIs" dxfId="22557" priority="2862" operator="equal">
      <formula>"연"</formula>
    </cfRule>
  </conditionalFormatting>
  <conditionalFormatting sqref="P35">
    <cfRule type="cellIs" dxfId="22556" priority="2857" operator="equal">
      <formula>"연"</formula>
    </cfRule>
    <cfRule type="cellIs" dxfId="22555" priority="2858" operator="equal">
      <formula>"연"</formula>
    </cfRule>
    <cfRule type="cellIs" dxfId="22554" priority="2859" operator="equal">
      <formula>"연"</formula>
    </cfRule>
    <cfRule type="cellIs" dxfId="22553" priority="2860" operator="equal">
      <formula>"연"</formula>
    </cfRule>
    <cfRule type="cellIs" dxfId="22552" priority="2861" operator="equal">
      <formula>"연"</formula>
    </cfRule>
  </conditionalFormatting>
  <conditionalFormatting sqref="P35">
    <cfRule type="cellIs" dxfId="22551" priority="2852" operator="equal">
      <formula>"연"</formula>
    </cfRule>
    <cfRule type="cellIs" dxfId="22550" priority="2853" operator="equal">
      <formula>"연"</formula>
    </cfRule>
    <cfRule type="cellIs" dxfId="22549" priority="2854" operator="equal">
      <formula>"연"</formula>
    </cfRule>
    <cfRule type="cellIs" dxfId="22548" priority="2855" operator="equal">
      <formula>"연"</formula>
    </cfRule>
    <cfRule type="cellIs" dxfId="22547" priority="2856" operator="equal">
      <formula>"연"</formula>
    </cfRule>
  </conditionalFormatting>
  <conditionalFormatting sqref="P35">
    <cfRule type="cellIs" dxfId="22546" priority="2850" operator="equal">
      <formula>"연"</formula>
    </cfRule>
  </conditionalFormatting>
  <conditionalFormatting sqref="P35">
    <cfRule type="cellIs" dxfId="22545" priority="2851" operator="equal">
      <formula>"연"</formula>
    </cfRule>
  </conditionalFormatting>
  <conditionalFormatting sqref="P35">
    <cfRule type="cellIs" dxfId="22544" priority="2849" operator="equal">
      <formula>"연"</formula>
    </cfRule>
  </conditionalFormatting>
  <conditionalFormatting sqref="P35">
    <cfRule type="cellIs" dxfId="22543" priority="2846" operator="equal">
      <formula>"연"</formula>
    </cfRule>
    <cfRule type="cellIs" dxfId="22542" priority="2847" operator="equal">
      <formula>"연"</formula>
    </cfRule>
    <cfRule type="cellIs" dxfId="22541" priority="2848" operator="equal">
      <formula>"연"</formula>
    </cfRule>
  </conditionalFormatting>
  <conditionalFormatting sqref="P35">
    <cfRule type="cellIs" dxfId="22540" priority="2845" operator="equal">
      <formula>"연"</formula>
    </cfRule>
  </conditionalFormatting>
  <conditionalFormatting sqref="U35">
    <cfRule type="cellIs" dxfId="22539" priority="2839" operator="equal">
      <formula>"연"</formula>
    </cfRule>
  </conditionalFormatting>
  <conditionalFormatting sqref="U35">
    <cfRule type="cellIs" dxfId="22538" priority="2844" operator="equal">
      <formula>"연"</formula>
    </cfRule>
  </conditionalFormatting>
  <conditionalFormatting sqref="U35">
    <cfRule type="cellIs" dxfId="22537" priority="2841" operator="equal">
      <formula>"연"</formula>
    </cfRule>
    <cfRule type="cellIs" dxfId="22536" priority="2842" operator="equal">
      <formula>"연"</formula>
    </cfRule>
    <cfRule type="cellIs" dxfId="22535" priority="2843" operator="equal">
      <formula>"연"</formula>
    </cfRule>
  </conditionalFormatting>
  <conditionalFormatting sqref="U35">
    <cfRule type="cellIs" dxfId="22534" priority="2840" operator="equal">
      <formula>"연"</formula>
    </cfRule>
  </conditionalFormatting>
  <conditionalFormatting sqref="U35">
    <cfRule type="cellIs" dxfId="22533" priority="2834" operator="equal">
      <formula>"연"</formula>
    </cfRule>
    <cfRule type="cellIs" dxfId="22532" priority="2835" operator="equal">
      <formula>"연"</formula>
    </cfRule>
    <cfRule type="cellIs" dxfId="22531" priority="2836" operator="equal">
      <formula>"연"</formula>
    </cfRule>
    <cfRule type="cellIs" dxfId="22530" priority="2837" operator="equal">
      <formula>"연"</formula>
    </cfRule>
    <cfRule type="cellIs" dxfId="22529" priority="2838" operator="equal">
      <formula>"연"</formula>
    </cfRule>
  </conditionalFormatting>
  <conditionalFormatting sqref="U35">
    <cfRule type="cellIs" dxfId="22528" priority="2833" operator="equal">
      <formula>"연"</formula>
    </cfRule>
  </conditionalFormatting>
  <conditionalFormatting sqref="U35">
    <cfRule type="cellIs" dxfId="22527" priority="2830" operator="equal">
      <formula>"연"</formula>
    </cfRule>
    <cfRule type="cellIs" dxfId="22526" priority="2831" operator="equal">
      <formula>"연"</formula>
    </cfRule>
    <cfRule type="cellIs" dxfId="22525" priority="2832" operator="equal">
      <formula>"연"</formula>
    </cfRule>
  </conditionalFormatting>
  <conditionalFormatting sqref="U35">
    <cfRule type="cellIs" dxfId="22524" priority="2829" operator="equal">
      <formula>"연"</formula>
    </cfRule>
  </conditionalFormatting>
  <conditionalFormatting sqref="U35">
    <cfRule type="cellIs" dxfId="22523" priority="2824" operator="equal">
      <formula>"연"</formula>
    </cfRule>
    <cfRule type="cellIs" dxfId="22522" priority="2825" operator="equal">
      <formula>"연"</formula>
    </cfRule>
    <cfRule type="cellIs" dxfId="22521" priority="2826" operator="equal">
      <formula>"연"</formula>
    </cfRule>
    <cfRule type="cellIs" dxfId="22520" priority="2827" operator="equal">
      <formula>"연"</formula>
    </cfRule>
    <cfRule type="cellIs" dxfId="22519" priority="2828" operator="equal">
      <formula>"연"</formula>
    </cfRule>
  </conditionalFormatting>
  <conditionalFormatting sqref="U35">
    <cfRule type="cellIs" dxfId="22518" priority="2819" operator="equal">
      <formula>"연"</formula>
    </cfRule>
    <cfRule type="cellIs" dxfId="22517" priority="2820" operator="equal">
      <formula>"연"</formula>
    </cfRule>
    <cfRule type="cellIs" dxfId="22516" priority="2821" operator="equal">
      <formula>"연"</formula>
    </cfRule>
    <cfRule type="cellIs" dxfId="22515" priority="2822" operator="equal">
      <formula>"연"</formula>
    </cfRule>
    <cfRule type="cellIs" dxfId="22514" priority="2823" operator="equal">
      <formula>"연"</formula>
    </cfRule>
  </conditionalFormatting>
  <conditionalFormatting sqref="U35">
    <cfRule type="cellIs" dxfId="22513" priority="2817" operator="equal">
      <formula>"연"</formula>
    </cfRule>
  </conditionalFormatting>
  <conditionalFormatting sqref="U35">
    <cfRule type="cellIs" dxfId="22512" priority="2818" operator="equal">
      <formula>"연"</formula>
    </cfRule>
  </conditionalFormatting>
  <conditionalFormatting sqref="U35">
    <cfRule type="cellIs" dxfId="22511" priority="2816" operator="equal">
      <formula>"연"</formula>
    </cfRule>
  </conditionalFormatting>
  <conditionalFormatting sqref="U35">
    <cfRule type="cellIs" dxfId="22510" priority="2813" operator="equal">
      <formula>"연"</formula>
    </cfRule>
    <cfRule type="cellIs" dxfId="22509" priority="2814" operator="equal">
      <formula>"연"</formula>
    </cfRule>
    <cfRule type="cellIs" dxfId="22508" priority="2815" operator="equal">
      <formula>"연"</formula>
    </cfRule>
  </conditionalFormatting>
  <conditionalFormatting sqref="U35">
    <cfRule type="cellIs" dxfId="22507" priority="2812" operator="equal">
      <formula>"연"</formula>
    </cfRule>
  </conditionalFormatting>
  <conditionalFormatting sqref="V35">
    <cfRule type="cellIs" dxfId="22506" priority="2806" operator="equal">
      <formula>"연"</formula>
    </cfRule>
  </conditionalFormatting>
  <conditionalFormatting sqref="V35">
    <cfRule type="cellIs" dxfId="22505" priority="2811" operator="equal">
      <formula>"연"</formula>
    </cfRule>
  </conditionalFormatting>
  <conditionalFormatting sqref="V35">
    <cfRule type="cellIs" dxfId="22504" priority="2808" operator="equal">
      <formula>"연"</formula>
    </cfRule>
    <cfRule type="cellIs" dxfId="22503" priority="2809" operator="equal">
      <formula>"연"</formula>
    </cfRule>
    <cfRule type="cellIs" dxfId="22502" priority="2810" operator="equal">
      <formula>"연"</formula>
    </cfRule>
  </conditionalFormatting>
  <conditionalFormatting sqref="V35">
    <cfRule type="cellIs" dxfId="22501" priority="2807" operator="equal">
      <formula>"연"</formula>
    </cfRule>
  </conditionalFormatting>
  <conditionalFormatting sqref="V35">
    <cfRule type="cellIs" dxfId="22500" priority="2801" operator="equal">
      <formula>"연"</formula>
    </cfRule>
    <cfRule type="cellIs" dxfId="22499" priority="2802" operator="equal">
      <formula>"연"</formula>
    </cfRule>
    <cfRule type="cellIs" dxfId="22498" priority="2803" operator="equal">
      <formula>"연"</formula>
    </cfRule>
    <cfRule type="cellIs" dxfId="22497" priority="2804" operator="equal">
      <formula>"연"</formula>
    </cfRule>
    <cfRule type="cellIs" dxfId="22496" priority="2805" operator="equal">
      <formula>"연"</formula>
    </cfRule>
  </conditionalFormatting>
  <conditionalFormatting sqref="V35">
    <cfRule type="cellIs" dxfId="22495" priority="2800" operator="equal">
      <formula>"연"</formula>
    </cfRule>
  </conditionalFormatting>
  <conditionalFormatting sqref="V35">
    <cfRule type="cellIs" dxfId="22494" priority="2797" operator="equal">
      <formula>"연"</formula>
    </cfRule>
    <cfRule type="cellIs" dxfId="22493" priority="2798" operator="equal">
      <formula>"연"</formula>
    </cfRule>
    <cfRule type="cellIs" dxfId="22492" priority="2799" operator="equal">
      <formula>"연"</formula>
    </cfRule>
  </conditionalFormatting>
  <conditionalFormatting sqref="V35">
    <cfRule type="cellIs" dxfId="22491" priority="2796" operator="equal">
      <formula>"연"</formula>
    </cfRule>
  </conditionalFormatting>
  <conditionalFormatting sqref="V35">
    <cfRule type="cellIs" dxfId="22490" priority="2791" operator="equal">
      <formula>"연"</formula>
    </cfRule>
    <cfRule type="cellIs" dxfId="22489" priority="2792" operator="equal">
      <formula>"연"</formula>
    </cfRule>
    <cfRule type="cellIs" dxfId="22488" priority="2793" operator="equal">
      <formula>"연"</formula>
    </cfRule>
    <cfRule type="cellIs" dxfId="22487" priority="2794" operator="equal">
      <formula>"연"</formula>
    </cfRule>
    <cfRule type="cellIs" dxfId="22486" priority="2795" operator="equal">
      <formula>"연"</formula>
    </cfRule>
  </conditionalFormatting>
  <conditionalFormatting sqref="V35">
    <cfRule type="cellIs" dxfId="22485" priority="2786" operator="equal">
      <formula>"연"</formula>
    </cfRule>
    <cfRule type="cellIs" dxfId="22484" priority="2787" operator="equal">
      <formula>"연"</formula>
    </cfRule>
    <cfRule type="cellIs" dxfId="22483" priority="2788" operator="equal">
      <formula>"연"</formula>
    </cfRule>
    <cfRule type="cellIs" dxfId="22482" priority="2789" operator="equal">
      <formula>"연"</formula>
    </cfRule>
    <cfRule type="cellIs" dxfId="22481" priority="2790" operator="equal">
      <formula>"연"</formula>
    </cfRule>
  </conditionalFormatting>
  <conditionalFormatting sqref="V35">
    <cfRule type="cellIs" dxfId="22480" priority="2784" operator="equal">
      <formula>"연"</formula>
    </cfRule>
  </conditionalFormatting>
  <conditionalFormatting sqref="V35">
    <cfRule type="cellIs" dxfId="22479" priority="2785" operator="equal">
      <formula>"연"</formula>
    </cfRule>
  </conditionalFormatting>
  <conditionalFormatting sqref="V35">
    <cfRule type="cellIs" dxfId="22478" priority="2783" operator="equal">
      <formula>"연"</formula>
    </cfRule>
  </conditionalFormatting>
  <conditionalFormatting sqref="V35">
    <cfRule type="cellIs" dxfId="22477" priority="2780" operator="equal">
      <formula>"연"</formula>
    </cfRule>
    <cfRule type="cellIs" dxfId="22476" priority="2781" operator="equal">
      <formula>"연"</formula>
    </cfRule>
    <cfRule type="cellIs" dxfId="22475" priority="2782" operator="equal">
      <formula>"연"</formula>
    </cfRule>
  </conditionalFormatting>
  <conditionalFormatting sqref="V35">
    <cfRule type="cellIs" dxfId="22474" priority="2779" operator="equal">
      <formula>"연"</formula>
    </cfRule>
  </conditionalFormatting>
  <conditionalFormatting sqref="AC35">
    <cfRule type="cellIs" dxfId="22473" priority="2773" operator="equal">
      <formula>"연"</formula>
    </cfRule>
  </conditionalFormatting>
  <conditionalFormatting sqref="AC35">
    <cfRule type="cellIs" dxfId="22472" priority="2778" operator="equal">
      <formula>"연"</formula>
    </cfRule>
  </conditionalFormatting>
  <conditionalFormatting sqref="AC35">
    <cfRule type="cellIs" dxfId="22471" priority="2775" operator="equal">
      <formula>"연"</formula>
    </cfRule>
    <cfRule type="cellIs" dxfId="22470" priority="2776" operator="equal">
      <formula>"연"</formula>
    </cfRule>
    <cfRule type="cellIs" dxfId="22469" priority="2777" operator="equal">
      <formula>"연"</formula>
    </cfRule>
  </conditionalFormatting>
  <conditionalFormatting sqref="AC35">
    <cfRule type="cellIs" dxfId="22468" priority="2774" operator="equal">
      <formula>"연"</formula>
    </cfRule>
  </conditionalFormatting>
  <conditionalFormatting sqref="AC35">
    <cfRule type="cellIs" dxfId="22467" priority="2768" operator="equal">
      <formula>"연"</formula>
    </cfRule>
    <cfRule type="cellIs" dxfId="22466" priority="2769" operator="equal">
      <formula>"연"</formula>
    </cfRule>
    <cfRule type="cellIs" dxfId="22465" priority="2770" operator="equal">
      <formula>"연"</formula>
    </cfRule>
    <cfRule type="cellIs" dxfId="22464" priority="2771" operator="equal">
      <formula>"연"</formula>
    </cfRule>
    <cfRule type="cellIs" dxfId="22463" priority="2772" operator="equal">
      <formula>"연"</formula>
    </cfRule>
  </conditionalFormatting>
  <conditionalFormatting sqref="AC35">
    <cfRule type="cellIs" dxfId="22462" priority="2767" operator="equal">
      <formula>"연"</formula>
    </cfRule>
  </conditionalFormatting>
  <conditionalFormatting sqref="AC35">
    <cfRule type="cellIs" dxfId="22461" priority="2764" operator="equal">
      <formula>"연"</formula>
    </cfRule>
    <cfRule type="cellIs" dxfId="22460" priority="2765" operator="equal">
      <formula>"연"</formula>
    </cfRule>
    <cfRule type="cellIs" dxfId="22459" priority="2766" operator="equal">
      <formula>"연"</formula>
    </cfRule>
  </conditionalFormatting>
  <conditionalFormatting sqref="AC35">
    <cfRule type="cellIs" dxfId="22458" priority="2763" operator="equal">
      <formula>"연"</formula>
    </cfRule>
  </conditionalFormatting>
  <conditionalFormatting sqref="AC35">
    <cfRule type="cellIs" dxfId="22457" priority="2758" operator="equal">
      <formula>"연"</formula>
    </cfRule>
    <cfRule type="cellIs" dxfId="22456" priority="2759" operator="equal">
      <formula>"연"</formula>
    </cfRule>
    <cfRule type="cellIs" dxfId="22455" priority="2760" operator="equal">
      <formula>"연"</formula>
    </cfRule>
    <cfRule type="cellIs" dxfId="22454" priority="2761" operator="equal">
      <formula>"연"</formula>
    </cfRule>
    <cfRule type="cellIs" dxfId="22453" priority="2762" operator="equal">
      <formula>"연"</formula>
    </cfRule>
  </conditionalFormatting>
  <conditionalFormatting sqref="AC35">
    <cfRule type="cellIs" dxfId="22452" priority="2753" operator="equal">
      <formula>"연"</formula>
    </cfRule>
    <cfRule type="cellIs" dxfId="22451" priority="2754" operator="equal">
      <formula>"연"</formula>
    </cfRule>
    <cfRule type="cellIs" dxfId="22450" priority="2755" operator="equal">
      <formula>"연"</formula>
    </cfRule>
    <cfRule type="cellIs" dxfId="22449" priority="2756" operator="equal">
      <formula>"연"</formula>
    </cfRule>
    <cfRule type="cellIs" dxfId="22448" priority="2757" operator="equal">
      <formula>"연"</formula>
    </cfRule>
  </conditionalFormatting>
  <conditionalFormatting sqref="AC35">
    <cfRule type="cellIs" dxfId="22447" priority="2751" operator="equal">
      <formula>"연"</formula>
    </cfRule>
  </conditionalFormatting>
  <conditionalFormatting sqref="AC35">
    <cfRule type="cellIs" dxfId="22446" priority="2752" operator="equal">
      <formula>"연"</formula>
    </cfRule>
  </conditionalFormatting>
  <conditionalFormatting sqref="AC35">
    <cfRule type="cellIs" dxfId="22445" priority="2750" operator="equal">
      <formula>"연"</formula>
    </cfRule>
  </conditionalFormatting>
  <conditionalFormatting sqref="AC35">
    <cfRule type="cellIs" dxfId="22444" priority="2747" operator="equal">
      <formula>"연"</formula>
    </cfRule>
    <cfRule type="cellIs" dxfId="22443" priority="2748" operator="equal">
      <formula>"연"</formula>
    </cfRule>
    <cfRule type="cellIs" dxfId="22442" priority="2749" operator="equal">
      <formula>"연"</formula>
    </cfRule>
  </conditionalFormatting>
  <conditionalFormatting sqref="AC35">
    <cfRule type="cellIs" dxfId="22441" priority="2746" operator="equal">
      <formula>"연"</formula>
    </cfRule>
  </conditionalFormatting>
  <conditionalFormatting sqref="AD35">
    <cfRule type="cellIs" dxfId="22440" priority="2740" operator="equal">
      <formula>"연"</formula>
    </cfRule>
  </conditionalFormatting>
  <conditionalFormatting sqref="AD35">
    <cfRule type="cellIs" dxfId="22439" priority="2745" operator="equal">
      <formula>"연"</formula>
    </cfRule>
  </conditionalFormatting>
  <conditionalFormatting sqref="AD35">
    <cfRule type="cellIs" dxfId="22438" priority="2742" operator="equal">
      <formula>"연"</formula>
    </cfRule>
    <cfRule type="cellIs" dxfId="22437" priority="2743" operator="equal">
      <formula>"연"</formula>
    </cfRule>
    <cfRule type="cellIs" dxfId="22436" priority="2744" operator="equal">
      <formula>"연"</formula>
    </cfRule>
  </conditionalFormatting>
  <conditionalFormatting sqref="AD35">
    <cfRule type="cellIs" dxfId="22435" priority="2741" operator="equal">
      <formula>"연"</formula>
    </cfRule>
  </conditionalFormatting>
  <conditionalFormatting sqref="AD35">
    <cfRule type="cellIs" dxfId="22434" priority="2735" operator="equal">
      <formula>"연"</formula>
    </cfRule>
    <cfRule type="cellIs" dxfId="22433" priority="2736" operator="equal">
      <formula>"연"</formula>
    </cfRule>
    <cfRule type="cellIs" dxfId="22432" priority="2737" operator="equal">
      <formula>"연"</formula>
    </cfRule>
    <cfRule type="cellIs" dxfId="22431" priority="2738" operator="equal">
      <formula>"연"</formula>
    </cfRule>
    <cfRule type="cellIs" dxfId="22430" priority="2739" operator="equal">
      <formula>"연"</formula>
    </cfRule>
  </conditionalFormatting>
  <conditionalFormatting sqref="AD35">
    <cfRule type="cellIs" dxfId="22429" priority="2734" operator="equal">
      <formula>"연"</formula>
    </cfRule>
  </conditionalFormatting>
  <conditionalFormatting sqref="AD35">
    <cfRule type="cellIs" dxfId="22428" priority="2731" operator="equal">
      <formula>"연"</formula>
    </cfRule>
    <cfRule type="cellIs" dxfId="22427" priority="2732" operator="equal">
      <formula>"연"</formula>
    </cfRule>
    <cfRule type="cellIs" dxfId="22426" priority="2733" operator="equal">
      <formula>"연"</formula>
    </cfRule>
  </conditionalFormatting>
  <conditionalFormatting sqref="AD35">
    <cfRule type="cellIs" dxfId="22425" priority="2730" operator="equal">
      <formula>"연"</formula>
    </cfRule>
  </conditionalFormatting>
  <conditionalFormatting sqref="AD35">
    <cfRule type="cellIs" dxfId="22424" priority="2725" operator="equal">
      <formula>"연"</formula>
    </cfRule>
    <cfRule type="cellIs" dxfId="22423" priority="2726" operator="equal">
      <formula>"연"</formula>
    </cfRule>
    <cfRule type="cellIs" dxfId="22422" priority="2727" operator="equal">
      <formula>"연"</formula>
    </cfRule>
    <cfRule type="cellIs" dxfId="22421" priority="2728" operator="equal">
      <formula>"연"</formula>
    </cfRule>
    <cfRule type="cellIs" dxfId="22420" priority="2729" operator="equal">
      <formula>"연"</formula>
    </cfRule>
  </conditionalFormatting>
  <conditionalFormatting sqref="AD35">
    <cfRule type="cellIs" dxfId="22419" priority="2720" operator="equal">
      <formula>"연"</formula>
    </cfRule>
    <cfRule type="cellIs" dxfId="22418" priority="2721" operator="equal">
      <formula>"연"</formula>
    </cfRule>
    <cfRule type="cellIs" dxfId="22417" priority="2722" operator="equal">
      <formula>"연"</formula>
    </cfRule>
    <cfRule type="cellIs" dxfId="22416" priority="2723" operator="equal">
      <formula>"연"</formula>
    </cfRule>
    <cfRule type="cellIs" dxfId="22415" priority="2724" operator="equal">
      <formula>"연"</formula>
    </cfRule>
  </conditionalFormatting>
  <conditionalFormatting sqref="AD35">
    <cfRule type="cellIs" dxfId="22414" priority="2718" operator="equal">
      <formula>"연"</formula>
    </cfRule>
  </conditionalFormatting>
  <conditionalFormatting sqref="AD35">
    <cfRule type="cellIs" dxfId="22413" priority="2719" operator="equal">
      <formula>"연"</formula>
    </cfRule>
  </conditionalFormatting>
  <conditionalFormatting sqref="AD35">
    <cfRule type="cellIs" dxfId="22412" priority="2717" operator="equal">
      <formula>"연"</formula>
    </cfRule>
  </conditionalFormatting>
  <conditionalFormatting sqref="AD35">
    <cfRule type="cellIs" dxfId="22411" priority="2714" operator="equal">
      <formula>"연"</formula>
    </cfRule>
    <cfRule type="cellIs" dxfId="22410" priority="2715" operator="equal">
      <formula>"연"</formula>
    </cfRule>
    <cfRule type="cellIs" dxfId="22409" priority="2716" operator="equal">
      <formula>"연"</formula>
    </cfRule>
  </conditionalFormatting>
  <conditionalFormatting sqref="AD35">
    <cfRule type="cellIs" dxfId="22408" priority="2713" operator="equal">
      <formula>"연"</formula>
    </cfRule>
  </conditionalFormatting>
  <conditionalFormatting sqref="AL35:AQ35">
    <cfRule type="cellIs" dxfId="22407" priority="2707" operator="equal">
      <formula>"연"</formula>
    </cfRule>
  </conditionalFormatting>
  <conditionalFormatting sqref="AL35:AQ35">
    <cfRule type="cellIs" dxfId="22406" priority="2712" operator="equal">
      <formula>"연"</formula>
    </cfRule>
  </conditionalFormatting>
  <conditionalFormatting sqref="AL35:AQ35">
    <cfRule type="cellIs" dxfId="22405" priority="2709" operator="equal">
      <formula>"연"</formula>
    </cfRule>
    <cfRule type="cellIs" dxfId="22404" priority="2710" operator="equal">
      <formula>"연"</formula>
    </cfRule>
    <cfRule type="cellIs" dxfId="22403" priority="2711" operator="equal">
      <formula>"연"</formula>
    </cfRule>
  </conditionalFormatting>
  <conditionalFormatting sqref="AL35:AQ35">
    <cfRule type="cellIs" dxfId="22402" priority="2708" operator="equal">
      <formula>"연"</formula>
    </cfRule>
  </conditionalFormatting>
  <conditionalFormatting sqref="AL35:AQ35">
    <cfRule type="cellIs" dxfId="22401" priority="2702" operator="equal">
      <formula>"연"</formula>
    </cfRule>
    <cfRule type="cellIs" dxfId="22400" priority="2703" operator="equal">
      <formula>"연"</formula>
    </cfRule>
    <cfRule type="cellIs" dxfId="22399" priority="2704" operator="equal">
      <formula>"연"</formula>
    </cfRule>
    <cfRule type="cellIs" dxfId="22398" priority="2705" operator="equal">
      <formula>"연"</formula>
    </cfRule>
    <cfRule type="cellIs" dxfId="22397" priority="2706" operator="equal">
      <formula>"연"</formula>
    </cfRule>
  </conditionalFormatting>
  <conditionalFormatting sqref="AL35:AQ35">
    <cfRule type="cellIs" dxfId="22396" priority="2701" operator="equal">
      <formula>"연"</formula>
    </cfRule>
  </conditionalFormatting>
  <conditionalFormatting sqref="AL35:AQ35">
    <cfRule type="cellIs" dxfId="22395" priority="2698" operator="equal">
      <formula>"연"</formula>
    </cfRule>
    <cfRule type="cellIs" dxfId="22394" priority="2699" operator="equal">
      <formula>"연"</formula>
    </cfRule>
    <cfRule type="cellIs" dxfId="22393" priority="2700" operator="equal">
      <formula>"연"</formula>
    </cfRule>
  </conditionalFormatting>
  <conditionalFormatting sqref="AL35:AQ35">
    <cfRule type="cellIs" dxfId="22392" priority="2697" operator="equal">
      <formula>"연"</formula>
    </cfRule>
  </conditionalFormatting>
  <conditionalFormatting sqref="AL35:AQ35">
    <cfRule type="cellIs" dxfId="22391" priority="2692" operator="equal">
      <formula>"연"</formula>
    </cfRule>
    <cfRule type="cellIs" dxfId="22390" priority="2693" operator="equal">
      <formula>"연"</formula>
    </cfRule>
    <cfRule type="cellIs" dxfId="22389" priority="2694" operator="equal">
      <formula>"연"</formula>
    </cfRule>
    <cfRule type="cellIs" dxfId="22388" priority="2695" operator="equal">
      <formula>"연"</formula>
    </cfRule>
    <cfRule type="cellIs" dxfId="22387" priority="2696" operator="equal">
      <formula>"연"</formula>
    </cfRule>
  </conditionalFormatting>
  <conditionalFormatting sqref="AL35:AQ35">
    <cfRule type="cellIs" dxfId="22386" priority="2687" operator="equal">
      <formula>"연"</formula>
    </cfRule>
    <cfRule type="cellIs" dxfId="22385" priority="2688" operator="equal">
      <formula>"연"</formula>
    </cfRule>
    <cfRule type="cellIs" dxfId="22384" priority="2689" operator="equal">
      <formula>"연"</formula>
    </cfRule>
    <cfRule type="cellIs" dxfId="22383" priority="2690" operator="equal">
      <formula>"연"</formula>
    </cfRule>
    <cfRule type="cellIs" dxfId="22382" priority="2691" operator="equal">
      <formula>"연"</formula>
    </cfRule>
  </conditionalFormatting>
  <conditionalFormatting sqref="AL35:AQ35">
    <cfRule type="cellIs" dxfId="22381" priority="2685" operator="equal">
      <formula>"연"</formula>
    </cfRule>
  </conditionalFormatting>
  <conditionalFormatting sqref="AL35:AQ35">
    <cfRule type="cellIs" dxfId="22380" priority="2686" operator="equal">
      <formula>"연"</formula>
    </cfRule>
  </conditionalFormatting>
  <conditionalFormatting sqref="AL35:AQ35">
    <cfRule type="cellIs" dxfId="22379" priority="2684" operator="equal">
      <formula>"연"</formula>
    </cfRule>
  </conditionalFormatting>
  <conditionalFormatting sqref="AL35:AQ35">
    <cfRule type="cellIs" dxfId="22378" priority="2681" operator="equal">
      <formula>"연"</formula>
    </cfRule>
    <cfRule type="cellIs" dxfId="22377" priority="2682" operator="equal">
      <formula>"연"</formula>
    </cfRule>
    <cfRule type="cellIs" dxfId="22376" priority="2683" operator="equal">
      <formula>"연"</formula>
    </cfRule>
  </conditionalFormatting>
  <conditionalFormatting sqref="AL35:AQ35">
    <cfRule type="cellIs" dxfId="22375" priority="2680" operator="equal">
      <formula>"연"</formula>
    </cfRule>
  </conditionalFormatting>
  <conditionalFormatting sqref="L36">
    <cfRule type="cellIs" dxfId="22374" priority="2674" operator="equal">
      <formula>"연"</formula>
    </cfRule>
  </conditionalFormatting>
  <conditionalFormatting sqref="L36">
    <cfRule type="cellIs" dxfId="22373" priority="2679" operator="equal">
      <formula>"연"</formula>
    </cfRule>
  </conditionalFormatting>
  <conditionalFormatting sqref="L36">
    <cfRule type="cellIs" dxfId="22372" priority="2676" operator="equal">
      <formula>"연"</formula>
    </cfRule>
    <cfRule type="cellIs" dxfId="22371" priority="2677" operator="equal">
      <formula>"연"</formula>
    </cfRule>
    <cfRule type="cellIs" dxfId="22370" priority="2678" operator="equal">
      <formula>"연"</formula>
    </cfRule>
  </conditionalFormatting>
  <conditionalFormatting sqref="L36">
    <cfRule type="cellIs" dxfId="22369" priority="2675" operator="equal">
      <formula>"연"</formula>
    </cfRule>
  </conditionalFormatting>
  <conditionalFormatting sqref="L36">
    <cfRule type="cellIs" dxfId="22368" priority="2669" operator="equal">
      <formula>"연"</formula>
    </cfRule>
    <cfRule type="cellIs" dxfId="22367" priority="2670" operator="equal">
      <formula>"연"</formula>
    </cfRule>
    <cfRule type="cellIs" dxfId="22366" priority="2671" operator="equal">
      <formula>"연"</formula>
    </cfRule>
    <cfRule type="cellIs" dxfId="22365" priority="2672" operator="equal">
      <formula>"연"</formula>
    </cfRule>
    <cfRule type="cellIs" dxfId="22364" priority="2673" operator="equal">
      <formula>"연"</formula>
    </cfRule>
  </conditionalFormatting>
  <conditionalFormatting sqref="L36">
    <cfRule type="cellIs" dxfId="22363" priority="2668" operator="equal">
      <formula>"연"</formula>
    </cfRule>
  </conditionalFormatting>
  <conditionalFormatting sqref="L36">
    <cfRule type="cellIs" dxfId="22362" priority="2665" operator="equal">
      <formula>"연"</formula>
    </cfRule>
    <cfRule type="cellIs" dxfId="22361" priority="2666" operator="equal">
      <formula>"연"</formula>
    </cfRule>
    <cfRule type="cellIs" dxfId="22360" priority="2667" operator="equal">
      <formula>"연"</formula>
    </cfRule>
  </conditionalFormatting>
  <conditionalFormatting sqref="L36">
    <cfRule type="cellIs" dxfId="22359" priority="2664" operator="equal">
      <formula>"연"</formula>
    </cfRule>
  </conditionalFormatting>
  <conditionalFormatting sqref="L36">
    <cfRule type="cellIs" dxfId="22358" priority="2659" operator="equal">
      <formula>"연"</formula>
    </cfRule>
    <cfRule type="cellIs" dxfId="22357" priority="2660" operator="equal">
      <formula>"연"</formula>
    </cfRule>
    <cfRule type="cellIs" dxfId="22356" priority="2661" operator="equal">
      <formula>"연"</formula>
    </cfRule>
    <cfRule type="cellIs" dxfId="22355" priority="2662" operator="equal">
      <formula>"연"</formula>
    </cfRule>
    <cfRule type="cellIs" dxfId="22354" priority="2663" operator="equal">
      <formula>"연"</formula>
    </cfRule>
  </conditionalFormatting>
  <conditionalFormatting sqref="L36">
    <cfRule type="cellIs" dxfId="22353" priority="2654" operator="equal">
      <formula>"연"</formula>
    </cfRule>
    <cfRule type="cellIs" dxfId="22352" priority="2655" operator="equal">
      <formula>"연"</formula>
    </cfRule>
    <cfRule type="cellIs" dxfId="22351" priority="2656" operator="equal">
      <formula>"연"</formula>
    </cfRule>
    <cfRule type="cellIs" dxfId="22350" priority="2657" operator="equal">
      <formula>"연"</formula>
    </cfRule>
    <cfRule type="cellIs" dxfId="22349" priority="2658" operator="equal">
      <formula>"연"</formula>
    </cfRule>
  </conditionalFormatting>
  <conditionalFormatting sqref="L36">
    <cfRule type="cellIs" dxfId="22348" priority="2652" operator="equal">
      <formula>"연"</formula>
    </cfRule>
  </conditionalFormatting>
  <conditionalFormatting sqref="L36">
    <cfRule type="cellIs" dxfId="22347" priority="2653" operator="equal">
      <formula>"연"</formula>
    </cfRule>
  </conditionalFormatting>
  <conditionalFormatting sqref="L36">
    <cfRule type="cellIs" dxfId="22346" priority="2651" operator="equal">
      <formula>"연"</formula>
    </cfRule>
  </conditionalFormatting>
  <conditionalFormatting sqref="L36">
    <cfRule type="cellIs" dxfId="22345" priority="2648" operator="equal">
      <formula>"연"</formula>
    </cfRule>
    <cfRule type="cellIs" dxfId="22344" priority="2649" operator="equal">
      <formula>"연"</formula>
    </cfRule>
    <cfRule type="cellIs" dxfId="22343" priority="2650" operator="equal">
      <formula>"연"</formula>
    </cfRule>
  </conditionalFormatting>
  <conditionalFormatting sqref="L36">
    <cfRule type="cellIs" dxfId="22342" priority="2647" operator="equal">
      <formula>"연"</formula>
    </cfRule>
  </conditionalFormatting>
  <conditionalFormatting sqref="M36">
    <cfRule type="cellIs" dxfId="22341" priority="2641" operator="equal">
      <formula>"연"</formula>
    </cfRule>
  </conditionalFormatting>
  <conditionalFormatting sqref="M36">
    <cfRule type="cellIs" dxfId="22340" priority="2646" operator="equal">
      <formula>"연"</formula>
    </cfRule>
  </conditionalFormatting>
  <conditionalFormatting sqref="M36">
    <cfRule type="cellIs" dxfId="22339" priority="2643" operator="equal">
      <formula>"연"</formula>
    </cfRule>
    <cfRule type="cellIs" dxfId="22338" priority="2644" operator="equal">
      <formula>"연"</formula>
    </cfRule>
    <cfRule type="cellIs" dxfId="22337" priority="2645" operator="equal">
      <formula>"연"</formula>
    </cfRule>
  </conditionalFormatting>
  <conditionalFormatting sqref="M36">
    <cfRule type="cellIs" dxfId="22336" priority="2642" operator="equal">
      <formula>"연"</formula>
    </cfRule>
  </conditionalFormatting>
  <conditionalFormatting sqref="M36">
    <cfRule type="cellIs" dxfId="22335" priority="2636" operator="equal">
      <formula>"연"</formula>
    </cfRule>
    <cfRule type="cellIs" dxfId="22334" priority="2637" operator="equal">
      <formula>"연"</formula>
    </cfRule>
    <cfRule type="cellIs" dxfId="22333" priority="2638" operator="equal">
      <formula>"연"</formula>
    </cfRule>
    <cfRule type="cellIs" dxfId="22332" priority="2639" operator="equal">
      <formula>"연"</formula>
    </cfRule>
    <cfRule type="cellIs" dxfId="22331" priority="2640" operator="equal">
      <formula>"연"</formula>
    </cfRule>
  </conditionalFormatting>
  <conditionalFormatting sqref="M36">
    <cfRule type="cellIs" dxfId="22330" priority="2635" operator="equal">
      <formula>"연"</formula>
    </cfRule>
  </conditionalFormatting>
  <conditionalFormatting sqref="M36">
    <cfRule type="cellIs" dxfId="22329" priority="2632" operator="equal">
      <formula>"연"</formula>
    </cfRule>
    <cfRule type="cellIs" dxfId="22328" priority="2633" operator="equal">
      <formula>"연"</formula>
    </cfRule>
    <cfRule type="cellIs" dxfId="22327" priority="2634" operator="equal">
      <formula>"연"</formula>
    </cfRule>
  </conditionalFormatting>
  <conditionalFormatting sqref="M36">
    <cfRule type="cellIs" dxfId="22326" priority="2631" operator="equal">
      <formula>"연"</formula>
    </cfRule>
  </conditionalFormatting>
  <conditionalFormatting sqref="M36">
    <cfRule type="cellIs" dxfId="22325" priority="2626" operator="equal">
      <formula>"연"</formula>
    </cfRule>
    <cfRule type="cellIs" dxfId="22324" priority="2627" operator="equal">
      <formula>"연"</formula>
    </cfRule>
    <cfRule type="cellIs" dxfId="22323" priority="2628" operator="equal">
      <formula>"연"</formula>
    </cfRule>
    <cfRule type="cellIs" dxfId="22322" priority="2629" operator="equal">
      <formula>"연"</formula>
    </cfRule>
    <cfRule type="cellIs" dxfId="22321" priority="2630" operator="equal">
      <formula>"연"</formula>
    </cfRule>
  </conditionalFormatting>
  <conditionalFormatting sqref="M36">
    <cfRule type="cellIs" dxfId="22320" priority="2621" operator="equal">
      <formula>"연"</formula>
    </cfRule>
    <cfRule type="cellIs" dxfId="22319" priority="2622" operator="equal">
      <formula>"연"</formula>
    </cfRule>
    <cfRule type="cellIs" dxfId="22318" priority="2623" operator="equal">
      <formula>"연"</formula>
    </cfRule>
    <cfRule type="cellIs" dxfId="22317" priority="2624" operator="equal">
      <formula>"연"</formula>
    </cfRule>
    <cfRule type="cellIs" dxfId="22316" priority="2625" operator="equal">
      <formula>"연"</formula>
    </cfRule>
  </conditionalFormatting>
  <conditionalFormatting sqref="M36">
    <cfRule type="cellIs" dxfId="22315" priority="2619" operator="equal">
      <formula>"연"</formula>
    </cfRule>
  </conditionalFormatting>
  <conditionalFormatting sqref="M36">
    <cfRule type="cellIs" dxfId="22314" priority="2620" operator="equal">
      <formula>"연"</formula>
    </cfRule>
  </conditionalFormatting>
  <conditionalFormatting sqref="M36">
    <cfRule type="cellIs" dxfId="22313" priority="2618" operator="equal">
      <formula>"연"</formula>
    </cfRule>
  </conditionalFormatting>
  <conditionalFormatting sqref="M36">
    <cfRule type="cellIs" dxfId="22312" priority="2615" operator="equal">
      <formula>"연"</formula>
    </cfRule>
    <cfRule type="cellIs" dxfId="22311" priority="2616" operator="equal">
      <formula>"연"</formula>
    </cfRule>
    <cfRule type="cellIs" dxfId="22310" priority="2617" operator="equal">
      <formula>"연"</formula>
    </cfRule>
  </conditionalFormatting>
  <conditionalFormatting sqref="M36">
    <cfRule type="cellIs" dxfId="22309" priority="2614" operator="equal">
      <formula>"연"</formula>
    </cfRule>
  </conditionalFormatting>
  <conditionalFormatting sqref="O35">
    <cfRule type="cellIs" dxfId="22308" priority="2608" operator="equal">
      <formula>"연"</formula>
    </cfRule>
  </conditionalFormatting>
  <conditionalFormatting sqref="O35">
    <cfRule type="cellIs" dxfId="22307" priority="2613" operator="equal">
      <formula>"연"</formula>
    </cfRule>
  </conditionalFormatting>
  <conditionalFormatting sqref="O35">
    <cfRule type="cellIs" dxfId="22306" priority="2610" operator="equal">
      <formula>"연"</formula>
    </cfRule>
    <cfRule type="cellIs" dxfId="22305" priority="2611" operator="equal">
      <formula>"연"</formula>
    </cfRule>
    <cfRule type="cellIs" dxfId="22304" priority="2612" operator="equal">
      <formula>"연"</formula>
    </cfRule>
  </conditionalFormatting>
  <conditionalFormatting sqref="O35">
    <cfRule type="cellIs" dxfId="22303" priority="2609" operator="equal">
      <formula>"연"</formula>
    </cfRule>
  </conditionalFormatting>
  <conditionalFormatting sqref="O35">
    <cfRule type="cellIs" dxfId="22302" priority="2603" operator="equal">
      <formula>"연"</formula>
    </cfRule>
    <cfRule type="cellIs" dxfId="22301" priority="2604" operator="equal">
      <formula>"연"</formula>
    </cfRule>
    <cfRule type="cellIs" dxfId="22300" priority="2605" operator="equal">
      <formula>"연"</formula>
    </cfRule>
    <cfRule type="cellIs" dxfId="22299" priority="2606" operator="equal">
      <formula>"연"</formula>
    </cfRule>
    <cfRule type="cellIs" dxfId="22298" priority="2607" operator="equal">
      <formula>"연"</formula>
    </cfRule>
  </conditionalFormatting>
  <conditionalFormatting sqref="O35">
    <cfRule type="cellIs" dxfId="22297" priority="2602" operator="equal">
      <formula>"연"</formula>
    </cfRule>
  </conditionalFormatting>
  <conditionalFormatting sqref="O35">
    <cfRule type="cellIs" dxfId="22296" priority="2599" operator="equal">
      <formula>"연"</formula>
    </cfRule>
    <cfRule type="cellIs" dxfId="22295" priority="2600" operator="equal">
      <formula>"연"</formula>
    </cfRule>
    <cfRule type="cellIs" dxfId="22294" priority="2601" operator="equal">
      <formula>"연"</formula>
    </cfRule>
  </conditionalFormatting>
  <conditionalFormatting sqref="O35">
    <cfRule type="cellIs" dxfId="22293" priority="2598" operator="equal">
      <formula>"연"</formula>
    </cfRule>
  </conditionalFormatting>
  <conditionalFormatting sqref="O35">
    <cfRule type="cellIs" dxfId="22292" priority="2593" operator="equal">
      <formula>"연"</formula>
    </cfRule>
    <cfRule type="cellIs" dxfId="22291" priority="2594" operator="equal">
      <formula>"연"</formula>
    </cfRule>
    <cfRule type="cellIs" dxfId="22290" priority="2595" operator="equal">
      <formula>"연"</formula>
    </cfRule>
    <cfRule type="cellIs" dxfId="22289" priority="2596" operator="equal">
      <formula>"연"</formula>
    </cfRule>
    <cfRule type="cellIs" dxfId="22288" priority="2597" operator="equal">
      <formula>"연"</formula>
    </cfRule>
  </conditionalFormatting>
  <conditionalFormatting sqref="O35">
    <cfRule type="cellIs" dxfId="22287" priority="2588" operator="equal">
      <formula>"연"</formula>
    </cfRule>
    <cfRule type="cellIs" dxfId="22286" priority="2589" operator="equal">
      <formula>"연"</formula>
    </cfRule>
    <cfRule type="cellIs" dxfId="22285" priority="2590" operator="equal">
      <formula>"연"</formula>
    </cfRule>
    <cfRule type="cellIs" dxfId="22284" priority="2591" operator="equal">
      <formula>"연"</formula>
    </cfRule>
    <cfRule type="cellIs" dxfId="22283" priority="2592" operator="equal">
      <formula>"연"</formula>
    </cfRule>
  </conditionalFormatting>
  <conditionalFormatting sqref="O35">
    <cfRule type="cellIs" dxfId="22282" priority="2586" operator="equal">
      <formula>"연"</formula>
    </cfRule>
  </conditionalFormatting>
  <conditionalFormatting sqref="O35">
    <cfRule type="cellIs" dxfId="22281" priority="2587" operator="equal">
      <formula>"연"</formula>
    </cfRule>
  </conditionalFormatting>
  <conditionalFormatting sqref="O35">
    <cfRule type="cellIs" dxfId="22280" priority="2585" operator="equal">
      <formula>"연"</formula>
    </cfRule>
  </conditionalFormatting>
  <conditionalFormatting sqref="O35">
    <cfRule type="cellIs" dxfId="22279" priority="2582" operator="equal">
      <formula>"연"</formula>
    </cfRule>
    <cfRule type="cellIs" dxfId="22278" priority="2583" operator="equal">
      <formula>"연"</formula>
    </cfRule>
    <cfRule type="cellIs" dxfId="22277" priority="2584" operator="equal">
      <formula>"연"</formula>
    </cfRule>
  </conditionalFormatting>
  <conditionalFormatting sqref="O35">
    <cfRule type="cellIs" dxfId="22276" priority="2581" operator="equal">
      <formula>"연"</formula>
    </cfRule>
  </conditionalFormatting>
  <conditionalFormatting sqref="S36">
    <cfRule type="cellIs" dxfId="22275" priority="2575" operator="equal">
      <formula>"연"</formula>
    </cfRule>
  </conditionalFormatting>
  <conditionalFormatting sqref="S36">
    <cfRule type="cellIs" dxfId="22274" priority="2580" operator="equal">
      <formula>"연"</formula>
    </cfRule>
  </conditionalFormatting>
  <conditionalFormatting sqref="S36">
    <cfRule type="cellIs" dxfId="22273" priority="2577" operator="equal">
      <formula>"연"</formula>
    </cfRule>
    <cfRule type="cellIs" dxfId="22272" priority="2578" operator="equal">
      <formula>"연"</formula>
    </cfRule>
    <cfRule type="cellIs" dxfId="22271" priority="2579" operator="equal">
      <formula>"연"</formula>
    </cfRule>
  </conditionalFormatting>
  <conditionalFormatting sqref="S36">
    <cfRule type="cellIs" dxfId="22270" priority="2576" operator="equal">
      <formula>"연"</formula>
    </cfRule>
  </conditionalFormatting>
  <conditionalFormatting sqref="S36">
    <cfRule type="cellIs" dxfId="22269" priority="2570" operator="equal">
      <formula>"연"</formula>
    </cfRule>
    <cfRule type="cellIs" dxfId="22268" priority="2571" operator="equal">
      <formula>"연"</formula>
    </cfRule>
    <cfRule type="cellIs" dxfId="22267" priority="2572" operator="equal">
      <formula>"연"</formula>
    </cfRule>
    <cfRule type="cellIs" dxfId="22266" priority="2573" operator="equal">
      <formula>"연"</formula>
    </cfRule>
    <cfRule type="cellIs" dxfId="22265" priority="2574" operator="equal">
      <formula>"연"</formula>
    </cfRule>
  </conditionalFormatting>
  <conditionalFormatting sqref="S36">
    <cfRule type="cellIs" dxfId="22264" priority="2569" operator="equal">
      <formula>"연"</formula>
    </cfRule>
  </conditionalFormatting>
  <conditionalFormatting sqref="S36">
    <cfRule type="cellIs" dxfId="22263" priority="2566" operator="equal">
      <formula>"연"</formula>
    </cfRule>
    <cfRule type="cellIs" dxfId="22262" priority="2567" operator="equal">
      <formula>"연"</formula>
    </cfRule>
    <cfRule type="cellIs" dxfId="22261" priority="2568" operator="equal">
      <formula>"연"</formula>
    </cfRule>
  </conditionalFormatting>
  <conditionalFormatting sqref="S36">
    <cfRule type="cellIs" dxfId="22260" priority="2565" operator="equal">
      <formula>"연"</formula>
    </cfRule>
  </conditionalFormatting>
  <conditionalFormatting sqref="S36">
    <cfRule type="cellIs" dxfId="22259" priority="2560" operator="equal">
      <formula>"연"</formula>
    </cfRule>
    <cfRule type="cellIs" dxfId="22258" priority="2561" operator="equal">
      <formula>"연"</formula>
    </cfRule>
    <cfRule type="cellIs" dxfId="22257" priority="2562" operator="equal">
      <formula>"연"</formula>
    </cfRule>
    <cfRule type="cellIs" dxfId="22256" priority="2563" operator="equal">
      <formula>"연"</formula>
    </cfRule>
    <cfRule type="cellIs" dxfId="22255" priority="2564" operator="equal">
      <formula>"연"</formula>
    </cfRule>
  </conditionalFormatting>
  <conditionalFormatting sqref="S36">
    <cfRule type="cellIs" dxfId="22254" priority="2555" operator="equal">
      <formula>"연"</formula>
    </cfRule>
    <cfRule type="cellIs" dxfId="22253" priority="2556" operator="equal">
      <formula>"연"</formula>
    </cfRule>
    <cfRule type="cellIs" dxfId="22252" priority="2557" operator="equal">
      <formula>"연"</formula>
    </cfRule>
    <cfRule type="cellIs" dxfId="22251" priority="2558" operator="equal">
      <formula>"연"</formula>
    </cfRule>
    <cfRule type="cellIs" dxfId="22250" priority="2559" operator="equal">
      <formula>"연"</formula>
    </cfRule>
  </conditionalFormatting>
  <conditionalFormatting sqref="S36">
    <cfRule type="cellIs" dxfId="22249" priority="2553" operator="equal">
      <formula>"연"</formula>
    </cfRule>
  </conditionalFormatting>
  <conditionalFormatting sqref="S36">
    <cfRule type="cellIs" dxfId="22248" priority="2554" operator="equal">
      <formula>"연"</formula>
    </cfRule>
  </conditionalFormatting>
  <conditionalFormatting sqref="S36">
    <cfRule type="cellIs" dxfId="22247" priority="2552" operator="equal">
      <formula>"연"</formula>
    </cfRule>
  </conditionalFormatting>
  <conditionalFormatting sqref="S36">
    <cfRule type="cellIs" dxfId="22246" priority="2549" operator="equal">
      <formula>"연"</formula>
    </cfRule>
    <cfRule type="cellIs" dxfId="22245" priority="2550" operator="equal">
      <formula>"연"</formula>
    </cfRule>
    <cfRule type="cellIs" dxfId="22244" priority="2551" operator="equal">
      <formula>"연"</formula>
    </cfRule>
  </conditionalFormatting>
  <conditionalFormatting sqref="S36">
    <cfRule type="cellIs" dxfId="22243" priority="2548" operator="equal">
      <formula>"연"</formula>
    </cfRule>
  </conditionalFormatting>
  <conditionalFormatting sqref="T36">
    <cfRule type="cellIs" dxfId="22242" priority="2542" operator="equal">
      <formula>"연"</formula>
    </cfRule>
  </conditionalFormatting>
  <conditionalFormatting sqref="T36">
    <cfRule type="cellIs" dxfId="22241" priority="2547" operator="equal">
      <formula>"연"</formula>
    </cfRule>
  </conditionalFormatting>
  <conditionalFormatting sqref="T36">
    <cfRule type="cellIs" dxfId="22240" priority="2544" operator="equal">
      <formula>"연"</formula>
    </cfRule>
    <cfRule type="cellIs" dxfId="22239" priority="2545" operator="equal">
      <formula>"연"</formula>
    </cfRule>
    <cfRule type="cellIs" dxfId="22238" priority="2546" operator="equal">
      <formula>"연"</formula>
    </cfRule>
  </conditionalFormatting>
  <conditionalFormatting sqref="T36">
    <cfRule type="cellIs" dxfId="22237" priority="2543" operator="equal">
      <formula>"연"</formula>
    </cfRule>
  </conditionalFormatting>
  <conditionalFormatting sqref="T36">
    <cfRule type="cellIs" dxfId="22236" priority="2537" operator="equal">
      <formula>"연"</formula>
    </cfRule>
    <cfRule type="cellIs" dxfId="22235" priority="2538" operator="equal">
      <formula>"연"</formula>
    </cfRule>
    <cfRule type="cellIs" dxfId="22234" priority="2539" operator="equal">
      <formula>"연"</formula>
    </cfRule>
    <cfRule type="cellIs" dxfId="22233" priority="2540" operator="equal">
      <formula>"연"</formula>
    </cfRule>
    <cfRule type="cellIs" dxfId="22232" priority="2541" operator="equal">
      <formula>"연"</formula>
    </cfRule>
  </conditionalFormatting>
  <conditionalFormatting sqref="T36">
    <cfRule type="cellIs" dxfId="22231" priority="2536" operator="equal">
      <formula>"연"</formula>
    </cfRule>
  </conditionalFormatting>
  <conditionalFormatting sqref="T36">
    <cfRule type="cellIs" dxfId="22230" priority="2533" operator="equal">
      <formula>"연"</formula>
    </cfRule>
    <cfRule type="cellIs" dxfId="22229" priority="2534" operator="equal">
      <formula>"연"</formula>
    </cfRule>
    <cfRule type="cellIs" dxfId="22228" priority="2535" operator="equal">
      <formula>"연"</formula>
    </cfRule>
  </conditionalFormatting>
  <conditionalFormatting sqref="T36">
    <cfRule type="cellIs" dxfId="22227" priority="2532" operator="equal">
      <formula>"연"</formula>
    </cfRule>
  </conditionalFormatting>
  <conditionalFormatting sqref="T36">
    <cfRule type="cellIs" dxfId="22226" priority="2527" operator="equal">
      <formula>"연"</formula>
    </cfRule>
    <cfRule type="cellIs" dxfId="22225" priority="2528" operator="equal">
      <formula>"연"</formula>
    </cfRule>
    <cfRule type="cellIs" dxfId="22224" priority="2529" operator="equal">
      <formula>"연"</formula>
    </cfRule>
    <cfRule type="cellIs" dxfId="22223" priority="2530" operator="equal">
      <formula>"연"</formula>
    </cfRule>
    <cfRule type="cellIs" dxfId="22222" priority="2531" operator="equal">
      <formula>"연"</formula>
    </cfRule>
  </conditionalFormatting>
  <conditionalFormatting sqref="T36">
    <cfRule type="cellIs" dxfId="22221" priority="2522" operator="equal">
      <formula>"연"</formula>
    </cfRule>
    <cfRule type="cellIs" dxfId="22220" priority="2523" operator="equal">
      <formula>"연"</formula>
    </cfRule>
    <cfRule type="cellIs" dxfId="22219" priority="2524" operator="equal">
      <formula>"연"</formula>
    </cfRule>
    <cfRule type="cellIs" dxfId="22218" priority="2525" operator="equal">
      <formula>"연"</formula>
    </cfRule>
    <cfRule type="cellIs" dxfId="22217" priority="2526" operator="equal">
      <formula>"연"</formula>
    </cfRule>
  </conditionalFormatting>
  <conditionalFormatting sqref="T36">
    <cfRule type="cellIs" dxfId="22216" priority="2520" operator="equal">
      <formula>"연"</formula>
    </cfRule>
  </conditionalFormatting>
  <conditionalFormatting sqref="T36">
    <cfRule type="cellIs" dxfId="22215" priority="2521" operator="equal">
      <formula>"연"</formula>
    </cfRule>
  </conditionalFormatting>
  <conditionalFormatting sqref="T36">
    <cfRule type="cellIs" dxfId="22214" priority="2519" operator="equal">
      <formula>"연"</formula>
    </cfRule>
  </conditionalFormatting>
  <conditionalFormatting sqref="T36">
    <cfRule type="cellIs" dxfId="22213" priority="2516" operator="equal">
      <formula>"연"</formula>
    </cfRule>
    <cfRule type="cellIs" dxfId="22212" priority="2517" operator="equal">
      <formula>"연"</formula>
    </cfRule>
    <cfRule type="cellIs" dxfId="22211" priority="2518" operator="equal">
      <formula>"연"</formula>
    </cfRule>
  </conditionalFormatting>
  <conditionalFormatting sqref="T36">
    <cfRule type="cellIs" dxfId="22210" priority="2515" operator="equal">
      <formula>"연"</formula>
    </cfRule>
  </conditionalFormatting>
  <conditionalFormatting sqref="U36">
    <cfRule type="cellIs" dxfId="22209" priority="2509" operator="equal">
      <formula>"연"</formula>
    </cfRule>
  </conditionalFormatting>
  <conditionalFormatting sqref="U36">
    <cfRule type="cellIs" dxfId="22208" priority="2514" operator="equal">
      <formula>"연"</formula>
    </cfRule>
  </conditionalFormatting>
  <conditionalFormatting sqref="U36">
    <cfRule type="cellIs" dxfId="22207" priority="2511" operator="equal">
      <formula>"연"</formula>
    </cfRule>
    <cfRule type="cellIs" dxfId="22206" priority="2512" operator="equal">
      <formula>"연"</formula>
    </cfRule>
    <cfRule type="cellIs" dxfId="22205" priority="2513" operator="equal">
      <formula>"연"</formula>
    </cfRule>
  </conditionalFormatting>
  <conditionalFormatting sqref="U36">
    <cfRule type="cellIs" dxfId="22204" priority="2510" operator="equal">
      <formula>"연"</formula>
    </cfRule>
  </conditionalFormatting>
  <conditionalFormatting sqref="U36">
    <cfRule type="cellIs" dxfId="22203" priority="2504" operator="equal">
      <formula>"연"</formula>
    </cfRule>
    <cfRule type="cellIs" dxfId="22202" priority="2505" operator="equal">
      <formula>"연"</formula>
    </cfRule>
    <cfRule type="cellIs" dxfId="22201" priority="2506" operator="equal">
      <formula>"연"</formula>
    </cfRule>
    <cfRule type="cellIs" dxfId="22200" priority="2507" operator="equal">
      <formula>"연"</formula>
    </cfRule>
    <cfRule type="cellIs" dxfId="22199" priority="2508" operator="equal">
      <formula>"연"</formula>
    </cfRule>
  </conditionalFormatting>
  <conditionalFormatting sqref="U36">
    <cfRule type="cellIs" dxfId="22198" priority="2503" operator="equal">
      <formula>"연"</formula>
    </cfRule>
  </conditionalFormatting>
  <conditionalFormatting sqref="U36">
    <cfRule type="cellIs" dxfId="22197" priority="2500" operator="equal">
      <formula>"연"</formula>
    </cfRule>
    <cfRule type="cellIs" dxfId="22196" priority="2501" operator="equal">
      <formula>"연"</formula>
    </cfRule>
    <cfRule type="cellIs" dxfId="22195" priority="2502" operator="equal">
      <formula>"연"</formula>
    </cfRule>
  </conditionalFormatting>
  <conditionalFormatting sqref="U36">
    <cfRule type="cellIs" dxfId="22194" priority="2499" operator="equal">
      <formula>"연"</formula>
    </cfRule>
  </conditionalFormatting>
  <conditionalFormatting sqref="U36">
    <cfRule type="cellIs" dxfId="22193" priority="2494" operator="equal">
      <formula>"연"</formula>
    </cfRule>
    <cfRule type="cellIs" dxfId="22192" priority="2495" operator="equal">
      <formula>"연"</formula>
    </cfRule>
    <cfRule type="cellIs" dxfId="22191" priority="2496" operator="equal">
      <formula>"연"</formula>
    </cfRule>
    <cfRule type="cellIs" dxfId="22190" priority="2497" operator="equal">
      <formula>"연"</formula>
    </cfRule>
    <cfRule type="cellIs" dxfId="22189" priority="2498" operator="equal">
      <formula>"연"</formula>
    </cfRule>
  </conditionalFormatting>
  <conditionalFormatting sqref="U36">
    <cfRule type="cellIs" dxfId="22188" priority="2489" operator="equal">
      <formula>"연"</formula>
    </cfRule>
    <cfRule type="cellIs" dxfId="22187" priority="2490" operator="equal">
      <formula>"연"</formula>
    </cfRule>
    <cfRule type="cellIs" dxfId="22186" priority="2491" operator="equal">
      <formula>"연"</formula>
    </cfRule>
    <cfRule type="cellIs" dxfId="22185" priority="2492" operator="equal">
      <formula>"연"</formula>
    </cfRule>
    <cfRule type="cellIs" dxfId="22184" priority="2493" operator="equal">
      <formula>"연"</formula>
    </cfRule>
  </conditionalFormatting>
  <conditionalFormatting sqref="U36">
    <cfRule type="cellIs" dxfId="22183" priority="2487" operator="equal">
      <formula>"연"</formula>
    </cfRule>
  </conditionalFormatting>
  <conditionalFormatting sqref="U36">
    <cfRule type="cellIs" dxfId="22182" priority="2488" operator="equal">
      <formula>"연"</formula>
    </cfRule>
  </conditionalFormatting>
  <conditionalFormatting sqref="U36">
    <cfRule type="cellIs" dxfId="22181" priority="2486" operator="equal">
      <formula>"연"</formula>
    </cfRule>
  </conditionalFormatting>
  <conditionalFormatting sqref="U36">
    <cfRule type="cellIs" dxfId="22180" priority="2483" operator="equal">
      <formula>"연"</formula>
    </cfRule>
    <cfRule type="cellIs" dxfId="22179" priority="2484" operator="equal">
      <formula>"연"</formula>
    </cfRule>
    <cfRule type="cellIs" dxfId="22178" priority="2485" operator="equal">
      <formula>"연"</formula>
    </cfRule>
  </conditionalFormatting>
  <conditionalFormatting sqref="U36">
    <cfRule type="cellIs" dxfId="22177" priority="2482" operator="equal">
      <formula>"연"</formula>
    </cfRule>
  </conditionalFormatting>
  <conditionalFormatting sqref="AA36">
    <cfRule type="cellIs" dxfId="22176" priority="2476" operator="equal">
      <formula>"연"</formula>
    </cfRule>
  </conditionalFormatting>
  <conditionalFormatting sqref="AA36">
    <cfRule type="cellIs" dxfId="22175" priority="2481" operator="equal">
      <formula>"연"</formula>
    </cfRule>
  </conditionalFormatting>
  <conditionalFormatting sqref="AA36">
    <cfRule type="cellIs" dxfId="22174" priority="2478" operator="equal">
      <formula>"연"</formula>
    </cfRule>
    <cfRule type="cellIs" dxfId="22173" priority="2479" operator="equal">
      <formula>"연"</formula>
    </cfRule>
    <cfRule type="cellIs" dxfId="22172" priority="2480" operator="equal">
      <formula>"연"</formula>
    </cfRule>
  </conditionalFormatting>
  <conditionalFormatting sqref="AA36">
    <cfRule type="cellIs" dxfId="22171" priority="2477" operator="equal">
      <formula>"연"</formula>
    </cfRule>
  </conditionalFormatting>
  <conditionalFormatting sqref="AA36">
    <cfRule type="cellIs" dxfId="22170" priority="2471" operator="equal">
      <formula>"연"</formula>
    </cfRule>
    <cfRule type="cellIs" dxfId="22169" priority="2472" operator="equal">
      <formula>"연"</formula>
    </cfRule>
    <cfRule type="cellIs" dxfId="22168" priority="2473" operator="equal">
      <formula>"연"</formula>
    </cfRule>
    <cfRule type="cellIs" dxfId="22167" priority="2474" operator="equal">
      <formula>"연"</formula>
    </cfRule>
    <cfRule type="cellIs" dxfId="22166" priority="2475" operator="equal">
      <formula>"연"</formula>
    </cfRule>
  </conditionalFormatting>
  <conditionalFormatting sqref="AA36">
    <cfRule type="cellIs" dxfId="22165" priority="2470" operator="equal">
      <formula>"연"</formula>
    </cfRule>
  </conditionalFormatting>
  <conditionalFormatting sqref="AA36">
    <cfRule type="cellIs" dxfId="22164" priority="2467" operator="equal">
      <formula>"연"</formula>
    </cfRule>
    <cfRule type="cellIs" dxfId="22163" priority="2468" operator="equal">
      <formula>"연"</formula>
    </cfRule>
    <cfRule type="cellIs" dxfId="22162" priority="2469" operator="equal">
      <formula>"연"</formula>
    </cfRule>
  </conditionalFormatting>
  <conditionalFormatting sqref="AA36">
    <cfRule type="cellIs" dxfId="22161" priority="2466" operator="equal">
      <formula>"연"</formula>
    </cfRule>
  </conditionalFormatting>
  <conditionalFormatting sqref="AA36">
    <cfRule type="cellIs" dxfId="22160" priority="2461" operator="equal">
      <formula>"연"</formula>
    </cfRule>
    <cfRule type="cellIs" dxfId="22159" priority="2462" operator="equal">
      <formula>"연"</formula>
    </cfRule>
    <cfRule type="cellIs" dxfId="22158" priority="2463" operator="equal">
      <formula>"연"</formula>
    </cfRule>
    <cfRule type="cellIs" dxfId="22157" priority="2464" operator="equal">
      <formula>"연"</formula>
    </cfRule>
    <cfRule type="cellIs" dxfId="22156" priority="2465" operator="equal">
      <formula>"연"</formula>
    </cfRule>
  </conditionalFormatting>
  <conditionalFormatting sqref="AA36">
    <cfRule type="cellIs" dxfId="22155" priority="2456" operator="equal">
      <formula>"연"</formula>
    </cfRule>
    <cfRule type="cellIs" dxfId="22154" priority="2457" operator="equal">
      <formula>"연"</formula>
    </cfRule>
    <cfRule type="cellIs" dxfId="22153" priority="2458" operator="equal">
      <formula>"연"</formula>
    </cfRule>
    <cfRule type="cellIs" dxfId="22152" priority="2459" operator="equal">
      <formula>"연"</formula>
    </cfRule>
    <cfRule type="cellIs" dxfId="22151" priority="2460" operator="equal">
      <formula>"연"</formula>
    </cfRule>
  </conditionalFormatting>
  <conditionalFormatting sqref="AA36">
    <cfRule type="cellIs" dxfId="22150" priority="2454" operator="equal">
      <formula>"연"</formula>
    </cfRule>
  </conditionalFormatting>
  <conditionalFormatting sqref="AA36">
    <cfRule type="cellIs" dxfId="22149" priority="2455" operator="equal">
      <formula>"연"</formula>
    </cfRule>
  </conditionalFormatting>
  <conditionalFormatting sqref="AA36">
    <cfRule type="cellIs" dxfId="22148" priority="2453" operator="equal">
      <formula>"연"</formula>
    </cfRule>
  </conditionalFormatting>
  <conditionalFormatting sqref="AA36">
    <cfRule type="cellIs" dxfId="22147" priority="2450" operator="equal">
      <formula>"연"</formula>
    </cfRule>
    <cfRule type="cellIs" dxfId="22146" priority="2451" operator="equal">
      <formula>"연"</formula>
    </cfRule>
    <cfRule type="cellIs" dxfId="22145" priority="2452" operator="equal">
      <formula>"연"</formula>
    </cfRule>
  </conditionalFormatting>
  <conditionalFormatting sqref="AA36">
    <cfRule type="cellIs" dxfId="22144" priority="2449" operator="equal">
      <formula>"연"</formula>
    </cfRule>
  </conditionalFormatting>
  <conditionalFormatting sqref="AB36">
    <cfRule type="cellIs" dxfId="22143" priority="2443" operator="equal">
      <formula>"연"</formula>
    </cfRule>
  </conditionalFormatting>
  <conditionalFormatting sqref="AB36">
    <cfRule type="cellIs" dxfId="22142" priority="2448" operator="equal">
      <formula>"연"</formula>
    </cfRule>
  </conditionalFormatting>
  <conditionalFormatting sqref="AB36">
    <cfRule type="cellIs" dxfId="22141" priority="2445" operator="equal">
      <formula>"연"</formula>
    </cfRule>
    <cfRule type="cellIs" dxfId="22140" priority="2446" operator="equal">
      <formula>"연"</formula>
    </cfRule>
    <cfRule type="cellIs" dxfId="22139" priority="2447" operator="equal">
      <formula>"연"</formula>
    </cfRule>
  </conditionalFormatting>
  <conditionalFormatting sqref="AB36">
    <cfRule type="cellIs" dxfId="22138" priority="2444" operator="equal">
      <formula>"연"</formula>
    </cfRule>
  </conditionalFormatting>
  <conditionalFormatting sqref="AB36">
    <cfRule type="cellIs" dxfId="22137" priority="2438" operator="equal">
      <formula>"연"</formula>
    </cfRule>
    <cfRule type="cellIs" dxfId="22136" priority="2439" operator="equal">
      <formula>"연"</formula>
    </cfRule>
    <cfRule type="cellIs" dxfId="22135" priority="2440" operator="equal">
      <formula>"연"</formula>
    </cfRule>
    <cfRule type="cellIs" dxfId="22134" priority="2441" operator="equal">
      <formula>"연"</formula>
    </cfRule>
    <cfRule type="cellIs" dxfId="22133" priority="2442" operator="equal">
      <formula>"연"</formula>
    </cfRule>
  </conditionalFormatting>
  <conditionalFormatting sqref="AB36">
    <cfRule type="cellIs" dxfId="22132" priority="2437" operator="equal">
      <formula>"연"</formula>
    </cfRule>
  </conditionalFormatting>
  <conditionalFormatting sqref="AB36">
    <cfRule type="cellIs" dxfId="22131" priority="2434" operator="equal">
      <formula>"연"</formula>
    </cfRule>
    <cfRule type="cellIs" dxfId="22130" priority="2435" operator="equal">
      <formula>"연"</formula>
    </cfRule>
    <cfRule type="cellIs" dxfId="22129" priority="2436" operator="equal">
      <formula>"연"</formula>
    </cfRule>
  </conditionalFormatting>
  <conditionalFormatting sqref="AB36">
    <cfRule type="cellIs" dxfId="22128" priority="2433" operator="equal">
      <formula>"연"</formula>
    </cfRule>
  </conditionalFormatting>
  <conditionalFormatting sqref="AB36">
    <cfRule type="cellIs" dxfId="22127" priority="2428" operator="equal">
      <formula>"연"</formula>
    </cfRule>
    <cfRule type="cellIs" dxfId="22126" priority="2429" operator="equal">
      <formula>"연"</formula>
    </cfRule>
    <cfRule type="cellIs" dxfId="22125" priority="2430" operator="equal">
      <formula>"연"</formula>
    </cfRule>
    <cfRule type="cellIs" dxfId="22124" priority="2431" operator="equal">
      <formula>"연"</formula>
    </cfRule>
    <cfRule type="cellIs" dxfId="22123" priority="2432" operator="equal">
      <formula>"연"</formula>
    </cfRule>
  </conditionalFormatting>
  <conditionalFormatting sqref="AB36">
    <cfRule type="cellIs" dxfId="22122" priority="2423" operator="equal">
      <formula>"연"</formula>
    </cfRule>
    <cfRule type="cellIs" dxfId="22121" priority="2424" operator="equal">
      <formula>"연"</formula>
    </cfRule>
    <cfRule type="cellIs" dxfId="22120" priority="2425" operator="equal">
      <formula>"연"</formula>
    </cfRule>
    <cfRule type="cellIs" dxfId="22119" priority="2426" operator="equal">
      <formula>"연"</formula>
    </cfRule>
    <cfRule type="cellIs" dxfId="22118" priority="2427" operator="equal">
      <formula>"연"</formula>
    </cfRule>
  </conditionalFormatting>
  <conditionalFormatting sqref="AB36">
    <cfRule type="cellIs" dxfId="22117" priority="2421" operator="equal">
      <formula>"연"</formula>
    </cfRule>
  </conditionalFormatting>
  <conditionalFormatting sqref="AB36">
    <cfRule type="cellIs" dxfId="22116" priority="2422" operator="equal">
      <formula>"연"</formula>
    </cfRule>
  </conditionalFormatting>
  <conditionalFormatting sqref="AB36">
    <cfRule type="cellIs" dxfId="22115" priority="2420" operator="equal">
      <formula>"연"</formula>
    </cfRule>
  </conditionalFormatting>
  <conditionalFormatting sqref="AB36">
    <cfRule type="cellIs" dxfId="22114" priority="2417" operator="equal">
      <formula>"연"</formula>
    </cfRule>
    <cfRule type="cellIs" dxfId="22113" priority="2418" operator="equal">
      <formula>"연"</formula>
    </cfRule>
    <cfRule type="cellIs" dxfId="22112" priority="2419" operator="equal">
      <formula>"연"</formula>
    </cfRule>
  </conditionalFormatting>
  <conditionalFormatting sqref="AB36">
    <cfRule type="cellIs" dxfId="22111" priority="2416" operator="equal">
      <formula>"연"</formula>
    </cfRule>
  </conditionalFormatting>
  <conditionalFormatting sqref="AH36">
    <cfRule type="cellIs" dxfId="22110" priority="2410" operator="equal">
      <formula>"연"</formula>
    </cfRule>
  </conditionalFormatting>
  <conditionalFormatting sqref="AH36">
    <cfRule type="cellIs" dxfId="22109" priority="2415" operator="equal">
      <formula>"연"</formula>
    </cfRule>
  </conditionalFormatting>
  <conditionalFormatting sqref="AH36">
    <cfRule type="cellIs" dxfId="22108" priority="2412" operator="equal">
      <formula>"연"</formula>
    </cfRule>
    <cfRule type="cellIs" dxfId="22107" priority="2413" operator="equal">
      <formula>"연"</formula>
    </cfRule>
    <cfRule type="cellIs" dxfId="22106" priority="2414" operator="equal">
      <formula>"연"</formula>
    </cfRule>
  </conditionalFormatting>
  <conditionalFormatting sqref="AH36">
    <cfRule type="cellIs" dxfId="22105" priority="2411" operator="equal">
      <formula>"연"</formula>
    </cfRule>
  </conditionalFormatting>
  <conditionalFormatting sqref="AH36">
    <cfRule type="cellIs" dxfId="22104" priority="2405" operator="equal">
      <formula>"연"</formula>
    </cfRule>
    <cfRule type="cellIs" dxfId="22103" priority="2406" operator="equal">
      <formula>"연"</formula>
    </cfRule>
    <cfRule type="cellIs" dxfId="22102" priority="2407" operator="equal">
      <formula>"연"</formula>
    </cfRule>
    <cfRule type="cellIs" dxfId="22101" priority="2408" operator="equal">
      <formula>"연"</formula>
    </cfRule>
    <cfRule type="cellIs" dxfId="22100" priority="2409" operator="equal">
      <formula>"연"</formula>
    </cfRule>
  </conditionalFormatting>
  <conditionalFormatting sqref="AH36">
    <cfRule type="cellIs" dxfId="22099" priority="2404" operator="equal">
      <formula>"연"</formula>
    </cfRule>
  </conditionalFormatting>
  <conditionalFormatting sqref="AH36">
    <cfRule type="cellIs" dxfId="22098" priority="2401" operator="equal">
      <formula>"연"</formula>
    </cfRule>
    <cfRule type="cellIs" dxfId="22097" priority="2402" operator="equal">
      <formula>"연"</formula>
    </cfRule>
    <cfRule type="cellIs" dxfId="22096" priority="2403" operator="equal">
      <formula>"연"</formula>
    </cfRule>
  </conditionalFormatting>
  <conditionalFormatting sqref="AH36">
    <cfRule type="cellIs" dxfId="22095" priority="2400" operator="equal">
      <formula>"연"</formula>
    </cfRule>
  </conditionalFormatting>
  <conditionalFormatting sqref="AH36">
    <cfRule type="cellIs" dxfId="22094" priority="2395" operator="equal">
      <formula>"연"</formula>
    </cfRule>
    <cfRule type="cellIs" dxfId="22093" priority="2396" operator="equal">
      <formula>"연"</formula>
    </cfRule>
    <cfRule type="cellIs" dxfId="22092" priority="2397" operator="equal">
      <formula>"연"</formula>
    </cfRule>
    <cfRule type="cellIs" dxfId="22091" priority="2398" operator="equal">
      <formula>"연"</formula>
    </cfRule>
    <cfRule type="cellIs" dxfId="22090" priority="2399" operator="equal">
      <formula>"연"</formula>
    </cfRule>
  </conditionalFormatting>
  <conditionalFormatting sqref="AH36">
    <cfRule type="cellIs" dxfId="22089" priority="2390" operator="equal">
      <formula>"연"</formula>
    </cfRule>
    <cfRule type="cellIs" dxfId="22088" priority="2391" operator="equal">
      <formula>"연"</formula>
    </cfRule>
    <cfRule type="cellIs" dxfId="22087" priority="2392" operator="equal">
      <formula>"연"</formula>
    </cfRule>
    <cfRule type="cellIs" dxfId="22086" priority="2393" operator="equal">
      <formula>"연"</formula>
    </cfRule>
    <cfRule type="cellIs" dxfId="22085" priority="2394" operator="equal">
      <formula>"연"</formula>
    </cfRule>
  </conditionalFormatting>
  <conditionalFormatting sqref="AH36">
    <cfRule type="cellIs" dxfId="22084" priority="2388" operator="equal">
      <formula>"연"</formula>
    </cfRule>
  </conditionalFormatting>
  <conditionalFormatting sqref="AH36">
    <cfRule type="cellIs" dxfId="22083" priority="2389" operator="equal">
      <formula>"연"</formula>
    </cfRule>
  </conditionalFormatting>
  <conditionalFormatting sqref="AH36">
    <cfRule type="cellIs" dxfId="22082" priority="2387" operator="equal">
      <formula>"연"</formula>
    </cfRule>
  </conditionalFormatting>
  <conditionalFormatting sqref="AH36">
    <cfRule type="cellIs" dxfId="22081" priority="2384" operator="equal">
      <formula>"연"</formula>
    </cfRule>
    <cfRule type="cellIs" dxfId="22080" priority="2385" operator="equal">
      <formula>"연"</formula>
    </cfRule>
    <cfRule type="cellIs" dxfId="22079" priority="2386" operator="equal">
      <formula>"연"</formula>
    </cfRule>
  </conditionalFormatting>
  <conditionalFormatting sqref="AH36">
    <cfRule type="cellIs" dxfId="22078" priority="2383" operator="equal">
      <formula>"연"</formula>
    </cfRule>
  </conditionalFormatting>
  <conditionalFormatting sqref="AI36:AK36">
    <cfRule type="cellIs" dxfId="22077" priority="2377" operator="equal">
      <formula>"연"</formula>
    </cfRule>
  </conditionalFormatting>
  <conditionalFormatting sqref="AI36:AK36">
    <cfRule type="cellIs" dxfId="22076" priority="2382" operator="equal">
      <formula>"연"</formula>
    </cfRule>
  </conditionalFormatting>
  <conditionalFormatting sqref="AI36:AK36">
    <cfRule type="cellIs" dxfId="22075" priority="2379" operator="equal">
      <formula>"연"</formula>
    </cfRule>
    <cfRule type="cellIs" dxfId="22074" priority="2380" operator="equal">
      <formula>"연"</formula>
    </cfRule>
    <cfRule type="cellIs" dxfId="22073" priority="2381" operator="equal">
      <formula>"연"</formula>
    </cfRule>
  </conditionalFormatting>
  <conditionalFormatting sqref="AI36:AK36">
    <cfRule type="cellIs" dxfId="22072" priority="2378" operator="equal">
      <formula>"연"</formula>
    </cfRule>
  </conditionalFormatting>
  <conditionalFormatting sqref="AI36:AK36">
    <cfRule type="cellIs" dxfId="22071" priority="2372" operator="equal">
      <formula>"연"</formula>
    </cfRule>
    <cfRule type="cellIs" dxfId="22070" priority="2373" operator="equal">
      <formula>"연"</formula>
    </cfRule>
    <cfRule type="cellIs" dxfId="22069" priority="2374" operator="equal">
      <formula>"연"</formula>
    </cfRule>
    <cfRule type="cellIs" dxfId="22068" priority="2375" operator="equal">
      <formula>"연"</formula>
    </cfRule>
    <cfRule type="cellIs" dxfId="22067" priority="2376" operator="equal">
      <formula>"연"</formula>
    </cfRule>
  </conditionalFormatting>
  <conditionalFormatting sqref="AI36:AK36">
    <cfRule type="cellIs" dxfId="22066" priority="2371" operator="equal">
      <formula>"연"</formula>
    </cfRule>
  </conditionalFormatting>
  <conditionalFormatting sqref="AI36:AK36">
    <cfRule type="cellIs" dxfId="22065" priority="2368" operator="equal">
      <formula>"연"</formula>
    </cfRule>
    <cfRule type="cellIs" dxfId="22064" priority="2369" operator="equal">
      <formula>"연"</formula>
    </cfRule>
    <cfRule type="cellIs" dxfId="22063" priority="2370" operator="equal">
      <formula>"연"</formula>
    </cfRule>
  </conditionalFormatting>
  <conditionalFormatting sqref="AI36:AK36">
    <cfRule type="cellIs" dxfId="22062" priority="2367" operator="equal">
      <formula>"연"</formula>
    </cfRule>
  </conditionalFormatting>
  <conditionalFormatting sqref="AI36:AK36">
    <cfRule type="cellIs" dxfId="22061" priority="2362" operator="equal">
      <formula>"연"</formula>
    </cfRule>
    <cfRule type="cellIs" dxfId="22060" priority="2363" operator="equal">
      <formula>"연"</formula>
    </cfRule>
    <cfRule type="cellIs" dxfId="22059" priority="2364" operator="equal">
      <formula>"연"</formula>
    </cfRule>
    <cfRule type="cellIs" dxfId="22058" priority="2365" operator="equal">
      <formula>"연"</formula>
    </cfRule>
    <cfRule type="cellIs" dxfId="22057" priority="2366" operator="equal">
      <formula>"연"</formula>
    </cfRule>
  </conditionalFormatting>
  <conditionalFormatting sqref="AI36:AK36">
    <cfRule type="cellIs" dxfId="22056" priority="2357" operator="equal">
      <formula>"연"</formula>
    </cfRule>
    <cfRule type="cellIs" dxfId="22055" priority="2358" operator="equal">
      <formula>"연"</formula>
    </cfRule>
    <cfRule type="cellIs" dxfId="22054" priority="2359" operator="equal">
      <formula>"연"</formula>
    </cfRule>
    <cfRule type="cellIs" dxfId="22053" priority="2360" operator="equal">
      <formula>"연"</formula>
    </cfRule>
    <cfRule type="cellIs" dxfId="22052" priority="2361" operator="equal">
      <formula>"연"</formula>
    </cfRule>
  </conditionalFormatting>
  <conditionalFormatting sqref="AI36:AK36">
    <cfRule type="cellIs" dxfId="22051" priority="2355" operator="equal">
      <formula>"연"</formula>
    </cfRule>
  </conditionalFormatting>
  <conditionalFormatting sqref="AI36:AK36">
    <cfRule type="cellIs" dxfId="22050" priority="2356" operator="equal">
      <formula>"연"</formula>
    </cfRule>
  </conditionalFormatting>
  <conditionalFormatting sqref="AI36:AK36">
    <cfRule type="cellIs" dxfId="22049" priority="2354" operator="equal">
      <formula>"연"</formula>
    </cfRule>
  </conditionalFormatting>
  <conditionalFormatting sqref="AI36:AK36">
    <cfRule type="cellIs" dxfId="22048" priority="2351" operator="equal">
      <formula>"연"</formula>
    </cfRule>
    <cfRule type="cellIs" dxfId="22047" priority="2352" operator="equal">
      <formula>"연"</formula>
    </cfRule>
    <cfRule type="cellIs" dxfId="22046" priority="2353" operator="equal">
      <formula>"연"</formula>
    </cfRule>
  </conditionalFormatting>
  <conditionalFormatting sqref="AI36:AK36">
    <cfRule type="cellIs" dxfId="22045" priority="2350" operator="equal">
      <formula>"연"</formula>
    </cfRule>
  </conditionalFormatting>
  <conditionalFormatting sqref="N37">
    <cfRule type="cellIs" dxfId="22044" priority="2344" operator="equal">
      <formula>"연"</formula>
    </cfRule>
  </conditionalFormatting>
  <conditionalFormatting sqref="N37">
    <cfRule type="cellIs" dxfId="22043" priority="2349" operator="equal">
      <formula>"연"</formula>
    </cfRule>
  </conditionalFormatting>
  <conditionalFormatting sqref="N37">
    <cfRule type="cellIs" dxfId="22042" priority="2346" operator="equal">
      <formula>"연"</formula>
    </cfRule>
    <cfRule type="cellIs" dxfId="22041" priority="2347" operator="equal">
      <formula>"연"</formula>
    </cfRule>
    <cfRule type="cellIs" dxfId="22040" priority="2348" operator="equal">
      <formula>"연"</formula>
    </cfRule>
  </conditionalFormatting>
  <conditionalFormatting sqref="N37">
    <cfRule type="cellIs" dxfId="22039" priority="2345" operator="equal">
      <formula>"연"</formula>
    </cfRule>
  </conditionalFormatting>
  <conditionalFormatting sqref="N37">
    <cfRule type="cellIs" dxfId="22038" priority="2339" operator="equal">
      <formula>"연"</formula>
    </cfRule>
    <cfRule type="cellIs" dxfId="22037" priority="2340" operator="equal">
      <formula>"연"</formula>
    </cfRule>
    <cfRule type="cellIs" dxfId="22036" priority="2341" operator="equal">
      <formula>"연"</formula>
    </cfRule>
    <cfRule type="cellIs" dxfId="22035" priority="2342" operator="equal">
      <formula>"연"</formula>
    </cfRule>
    <cfRule type="cellIs" dxfId="22034" priority="2343" operator="equal">
      <formula>"연"</formula>
    </cfRule>
  </conditionalFormatting>
  <conditionalFormatting sqref="N37">
    <cfRule type="cellIs" dxfId="22033" priority="2338" operator="equal">
      <formula>"연"</formula>
    </cfRule>
  </conditionalFormatting>
  <conditionalFormatting sqref="N37">
    <cfRule type="cellIs" dxfId="22032" priority="2335" operator="equal">
      <formula>"연"</formula>
    </cfRule>
    <cfRule type="cellIs" dxfId="22031" priority="2336" operator="equal">
      <formula>"연"</formula>
    </cfRule>
    <cfRule type="cellIs" dxfId="22030" priority="2337" operator="equal">
      <formula>"연"</formula>
    </cfRule>
  </conditionalFormatting>
  <conditionalFormatting sqref="N37">
    <cfRule type="cellIs" dxfId="22029" priority="2334" operator="equal">
      <formula>"연"</formula>
    </cfRule>
  </conditionalFormatting>
  <conditionalFormatting sqref="N37">
    <cfRule type="cellIs" dxfId="22028" priority="2329" operator="equal">
      <formula>"연"</formula>
    </cfRule>
    <cfRule type="cellIs" dxfId="22027" priority="2330" operator="equal">
      <formula>"연"</formula>
    </cfRule>
    <cfRule type="cellIs" dxfId="22026" priority="2331" operator="equal">
      <formula>"연"</formula>
    </cfRule>
    <cfRule type="cellIs" dxfId="22025" priority="2332" operator="equal">
      <formula>"연"</formula>
    </cfRule>
    <cfRule type="cellIs" dxfId="22024" priority="2333" operator="equal">
      <formula>"연"</formula>
    </cfRule>
  </conditionalFormatting>
  <conditionalFormatting sqref="N37">
    <cfRule type="cellIs" dxfId="22023" priority="2324" operator="equal">
      <formula>"연"</formula>
    </cfRule>
    <cfRule type="cellIs" dxfId="22022" priority="2325" operator="equal">
      <formula>"연"</formula>
    </cfRule>
    <cfRule type="cellIs" dxfId="22021" priority="2326" operator="equal">
      <formula>"연"</formula>
    </cfRule>
    <cfRule type="cellIs" dxfId="22020" priority="2327" operator="equal">
      <formula>"연"</formula>
    </cfRule>
    <cfRule type="cellIs" dxfId="22019" priority="2328" operator="equal">
      <formula>"연"</formula>
    </cfRule>
  </conditionalFormatting>
  <conditionalFormatting sqref="N37">
    <cfRule type="cellIs" dxfId="22018" priority="2322" operator="equal">
      <formula>"연"</formula>
    </cfRule>
  </conditionalFormatting>
  <conditionalFormatting sqref="N37">
    <cfRule type="cellIs" dxfId="22017" priority="2323" operator="equal">
      <formula>"연"</formula>
    </cfRule>
  </conditionalFormatting>
  <conditionalFormatting sqref="N37">
    <cfRule type="cellIs" dxfId="22016" priority="2321" operator="equal">
      <formula>"연"</formula>
    </cfRule>
  </conditionalFormatting>
  <conditionalFormatting sqref="N37">
    <cfRule type="cellIs" dxfId="22015" priority="2318" operator="equal">
      <formula>"연"</formula>
    </cfRule>
    <cfRule type="cellIs" dxfId="22014" priority="2319" operator="equal">
      <formula>"연"</formula>
    </cfRule>
    <cfRule type="cellIs" dxfId="22013" priority="2320" operator="equal">
      <formula>"연"</formula>
    </cfRule>
  </conditionalFormatting>
  <conditionalFormatting sqref="N37">
    <cfRule type="cellIs" dxfId="22012" priority="2317" operator="equal">
      <formula>"연"</formula>
    </cfRule>
  </conditionalFormatting>
  <conditionalFormatting sqref="O37">
    <cfRule type="cellIs" dxfId="22011" priority="2311" operator="equal">
      <formula>"연"</formula>
    </cfRule>
  </conditionalFormatting>
  <conditionalFormatting sqref="O37">
    <cfRule type="cellIs" dxfId="22010" priority="2316" operator="equal">
      <formula>"연"</formula>
    </cfRule>
  </conditionalFormatting>
  <conditionalFormatting sqref="O37">
    <cfRule type="cellIs" dxfId="22009" priority="2313" operator="equal">
      <formula>"연"</formula>
    </cfRule>
    <cfRule type="cellIs" dxfId="22008" priority="2314" operator="equal">
      <formula>"연"</formula>
    </cfRule>
    <cfRule type="cellIs" dxfId="22007" priority="2315" operator="equal">
      <formula>"연"</formula>
    </cfRule>
  </conditionalFormatting>
  <conditionalFormatting sqref="O37">
    <cfRule type="cellIs" dxfId="22006" priority="2312" operator="equal">
      <formula>"연"</formula>
    </cfRule>
  </conditionalFormatting>
  <conditionalFormatting sqref="O37">
    <cfRule type="cellIs" dxfId="22005" priority="2306" operator="equal">
      <formula>"연"</formula>
    </cfRule>
    <cfRule type="cellIs" dxfId="22004" priority="2307" operator="equal">
      <formula>"연"</formula>
    </cfRule>
    <cfRule type="cellIs" dxfId="22003" priority="2308" operator="equal">
      <formula>"연"</formula>
    </cfRule>
    <cfRule type="cellIs" dxfId="22002" priority="2309" operator="equal">
      <formula>"연"</formula>
    </cfRule>
    <cfRule type="cellIs" dxfId="22001" priority="2310" operator="equal">
      <formula>"연"</formula>
    </cfRule>
  </conditionalFormatting>
  <conditionalFormatting sqref="O37">
    <cfRule type="cellIs" dxfId="22000" priority="2305" operator="equal">
      <formula>"연"</formula>
    </cfRule>
  </conditionalFormatting>
  <conditionalFormatting sqref="O37">
    <cfRule type="cellIs" dxfId="21999" priority="2302" operator="equal">
      <formula>"연"</formula>
    </cfRule>
    <cfRule type="cellIs" dxfId="21998" priority="2303" operator="equal">
      <formula>"연"</formula>
    </cfRule>
    <cfRule type="cellIs" dxfId="21997" priority="2304" operator="equal">
      <formula>"연"</formula>
    </cfRule>
  </conditionalFormatting>
  <conditionalFormatting sqref="O37">
    <cfRule type="cellIs" dxfId="21996" priority="2301" operator="equal">
      <formula>"연"</formula>
    </cfRule>
  </conditionalFormatting>
  <conditionalFormatting sqref="O37">
    <cfRule type="cellIs" dxfId="21995" priority="2296" operator="equal">
      <formula>"연"</formula>
    </cfRule>
    <cfRule type="cellIs" dxfId="21994" priority="2297" operator="equal">
      <formula>"연"</formula>
    </cfRule>
    <cfRule type="cellIs" dxfId="21993" priority="2298" operator="equal">
      <formula>"연"</formula>
    </cfRule>
    <cfRule type="cellIs" dxfId="21992" priority="2299" operator="equal">
      <formula>"연"</formula>
    </cfRule>
    <cfRule type="cellIs" dxfId="21991" priority="2300" operator="equal">
      <formula>"연"</formula>
    </cfRule>
  </conditionalFormatting>
  <conditionalFormatting sqref="O37">
    <cfRule type="cellIs" dxfId="21990" priority="2291" operator="equal">
      <formula>"연"</formula>
    </cfRule>
    <cfRule type="cellIs" dxfId="21989" priority="2292" operator="equal">
      <formula>"연"</formula>
    </cfRule>
    <cfRule type="cellIs" dxfId="21988" priority="2293" operator="equal">
      <formula>"연"</formula>
    </cfRule>
    <cfRule type="cellIs" dxfId="21987" priority="2294" operator="equal">
      <formula>"연"</formula>
    </cfRule>
    <cfRule type="cellIs" dxfId="21986" priority="2295" operator="equal">
      <formula>"연"</formula>
    </cfRule>
  </conditionalFormatting>
  <conditionalFormatting sqref="O37">
    <cfRule type="cellIs" dxfId="21985" priority="2289" operator="equal">
      <formula>"연"</formula>
    </cfRule>
  </conditionalFormatting>
  <conditionalFormatting sqref="O37">
    <cfRule type="cellIs" dxfId="21984" priority="2290" operator="equal">
      <formula>"연"</formula>
    </cfRule>
  </conditionalFormatting>
  <conditionalFormatting sqref="O37">
    <cfRule type="cellIs" dxfId="21983" priority="2288" operator="equal">
      <formula>"연"</formula>
    </cfRule>
  </conditionalFormatting>
  <conditionalFormatting sqref="O37">
    <cfRule type="cellIs" dxfId="21982" priority="2285" operator="equal">
      <formula>"연"</formula>
    </cfRule>
    <cfRule type="cellIs" dxfId="21981" priority="2286" operator="equal">
      <formula>"연"</formula>
    </cfRule>
    <cfRule type="cellIs" dxfId="21980" priority="2287" operator="equal">
      <formula>"연"</formula>
    </cfRule>
  </conditionalFormatting>
  <conditionalFormatting sqref="O37">
    <cfRule type="cellIs" dxfId="21979" priority="2284" operator="equal">
      <formula>"연"</formula>
    </cfRule>
  </conditionalFormatting>
  <conditionalFormatting sqref="V37">
    <cfRule type="cellIs" dxfId="21978" priority="2278" operator="equal">
      <formula>"연"</formula>
    </cfRule>
  </conditionalFormatting>
  <conditionalFormatting sqref="V37">
    <cfRule type="cellIs" dxfId="21977" priority="2283" operator="equal">
      <formula>"연"</formula>
    </cfRule>
  </conditionalFormatting>
  <conditionalFormatting sqref="V37">
    <cfRule type="cellIs" dxfId="21976" priority="2280" operator="equal">
      <formula>"연"</formula>
    </cfRule>
    <cfRule type="cellIs" dxfId="21975" priority="2281" operator="equal">
      <formula>"연"</formula>
    </cfRule>
    <cfRule type="cellIs" dxfId="21974" priority="2282" operator="equal">
      <formula>"연"</formula>
    </cfRule>
  </conditionalFormatting>
  <conditionalFormatting sqref="V37">
    <cfRule type="cellIs" dxfId="21973" priority="2279" operator="equal">
      <formula>"연"</formula>
    </cfRule>
  </conditionalFormatting>
  <conditionalFormatting sqref="V37">
    <cfRule type="cellIs" dxfId="21972" priority="2273" operator="equal">
      <formula>"연"</formula>
    </cfRule>
    <cfRule type="cellIs" dxfId="21971" priority="2274" operator="equal">
      <formula>"연"</formula>
    </cfRule>
    <cfRule type="cellIs" dxfId="21970" priority="2275" operator="equal">
      <formula>"연"</formula>
    </cfRule>
    <cfRule type="cellIs" dxfId="21969" priority="2276" operator="equal">
      <formula>"연"</formula>
    </cfRule>
    <cfRule type="cellIs" dxfId="21968" priority="2277" operator="equal">
      <formula>"연"</formula>
    </cfRule>
  </conditionalFormatting>
  <conditionalFormatting sqref="V37">
    <cfRule type="cellIs" dxfId="21967" priority="2272" operator="equal">
      <formula>"연"</formula>
    </cfRule>
  </conditionalFormatting>
  <conditionalFormatting sqref="V37">
    <cfRule type="cellIs" dxfId="21966" priority="2269" operator="equal">
      <formula>"연"</formula>
    </cfRule>
    <cfRule type="cellIs" dxfId="21965" priority="2270" operator="equal">
      <formula>"연"</formula>
    </cfRule>
    <cfRule type="cellIs" dxfId="21964" priority="2271" operator="equal">
      <formula>"연"</formula>
    </cfRule>
  </conditionalFormatting>
  <conditionalFormatting sqref="V37">
    <cfRule type="cellIs" dxfId="21963" priority="2268" operator="equal">
      <formula>"연"</formula>
    </cfRule>
  </conditionalFormatting>
  <conditionalFormatting sqref="V37">
    <cfRule type="cellIs" dxfId="21962" priority="2263" operator="equal">
      <formula>"연"</formula>
    </cfRule>
    <cfRule type="cellIs" dxfId="21961" priority="2264" operator="equal">
      <formula>"연"</formula>
    </cfRule>
    <cfRule type="cellIs" dxfId="21960" priority="2265" operator="equal">
      <formula>"연"</formula>
    </cfRule>
    <cfRule type="cellIs" dxfId="21959" priority="2266" operator="equal">
      <formula>"연"</formula>
    </cfRule>
    <cfRule type="cellIs" dxfId="21958" priority="2267" operator="equal">
      <formula>"연"</formula>
    </cfRule>
  </conditionalFormatting>
  <conditionalFormatting sqref="V37">
    <cfRule type="cellIs" dxfId="21957" priority="2258" operator="equal">
      <formula>"연"</formula>
    </cfRule>
    <cfRule type="cellIs" dxfId="21956" priority="2259" operator="equal">
      <formula>"연"</formula>
    </cfRule>
    <cfRule type="cellIs" dxfId="21955" priority="2260" operator="equal">
      <formula>"연"</formula>
    </cfRule>
    <cfRule type="cellIs" dxfId="21954" priority="2261" operator="equal">
      <formula>"연"</formula>
    </cfRule>
    <cfRule type="cellIs" dxfId="21953" priority="2262" operator="equal">
      <formula>"연"</formula>
    </cfRule>
  </conditionalFormatting>
  <conditionalFormatting sqref="V37">
    <cfRule type="cellIs" dxfId="21952" priority="2256" operator="equal">
      <formula>"연"</formula>
    </cfRule>
  </conditionalFormatting>
  <conditionalFormatting sqref="V37">
    <cfRule type="cellIs" dxfId="21951" priority="2257" operator="equal">
      <formula>"연"</formula>
    </cfRule>
  </conditionalFormatting>
  <conditionalFormatting sqref="V37">
    <cfRule type="cellIs" dxfId="21950" priority="2255" operator="equal">
      <formula>"연"</formula>
    </cfRule>
  </conditionalFormatting>
  <conditionalFormatting sqref="V37">
    <cfRule type="cellIs" dxfId="21949" priority="2252" operator="equal">
      <formula>"연"</formula>
    </cfRule>
    <cfRule type="cellIs" dxfId="21948" priority="2253" operator="equal">
      <formula>"연"</formula>
    </cfRule>
    <cfRule type="cellIs" dxfId="21947" priority="2254" operator="equal">
      <formula>"연"</formula>
    </cfRule>
  </conditionalFormatting>
  <conditionalFormatting sqref="V37">
    <cfRule type="cellIs" dxfId="21946" priority="2251" operator="equal">
      <formula>"연"</formula>
    </cfRule>
  </conditionalFormatting>
  <conditionalFormatting sqref="W37">
    <cfRule type="cellIs" dxfId="21945" priority="2245" operator="equal">
      <formula>"연"</formula>
    </cfRule>
  </conditionalFormatting>
  <conditionalFormatting sqref="W37">
    <cfRule type="cellIs" dxfId="21944" priority="2250" operator="equal">
      <formula>"연"</formula>
    </cfRule>
  </conditionalFormatting>
  <conditionalFormatting sqref="W37">
    <cfRule type="cellIs" dxfId="21943" priority="2247" operator="equal">
      <formula>"연"</formula>
    </cfRule>
    <cfRule type="cellIs" dxfId="21942" priority="2248" operator="equal">
      <formula>"연"</formula>
    </cfRule>
    <cfRule type="cellIs" dxfId="21941" priority="2249" operator="equal">
      <formula>"연"</formula>
    </cfRule>
  </conditionalFormatting>
  <conditionalFormatting sqref="W37">
    <cfRule type="cellIs" dxfId="21940" priority="2246" operator="equal">
      <formula>"연"</formula>
    </cfRule>
  </conditionalFormatting>
  <conditionalFormatting sqref="W37">
    <cfRule type="cellIs" dxfId="21939" priority="2240" operator="equal">
      <formula>"연"</formula>
    </cfRule>
    <cfRule type="cellIs" dxfId="21938" priority="2241" operator="equal">
      <formula>"연"</formula>
    </cfRule>
    <cfRule type="cellIs" dxfId="21937" priority="2242" operator="equal">
      <formula>"연"</formula>
    </cfRule>
    <cfRule type="cellIs" dxfId="21936" priority="2243" operator="equal">
      <formula>"연"</formula>
    </cfRule>
    <cfRule type="cellIs" dxfId="21935" priority="2244" operator="equal">
      <formula>"연"</formula>
    </cfRule>
  </conditionalFormatting>
  <conditionalFormatting sqref="W37">
    <cfRule type="cellIs" dxfId="21934" priority="2239" operator="equal">
      <formula>"연"</formula>
    </cfRule>
  </conditionalFormatting>
  <conditionalFormatting sqref="W37">
    <cfRule type="cellIs" dxfId="21933" priority="2236" operator="equal">
      <formula>"연"</formula>
    </cfRule>
    <cfRule type="cellIs" dxfId="21932" priority="2237" operator="equal">
      <formula>"연"</formula>
    </cfRule>
    <cfRule type="cellIs" dxfId="21931" priority="2238" operator="equal">
      <formula>"연"</formula>
    </cfRule>
  </conditionalFormatting>
  <conditionalFormatting sqref="W37">
    <cfRule type="cellIs" dxfId="21930" priority="2235" operator="equal">
      <formula>"연"</formula>
    </cfRule>
  </conditionalFormatting>
  <conditionalFormatting sqref="W37">
    <cfRule type="cellIs" dxfId="21929" priority="2230" operator="equal">
      <formula>"연"</formula>
    </cfRule>
    <cfRule type="cellIs" dxfId="21928" priority="2231" operator="equal">
      <formula>"연"</formula>
    </cfRule>
    <cfRule type="cellIs" dxfId="21927" priority="2232" operator="equal">
      <formula>"연"</formula>
    </cfRule>
    <cfRule type="cellIs" dxfId="21926" priority="2233" operator="equal">
      <formula>"연"</formula>
    </cfRule>
    <cfRule type="cellIs" dxfId="21925" priority="2234" operator="equal">
      <formula>"연"</formula>
    </cfRule>
  </conditionalFormatting>
  <conditionalFormatting sqref="W37">
    <cfRule type="cellIs" dxfId="21924" priority="2225" operator="equal">
      <formula>"연"</formula>
    </cfRule>
    <cfRule type="cellIs" dxfId="21923" priority="2226" operator="equal">
      <formula>"연"</formula>
    </cfRule>
    <cfRule type="cellIs" dxfId="21922" priority="2227" operator="equal">
      <formula>"연"</formula>
    </cfRule>
    <cfRule type="cellIs" dxfId="21921" priority="2228" operator="equal">
      <formula>"연"</formula>
    </cfRule>
    <cfRule type="cellIs" dxfId="21920" priority="2229" operator="equal">
      <formula>"연"</formula>
    </cfRule>
  </conditionalFormatting>
  <conditionalFormatting sqref="W37">
    <cfRule type="cellIs" dxfId="21919" priority="2223" operator="equal">
      <formula>"연"</formula>
    </cfRule>
  </conditionalFormatting>
  <conditionalFormatting sqref="W37">
    <cfRule type="cellIs" dxfId="21918" priority="2224" operator="equal">
      <formula>"연"</formula>
    </cfRule>
  </conditionalFormatting>
  <conditionalFormatting sqref="W37">
    <cfRule type="cellIs" dxfId="21917" priority="2222" operator="equal">
      <formula>"연"</formula>
    </cfRule>
  </conditionalFormatting>
  <conditionalFormatting sqref="W37">
    <cfRule type="cellIs" dxfId="21916" priority="2219" operator="equal">
      <formula>"연"</formula>
    </cfRule>
    <cfRule type="cellIs" dxfId="21915" priority="2220" operator="equal">
      <formula>"연"</formula>
    </cfRule>
    <cfRule type="cellIs" dxfId="21914" priority="2221" operator="equal">
      <formula>"연"</formula>
    </cfRule>
  </conditionalFormatting>
  <conditionalFormatting sqref="W37">
    <cfRule type="cellIs" dxfId="21913" priority="2218" operator="equal">
      <formula>"연"</formula>
    </cfRule>
  </conditionalFormatting>
  <conditionalFormatting sqref="AB37">
    <cfRule type="cellIs" dxfId="21912" priority="2212" operator="equal">
      <formula>"연"</formula>
    </cfRule>
  </conditionalFormatting>
  <conditionalFormatting sqref="AB37">
    <cfRule type="cellIs" dxfId="21911" priority="2217" operator="equal">
      <formula>"연"</formula>
    </cfRule>
  </conditionalFormatting>
  <conditionalFormatting sqref="AB37">
    <cfRule type="cellIs" dxfId="21910" priority="2214" operator="equal">
      <formula>"연"</formula>
    </cfRule>
    <cfRule type="cellIs" dxfId="21909" priority="2215" operator="equal">
      <formula>"연"</formula>
    </cfRule>
    <cfRule type="cellIs" dxfId="21908" priority="2216" operator="equal">
      <formula>"연"</formula>
    </cfRule>
  </conditionalFormatting>
  <conditionalFormatting sqref="AB37">
    <cfRule type="cellIs" dxfId="21907" priority="2213" operator="equal">
      <formula>"연"</formula>
    </cfRule>
  </conditionalFormatting>
  <conditionalFormatting sqref="AB37">
    <cfRule type="cellIs" dxfId="21906" priority="2207" operator="equal">
      <formula>"연"</formula>
    </cfRule>
    <cfRule type="cellIs" dxfId="21905" priority="2208" operator="equal">
      <formula>"연"</formula>
    </cfRule>
    <cfRule type="cellIs" dxfId="21904" priority="2209" operator="equal">
      <formula>"연"</formula>
    </cfRule>
    <cfRule type="cellIs" dxfId="21903" priority="2210" operator="equal">
      <formula>"연"</formula>
    </cfRule>
    <cfRule type="cellIs" dxfId="21902" priority="2211" operator="equal">
      <formula>"연"</formula>
    </cfRule>
  </conditionalFormatting>
  <conditionalFormatting sqref="AB37">
    <cfRule type="cellIs" dxfId="21901" priority="2206" operator="equal">
      <formula>"연"</formula>
    </cfRule>
  </conditionalFormatting>
  <conditionalFormatting sqref="AB37">
    <cfRule type="cellIs" dxfId="21900" priority="2203" operator="equal">
      <formula>"연"</formula>
    </cfRule>
    <cfRule type="cellIs" dxfId="21899" priority="2204" operator="equal">
      <formula>"연"</formula>
    </cfRule>
    <cfRule type="cellIs" dxfId="21898" priority="2205" operator="equal">
      <formula>"연"</formula>
    </cfRule>
  </conditionalFormatting>
  <conditionalFormatting sqref="AB37">
    <cfRule type="cellIs" dxfId="21897" priority="2202" operator="equal">
      <formula>"연"</formula>
    </cfRule>
  </conditionalFormatting>
  <conditionalFormatting sqref="AB37">
    <cfRule type="cellIs" dxfId="21896" priority="2197" operator="equal">
      <formula>"연"</formula>
    </cfRule>
    <cfRule type="cellIs" dxfId="21895" priority="2198" operator="equal">
      <formula>"연"</formula>
    </cfRule>
    <cfRule type="cellIs" dxfId="21894" priority="2199" operator="equal">
      <formula>"연"</formula>
    </cfRule>
    <cfRule type="cellIs" dxfId="21893" priority="2200" operator="equal">
      <formula>"연"</formula>
    </cfRule>
    <cfRule type="cellIs" dxfId="21892" priority="2201" operator="equal">
      <formula>"연"</formula>
    </cfRule>
  </conditionalFormatting>
  <conditionalFormatting sqref="AB37">
    <cfRule type="cellIs" dxfId="21891" priority="2192" operator="equal">
      <formula>"연"</formula>
    </cfRule>
    <cfRule type="cellIs" dxfId="21890" priority="2193" operator="equal">
      <formula>"연"</formula>
    </cfRule>
    <cfRule type="cellIs" dxfId="21889" priority="2194" operator="equal">
      <formula>"연"</formula>
    </cfRule>
    <cfRule type="cellIs" dxfId="21888" priority="2195" operator="equal">
      <formula>"연"</formula>
    </cfRule>
    <cfRule type="cellIs" dxfId="21887" priority="2196" operator="equal">
      <formula>"연"</formula>
    </cfRule>
  </conditionalFormatting>
  <conditionalFormatting sqref="AB37">
    <cfRule type="cellIs" dxfId="21886" priority="2190" operator="equal">
      <formula>"연"</formula>
    </cfRule>
  </conditionalFormatting>
  <conditionalFormatting sqref="AB37">
    <cfRule type="cellIs" dxfId="21885" priority="2191" operator="equal">
      <formula>"연"</formula>
    </cfRule>
  </conditionalFormatting>
  <conditionalFormatting sqref="AB37">
    <cfRule type="cellIs" dxfId="21884" priority="2189" operator="equal">
      <formula>"연"</formula>
    </cfRule>
  </conditionalFormatting>
  <conditionalFormatting sqref="AB37">
    <cfRule type="cellIs" dxfId="21883" priority="2186" operator="equal">
      <formula>"연"</formula>
    </cfRule>
    <cfRule type="cellIs" dxfId="21882" priority="2187" operator="equal">
      <formula>"연"</formula>
    </cfRule>
    <cfRule type="cellIs" dxfId="21881" priority="2188" operator="equal">
      <formula>"연"</formula>
    </cfRule>
  </conditionalFormatting>
  <conditionalFormatting sqref="AB37">
    <cfRule type="cellIs" dxfId="21880" priority="2185" operator="equal">
      <formula>"연"</formula>
    </cfRule>
  </conditionalFormatting>
  <conditionalFormatting sqref="AC37">
    <cfRule type="cellIs" dxfId="21879" priority="2179" operator="equal">
      <formula>"연"</formula>
    </cfRule>
  </conditionalFormatting>
  <conditionalFormatting sqref="AC37">
    <cfRule type="cellIs" dxfId="21878" priority="2184" operator="equal">
      <formula>"연"</formula>
    </cfRule>
  </conditionalFormatting>
  <conditionalFormatting sqref="AC37">
    <cfRule type="cellIs" dxfId="21877" priority="2181" operator="equal">
      <formula>"연"</formula>
    </cfRule>
    <cfRule type="cellIs" dxfId="21876" priority="2182" operator="equal">
      <formula>"연"</formula>
    </cfRule>
    <cfRule type="cellIs" dxfId="21875" priority="2183" operator="equal">
      <formula>"연"</formula>
    </cfRule>
  </conditionalFormatting>
  <conditionalFormatting sqref="AC37">
    <cfRule type="cellIs" dxfId="21874" priority="2180" operator="equal">
      <formula>"연"</formula>
    </cfRule>
  </conditionalFormatting>
  <conditionalFormatting sqref="AC37">
    <cfRule type="cellIs" dxfId="21873" priority="2174" operator="equal">
      <formula>"연"</formula>
    </cfRule>
    <cfRule type="cellIs" dxfId="21872" priority="2175" operator="equal">
      <formula>"연"</formula>
    </cfRule>
    <cfRule type="cellIs" dxfId="21871" priority="2176" operator="equal">
      <formula>"연"</formula>
    </cfRule>
    <cfRule type="cellIs" dxfId="21870" priority="2177" operator="equal">
      <formula>"연"</formula>
    </cfRule>
    <cfRule type="cellIs" dxfId="21869" priority="2178" operator="equal">
      <formula>"연"</formula>
    </cfRule>
  </conditionalFormatting>
  <conditionalFormatting sqref="AC37">
    <cfRule type="cellIs" dxfId="21868" priority="2173" operator="equal">
      <formula>"연"</formula>
    </cfRule>
  </conditionalFormatting>
  <conditionalFormatting sqref="AC37">
    <cfRule type="cellIs" dxfId="21867" priority="2170" operator="equal">
      <formula>"연"</formula>
    </cfRule>
    <cfRule type="cellIs" dxfId="21866" priority="2171" operator="equal">
      <formula>"연"</formula>
    </cfRule>
    <cfRule type="cellIs" dxfId="21865" priority="2172" operator="equal">
      <formula>"연"</formula>
    </cfRule>
  </conditionalFormatting>
  <conditionalFormatting sqref="AC37">
    <cfRule type="cellIs" dxfId="21864" priority="2169" operator="equal">
      <formula>"연"</formula>
    </cfRule>
  </conditionalFormatting>
  <conditionalFormatting sqref="AC37">
    <cfRule type="cellIs" dxfId="21863" priority="2164" operator="equal">
      <formula>"연"</formula>
    </cfRule>
    <cfRule type="cellIs" dxfId="21862" priority="2165" operator="equal">
      <formula>"연"</formula>
    </cfRule>
    <cfRule type="cellIs" dxfId="21861" priority="2166" operator="equal">
      <formula>"연"</formula>
    </cfRule>
    <cfRule type="cellIs" dxfId="21860" priority="2167" operator="equal">
      <formula>"연"</formula>
    </cfRule>
    <cfRule type="cellIs" dxfId="21859" priority="2168" operator="equal">
      <formula>"연"</formula>
    </cfRule>
  </conditionalFormatting>
  <conditionalFormatting sqref="AC37">
    <cfRule type="cellIs" dxfId="21858" priority="2159" operator="equal">
      <formula>"연"</formula>
    </cfRule>
    <cfRule type="cellIs" dxfId="21857" priority="2160" operator="equal">
      <formula>"연"</formula>
    </cfRule>
    <cfRule type="cellIs" dxfId="21856" priority="2161" operator="equal">
      <formula>"연"</formula>
    </cfRule>
    <cfRule type="cellIs" dxfId="21855" priority="2162" operator="equal">
      <formula>"연"</formula>
    </cfRule>
    <cfRule type="cellIs" dxfId="21854" priority="2163" operator="equal">
      <formula>"연"</formula>
    </cfRule>
  </conditionalFormatting>
  <conditionalFormatting sqref="AC37">
    <cfRule type="cellIs" dxfId="21853" priority="2157" operator="equal">
      <formula>"연"</formula>
    </cfRule>
  </conditionalFormatting>
  <conditionalFormatting sqref="AC37">
    <cfRule type="cellIs" dxfId="21852" priority="2158" operator="equal">
      <formula>"연"</formula>
    </cfRule>
  </conditionalFormatting>
  <conditionalFormatting sqref="AC37">
    <cfRule type="cellIs" dxfId="21851" priority="2156" operator="equal">
      <formula>"연"</formula>
    </cfRule>
  </conditionalFormatting>
  <conditionalFormatting sqref="AC37">
    <cfRule type="cellIs" dxfId="21850" priority="2153" operator="equal">
      <formula>"연"</formula>
    </cfRule>
    <cfRule type="cellIs" dxfId="21849" priority="2154" operator="equal">
      <formula>"연"</formula>
    </cfRule>
    <cfRule type="cellIs" dxfId="21848" priority="2155" operator="equal">
      <formula>"연"</formula>
    </cfRule>
  </conditionalFormatting>
  <conditionalFormatting sqref="AC37">
    <cfRule type="cellIs" dxfId="21847" priority="2152" operator="equal">
      <formula>"연"</formula>
    </cfRule>
  </conditionalFormatting>
  <conditionalFormatting sqref="AI37:AK37">
    <cfRule type="cellIs" dxfId="21846" priority="2146" operator="equal">
      <formula>"연"</formula>
    </cfRule>
  </conditionalFormatting>
  <conditionalFormatting sqref="AI37:AK37">
    <cfRule type="cellIs" dxfId="21845" priority="2151" operator="equal">
      <formula>"연"</formula>
    </cfRule>
  </conditionalFormatting>
  <conditionalFormatting sqref="AI37:AK37">
    <cfRule type="cellIs" dxfId="21844" priority="2148" operator="equal">
      <formula>"연"</formula>
    </cfRule>
    <cfRule type="cellIs" dxfId="21843" priority="2149" operator="equal">
      <formula>"연"</formula>
    </cfRule>
    <cfRule type="cellIs" dxfId="21842" priority="2150" operator="equal">
      <formula>"연"</formula>
    </cfRule>
  </conditionalFormatting>
  <conditionalFormatting sqref="AI37:AK37">
    <cfRule type="cellIs" dxfId="21841" priority="2147" operator="equal">
      <formula>"연"</formula>
    </cfRule>
  </conditionalFormatting>
  <conditionalFormatting sqref="AI37:AK37">
    <cfRule type="cellIs" dxfId="21840" priority="2141" operator="equal">
      <formula>"연"</formula>
    </cfRule>
    <cfRule type="cellIs" dxfId="21839" priority="2142" operator="equal">
      <formula>"연"</formula>
    </cfRule>
    <cfRule type="cellIs" dxfId="21838" priority="2143" operator="equal">
      <formula>"연"</formula>
    </cfRule>
    <cfRule type="cellIs" dxfId="21837" priority="2144" operator="equal">
      <formula>"연"</formula>
    </cfRule>
    <cfRule type="cellIs" dxfId="21836" priority="2145" operator="equal">
      <formula>"연"</formula>
    </cfRule>
  </conditionalFormatting>
  <conditionalFormatting sqref="AI37:AK37">
    <cfRule type="cellIs" dxfId="21835" priority="2140" operator="equal">
      <formula>"연"</formula>
    </cfRule>
  </conditionalFormatting>
  <conditionalFormatting sqref="AI37:AK37">
    <cfRule type="cellIs" dxfId="21834" priority="2137" operator="equal">
      <formula>"연"</formula>
    </cfRule>
    <cfRule type="cellIs" dxfId="21833" priority="2138" operator="equal">
      <formula>"연"</formula>
    </cfRule>
    <cfRule type="cellIs" dxfId="21832" priority="2139" operator="equal">
      <formula>"연"</formula>
    </cfRule>
  </conditionalFormatting>
  <conditionalFormatting sqref="AI37:AK37">
    <cfRule type="cellIs" dxfId="21831" priority="2136" operator="equal">
      <formula>"연"</formula>
    </cfRule>
  </conditionalFormatting>
  <conditionalFormatting sqref="AI37:AK37">
    <cfRule type="cellIs" dxfId="21830" priority="2131" operator="equal">
      <formula>"연"</formula>
    </cfRule>
    <cfRule type="cellIs" dxfId="21829" priority="2132" operator="equal">
      <formula>"연"</formula>
    </cfRule>
    <cfRule type="cellIs" dxfId="21828" priority="2133" operator="equal">
      <formula>"연"</formula>
    </cfRule>
    <cfRule type="cellIs" dxfId="21827" priority="2134" operator="equal">
      <formula>"연"</formula>
    </cfRule>
    <cfRule type="cellIs" dxfId="21826" priority="2135" operator="equal">
      <formula>"연"</formula>
    </cfRule>
  </conditionalFormatting>
  <conditionalFormatting sqref="AI37:AK37">
    <cfRule type="cellIs" dxfId="21825" priority="2126" operator="equal">
      <formula>"연"</formula>
    </cfRule>
    <cfRule type="cellIs" dxfId="21824" priority="2127" operator="equal">
      <formula>"연"</formula>
    </cfRule>
    <cfRule type="cellIs" dxfId="21823" priority="2128" operator="equal">
      <formula>"연"</formula>
    </cfRule>
    <cfRule type="cellIs" dxfId="21822" priority="2129" operator="equal">
      <formula>"연"</formula>
    </cfRule>
    <cfRule type="cellIs" dxfId="21821" priority="2130" operator="equal">
      <formula>"연"</formula>
    </cfRule>
  </conditionalFormatting>
  <conditionalFormatting sqref="AI37:AK37">
    <cfRule type="cellIs" dxfId="21820" priority="2124" operator="equal">
      <formula>"연"</formula>
    </cfRule>
  </conditionalFormatting>
  <conditionalFormatting sqref="AI37:AK37">
    <cfRule type="cellIs" dxfId="21819" priority="2125" operator="equal">
      <formula>"연"</formula>
    </cfRule>
  </conditionalFormatting>
  <conditionalFormatting sqref="AI37:AK37">
    <cfRule type="cellIs" dxfId="21818" priority="2123" operator="equal">
      <formula>"연"</formula>
    </cfRule>
  </conditionalFormatting>
  <conditionalFormatting sqref="AI37:AK37">
    <cfRule type="cellIs" dxfId="21817" priority="2120" operator="equal">
      <formula>"연"</formula>
    </cfRule>
    <cfRule type="cellIs" dxfId="21816" priority="2121" operator="equal">
      <formula>"연"</formula>
    </cfRule>
    <cfRule type="cellIs" dxfId="21815" priority="2122" operator="equal">
      <formula>"연"</formula>
    </cfRule>
  </conditionalFormatting>
  <conditionalFormatting sqref="AI37:AK37">
    <cfRule type="cellIs" dxfId="21814" priority="2119" operator="equal">
      <formula>"연"</formula>
    </cfRule>
  </conditionalFormatting>
  <conditionalFormatting sqref="AL37:AQ37">
    <cfRule type="cellIs" dxfId="21813" priority="2113" operator="equal">
      <formula>"연"</formula>
    </cfRule>
  </conditionalFormatting>
  <conditionalFormatting sqref="AL37:AQ37">
    <cfRule type="cellIs" dxfId="21812" priority="2118" operator="equal">
      <formula>"연"</formula>
    </cfRule>
  </conditionalFormatting>
  <conditionalFormatting sqref="AL37:AQ37">
    <cfRule type="cellIs" dxfId="21811" priority="2115" operator="equal">
      <formula>"연"</formula>
    </cfRule>
    <cfRule type="cellIs" dxfId="21810" priority="2116" operator="equal">
      <formula>"연"</formula>
    </cfRule>
    <cfRule type="cellIs" dxfId="21809" priority="2117" operator="equal">
      <formula>"연"</formula>
    </cfRule>
  </conditionalFormatting>
  <conditionalFormatting sqref="AL37:AQ37">
    <cfRule type="cellIs" dxfId="21808" priority="2114" operator="equal">
      <formula>"연"</formula>
    </cfRule>
  </conditionalFormatting>
  <conditionalFormatting sqref="AL37:AQ37">
    <cfRule type="cellIs" dxfId="21807" priority="2108" operator="equal">
      <formula>"연"</formula>
    </cfRule>
    <cfRule type="cellIs" dxfId="21806" priority="2109" operator="equal">
      <formula>"연"</formula>
    </cfRule>
    <cfRule type="cellIs" dxfId="21805" priority="2110" operator="equal">
      <formula>"연"</formula>
    </cfRule>
    <cfRule type="cellIs" dxfId="21804" priority="2111" operator="equal">
      <formula>"연"</formula>
    </cfRule>
    <cfRule type="cellIs" dxfId="21803" priority="2112" operator="equal">
      <formula>"연"</formula>
    </cfRule>
  </conditionalFormatting>
  <conditionalFormatting sqref="AL37:AQ37">
    <cfRule type="cellIs" dxfId="21802" priority="2107" operator="equal">
      <formula>"연"</formula>
    </cfRule>
  </conditionalFormatting>
  <conditionalFormatting sqref="AL37:AQ37">
    <cfRule type="cellIs" dxfId="21801" priority="2104" operator="equal">
      <formula>"연"</formula>
    </cfRule>
    <cfRule type="cellIs" dxfId="21800" priority="2105" operator="equal">
      <formula>"연"</formula>
    </cfRule>
    <cfRule type="cellIs" dxfId="21799" priority="2106" operator="equal">
      <formula>"연"</formula>
    </cfRule>
  </conditionalFormatting>
  <conditionalFormatting sqref="AL37:AQ37">
    <cfRule type="cellIs" dxfId="21798" priority="2103" operator="equal">
      <formula>"연"</formula>
    </cfRule>
  </conditionalFormatting>
  <conditionalFormatting sqref="AL37:AQ37">
    <cfRule type="cellIs" dxfId="21797" priority="2098" operator="equal">
      <formula>"연"</formula>
    </cfRule>
    <cfRule type="cellIs" dxfId="21796" priority="2099" operator="equal">
      <formula>"연"</formula>
    </cfRule>
    <cfRule type="cellIs" dxfId="21795" priority="2100" operator="equal">
      <formula>"연"</formula>
    </cfRule>
    <cfRule type="cellIs" dxfId="21794" priority="2101" operator="equal">
      <formula>"연"</formula>
    </cfRule>
    <cfRule type="cellIs" dxfId="21793" priority="2102" operator="equal">
      <formula>"연"</formula>
    </cfRule>
  </conditionalFormatting>
  <conditionalFormatting sqref="AL37:AQ37">
    <cfRule type="cellIs" dxfId="21792" priority="2093" operator="equal">
      <formula>"연"</formula>
    </cfRule>
    <cfRule type="cellIs" dxfId="21791" priority="2094" operator="equal">
      <formula>"연"</formula>
    </cfRule>
    <cfRule type="cellIs" dxfId="21790" priority="2095" operator="equal">
      <formula>"연"</formula>
    </cfRule>
    <cfRule type="cellIs" dxfId="21789" priority="2096" operator="equal">
      <formula>"연"</formula>
    </cfRule>
    <cfRule type="cellIs" dxfId="21788" priority="2097" operator="equal">
      <formula>"연"</formula>
    </cfRule>
  </conditionalFormatting>
  <conditionalFormatting sqref="AL37:AQ37">
    <cfRule type="cellIs" dxfId="21787" priority="2091" operator="equal">
      <formula>"연"</formula>
    </cfRule>
  </conditionalFormatting>
  <conditionalFormatting sqref="AL37:AQ37">
    <cfRule type="cellIs" dxfId="21786" priority="2092" operator="equal">
      <formula>"연"</formula>
    </cfRule>
  </conditionalFormatting>
  <conditionalFormatting sqref="AL37:AQ37">
    <cfRule type="cellIs" dxfId="21785" priority="2090" operator="equal">
      <formula>"연"</formula>
    </cfRule>
  </conditionalFormatting>
  <conditionalFormatting sqref="AL37:AQ37">
    <cfRule type="cellIs" dxfId="21784" priority="2087" operator="equal">
      <formula>"연"</formula>
    </cfRule>
    <cfRule type="cellIs" dxfId="21783" priority="2088" operator="equal">
      <formula>"연"</formula>
    </cfRule>
    <cfRule type="cellIs" dxfId="21782" priority="2089" operator="equal">
      <formula>"연"</formula>
    </cfRule>
  </conditionalFormatting>
  <conditionalFormatting sqref="AL37:AQ37">
    <cfRule type="cellIs" dxfId="21781" priority="2086" operator="equal">
      <formula>"연"</formula>
    </cfRule>
  </conditionalFormatting>
  <conditionalFormatting sqref="Y35">
    <cfRule type="cellIs" dxfId="21780" priority="2085" operator="equal">
      <formula>"연"</formula>
    </cfRule>
  </conditionalFormatting>
  <conditionalFormatting sqref="Y35">
    <cfRule type="cellIs" dxfId="21779" priority="2080" operator="equal">
      <formula>"연"</formula>
    </cfRule>
    <cfRule type="cellIs" dxfId="21778" priority="2081" operator="equal">
      <formula>"연"</formula>
    </cfRule>
    <cfRule type="cellIs" dxfId="21777" priority="2082" operator="equal">
      <formula>"연"</formula>
    </cfRule>
    <cfRule type="cellIs" dxfId="21776" priority="2083" operator="equal">
      <formula>"연"</formula>
    </cfRule>
    <cfRule type="cellIs" dxfId="21775" priority="2084" operator="equal">
      <formula>"연"</formula>
    </cfRule>
  </conditionalFormatting>
  <conditionalFormatting sqref="Y35">
    <cfRule type="cellIs" dxfId="21774" priority="2079" operator="equal">
      <formula>"연"</formula>
    </cfRule>
  </conditionalFormatting>
  <conditionalFormatting sqref="Y35">
    <cfRule type="cellIs" dxfId="21773" priority="2074" operator="equal">
      <formula>"연"</formula>
    </cfRule>
    <cfRule type="cellIs" dxfId="21772" priority="2075" operator="equal">
      <formula>"연"</formula>
    </cfRule>
    <cfRule type="cellIs" dxfId="21771" priority="2076" operator="equal">
      <formula>"연"</formula>
    </cfRule>
    <cfRule type="cellIs" dxfId="21770" priority="2077" operator="equal">
      <formula>"연"</formula>
    </cfRule>
    <cfRule type="cellIs" dxfId="21769" priority="2078" operator="equal">
      <formula>"연"</formula>
    </cfRule>
  </conditionalFormatting>
  <conditionalFormatting sqref="Y35">
    <cfRule type="cellIs" dxfId="21768" priority="2069" operator="equal">
      <formula>"연"</formula>
    </cfRule>
    <cfRule type="cellIs" dxfId="21767" priority="2070" operator="equal">
      <formula>"연"</formula>
    </cfRule>
    <cfRule type="cellIs" dxfId="21766" priority="2071" operator="equal">
      <formula>"연"</formula>
    </cfRule>
    <cfRule type="cellIs" dxfId="21765" priority="2072" operator="equal">
      <formula>"연"</formula>
    </cfRule>
    <cfRule type="cellIs" dxfId="21764" priority="2073" operator="equal">
      <formula>"연"</formula>
    </cfRule>
  </conditionalFormatting>
  <conditionalFormatting sqref="Y35">
    <cfRule type="cellIs" dxfId="21763" priority="2064" operator="equal">
      <formula>"연"</formula>
    </cfRule>
    <cfRule type="cellIs" dxfId="21762" priority="2065" operator="equal">
      <formula>"연"</formula>
    </cfRule>
    <cfRule type="cellIs" dxfId="21761" priority="2066" operator="equal">
      <formula>"연"</formula>
    </cfRule>
    <cfRule type="cellIs" dxfId="21760" priority="2067" operator="equal">
      <formula>"연"</formula>
    </cfRule>
    <cfRule type="cellIs" dxfId="21759" priority="2068" operator="equal">
      <formula>"연"</formula>
    </cfRule>
  </conditionalFormatting>
  <conditionalFormatting sqref="O36">
    <cfRule type="cellIs" dxfId="21758" priority="2063" operator="equal">
      <formula>"연"</formula>
    </cfRule>
  </conditionalFormatting>
  <conditionalFormatting sqref="O36">
    <cfRule type="cellIs" dxfId="21757" priority="2058" operator="equal">
      <formula>"연"</formula>
    </cfRule>
    <cfRule type="cellIs" dxfId="21756" priority="2059" operator="equal">
      <formula>"연"</formula>
    </cfRule>
    <cfRule type="cellIs" dxfId="21755" priority="2060" operator="equal">
      <formula>"연"</formula>
    </cfRule>
    <cfRule type="cellIs" dxfId="21754" priority="2061" operator="equal">
      <formula>"연"</formula>
    </cfRule>
    <cfRule type="cellIs" dxfId="21753" priority="2062" operator="equal">
      <formula>"연"</formula>
    </cfRule>
  </conditionalFormatting>
  <conditionalFormatting sqref="O36">
    <cfRule type="cellIs" dxfId="21752" priority="2057" operator="equal">
      <formula>"연"</formula>
    </cfRule>
  </conditionalFormatting>
  <conditionalFormatting sqref="O36">
    <cfRule type="cellIs" dxfId="21751" priority="2052" operator="equal">
      <formula>"연"</formula>
    </cfRule>
    <cfRule type="cellIs" dxfId="21750" priority="2053" operator="equal">
      <formula>"연"</formula>
    </cfRule>
    <cfRule type="cellIs" dxfId="21749" priority="2054" operator="equal">
      <formula>"연"</formula>
    </cfRule>
    <cfRule type="cellIs" dxfId="21748" priority="2055" operator="equal">
      <formula>"연"</formula>
    </cfRule>
    <cfRule type="cellIs" dxfId="21747" priority="2056" operator="equal">
      <formula>"연"</formula>
    </cfRule>
  </conditionalFormatting>
  <conditionalFormatting sqref="O36">
    <cfRule type="cellIs" dxfId="21746" priority="2047" operator="equal">
      <formula>"연"</formula>
    </cfRule>
    <cfRule type="cellIs" dxfId="21745" priority="2048" operator="equal">
      <formula>"연"</formula>
    </cfRule>
    <cfRule type="cellIs" dxfId="21744" priority="2049" operator="equal">
      <formula>"연"</formula>
    </cfRule>
    <cfRule type="cellIs" dxfId="21743" priority="2050" operator="equal">
      <formula>"연"</formula>
    </cfRule>
    <cfRule type="cellIs" dxfId="21742" priority="2051" operator="equal">
      <formula>"연"</formula>
    </cfRule>
  </conditionalFormatting>
  <conditionalFormatting sqref="O36">
    <cfRule type="cellIs" dxfId="21741" priority="2042" operator="equal">
      <formula>"연"</formula>
    </cfRule>
    <cfRule type="cellIs" dxfId="21740" priority="2043" operator="equal">
      <formula>"연"</formula>
    </cfRule>
    <cfRule type="cellIs" dxfId="21739" priority="2044" operator="equal">
      <formula>"연"</formula>
    </cfRule>
    <cfRule type="cellIs" dxfId="21738" priority="2045" operator="equal">
      <formula>"연"</formula>
    </cfRule>
    <cfRule type="cellIs" dxfId="21737" priority="2046" operator="equal">
      <formula>"연"</formula>
    </cfRule>
  </conditionalFormatting>
  <conditionalFormatting sqref="H21:H23">
    <cfRule type="cellIs" dxfId="21736" priority="2041" operator="equal">
      <formula>"연"</formula>
    </cfRule>
  </conditionalFormatting>
  <conditionalFormatting sqref="C9">
    <cfRule type="cellIs" dxfId="21735" priority="2027" operator="equal">
      <formula>"연"</formula>
    </cfRule>
  </conditionalFormatting>
  <conditionalFormatting sqref="C9">
    <cfRule type="cellIs" dxfId="21734" priority="2026" operator="equal">
      <formula>"연"</formula>
    </cfRule>
  </conditionalFormatting>
  <conditionalFormatting sqref="C9">
    <cfRule type="cellIs" dxfId="21733" priority="2025" operator="equal">
      <formula>"연"</formula>
    </cfRule>
  </conditionalFormatting>
  <conditionalFormatting sqref="C9">
    <cfRule type="cellIs" dxfId="21732" priority="2022" operator="equal">
      <formula>"연"</formula>
    </cfRule>
    <cfRule type="cellIs" dxfId="21731" priority="2023" operator="equal">
      <formula>"연"</formula>
    </cfRule>
    <cfRule type="cellIs" dxfId="21730" priority="2024" operator="equal">
      <formula>"연"</formula>
    </cfRule>
  </conditionalFormatting>
  <conditionalFormatting sqref="C9">
    <cfRule type="cellIs" dxfId="21729" priority="2021" operator="equal">
      <formula>"연"</formula>
    </cfRule>
  </conditionalFormatting>
  <conditionalFormatting sqref="C9">
    <cfRule type="cellIs" dxfId="21728" priority="2020" operator="equal">
      <formula>"연"</formula>
    </cfRule>
  </conditionalFormatting>
  <conditionalFormatting sqref="C9">
    <cfRule type="cellIs" dxfId="21727" priority="2019" operator="equal">
      <formula>"연"</formula>
    </cfRule>
  </conditionalFormatting>
  <conditionalFormatting sqref="C9">
    <cfRule type="cellIs" dxfId="21726" priority="2018" operator="equal">
      <formula>"연"</formula>
    </cfRule>
  </conditionalFormatting>
  <conditionalFormatting sqref="C9">
    <cfRule type="cellIs" dxfId="21725" priority="2017" operator="equal">
      <formula>"연"</formula>
    </cfRule>
  </conditionalFormatting>
  <conditionalFormatting sqref="C9">
    <cfRule type="cellIs" dxfId="21724" priority="2016" operator="equal">
      <formula>"연"</formula>
    </cfRule>
  </conditionalFormatting>
  <conditionalFormatting sqref="C9">
    <cfRule type="cellIs" dxfId="21723" priority="2015" operator="equal">
      <formula>"연"</formula>
    </cfRule>
  </conditionalFormatting>
  <conditionalFormatting sqref="C10">
    <cfRule type="cellIs" dxfId="21722" priority="2014" operator="equal">
      <formula>"연"</formula>
    </cfRule>
  </conditionalFormatting>
  <conditionalFormatting sqref="C10">
    <cfRule type="cellIs" dxfId="21721" priority="2013" operator="equal">
      <formula>"연"</formula>
    </cfRule>
  </conditionalFormatting>
  <conditionalFormatting sqref="C10">
    <cfRule type="cellIs" dxfId="21720" priority="2012" operator="equal">
      <formula>"연"</formula>
    </cfRule>
  </conditionalFormatting>
  <conditionalFormatting sqref="C10">
    <cfRule type="cellIs" dxfId="21719" priority="2009" operator="equal">
      <formula>"연"</formula>
    </cfRule>
    <cfRule type="cellIs" dxfId="21718" priority="2010" operator="equal">
      <formula>"연"</formula>
    </cfRule>
    <cfRule type="cellIs" dxfId="21717" priority="2011" operator="equal">
      <formula>"연"</formula>
    </cfRule>
  </conditionalFormatting>
  <conditionalFormatting sqref="C10">
    <cfRule type="cellIs" dxfId="21716" priority="2008" operator="equal">
      <formula>"연"</formula>
    </cfRule>
  </conditionalFormatting>
  <conditionalFormatting sqref="C10">
    <cfRule type="cellIs" dxfId="21715" priority="2007" operator="equal">
      <formula>"연"</formula>
    </cfRule>
  </conditionalFormatting>
  <conditionalFormatting sqref="C10">
    <cfRule type="cellIs" dxfId="21714" priority="2006" operator="equal">
      <formula>"연"</formula>
    </cfRule>
  </conditionalFormatting>
  <conditionalFormatting sqref="C10">
    <cfRule type="cellIs" dxfId="21713" priority="2005" operator="equal">
      <formula>"연"</formula>
    </cfRule>
  </conditionalFormatting>
  <conditionalFormatting sqref="C10">
    <cfRule type="cellIs" dxfId="21712" priority="2004" operator="equal">
      <formula>"연"</formula>
    </cfRule>
  </conditionalFormatting>
  <conditionalFormatting sqref="C10">
    <cfRule type="cellIs" dxfId="21711" priority="2003" operator="equal">
      <formula>"연"</formula>
    </cfRule>
  </conditionalFormatting>
  <conditionalFormatting sqref="C10">
    <cfRule type="cellIs" dxfId="21710" priority="2002" operator="equal">
      <formula>"연"</formula>
    </cfRule>
  </conditionalFormatting>
  <conditionalFormatting sqref="D17">
    <cfRule type="cellIs" dxfId="21709" priority="2001" operator="equal">
      <formula>"연"</formula>
    </cfRule>
  </conditionalFormatting>
  <conditionalFormatting sqref="D17">
    <cfRule type="cellIs" dxfId="21708" priority="2000" operator="equal">
      <formula>"연"</formula>
    </cfRule>
  </conditionalFormatting>
  <conditionalFormatting sqref="D17">
    <cfRule type="cellIs" dxfId="21707" priority="1999" operator="equal">
      <formula>"연"</formula>
    </cfRule>
  </conditionalFormatting>
  <conditionalFormatting sqref="D17">
    <cfRule type="cellIs" dxfId="21706" priority="1996" operator="equal">
      <formula>"연"</formula>
    </cfRule>
    <cfRule type="cellIs" dxfId="21705" priority="1997" operator="equal">
      <formula>"연"</formula>
    </cfRule>
    <cfRule type="cellIs" dxfId="21704" priority="1998" operator="equal">
      <formula>"연"</formula>
    </cfRule>
  </conditionalFormatting>
  <conditionalFormatting sqref="D17">
    <cfRule type="cellIs" dxfId="21703" priority="1995" operator="equal">
      <formula>"연"</formula>
    </cfRule>
  </conditionalFormatting>
  <conditionalFormatting sqref="D17">
    <cfRule type="cellIs" dxfId="21702" priority="1994" operator="equal">
      <formula>"연"</formula>
    </cfRule>
  </conditionalFormatting>
  <conditionalFormatting sqref="D17">
    <cfRule type="cellIs" dxfId="21701" priority="1993" operator="equal">
      <formula>"연"</formula>
    </cfRule>
  </conditionalFormatting>
  <conditionalFormatting sqref="D17">
    <cfRule type="cellIs" dxfId="21700" priority="1992" operator="equal">
      <formula>"연"</formula>
    </cfRule>
  </conditionalFormatting>
  <conditionalFormatting sqref="D17">
    <cfRule type="cellIs" dxfId="21699" priority="1991" operator="equal">
      <formula>"연"</formula>
    </cfRule>
  </conditionalFormatting>
  <conditionalFormatting sqref="D17">
    <cfRule type="cellIs" dxfId="21698" priority="1990" operator="equal">
      <formula>"연"</formula>
    </cfRule>
  </conditionalFormatting>
  <conditionalFormatting sqref="D17">
    <cfRule type="cellIs" dxfId="21697" priority="1989" operator="equal">
      <formula>"연"</formula>
    </cfRule>
  </conditionalFormatting>
  <conditionalFormatting sqref="F14">
    <cfRule type="cellIs" dxfId="21696" priority="1988" operator="equal">
      <formula>"연"</formula>
    </cfRule>
  </conditionalFormatting>
  <conditionalFormatting sqref="F14">
    <cfRule type="cellIs" dxfId="21695" priority="1987" operator="equal">
      <formula>"연"</formula>
    </cfRule>
  </conditionalFormatting>
  <conditionalFormatting sqref="F14">
    <cfRule type="cellIs" dxfId="21694" priority="1986" operator="equal">
      <formula>"연"</formula>
    </cfRule>
  </conditionalFormatting>
  <conditionalFormatting sqref="F14">
    <cfRule type="cellIs" dxfId="21693" priority="1983" operator="equal">
      <formula>"연"</formula>
    </cfRule>
    <cfRule type="cellIs" dxfId="21692" priority="1984" operator="equal">
      <formula>"연"</formula>
    </cfRule>
    <cfRule type="cellIs" dxfId="21691" priority="1985" operator="equal">
      <formula>"연"</formula>
    </cfRule>
  </conditionalFormatting>
  <conditionalFormatting sqref="F14">
    <cfRule type="cellIs" dxfId="21690" priority="1982" operator="equal">
      <formula>"연"</formula>
    </cfRule>
  </conditionalFormatting>
  <conditionalFormatting sqref="F14">
    <cfRule type="cellIs" dxfId="21689" priority="1981" operator="equal">
      <formula>"연"</formula>
    </cfRule>
  </conditionalFormatting>
  <conditionalFormatting sqref="F14">
    <cfRule type="cellIs" dxfId="21688" priority="1980" operator="equal">
      <formula>"연"</formula>
    </cfRule>
  </conditionalFormatting>
  <conditionalFormatting sqref="F14">
    <cfRule type="cellIs" dxfId="21687" priority="1979" operator="equal">
      <formula>"연"</formula>
    </cfRule>
  </conditionalFormatting>
  <conditionalFormatting sqref="F14">
    <cfRule type="cellIs" dxfId="21686" priority="1978" operator="equal">
      <formula>"연"</formula>
    </cfRule>
  </conditionalFormatting>
  <conditionalFormatting sqref="F14">
    <cfRule type="cellIs" dxfId="21685" priority="1977" operator="equal">
      <formula>"연"</formula>
    </cfRule>
  </conditionalFormatting>
  <conditionalFormatting sqref="F14">
    <cfRule type="cellIs" dxfId="21684" priority="1976" operator="equal">
      <formula>"연"</formula>
    </cfRule>
  </conditionalFormatting>
  <conditionalFormatting sqref="B18">
    <cfRule type="cellIs" dxfId="21683" priority="1962" operator="equal">
      <formula>"연"</formula>
    </cfRule>
  </conditionalFormatting>
  <conditionalFormatting sqref="B18">
    <cfRule type="cellIs" dxfId="21682" priority="1961" operator="equal">
      <formula>"연"</formula>
    </cfRule>
  </conditionalFormatting>
  <conditionalFormatting sqref="B18">
    <cfRule type="cellIs" dxfId="21681" priority="1960" operator="equal">
      <formula>"연"</formula>
    </cfRule>
  </conditionalFormatting>
  <conditionalFormatting sqref="B18">
    <cfRule type="cellIs" dxfId="21680" priority="1957" operator="equal">
      <formula>"연"</formula>
    </cfRule>
    <cfRule type="cellIs" dxfId="21679" priority="1958" operator="equal">
      <formula>"연"</formula>
    </cfRule>
    <cfRule type="cellIs" dxfId="21678" priority="1959" operator="equal">
      <formula>"연"</formula>
    </cfRule>
  </conditionalFormatting>
  <conditionalFormatting sqref="B18">
    <cfRule type="cellIs" dxfId="21677" priority="1956" operator="equal">
      <formula>"연"</formula>
    </cfRule>
  </conditionalFormatting>
  <conditionalFormatting sqref="B18">
    <cfRule type="cellIs" dxfId="21676" priority="1955" operator="equal">
      <formula>"연"</formula>
    </cfRule>
  </conditionalFormatting>
  <conditionalFormatting sqref="B18">
    <cfRule type="cellIs" dxfId="21675" priority="1954" operator="equal">
      <formula>"연"</formula>
    </cfRule>
  </conditionalFormatting>
  <conditionalFormatting sqref="B18">
    <cfRule type="cellIs" dxfId="21674" priority="1953" operator="equal">
      <formula>"연"</formula>
    </cfRule>
  </conditionalFormatting>
  <conditionalFormatting sqref="B18">
    <cfRule type="cellIs" dxfId="21673" priority="1952" operator="equal">
      <formula>"연"</formula>
    </cfRule>
  </conditionalFormatting>
  <conditionalFormatting sqref="B18">
    <cfRule type="cellIs" dxfId="21672" priority="1951" operator="equal">
      <formula>"연"</formula>
    </cfRule>
  </conditionalFormatting>
  <conditionalFormatting sqref="B18">
    <cfRule type="cellIs" dxfId="21671" priority="1950" operator="equal">
      <formula>"연"</formula>
    </cfRule>
  </conditionalFormatting>
  <conditionalFormatting sqref="E12">
    <cfRule type="cellIs" dxfId="21670" priority="1949" operator="equal">
      <formula>"연"</formula>
    </cfRule>
  </conditionalFormatting>
  <conditionalFormatting sqref="E12">
    <cfRule type="cellIs" dxfId="21669" priority="1948" operator="equal">
      <formula>"연"</formula>
    </cfRule>
  </conditionalFormatting>
  <conditionalFormatting sqref="E12">
    <cfRule type="cellIs" dxfId="21668" priority="1947" operator="equal">
      <formula>"연"</formula>
    </cfRule>
  </conditionalFormatting>
  <conditionalFormatting sqref="E12">
    <cfRule type="cellIs" dxfId="21667" priority="1944" operator="equal">
      <formula>"연"</formula>
    </cfRule>
    <cfRule type="cellIs" dxfId="21666" priority="1945" operator="equal">
      <formula>"연"</formula>
    </cfRule>
    <cfRule type="cellIs" dxfId="21665" priority="1946" operator="equal">
      <formula>"연"</formula>
    </cfRule>
  </conditionalFormatting>
  <conditionalFormatting sqref="E12">
    <cfRule type="cellIs" dxfId="21664" priority="1943" operator="equal">
      <formula>"연"</formula>
    </cfRule>
  </conditionalFormatting>
  <conditionalFormatting sqref="E12">
    <cfRule type="cellIs" dxfId="21663" priority="1942" operator="equal">
      <formula>"연"</formula>
    </cfRule>
  </conditionalFormatting>
  <conditionalFormatting sqref="E12">
    <cfRule type="cellIs" dxfId="21662" priority="1941" operator="equal">
      <formula>"연"</formula>
    </cfRule>
  </conditionalFormatting>
  <conditionalFormatting sqref="E12">
    <cfRule type="cellIs" dxfId="21661" priority="1940" operator="equal">
      <formula>"연"</formula>
    </cfRule>
  </conditionalFormatting>
  <conditionalFormatting sqref="E12">
    <cfRule type="cellIs" dxfId="21660" priority="1939" operator="equal">
      <formula>"연"</formula>
    </cfRule>
  </conditionalFormatting>
  <conditionalFormatting sqref="E12">
    <cfRule type="cellIs" dxfId="21659" priority="1938" operator="equal">
      <formula>"연"</formula>
    </cfRule>
  </conditionalFormatting>
  <conditionalFormatting sqref="E12">
    <cfRule type="cellIs" dxfId="21658" priority="1937" operator="equal">
      <formula>"연"</formula>
    </cfRule>
  </conditionalFormatting>
  <conditionalFormatting sqref="E8">
    <cfRule type="cellIs" dxfId="21657" priority="1936" operator="equal">
      <formula>"연"</formula>
    </cfRule>
  </conditionalFormatting>
  <conditionalFormatting sqref="E8">
    <cfRule type="cellIs" dxfId="21656" priority="1935" operator="equal">
      <formula>"연"</formula>
    </cfRule>
  </conditionalFormatting>
  <conditionalFormatting sqref="E8">
    <cfRule type="cellIs" dxfId="21655" priority="1934" operator="equal">
      <formula>"연"</formula>
    </cfRule>
  </conditionalFormatting>
  <conditionalFormatting sqref="E8">
    <cfRule type="cellIs" dxfId="21654" priority="1931" operator="equal">
      <formula>"연"</formula>
    </cfRule>
    <cfRule type="cellIs" dxfId="21653" priority="1932" operator="equal">
      <formula>"연"</formula>
    </cfRule>
    <cfRule type="cellIs" dxfId="21652" priority="1933" operator="equal">
      <formula>"연"</formula>
    </cfRule>
  </conditionalFormatting>
  <conditionalFormatting sqref="E8">
    <cfRule type="cellIs" dxfId="21651" priority="1930" operator="equal">
      <formula>"연"</formula>
    </cfRule>
  </conditionalFormatting>
  <conditionalFormatting sqref="E8">
    <cfRule type="cellIs" dxfId="21650" priority="1929" operator="equal">
      <formula>"연"</formula>
    </cfRule>
  </conditionalFormatting>
  <conditionalFormatting sqref="E8">
    <cfRule type="cellIs" dxfId="21649" priority="1928" operator="equal">
      <formula>"연"</formula>
    </cfRule>
  </conditionalFormatting>
  <conditionalFormatting sqref="E8">
    <cfRule type="cellIs" dxfId="21648" priority="1927" operator="equal">
      <formula>"연"</formula>
    </cfRule>
  </conditionalFormatting>
  <conditionalFormatting sqref="E8">
    <cfRule type="cellIs" dxfId="21647" priority="1926" operator="equal">
      <formula>"연"</formula>
    </cfRule>
  </conditionalFormatting>
  <conditionalFormatting sqref="E8">
    <cfRule type="cellIs" dxfId="21646" priority="1925" operator="equal">
      <formula>"연"</formula>
    </cfRule>
  </conditionalFormatting>
  <conditionalFormatting sqref="E8">
    <cfRule type="cellIs" dxfId="21645" priority="1924" operator="equal">
      <formula>"연"</formula>
    </cfRule>
  </conditionalFormatting>
  <conditionalFormatting sqref="G29 G32:G33">
    <cfRule type="cellIs" dxfId="21644" priority="1923" operator="equal">
      <formula>"연"</formula>
    </cfRule>
  </conditionalFormatting>
  <conditionalFormatting sqref="D29">
    <cfRule type="cellIs" dxfId="21643" priority="1922" operator="equal">
      <formula>"연"</formula>
    </cfRule>
  </conditionalFormatting>
  <conditionalFormatting sqref="G31">
    <cfRule type="cellIs" dxfId="21642" priority="1921" operator="equal">
      <formula>"연"</formula>
    </cfRule>
  </conditionalFormatting>
  <conditionalFormatting sqref="G31">
    <cfRule type="cellIs" dxfId="21641" priority="1920" operator="equal">
      <formula>"연"</formula>
    </cfRule>
  </conditionalFormatting>
  <conditionalFormatting sqref="B32">
    <cfRule type="cellIs" dxfId="21640" priority="1919" operator="equal">
      <formula>"연"</formula>
    </cfRule>
  </conditionalFormatting>
  <conditionalFormatting sqref="B32">
    <cfRule type="cellIs" dxfId="21639" priority="1918" operator="equal">
      <formula>"연"</formula>
    </cfRule>
  </conditionalFormatting>
  <conditionalFormatting sqref="B32">
    <cfRule type="cellIs" dxfId="21638" priority="1917" operator="equal">
      <formula>"연"</formula>
    </cfRule>
  </conditionalFormatting>
  <conditionalFormatting sqref="B32">
    <cfRule type="cellIs" dxfId="21637" priority="1914" operator="equal">
      <formula>"연"</formula>
    </cfRule>
    <cfRule type="cellIs" dxfId="21636" priority="1915" operator="equal">
      <formula>"연"</formula>
    </cfRule>
    <cfRule type="cellIs" dxfId="21635" priority="1916" operator="equal">
      <formula>"연"</formula>
    </cfRule>
  </conditionalFormatting>
  <conditionalFormatting sqref="B32">
    <cfRule type="cellIs" dxfId="21634" priority="1913" operator="equal">
      <formula>"연"</formula>
    </cfRule>
  </conditionalFormatting>
  <conditionalFormatting sqref="B32">
    <cfRule type="cellIs" dxfId="21633" priority="1912" operator="equal">
      <formula>"연"</formula>
    </cfRule>
  </conditionalFormatting>
  <conditionalFormatting sqref="B32">
    <cfRule type="cellIs" dxfId="21632" priority="1911" operator="equal">
      <formula>"연"</formula>
    </cfRule>
  </conditionalFormatting>
  <conditionalFormatting sqref="B32">
    <cfRule type="cellIs" dxfId="21631" priority="1910" operator="equal">
      <formula>"연"</formula>
    </cfRule>
  </conditionalFormatting>
  <conditionalFormatting sqref="B32">
    <cfRule type="cellIs" dxfId="21630" priority="1909" operator="equal">
      <formula>"연"</formula>
    </cfRule>
  </conditionalFormatting>
  <conditionalFormatting sqref="B32">
    <cfRule type="cellIs" dxfId="21629" priority="1908" operator="equal">
      <formula>"연"</formula>
    </cfRule>
  </conditionalFormatting>
  <conditionalFormatting sqref="B32">
    <cfRule type="cellIs" dxfId="21628" priority="1907" operator="equal">
      <formula>"연"</formula>
    </cfRule>
  </conditionalFormatting>
  <conditionalFormatting sqref="F32">
    <cfRule type="cellIs" dxfId="21627" priority="1893" operator="equal">
      <formula>"연"</formula>
    </cfRule>
  </conditionalFormatting>
  <conditionalFormatting sqref="F32">
    <cfRule type="cellIs" dxfId="21626" priority="1892" operator="equal">
      <formula>"연"</formula>
    </cfRule>
  </conditionalFormatting>
  <conditionalFormatting sqref="F32">
    <cfRule type="cellIs" dxfId="21625" priority="1891" operator="equal">
      <formula>"연"</formula>
    </cfRule>
  </conditionalFormatting>
  <conditionalFormatting sqref="F32">
    <cfRule type="cellIs" dxfId="21624" priority="1888" operator="equal">
      <formula>"연"</formula>
    </cfRule>
    <cfRule type="cellIs" dxfId="21623" priority="1889" operator="equal">
      <formula>"연"</formula>
    </cfRule>
    <cfRule type="cellIs" dxfId="21622" priority="1890" operator="equal">
      <formula>"연"</formula>
    </cfRule>
  </conditionalFormatting>
  <conditionalFormatting sqref="F32">
    <cfRule type="cellIs" dxfId="21621" priority="1887" operator="equal">
      <formula>"연"</formula>
    </cfRule>
  </conditionalFormatting>
  <conditionalFormatting sqref="F32">
    <cfRule type="cellIs" dxfId="21620" priority="1886" operator="equal">
      <formula>"연"</formula>
    </cfRule>
  </conditionalFormatting>
  <conditionalFormatting sqref="F32">
    <cfRule type="cellIs" dxfId="21619" priority="1885" operator="equal">
      <formula>"연"</formula>
    </cfRule>
  </conditionalFormatting>
  <conditionalFormatting sqref="F32">
    <cfRule type="cellIs" dxfId="21618" priority="1884" operator="equal">
      <formula>"연"</formula>
    </cfRule>
  </conditionalFormatting>
  <conditionalFormatting sqref="F32">
    <cfRule type="cellIs" dxfId="21617" priority="1883" operator="equal">
      <formula>"연"</formula>
    </cfRule>
  </conditionalFormatting>
  <conditionalFormatting sqref="F32">
    <cfRule type="cellIs" dxfId="21616" priority="1882" operator="equal">
      <formula>"연"</formula>
    </cfRule>
  </conditionalFormatting>
  <conditionalFormatting sqref="F32">
    <cfRule type="cellIs" dxfId="21615" priority="1881" operator="equal">
      <formula>"연"</formula>
    </cfRule>
  </conditionalFormatting>
  <conditionalFormatting sqref="G24:G28">
    <cfRule type="cellIs" dxfId="21614" priority="1867" operator="equal">
      <formula>"연"</formula>
    </cfRule>
  </conditionalFormatting>
  <conditionalFormatting sqref="D28">
    <cfRule type="cellIs" dxfId="21613" priority="1866" operator="equal">
      <formula>"연"</formula>
    </cfRule>
  </conditionalFormatting>
  <conditionalFormatting sqref="F20">
    <cfRule type="cellIs" dxfId="21612" priority="1865" operator="equal">
      <formula>"연"</formula>
    </cfRule>
  </conditionalFormatting>
  <conditionalFormatting sqref="F20">
    <cfRule type="cellIs" dxfId="21611" priority="1864" operator="equal">
      <formula>"연"</formula>
    </cfRule>
  </conditionalFormatting>
  <conditionalFormatting sqref="F20">
    <cfRule type="cellIs" dxfId="21610" priority="1863" operator="equal">
      <formula>"연"</formula>
    </cfRule>
  </conditionalFormatting>
  <conditionalFormatting sqref="F20">
    <cfRule type="cellIs" dxfId="21609" priority="1860" operator="equal">
      <formula>"연"</formula>
    </cfRule>
    <cfRule type="cellIs" dxfId="21608" priority="1861" operator="equal">
      <formula>"연"</formula>
    </cfRule>
    <cfRule type="cellIs" dxfId="21607" priority="1862" operator="equal">
      <formula>"연"</formula>
    </cfRule>
  </conditionalFormatting>
  <conditionalFormatting sqref="F20">
    <cfRule type="cellIs" dxfId="21606" priority="1859" operator="equal">
      <formula>"연"</formula>
    </cfRule>
  </conditionalFormatting>
  <conditionalFormatting sqref="F20">
    <cfRule type="cellIs" dxfId="21605" priority="1858" operator="equal">
      <formula>"연"</formula>
    </cfRule>
  </conditionalFormatting>
  <conditionalFormatting sqref="F20">
    <cfRule type="cellIs" dxfId="21604" priority="1857" operator="equal">
      <formula>"연"</formula>
    </cfRule>
  </conditionalFormatting>
  <conditionalFormatting sqref="F20">
    <cfRule type="cellIs" dxfId="21603" priority="1856" operator="equal">
      <formula>"연"</formula>
    </cfRule>
  </conditionalFormatting>
  <conditionalFormatting sqref="F20">
    <cfRule type="cellIs" dxfId="21602" priority="1855" operator="equal">
      <formula>"연"</formula>
    </cfRule>
  </conditionalFormatting>
  <conditionalFormatting sqref="F20">
    <cfRule type="cellIs" dxfId="21601" priority="1854" operator="equal">
      <formula>"연"</formula>
    </cfRule>
  </conditionalFormatting>
  <conditionalFormatting sqref="F20">
    <cfRule type="cellIs" dxfId="21600" priority="1853" operator="equal">
      <formula>"연"</formula>
    </cfRule>
  </conditionalFormatting>
  <conditionalFormatting sqref="B37">
    <cfRule type="cellIs" dxfId="21599" priority="1852" operator="equal">
      <formula>"연"</formula>
    </cfRule>
  </conditionalFormatting>
  <conditionalFormatting sqref="B37">
    <cfRule type="cellIs" dxfId="21598" priority="1851" operator="equal">
      <formula>"연"</formula>
    </cfRule>
  </conditionalFormatting>
  <conditionalFormatting sqref="B37">
    <cfRule type="cellIs" dxfId="21597" priority="1848" operator="equal">
      <formula>"연"</formula>
    </cfRule>
    <cfRule type="cellIs" dxfId="21596" priority="1849" operator="equal">
      <formula>"연"</formula>
    </cfRule>
    <cfRule type="cellIs" dxfId="21595" priority="1850" operator="equal">
      <formula>"연"</formula>
    </cfRule>
  </conditionalFormatting>
  <conditionalFormatting sqref="B37">
    <cfRule type="cellIs" dxfId="21594" priority="1847" operator="equal">
      <formula>"연"</formula>
    </cfRule>
  </conditionalFormatting>
  <conditionalFormatting sqref="B37">
    <cfRule type="cellIs" dxfId="21593" priority="1842" operator="equal">
      <formula>"연"</formula>
    </cfRule>
    <cfRule type="cellIs" dxfId="21592" priority="1843" operator="equal">
      <formula>"연"</formula>
    </cfRule>
    <cfRule type="cellIs" dxfId="21591" priority="1844" operator="equal">
      <formula>"연"</formula>
    </cfRule>
    <cfRule type="cellIs" dxfId="21590" priority="1845" operator="equal">
      <formula>"연"</formula>
    </cfRule>
    <cfRule type="cellIs" dxfId="21589" priority="1846" operator="equal">
      <formula>"연"</formula>
    </cfRule>
  </conditionalFormatting>
  <conditionalFormatting sqref="B37">
    <cfRule type="cellIs" dxfId="21588" priority="1841" operator="equal">
      <formula>"연"</formula>
    </cfRule>
  </conditionalFormatting>
  <conditionalFormatting sqref="B37">
    <cfRule type="cellIs" dxfId="21587" priority="1838" operator="equal">
      <formula>"연"</formula>
    </cfRule>
    <cfRule type="cellIs" dxfId="21586" priority="1839" operator="equal">
      <formula>"연"</formula>
    </cfRule>
    <cfRule type="cellIs" dxfId="21585" priority="1840" operator="equal">
      <formula>"연"</formula>
    </cfRule>
  </conditionalFormatting>
  <conditionalFormatting sqref="B37">
    <cfRule type="cellIs" dxfId="21584" priority="1837" operator="equal">
      <formula>"연"</formula>
    </cfRule>
  </conditionalFormatting>
  <conditionalFormatting sqref="B37">
    <cfRule type="cellIs" dxfId="21583" priority="1836" operator="equal">
      <formula>"연"</formula>
    </cfRule>
  </conditionalFormatting>
  <conditionalFormatting sqref="B37">
    <cfRule type="cellIs" dxfId="21582" priority="1831" operator="equal">
      <formula>"연"</formula>
    </cfRule>
    <cfRule type="cellIs" dxfId="21581" priority="1832" operator="equal">
      <formula>"연"</formula>
    </cfRule>
    <cfRule type="cellIs" dxfId="21580" priority="1833" operator="equal">
      <formula>"연"</formula>
    </cfRule>
    <cfRule type="cellIs" dxfId="21579" priority="1834" operator="equal">
      <formula>"연"</formula>
    </cfRule>
    <cfRule type="cellIs" dxfId="21578" priority="1835" operator="equal">
      <formula>"연"</formula>
    </cfRule>
  </conditionalFormatting>
  <conditionalFormatting sqref="B37">
    <cfRule type="cellIs" dxfId="21577" priority="1826" operator="equal">
      <formula>"연"</formula>
    </cfRule>
    <cfRule type="cellIs" dxfId="21576" priority="1827" operator="equal">
      <formula>"연"</formula>
    </cfRule>
    <cfRule type="cellIs" dxfId="21575" priority="1828" operator="equal">
      <formula>"연"</formula>
    </cfRule>
    <cfRule type="cellIs" dxfId="21574" priority="1829" operator="equal">
      <formula>"연"</formula>
    </cfRule>
    <cfRule type="cellIs" dxfId="21573" priority="1830" operator="equal">
      <formula>"연"</formula>
    </cfRule>
  </conditionalFormatting>
  <conditionalFormatting sqref="B37">
    <cfRule type="cellIs" dxfId="21572" priority="1821" operator="equal">
      <formula>"연"</formula>
    </cfRule>
    <cfRule type="cellIs" dxfId="21571" priority="1822" operator="equal">
      <formula>"연"</formula>
    </cfRule>
    <cfRule type="cellIs" dxfId="21570" priority="1823" operator="equal">
      <formula>"연"</formula>
    </cfRule>
    <cfRule type="cellIs" dxfId="21569" priority="1824" operator="equal">
      <formula>"연"</formula>
    </cfRule>
    <cfRule type="cellIs" dxfId="21568" priority="1825" operator="equal">
      <formula>"연"</formula>
    </cfRule>
  </conditionalFormatting>
  <conditionalFormatting sqref="C37">
    <cfRule type="cellIs" dxfId="21567" priority="1820" operator="equal">
      <formula>"연"</formula>
    </cfRule>
  </conditionalFormatting>
  <conditionalFormatting sqref="C37">
    <cfRule type="cellIs" dxfId="21566" priority="1819" operator="equal">
      <formula>"연"</formula>
    </cfRule>
  </conditionalFormatting>
  <conditionalFormatting sqref="C37">
    <cfRule type="cellIs" dxfId="21565" priority="1816" operator="equal">
      <formula>"연"</formula>
    </cfRule>
    <cfRule type="cellIs" dxfId="21564" priority="1817" operator="equal">
      <formula>"연"</formula>
    </cfRule>
    <cfRule type="cellIs" dxfId="21563" priority="1818" operator="equal">
      <formula>"연"</formula>
    </cfRule>
  </conditionalFormatting>
  <conditionalFormatting sqref="C37">
    <cfRule type="cellIs" dxfId="21562" priority="1815" operator="equal">
      <formula>"연"</formula>
    </cfRule>
  </conditionalFormatting>
  <conditionalFormatting sqref="C37">
    <cfRule type="cellIs" dxfId="21561" priority="1810" operator="equal">
      <formula>"연"</formula>
    </cfRule>
    <cfRule type="cellIs" dxfId="21560" priority="1811" operator="equal">
      <formula>"연"</formula>
    </cfRule>
    <cfRule type="cellIs" dxfId="21559" priority="1812" operator="equal">
      <formula>"연"</formula>
    </cfRule>
    <cfRule type="cellIs" dxfId="21558" priority="1813" operator="equal">
      <formula>"연"</formula>
    </cfRule>
    <cfRule type="cellIs" dxfId="21557" priority="1814" operator="equal">
      <formula>"연"</formula>
    </cfRule>
  </conditionalFormatting>
  <conditionalFormatting sqref="C37">
    <cfRule type="cellIs" dxfId="21556" priority="1809" operator="equal">
      <formula>"연"</formula>
    </cfRule>
  </conditionalFormatting>
  <conditionalFormatting sqref="C37">
    <cfRule type="cellIs" dxfId="21555" priority="1806" operator="equal">
      <formula>"연"</formula>
    </cfRule>
    <cfRule type="cellIs" dxfId="21554" priority="1807" operator="equal">
      <formula>"연"</formula>
    </cfRule>
    <cfRule type="cellIs" dxfId="21553" priority="1808" operator="equal">
      <formula>"연"</formula>
    </cfRule>
  </conditionalFormatting>
  <conditionalFormatting sqref="C37">
    <cfRule type="cellIs" dxfId="21552" priority="1805" operator="equal">
      <formula>"연"</formula>
    </cfRule>
  </conditionalFormatting>
  <conditionalFormatting sqref="C37">
    <cfRule type="cellIs" dxfId="21551" priority="1804" operator="equal">
      <formula>"연"</formula>
    </cfRule>
  </conditionalFormatting>
  <conditionalFormatting sqref="C37">
    <cfRule type="cellIs" dxfId="21550" priority="1799" operator="equal">
      <formula>"연"</formula>
    </cfRule>
    <cfRule type="cellIs" dxfId="21549" priority="1800" operator="equal">
      <formula>"연"</formula>
    </cfRule>
    <cfRule type="cellIs" dxfId="21548" priority="1801" operator="equal">
      <formula>"연"</formula>
    </cfRule>
    <cfRule type="cellIs" dxfId="21547" priority="1802" operator="equal">
      <formula>"연"</formula>
    </cfRule>
    <cfRule type="cellIs" dxfId="21546" priority="1803" operator="equal">
      <formula>"연"</formula>
    </cfRule>
  </conditionalFormatting>
  <conditionalFormatting sqref="C37">
    <cfRule type="cellIs" dxfId="21545" priority="1794" operator="equal">
      <formula>"연"</formula>
    </cfRule>
    <cfRule type="cellIs" dxfId="21544" priority="1795" operator="equal">
      <formula>"연"</formula>
    </cfRule>
    <cfRule type="cellIs" dxfId="21543" priority="1796" operator="equal">
      <formula>"연"</formula>
    </cfRule>
    <cfRule type="cellIs" dxfId="21542" priority="1797" operator="equal">
      <formula>"연"</formula>
    </cfRule>
    <cfRule type="cellIs" dxfId="21541" priority="1798" operator="equal">
      <formula>"연"</formula>
    </cfRule>
  </conditionalFormatting>
  <conditionalFormatting sqref="C37">
    <cfRule type="cellIs" dxfId="21540" priority="1789" operator="equal">
      <formula>"연"</formula>
    </cfRule>
    <cfRule type="cellIs" dxfId="21539" priority="1790" operator="equal">
      <formula>"연"</formula>
    </cfRule>
    <cfRule type="cellIs" dxfId="21538" priority="1791" operator="equal">
      <formula>"연"</formula>
    </cfRule>
    <cfRule type="cellIs" dxfId="21537" priority="1792" operator="equal">
      <formula>"연"</formula>
    </cfRule>
    <cfRule type="cellIs" dxfId="21536" priority="1793" operator="equal">
      <formula>"연"</formula>
    </cfRule>
  </conditionalFormatting>
  <conditionalFormatting sqref="D36">
    <cfRule type="cellIs" dxfId="21535" priority="1788" operator="equal">
      <formula>"연"</formula>
    </cfRule>
  </conditionalFormatting>
  <conditionalFormatting sqref="D36">
    <cfRule type="cellIs" dxfId="21534" priority="1787" operator="equal">
      <formula>"연"</formula>
    </cfRule>
  </conditionalFormatting>
  <conditionalFormatting sqref="D36">
    <cfRule type="cellIs" dxfId="21533" priority="1784" operator="equal">
      <formula>"연"</formula>
    </cfRule>
    <cfRule type="cellIs" dxfId="21532" priority="1785" operator="equal">
      <formula>"연"</formula>
    </cfRule>
    <cfRule type="cellIs" dxfId="21531" priority="1786" operator="equal">
      <formula>"연"</formula>
    </cfRule>
  </conditionalFormatting>
  <conditionalFormatting sqref="D36">
    <cfRule type="cellIs" dxfId="21530" priority="1783" operator="equal">
      <formula>"연"</formula>
    </cfRule>
  </conditionalFormatting>
  <conditionalFormatting sqref="D36">
    <cfRule type="cellIs" dxfId="21529" priority="1778" operator="equal">
      <formula>"연"</formula>
    </cfRule>
    <cfRule type="cellIs" dxfId="21528" priority="1779" operator="equal">
      <formula>"연"</formula>
    </cfRule>
    <cfRule type="cellIs" dxfId="21527" priority="1780" operator="equal">
      <formula>"연"</formula>
    </cfRule>
    <cfRule type="cellIs" dxfId="21526" priority="1781" operator="equal">
      <formula>"연"</formula>
    </cfRule>
    <cfRule type="cellIs" dxfId="21525" priority="1782" operator="equal">
      <formula>"연"</formula>
    </cfRule>
  </conditionalFormatting>
  <conditionalFormatting sqref="D36">
    <cfRule type="cellIs" dxfId="21524" priority="1777" operator="equal">
      <formula>"연"</formula>
    </cfRule>
  </conditionalFormatting>
  <conditionalFormatting sqref="D36">
    <cfRule type="cellIs" dxfId="21523" priority="1774" operator="equal">
      <formula>"연"</formula>
    </cfRule>
    <cfRule type="cellIs" dxfId="21522" priority="1775" operator="equal">
      <formula>"연"</formula>
    </cfRule>
    <cfRule type="cellIs" dxfId="21521" priority="1776" operator="equal">
      <formula>"연"</formula>
    </cfRule>
  </conditionalFormatting>
  <conditionalFormatting sqref="D36">
    <cfRule type="cellIs" dxfId="21520" priority="1773" operator="equal">
      <formula>"연"</formula>
    </cfRule>
  </conditionalFormatting>
  <conditionalFormatting sqref="D36">
    <cfRule type="cellIs" dxfId="21519" priority="1772" operator="equal">
      <formula>"연"</formula>
    </cfRule>
  </conditionalFormatting>
  <conditionalFormatting sqref="D36">
    <cfRule type="cellIs" dxfId="21518" priority="1767" operator="equal">
      <formula>"연"</formula>
    </cfRule>
    <cfRule type="cellIs" dxfId="21517" priority="1768" operator="equal">
      <formula>"연"</formula>
    </cfRule>
    <cfRule type="cellIs" dxfId="21516" priority="1769" operator="equal">
      <formula>"연"</formula>
    </cfRule>
    <cfRule type="cellIs" dxfId="21515" priority="1770" operator="equal">
      <formula>"연"</formula>
    </cfRule>
    <cfRule type="cellIs" dxfId="21514" priority="1771" operator="equal">
      <formula>"연"</formula>
    </cfRule>
  </conditionalFormatting>
  <conditionalFormatting sqref="D36">
    <cfRule type="cellIs" dxfId="21513" priority="1762" operator="equal">
      <formula>"연"</formula>
    </cfRule>
    <cfRule type="cellIs" dxfId="21512" priority="1763" operator="equal">
      <formula>"연"</formula>
    </cfRule>
    <cfRule type="cellIs" dxfId="21511" priority="1764" operator="equal">
      <formula>"연"</formula>
    </cfRule>
    <cfRule type="cellIs" dxfId="21510" priority="1765" operator="equal">
      <formula>"연"</formula>
    </cfRule>
    <cfRule type="cellIs" dxfId="21509" priority="1766" operator="equal">
      <formula>"연"</formula>
    </cfRule>
  </conditionalFormatting>
  <conditionalFormatting sqref="D36">
    <cfRule type="cellIs" dxfId="21508" priority="1757" operator="equal">
      <formula>"연"</formula>
    </cfRule>
    <cfRule type="cellIs" dxfId="21507" priority="1758" operator="equal">
      <formula>"연"</formula>
    </cfRule>
    <cfRule type="cellIs" dxfId="21506" priority="1759" operator="equal">
      <formula>"연"</formula>
    </cfRule>
    <cfRule type="cellIs" dxfId="21505" priority="1760" operator="equal">
      <formula>"연"</formula>
    </cfRule>
    <cfRule type="cellIs" dxfId="21504" priority="1761" operator="equal">
      <formula>"연"</formula>
    </cfRule>
  </conditionalFormatting>
  <conditionalFormatting sqref="E37">
    <cfRule type="cellIs" dxfId="21503" priority="1756" operator="equal">
      <formula>"연"</formula>
    </cfRule>
  </conditionalFormatting>
  <conditionalFormatting sqref="E37">
    <cfRule type="cellIs" dxfId="21502" priority="1755" operator="equal">
      <formula>"연"</formula>
    </cfRule>
  </conditionalFormatting>
  <conditionalFormatting sqref="E37">
    <cfRule type="cellIs" dxfId="21501" priority="1752" operator="equal">
      <formula>"연"</formula>
    </cfRule>
    <cfRule type="cellIs" dxfId="21500" priority="1753" operator="equal">
      <formula>"연"</formula>
    </cfRule>
    <cfRule type="cellIs" dxfId="21499" priority="1754" operator="equal">
      <formula>"연"</formula>
    </cfRule>
  </conditionalFormatting>
  <conditionalFormatting sqref="E37">
    <cfRule type="cellIs" dxfId="21498" priority="1751" operator="equal">
      <formula>"연"</formula>
    </cfRule>
  </conditionalFormatting>
  <conditionalFormatting sqref="E37">
    <cfRule type="cellIs" dxfId="21497" priority="1746" operator="equal">
      <formula>"연"</formula>
    </cfRule>
    <cfRule type="cellIs" dxfId="21496" priority="1747" operator="equal">
      <formula>"연"</formula>
    </cfRule>
    <cfRule type="cellIs" dxfId="21495" priority="1748" operator="equal">
      <formula>"연"</formula>
    </cfRule>
    <cfRule type="cellIs" dxfId="21494" priority="1749" operator="equal">
      <formula>"연"</formula>
    </cfRule>
    <cfRule type="cellIs" dxfId="21493" priority="1750" operator="equal">
      <formula>"연"</formula>
    </cfRule>
  </conditionalFormatting>
  <conditionalFormatting sqref="E37">
    <cfRule type="cellIs" dxfId="21492" priority="1745" operator="equal">
      <formula>"연"</formula>
    </cfRule>
  </conditionalFormatting>
  <conditionalFormatting sqref="E37">
    <cfRule type="cellIs" dxfId="21491" priority="1742" operator="equal">
      <formula>"연"</formula>
    </cfRule>
    <cfRule type="cellIs" dxfId="21490" priority="1743" operator="equal">
      <formula>"연"</formula>
    </cfRule>
    <cfRule type="cellIs" dxfId="21489" priority="1744" operator="equal">
      <formula>"연"</formula>
    </cfRule>
  </conditionalFormatting>
  <conditionalFormatting sqref="E37">
    <cfRule type="cellIs" dxfId="21488" priority="1741" operator="equal">
      <formula>"연"</formula>
    </cfRule>
  </conditionalFormatting>
  <conditionalFormatting sqref="E37">
    <cfRule type="cellIs" dxfId="21487" priority="1740" operator="equal">
      <formula>"연"</formula>
    </cfRule>
  </conditionalFormatting>
  <conditionalFormatting sqref="E37">
    <cfRule type="cellIs" dxfId="21486" priority="1735" operator="equal">
      <formula>"연"</formula>
    </cfRule>
    <cfRule type="cellIs" dxfId="21485" priority="1736" operator="equal">
      <formula>"연"</formula>
    </cfRule>
    <cfRule type="cellIs" dxfId="21484" priority="1737" operator="equal">
      <formula>"연"</formula>
    </cfRule>
    <cfRule type="cellIs" dxfId="21483" priority="1738" operator="equal">
      <formula>"연"</formula>
    </cfRule>
    <cfRule type="cellIs" dxfId="21482" priority="1739" operator="equal">
      <formula>"연"</formula>
    </cfRule>
  </conditionalFormatting>
  <conditionalFormatting sqref="E37">
    <cfRule type="cellIs" dxfId="21481" priority="1730" operator="equal">
      <formula>"연"</formula>
    </cfRule>
    <cfRule type="cellIs" dxfId="21480" priority="1731" operator="equal">
      <formula>"연"</formula>
    </cfRule>
    <cfRule type="cellIs" dxfId="21479" priority="1732" operator="equal">
      <formula>"연"</formula>
    </cfRule>
    <cfRule type="cellIs" dxfId="21478" priority="1733" operator="equal">
      <formula>"연"</formula>
    </cfRule>
    <cfRule type="cellIs" dxfId="21477" priority="1734" operator="equal">
      <formula>"연"</formula>
    </cfRule>
  </conditionalFormatting>
  <conditionalFormatting sqref="E37">
    <cfRule type="cellIs" dxfId="21476" priority="1725" operator="equal">
      <formula>"연"</formula>
    </cfRule>
    <cfRule type="cellIs" dxfId="21475" priority="1726" operator="equal">
      <formula>"연"</formula>
    </cfRule>
    <cfRule type="cellIs" dxfId="21474" priority="1727" operator="equal">
      <formula>"연"</formula>
    </cfRule>
    <cfRule type="cellIs" dxfId="21473" priority="1728" operator="equal">
      <formula>"연"</formula>
    </cfRule>
    <cfRule type="cellIs" dxfId="21472" priority="1729" operator="equal">
      <formula>"연"</formula>
    </cfRule>
  </conditionalFormatting>
  <conditionalFormatting sqref="F35">
    <cfRule type="cellIs" dxfId="21471" priority="1724" operator="equal">
      <formula>"연"</formula>
    </cfRule>
  </conditionalFormatting>
  <conditionalFormatting sqref="F35">
    <cfRule type="cellIs" dxfId="21470" priority="1723" operator="equal">
      <formula>"연"</formula>
    </cfRule>
  </conditionalFormatting>
  <conditionalFormatting sqref="F35">
    <cfRule type="cellIs" dxfId="21469" priority="1720" operator="equal">
      <formula>"연"</formula>
    </cfRule>
    <cfRule type="cellIs" dxfId="21468" priority="1721" operator="equal">
      <formula>"연"</formula>
    </cfRule>
    <cfRule type="cellIs" dxfId="21467" priority="1722" operator="equal">
      <formula>"연"</formula>
    </cfRule>
  </conditionalFormatting>
  <conditionalFormatting sqref="F35">
    <cfRule type="cellIs" dxfId="21466" priority="1719" operator="equal">
      <formula>"연"</formula>
    </cfRule>
  </conditionalFormatting>
  <conditionalFormatting sqref="F35">
    <cfRule type="cellIs" dxfId="21465" priority="1714" operator="equal">
      <formula>"연"</formula>
    </cfRule>
    <cfRule type="cellIs" dxfId="21464" priority="1715" operator="equal">
      <formula>"연"</formula>
    </cfRule>
    <cfRule type="cellIs" dxfId="21463" priority="1716" operator="equal">
      <formula>"연"</formula>
    </cfRule>
    <cfRule type="cellIs" dxfId="21462" priority="1717" operator="equal">
      <formula>"연"</formula>
    </cfRule>
    <cfRule type="cellIs" dxfId="21461" priority="1718" operator="equal">
      <formula>"연"</formula>
    </cfRule>
  </conditionalFormatting>
  <conditionalFormatting sqref="F35">
    <cfRule type="cellIs" dxfId="21460" priority="1713" operator="equal">
      <formula>"연"</formula>
    </cfRule>
  </conditionalFormatting>
  <conditionalFormatting sqref="F35">
    <cfRule type="cellIs" dxfId="21459" priority="1710" operator="equal">
      <formula>"연"</formula>
    </cfRule>
    <cfRule type="cellIs" dxfId="21458" priority="1711" operator="equal">
      <formula>"연"</formula>
    </cfRule>
    <cfRule type="cellIs" dxfId="21457" priority="1712" operator="equal">
      <formula>"연"</formula>
    </cfRule>
  </conditionalFormatting>
  <conditionalFormatting sqref="F35">
    <cfRule type="cellIs" dxfId="21456" priority="1709" operator="equal">
      <formula>"연"</formula>
    </cfRule>
  </conditionalFormatting>
  <conditionalFormatting sqref="F35">
    <cfRule type="cellIs" dxfId="21455" priority="1708" operator="equal">
      <formula>"연"</formula>
    </cfRule>
  </conditionalFormatting>
  <conditionalFormatting sqref="F35">
    <cfRule type="cellIs" dxfId="21454" priority="1703" operator="equal">
      <formula>"연"</formula>
    </cfRule>
    <cfRule type="cellIs" dxfId="21453" priority="1704" operator="equal">
      <formula>"연"</formula>
    </cfRule>
    <cfRule type="cellIs" dxfId="21452" priority="1705" operator="equal">
      <formula>"연"</formula>
    </cfRule>
    <cfRule type="cellIs" dxfId="21451" priority="1706" operator="equal">
      <formula>"연"</formula>
    </cfRule>
    <cfRule type="cellIs" dxfId="21450" priority="1707" operator="equal">
      <formula>"연"</formula>
    </cfRule>
  </conditionalFormatting>
  <conditionalFormatting sqref="F35">
    <cfRule type="cellIs" dxfId="21449" priority="1698" operator="equal">
      <formula>"연"</formula>
    </cfRule>
    <cfRule type="cellIs" dxfId="21448" priority="1699" operator="equal">
      <formula>"연"</formula>
    </cfRule>
    <cfRule type="cellIs" dxfId="21447" priority="1700" operator="equal">
      <formula>"연"</formula>
    </cfRule>
    <cfRule type="cellIs" dxfId="21446" priority="1701" operator="equal">
      <formula>"연"</formula>
    </cfRule>
    <cfRule type="cellIs" dxfId="21445" priority="1702" operator="equal">
      <formula>"연"</formula>
    </cfRule>
  </conditionalFormatting>
  <conditionalFormatting sqref="F35">
    <cfRule type="cellIs" dxfId="21444" priority="1693" operator="equal">
      <formula>"연"</formula>
    </cfRule>
    <cfRule type="cellIs" dxfId="21443" priority="1694" operator="equal">
      <formula>"연"</formula>
    </cfRule>
    <cfRule type="cellIs" dxfId="21442" priority="1695" operator="equal">
      <formula>"연"</formula>
    </cfRule>
    <cfRule type="cellIs" dxfId="21441" priority="1696" operator="equal">
      <formula>"연"</formula>
    </cfRule>
    <cfRule type="cellIs" dxfId="21440" priority="1697" operator="equal">
      <formula>"연"</formula>
    </cfRule>
  </conditionalFormatting>
  <conditionalFormatting sqref="G34">
    <cfRule type="cellIs" dxfId="21439" priority="1692" operator="equal">
      <formula>"연"</formula>
    </cfRule>
  </conditionalFormatting>
  <conditionalFormatting sqref="G34">
    <cfRule type="cellIs" dxfId="21438" priority="1691" operator="equal">
      <formula>"연"</formula>
    </cfRule>
  </conditionalFormatting>
  <conditionalFormatting sqref="G34">
    <cfRule type="cellIs" dxfId="21437" priority="1688" operator="equal">
      <formula>"연"</formula>
    </cfRule>
    <cfRule type="cellIs" dxfId="21436" priority="1689" operator="equal">
      <formula>"연"</formula>
    </cfRule>
    <cfRule type="cellIs" dxfId="21435" priority="1690" operator="equal">
      <formula>"연"</formula>
    </cfRule>
  </conditionalFormatting>
  <conditionalFormatting sqref="G34">
    <cfRule type="cellIs" dxfId="21434" priority="1687" operator="equal">
      <formula>"연"</formula>
    </cfRule>
  </conditionalFormatting>
  <conditionalFormatting sqref="G34">
    <cfRule type="cellIs" dxfId="21433" priority="1682" operator="equal">
      <formula>"연"</formula>
    </cfRule>
    <cfRule type="cellIs" dxfId="21432" priority="1683" operator="equal">
      <formula>"연"</formula>
    </cfRule>
    <cfRule type="cellIs" dxfId="21431" priority="1684" operator="equal">
      <formula>"연"</formula>
    </cfRule>
    <cfRule type="cellIs" dxfId="21430" priority="1685" operator="equal">
      <formula>"연"</formula>
    </cfRule>
    <cfRule type="cellIs" dxfId="21429" priority="1686" operator="equal">
      <formula>"연"</formula>
    </cfRule>
  </conditionalFormatting>
  <conditionalFormatting sqref="G34">
    <cfRule type="cellIs" dxfId="21428" priority="1681" operator="equal">
      <formula>"연"</formula>
    </cfRule>
  </conditionalFormatting>
  <conditionalFormatting sqref="G34">
    <cfRule type="cellIs" dxfId="21427" priority="1678" operator="equal">
      <formula>"연"</formula>
    </cfRule>
    <cfRule type="cellIs" dxfId="21426" priority="1679" operator="equal">
      <formula>"연"</formula>
    </cfRule>
    <cfRule type="cellIs" dxfId="21425" priority="1680" operator="equal">
      <formula>"연"</formula>
    </cfRule>
  </conditionalFormatting>
  <conditionalFormatting sqref="G34">
    <cfRule type="cellIs" dxfId="21424" priority="1677" operator="equal">
      <formula>"연"</formula>
    </cfRule>
  </conditionalFormatting>
  <conditionalFormatting sqref="G34">
    <cfRule type="cellIs" dxfId="21423" priority="1676" operator="equal">
      <formula>"연"</formula>
    </cfRule>
  </conditionalFormatting>
  <conditionalFormatting sqref="G34">
    <cfRule type="cellIs" dxfId="21422" priority="1671" operator="equal">
      <formula>"연"</formula>
    </cfRule>
    <cfRule type="cellIs" dxfId="21421" priority="1672" operator="equal">
      <formula>"연"</formula>
    </cfRule>
    <cfRule type="cellIs" dxfId="21420" priority="1673" operator="equal">
      <formula>"연"</formula>
    </cfRule>
    <cfRule type="cellIs" dxfId="21419" priority="1674" operator="equal">
      <formula>"연"</formula>
    </cfRule>
    <cfRule type="cellIs" dxfId="21418" priority="1675" operator="equal">
      <formula>"연"</formula>
    </cfRule>
  </conditionalFormatting>
  <conditionalFormatting sqref="G34">
    <cfRule type="cellIs" dxfId="21417" priority="1666" operator="equal">
      <formula>"연"</formula>
    </cfRule>
    <cfRule type="cellIs" dxfId="21416" priority="1667" operator="equal">
      <formula>"연"</formula>
    </cfRule>
    <cfRule type="cellIs" dxfId="21415" priority="1668" operator="equal">
      <formula>"연"</formula>
    </cfRule>
    <cfRule type="cellIs" dxfId="21414" priority="1669" operator="equal">
      <formula>"연"</formula>
    </cfRule>
    <cfRule type="cellIs" dxfId="21413" priority="1670" operator="equal">
      <formula>"연"</formula>
    </cfRule>
  </conditionalFormatting>
  <conditionalFormatting sqref="G34">
    <cfRule type="cellIs" dxfId="21412" priority="1661" operator="equal">
      <formula>"연"</formula>
    </cfRule>
    <cfRule type="cellIs" dxfId="21411" priority="1662" operator="equal">
      <formula>"연"</formula>
    </cfRule>
    <cfRule type="cellIs" dxfId="21410" priority="1663" operator="equal">
      <formula>"연"</formula>
    </cfRule>
    <cfRule type="cellIs" dxfId="21409" priority="1664" operator="equal">
      <formula>"연"</formula>
    </cfRule>
    <cfRule type="cellIs" dxfId="21408" priority="1665" operator="equal">
      <formula>"연"</formula>
    </cfRule>
  </conditionalFormatting>
  <conditionalFormatting sqref="H36">
    <cfRule type="cellIs" dxfId="21407" priority="1660" operator="equal">
      <formula>"연"</formula>
    </cfRule>
  </conditionalFormatting>
  <conditionalFormatting sqref="H36">
    <cfRule type="cellIs" dxfId="21406" priority="1659" operator="equal">
      <formula>"연"</formula>
    </cfRule>
  </conditionalFormatting>
  <conditionalFormatting sqref="H36">
    <cfRule type="cellIs" dxfId="21405" priority="1656" operator="equal">
      <formula>"연"</formula>
    </cfRule>
    <cfRule type="cellIs" dxfId="21404" priority="1657" operator="equal">
      <formula>"연"</formula>
    </cfRule>
    <cfRule type="cellIs" dxfId="21403" priority="1658" operator="equal">
      <formula>"연"</formula>
    </cfRule>
  </conditionalFormatting>
  <conditionalFormatting sqref="H36">
    <cfRule type="cellIs" dxfId="21402" priority="1655" operator="equal">
      <formula>"연"</formula>
    </cfRule>
  </conditionalFormatting>
  <conditionalFormatting sqref="H36">
    <cfRule type="cellIs" dxfId="21401" priority="1650" operator="equal">
      <formula>"연"</formula>
    </cfRule>
    <cfRule type="cellIs" dxfId="21400" priority="1651" operator="equal">
      <formula>"연"</formula>
    </cfRule>
    <cfRule type="cellIs" dxfId="21399" priority="1652" operator="equal">
      <formula>"연"</formula>
    </cfRule>
    <cfRule type="cellIs" dxfId="21398" priority="1653" operator="equal">
      <formula>"연"</formula>
    </cfRule>
    <cfRule type="cellIs" dxfId="21397" priority="1654" operator="equal">
      <formula>"연"</formula>
    </cfRule>
  </conditionalFormatting>
  <conditionalFormatting sqref="H36">
    <cfRule type="cellIs" dxfId="21396" priority="1649" operator="equal">
      <formula>"연"</formula>
    </cfRule>
  </conditionalFormatting>
  <conditionalFormatting sqref="H36">
    <cfRule type="cellIs" dxfId="21395" priority="1646" operator="equal">
      <formula>"연"</formula>
    </cfRule>
    <cfRule type="cellIs" dxfId="21394" priority="1647" operator="equal">
      <formula>"연"</formula>
    </cfRule>
    <cfRule type="cellIs" dxfId="21393" priority="1648" operator="equal">
      <formula>"연"</formula>
    </cfRule>
  </conditionalFormatting>
  <conditionalFormatting sqref="H36">
    <cfRule type="cellIs" dxfId="21392" priority="1645" operator="equal">
      <formula>"연"</formula>
    </cfRule>
  </conditionalFormatting>
  <conditionalFormatting sqref="H36">
    <cfRule type="cellIs" dxfId="21391" priority="1644" operator="equal">
      <formula>"연"</formula>
    </cfRule>
  </conditionalFormatting>
  <conditionalFormatting sqref="H36">
    <cfRule type="cellIs" dxfId="21390" priority="1639" operator="equal">
      <formula>"연"</formula>
    </cfRule>
    <cfRule type="cellIs" dxfId="21389" priority="1640" operator="equal">
      <formula>"연"</formula>
    </cfRule>
    <cfRule type="cellIs" dxfId="21388" priority="1641" operator="equal">
      <formula>"연"</formula>
    </cfRule>
    <cfRule type="cellIs" dxfId="21387" priority="1642" operator="equal">
      <formula>"연"</formula>
    </cfRule>
    <cfRule type="cellIs" dxfId="21386" priority="1643" operator="equal">
      <formula>"연"</formula>
    </cfRule>
  </conditionalFormatting>
  <conditionalFormatting sqref="H36">
    <cfRule type="cellIs" dxfId="21385" priority="1634" operator="equal">
      <formula>"연"</formula>
    </cfRule>
    <cfRule type="cellIs" dxfId="21384" priority="1635" operator="equal">
      <formula>"연"</formula>
    </cfRule>
    <cfRule type="cellIs" dxfId="21383" priority="1636" operator="equal">
      <formula>"연"</formula>
    </cfRule>
    <cfRule type="cellIs" dxfId="21382" priority="1637" operator="equal">
      <formula>"연"</formula>
    </cfRule>
    <cfRule type="cellIs" dxfId="21381" priority="1638" operator="equal">
      <formula>"연"</formula>
    </cfRule>
  </conditionalFormatting>
  <conditionalFormatting sqref="H36">
    <cfRule type="cellIs" dxfId="21380" priority="1629" operator="equal">
      <formula>"연"</formula>
    </cfRule>
    <cfRule type="cellIs" dxfId="21379" priority="1630" operator="equal">
      <formula>"연"</formula>
    </cfRule>
    <cfRule type="cellIs" dxfId="21378" priority="1631" operator="equal">
      <formula>"연"</formula>
    </cfRule>
    <cfRule type="cellIs" dxfId="21377" priority="1632" operator="equal">
      <formula>"연"</formula>
    </cfRule>
    <cfRule type="cellIs" dxfId="21376" priority="1633" operator="equal">
      <formula>"연"</formula>
    </cfRule>
  </conditionalFormatting>
  <conditionalFormatting sqref="B34">
    <cfRule type="cellIs" dxfId="21375" priority="1628" operator="equal">
      <formula>"연"</formula>
    </cfRule>
  </conditionalFormatting>
  <conditionalFormatting sqref="B34">
    <cfRule type="cellIs" dxfId="21374" priority="1623" operator="equal">
      <formula>"연"</formula>
    </cfRule>
    <cfRule type="cellIs" dxfId="21373" priority="1624" operator="equal">
      <formula>"연"</formula>
    </cfRule>
    <cfRule type="cellIs" dxfId="21372" priority="1625" operator="equal">
      <formula>"연"</formula>
    </cfRule>
    <cfRule type="cellIs" dxfId="21371" priority="1626" operator="equal">
      <formula>"연"</formula>
    </cfRule>
    <cfRule type="cellIs" dxfId="21370" priority="1627" operator="equal">
      <formula>"연"</formula>
    </cfRule>
  </conditionalFormatting>
  <conditionalFormatting sqref="B34">
    <cfRule type="cellIs" dxfId="21369" priority="1622" operator="equal">
      <formula>"연"</formula>
    </cfRule>
  </conditionalFormatting>
  <conditionalFormatting sqref="B34">
    <cfRule type="cellIs" dxfId="21368" priority="1617" operator="equal">
      <formula>"연"</formula>
    </cfRule>
    <cfRule type="cellIs" dxfId="21367" priority="1618" operator="equal">
      <formula>"연"</formula>
    </cfRule>
    <cfRule type="cellIs" dxfId="21366" priority="1619" operator="equal">
      <formula>"연"</formula>
    </cfRule>
    <cfRule type="cellIs" dxfId="21365" priority="1620" operator="equal">
      <formula>"연"</formula>
    </cfRule>
    <cfRule type="cellIs" dxfId="21364" priority="1621" operator="equal">
      <formula>"연"</formula>
    </cfRule>
  </conditionalFormatting>
  <conditionalFormatting sqref="B34">
    <cfRule type="cellIs" dxfId="21363" priority="1612" operator="equal">
      <formula>"연"</formula>
    </cfRule>
    <cfRule type="cellIs" dxfId="21362" priority="1613" operator="equal">
      <formula>"연"</formula>
    </cfRule>
    <cfRule type="cellIs" dxfId="21361" priority="1614" operator="equal">
      <formula>"연"</formula>
    </cfRule>
    <cfRule type="cellIs" dxfId="21360" priority="1615" operator="equal">
      <formula>"연"</formula>
    </cfRule>
    <cfRule type="cellIs" dxfId="21359" priority="1616" operator="equal">
      <formula>"연"</formula>
    </cfRule>
  </conditionalFormatting>
  <conditionalFormatting sqref="B34">
    <cfRule type="cellIs" dxfId="21358" priority="1607" operator="equal">
      <formula>"연"</formula>
    </cfRule>
    <cfRule type="cellIs" dxfId="21357" priority="1608" operator="equal">
      <formula>"연"</formula>
    </cfRule>
    <cfRule type="cellIs" dxfId="21356" priority="1609" operator="equal">
      <formula>"연"</formula>
    </cfRule>
    <cfRule type="cellIs" dxfId="21355" priority="1610" operator="equal">
      <formula>"연"</formula>
    </cfRule>
    <cfRule type="cellIs" dxfId="21354" priority="1611" operator="equal">
      <formula>"연"</formula>
    </cfRule>
  </conditionalFormatting>
  <conditionalFormatting sqref="B36">
    <cfRule type="cellIs" dxfId="21353" priority="1606" operator="equal">
      <formula>"연"</formula>
    </cfRule>
  </conditionalFormatting>
  <conditionalFormatting sqref="B36">
    <cfRule type="cellIs" dxfId="21352" priority="1601" operator="equal">
      <formula>"연"</formula>
    </cfRule>
    <cfRule type="cellIs" dxfId="21351" priority="1602" operator="equal">
      <formula>"연"</formula>
    </cfRule>
    <cfRule type="cellIs" dxfId="21350" priority="1603" operator="equal">
      <formula>"연"</formula>
    </cfRule>
    <cfRule type="cellIs" dxfId="21349" priority="1604" operator="equal">
      <formula>"연"</formula>
    </cfRule>
    <cfRule type="cellIs" dxfId="21348" priority="1605" operator="equal">
      <formula>"연"</formula>
    </cfRule>
  </conditionalFormatting>
  <conditionalFormatting sqref="B36">
    <cfRule type="cellIs" dxfId="21347" priority="1600" operator="equal">
      <formula>"연"</formula>
    </cfRule>
  </conditionalFormatting>
  <conditionalFormatting sqref="B36">
    <cfRule type="cellIs" dxfId="21346" priority="1595" operator="equal">
      <formula>"연"</formula>
    </cfRule>
    <cfRule type="cellIs" dxfId="21345" priority="1596" operator="equal">
      <formula>"연"</formula>
    </cfRule>
    <cfRule type="cellIs" dxfId="21344" priority="1597" operator="equal">
      <formula>"연"</formula>
    </cfRule>
    <cfRule type="cellIs" dxfId="21343" priority="1598" operator="equal">
      <formula>"연"</formula>
    </cfRule>
    <cfRule type="cellIs" dxfId="21342" priority="1599" operator="equal">
      <formula>"연"</formula>
    </cfRule>
  </conditionalFormatting>
  <conditionalFormatting sqref="B36">
    <cfRule type="cellIs" dxfId="21341" priority="1590" operator="equal">
      <formula>"연"</formula>
    </cfRule>
    <cfRule type="cellIs" dxfId="21340" priority="1591" operator="equal">
      <formula>"연"</formula>
    </cfRule>
    <cfRule type="cellIs" dxfId="21339" priority="1592" operator="equal">
      <formula>"연"</formula>
    </cfRule>
    <cfRule type="cellIs" dxfId="21338" priority="1593" operator="equal">
      <formula>"연"</formula>
    </cfRule>
    <cfRule type="cellIs" dxfId="21337" priority="1594" operator="equal">
      <formula>"연"</formula>
    </cfRule>
  </conditionalFormatting>
  <conditionalFormatting sqref="B36">
    <cfRule type="cellIs" dxfId="21336" priority="1585" operator="equal">
      <formula>"연"</formula>
    </cfRule>
    <cfRule type="cellIs" dxfId="21335" priority="1586" operator="equal">
      <formula>"연"</formula>
    </cfRule>
    <cfRule type="cellIs" dxfId="21334" priority="1587" operator="equal">
      <formula>"연"</formula>
    </cfRule>
    <cfRule type="cellIs" dxfId="21333" priority="1588" operator="equal">
      <formula>"연"</formula>
    </cfRule>
    <cfRule type="cellIs" dxfId="21332" priority="1589" operator="equal">
      <formula>"연"</formula>
    </cfRule>
  </conditionalFormatting>
  <conditionalFormatting sqref="C36">
    <cfRule type="cellIs" dxfId="21331" priority="1584" operator="equal">
      <formula>"연"</formula>
    </cfRule>
  </conditionalFormatting>
  <conditionalFormatting sqref="C36">
    <cfRule type="cellIs" dxfId="21330" priority="1579" operator="equal">
      <formula>"연"</formula>
    </cfRule>
    <cfRule type="cellIs" dxfId="21329" priority="1580" operator="equal">
      <formula>"연"</formula>
    </cfRule>
    <cfRule type="cellIs" dxfId="21328" priority="1581" operator="equal">
      <formula>"연"</formula>
    </cfRule>
    <cfRule type="cellIs" dxfId="21327" priority="1582" operator="equal">
      <formula>"연"</formula>
    </cfRule>
    <cfRule type="cellIs" dxfId="21326" priority="1583" operator="equal">
      <formula>"연"</formula>
    </cfRule>
  </conditionalFormatting>
  <conditionalFormatting sqref="C36">
    <cfRule type="cellIs" dxfId="21325" priority="1578" operator="equal">
      <formula>"연"</formula>
    </cfRule>
  </conditionalFormatting>
  <conditionalFormatting sqref="C36">
    <cfRule type="cellIs" dxfId="21324" priority="1573" operator="equal">
      <formula>"연"</formula>
    </cfRule>
    <cfRule type="cellIs" dxfId="21323" priority="1574" operator="equal">
      <formula>"연"</formula>
    </cfRule>
    <cfRule type="cellIs" dxfId="21322" priority="1575" operator="equal">
      <formula>"연"</formula>
    </cfRule>
    <cfRule type="cellIs" dxfId="21321" priority="1576" operator="equal">
      <formula>"연"</formula>
    </cfRule>
    <cfRule type="cellIs" dxfId="21320" priority="1577" operator="equal">
      <formula>"연"</formula>
    </cfRule>
  </conditionalFormatting>
  <conditionalFormatting sqref="C36">
    <cfRule type="cellIs" dxfId="21319" priority="1568" operator="equal">
      <formula>"연"</formula>
    </cfRule>
    <cfRule type="cellIs" dxfId="21318" priority="1569" operator="equal">
      <formula>"연"</formula>
    </cfRule>
    <cfRule type="cellIs" dxfId="21317" priority="1570" operator="equal">
      <formula>"연"</formula>
    </cfRule>
    <cfRule type="cellIs" dxfId="21316" priority="1571" operator="equal">
      <formula>"연"</formula>
    </cfRule>
    <cfRule type="cellIs" dxfId="21315" priority="1572" operator="equal">
      <formula>"연"</formula>
    </cfRule>
  </conditionalFormatting>
  <conditionalFormatting sqref="C36">
    <cfRule type="cellIs" dxfId="21314" priority="1563" operator="equal">
      <formula>"연"</formula>
    </cfRule>
    <cfRule type="cellIs" dxfId="21313" priority="1564" operator="equal">
      <formula>"연"</formula>
    </cfRule>
    <cfRule type="cellIs" dxfId="21312" priority="1565" operator="equal">
      <formula>"연"</formula>
    </cfRule>
    <cfRule type="cellIs" dxfId="21311" priority="1566" operator="equal">
      <formula>"연"</formula>
    </cfRule>
    <cfRule type="cellIs" dxfId="21310" priority="1567" operator="equal">
      <formula>"연"</formula>
    </cfRule>
  </conditionalFormatting>
  <conditionalFormatting sqref="C35">
    <cfRule type="cellIs" dxfId="21309" priority="1562" operator="equal">
      <formula>"연"</formula>
    </cfRule>
  </conditionalFormatting>
  <conditionalFormatting sqref="C35">
    <cfRule type="cellIs" dxfId="21308" priority="1557" operator="equal">
      <formula>"연"</formula>
    </cfRule>
    <cfRule type="cellIs" dxfId="21307" priority="1558" operator="equal">
      <formula>"연"</formula>
    </cfRule>
    <cfRule type="cellIs" dxfId="21306" priority="1559" operator="equal">
      <formula>"연"</formula>
    </cfRule>
    <cfRule type="cellIs" dxfId="21305" priority="1560" operator="equal">
      <formula>"연"</formula>
    </cfRule>
    <cfRule type="cellIs" dxfId="21304" priority="1561" operator="equal">
      <formula>"연"</formula>
    </cfRule>
  </conditionalFormatting>
  <conditionalFormatting sqref="C35">
    <cfRule type="cellIs" dxfId="21303" priority="1556" operator="equal">
      <formula>"연"</formula>
    </cfRule>
  </conditionalFormatting>
  <conditionalFormatting sqref="C35">
    <cfRule type="cellIs" dxfId="21302" priority="1551" operator="equal">
      <formula>"연"</formula>
    </cfRule>
    <cfRule type="cellIs" dxfId="21301" priority="1552" operator="equal">
      <formula>"연"</formula>
    </cfRule>
    <cfRule type="cellIs" dxfId="21300" priority="1553" operator="equal">
      <formula>"연"</formula>
    </cfRule>
    <cfRule type="cellIs" dxfId="21299" priority="1554" operator="equal">
      <formula>"연"</formula>
    </cfRule>
    <cfRule type="cellIs" dxfId="21298" priority="1555" operator="equal">
      <formula>"연"</formula>
    </cfRule>
  </conditionalFormatting>
  <conditionalFormatting sqref="C35">
    <cfRule type="cellIs" dxfId="21297" priority="1546" operator="equal">
      <formula>"연"</formula>
    </cfRule>
    <cfRule type="cellIs" dxfId="21296" priority="1547" operator="equal">
      <formula>"연"</formula>
    </cfRule>
    <cfRule type="cellIs" dxfId="21295" priority="1548" operator="equal">
      <formula>"연"</formula>
    </cfRule>
    <cfRule type="cellIs" dxfId="21294" priority="1549" operator="equal">
      <formula>"연"</formula>
    </cfRule>
    <cfRule type="cellIs" dxfId="21293" priority="1550" operator="equal">
      <formula>"연"</formula>
    </cfRule>
  </conditionalFormatting>
  <conditionalFormatting sqref="C35">
    <cfRule type="cellIs" dxfId="21292" priority="1541" operator="equal">
      <formula>"연"</formula>
    </cfRule>
    <cfRule type="cellIs" dxfId="21291" priority="1542" operator="equal">
      <formula>"연"</formula>
    </cfRule>
    <cfRule type="cellIs" dxfId="21290" priority="1543" operator="equal">
      <formula>"연"</formula>
    </cfRule>
    <cfRule type="cellIs" dxfId="21289" priority="1544" operator="equal">
      <formula>"연"</formula>
    </cfRule>
    <cfRule type="cellIs" dxfId="21288" priority="1545" operator="equal">
      <formula>"연"</formula>
    </cfRule>
  </conditionalFormatting>
  <conditionalFormatting sqref="D35">
    <cfRule type="cellIs" dxfId="21287" priority="1540" operator="equal">
      <formula>"연"</formula>
    </cfRule>
  </conditionalFormatting>
  <conditionalFormatting sqref="D35">
    <cfRule type="cellIs" dxfId="21286" priority="1535" operator="equal">
      <formula>"연"</formula>
    </cfRule>
    <cfRule type="cellIs" dxfId="21285" priority="1536" operator="equal">
      <formula>"연"</formula>
    </cfRule>
    <cfRule type="cellIs" dxfId="21284" priority="1537" operator="equal">
      <formula>"연"</formula>
    </cfRule>
    <cfRule type="cellIs" dxfId="21283" priority="1538" operator="equal">
      <formula>"연"</formula>
    </cfRule>
    <cfRule type="cellIs" dxfId="21282" priority="1539" operator="equal">
      <formula>"연"</formula>
    </cfRule>
  </conditionalFormatting>
  <conditionalFormatting sqref="D35">
    <cfRule type="cellIs" dxfId="21281" priority="1534" operator="equal">
      <formula>"연"</formula>
    </cfRule>
  </conditionalFormatting>
  <conditionalFormatting sqref="D35">
    <cfRule type="cellIs" dxfId="21280" priority="1529" operator="equal">
      <formula>"연"</formula>
    </cfRule>
    <cfRule type="cellIs" dxfId="21279" priority="1530" operator="equal">
      <formula>"연"</formula>
    </cfRule>
    <cfRule type="cellIs" dxfId="21278" priority="1531" operator="equal">
      <formula>"연"</formula>
    </cfRule>
    <cfRule type="cellIs" dxfId="21277" priority="1532" operator="equal">
      <formula>"연"</formula>
    </cfRule>
    <cfRule type="cellIs" dxfId="21276" priority="1533" operator="equal">
      <formula>"연"</formula>
    </cfRule>
  </conditionalFormatting>
  <conditionalFormatting sqref="D35">
    <cfRule type="cellIs" dxfId="21275" priority="1524" operator="equal">
      <formula>"연"</formula>
    </cfRule>
    <cfRule type="cellIs" dxfId="21274" priority="1525" operator="equal">
      <formula>"연"</formula>
    </cfRule>
    <cfRule type="cellIs" dxfId="21273" priority="1526" operator="equal">
      <formula>"연"</formula>
    </cfRule>
    <cfRule type="cellIs" dxfId="21272" priority="1527" operator="equal">
      <formula>"연"</formula>
    </cfRule>
    <cfRule type="cellIs" dxfId="21271" priority="1528" operator="equal">
      <formula>"연"</formula>
    </cfRule>
  </conditionalFormatting>
  <conditionalFormatting sqref="D35">
    <cfRule type="cellIs" dxfId="21270" priority="1519" operator="equal">
      <formula>"연"</formula>
    </cfRule>
    <cfRule type="cellIs" dxfId="21269" priority="1520" operator="equal">
      <formula>"연"</formula>
    </cfRule>
    <cfRule type="cellIs" dxfId="21268" priority="1521" operator="equal">
      <formula>"연"</formula>
    </cfRule>
    <cfRule type="cellIs" dxfId="21267" priority="1522" operator="equal">
      <formula>"연"</formula>
    </cfRule>
    <cfRule type="cellIs" dxfId="21266" priority="1523" operator="equal">
      <formula>"연"</formula>
    </cfRule>
  </conditionalFormatting>
  <conditionalFormatting sqref="D37">
    <cfRule type="cellIs" dxfId="21265" priority="1518" operator="equal">
      <formula>"연"</formula>
    </cfRule>
  </conditionalFormatting>
  <conditionalFormatting sqref="D37">
    <cfRule type="cellIs" dxfId="21264" priority="1513" operator="equal">
      <formula>"연"</formula>
    </cfRule>
    <cfRule type="cellIs" dxfId="21263" priority="1514" operator="equal">
      <formula>"연"</formula>
    </cfRule>
    <cfRule type="cellIs" dxfId="21262" priority="1515" operator="equal">
      <formula>"연"</formula>
    </cfRule>
    <cfRule type="cellIs" dxfId="21261" priority="1516" operator="equal">
      <formula>"연"</formula>
    </cfRule>
    <cfRule type="cellIs" dxfId="21260" priority="1517" operator="equal">
      <formula>"연"</formula>
    </cfRule>
  </conditionalFormatting>
  <conditionalFormatting sqref="D37">
    <cfRule type="cellIs" dxfId="21259" priority="1512" operator="equal">
      <formula>"연"</formula>
    </cfRule>
  </conditionalFormatting>
  <conditionalFormatting sqref="D37">
    <cfRule type="cellIs" dxfId="21258" priority="1507" operator="equal">
      <formula>"연"</formula>
    </cfRule>
    <cfRule type="cellIs" dxfId="21257" priority="1508" operator="equal">
      <formula>"연"</formula>
    </cfRule>
    <cfRule type="cellIs" dxfId="21256" priority="1509" operator="equal">
      <formula>"연"</formula>
    </cfRule>
    <cfRule type="cellIs" dxfId="21255" priority="1510" operator="equal">
      <formula>"연"</formula>
    </cfRule>
    <cfRule type="cellIs" dxfId="21254" priority="1511" operator="equal">
      <formula>"연"</formula>
    </cfRule>
  </conditionalFormatting>
  <conditionalFormatting sqref="D37">
    <cfRule type="cellIs" dxfId="21253" priority="1502" operator="equal">
      <formula>"연"</formula>
    </cfRule>
    <cfRule type="cellIs" dxfId="21252" priority="1503" operator="equal">
      <formula>"연"</formula>
    </cfRule>
    <cfRule type="cellIs" dxfId="21251" priority="1504" operator="equal">
      <formula>"연"</formula>
    </cfRule>
    <cfRule type="cellIs" dxfId="21250" priority="1505" operator="equal">
      <formula>"연"</formula>
    </cfRule>
    <cfRule type="cellIs" dxfId="21249" priority="1506" operator="equal">
      <formula>"연"</formula>
    </cfRule>
  </conditionalFormatting>
  <conditionalFormatting sqref="D37">
    <cfRule type="cellIs" dxfId="21248" priority="1497" operator="equal">
      <formula>"연"</formula>
    </cfRule>
    <cfRule type="cellIs" dxfId="21247" priority="1498" operator="equal">
      <formula>"연"</formula>
    </cfRule>
    <cfRule type="cellIs" dxfId="21246" priority="1499" operator="equal">
      <formula>"연"</formula>
    </cfRule>
    <cfRule type="cellIs" dxfId="21245" priority="1500" operator="equal">
      <formula>"연"</formula>
    </cfRule>
    <cfRule type="cellIs" dxfId="21244" priority="1501" operator="equal">
      <formula>"연"</formula>
    </cfRule>
  </conditionalFormatting>
  <conditionalFormatting sqref="E35">
    <cfRule type="cellIs" dxfId="21243" priority="1496" operator="equal">
      <formula>"연"</formula>
    </cfRule>
  </conditionalFormatting>
  <conditionalFormatting sqref="E35">
    <cfRule type="cellIs" dxfId="21242" priority="1491" operator="equal">
      <formula>"연"</formula>
    </cfRule>
    <cfRule type="cellIs" dxfId="21241" priority="1492" operator="equal">
      <formula>"연"</formula>
    </cfRule>
    <cfRule type="cellIs" dxfId="21240" priority="1493" operator="equal">
      <formula>"연"</formula>
    </cfRule>
    <cfRule type="cellIs" dxfId="21239" priority="1494" operator="equal">
      <formula>"연"</formula>
    </cfRule>
    <cfRule type="cellIs" dxfId="21238" priority="1495" operator="equal">
      <formula>"연"</formula>
    </cfRule>
  </conditionalFormatting>
  <conditionalFormatting sqref="E35">
    <cfRule type="cellIs" dxfId="21237" priority="1490" operator="equal">
      <formula>"연"</formula>
    </cfRule>
  </conditionalFormatting>
  <conditionalFormatting sqref="E35">
    <cfRule type="cellIs" dxfId="21236" priority="1485" operator="equal">
      <formula>"연"</formula>
    </cfRule>
    <cfRule type="cellIs" dxfId="21235" priority="1486" operator="equal">
      <formula>"연"</formula>
    </cfRule>
    <cfRule type="cellIs" dxfId="21234" priority="1487" operator="equal">
      <formula>"연"</formula>
    </cfRule>
    <cfRule type="cellIs" dxfId="21233" priority="1488" operator="equal">
      <formula>"연"</formula>
    </cfRule>
    <cfRule type="cellIs" dxfId="21232" priority="1489" operator="equal">
      <formula>"연"</formula>
    </cfRule>
  </conditionalFormatting>
  <conditionalFormatting sqref="E35">
    <cfRule type="cellIs" dxfId="21231" priority="1480" operator="equal">
      <formula>"연"</formula>
    </cfRule>
    <cfRule type="cellIs" dxfId="21230" priority="1481" operator="equal">
      <formula>"연"</formula>
    </cfRule>
    <cfRule type="cellIs" dxfId="21229" priority="1482" operator="equal">
      <formula>"연"</formula>
    </cfRule>
    <cfRule type="cellIs" dxfId="21228" priority="1483" operator="equal">
      <formula>"연"</formula>
    </cfRule>
    <cfRule type="cellIs" dxfId="21227" priority="1484" operator="equal">
      <formula>"연"</formula>
    </cfRule>
  </conditionalFormatting>
  <conditionalFormatting sqref="E35">
    <cfRule type="cellIs" dxfId="21226" priority="1475" operator="equal">
      <formula>"연"</formula>
    </cfRule>
    <cfRule type="cellIs" dxfId="21225" priority="1476" operator="equal">
      <formula>"연"</formula>
    </cfRule>
    <cfRule type="cellIs" dxfId="21224" priority="1477" operator="equal">
      <formula>"연"</formula>
    </cfRule>
    <cfRule type="cellIs" dxfId="21223" priority="1478" operator="equal">
      <formula>"연"</formula>
    </cfRule>
    <cfRule type="cellIs" dxfId="21222" priority="1479" operator="equal">
      <formula>"연"</formula>
    </cfRule>
  </conditionalFormatting>
  <conditionalFormatting sqref="E36">
    <cfRule type="cellIs" dxfId="21221" priority="1474" operator="equal">
      <formula>"연"</formula>
    </cfRule>
  </conditionalFormatting>
  <conditionalFormatting sqref="E36">
    <cfRule type="cellIs" dxfId="21220" priority="1469" operator="equal">
      <formula>"연"</formula>
    </cfRule>
    <cfRule type="cellIs" dxfId="21219" priority="1470" operator="equal">
      <formula>"연"</formula>
    </cfRule>
    <cfRule type="cellIs" dxfId="21218" priority="1471" operator="equal">
      <formula>"연"</formula>
    </cfRule>
    <cfRule type="cellIs" dxfId="21217" priority="1472" operator="equal">
      <formula>"연"</formula>
    </cfRule>
    <cfRule type="cellIs" dxfId="21216" priority="1473" operator="equal">
      <formula>"연"</formula>
    </cfRule>
  </conditionalFormatting>
  <conditionalFormatting sqref="E36">
    <cfRule type="cellIs" dxfId="21215" priority="1468" operator="equal">
      <formula>"연"</formula>
    </cfRule>
  </conditionalFormatting>
  <conditionalFormatting sqref="E36">
    <cfRule type="cellIs" dxfId="21214" priority="1463" operator="equal">
      <formula>"연"</formula>
    </cfRule>
    <cfRule type="cellIs" dxfId="21213" priority="1464" operator="equal">
      <formula>"연"</formula>
    </cfRule>
    <cfRule type="cellIs" dxfId="21212" priority="1465" operator="equal">
      <formula>"연"</formula>
    </cfRule>
    <cfRule type="cellIs" dxfId="21211" priority="1466" operator="equal">
      <formula>"연"</formula>
    </cfRule>
    <cfRule type="cellIs" dxfId="21210" priority="1467" operator="equal">
      <formula>"연"</formula>
    </cfRule>
  </conditionalFormatting>
  <conditionalFormatting sqref="E36">
    <cfRule type="cellIs" dxfId="21209" priority="1458" operator="equal">
      <formula>"연"</formula>
    </cfRule>
    <cfRule type="cellIs" dxfId="21208" priority="1459" operator="equal">
      <formula>"연"</formula>
    </cfRule>
    <cfRule type="cellIs" dxfId="21207" priority="1460" operator="equal">
      <formula>"연"</formula>
    </cfRule>
    <cfRule type="cellIs" dxfId="21206" priority="1461" operator="equal">
      <formula>"연"</formula>
    </cfRule>
    <cfRule type="cellIs" dxfId="21205" priority="1462" operator="equal">
      <formula>"연"</formula>
    </cfRule>
  </conditionalFormatting>
  <conditionalFormatting sqref="E36">
    <cfRule type="cellIs" dxfId="21204" priority="1453" operator="equal">
      <formula>"연"</formula>
    </cfRule>
    <cfRule type="cellIs" dxfId="21203" priority="1454" operator="equal">
      <formula>"연"</formula>
    </cfRule>
    <cfRule type="cellIs" dxfId="21202" priority="1455" operator="equal">
      <formula>"연"</formula>
    </cfRule>
    <cfRule type="cellIs" dxfId="21201" priority="1456" operator="equal">
      <formula>"연"</formula>
    </cfRule>
    <cfRule type="cellIs" dxfId="21200" priority="1457" operator="equal">
      <formula>"연"</formula>
    </cfRule>
  </conditionalFormatting>
  <conditionalFormatting sqref="F34">
    <cfRule type="cellIs" dxfId="21199" priority="1452" operator="equal">
      <formula>"연"</formula>
    </cfRule>
  </conditionalFormatting>
  <conditionalFormatting sqref="F34">
    <cfRule type="cellIs" dxfId="21198" priority="1447" operator="equal">
      <formula>"연"</formula>
    </cfRule>
    <cfRule type="cellIs" dxfId="21197" priority="1448" operator="equal">
      <formula>"연"</formula>
    </cfRule>
    <cfRule type="cellIs" dxfId="21196" priority="1449" operator="equal">
      <formula>"연"</formula>
    </cfRule>
    <cfRule type="cellIs" dxfId="21195" priority="1450" operator="equal">
      <formula>"연"</formula>
    </cfRule>
    <cfRule type="cellIs" dxfId="21194" priority="1451" operator="equal">
      <formula>"연"</formula>
    </cfRule>
  </conditionalFormatting>
  <conditionalFormatting sqref="F34">
    <cfRule type="cellIs" dxfId="21193" priority="1446" operator="equal">
      <formula>"연"</formula>
    </cfRule>
  </conditionalFormatting>
  <conditionalFormatting sqref="F34">
    <cfRule type="cellIs" dxfId="21192" priority="1441" operator="equal">
      <formula>"연"</formula>
    </cfRule>
    <cfRule type="cellIs" dxfId="21191" priority="1442" operator="equal">
      <formula>"연"</formula>
    </cfRule>
    <cfRule type="cellIs" dxfId="21190" priority="1443" operator="equal">
      <formula>"연"</formula>
    </cfRule>
    <cfRule type="cellIs" dxfId="21189" priority="1444" operator="equal">
      <formula>"연"</formula>
    </cfRule>
    <cfRule type="cellIs" dxfId="21188" priority="1445" operator="equal">
      <formula>"연"</formula>
    </cfRule>
  </conditionalFormatting>
  <conditionalFormatting sqref="F34">
    <cfRule type="cellIs" dxfId="21187" priority="1436" operator="equal">
      <formula>"연"</formula>
    </cfRule>
    <cfRule type="cellIs" dxfId="21186" priority="1437" operator="equal">
      <formula>"연"</formula>
    </cfRule>
    <cfRule type="cellIs" dxfId="21185" priority="1438" operator="equal">
      <formula>"연"</formula>
    </cfRule>
    <cfRule type="cellIs" dxfId="21184" priority="1439" operator="equal">
      <formula>"연"</formula>
    </cfRule>
    <cfRule type="cellIs" dxfId="21183" priority="1440" operator="equal">
      <formula>"연"</formula>
    </cfRule>
  </conditionalFormatting>
  <conditionalFormatting sqref="F34">
    <cfRule type="cellIs" dxfId="21182" priority="1431" operator="equal">
      <formula>"연"</formula>
    </cfRule>
    <cfRule type="cellIs" dxfId="21181" priority="1432" operator="equal">
      <formula>"연"</formula>
    </cfRule>
    <cfRule type="cellIs" dxfId="21180" priority="1433" operator="equal">
      <formula>"연"</formula>
    </cfRule>
    <cfRule type="cellIs" dxfId="21179" priority="1434" operator="equal">
      <formula>"연"</formula>
    </cfRule>
    <cfRule type="cellIs" dxfId="21178" priority="1435" operator="equal">
      <formula>"연"</formula>
    </cfRule>
  </conditionalFormatting>
  <conditionalFormatting sqref="F37">
    <cfRule type="cellIs" dxfId="21177" priority="1430" operator="equal">
      <formula>"연"</formula>
    </cfRule>
  </conditionalFormatting>
  <conditionalFormatting sqref="F37">
    <cfRule type="cellIs" dxfId="21176" priority="1425" operator="equal">
      <formula>"연"</formula>
    </cfRule>
    <cfRule type="cellIs" dxfId="21175" priority="1426" operator="equal">
      <formula>"연"</formula>
    </cfRule>
    <cfRule type="cellIs" dxfId="21174" priority="1427" operator="equal">
      <formula>"연"</formula>
    </cfRule>
    <cfRule type="cellIs" dxfId="21173" priority="1428" operator="equal">
      <formula>"연"</formula>
    </cfRule>
    <cfRule type="cellIs" dxfId="21172" priority="1429" operator="equal">
      <formula>"연"</formula>
    </cfRule>
  </conditionalFormatting>
  <conditionalFormatting sqref="F37">
    <cfRule type="cellIs" dxfId="21171" priority="1424" operator="equal">
      <formula>"연"</formula>
    </cfRule>
  </conditionalFormatting>
  <conditionalFormatting sqref="F37">
    <cfRule type="cellIs" dxfId="21170" priority="1419" operator="equal">
      <formula>"연"</formula>
    </cfRule>
    <cfRule type="cellIs" dxfId="21169" priority="1420" operator="equal">
      <formula>"연"</formula>
    </cfRule>
    <cfRule type="cellIs" dxfId="21168" priority="1421" operator="equal">
      <formula>"연"</formula>
    </cfRule>
    <cfRule type="cellIs" dxfId="21167" priority="1422" operator="equal">
      <formula>"연"</formula>
    </cfRule>
    <cfRule type="cellIs" dxfId="21166" priority="1423" operator="equal">
      <formula>"연"</formula>
    </cfRule>
  </conditionalFormatting>
  <conditionalFormatting sqref="F37">
    <cfRule type="cellIs" dxfId="21165" priority="1414" operator="equal">
      <formula>"연"</formula>
    </cfRule>
    <cfRule type="cellIs" dxfId="21164" priority="1415" operator="equal">
      <formula>"연"</formula>
    </cfRule>
    <cfRule type="cellIs" dxfId="21163" priority="1416" operator="equal">
      <formula>"연"</formula>
    </cfRule>
    <cfRule type="cellIs" dxfId="21162" priority="1417" operator="equal">
      <formula>"연"</formula>
    </cfRule>
    <cfRule type="cellIs" dxfId="21161" priority="1418" operator="equal">
      <formula>"연"</formula>
    </cfRule>
  </conditionalFormatting>
  <conditionalFormatting sqref="F37">
    <cfRule type="cellIs" dxfId="21160" priority="1409" operator="equal">
      <formula>"연"</formula>
    </cfRule>
    <cfRule type="cellIs" dxfId="21159" priority="1410" operator="equal">
      <formula>"연"</formula>
    </cfRule>
    <cfRule type="cellIs" dxfId="21158" priority="1411" operator="equal">
      <formula>"연"</formula>
    </cfRule>
    <cfRule type="cellIs" dxfId="21157" priority="1412" operator="equal">
      <formula>"연"</formula>
    </cfRule>
    <cfRule type="cellIs" dxfId="21156" priority="1413" operator="equal">
      <formula>"연"</formula>
    </cfRule>
  </conditionalFormatting>
  <conditionalFormatting sqref="G35">
    <cfRule type="cellIs" dxfId="21155" priority="1408" operator="equal">
      <formula>"연"</formula>
    </cfRule>
  </conditionalFormatting>
  <conditionalFormatting sqref="G35">
    <cfRule type="cellIs" dxfId="21154" priority="1403" operator="equal">
      <formula>"연"</formula>
    </cfRule>
    <cfRule type="cellIs" dxfId="21153" priority="1404" operator="equal">
      <formula>"연"</formula>
    </cfRule>
    <cfRule type="cellIs" dxfId="21152" priority="1405" operator="equal">
      <formula>"연"</formula>
    </cfRule>
    <cfRule type="cellIs" dxfId="21151" priority="1406" operator="equal">
      <formula>"연"</formula>
    </cfRule>
    <cfRule type="cellIs" dxfId="21150" priority="1407" operator="equal">
      <formula>"연"</formula>
    </cfRule>
  </conditionalFormatting>
  <conditionalFormatting sqref="G35">
    <cfRule type="cellIs" dxfId="21149" priority="1402" operator="equal">
      <formula>"연"</formula>
    </cfRule>
  </conditionalFormatting>
  <conditionalFormatting sqref="G35">
    <cfRule type="cellIs" dxfId="21148" priority="1397" operator="equal">
      <formula>"연"</formula>
    </cfRule>
    <cfRule type="cellIs" dxfId="21147" priority="1398" operator="equal">
      <formula>"연"</formula>
    </cfRule>
    <cfRule type="cellIs" dxfId="21146" priority="1399" operator="equal">
      <formula>"연"</formula>
    </cfRule>
    <cfRule type="cellIs" dxfId="21145" priority="1400" operator="equal">
      <formula>"연"</formula>
    </cfRule>
    <cfRule type="cellIs" dxfId="21144" priority="1401" operator="equal">
      <formula>"연"</formula>
    </cfRule>
  </conditionalFormatting>
  <conditionalFormatting sqref="G35">
    <cfRule type="cellIs" dxfId="21143" priority="1392" operator="equal">
      <formula>"연"</formula>
    </cfRule>
    <cfRule type="cellIs" dxfId="21142" priority="1393" operator="equal">
      <formula>"연"</formula>
    </cfRule>
    <cfRule type="cellIs" dxfId="21141" priority="1394" operator="equal">
      <formula>"연"</formula>
    </cfRule>
    <cfRule type="cellIs" dxfId="21140" priority="1395" operator="equal">
      <formula>"연"</formula>
    </cfRule>
    <cfRule type="cellIs" dxfId="21139" priority="1396" operator="equal">
      <formula>"연"</formula>
    </cfRule>
  </conditionalFormatting>
  <conditionalFormatting sqref="G35">
    <cfRule type="cellIs" dxfId="21138" priority="1387" operator="equal">
      <formula>"연"</formula>
    </cfRule>
    <cfRule type="cellIs" dxfId="21137" priority="1388" operator="equal">
      <formula>"연"</formula>
    </cfRule>
    <cfRule type="cellIs" dxfId="21136" priority="1389" operator="equal">
      <formula>"연"</formula>
    </cfRule>
    <cfRule type="cellIs" dxfId="21135" priority="1390" operator="equal">
      <formula>"연"</formula>
    </cfRule>
    <cfRule type="cellIs" dxfId="21134" priority="1391" operator="equal">
      <formula>"연"</formula>
    </cfRule>
  </conditionalFormatting>
  <conditionalFormatting sqref="H34">
    <cfRule type="cellIs" dxfId="21133" priority="1386" operator="equal">
      <formula>"연"</formula>
    </cfRule>
  </conditionalFormatting>
  <conditionalFormatting sqref="H34">
    <cfRule type="cellIs" dxfId="21132" priority="1381" operator="equal">
      <formula>"연"</formula>
    </cfRule>
    <cfRule type="cellIs" dxfId="21131" priority="1382" operator="equal">
      <formula>"연"</formula>
    </cfRule>
    <cfRule type="cellIs" dxfId="21130" priority="1383" operator="equal">
      <formula>"연"</formula>
    </cfRule>
    <cfRule type="cellIs" dxfId="21129" priority="1384" operator="equal">
      <formula>"연"</formula>
    </cfRule>
    <cfRule type="cellIs" dxfId="21128" priority="1385" operator="equal">
      <formula>"연"</formula>
    </cfRule>
  </conditionalFormatting>
  <conditionalFormatting sqref="H34">
    <cfRule type="cellIs" dxfId="21127" priority="1380" operator="equal">
      <formula>"연"</formula>
    </cfRule>
  </conditionalFormatting>
  <conditionalFormatting sqref="H34">
    <cfRule type="cellIs" dxfId="21126" priority="1375" operator="equal">
      <formula>"연"</formula>
    </cfRule>
    <cfRule type="cellIs" dxfId="21125" priority="1376" operator="equal">
      <formula>"연"</formula>
    </cfRule>
    <cfRule type="cellIs" dxfId="21124" priority="1377" operator="equal">
      <formula>"연"</formula>
    </cfRule>
    <cfRule type="cellIs" dxfId="21123" priority="1378" operator="equal">
      <formula>"연"</formula>
    </cfRule>
    <cfRule type="cellIs" dxfId="21122" priority="1379" operator="equal">
      <formula>"연"</formula>
    </cfRule>
  </conditionalFormatting>
  <conditionalFormatting sqref="H34">
    <cfRule type="cellIs" dxfId="21121" priority="1370" operator="equal">
      <formula>"연"</formula>
    </cfRule>
    <cfRule type="cellIs" dxfId="21120" priority="1371" operator="equal">
      <formula>"연"</formula>
    </cfRule>
    <cfRule type="cellIs" dxfId="21119" priority="1372" operator="equal">
      <formula>"연"</formula>
    </cfRule>
    <cfRule type="cellIs" dxfId="21118" priority="1373" operator="equal">
      <formula>"연"</formula>
    </cfRule>
    <cfRule type="cellIs" dxfId="21117" priority="1374" operator="equal">
      <formula>"연"</formula>
    </cfRule>
  </conditionalFormatting>
  <conditionalFormatting sqref="H34">
    <cfRule type="cellIs" dxfId="21116" priority="1365" operator="equal">
      <formula>"연"</formula>
    </cfRule>
    <cfRule type="cellIs" dxfId="21115" priority="1366" operator="equal">
      <formula>"연"</formula>
    </cfRule>
    <cfRule type="cellIs" dxfId="21114" priority="1367" operator="equal">
      <formula>"연"</formula>
    </cfRule>
    <cfRule type="cellIs" dxfId="21113" priority="1368" operator="equal">
      <formula>"연"</formula>
    </cfRule>
    <cfRule type="cellIs" dxfId="21112" priority="1369" operator="equal">
      <formula>"연"</formula>
    </cfRule>
  </conditionalFormatting>
  <conditionalFormatting sqref="C34">
    <cfRule type="cellIs" dxfId="21111" priority="1359" operator="equal">
      <formula>"연"</formula>
    </cfRule>
  </conditionalFormatting>
  <conditionalFormatting sqref="C34">
    <cfRule type="cellIs" dxfId="21110" priority="1364" operator="equal">
      <formula>"연"</formula>
    </cfRule>
  </conditionalFormatting>
  <conditionalFormatting sqref="C34">
    <cfRule type="cellIs" dxfId="21109" priority="1361" operator="equal">
      <formula>"연"</formula>
    </cfRule>
    <cfRule type="cellIs" dxfId="21108" priority="1362" operator="equal">
      <formula>"연"</formula>
    </cfRule>
    <cfRule type="cellIs" dxfId="21107" priority="1363" operator="equal">
      <formula>"연"</formula>
    </cfRule>
  </conditionalFormatting>
  <conditionalFormatting sqref="C34">
    <cfRule type="cellIs" dxfId="21106" priority="1360" operator="equal">
      <formula>"연"</formula>
    </cfRule>
  </conditionalFormatting>
  <conditionalFormatting sqref="C34">
    <cfRule type="cellIs" dxfId="21105" priority="1354" operator="equal">
      <formula>"연"</formula>
    </cfRule>
    <cfRule type="cellIs" dxfId="21104" priority="1355" operator="equal">
      <formula>"연"</formula>
    </cfRule>
    <cfRule type="cellIs" dxfId="21103" priority="1356" operator="equal">
      <formula>"연"</formula>
    </cfRule>
    <cfRule type="cellIs" dxfId="21102" priority="1357" operator="equal">
      <formula>"연"</formula>
    </cfRule>
    <cfRule type="cellIs" dxfId="21101" priority="1358" operator="equal">
      <formula>"연"</formula>
    </cfRule>
  </conditionalFormatting>
  <conditionalFormatting sqref="C34">
    <cfRule type="cellIs" dxfId="21100" priority="1353" operator="equal">
      <formula>"연"</formula>
    </cfRule>
  </conditionalFormatting>
  <conditionalFormatting sqref="C34">
    <cfRule type="cellIs" dxfId="21099" priority="1350" operator="equal">
      <formula>"연"</formula>
    </cfRule>
    <cfRule type="cellIs" dxfId="21098" priority="1351" operator="equal">
      <formula>"연"</formula>
    </cfRule>
    <cfRule type="cellIs" dxfId="21097" priority="1352" operator="equal">
      <formula>"연"</formula>
    </cfRule>
  </conditionalFormatting>
  <conditionalFormatting sqref="C34">
    <cfRule type="cellIs" dxfId="21096" priority="1349" operator="equal">
      <formula>"연"</formula>
    </cfRule>
  </conditionalFormatting>
  <conditionalFormatting sqref="C34">
    <cfRule type="cellIs" dxfId="21095" priority="1344" operator="equal">
      <formula>"연"</formula>
    </cfRule>
    <cfRule type="cellIs" dxfId="21094" priority="1345" operator="equal">
      <formula>"연"</formula>
    </cfRule>
    <cfRule type="cellIs" dxfId="21093" priority="1346" operator="equal">
      <formula>"연"</formula>
    </cfRule>
    <cfRule type="cellIs" dxfId="21092" priority="1347" operator="equal">
      <formula>"연"</formula>
    </cfRule>
    <cfRule type="cellIs" dxfId="21091" priority="1348" operator="equal">
      <formula>"연"</formula>
    </cfRule>
  </conditionalFormatting>
  <conditionalFormatting sqref="C34">
    <cfRule type="cellIs" dxfId="21090" priority="1339" operator="equal">
      <formula>"연"</formula>
    </cfRule>
    <cfRule type="cellIs" dxfId="21089" priority="1340" operator="equal">
      <formula>"연"</formula>
    </cfRule>
    <cfRule type="cellIs" dxfId="21088" priority="1341" operator="equal">
      <formula>"연"</formula>
    </cfRule>
    <cfRule type="cellIs" dxfId="21087" priority="1342" operator="equal">
      <formula>"연"</formula>
    </cfRule>
    <cfRule type="cellIs" dxfId="21086" priority="1343" operator="equal">
      <formula>"연"</formula>
    </cfRule>
  </conditionalFormatting>
  <conditionalFormatting sqref="C34">
    <cfRule type="cellIs" dxfId="21085" priority="1337" operator="equal">
      <formula>"연"</formula>
    </cfRule>
  </conditionalFormatting>
  <conditionalFormatting sqref="C34">
    <cfRule type="cellIs" dxfId="21084" priority="1338" operator="equal">
      <formula>"연"</formula>
    </cfRule>
  </conditionalFormatting>
  <conditionalFormatting sqref="C34">
    <cfRule type="cellIs" dxfId="21083" priority="1336" operator="equal">
      <formula>"연"</formula>
    </cfRule>
  </conditionalFormatting>
  <conditionalFormatting sqref="C34">
    <cfRule type="cellIs" dxfId="21082" priority="1333" operator="equal">
      <formula>"연"</formula>
    </cfRule>
    <cfRule type="cellIs" dxfId="21081" priority="1334" operator="equal">
      <formula>"연"</formula>
    </cfRule>
    <cfRule type="cellIs" dxfId="21080" priority="1335" operator="equal">
      <formula>"연"</formula>
    </cfRule>
  </conditionalFormatting>
  <conditionalFormatting sqref="C34">
    <cfRule type="cellIs" dxfId="21079" priority="1332" operator="equal">
      <formula>"연"</formula>
    </cfRule>
  </conditionalFormatting>
  <conditionalFormatting sqref="D34">
    <cfRule type="cellIs" dxfId="21078" priority="1326" operator="equal">
      <formula>"연"</formula>
    </cfRule>
  </conditionalFormatting>
  <conditionalFormatting sqref="D34">
    <cfRule type="cellIs" dxfId="21077" priority="1331" operator="equal">
      <formula>"연"</formula>
    </cfRule>
  </conditionalFormatting>
  <conditionalFormatting sqref="D34">
    <cfRule type="cellIs" dxfId="21076" priority="1328" operator="equal">
      <formula>"연"</formula>
    </cfRule>
    <cfRule type="cellIs" dxfId="21075" priority="1329" operator="equal">
      <formula>"연"</formula>
    </cfRule>
    <cfRule type="cellIs" dxfId="21074" priority="1330" operator="equal">
      <formula>"연"</formula>
    </cfRule>
  </conditionalFormatting>
  <conditionalFormatting sqref="D34">
    <cfRule type="cellIs" dxfId="21073" priority="1327" operator="equal">
      <formula>"연"</formula>
    </cfRule>
  </conditionalFormatting>
  <conditionalFormatting sqref="D34">
    <cfRule type="cellIs" dxfId="21072" priority="1321" operator="equal">
      <formula>"연"</formula>
    </cfRule>
    <cfRule type="cellIs" dxfId="21071" priority="1322" operator="equal">
      <formula>"연"</formula>
    </cfRule>
    <cfRule type="cellIs" dxfId="21070" priority="1323" operator="equal">
      <formula>"연"</formula>
    </cfRule>
    <cfRule type="cellIs" dxfId="21069" priority="1324" operator="equal">
      <formula>"연"</formula>
    </cfRule>
    <cfRule type="cellIs" dxfId="21068" priority="1325" operator="equal">
      <formula>"연"</formula>
    </cfRule>
  </conditionalFormatting>
  <conditionalFormatting sqref="D34">
    <cfRule type="cellIs" dxfId="21067" priority="1320" operator="equal">
      <formula>"연"</formula>
    </cfRule>
  </conditionalFormatting>
  <conditionalFormatting sqref="D34">
    <cfRule type="cellIs" dxfId="21066" priority="1317" operator="equal">
      <formula>"연"</formula>
    </cfRule>
    <cfRule type="cellIs" dxfId="21065" priority="1318" operator="equal">
      <formula>"연"</formula>
    </cfRule>
    <cfRule type="cellIs" dxfId="21064" priority="1319" operator="equal">
      <formula>"연"</formula>
    </cfRule>
  </conditionalFormatting>
  <conditionalFormatting sqref="D34">
    <cfRule type="cellIs" dxfId="21063" priority="1316" operator="equal">
      <formula>"연"</formula>
    </cfRule>
  </conditionalFormatting>
  <conditionalFormatting sqref="D34">
    <cfRule type="cellIs" dxfId="21062" priority="1311" operator="equal">
      <formula>"연"</formula>
    </cfRule>
    <cfRule type="cellIs" dxfId="21061" priority="1312" operator="equal">
      <formula>"연"</formula>
    </cfRule>
    <cfRule type="cellIs" dxfId="21060" priority="1313" operator="equal">
      <formula>"연"</formula>
    </cfRule>
    <cfRule type="cellIs" dxfId="21059" priority="1314" operator="equal">
      <formula>"연"</formula>
    </cfRule>
    <cfRule type="cellIs" dxfId="21058" priority="1315" operator="equal">
      <formula>"연"</formula>
    </cfRule>
  </conditionalFormatting>
  <conditionalFormatting sqref="D34">
    <cfRule type="cellIs" dxfId="21057" priority="1306" operator="equal">
      <formula>"연"</formula>
    </cfRule>
    <cfRule type="cellIs" dxfId="21056" priority="1307" operator="equal">
      <formula>"연"</formula>
    </cfRule>
    <cfRule type="cellIs" dxfId="21055" priority="1308" operator="equal">
      <formula>"연"</formula>
    </cfRule>
    <cfRule type="cellIs" dxfId="21054" priority="1309" operator="equal">
      <formula>"연"</formula>
    </cfRule>
    <cfRule type="cellIs" dxfId="21053" priority="1310" operator="equal">
      <formula>"연"</formula>
    </cfRule>
  </conditionalFormatting>
  <conditionalFormatting sqref="D34">
    <cfRule type="cellIs" dxfId="21052" priority="1304" operator="equal">
      <formula>"연"</formula>
    </cfRule>
  </conditionalFormatting>
  <conditionalFormatting sqref="D34">
    <cfRule type="cellIs" dxfId="21051" priority="1305" operator="equal">
      <formula>"연"</formula>
    </cfRule>
  </conditionalFormatting>
  <conditionalFormatting sqref="D34">
    <cfRule type="cellIs" dxfId="21050" priority="1303" operator="equal">
      <formula>"연"</formula>
    </cfRule>
  </conditionalFormatting>
  <conditionalFormatting sqref="D34">
    <cfRule type="cellIs" dxfId="21049" priority="1300" operator="equal">
      <formula>"연"</formula>
    </cfRule>
    <cfRule type="cellIs" dxfId="21048" priority="1301" operator="equal">
      <formula>"연"</formula>
    </cfRule>
    <cfRule type="cellIs" dxfId="21047" priority="1302" operator="equal">
      <formula>"연"</formula>
    </cfRule>
  </conditionalFormatting>
  <conditionalFormatting sqref="D34">
    <cfRule type="cellIs" dxfId="21046" priority="1299" operator="equal">
      <formula>"연"</formula>
    </cfRule>
  </conditionalFormatting>
  <conditionalFormatting sqref="E34">
    <cfRule type="cellIs" dxfId="21045" priority="1293" operator="equal">
      <formula>"연"</formula>
    </cfRule>
  </conditionalFormatting>
  <conditionalFormatting sqref="E34">
    <cfRule type="cellIs" dxfId="21044" priority="1298" operator="equal">
      <formula>"연"</formula>
    </cfRule>
  </conditionalFormatting>
  <conditionalFormatting sqref="E34">
    <cfRule type="cellIs" dxfId="21043" priority="1295" operator="equal">
      <formula>"연"</formula>
    </cfRule>
    <cfRule type="cellIs" dxfId="21042" priority="1296" operator="equal">
      <formula>"연"</formula>
    </cfRule>
    <cfRule type="cellIs" dxfId="21041" priority="1297" operator="equal">
      <formula>"연"</formula>
    </cfRule>
  </conditionalFormatting>
  <conditionalFormatting sqref="E34">
    <cfRule type="cellIs" dxfId="21040" priority="1294" operator="equal">
      <formula>"연"</formula>
    </cfRule>
  </conditionalFormatting>
  <conditionalFormatting sqref="E34">
    <cfRule type="cellIs" dxfId="21039" priority="1288" operator="equal">
      <formula>"연"</formula>
    </cfRule>
    <cfRule type="cellIs" dxfId="21038" priority="1289" operator="equal">
      <formula>"연"</formula>
    </cfRule>
    <cfRule type="cellIs" dxfId="21037" priority="1290" operator="equal">
      <formula>"연"</formula>
    </cfRule>
    <cfRule type="cellIs" dxfId="21036" priority="1291" operator="equal">
      <formula>"연"</formula>
    </cfRule>
    <cfRule type="cellIs" dxfId="21035" priority="1292" operator="equal">
      <formula>"연"</formula>
    </cfRule>
  </conditionalFormatting>
  <conditionalFormatting sqref="E34">
    <cfRule type="cellIs" dxfId="21034" priority="1287" operator="equal">
      <formula>"연"</formula>
    </cfRule>
  </conditionalFormatting>
  <conditionalFormatting sqref="E34">
    <cfRule type="cellIs" dxfId="21033" priority="1284" operator="equal">
      <formula>"연"</formula>
    </cfRule>
    <cfRule type="cellIs" dxfId="21032" priority="1285" operator="equal">
      <formula>"연"</formula>
    </cfRule>
    <cfRule type="cellIs" dxfId="21031" priority="1286" operator="equal">
      <formula>"연"</formula>
    </cfRule>
  </conditionalFormatting>
  <conditionalFormatting sqref="E34">
    <cfRule type="cellIs" dxfId="21030" priority="1283" operator="equal">
      <formula>"연"</formula>
    </cfRule>
  </conditionalFormatting>
  <conditionalFormatting sqref="E34">
    <cfRule type="cellIs" dxfId="21029" priority="1278" operator="equal">
      <formula>"연"</formula>
    </cfRule>
    <cfRule type="cellIs" dxfId="21028" priority="1279" operator="equal">
      <formula>"연"</formula>
    </cfRule>
    <cfRule type="cellIs" dxfId="21027" priority="1280" operator="equal">
      <formula>"연"</formula>
    </cfRule>
    <cfRule type="cellIs" dxfId="21026" priority="1281" operator="equal">
      <formula>"연"</formula>
    </cfRule>
    <cfRule type="cellIs" dxfId="21025" priority="1282" operator="equal">
      <formula>"연"</formula>
    </cfRule>
  </conditionalFormatting>
  <conditionalFormatting sqref="E34">
    <cfRule type="cellIs" dxfId="21024" priority="1273" operator="equal">
      <formula>"연"</formula>
    </cfRule>
    <cfRule type="cellIs" dxfId="21023" priority="1274" operator="equal">
      <formula>"연"</formula>
    </cfRule>
    <cfRule type="cellIs" dxfId="21022" priority="1275" operator="equal">
      <formula>"연"</formula>
    </cfRule>
    <cfRule type="cellIs" dxfId="21021" priority="1276" operator="equal">
      <formula>"연"</formula>
    </cfRule>
    <cfRule type="cellIs" dxfId="21020" priority="1277" operator="equal">
      <formula>"연"</formula>
    </cfRule>
  </conditionalFormatting>
  <conditionalFormatting sqref="E34">
    <cfRule type="cellIs" dxfId="21019" priority="1271" operator="equal">
      <formula>"연"</formula>
    </cfRule>
  </conditionalFormatting>
  <conditionalFormatting sqref="E34">
    <cfRule type="cellIs" dxfId="21018" priority="1272" operator="equal">
      <formula>"연"</formula>
    </cfRule>
  </conditionalFormatting>
  <conditionalFormatting sqref="E34">
    <cfRule type="cellIs" dxfId="21017" priority="1270" operator="equal">
      <formula>"연"</formula>
    </cfRule>
  </conditionalFormatting>
  <conditionalFormatting sqref="E34">
    <cfRule type="cellIs" dxfId="21016" priority="1267" operator="equal">
      <formula>"연"</formula>
    </cfRule>
    <cfRule type="cellIs" dxfId="21015" priority="1268" operator="equal">
      <formula>"연"</formula>
    </cfRule>
    <cfRule type="cellIs" dxfId="21014" priority="1269" operator="equal">
      <formula>"연"</formula>
    </cfRule>
  </conditionalFormatting>
  <conditionalFormatting sqref="E34">
    <cfRule type="cellIs" dxfId="21013" priority="1266" operator="equal">
      <formula>"연"</formula>
    </cfRule>
  </conditionalFormatting>
  <conditionalFormatting sqref="B35">
    <cfRule type="cellIs" dxfId="21012" priority="1260" operator="equal">
      <formula>"연"</formula>
    </cfRule>
  </conditionalFormatting>
  <conditionalFormatting sqref="B35">
    <cfRule type="cellIs" dxfId="21011" priority="1265" operator="equal">
      <formula>"연"</formula>
    </cfRule>
  </conditionalFormatting>
  <conditionalFormatting sqref="B35">
    <cfRule type="cellIs" dxfId="21010" priority="1262" operator="equal">
      <formula>"연"</formula>
    </cfRule>
    <cfRule type="cellIs" dxfId="21009" priority="1263" operator="equal">
      <formula>"연"</formula>
    </cfRule>
    <cfRule type="cellIs" dxfId="21008" priority="1264" operator="equal">
      <formula>"연"</formula>
    </cfRule>
  </conditionalFormatting>
  <conditionalFormatting sqref="B35">
    <cfRule type="cellIs" dxfId="21007" priority="1261" operator="equal">
      <formula>"연"</formula>
    </cfRule>
  </conditionalFormatting>
  <conditionalFormatting sqref="B35">
    <cfRule type="cellIs" dxfId="21006" priority="1255" operator="equal">
      <formula>"연"</formula>
    </cfRule>
    <cfRule type="cellIs" dxfId="21005" priority="1256" operator="equal">
      <formula>"연"</formula>
    </cfRule>
    <cfRule type="cellIs" dxfId="21004" priority="1257" operator="equal">
      <formula>"연"</formula>
    </cfRule>
    <cfRule type="cellIs" dxfId="21003" priority="1258" operator="equal">
      <formula>"연"</formula>
    </cfRule>
    <cfRule type="cellIs" dxfId="21002" priority="1259" operator="equal">
      <formula>"연"</formula>
    </cfRule>
  </conditionalFormatting>
  <conditionalFormatting sqref="B35">
    <cfRule type="cellIs" dxfId="21001" priority="1254" operator="equal">
      <formula>"연"</formula>
    </cfRule>
  </conditionalFormatting>
  <conditionalFormatting sqref="B35">
    <cfRule type="cellIs" dxfId="21000" priority="1251" operator="equal">
      <formula>"연"</formula>
    </cfRule>
    <cfRule type="cellIs" dxfId="20999" priority="1252" operator="equal">
      <formula>"연"</formula>
    </cfRule>
    <cfRule type="cellIs" dxfId="20998" priority="1253" operator="equal">
      <formula>"연"</formula>
    </cfRule>
  </conditionalFormatting>
  <conditionalFormatting sqref="B35">
    <cfRule type="cellIs" dxfId="20997" priority="1250" operator="equal">
      <formula>"연"</formula>
    </cfRule>
  </conditionalFormatting>
  <conditionalFormatting sqref="B35">
    <cfRule type="cellIs" dxfId="20996" priority="1245" operator="equal">
      <formula>"연"</formula>
    </cfRule>
    <cfRule type="cellIs" dxfId="20995" priority="1246" operator="equal">
      <formula>"연"</formula>
    </cfRule>
    <cfRule type="cellIs" dxfId="20994" priority="1247" operator="equal">
      <formula>"연"</formula>
    </cfRule>
    <cfRule type="cellIs" dxfId="20993" priority="1248" operator="equal">
      <formula>"연"</formula>
    </cfRule>
    <cfRule type="cellIs" dxfId="20992" priority="1249" operator="equal">
      <formula>"연"</formula>
    </cfRule>
  </conditionalFormatting>
  <conditionalFormatting sqref="B35">
    <cfRule type="cellIs" dxfId="20991" priority="1240" operator="equal">
      <formula>"연"</formula>
    </cfRule>
    <cfRule type="cellIs" dxfId="20990" priority="1241" operator="equal">
      <formula>"연"</formula>
    </cfRule>
    <cfRule type="cellIs" dxfId="20989" priority="1242" operator="equal">
      <formula>"연"</formula>
    </cfRule>
    <cfRule type="cellIs" dxfId="20988" priority="1243" operator="equal">
      <formula>"연"</formula>
    </cfRule>
    <cfRule type="cellIs" dxfId="20987" priority="1244" operator="equal">
      <formula>"연"</formula>
    </cfRule>
  </conditionalFormatting>
  <conditionalFormatting sqref="B35">
    <cfRule type="cellIs" dxfId="20986" priority="1238" operator="equal">
      <formula>"연"</formula>
    </cfRule>
  </conditionalFormatting>
  <conditionalFormatting sqref="B35">
    <cfRule type="cellIs" dxfId="20985" priority="1239" operator="equal">
      <formula>"연"</formula>
    </cfRule>
  </conditionalFormatting>
  <conditionalFormatting sqref="B35">
    <cfRule type="cellIs" dxfId="20984" priority="1237" operator="equal">
      <formula>"연"</formula>
    </cfRule>
  </conditionalFormatting>
  <conditionalFormatting sqref="B35">
    <cfRule type="cellIs" dxfId="20983" priority="1234" operator="equal">
      <formula>"연"</formula>
    </cfRule>
    <cfRule type="cellIs" dxfId="20982" priority="1235" operator="equal">
      <formula>"연"</formula>
    </cfRule>
    <cfRule type="cellIs" dxfId="20981" priority="1236" operator="equal">
      <formula>"연"</formula>
    </cfRule>
  </conditionalFormatting>
  <conditionalFormatting sqref="B35">
    <cfRule type="cellIs" dxfId="20980" priority="1233" operator="equal">
      <formula>"연"</formula>
    </cfRule>
  </conditionalFormatting>
  <conditionalFormatting sqref="H35">
    <cfRule type="cellIs" dxfId="20979" priority="1227" operator="equal">
      <formula>"연"</formula>
    </cfRule>
  </conditionalFormatting>
  <conditionalFormatting sqref="H35">
    <cfRule type="cellIs" dxfId="20978" priority="1232" operator="equal">
      <formula>"연"</formula>
    </cfRule>
  </conditionalFormatting>
  <conditionalFormatting sqref="H35">
    <cfRule type="cellIs" dxfId="20977" priority="1229" operator="equal">
      <formula>"연"</formula>
    </cfRule>
    <cfRule type="cellIs" dxfId="20976" priority="1230" operator="equal">
      <formula>"연"</formula>
    </cfRule>
    <cfRule type="cellIs" dxfId="20975" priority="1231" operator="equal">
      <formula>"연"</formula>
    </cfRule>
  </conditionalFormatting>
  <conditionalFormatting sqref="H35">
    <cfRule type="cellIs" dxfId="20974" priority="1228" operator="equal">
      <formula>"연"</formula>
    </cfRule>
  </conditionalFormatting>
  <conditionalFormatting sqref="H35">
    <cfRule type="cellIs" dxfId="20973" priority="1222" operator="equal">
      <formula>"연"</formula>
    </cfRule>
    <cfRule type="cellIs" dxfId="20972" priority="1223" operator="equal">
      <formula>"연"</formula>
    </cfRule>
    <cfRule type="cellIs" dxfId="20971" priority="1224" operator="equal">
      <formula>"연"</formula>
    </cfRule>
    <cfRule type="cellIs" dxfId="20970" priority="1225" operator="equal">
      <formula>"연"</formula>
    </cfRule>
    <cfRule type="cellIs" dxfId="20969" priority="1226" operator="equal">
      <formula>"연"</formula>
    </cfRule>
  </conditionalFormatting>
  <conditionalFormatting sqref="H35">
    <cfRule type="cellIs" dxfId="20968" priority="1221" operator="equal">
      <formula>"연"</formula>
    </cfRule>
  </conditionalFormatting>
  <conditionalFormatting sqref="H35">
    <cfRule type="cellIs" dxfId="20967" priority="1218" operator="equal">
      <formula>"연"</formula>
    </cfRule>
    <cfRule type="cellIs" dxfId="20966" priority="1219" operator="equal">
      <formula>"연"</formula>
    </cfRule>
    <cfRule type="cellIs" dxfId="20965" priority="1220" operator="equal">
      <formula>"연"</formula>
    </cfRule>
  </conditionalFormatting>
  <conditionalFormatting sqref="H35">
    <cfRule type="cellIs" dxfId="20964" priority="1217" operator="equal">
      <formula>"연"</formula>
    </cfRule>
  </conditionalFormatting>
  <conditionalFormatting sqref="H35">
    <cfRule type="cellIs" dxfId="20963" priority="1212" operator="equal">
      <formula>"연"</formula>
    </cfRule>
    <cfRule type="cellIs" dxfId="20962" priority="1213" operator="equal">
      <formula>"연"</formula>
    </cfRule>
    <cfRule type="cellIs" dxfId="20961" priority="1214" operator="equal">
      <formula>"연"</formula>
    </cfRule>
    <cfRule type="cellIs" dxfId="20960" priority="1215" operator="equal">
      <formula>"연"</formula>
    </cfRule>
    <cfRule type="cellIs" dxfId="20959" priority="1216" operator="equal">
      <formula>"연"</formula>
    </cfRule>
  </conditionalFormatting>
  <conditionalFormatting sqref="H35">
    <cfRule type="cellIs" dxfId="20958" priority="1207" operator="equal">
      <formula>"연"</formula>
    </cfRule>
    <cfRule type="cellIs" dxfId="20957" priority="1208" operator="equal">
      <formula>"연"</formula>
    </cfRule>
    <cfRule type="cellIs" dxfId="20956" priority="1209" operator="equal">
      <formula>"연"</formula>
    </cfRule>
    <cfRule type="cellIs" dxfId="20955" priority="1210" operator="equal">
      <formula>"연"</formula>
    </cfRule>
    <cfRule type="cellIs" dxfId="20954" priority="1211" operator="equal">
      <formula>"연"</formula>
    </cfRule>
  </conditionalFormatting>
  <conditionalFormatting sqref="H35">
    <cfRule type="cellIs" dxfId="20953" priority="1205" operator="equal">
      <formula>"연"</formula>
    </cfRule>
  </conditionalFormatting>
  <conditionalFormatting sqref="H35">
    <cfRule type="cellIs" dxfId="20952" priority="1206" operator="equal">
      <formula>"연"</formula>
    </cfRule>
  </conditionalFormatting>
  <conditionalFormatting sqref="H35">
    <cfRule type="cellIs" dxfId="20951" priority="1204" operator="equal">
      <formula>"연"</formula>
    </cfRule>
  </conditionalFormatting>
  <conditionalFormatting sqref="H35">
    <cfRule type="cellIs" dxfId="20950" priority="1201" operator="equal">
      <formula>"연"</formula>
    </cfRule>
    <cfRule type="cellIs" dxfId="20949" priority="1202" operator="equal">
      <formula>"연"</formula>
    </cfRule>
    <cfRule type="cellIs" dxfId="20948" priority="1203" operator="equal">
      <formula>"연"</formula>
    </cfRule>
  </conditionalFormatting>
  <conditionalFormatting sqref="H35">
    <cfRule type="cellIs" dxfId="20947" priority="1200" operator="equal">
      <formula>"연"</formula>
    </cfRule>
  </conditionalFormatting>
  <conditionalFormatting sqref="F36">
    <cfRule type="cellIs" dxfId="20946" priority="1194" operator="equal">
      <formula>"연"</formula>
    </cfRule>
  </conditionalFormatting>
  <conditionalFormatting sqref="F36">
    <cfRule type="cellIs" dxfId="20945" priority="1199" operator="equal">
      <formula>"연"</formula>
    </cfRule>
  </conditionalFormatting>
  <conditionalFormatting sqref="F36">
    <cfRule type="cellIs" dxfId="20944" priority="1196" operator="equal">
      <formula>"연"</formula>
    </cfRule>
    <cfRule type="cellIs" dxfId="20943" priority="1197" operator="equal">
      <formula>"연"</formula>
    </cfRule>
    <cfRule type="cellIs" dxfId="20942" priority="1198" operator="equal">
      <formula>"연"</formula>
    </cfRule>
  </conditionalFormatting>
  <conditionalFormatting sqref="F36">
    <cfRule type="cellIs" dxfId="20941" priority="1195" operator="equal">
      <formula>"연"</formula>
    </cfRule>
  </conditionalFormatting>
  <conditionalFormatting sqref="F36">
    <cfRule type="cellIs" dxfId="20940" priority="1189" operator="equal">
      <formula>"연"</formula>
    </cfRule>
    <cfRule type="cellIs" dxfId="20939" priority="1190" operator="equal">
      <formula>"연"</formula>
    </cfRule>
    <cfRule type="cellIs" dxfId="20938" priority="1191" operator="equal">
      <formula>"연"</formula>
    </cfRule>
    <cfRule type="cellIs" dxfId="20937" priority="1192" operator="equal">
      <formula>"연"</formula>
    </cfRule>
    <cfRule type="cellIs" dxfId="20936" priority="1193" operator="equal">
      <formula>"연"</formula>
    </cfRule>
  </conditionalFormatting>
  <conditionalFormatting sqref="F36">
    <cfRule type="cellIs" dxfId="20935" priority="1188" operator="equal">
      <formula>"연"</formula>
    </cfRule>
  </conditionalFormatting>
  <conditionalFormatting sqref="F36">
    <cfRule type="cellIs" dxfId="20934" priority="1185" operator="equal">
      <formula>"연"</formula>
    </cfRule>
    <cfRule type="cellIs" dxfId="20933" priority="1186" operator="equal">
      <formula>"연"</formula>
    </cfRule>
    <cfRule type="cellIs" dxfId="20932" priority="1187" operator="equal">
      <formula>"연"</formula>
    </cfRule>
  </conditionalFormatting>
  <conditionalFormatting sqref="F36">
    <cfRule type="cellIs" dxfId="20931" priority="1184" operator="equal">
      <formula>"연"</formula>
    </cfRule>
  </conditionalFormatting>
  <conditionalFormatting sqref="F36">
    <cfRule type="cellIs" dxfId="20930" priority="1179" operator="equal">
      <formula>"연"</formula>
    </cfRule>
    <cfRule type="cellIs" dxfId="20929" priority="1180" operator="equal">
      <formula>"연"</formula>
    </cfRule>
    <cfRule type="cellIs" dxfId="20928" priority="1181" operator="equal">
      <formula>"연"</formula>
    </cfRule>
    <cfRule type="cellIs" dxfId="20927" priority="1182" operator="equal">
      <formula>"연"</formula>
    </cfRule>
    <cfRule type="cellIs" dxfId="20926" priority="1183" operator="equal">
      <formula>"연"</formula>
    </cfRule>
  </conditionalFormatting>
  <conditionalFormatting sqref="F36">
    <cfRule type="cellIs" dxfId="20925" priority="1174" operator="equal">
      <formula>"연"</formula>
    </cfRule>
    <cfRule type="cellIs" dxfId="20924" priority="1175" operator="equal">
      <formula>"연"</formula>
    </cfRule>
    <cfRule type="cellIs" dxfId="20923" priority="1176" operator="equal">
      <formula>"연"</formula>
    </cfRule>
    <cfRule type="cellIs" dxfId="20922" priority="1177" operator="equal">
      <formula>"연"</formula>
    </cfRule>
    <cfRule type="cellIs" dxfId="20921" priority="1178" operator="equal">
      <formula>"연"</formula>
    </cfRule>
  </conditionalFormatting>
  <conditionalFormatting sqref="F36">
    <cfRule type="cellIs" dxfId="20920" priority="1172" operator="equal">
      <formula>"연"</formula>
    </cfRule>
  </conditionalFormatting>
  <conditionalFormatting sqref="F36">
    <cfRule type="cellIs" dxfId="20919" priority="1173" operator="equal">
      <formula>"연"</formula>
    </cfRule>
  </conditionalFormatting>
  <conditionalFormatting sqref="F36">
    <cfRule type="cellIs" dxfId="20918" priority="1171" operator="equal">
      <formula>"연"</formula>
    </cfRule>
  </conditionalFormatting>
  <conditionalFormatting sqref="F36">
    <cfRule type="cellIs" dxfId="20917" priority="1168" operator="equal">
      <formula>"연"</formula>
    </cfRule>
    <cfRule type="cellIs" dxfId="20916" priority="1169" operator="equal">
      <formula>"연"</formula>
    </cfRule>
    <cfRule type="cellIs" dxfId="20915" priority="1170" operator="equal">
      <formula>"연"</formula>
    </cfRule>
  </conditionalFormatting>
  <conditionalFormatting sqref="F36">
    <cfRule type="cellIs" dxfId="20914" priority="1167" operator="equal">
      <formula>"연"</formula>
    </cfRule>
  </conditionalFormatting>
  <conditionalFormatting sqref="G36">
    <cfRule type="cellIs" dxfId="20913" priority="1161" operator="equal">
      <formula>"연"</formula>
    </cfRule>
  </conditionalFormatting>
  <conditionalFormatting sqref="G36">
    <cfRule type="cellIs" dxfId="20912" priority="1166" operator="equal">
      <formula>"연"</formula>
    </cfRule>
  </conditionalFormatting>
  <conditionalFormatting sqref="G36">
    <cfRule type="cellIs" dxfId="20911" priority="1163" operator="equal">
      <formula>"연"</formula>
    </cfRule>
    <cfRule type="cellIs" dxfId="20910" priority="1164" operator="equal">
      <formula>"연"</formula>
    </cfRule>
    <cfRule type="cellIs" dxfId="20909" priority="1165" operator="equal">
      <formula>"연"</formula>
    </cfRule>
  </conditionalFormatting>
  <conditionalFormatting sqref="G36">
    <cfRule type="cellIs" dxfId="20908" priority="1162" operator="equal">
      <formula>"연"</formula>
    </cfRule>
  </conditionalFormatting>
  <conditionalFormatting sqref="G36">
    <cfRule type="cellIs" dxfId="20907" priority="1156" operator="equal">
      <formula>"연"</formula>
    </cfRule>
    <cfRule type="cellIs" dxfId="20906" priority="1157" operator="equal">
      <formula>"연"</formula>
    </cfRule>
    <cfRule type="cellIs" dxfId="20905" priority="1158" operator="equal">
      <formula>"연"</formula>
    </cfRule>
    <cfRule type="cellIs" dxfId="20904" priority="1159" operator="equal">
      <formula>"연"</formula>
    </cfRule>
    <cfRule type="cellIs" dxfId="20903" priority="1160" operator="equal">
      <formula>"연"</formula>
    </cfRule>
  </conditionalFormatting>
  <conditionalFormatting sqref="G36">
    <cfRule type="cellIs" dxfId="20902" priority="1155" operator="equal">
      <formula>"연"</formula>
    </cfRule>
  </conditionalFormatting>
  <conditionalFormatting sqref="G36">
    <cfRule type="cellIs" dxfId="20901" priority="1152" operator="equal">
      <formula>"연"</formula>
    </cfRule>
    <cfRule type="cellIs" dxfId="20900" priority="1153" operator="equal">
      <formula>"연"</formula>
    </cfRule>
    <cfRule type="cellIs" dxfId="20899" priority="1154" operator="equal">
      <formula>"연"</formula>
    </cfRule>
  </conditionalFormatting>
  <conditionalFormatting sqref="G36">
    <cfRule type="cellIs" dxfId="20898" priority="1151" operator="equal">
      <formula>"연"</formula>
    </cfRule>
  </conditionalFormatting>
  <conditionalFormatting sqref="G36">
    <cfRule type="cellIs" dxfId="20897" priority="1146" operator="equal">
      <formula>"연"</formula>
    </cfRule>
    <cfRule type="cellIs" dxfId="20896" priority="1147" operator="equal">
      <formula>"연"</formula>
    </cfRule>
    <cfRule type="cellIs" dxfId="20895" priority="1148" operator="equal">
      <formula>"연"</formula>
    </cfRule>
    <cfRule type="cellIs" dxfId="20894" priority="1149" operator="equal">
      <formula>"연"</formula>
    </cfRule>
    <cfRule type="cellIs" dxfId="20893" priority="1150" operator="equal">
      <formula>"연"</formula>
    </cfRule>
  </conditionalFormatting>
  <conditionalFormatting sqref="G36">
    <cfRule type="cellIs" dxfId="20892" priority="1141" operator="equal">
      <formula>"연"</formula>
    </cfRule>
    <cfRule type="cellIs" dxfId="20891" priority="1142" operator="equal">
      <formula>"연"</formula>
    </cfRule>
    <cfRule type="cellIs" dxfId="20890" priority="1143" operator="equal">
      <formula>"연"</formula>
    </cfRule>
    <cfRule type="cellIs" dxfId="20889" priority="1144" operator="equal">
      <formula>"연"</formula>
    </cfRule>
    <cfRule type="cellIs" dxfId="20888" priority="1145" operator="equal">
      <formula>"연"</formula>
    </cfRule>
  </conditionalFormatting>
  <conditionalFormatting sqref="G36">
    <cfRule type="cellIs" dxfId="20887" priority="1139" operator="equal">
      <formula>"연"</formula>
    </cfRule>
  </conditionalFormatting>
  <conditionalFormatting sqref="G36">
    <cfRule type="cellIs" dxfId="20886" priority="1140" operator="equal">
      <formula>"연"</formula>
    </cfRule>
  </conditionalFormatting>
  <conditionalFormatting sqref="G36">
    <cfRule type="cellIs" dxfId="20885" priority="1138" operator="equal">
      <formula>"연"</formula>
    </cfRule>
  </conditionalFormatting>
  <conditionalFormatting sqref="G36">
    <cfRule type="cellIs" dxfId="20884" priority="1135" operator="equal">
      <formula>"연"</formula>
    </cfRule>
    <cfRule type="cellIs" dxfId="20883" priority="1136" operator="equal">
      <formula>"연"</formula>
    </cfRule>
    <cfRule type="cellIs" dxfId="20882" priority="1137" operator="equal">
      <formula>"연"</formula>
    </cfRule>
  </conditionalFormatting>
  <conditionalFormatting sqref="G36">
    <cfRule type="cellIs" dxfId="20881" priority="1134" operator="equal">
      <formula>"연"</formula>
    </cfRule>
  </conditionalFormatting>
  <conditionalFormatting sqref="G37">
    <cfRule type="cellIs" dxfId="20880" priority="1128" operator="equal">
      <formula>"연"</formula>
    </cfRule>
  </conditionalFormatting>
  <conditionalFormatting sqref="G37">
    <cfRule type="cellIs" dxfId="20879" priority="1133" operator="equal">
      <formula>"연"</formula>
    </cfRule>
  </conditionalFormatting>
  <conditionalFormatting sqref="G37">
    <cfRule type="cellIs" dxfId="20878" priority="1130" operator="equal">
      <formula>"연"</formula>
    </cfRule>
    <cfRule type="cellIs" dxfId="20877" priority="1131" operator="equal">
      <formula>"연"</formula>
    </cfRule>
    <cfRule type="cellIs" dxfId="20876" priority="1132" operator="equal">
      <formula>"연"</formula>
    </cfRule>
  </conditionalFormatting>
  <conditionalFormatting sqref="G37">
    <cfRule type="cellIs" dxfId="20875" priority="1129" operator="equal">
      <formula>"연"</formula>
    </cfRule>
  </conditionalFormatting>
  <conditionalFormatting sqref="G37">
    <cfRule type="cellIs" dxfId="20874" priority="1123" operator="equal">
      <formula>"연"</formula>
    </cfRule>
    <cfRule type="cellIs" dxfId="20873" priority="1124" operator="equal">
      <formula>"연"</formula>
    </cfRule>
    <cfRule type="cellIs" dxfId="20872" priority="1125" operator="equal">
      <formula>"연"</formula>
    </cfRule>
    <cfRule type="cellIs" dxfId="20871" priority="1126" operator="equal">
      <formula>"연"</formula>
    </cfRule>
    <cfRule type="cellIs" dxfId="20870" priority="1127" operator="equal">
      <formula>"연"</formula>
    </cfRule>
  </conditionalFormatting>
  <conditionalFormatting sqref="G37">
    <cfRule type="cellIs" dxfId="20869" priority="1122" operator="equal">
      <formula>"연"</formula>
    </cfRule>
  </conditionalFormatting>
  <conditionalFormatting sqref="G37">
    <cfRule type="cellIs" dxfId="20868" priority="1119" operator="equal">
      <formula>"연"</formula>
    </cfRule>
    <cfRule type="cellIs" dxfId="20867" priority="1120" operator="equal">
      <formula>"연"</formula>
    </cfRule>
    <cfRule type="cellIs" dxfId="20866" priority="1121" operator="equal">
      <formula>"연"</formula>
    </cfRule>
  </conditionalFormatting>
  <conditionalFormatting sqref="G37">
    <cfRule type="cellIs" dxfId="20865" priority="1118" operator="equal">
      <formula>"연"</formula>
    </cfRule>
  </conditionalFormatting>
  <conditionalFormatting sqref="G37">
    <cfRule type="cellIs" dxfId="20864" priority="1113" operator="equal">
      <formula>"연"</formula>
    </cfRule>
    <cfRule type="cellIs" dxfId="20863" priority="1114" operator="equal">
      <formula>"연"</formula>
    </cfRule>
    <cfRule type="cellIs" dxfId="20862" priority="1115" operator="equal">
      <formula>"연"</formula>
    </cfRule>
    <cfRule type="cellIs" dxfId="20861" priority="1116" operator="equal">
      <formula>"연"</formula>
    </cfRule>
    <cfRule type="cellIs" dxfId="20860" priority="1117" operator="equal">
      <formula>"연"</formula>
    </cfRule>
  </conditionalFormatting>
  <conditionalFormatting sqref="G37">
    <cfRule type="cellIs" dxfId="20859" priority="1108" operator="equal">
      <formula>"연"</formula>
    </cfRule>
    <cfRule type="cellIs" dxfId="20858" priority="1109" operator="equal">
      <formula>"연"</formula>
    </cfRule>
    <cfRule type="cellIs" dxfId="20857" priority="1110" operator="equal">
      <formula>"연"</formula>
    </cfRule>
    <cfRule type="cellIs" dxfId="20856" priority="1111" operator="equal">
      <formula>"연"</formula>
    </cfRule>
    <cfRule type="cellIs" dxfId="20855" priority="1112" operator="equal">
      <formula>"연"</formula>
    </cfRule>
  </conditionalFormatting>
  <conditionalFormatting sqref="G37">
    <cfRule type="cellIs" dxfId="20854" priority="1106" operator="equal">
      <formula>"연"</formula>
    </cfRule>
  </conditionalFormatting>
  <conditionalFormatting sqref="G37">
    <cfRule type="cellIs" dxfId="20853" priority="1107" operator="equal">
      <formula>"연"</formula>
    </cfRule>
  </conditionalFormatting>
  <conditionalFormatting sqref="G37">
    <cfRule type="cellIs" dxfId="20852" priority="1105" operator="equal">
      <formula>"연"</formula>
    </cfRule>
  </conditionalFormatting>
  <conditionalFormatting sqref="G37">
    <cfRule type="cellIs" dxfId="20851" priority="1102" operator="equal">
      <formula>"연"</formula>
    </cfRule>
    <cfRule type="cellIs" dxfId="20850" priority="1103" operator="equal">
      <formula>"연"</formula>
    </cfRule>
    <cfRule type="cellIs" dxfId="20849" priority="1104" operator="equal">
      <formula>"연"</formula>
    </cfRule>
  </conditionalFormatting>
  <conditionalFormatting sqref="G37">
    <cfRule type="cellIs" dxfId="20848" priority="1101" operator="equal">
      <formula>"연"</formula>
    </cfRule>
  </conditionalFormatting>
  <conditionalFormatting sqref="H37">
    <cfRule type="cellIs" dxfId="20847" priority="1095" operator="equal">
      <formula>"연"</formula>
    </cfRule>
  </conditionalFormatting>
  <conditionalFormatting sqref="H37">
    <cfRule type="cellIs" dxfId="20846" priority="1100" operator="equal">
      <formula>"연"</formula>
    </cfRule>
  </conditionalFormatting>
  <conditionalFormatting sqref="H37">
    <cfRule type="cellIs" dxfId="20845" priority="1097" operator="equal">
      <formula>"연"</formula>
    </cfRule>
    <cfRule type="cellIs" dxfId="20844" priority="1098" operator="equal">
      <formula>"연"</formula>
    </cfRule>
    <cfRule type="cellIs" dxfId="20843" priority="1099" operator="equal">
      <formula>"연"</formula>
    </cfRule>
  </conditionalFormatting>
  <conditionalFormatting sqref="H37">
    <cfRule type="cellIs" dxfId="20842" priority="1096" operator="equal">
      <formula>"연"</formula>
    </cfRule>
  </conditionalFormatting>
  <conditionalFormatting sqref="H37">
    <cfRule type="cellIs" dxfId="20841" priority="1090" operator="equal">
      <formula>"연"</formula>
    </cfRule>
    <cfRule type="cellIs" dxfId="20840" priority="1091" operator="equal">
      <formula>"연"</formula>
    </cfRule>
    <cfRule type="cellIs" dxfId="20839" priority="1092" operator="equal">
      <formula>"연"</formula>
    </cfRule>
    <cfRule type="cellIs" dxfId="20838" priority="1093" operator="equal">
      <formula>"연"</formula>
    </cfRule>
    <cfRule type="cellIs" dxfId="20837" priority="1094" operator="equal">
      <formula>"연"</formula>
    </cfRule>
  </conditionalFormatting>
  <conditionalFormatting sqref="H37">
    <cfRule type="cellIs" dxfId="20836" priority="1089" operator="equal">
      <formula>"연"</formula>
    </cfRule>
  </conditionalFormatting>
  <conditionalFormatting sqref="H37">
    <cfRule type="cellIs" dxfId="20835" priority="1086" operator="equal">
      <formula>"연"</formula>
    </cfRule>
    <cfRule type="cellIs" dxfId="20834" priority="1087" operator="equal">
      <formula>"연"</formula>
    </cfRule>
    <cfRule type="cellIs" dxfId="20833" priority="1088" operator="equal">
      <formula>"연"</formula>
    </cfRule>
  </conditionalFormatting>
  <conditionalFormatting sqref="H37">
    <cfRule type="cellIs" dxfId="20832" priority="1085" operator="equal">
      <formula>"연"</formula>
    </cfRule>
  </conditionalFormatting>
  <conditionalFormatting sqref="H37">
    <cfRule type="cellIs" dxfId="20831" priority="1080" operator="equal">
      <formula>"연"</formula>
    </cfRule>
    <cfRule type="cellIs" dxfId="20830" priority="1081" operator="equal">
      <formula>"연"</formula>
    </cfRule>
    <cfRule type="cellIs" dxfId="20829" priority="1082" operator="equal">
      <formula>"연"</formula>
    </cfRule>
    <cfRule type="cellIs" dxfId="20828" priority="1083" operator="equal">
      <formula>"연"</formula>
    </cfRule>
    <cfRule type="cellIs" dxfId="20827" priority="1084" operator="equal">
      <formula>"연"</formula>
    </cfRule>
  </conditionalFormatting>
  <conditionalFormatting sqref="H37">
    <cfRule type="cellIs" dxfId="20826" priority="1075" operator="equal">
      <formula>"연"</formula>
    </cfRule>
    <cfRule type="cellIs" dxfId="20825" priority="1076" operator="equal">
      <formula>"연"</formula>
    </cfRule>
    <cfRule type="cellIs" dxfId="20824" priority="1077" operator="equal">
      <formula>"연"</formula>
    </cfRule>
    <cfRule type="cellIs" dxfId="20823" priority="1078" operator="equal">
      <formula>"연"</formula>
    </cfRule>
    <cfRule type="cellIs" dxfId="20822" priority="1079" operator="equal">
      <formula>"연"</formula>
    </cfRule>
  </conditionalFormatting>
  <conditionalFormatting sqref="H37">
    <cfRule type="cellIs" dxfId="20821" priority="1073" operator="equal">
      <formula>"연"</formula>
    </cfRule>
  </conditionalFormatting>
  <conditionalFormatting sqref="H37">
    <cfRule type="cellIs" dxfId="20820" priority="1074" operator="equal">
      <formula>"연"</formula>
    </cfRule>
  </conditionalFormatting>
  <conditionalFormatting sqref="H37">
    <cfRule type="cellIs" dxfId="20819" priority="1072" operator="equal">
      <formula>"연"</formula>
    </cfRule>
  </conditionalFormatting>
  <conditionalFormatting sqref="H37">
    <cfRule type="cellIs" dxfId="20818" priority="1069" operator="equal">
      <formula>"연"</formula>
    </cfRule>
    <cfRule type="cellIs" dxfId="20817" priority="1070" operator="equal">
      <formula>"연"</formula>
    </cfRule>
    <cfRule type="cellIs" dxfId="20816" priority="1071" operator="equal">
      <formula>"연"</formula>
    </cfRule>
  </conditionalFormatting>
  <conditionalFormatting sqref="H37">
    <cfRule type="cellIs" dxfId="20815" priority="1068" operator="equal">
      <formula>"연"</formula>
    </cfRule>
  </conditionalFormatting>
  <conditionalFormatting sqref="D5">
    <cfRule type="cellIs" dxfId="20814" priority="1067" operator="equal">
      <formula>"연"</formula>
    </cfRule>
  </conditionalFormatting>
  <conditionalFormatting sqref="D5">
    <cfRule type="cellIs" dxfId="20813" priority="1066" operator="equal">
      <formula>"연"</formula>
    </cfRule>
  </conditionalFormatting>
  <conditionalFormatting sqref="D5">
    <cfRule type="cellIs" dxfId="20812" priority="1065" operator="equal">
      <formula>"연"</formula>
    </cfRule>
  </conditionalFormatting>
  <conditionalFormatting sqref="D5">
    <cfRule type="cellIs" dxfId="20811" priority="1062" operator="equal">
      <formula>"연"</formula>
    </cfRule>
    <cfRule type="cellIs" dxfId="20810" priority="1063" operator="equal">
      <formula>"연"</formula>
    </cfRule>
    <cfRule type="cellIs" dxfId="20809" priority="1064" operator="equal">
      <formula>"연"</formula>
    </cfRule>
  </conditionalFormatting>
  <conditionalFormatting sqref="D5">
    <cfRule type="cellIs" dxfId="20808" priority="1061" operator="equal">
      <formula>"연"</formula>
    </cfRule>
  </conditionalFormatting>
  <conditionalFormatting sqref="D5">
    <cfRule type="cellIs" dxfId="20807" priority="1060" operator="equal">
      <formula>"연"</formula>
    </cfRule>
  </conditionalFormatting>
  <conditionalFormatting sqref="D5">
    <cfRule type="cellIs" dxfId="20806" priority="1059" operator="equal">
      <formula>"연"</formula>
    </cfRule>
  </conditionalFormatting>
  <conditionalFormatting sqref="D5">
    <cfRule type="cellIs" dxfId="20805" priority="1058" operator="equal">
      <formula>"연"</formula>
    </cfRule>
  </conditionalFormatting>
  <conditionalFormatting sqref="D5">
    <cfRule type="cellIs" dxfId="20804" priority="1057" operator="equal">
      <formula>"연"</formula>
    </cfRule>
  </conditionalFormatting>
  <conditionalFormatting sqref="D5">
    <cfRule type="cellIs" dxfId="20803" priority="1056" operator="equal">
      <formula>"연"</formula>
    </cfRule>
  </conditionalFormatting>
  <conditionalFormatting sqref="D5">
    <cfRule type="cellIs" dxfId="20802" priority="1055" operator="equal">
      <formula>"연"</formula>
    </cfRule>
  </conditionalFormatting>
  <conditionalFormatting sqref="G5">
    <cfRule type="cellIs" dxfId="20801" priority="1054" operator="equal">
      <formula>"연"</formula>
    </cfRule>
  </conditionalFormatting>
  <conditionalFormatting sqref="N7:N8">
    <cfRule type="cellIs" dxfId="20800" priority="1053" operator="equal">
      <formula>"연"</formula>
    </cfRule>
  </conditionalFormatting>
  <conditionalFormatting sqref="AB11">
    <cfRule type="cellIs" dxfId="20799" priority="1052" operator="equal">
      <formula>"연"</formula>
    </cfRule>
  </conditionalFormatting>
  <conditionalFormatting sqref="AP13:AP14">
    <cfRule type="cellIs" dxfId="20798" priority="1051" operator="equal">
      <formula>"연"</formula>
    </cfRule>
  </conditionalFormatting>
  <conditionalFormatting sqref="O32:O33">
    <cfRule type="cellIs" dxfId="20797" priority="1050" operator="equal">
      <formula>"연"</formula>
    </cfRule>
  </conditionalFormatting>
  <conditionalFormatting sqref="U26">
    <cfRule type="cellIs" dxfId="20796" priority="1046" operator="equal">
      <formula>"연"</formula>
    </cfRule>
  </conditionalFormatting>
  <conditionalFormatting sqref="V28">
    <cfRule type="cellIs" dxfId="20795" priority="1049" operator="equal">
      <formula>"연"</formula>
    </cfRule>
  </conditionalFormatting>
  <conditionalFormatting sqref="AC28:AC29">
    <cfRule type="cellIs" dxfId="20794" priority="1048" operator="equal">
      <formula>"연"</formula>
    </cfRule>
  </conditionalFormatting>
  <conditionalFormatting sqref="AI32:AJ32 AJ33">
    <cfRule type="cellIs" dxfId="20793" priority="1047" operator="equal">
      <formula>"연"</formula>
    </cfRule>
  </conditionalFormatting>
  <conditionalFormatting sqref="AJ27">
    <cfRule type="cellIs" dxfId="20792" priority="1044" operator="equal">
      <formula>"연"</formula>
    </cfRule>
  </conditionalFormatting>
  <conditionalFormatting sqref="AQ29">
    <cfRule type="cellIs" dxfId="20791" priority="1045" operator="equal">
      <formula>"연"</formula>
    </cfRule>
  </conditionalFormatting>
  <conditionalFormatting sqref="O5">
    <cfRule type="cellIs" dxfId="20790" priority="1043" operator="equal">
      <formula>"연"</formula>
    </cfRule>
  </conditionalFormatting>
  <conditionalFormatting sqref="R29 R31">
    <cfRule type="cellIs" dxfId="20789" priority="1042" operator="equal">
      <formula>"연"</formula>
    </cfRule>
  </conditionalFormatting>
  <conditionalFormatting sqref="V27">
    <cfRule type="cellIs" dxfId="20788" priority="1041" operator="equal">
      <formula>"연"</formula>
    </cfRule>
  </conditionalFormatting>
  <conditionalFormatting sqref="I18">
    <cfRule type="cellIs" dxfId="20787" priority="1039" operator="equal">
      <formula>"연"</formula>
    </cfRule>
  </conditionalFormatting>
  <conditionalFormatting sqref="I18">
    <cfRule type="cellIs" dxfId="20786" priority="1038" operator="equal">
      <formula>"연"</formula>
    </cfRule>
  </conditionalFormatting>
  <conditionalFormatting sqref="I18">
    <cfRule type="cellIs" dxfId="20785" priority="1037" operator="equal">
      <formula>"연"</formula>
    </cfRule>
  </conditionalFormatting>
  <conditionalFormatting sqref="I18">
    <cfRule type="cellIs" dxfId="20784" priority="1034" operator="equal">
      <formula>"연"</formula>
    </cfRule>
    <cfRule type="cellIs" dxfId="20783" priority="1035" operator="equal">
      <formula>"연"</formula>
    </cfRule>
    <cfRule type="cellIs" dxfId="20782" priority="1036" operator="equal">
      <formula>"연"</formula>
    </cfRule>
  </conditionalFormatting>
  <conditionalFormatting sqref="I18">
    <cfRule type="cellIs" dxfId="20781" priority="1033" operator="equal">
      <formula>"연"</formula>
    </cfRule>
  </conditionalFormatting>
  <conditionalFormatting sqref="I18">
    <cfRule type="cellIs" dxfId="20780" priority="1032" operator="equal">
      <formula>"연"</formula>
    </cfRule>
  </conditionalFormatting>
  <conditionalFormatting sqref="I18">
    <cfRule type="cellIs" dxfId="20779" priority="1031" operator="equal">
      <formula>"연"</formula>
    </cfRule>
  </conditionalFormatting>
  <conditionalFormatting sqref="I18">
    <cfRule type="cellIs" dxfId="20778" priority="1030" operator="equal">
      <formula>"연"</formula>
    </cfRule>
  </conditionalFormatting>
  <conditionalFormatting sqref="I18">
    <cfRule type="cellIs" dxfId="20777" priority="1029" operator="equal">
      <formula>"연"</formula>
    </cfRule>
  </conditionalFormatting>
  <conditionalFormatting sqref="I18">
    <cfRule type="cellIs" dxfId="20776" priority="1028" operator="equal">
      <formula>"연"</formula>
    </cfRule>
  </conditionalFormatting>
  <conditionalFormatting sqref="I18">
    <cfRule type="cellIs" dxfId="20775" priority="1027" operator="equal">
      <formula>"연"</formula>
    </cfRule>
  </conditionalFormatting>
  <conditionalFormatting sqref="I23">
    <cfRule type="cellIs" dxfId="20774" priority="1026" operator="equal">
      <formula>"연"</formula>
    </cfRule>
  </conditionalFormatting>
  <conditionalFormatting sqref="I23">
    <cfRule type="cellIs" dxfId="20773" priority="1025" operator="equal">
      <formula>"연"</formula>
    </cfRule>
  </conditionalFormatting>
  <conditionalFormatting sqref="I23">
    <cfRule type="cellIs" dxfId="20772" priority="1024" operator="equal">
      <formula>"연"</formula>
    </cfRule>
  </conditionalFormatting>
  <conditionalFormatting sqref="I23">
    <cfRule type="cellIs" dxfId="20771" priority="1021" operator="equal">
      <formula>"연"</formula>
    </cfRule>
    <cfRule type="cellIs" dxfId="20770" priority="1022" operator="equal">
      <formula>"연"</formula>
    </cfRule>
    <cfRule type="cellIs" dxfId="20769" priority="1023" operator="equal">
      <formula>"연"</formula>
    </cfRule>
  </conditionalFormatting>
  <conditionalFormatting sqref="I23">
    <cfRule type="cellIs" dxfId="20768" priority="1020" operator="equal">
      <formula>"연"</formula>
    </cfRule>
  </conditionalFormatting>
  <conditionalFormatting sqref="I23">
    <cfRule type="cellIs" dxfId="20767" priority="1019" operator="equal">
      <formula>"연"</formula>
    </cfRule>
  </conditionalFormatting>
  <conditionalFormatting sqref="I23">
    <cfRule type="cellIs" dxfId="20766" priority="1018" operator="equal">
      <formula>"연"</formula>
    </cfRule>
  </conditionalFormatting>
  <conditionalFormatting sqref="I23">
    <cfRule type="cellIs" dxfId="20765" priority="1017" operator="equal">
      <formula>"연"</formula>
    </cfRule>
  </conditionalFormatting>
  <conditionalFormatting sqref="I23">
    <cfRule type="cellIs" dxfId="20764" priority="1016" operator="equal">
      <formula>"연"</formula>
    </cfRule>
  </conditionalFormatting>
  <conditionalFormatting sqref="I23">
    <cfRule type="cellIs" dxfId="20763" priority="1015" operator="equal">
      <formula>"연"</formula>
    </cfRule>
  </conditionalFormatting>
  <conditionalFormatting sqref="I23">
    <cfRule type="cellIs" dxfId="20762" priority="1014" operator="equal">
      <formula>"연"</formula>
    </cfRule>
  </conditionalFormatting>
  <conditionalFormatting sqref="I33">
    <cfRule type="cellIs" dxfId="20761" priority="1013" operator="equal">
      <formula>"연"</formula>
    </cfRule>
  </conditionalFormatting>
  <conditionalFormatting sqref="I33">
    <cfRule type="cellIs" dxfId="20760" priority="1012" operator="equal">
      <formula>"연"</formula>
    </cfRule>
  </conditionalFormatting>
  <conditionalFormatting sqref="I33">
    <cfRule type="cellIs" dxfId="20759" priority="1011" operator="equal">
      <formula>"연"</formula>
    </cfRule>
  </conditionalFormatting>
  <conditionalFormatting sqref="I33">
    <cfRule type="cellIs" dxfId="20758" priority="1008" operator="equal">
      <formula>"연"</formula>
    </cfRule>
    <cfRule type="cellIs" dxfId="20757" priority="1009" operator="equal">
      <formula>"연"</formula>
    </cfRule>
    <cfRule type="cellIs" dxfId="20756" priority="1010" operator="equal">
      <formula>"연"</formula>
    </cfRule>
  </conditionalFormatting>
  <conditionalFormatting sqref="I33">
    <cfRule type="cellIs" dxfId="20755" priority="1007" operator="equal">
      <formula>"연"</formula>
    </cfRule>
  </conditionalFormatting>
  <conditionalFormatting sqref="I33">
    <cfRule type="cellIs" dxfId="20754" priority="1006" operator="equal">
      <formula>"연"</formula>
    </cfRule>
  </conditionalFormatting>
  <conditionalFormatting sqref="I33">
    <cfRule type="cellIs" dxfId="20753" priority="1005" operator="equal">
      <formula>"연"</formula>
    </cfRule>
  </conditionalFormatting>
  <conditionalFormatting sqref="I33">
    <cfRule type="cellIs" dxfId="20752" priority="1004" operator="equal">
      <formula>"연"</formula>
    </cfRule>
  </conditionalFormatting>
  <conditionalFormatting sqref="I33">
    <cfRule type="cellIs" dxfId="20751" priority="1003" operator="equal">
      <formula>"연"</formula>
    </cfRule>
  </conditionalFormatting>
  <conditionalFormatting sqref="I33">
    <cfRule type="cellIs" dxfId="20750" priority="1002" operator="equal">
      <formula>"연"</formula>
    </cfRule>
  </conditionalFormatting>
  <conditionalFormatting sqref="I33">
    <cfRule type="cellIs" dxfId="20749" priority="1001" operator="equal">
      <formula>"연"</formula>
    </cfRule>
  </conditionalFormatting>
  <conditionalFormatting sqref="J32">
    <cfRule type="cellIs" dxfId="20748" priority="1000" operator="equal">
      <formula>"연"</formula>
    </cfRule>
  </conditionalFormatting>
  <conditionalFormatting sqref="J32">
    <cfRule type="cellIs" dxfId="20747" priority="999" operator="equal">
      <formula>"연"</formula>
    </cfRule>
  </conditionalFormatting>
  <conditionalFormatting sqref="J32">
    <cfRule type="cellIs" dxfId="20746" priority="998" operator="equal">
      <formula>"연"</formula>
    </cfRule>
  </conditionalFormatting>
  <conditionalFormatting sqref="J32">
    <cfRule type="cellIs" dxfId="20745" priority="995" operator="equal">
      <formula>"연"</formula>
    </cfRule>
    <cfRule type="cellIs" dxfId="20744" priority="996" operator="equal">
      <formula>"연"</formula>
    </cfRule>
    <cfRule type="cellIs" dxfId="20743" priority="997" operator="equal">
      <formula>"연"</formula>
    </cfRule>
  </conditionalFormatting>
  <conditionalFormatting sqref="J32">
    <cfRule type="cellIs" dxfId="20742" priority="994" operator="equal">
      <formula>"연"</formula>
    </cfRule>
  </conditionalFormatting>
  <conditionalFormatting sqref="J32">
    <cfRule type="cellIs" dxfId="20741" priority="993" operator="equal">
      <formula>"연"</formula>
    </cfRule>
  </conditionalFormatting>
  <conditionalFormatting sqref="J32">
    <cfRule type="cellIs" dxfId="20740" priority="992" operator="equal">
      <formula>"연"</formula>
    </cfRule>
  </conditionalFormatting>
  <conditionalFormatting sqref="J32">
    <cfRule type="cellIs" dxfId="20739" priority="991" operator="equal">
      <formula>"연"</formula>
    </cfRule>
  </conditionalFormatting>
  <conditionalFormatting sqref="J32">
    <cfRule type="cellIs" dxfId="20738" priority="990" operator="equal">
      <formula>"연"</formula>
    </cfRule>
  </conditionalFormatting>
  <conditionalFormatting sqref="J32">
    <cfRule type="cellIs" dxfId="20737" priority="989" operator="equal">
      <formula>"연"</formula>
    </cfRule>
  </conditionalFormatting>
  <conditionalFormatting sqref="J32">
    <cfRule type="cellIs" dxfId="20736" priority="988" operator="equal">
      <formula>"연"</formula>
    </cfRule>
  </conditionalFormatting>
  <conditionalFormatting sqref="J21">
    <cfRule type="cellIs" dxfId="20735" priority="987" operator="equal">
      <formula>"연"</formula>
    </cfRule>
  </conditionalFormatting>
  <conditionalFormatting sqref="J21">
    <cfRule type="cellIs" dxfId="20734" priority="986" operator="equal">
      <formula>"연"</formula>
    </cfRule>
  </conditionalFormatting>
  <conditionalFormatting sqref="J21">
    <cfRule type="cellIs" dxfId="20733" priority="985" operator="equal">
      <formula>"연"</formula>
    </cfRule>
  </conditionalFormatting>
  <conditionalFormatting sqref="J21">
    <cfRule type="cellIs" dxfId="20732" priority="982" operator="equal">
      <formula>"연"</formula>
    </cfRule>
    <cfRule type="cellIs" dxfId="20731" priority="983" operator="equal">
      <formula>"연"</formula>
    </cfRule>
    <cfRule type="cellIs" dxfId="20730" priority="984" operator="equal">
      <formula>"연"</formula>
    </cfRule>
  </conditionalFormatting>
  <conditionalFormatting sqref="J21">
    <cfRule type="cellIs" dxfId="20729" priority="981" operator="equal">
      <formula>"연"</formula>
    </cfRule>
  </conditionalFormatting>
  <conditionalFormatting sqref="J21">
    <cfRule type="cellIs" dxfId="20728" priority="980" operator="equal">
      <formula>"연"</formula>
    </cfRule>
  </conditionalFormatting>
  <conditionalFormatting sqref="J21">
    <cfRule type="cellIs" dxfId="20727" priority="979" operator="equal">
      <formula>"연"</formula>
    </cfRule>
  </conditionalFormatting>
  <conditionalFormatting sqref="J21">
    <cfRule type="cellIs" dxfId="20726" priority="978" operator="equal">
      <formula>"연"</formula>
    </cfRule>
  </conditionalFormatting>
  <conditionalFormatting sqref="J21">
    <cfRule type="cellIs" dxfId="20725" priority="977" operator="equal">
      <formula>"연"</formula>
    </cfRule>
  </conditionalFormatting>
  <conditionalFormatting sqref="J21">
    <cfRule type="cellIs" dxfId="20724" priority="976" operator="equal">
      <formula>"연"</formula>
    </cfRule>
  </conditionalFormatting>
  <conditionalFormatting sqref="J21">
    <cfRule type="cellIs" dxfId="20723" priority="975" operator="equal">
      <formula>"연"</formula>
    </cfRule>
  </conditionalFormatting>
  <conditionalFormatting sqref="J22">
    <cfRule type="cellIs" dxfId="20722" priority="974" operator="equal">
      <formula>"연"</formula>
    </cfRule>
  </conditionalFormatting>
  <conditionalFormatting sqref="J22">
    <cfRule type="cellIs" dxfId="20721" priority="973" operator="equal">
      <formula>"연"</formula>
    </cfRule>
  </conditionalFormatting>
  <conditionalFormatting sqref="J22">
    <cfRule type="cellIs" dxfId="20720" priority="972" operator="equal">
      <formula>"연"</formula>
    </cfRule>
  </conditionalFormatting>
  <conditionalFormatting sqref="J22">
    <cfRule type="cellIs" dxfId="20719" priority="969" operator="equal">
      <formula>"연"</formula>
    </cfRule>
    <cfRule type="cellIs" dxfId="20718" priority="970" operator="equal">
      <formula>"연"</formula>
    </cfRule>
    <cfRule type="cellIs" dxfId="20717" priority="971" operator="equal">
      <formula>"연"</formula>
    </cfRule>
  </conditionalFormatting>
  <conditionalFormatting sqref="J22">
    <cfRule type="cellIs" dxfId="20716" priority="968" operator="equal">
      <formula>"연"</formula>
    </cfRule>
  </conditionalFormatting>
  <conditionalFormatting sqref="J22">
    <cfRule type="cellIs" dxfId="20715" priority="967" operator="equal">
      <formula>"연"</formula>
    </cfRule>
  </conditionalFormatting>
  <conditionalFormatting sqref="J22">
    <cfRule type="cellIs" dxfId="20714" priority="966" operator="equal">
      <formula>"연"</formula>
    </cfRule>
  </conditionalFormatting>
  <conditionalFormatting sqref="J22">
    <cfRule type="cellIs" dxfId="20713" priority="965" operator="equal">
      <formula>"연"</formula>
    </cfRule>
  </conditionalFormatting>
  <conditionalFormatting sqref="J22">
    <cfRule type="cellIs" dxfId="20712" priority="964" operator="equal">
      <formula>"연"</formula>
    </cfRule>
  </conditionalFormatting>
  <conditionalFormatting sqref="J22">
    <cfRule type="cellIs" dxfId="20711" priority="963" operator="equal">
      <formula>"연"</formula>
    </cfRule>
  </conditionalFormatting>
  <conditionalFormatting sqref="J22">
    <cfRule type="cellIs" dxfId="20710" priority="962" operator="equal">
      <formula>"연"</formula>
    </cfRule>
  </conditionalFormatting>
  <conditionalFormatting sqref="K9">
    <cfRule type="cellIs" dxfId="20709" priority="961" operator="equal">
      <formula>"연"</formula>
    </cfRule>
  </conditionalFormatting>
  <conditionalFormatting sqref="K9">
    <cfRule type="cellIs" dxfId="20708" priority="960" operator="equal">
      <formula>"연"</formula>
    </cfRule>
  </conditionalFormatting>
  <conditionalFormatting sqref="K9">
    <cfRule type="cellIs" dxfId="20707" priority="959" operator="equal">
      <formula>"연"</formula>
    </cfRule>
  </conditionalFormatting>
  <conditionalFormatting sqref="K9">
    <cfRule type="cellIs" dxfId="20706" priority="956" operator="equal">
      <formula>"연"</formula>
    </cfRule>
    <cfRule type="cellIs" dxfId="20705" priority="957" operator="equal">
      <formula>"연"</formula>
    </cfRule>
    <cfRule type="cellIs" dxfId="20704" priority="958" operator="equal">
      <formula>"연"</formula>
    </cfRule>
  </conditionalFormatting>
  <conditionalFormatting sqref="K9">
    <cfRule type="cellIs" dxfId="20703" priority="955" operator="equal">
      <formula>"연"</formula>
    </cfRule>
  </conditionalFormatting>
  <conditionalFormatting sqref="K9">
    <cfRule type="cellIs" dxfId="20702" priority="954" operator="equal">
      <formula>"연"</formula>
    </cfRule>
  </conditionalFormatting>
  <conditionalFormatting sqref="K9">
    <cfRule type="cellIs" dxfId="20701" priority="953" operator="equal">
      <formula>"연"</formula>
    </cfRule>
  </conditionalFormatting>
  <conditionalFormatting sqref="K9">
    <cfRule type="cellIs" dxfId="20700" priority="952" operator="equal">
      <formula>"연"</formula>
    </cfRule>
  </conditionalFormatting>
  <conditionalFormatting sqref="K9">
    <cfRule type="cellIs" dxfId="20699" priority="951" operator="equal">
      <formula>"연"</formula>
    </cfRule>
  </conditionalFormatting>
  <conditionalFormatting sqref="K9">
    <cfRule type="cellIs" dxfId="20698" priority="950" operator="equal">
      <formula>"연"</formula>
    </cfRule>
  </conditionalFormatting>
  <conditionalFormatting sqref="K9">
    <cfRule type="cellIs" dxfId="20697" priority="949" operator="equal">
      <formula>"연"</formula>
    </cfRule>
  </conditionalFormatting>
  <conditionalFormatting sqref="M11">
    <cfRule type="cellIs" dxfId="20696" priority="896" operator="equal">
      <formula>"연"</formula>
    </cfRule>
  </conditionalFormatting>
  <conditionalFormatting sqref="M11">
    <cfRule type="cellIs" dxfId="20695" priority="895" operator="equal">
      <formula>"연"</formula>
    </cfRule>
  </conditionalFormatting>
  <conditionalFormatting sqref="M11">
    <cfRule type="cellIs" dxfId="20694" priority="894" operator="equal">
      <formula>"연"</formula>
    </cfRule>
  </conditionalFormatting>
  <conditionalFormatting sqref="M11">
    <cfRule type="cellIs" dxfId="20693" priority="891" operator="equal">
      <formula>"연"</formula>
    </cfRule>
    <cfRule type="cellIs" dxfId="20692" priority="892" operator="equal">
      <formula>"연"</formula>
    </cfRule>
    <cfRule type="cellIs" dxfId="20691" priority="893" operator="equal">
      <formula>"연"</formula>
    </cfRule>
  </conditionalFormatting>
  <conditionalFormatting sqref="M11">
    <cfRule type="cellIs" dxfId="20690" priority="890" operator="equal">
      <formula>"연"</formula>
    </cfRule>
  </conditionalFormatting>
  <conditionalFormatting sqref="M11">
    <cfRule type="cellIs" dxfId="20689" priority="889" operator="equal">
      <formula>"연"</formula>
    </cfRule>
  </conditionalFormatting>
  <conditionalFormatting sqref="M11">
    <cfRule type="cellIs" dxfId="20688" priority="888" operator="equal">
      <formula>"연"</formula>
    </cfRule>
  </conditionalFormatting>
  <conditionalFormatting sqref="M11">
    <cfRule type="cellIs" dxfId="20687" priority="887" operator="equal">
      <formula>"연"</formula>
    </cfRule>
  </conditionalFormatting>
  <conditionalFormatting sqref="M11">
    <cfRule type="cellIs" dxfId="20686" priority="886" operator="equal">
      <formula>"연"</formula>
    </cfRule>
  </conditionalFormatting>
  <conditionalFormatting sqref="M11">
    <cfRule type="cellIs" dxfId="20685" priority="885" operator="equal">
      <formula>"연"</formula>
    </cfRule>
  </conditionalFormatting>
  <conditionalFormatting sqref="M11">
    <cfRule type="cellIs" dxfId="20684" priority="884" operator="equal">
      <formula>"연"</formula>
    </cfRule>
  </conditionalFormatting>
  <conditionalFormatting sqref="P7">
    <cfRule type="cellIs" dxfId="20683" priority="870" operator="equal">
      <formula>"연"</formula>
    </cfRule>
  </conditionalFormatting>
  <conditionalFormatting sqref="P7">
    <cfRule type="cellIs" dxfId="20682" priority="869" operator="equal">
      <formula>"연"</formula>
    </cfRule>
  </conditionalFormatting>
  <conditionalFormatting sqref="P7">
    <cfRule type="cellIs" dxfId="20681" priority="868" operator="equal">
      <formula>"연"</formula>
    </cfRule>
  </conditionalFormatting>
  <conditionalFormatting sqref="P7">
    <cfRule type="cellIs" dxfId="20680" priority="865" operator="equal">
      <formula>"연"</formula>
    </cfRule>
    <cfRule type="cellIs" dxfId="20679" priority="866" operator="equal">
      <formula>"연"</formula>
    </cfRule>
    <cfRule type="cellIs" dxfId="20678" priority="867" operator="equal">
      <formula>"연"</formula>
    </cfRule>
  </conditionalFormatting>
  <conditionalFormatting sqref="P7">
    <cfRule type="cellIs" dxfId="20677" priority="864" operator="equal">
      <formula>"연"</formula>
    </cfRule>
  </conditionalFormatting>
  <conditionalFormatting sqref="P7">
    <cfRule type="cellIs" dxfId="20676" priority="863" operator="equal">
      <formula>"연"</formula>
    </cfRule>
  </conditionalFormatting>
  <conditionalFormatting sqref="P7">
    <cfRule type="cellIs" dxfId="20675" priority="862" operator="equal">
      <formula>"연"</formula>
    </cfRule>
  </conditionalFormatting>
  <conditionalFormatting sqref="P7">
    <cfRule type="cellIs" dxfId="20674" priority="861" operator="equal">
      <formula>"연"</formula>
    </cfRule>
  </conditionalFormatting>
  <conditionalFormatting sqref="P7">
    <cfRule type="cellIs" dxfId="20673" priority="860" operator="equal">
      <formula>"연"</formula>
    </cfRule>
  </conditionalFormatting>
  <conditionalFormatting sqref="P7">
    <cfRule type="cellIs" dxfId="20672" priority="859" operator="equal">
      <formula>"연"</formula>
    </cfRule>
  </conditionalFormatting>
  <conditionalFormatting sqref="P7">
    <cfRule type="cellIs" dxfId="20671" priority="858" operator="equal">
      <formula>"연"</formula>
    </cfRule>
  </conditionalFormatting>
  <conditionalFormatting sqref="P23">
    <cfRule type="cellIs" dxfId="20670" priority="857" operator="equal">
      <formula>"연"</formula>
    </cfRule>
  </conditionalFormatting>
  <conditionalFormatting sqref="P23">
    <cfRule type="cellIs" dxfId="20669" priority="856" operator="equal">
      <formula>"연"</formula>
    </cfRule>
  </conditionalFormatting>
  <conditionalFormatting sqref="P23">
    <cfRule type="cellIs" dxfId="20668" priority="855" operator="equal">
      <formula>"연"</formula>
    </cfRule>
  </conditionalFormatting>
  <conditionalFormatting sqref="P23">
    <cfRule type="cellIs" dxfId="20667" priority="852" operator="equal">
      <formula>"연"</formula>
    </cfRule>
    <cfRule type="cellIs" dxfId="20666" priority="853" operator="equal">
      <formula>"연"</formula>
    </cfRule>
    <cfRule type="cellIs" dxfId="20665" priority="854" operator="equal">
      <formula>"연"</formula>
    </cfRule>
  </conditionalFormatting>
  <conditionalFormatting sqref="P23">
    <cfRule type="cellIs" dxfId="20664" priority="851" operator="equal">
      <formula>"연"</formula>
    </cfRule>
  </conditionalFormatting>
  <conditionalFormatting sqref="P23">
    <cfRule type="cellIs" dxfId="20663" priority="850" operator="equal">
      <formula>"연"</formula>
    </cfRule>
  </conditionalFormatting>
  <conditionalFormatting sqref="P23">
    <cfRule type="cellIs" dxfId="20662" priority="849" operator="equal">
      <formula>"연"</formula>
    </cfRule>
  </conditionalFormatting>
  <conditionalFormatting sqref="P23">
    <cfRule type="cellIs" dxfId="20661" priority="848" operator="equal">
      <formula>"연"</formula>
    </cfRule>
  </conditionalFormatting>
  <conditionalFormatting sqref="P23">
    <cfRule type="cellIs" dxfId="20660" priority="847" operator="equal">
      <formula>"연"</formula>
    </cfRule>
  </conditionalFormatting>
  <conditionalFormatting sqref="P23">
    <cfRule type="cellIs" dxfId="20659" priority="846" operator="equal">
      <formula>"연"</formula>
    </cfRule>
  </conditionalFormatting>
  <conditionalFormatting sqref="P23">
    <cfRule type="cellIs" dxfId="20658" priority="845" operator="equal">
      <formula>"연"</formula>
    </cfRule>
  </conditionalFormatting>
  <conditionalFormatting sqref="P31">
    <cfRule type="cellIs" dxfId="20657" priority="844" operator="equal">
      <formula>"연"</formula>
    </cfRule>
  </conditionalFormatting>
  <conditionalFormatting sqref="P31">
    <cfRule type="cellIs" dxfId="20656" priority="843" operator="equal">
      <formula>"연"</formula>
    </cfRule>
  </conditionalFormatting>
  <conditionalFormatting sqref="P31">
    <cfRule type="cellIs" dxfId="20655" priority="842" operator="equal">
      <formula>"연"</formula>
    </cfRule>
  </conditionalFormatting>
  <conditionalFormatting sqref="P31">
    <cfRule type="cellIs" dxfId="20654" priority="839" operator="equal">
      <formula>"연"</formula>
    </cfRule>
    <cfRule type="cellIs" dxfId="20653" priority="840" operator="equal">
      <formula>"연"</formula>
    </cfRule>
    <cfRule type="cellIs" dxfId="20652" priority="841" operator="equal">
      <formula>"연"</formula>
    </cfRule>
  </conditionalFormatting>
  <conditionalFormatting sqref="P31">
    <cfRule type="cellIs" dxfId="20651" priority="838" operator="equal">
      <formula>"연"</formula>
    </cfRule>
  </conditionalFormatting>
  <conditionalFormatting sqref="P31">
    <cfRule type="cellIs" dxfId="20650" priority="837" operator="equal">
      <formula>"연"</formula>
    </cfRule>
  </conditionalFormatting>
  <conditionalFormatting sqref="P31">
    <cfRule type="cellIs" dxfId="20649" priority="836" operator="equal">
      <formula>"연"</formula>
    </cfRule>
  </conditionalFormatting>
  <conditionalFormatting sqref="P31">
    <cfRule type="cellIs" dxfId="20648" priority="835" operator="equal">
      <formula>"연"</formula>
    </cfRule>
  </conditionalFormatting>
  <conditionalFormatting sqref="P31">
    <cfRule type="cellIs" dxfId="20647" priority="834" operator="equal">
      <formula>"연"</formula>
    </cfRule>
  </conditionalFormatting>
  <conditionalFormatting sqref="P31">
    <cfRule type="cellIs" dxfId="20646" priority="833" operator="equal">
      <formula>"연"</formula>
    </cfRule>
  </conditionalFormatting>
  <conditionalFormatting sqref="P31">
    <cfRule type="cellIs" dxfId="20645" priority="832" operator="equal">
      <formula>"연"</formula>
    </cfRule>
  </conditionalFormatting>
  <conditionalFormatting sqref="Q27">
    <cfRule type="cellIs" dxfId="20644" priority="818" operator="equal">
      <formula>"연"</formula>
    </cfRule>
  </conditionalFormatting>
  <conditionalFormatting sqref="Q27">
    <cfRule type="cellIs" dxfId="20643" priority="817" operator="equal">
      <formula>"연"</formula>
    </cfRule>
  </conditionalFormatting>
  <conditionalFormatting sqref="Q27">
    <cfRule type="cellIs" dxfId="20642" priority="816" operator="equal">
      <formula>"연"</formula>
    </cfRule>
  </conditionalFormatting>
  <conditionalFormatting sqref="Q27">
    <cfRule type="cellIs" dxfId="20641" priority="813" operator="equal">
      <formula>"연"</formula>
    </cfRule>
    <cfRule type="cellIs" dxfId="20640" priority="814" operator="equal">
      <formula>"연"</formula>
    </cfRule>
    <cfRule type="cellIs" dxfId="20639" priority="815" operator="equal">
      <formula>"연"</formula>
    </cfRule>
  </conditionalFormatting>
  <conditionalFormatting sqref="Q27">
    <cfRule type="cellIs" dxfId="20638" priority="812" operator="equal">
      <formula>"연"</formula>
    </cfRule>
  </conditionalFormatting>
  <conditionalFormatting sqref="Q27">
    <cfRule type="cellIs" dxfId="20637" priority="811" operator="equal">
      <formula>"연"</formula>
    </cfRule>
  </conditionalFormatting>
  <conditionalFormatting sqref="Q27">
    <cfRule type="cellIs" dxfId="20636" priority="810" operator="equal">
      <formula>"연"</formula>
    </cfRule>
  </conditionalFormatting>
  <conditionalFormatting sqref="Q27">
    <cfRule type="cellIs" dxfId="20635" priority="809" operator="equal">
      <formula>"연"</formula>
    </cfRule>
  </conditionalFormatting>
  <conditionalFormatting sqref="Q27">
    <cfRule type="cellIs" dxfId="20634" priority="808" operator="equal">
      <formula>"연"</formula>
    </cfRule>
  </conditionalFormatting>
  <conditionalFormatting sqref="Q27">
    <cfRule type="cellIs" dxfId="20633" priority="807" operator="equal">
      <formula>"연"</formula>
    </cfRule>
  </conditionalFormatting>
  <conditionalFormatting sqref="Q27">
    <cfRule type="cellIs" dxfId="20632" priority="806" operator="equal">
      <formula>"연"</formula>
    </cfRule>
  </conditionalFormatting>
  <conditionalFormatting sqref="S9">
    <cfRule type="cellIs" dxfId="20631" priority="805" operator="equal">
      <formula>"연"</formula>
    </cfRule>
  </conditionalFormatting>
  <conditionalFormatting sqref="S9">
    <cfRule type="cellIs" dxfId="20630" priority="804" operator="equal">
      <formula>"연"</formula>
    </cfRule>
  </conditionalFormatting>
  <conditionalFormatting sqref="S9">
    <cfRule type="cellIs" dxfId="20629" priority="803" operator="equal">
      <formula>"연"</formula>
    </cfRule>
  </conditionalFormatting>
  <conditionalFormatting sqref="S9">
    <cfRule type="cellIs" dxfId="20628" priority="800" operator="equal">
      <formula>"연"</formula>
    </cfRule>
    <cfRule type="cellIs" dxfId="20627" priority="801" operator="equal">
      <formula>"연"</formula>
    </cfRule>
    <cfRule type="cellIs" dxfId="20626" priority="802" operator="equal">
      <formula>"연"</formula>
    </cfRule>
  </conditionalFormatting>
  <conditionalFormatting sqref="S9">
    <cfRule type="cellIs" dxfId="20625" priority="799" operator="equal">
      <formula>"연"</formula>
    </cfRule>
  </conditionalFormatting>
  <conditionalFormatting sqref="S9">
    <cfRule type="cellIs" dxfId="20624" priority="798" operator="equal">
      <formula>"연"</formula>
    </cfRule>
  </conditionalFormatting>
  <conditionalFormatting sqref="S9">
    <cfRule type="cellIs" dxfId="20623" priority="797" operator="equal">
      <formula>"연"</formula>
    </cfRule>
  </conditionalFormatting>
  <conditionalFormatting sqref="S9">
    <cfRule type="cellIs" dxfId="20622" priority="796" operator="equal">
      <formula>"연"</formula>
    </cfRule>
  </conditionalFormatting>
  <conditionalFormatting sqref="S9">
    <cfRule type="cellIs" dxfId="20621" priority="795" operator="equal">
      <formula>"연"</formula>
    </cfRule>
  </conditionalFormatting>
  <conditionalFormatting sqref="S9">
    <cfRule type="cellIs" dxfId="20620" priority="794" operator="equal">
      <formula>"연"</formula>
    </cfRule>
  </conditionalFormatting>
  <conditionalFormatting sqref="S9">
    <cfRule type="cellIs" dxfId="20619" priority="793" operator="equal">
      <formula>"연"</formula>
    </cfRule>
  </conditionalFormatting>
  <conditionalFormatting sqref="S20">
    <cfRule type="cellIs" dxfId="20618" priority="792" operator="equal">
      <formula>"연"</formula>
    </cfRule>
  </conditionalFormatting>
  <conditionalFormatting sqref="S20">
    <cfRule type="cellIs" dxfId="20617" priority="791" operator="equal">
      <formula>"연"</formula>
    </cfRule>
  </conditionalFormatting>
  <conditionalFormatting sqref="S20">
    <cfRule type="cellIs" dxfId="20616" priority="790" operator="equal">
      <formula>"연"</formula>
    </cfRule>
  </conditionalFormatting>
  <conditionalFormatting sqref="S20">
    <cfRule type="cellIs" dxfId="20615" priority="787" operator="equal">
      <formula>"연"</formula>
    </cfRule>
    <cfRule type="cellIs" dxfId="20614" priority="788" operator="equal">
      <formula>"연"</formula>
    </cfRule>
    <cfRule type="cellIs" dxfId="20613" priority="789" operator="equal">
      <formula>"연"</formula>
    </cfRule>
  </conditionalFormatting>
  <conditionalFormatting sqref="S20">
    <cfRule type="cellIs" dxfId="20612" priority="786" operator="equal">
      <formula>"연"</formula>
    </cfRule>
  </conditionalFormatting>
  <conditionalFormatting sqref="S20">
    <cfRule type="cellIs" dxfId="20611" priority="785" operator="equal">
      <formula>"연"</formula>
    </cfRule>
  </conditionalFormatting>
  <conditionalFormatting sqref="S20">
    <cfRule type="cellIs" dxfId="20610" priority="784" operator="equal">
      <formula>"연"</formula>
    </cfRule>
  </conditionalFormatting>
  <conditionalFormatting sqref="S20">
    <cfRule type="cellIs" dxfId="20609" priority="783" operator="equal">
      <formula>"연"</formula>
    </cfRule>
  </conditionalFormatting>
  <conditionalFormatting sqref="S20">
    <cfRule type="cellIs" dxfId="20608" priority="782" operator="equal">
      <formula>"연"</formula>
    </cfRule>
  </conditionalFormatting>
  <conditionalFormatting sqref="S20">
    <cfRule type="cellIs" dxfId="20607" priority="781" operator="equal">
      <formula>"연"</formula>
    </cfRule>
  </conditionalFormatting>
  <conditionalFormatting sqref="S20">
    <cfRule type="cellIs" dxfId="20606" priority="780" operator="equal">
      <formula>"연"</formula>
    </cfRule>
  </conditionalFormatting>
  <conditionalFormatting sqref="T6">
    <cfRule type="cellIs" dxfId="20605" priority="766" operator="equal">
      <formula>"연"</formula>
    </cfRule>
  </conditionalFormatting>
  <conditionalFormatting sqref="T6">
    <cfRule type="cellIs" dxfId="20604" priority="765" operator="equal">
      <formula>"연"</formula>
    </cfRule>
  </conditionalFormatting>
  <conditionalFormatting sqref="T6">
    <cfRule type="cellIs" dxfId="20603" priority="764" operator="equal">
      <formula>"연"</formula>
    </cfRule>
  </conditionalFormatting>
  <conditionalFormatting sqref="T6">
    <cfRule type="cellIs" dxfId="20602" priority="761" operator="equal">
      <formula>"연"</formula>
    </cfRule>
    <cfRule type="cellIs" dxfId="20601" priority="762" operator="equal">
      <formula>"연"</formula>
    </cfRule>
    <cfRule type="cellIs" dxfId="20600" priority="763" operator="equal">
      <formula>"연"</formula>
    </cfRule>
  </conditionalFormatting>
  <conditionalFormatting sqref="T6">
    <cfRule type="cellIs" dxfId="20599" priority="760" operator="equal">
      <formula>"연"</formula>
    </cfRule>
  </conditionalFormatting>
  <conditionalFormatting sqref="T6">
    <cfRule type="cellIs" dxfId="20598" priority="759" operator="equal">
      <formula>"연"</formula>
    </cfRule>
  </conditionalFormatting>
  <conditionalFormatting sqref="T6">
    <cfRule type="cellIs" dxfId="20597" priority="758" operator="equal">
      <formula>"연"</formula>
    </cfRule>
  </conditionalFormatting>
  <conditionalFormatting sqref="T6">
    <cfRule type="cellIs" dxfId="20596" priority="757" operator="equal">
      <formula>"연"</formula>
    </cfRule>
  </conditionalFormatting>
  <conditionalFormatting sqref="T6">
    <cfRule type="cellIs" dxfId="20595" priority="756" operator="equal">
      <formula>"연"</formula>
    </cfRule>
  </conditionalFormatting>
  <conditionalFormatting sqref="T6">
    <cfRule type="cellIs" dxfId="20594" priority="755" operator="equal">
      <formula>"연"</formula>
    </cfRule>
  </conditionalFormatting>
  <conditionalFormatting sqref="T6">
    <cfRule type="cellIs" dxfId="20593" priority="754" operator="equal">
      <formula>"연"</formula>
    </cfRule>
  </conditionalFormatting>
  <conditionalFormatting sqref="T28">
    <cfRule type="cellIs" dxfId="20592" priority="740" operator="equal">
      <formula>"연"</formula>
    </cfRule>
  </conditionalFormatting>
  <conditionalFormatting sqref="T28">
    <cfRule type="cellIs" dxfId="20591" priority="739" operator="equal">
      <formula>"연"</formula>
    </cfRule>
  </conditionalFormatting>
  <conditionalFormatting sqref="T28">
    <cfRule type="cellIs" dxfId="20590" priority="738" operator="equal">
      <formula>"연"</formula>
    </cfRule>
  </conditionalFormatting>
  <conditionalFormatting sqref="T28">
    <cfRule type="cellIs" dxfId="20589" priority="735" operator="equal">
      <formula>"연"</formula>
    </cfRule>
    <cfRule type="cellIs" dxfId="20588" priority="736" operator="equal">
      <formula>"연"</formula>
    </cfRule>
    <cfRule type="cellIs" dxfId="20587" priority="737" operator="equal">
      <formula>"연"</formula>
    </cfRule>
  </conditionalFormatting>
  <conditionalFormatting sqref="T28">
    <cfRule type="cellIs" dxfId="20586" priority="734" operator="equal">
      <formula>"연"</formula>
    </cfRule>
  </conditionalFormatting>
  <conditionalFormatting sqref="T28">
    <cfRule type="cellIs" dxfId="20585" priority="733" operator="equal">
      <formula>"연"</formula>
    </cfRule>
  </conditionalFormatting>
  <conditionalFormatting sqref="T28">
    <cfRule type="cellIs" dxfId="20584" priority="732" operator="equal">
      <formula>"연"</formula>
    </cfRule>
  </conditionalFormatting>
  <conditionalFormatting sqref="T28">
    <cfRule type="cellIs" dxfId="20583" priority="731" operator="equal">
      <formula>"연"</formula>
    </cfRule>
  </conditionalFormatting>
  <conditionalFormatting sqref="T28">
    <cfRule type="cellIs" dxfId="20582" priority="730" operator="equal">
      <formula>"연"</formula>
    </cfRule>
  </conditionalFormatting>
  <conditionalFormatting sqref="T28">
    <cfRule type="cellIs" dxfId="20581" priority="729" operator="equal">
      <formula>"연"</formula>
    </cfRule>
  </conditionalFormatting>
  <conditionalFormatting sqref="T28">
    <cfRule type="cellIs" dxfId="20580" priority="728" operator="equal">
      <formula>"연"</formula>
    </cfRule>
  </conditionalFormatting>
  <conditionalFormatting sqref="X14">
    <cfRule type="cellIs" dxfId="20579" priority="727" operator="equal">
      <formula>"연"</formula>
    </cfRule>
  </conditionalFormatting>
  <conditionalFormatting sqref="X14">
    <cfRule type="cellIs" dxfId="20578" priority="726" operator="equal">
      <formula>"연"</formula>
    </cfRule>
  </conditionalFormatting>
  <conditionalFormatting sqref="X14">
    <cfRule type="cellIs" dxfId="20577" priority="725" operator="equal">
      <formula>"연"</formula>
    </cfRule>
  </conditionalFormatting>
  <conditionalFormatting sqref="X14">
    <cfRule type="cellIs" dxfId="20576" priority="722" operator="equal">
      <formula>"연"</formula>
    </cfRule>
    <cfRule type="cellIs" dxfId="20575" priority="723" operator="equal">
      <formula>"연"</formula>
    </cfRule>
    <cfRule type="cellIs" dxfId="20574" priority="724" operator="equal">
      <formula>"연"</formula>
    </cfRule>
  </conditionalFormatting>
  <conditionalFormatting sqref="X14">
    <cfRule type="cellIs" dxfId="20573" priority="721" operator="equal">
      <formula>"연"</formula>
    </cfRule>
  </conditionalFormatting>
  <conditionalFormatting sqref="X14">
    <cfRule type="cellIs" dxfId="20572" priority="720" operator="equal">
      <formula>"연"</formula>
    </cfRule>
  </conditionalFormatting>
  <conditionalFormatting sqref="X14">
    <cfRule type="cellIs" dxfId="20571" priority="719" operator="equal">
      <formula>"연"</formula>
    </cfRule>
  </conditionalFormatting>
  <conditionalFormatting sqref="X14">
    <cfRule type="cellIs" dxfId="20570" priority="718" operator="equal">
      <formula>"연"</formula>
    </cfRule>
  </conditionalFormatting>
  <conditionalFormatting sqref="X14">
    <cfRule type="cellIs" dxfId="20569" priority="717" operator="equal">
      <formula>"연"</formula>
    </cfRule>
  </conditionalFormatting>
  <conditionalFormatting sqref="X14">
    <cfRule type="cellIs" dxfId="20568" priority="716" operator="equal">
      <formula>"연"</formula>
    </cfRule>
  </conditionalFormatting>
  <conditionalFormatting sqref="X14">
    <cfRule type="cellIs" dxfId="20567" priority="715" operator="equal">
      <formula>"연"</formula>
    </cfRule>
  </conditionalFormatting>
  <conditionalFormatting sqref="X15">
    <cfRule type="cellIs" dxfId="20566" priority="714" operator="equal">
      <formula>"연"</formula>
    </cfRule>
  </conditionalFormatting>
  <conditionalFormatting sqref="X15">
    <cfRule type="cellIs" dxfId="20565" priority="713" operator="equal">
      <formula>"연"</formula>
    </cfRule>
  </conditionalFormatting>
  <conditionalFormatting sqref="X15">
    <cfRule type="cellIs" dxfId="20564" priority="712" operator="equal">
      <formula>"연"</formula>
    </cfRule>
  </conditionalFormatting>
  <conditionalFormatting sqref="X15">
    <cfRule type="cellIs" dxfId="20563" priority="709" operator="equal">
      <formula>"연"</formula>
    </cfRule>
    <cfRule type="cellIs" dxfId="20562" priority="710" operator="equal">
      <formula>"연"</formula>
    </cfRule>
    <cfRule type="cellIs" dxfId="20561" priority="711" operator="equal">
      <formula>"연"</formula>
    </cfRule>
  </conditionalFormatting>
  <conditionalFormatting sqref="X15">
    <cfRule type="cellIs" dxfId="20560" priority="708" operator="equal">
      <formula>"연"</formula>
    </cfRule>
  </conditionalFormatting>
  <conditionalFormatting sqref="X15">
    <cfRule type="cellIs" dxfId="20559" priority="707" operator="equal">
      <formula>"연"</formula>
    </cfRule>
  </conditionalFormatting>
  <conditionalFormatting sqref="X15">
    <cfRule type="cellIs" dxfId="20558" priority="706" operator="equal">
      <formula>"연"</formula>
    </cfRule>
  </conditionalFormatting>
  <conditionalFormatting sqref="X15">
    <cfRule type="cellIs" dxfId="20557" priority="705" operator="equal">
      <formula>"연"</formula>
    </cfRule>
  </conditionalFormatting>
  <conditionalFormatting sqref="X15">
    <cfRule type="cellIs" dxfId="20556" priority="704" operator="equal">
      <formula>"연"</formula>
    </cfRule>
  </conditionalFormatting>
  <conditionalFormatting sqref="X15">
    <cfRule type="cellIs" dxfId="20555" priority="703" operator="equal">
      <formula>"연"</formula>
    </cfRule>
  </conditionalFormatting>
  <conditionalFormatting sqref="X15">
    <cfRule type="cellIs" dxfId="20554" priority="702" operator="equal">
      <formula>"연"</formula>
    </cfRule>
  </conditionalFormatting>
  <conditionalFormatting sqref="X27">
    <cfRule type="cellIs" dxfId="20553" priority="701" operator="equal">
      <formula>"연"</formula>
    </cfRule>
  </conditionalFormatting>
  <conditionalFormatting sqref="X27">
    <cfRule type="cellIs" dxfId="20552" priority="700" operator="equal">
      <formula>"연"</formula>
    </cfRule>
  </conditionalFormatting>
  <conditionalFormatting sqref="X27">
    <cfRule type="cellIs" dxfId="20551" priority="699" operator="equal">
      <formula>"연"</formula>
    </cfRule>
  </conditionalFormatting>
  <conditionalFormatting sqref="X27">
    <cfRule type="cellIs" dxfId="20550" priority="696" operator="equal">
      <formula>"연"</formula>
    </cfRule>
    <cfRule type="cellIs" dxfId="20549" priority="697" operator="equal">
      <formula>"연"</formula>
    </cfRule>
    <cfRule type="cellIs" dxfId="20548" priority="698" operator="equal">
      <formula>"연"</formula>
    </cfRule>
  </conditionalFormatting>
  <conditionalFormatting sqref="X27">
    <cfRule type="cellIs" dxfId="20547" priority="695" operator="equal">
      <formula>"연"</formula>
    </cfRule>
  </conditionalFormatting>
  <conditionalFormatting sqref="X27">
    <cfRule type="cellIs" dxfId="20546" priority="694" operator="equal">
      <formula>"연"</formula>
    </cfRule>
  </conditionalFormatting>
  <conditionalFormatting sqref="X27">
    <cfRule type="cellIs" dxfId="20545" priority="693" operator="equal">
      <formula>"연"</formula>
    </cfRule>
  </conditionalFormatting>
  <conditionalFormatting sqref="X27">
    <cfRule type="cellIs" dxfId="20544" priority="692" operator="equal">
      <formula>"연"</formula>
    </cfRule>
  </conditionalFormatting>
  <conditionalFormatting sqref="X27">
    <cfRule type="cellIs" dxfId="20543" priority="691" operator="equal">
      <formula>"연"</formula>
    </cfRule>
  </conditionalFormatting>
  <conditionalFormatting sqref="X27">
    <cfRule type="cellIs" dxfId="20542" priority="690" operator="equal">
      <formula>"연"</formula>
    </cfRule>
  </conditionalFormatting>
  <conditionalFormatting sqref="X27">
    <cfRule type="cellIs" dxfId="20541" priority="689" operator="equal">
      <formula>"연"</formula>
    </cfRule>
  </conditionalFormatting>
  <conditionalFormatting sqref="Y5">
    <cfRule type="cellIs" dxfId="20540" priority="688" operator="equal">
      <formula>"연"</formula>
    </cfRule>
  </conditionalFormatting>
  <conditionalFormatting sqref="Y5">
    <cfRule type="cellIs" dxfId="20539" priority="687" operator="equal">
      <formula>"연"</formula>
    </cfRule>
  </conditionalFormatting>
  <conditionalFormatting sqref="Y5">
    <cfRule type="cellIs" dxfId="20538" priority="686" operator="equal">
      <formula>"연"</formula>
    </cfRule>
  </conditionalFormatting>
  <conditionalFormatting sqref="Y5">
    <cfRule type="cellIs" dxfId="20537" priority="683" operator="equal">
      <formula>"연"</formula>
    </cfRule>
    <cfRule type="cellIs" dxfId="20536" priority="684" operator="equal">
      <formula>"연"</formula>
    </cfRule>
    <cfRule type="cellIs" dxfId="20535" priority="685" operator="equal">
      <formula>"연"</formula>
    </cfRule>
  </conditionalFormatting>
  <conditionalFormatting sqref="Y5">
    <cfRule type="cellIs" dxfId="20534" priority="682" operator="equal">
      <formula>"연"</formula>
    </cfRule>
  </conditionalFormatting>
  <conditionalFormatting sqref="Y5">
    <cfRule type="cellIs" dxfId="20533" priority="681" operator="equal">
      <formula>"연"</formula>
    </cfRule>
  </conditionalFormatting>
  <conditionalFormatting sqref="Y5">
    <cfRule type="cellIs" dxfId="20532" priority="680" operator="equal">
      <formula>"연"</formula>
    </cfRule>
  </conditionalFormatting>
  <conditionalFormatting sqref="Y5">
    <cfRule type="cellIs" dxfId="20531" priority="679" operator="equal">
      <formula>"연"</formula>
    </cfRule>
  </conditionalFormatting>
  <conditionalFormatting sqref="Y5">
    <cfRule type="cellIs" dxfId="20530" priority="678" operator="equal">
      <formula>"연"</formula>
    </cfRule>
  </conditionalFormatting>
  <conditionalFormatting sqref="Y5">
    <cfRule type="cellIs" dxfId="20529" priority="677" operator="equal">
      <formula>"연"</formula>
    </cfRule>
  </conditionalFormatting>
  <conditionalFormatting sqref="Y5">
    <cfRule type="cellIs" dxfId="20528" priority="676" operator="equal">
      <formula>"연"</formula>
    </cfRule>
  </conditionalFormatting>
  <conditionalFormatting sqref="Z7">
    <cfRule type="cellIs" dxfId="20527" priority="675" operator="equal">
      <formula>"연"</formula>
    </cfRule>
  </conditionalFormatting>
  <conditionalFormatting sqref="Z7">
    <cfRule type="cellIs" dxfId="20526" priority="674" operator="equal">
      <formula>"연"</formula>
    </cfRule>
  </conditionalFormatting>
  <conditionalFormatting sqref="Z7">
    <cfRule type="cellIs" dxfId="20525" priority="673" operator="equal">
      <formula>"연"</formula>
    </cfRule>
  </conditionalFormatting>
  <conditionalFormatting sqref="Z7">
    <cfRule type="cellIs" dxfId="20524" priority="670" operator="equal">
      <formula>"연"</formula>
    </cfRule>
    <cfRule type="cellIs" dxfId="20523" priority="671" operator="equal">
      <formula>"연"</formula>
    </cfRule>
    <cfRule type="cellIs" dxfId="20522" priority="672" operator="equal">
      <formula>"연"</formula>
    </cfRule>
  </conditionalFormatting>
  <conditionalFormatting sqref="Z7">
    <cfRule type="cellIs" dxfId="20521" priority="669" operator="equal">
      <formula>"연"</formula>
    </cfRule>
  </conditionalFormatting>
  <conditionalFormatting sqref="Z7">
    <cfRule type="cellIs" dxfId="20520" priority="668" operator="equal">
      <formula>"연"</formula>
    </cfRule>
  </conditionalFormatting>
  <conditionalFormatting sqref="Z7">
    <cfRule type="cellIs" dxfId="20519" priority="667" operator="equal">
      <formula>"연"</formula>
    </cfRule>
  </conditionalFormatting>
  <conditionalFormatting sqref="Z7">
    <cfRule type="cellIs" dxfId="20518" priority="666" operator="equal">
      <formula>"연"</formula>
    </cfRule>
  </conditionalFormatting>
  <conditionalFormatting sqref="Z7">
    <cfRule type="cellIs" dxfId="20517" priority="665" operator="equal">
      <formula>"연"</formula>
    </cfRule>
  </conditionalFormatting>
  <conditionalFormatting sqref="Z7">
    <cfRule type="cellIs" dxfId="20516" priority="664" operator="equal">
      <formula>"연"</formula>
    </cfRule>
  </conditionalFormatting>
  <conditionalFormatting sqref="Z7">
    <cfRule type="cellIs" dxfId="20515" priority="663" operator="equal">
      <formula>"연"</formula>
    </cfRule>
  </conditionalFormatting>
  <conditionalFormatting sqref="Z29">
    <cfRule type="cellIs" dxfId="20514" priority="662" operator="equal">
      <formula>"연"</formula>
    </cfRule>
  </conditionalFormatting>
  <conditionalFormatting sqref="Z29">
    <cfRule type="cellIs" dxfId="20513" priority="661" operator="equal">
      <formula>"연"</formula>
    </cfRule>
  </conditionalFormatting>
  <conditionalFormatting sqref="Z29">
    <cfRule type="cellIs" dxfId="20512" priority="660" operator="equal">
      <formula>"연"</formula>
    </cfRule>
  </conditionalFormatting>
  <conditionalFormatting sqref="Z29">
    <cfRule type="cellIs" dxfId="20511" priority="657" operator="equal">
      <formula>"연"</formula>
    </cfRule>
    <cfRule type="cellIs" dxfId="20510" priority="658" operator="equal">
      <formula>"연"</formula>
    </cfRule>
    <cfRule type="cellIs" dxfId="20509" priority="659" operator="equal">
      <formula>"연"</formula>
    </cfRule>
  </conditionalFormatting>
  <conditionalFormatting sqref="Z29">
    <cfRule type="cellIs" dxfId="20508" priority="656" operator="equal">
      <formula>"연"</formula>
    </cfRule>
  </conditionalFormatting>
  <conditionalFormatting sqref="Z29">
    <cfRule type="cellIs" dxfId="20507" priority="655" operator="equal">
      <formula>"연"</formula>
    </cfRule>
  </conditionalFormatting>
  <conditionalFormatting sqref="Z29">
    <cfRule type="cellIs" dxfId="20506" priority="654" operator="equal">
      <formula>"연"</formula>
    </cfRule>
  </conditionalFormatting>
  <conditionalFormatting sqref="Z29">
    <cfRule type="cellIs" dxfId="20505" priority="653" operator="equal">
      <formula>"연"</formula>
    </cfRule>
  </conditionalFormatting>
  <conditionalFormatting sqref="Z29">
    <cfRule type="cellIs" dxfId="20504" priority="652" operator="equal">
      <formula>"연"</formula>
    </cfRule>
  </conditionalFormatting>
  <conditionalFormatting sqref="Z29">
    <cfRule type="cellIs" dxfId="20503" priority="651" operator="equal">
      <formula>"연"</formula>
    </cfRule>
  </conditionalFormatting>
  <conditionalFormatting sqref="Z29">
    <cfRule type="cellIs" dxfId="20502" priority="650" operator="equal">
      <formula>"연"</formula>
    </cfRule>
  </conditionalFormatting>
  <conditionalFormatting sqref="AA12">
    <cfRule type="cellIs" dxfId="20501" priority="649" operator="equal">
      <formula>"연"</formula>
    </cfRule>
  </conditionalFormatting>
  <conditionalFormatting sqref="AA12">
    <cfRule type="cellIs" dxfId="20500" priority="648" operator="equal">
      <formula>"연"</formula>
    </cfRule>
  </conditionalFormatting>
  <conditionalFormatting sqref="AA12">
    <cfRule type="cellIs" dxfId="20499" priority="647" operator="equal">
      <formula>"연"</formula>
    </cfRule>
  </conditionalFormatting>
  <conditionalFormatting sqref="AA12">
    <cfRule type="cellIs" dxfId="20498" priority="644" operator="equal">
      <formula>"연"</formula>
    </cfRule>
    <cfRule type="cellIs" dxfId="20497" priority="645" operator="equal">
      <formula>"연"</formula>
    </cfRule>
    <cfRule type="cellIs" dxfId="20496" priority="646" operator="equal">
      <formula>"연"</formula>
    </cfRule>
  </conditionalFormatting>
  <conditionalFormatting sqref="AA12">
    <cfRule type="cellIs" dxfId="20495" priority="643" operator="equal">
      <formula>"연"</formula>
    </cfRule>
  </conditionalFormatting>
  <conditionalFormatting sqref="AA12">
    <cfRule type="cellIs" dxfId="20494" priority="642" operator="equal">
      <formula>"연"</formula>
    </cfRule>
  </conditionalFormatting>
  <conditionalFormatting sqref="AA12">
    <cfRule type="cellIs" dxfId="20493" priority="641" operator="equal">
      <formula>"연"</formula>
    </cfRule>
  </conditionalFormatting>
  <conditionalFormatting sqref="AA12">
    <cfRule type="cellIs" dxfId="20492" priority="640" operator="equal">
      <formula>"연"</formula>
    </cfRule>
  </conditionalFormatting>
  <conditionalFormatting sqref="AA12">
    <cfRule type="cellIs" dxfId="20491" priority="639" operator="equal">
      <formula>"연"</formula>
    </cfRule>
  </conditionalFormatting>
  <conditionalFormatting sqref="AA12">
    <cfRule type="cellIs" dxfId="20490" priority="638" operator="equal">
      <formula>"연"</formula>
    </cfRule>
  </conditionalFormatting>
  <conditionalFormatting sqref="AA12">
    <cfRule type="cellIs" dxfId="20489" priority="637" operator="equal">
      <formula>"연"</formula>
    </cfRule>
  </conditionalFormatting>
  <conditionalFormatting sqref="AA14">
    <cfRule type="cellIs" dxfId="20488" priority="636" operator="equal">
      <formula>"연"</formula>
    </cfRule>
  </conditionalFormatting>
  <conditionalFormatting sqref="AA14">
    <cfRule type="cellIs" dxfId="20487" priority="635" operator="equal">
      <formula>"연"</formula>
    </cfRule>
  </conditionalFormatting>
  <conditionalFormatting sqref="AA14">
    <cfRule type="cellIs" dxfId="20486" priority="634" operator="equal">
      <formula>"연"</formula>
    </cfRule>
  </conditionalFormatting>
  <conditionalFormatting sqref="AA14">
    <cfRule type="cellIs" dxfId="20485" priority="631" operator="equal">
      <formula>"연"</formula>
    </cfRule>
    <cfRule type="cellIs" dxfId="20484" priority="632" operator="equal">
      <formula>"연"</formula>
    </cfRule>
    <cfRule type="cellIs" dxfId="20483" priority="633" operator="equal">
      <formula>"연"</formula>
    </cfRule>
  </conditionalFormatting>
  <conditionalFormatting sqref="AA14">
    <cfRule type="cellIs" dxfId="20482" priority="630" operator="equal">
      <formula>"연"</formula>
    </cfRule>
  </conditionalFormatting>
  <conditionalFormatting sqref="AA14">
    <cfRule type="cellIs" dxfId="20481" priority="629" operator="equal">
      <formula>"연"</formula>
    </cfRule>
  </conditionalFormatting>
  <conditionalFormatting sqref="AA14">
    <cfRule type="cellIs" dxfId="20480" priority="628" operator="equal">
      <formula>"연"</formula>
    </cfRule>
  </conditionalFormatting>
  <conditionalFormatting sqref="AA14">
    <cfRule type="cellIs" dxfId="20479" priority="627" operator="equal">
      <formula>"연"</formula>
    </cfRule>
  </conditionalFormatting>
  <conditionalFormatting sqref="AA14">
    <cfRule type="cellIs" dxfId="20478" priority="626" operator="equal">
      <formula>"연"</formula>
    </cfRule>
  </conditionalFormatting>
  <conditionalFormatting sqref="AA14">
    <cfRule type="cellIs" dxfId="20477" priority="625" operator="equal">
      <formula>"연"</formula>
    </cfRule>
  </conditionalFormatting>
  <conditionalFormatting sqref="AA14">
    <cfRule type="cellIs" dxfId="20476" priority="624" operator="equal">
      <formula>"연"</formula>
    </cfRule>
  </conditionalFormatting>
  <conditionalFormatting sqref="AA30">
    <cfRule type="cellIs" dxfId="20475" priority="623" operator="equal">
      <formula>"연"</formula>
    </cfRule>
  </conditionalFormatting>
  <conditionalFormatting sqref="AA30">
    <cfRule type="cellIs" dxfId="20474" priority="622" operator="equal">
      <formula>"연"</formula>
    </cfRule>
  </conditionalFormatting>
  <conditionalFormatting sqref="AA30">
    <cfRule type="cellIs" dxfId="20473" priority="621" operator="equal">
      <formula>"연"</formula>
    </cfRule>
  </conditionalFormatting>
  <conditionalFormatting sqref="AA30">
    <cfRule type="cellIs" dxfId="20472" priority="618" operator="equal">
      <formula>"연"</formula>
    </cfRule>
    <cfRule type="cellIs" dxfId="20471" priority="619" operator="equal">
      <formula>"연"</formula>
    </cfRule>
    <cfRule type="cellIs" dxfId="20470" priority="620" operator="equal">
      <formula>"연"</formula>
    </cfRule>
  </conditionalFormatting>
  <conditionalFormatting sqref="AA30">
    <cfRule type="cellIs" dxfId="20469" priority="617" operator="equal">
      <formula>"연"</formula>
    </cfRule>
  </conditionalFormatting>
  <conditionalFormatting sqref="AA30">
    <cfRule type="cellIs" dxfId="20468" priority="616" operator="equal">
      <formula>"연"</formula>
    </cfRule>
  </conditionalFormatting>
  <conditionalFormatting sqref="AA30">
    <cfRule type="cellIs" dxfId="20467" priority="615" operator="equal">
      <formula>"연"</formula>
    </cfRule>
  </conditionalFormatting>
  <conditionalFormatting sqref="AA30">
    <cfRule type="cellIs" dxfId="20466" priority="614" operator="equal">
      <formula>"연"</formula>
    </cfRule>
  </conditionalFormatting>
  <conditionalFormatting sqref="AA30">
    <cfRule type="cellIs" dxfId="20465" priority="613" operator="equal">
      <formula>"연"</formula>
    </cfRule>
  </conditionalFormatting>
  <conditionalFormatting sqref="AA30">
    <cfRule type="cellIs" dxfId="20464" priority="612" operator="equal">
      <formula>"연"</formula>
    </cfRule>
  </conditionalFormatting>
  <conditionalFormatting sqref="AA30">
    <cfRule type="cellIs" dxfId="20463" priority="611" operator="equal">
      <formula>"연"</formula>
    </cfRule>
  </conditionalFormatting>
  <conditionalFormatting sqref="AD8">
    <cfRule type="cellIs" dxfId="20462" priority="610" operator="equal">
      <formula>"연"</formula>
    </cfRule>
  </conditionalFormatting>
  <conditionalFormatting sqref="AD8">
    <cfRule type="cellIs" dxfId="20461" priority="609" operator="equal">
      <formula>"연"</formula>
    </cfRule>
  </conditionalFormatting>
  <conditionalFormatting sqref="AD8">
    <cfRule type="cellIs" dxfId="20460" priority="608" operator="equal">
      <formula>"연"</formula>
    </cfRule>
  </conditionalFormatting>
  <conditionalFormatting sqref="AD8">
    <cfRule type="cellIs" dxfId="20459" priority="605" operator="equal">
      <formula>"연"</formula>
    </cfRule>
    <cfRule type="cellIs" dxfId="20458" priority="606" operator="equal">
      <formula>"연"</formula>
    </cfRule>
    <cfRule type="cellIs" dxfId="20457" priority="607" operator="equal">
      <formula>"연"</formula>
    </cfRule>
  </conditionalFormatting>
  <conditionalFormatting sqref="AD8">
    <cfRule type="cellIs" dxfId="20456" priority="604" operator="equal">
      <formula>"연"</formula>
    </cfRule>
  </conditionalFormatting>
  <conditionalFormatting sqref="AD8">
    <cfRule type="cellIs" dxfId="20455" priority="603" operator="equal">
      <formula>"연"</formula>
    </cfRule>
  </conditionalFormatting>
  <conditionalFormatting sqref="AD8">
    <cfRule type="cellIs" dxfId="20454" priority="602" operator="equal">
      <formula>"연"</formula>
    </cfRule>
  </conditionalFormatting>
  <conditionalFormatting sqref="AD8">
    <cfRule type="cellIs" dxfId="20453" priority="601" operator="equal">
      <formula>"연"</formula>
    </cfRule>
  </conditionalFormatting>
  <conditionalFormatting sqref="AD8">
    <cfRule type="cellIs" dxfId="20452" priority="600" operator="equal">
      <formula>"연"</formula>
    </cfRule>
  </conditionalFormatting>
  <conditionalFormatting sqref="AD8">
    <cfRule type="cellIs" dxfId="20451" priority="599" operator="equal">
      <formula>"연"</formula>
    </cfRule>
  </conditionalFormatting>
  <conditionalFormatting sqref="AD8">
    <cfRule type="cellIs" dxfId="20450" priority="598" operator="equal">
      <formula>"연"</formula>
    </cfRule>
  </conditionalFormatting>
  <conditionalFormatting sqref="AD10">
    <cfRule type="cellIs" dxfId="20449" priority="597" operator="equal">
      <formula>"연"</formula>
    </cfRule>
  </conditionalFormatting>
  <conditionalFormatting sqref="AD10">
    <cfRule type="cellIs" dxfId="20448" priority="596" operator="equal">
      <formula>"연"</formula>
    </cfRule>
  </conditionalFormatting>
  <conditionalFormatting sqref="AD10">
    <cfRule type="cellIs" dxfId="20447" priority="595" operator="equal">
      <formula>"연"</formula>
    </cfRule>
  </conditionalFormatting>
  <conditionalFormatting sqref="AD10">
    <cfRule type="cellIs" dxfId="20446" priority="592" operator="equal">
      <formula>"연"</formula>
    </cfRule>
    <cfRule type="cellIs" dxfId="20445" priority="593" operator="equal">
      <formula>"연"</formula>
    </cfRule>
    <cfRule type="cellIs" dxfId="20444" priority="594" operator="equal">
      <formula>"연"</formula>
    </cfRule>
  </conditionalFormatting>
  <conditionalFormatting sqref="AD10">
    <cfRule type="cellIs" dxfId="20443" priority="591" operator="equal">
      <formula>"연"</formula>
    </cfRule>
  </conditionalFormatting>
  <conditionalFormatting sqref="AD10">
    <cfRule type="cellIs" dxfId="20442" priority="590" operator="equal">
      <formula>"연"</formula>
    </cfRule>
  </conditionalFormatting>
  <conditionalFormatting sqref="AD10">
    <cfRule type="cellIs" dxfId="20441" priority="589" operator="equal">
      <formula>"연"</formula>
    </cfRule>
  </conditionalFormatting>
  <conditionalFormatting sqref="AD10">
    <cfRule type="cellIs" dxfId="20440" priority="588" operator="equal">
      <formula>"연"</formula>
    </cfRule>
  </conditionalFormatting>
  <conditionalFormatting sqref="AD10">
    <cfRule type="cellIs" dxfId="20439" priority="587" operator="equal">
      <formula>"연"</formula>
    </cfRule>
  </conditionalFormatting>
  <conditionalFormatting sqref="AD10">
    <cfRule type="cellIs" dxfId="20438" priority="586" operator="equal">
      <formula>"연"</formula>
    </cfRule>
  </conditionalFormatting>
  <conditionalFormatting sqref="AD10">
    <cfRule type="cellIs" dxfId="20437" priority="585" operator="equal">
      <formula>"연"</formula>
    </cfRule>
  </conditionalFormatting>
  <conditionalFormatting sqref="AE11">
    <cfRule type="cellIs" dxfId="20436" priority="571" operator="equal">
      <formula>"연"</formula>
    </cfRule>
  </conditionalFormatting>
  <conditionalFormatting sqref="AE11">
    <cfRule type="cellIs" dxfId="20435" priority="570" operator="equal">
      <formula>"연"</formula>
    </cfRule>
  </conditionalFormatting>
  <conditionalFormatting sqref="AE11">
    <cfRule type="cellIs" dxfId="20434" priority="569" operator="equal">
      <formula>"연"</formula>
    </cfRule>
  </conditionalFormatting>
  <conditionalFormatting sqref="AE11">
    <cfRule type="cellIs" dxfId="20433" priority="566" operator="equal">
      <formula>"연"</formula>
    </cfRule>
    <cfRule type="cellIs" dxfId="20432" priority="567" operator="equal">
      <formula>"연"</formula>
    </cfRule>
    <cfRule type="cellIs" dxfId="20431" priority="568" operator="equal">
      <formula>"연"</formula>
    </cfRule>
  </conditionalFormatting>
  <conditionalFormatting sqref="AE11">
    <cfRule type="cellIs" dxfId="20430" priority="565" operator="equal">
      <formula>"연"</formula>
    </cfRule>
  </conditionalFormatting>
  <conditionalFormatting sqref="AE11">
    <cfRule type="cellIs" dxfId="20429" priority="564" operator="equal">
      <formula>"연"</formula>
    </cfRule>
  </conditionalFormatting>
  <conditionalFormatting sqref="AE11">
    <cfRule type="cellIs" dxfId="20428" priority="563" operator="equal">
      <formula>"연"</formula>
    </cfRule>
  </conditionalFormatting>
  <conditionalFormatting sqref="AE11">
    <cfRule type="cellIs" dxfId="20427" priority="562" operator="equal">
      <formula>"연"</formula>
    </cfRule>
  </conditionalFormatting>
  <conditionalFormatting sqref="AE11">
    <cfRule type="cellIs" dxfId="20426" priority="561" operator="equal">
      <formula>"연"</formula>
    </cfRule>
  </conditionalFormatting>
  <conditionalFormatting sqref="AE11">
    <cfRule type="cellIs" dxfId="20425" priority="560" operator="equal">
      <formula>"연"</formula>
    </cfRule>
  </conditionalFormatting>
  <conditionalFormatting sqref="AE11">
    <cfRule type="cellIs" dxfId="20424" priority="559" operator="equal">
      <formula>"연"</formula>
    </cfRule>
  </conditionalFormatting>
  <conditionalFormatting sqref="AE31">
    <cfRule type="cellIs" dxfId="20423" priority="558" operator="equal">
      <formula>"연"</formula>
    </cfRule>
  </conditionalFormatting>
  <conditionalFormatting sqref="AE31">
    <cfRule type="cellIs" dxfId="20422" priority="557" operator="equal">
      <formula>"연"</formula>
    </cfRule>
  </conditionalFormatting>
  <conditionalFormatting sqref="AE31">
    <cfRule type="cellIs" dxfId="20421" priority="556" operator="equal">
      <formula>"연"</formula>
    </cfRule>
  </conditionalFormatting>
  <conditionalFormatting sqref="AE31">
    <cfRule type="cellIs" dxfId="20420" priority="553" operator="equal">
      <formula>"연"</formula>
    </cfRule>
    <cfRule type="cellIs" dxfId="20419" priority="554" operator="equal">
      <formula>"연"</formula>
    </cfRule>
    <cfRule type="cellIs" dxfId="20418" priority="555" operator="equal">
      <formula>"연"</formula>
    </cfRule>
  </conditionalFormatting>
  <conditionalFormatting sqref="AE31">
    <cfRule type="cellIs" dxfId="20417" priority="552" operator="equal">
      <formula>"연"</formula>
    </cfRule>
  </conditionalFormatting>
  <conditionalFormatting sqref="AE31">
    <cfRule type="cellIs" dxfId="20416" priority="551" operator="equal">
      <formula>"연"</formula>
    </cfRule>
  </conditionalFormatting>
  <conditionalFormatting sqref="AE31">
    <cfRule type="cellIs" dxfId="20415" priority="550" operator="equal">
      <formula>"연"</formula>
    </cfRule>
  </conditionalFormatting>
  <conditionalFormatting sqref="AE31">
    <cfRule type="cellIs" dxfId="20414" priority="549" operator="equal">
      <formula>"연"</formula>
    </cfRule>
  </conditionalFormatting>
  <conditionalFormatting sqref="AE31">
    <cfRule type="cellIs" dxfId="20413" priority="548" operator="equal">
      <formula>"연"</formula>
    </cfRule>
  </conditionalFormatting>
  <conditionalFormatting sqref="AE31">
    <cfRule type="cellIs" dxfId="20412" priority="547" operator="equal">
      <formula>"연"</formula>
    </cfRule>
  </conditionalFormatting>
  <conditionalFormatting sqref="AE31">
    <cfRule type="cellIs" dxfId="20411" priority="546" operator="equal">
      <formula>"연"</formula>
    </cfRule>
  </conditionalFormatting>
  <conditionalFormatting sqref="AF13">
    <cfRule type="cellIs" dxfId="20410" priority="545" operator="equal">
      <formula>"연"</formula>
    </cfRule>
  </conditionalFormatting>
  <conditionalFormatting sqref="AF13">
    <cfRule type="cellIs" dxfId="20409" priority="544" operator="equal">
      <formula>"연"</formula>
    </cfRule>
  </conditionalFormatting>
  <conditionalFormatting sqref="AF13">
    <cfRule type="cellIs" dxfId="20408" priority="543" operator="equal">
      <formula>"연"</formula>
    </cfRule>
  </conditionalFormatting>
  <conditionalFormatting sqref="AF13">
    <cfRule type="cellIs" dxfId="20407" priority="540" operator="equal">
      <formula>"연"</formula>
    </cfRule>
    <cfRule type="cellIs" dxfId="20406" priority="541" operator="equal">
      <formula>"연"</formula>
    </cfRule>
    <cfRule type="cellIs" dxfId="20405" priority="542" operator="equal">
      <formula>"연"</formula>
    </cfRule>
  </conditionalFormatting>
  <conditionalFormatting sqref="AF13">
    <cfRule type="cellIs" dxfId="20404" priority="539" operator="equal">
      <formula>"연"</formula>
    </cfRule>
  </conditionalFormatting>
  <conditionalFormatting sqref="AF13">
    <cfRule type="cellIs" dxfId="20403" priority="538" operator="equal">
      <formula>"연"</formula>
    </cfRule>
  </conditionalFormatting>
  <conditionalFormatting sqref="AF13">
    <cfRule type="cellIs" dxfId="20402" priority="537" operator="equal">
      <formula>"연"</formula>
    </cfRule>
  </conditionalFormatting>
  <conditionalFormatting sqref="AF13">
    <cfRule type="cellIs" dxfId="20401" priority="536" operator="equal">
      <formula>"연"</formula>
    </cfRule>
  </conditionalFormatting>
  <conditionalFormatting sqref="AF13">
    <cfRule type="cellIs" dxfId="20400" priority="535" operator="equal">
      <formula>"연"</formula>
    </cfRule>
  </conditionalFormatting>
  <conditionalFormatting sqref="AF13">
    <cfRule type="cellIs" dxfId="20399" priority="534" operator="equal">
      <formula>"연"</formula>
    </cfRule>
  </conditionalFormatting>
  <conditionalFormatting sqref="AF13">
    <cfRule type="cellIs" dxfId="20398" priority="533" operator="equal">
      <formula>"연"</formula>
    </cfRule>
  </conditionalFormatting>
  <conditionalFormatting sqref="AF16">
    <cfRule type="cellIs" dxfId="20397" priority="532" operator="equal">
      <formula>"연"</formula>
    </cfRule>
  </conditionalFormatting>
  <conditionalFormatting sqref="AF16">
    <cfRule type="cellIs" dxfId="20396" priority="531" operator="equal">
      <formula>"연"</formula>
    </cfRule>
  </conditionalFormatting>
  <conditionalFormatting sqref="AF16">
    <cfRule type="cellIs" dxfId="20395" priority="530" operator="equal">
      <formula>"연"</formula>
    </cfRule>
  </conditionalFormatting>
  <conditionalFormatting sqref="AF16">
    <cfRule type="cellIs" dxfId="20394" priority="527" operator="equal">
      <formula>"연"</formula>
    </cfRule>
    <cfRule type="cellIs" dxfId="20393" priority="528" operator="equal">
      <formula>"연"</formula>
    </cfRule>
    <cfRule type="cellIs" dxfId="20392" priority="529" operator="equal">
      <formula>"연"</formula>
    </cfRule>
  </conditionalFormatting>
  <conditionalFormatting sqref="AF16">
    <cfRule type="cellIs" dxfId="20391" priority="526" operator="equal">
      <formula>"연"</formula>
    </cfRule>
  </conditionalFormatting>
  <conditionalFormatting sqref="AF16">
    <cfRule type="cellIs" dxfId="20390" priority="525" operator="equal">
      <formula>"연"</formula>
    </cfRule>
  </conditionalFormatting>
  <conditionalFormatting sqref="AF16">
    <cfRule type="cellIs" dxfId="20389" priority="524" operator="equal">
      <formula>"연"</formula>
    </cfRule>
  </conditionalFormatting>
  <conditionalFormatting sqref="AF16">
    <cfRule type="cellIs" dxfId="20388" priority="523" operator="equal">
      <formula>"연"</formula>
    </cfRule>
  </conditionalFormatting>
  <conditionalFormatting sqref="AF16">
    <cfRule type="cellIs" dxfId="20387" priority="522" operator="equal">
      <formula>"연"</formula>
    </cfRule>
  </conditionalFormatting>
  <conditionalFormatting sqref="AF16">
    <cfRule type="cellIs" dxfId="20386" priority="521" operator="equal">
      <formula>"연"</formula>
    </cfRule>
  </conditionalFormatting>
  <conditionalFormatting sqref="AF16">
    <cfRule type="cellIs" dxfId="20385" priority="520" operator="equal">
      <formula>"연"</formula>
    </cfRule>
  </conditionalFormatting>
  <conditionalFormatting sqref="AF28">
    <cfRule type="cellIs" dxfId="20384" priority="519" operator="equal">
      <formula>"연"</formula>
    </cfRule>
  </conditionalFormatting>
  <conditionalFormatting sqref="AF28">
    <cfRule type="cellIs" dxfId="20383" priority="518" operator="equal">
      <formula>"연"</formula>
    </cfRule>
  </conditionalFormatting>
  <conditionalFormatting sqref="AF28">
    <cfRule type="cellIs" dxfId="20382" priority="517" operator="equal">
      <formula>"연"</formula>
    </cfRule>
  </conditionalFormatting>
  <conditionalFormatting sqref="AF28">
    <cfRule type="cellIs" dxfId="20381" priority="514" operator="equal">
      <formula>"연"</formula>
    </cfRule>
    <cfRule type="cellIs" dxfId="20380" priority="515" operator="equal">
      <formula>"연"</formula>
    </cfRule>
    <cfRule type="cellIs" dxfId="20379" priority="516" operator="equal">
      <formula>"연"</formula>
    </cfRule>
  </conditionalFormatting>
  <conditionalFormatting sqref="AF28">
    <cfRule type="cellIs" dxfId="20378" priority="513" operator="equal">
      <formula>"연"</formula>
    </cfRule>
  </conditionalFormatting>
  <conditionalFormatting sqref="AF28">
    <cfRule type="cellIs" dxfId="20377" priority="512" operator="equal">
      <formula>"연"</formula>
    </cfRule>
  </conditionalFormatting>
  <conditionalFormatting sqref="AF28">
    <cfRule type="cellIs" dxfId="20376" priority="511" operator="equal">
      <formula>"연"</formula>
    </cfRule>
  </conditionalFormatting>
  <conditionalFormatting sqref="AF28">
    <cfRule type="cellIs" dxfId="20375" priority="510" operator="equal">
      <formula>"연"</formula>
    </cfRule>
  </conditionalFormatting>
  <conditionalFormatting sqref="AF28">
    <cfRule type="cellIs" dxfId="20374" priority="509" operator="equal">
      <formula>"연"</formula>
    </cfRule>
  </conditionalFormatting>
  <conditionalFormatting sqref="AF28">
    <cfRule type="cellIs" dxfId="20373" priority="508" operator="equal">
      <formula>"연"</formula>
    </cfRule>
  </conditionalFormatting>
  <conditionalFormatting sqref="AF28">
    <cfRule type="cellIs" dxfId="20372" priority="507" operator="equal">
      <formula>"연"</formula>
    </cfRule>
  </conditionalFormatting>
  <conditionalFormatting sqref="AG19">
    <cfRule type="cellIs" dxfId="20371" priority="506" operator="equal">
      <formula>"연"</formula>
    </cfRule>
  </conditionalFormatting>
  <conditionalFormatting sqref="AG19">
    <cfRule type="cellIs" dxfId="20370" priority="505" operator="equal">
      <formula>"연"</formula>
    </cfRule>
  </conditionalFormatting>
  <conditionalFormatting sqref="AG19">
    <cfRule type="cellIs" dxfId="20369" priority="504" operator="equal">
      <formula>"연"</formula>
    </cfRule>
  </conditionalFormatting>
  <conditionalFormatting sqref="AG19">
    <cfRule type="cellIs" dxfId="20368" priority="501" operator="equal">
      <formula>"연"</formula>
    </cfRule>
    <cfRule type="cellIs" dxfId="20367" priority="502" operator="equal">
      <formula>"연"</formula>
    </cfRule>
    <cfRule type="cellIs" dxfId="20366" priority="503" operator="equal">
      <formula>"연"</formula>
    </cfRule>
  </conditionalFormatting>
  <conditionalFormatting sqref="AG19">
    <cfRule type="cellIs" dxfId="20365" priority="500" operator="equal">
      <formula>"연"</formula>
    </cfRule>
  </conditionalFormatting>
  <conditionalFormatting sqref="AG19">
    <cfRule type="cellIs" dxfId="20364" priority="499" operator="equal">
      <formula>"연"</formula>
    </cfRule>
  </conditionalFormatting>
  <conditionalFormatting sqref="AG19">
    <cfRule type="cellIs" dxfId="20363" priority="498" operator="equal">
      <formula>"연"</formula>
    </cfRule>
  </conditionalFormatting>
  <conditionalFormatting sqref="AG19">
    <cfRule type="cellIs" dxfId="20362" priority="497" operator="equal">
      <formula>"연"</formula>
    </cfRule>
  </conditionalFormatting>
  <conditionalFormatting sqref="AG19">
    <cfRule type="cellIs" dxfId="20361" priority="496" operator="equal">
      <formula>"연"</formula>
    </cfRule>
  </conditionalFormatting>
  <conditionalFormatting sqref="AG19">
    <cfRule type="cellIs" dxfId="20360" priority="495" operator="equal">
      <formula>"연"</formula>
    </cfRule>
  </conditionalFormatting>
  <conditionalFormatting sqref="AG19">
    <cfRule type="cellIs" dxfId="20359" priority="494" operator="equal">
      <formula>"연"</formula>
    </cfRule>
  </conditionalFormatting>
  <conditionalFormatting sqref="AG33">
    <cfRule type="cellIs" dxfId="20358" priority="493" operator="equal">
      <formula>"연"</formula>
    </cfRule>
  </conditionalFormatting>
  <conditionalFormatting sqref="AG33">
    <cfRule type="cellIs" dxfId="20357" priority="492" operator="equal">
      <formula>"연"</formula>
    </cfRule>
  </conditionalFormatting>
  <conditionalFormatting sqref="AG33">
    <cfRule type="cellIs" dxfId="20356" priority="491" operator="equal">
      <formula>"연"</formula>
    </cfRule>
  </conditionalFormatting>
  <conditionalFormatting sqref="AG33">
    <cfRule type="cellIs" dxfId="20355" priority="488" operator="equal">
      <formula>"연"</formula>
    </cfRule>
    <cfRule type="cellIs" dxfId="20354" priority="489" operator="equal">
      <formula>"연"</formula>
    </cfRule>
    <cfRule type="cellIs" dxfId="20353" priority="490" operator="equal">
      <formula>"연"</formula>
    </cfRule>
  </conditionalFormatting>
  <conditionalFormatting sqref="AG33">
    <cfRule type="cellIs" dxfId="20352" priority="487" operator="equal">
      <formula>"연"</formula>
    </cfRule>
  </conditionalFormatting>
  <conditionalFormatting sqref="AG33">
    <cfRule type="cellIs" dxfId="20351" priority="486" operator="equal">
      <formula>"연"</formula>
    </cfRule>
  </conditionalFormatting>
  <conditionalFormatting sqref="AG33">
    <cfRule type="cellIs" dxfId="20350" priority="485" operator="equal">
      <formula>"연"</formula>
    </cfRule>
  </conditionalFormatting>
  <conditionalFormatting sqref="AG33">
    <cfRule type="cellIs" dxfId="20349" priority="484" operator="equal">
      <formula>"연"</formula>
    </cfRule>
  </conditionalFormatting>
  <conditionalFormatting sqref="AG33">
    <cfRule type="cellIs" dxfId="20348" priority="483" operator="equal">
      <formula>"연"</formula>
    </cfRule>
  </conditionalFormatting>
  <conditionalFormatting sqref="AG33">
    <cfRule type="cellIs" dxfId="20347" priority="482" operator="equal">
      <formula>"연"</formula>
    </cfRule>
  </conditionalFormatting>
  <conditionalFormatting sqref="AG33">
    <cfRule type="cellIs" dxfId="20346" priority="481" operator="equal">
      <formula>"연"</formula>
    </cfRule>
  </conditionalFormatting>
  <conditionalFormatting sqref="AG5">
    <cfRule type="cellIs" dxfId="20345" priority="480" operator="equal">
      <formula>"연"</formula>
    </cfRule>
  </conditionalFormatting>
  <conditionalFormatting sqref="AG5">
    <cfRule type="cellIs" dxfId="20344" priority="479" operator="equal">
      <formula>"연"</formula>
    </cfRule>
  </conditionalFormatting>
  <conditionalFormatting sqref="AG5">
    <cfRule type="cellIs" dxfId="20343" priority="478" operator="equal">
      <formula>"연"</formula>
    </cfRule>
  </conditionalFormatting>
  <conditionalFormatting sqref="AG5">
    <cfRule type="cellIs" dxfId="20342" priority="475" operator="equal">
      <formula>"연"</formula>
    </cfRule>
    <cfRule type="cellIs" dxfId="20341" priority="476" operator="equal">
      <formula>"연"</formula>
    </cfRule>
    <cfRule type="cellIs" dxfId="20340" priority="477" operator="equal">
      <formula>"연"</formula>
    </cfRule>
  </conditionalFormatting>
  <conditionalFormatting sqref="AG5">
    <cfRule type="cellIs" dxfId="20339" priority="474" operator="equal">
      <formula>"연"</formula>
    </cfRule>
  </conditionalFormatting>
  <conditionalFormatting sqref="AG5">
    <cfRule type="cellIs" dxfId="20338" priority="473" operator="equal">
      <formula>"연"</formula>
    </cfRule>
  </conditionalFormatting>
  <conditionalFormatting sqref="AG5">
    <cfRule type="cellIs" dxfId="20337" priority="472" operator="equal">
      <formula>"연"</formula>
    </cfRule>
  </conditionalFormatting>
  <conditionalFormatting sqref="AG5">
    <cfRule type="cellIs" dxfId="20336" priority="471" operator="equal">
      <formula>"연"</formula>
    </cfRule>
  </conditionalFormatting>
  <conditionalFormatting sqref="AG5">
    <cfRule type="cellIs" dxfId="20335" priority="470" operator="equal">
      <formula>"연"</formula>
    </cfRule>
  </conditionalFormatting>
  <conditionalFormatting sqref="AG5">
    <cfRule type="cellIs" dxfId="20334" priority="469" operator="equal">
      <formula>"연"</formula>
    </cfRule>
  </conditionalFormatting>
  <conditionalFormatting sqref="AG5">
    <cfRule type="cellIs" dxfId="20333" priority="468" operator="equal">
      <formula>"연"</formula>
    </cfRule>
  </conditionalFormatting>
  <conditionalFormatting sqref="AH20">
    <cfRule type="cellIs" dxfId="20332" priority="467" operator="equal">
      <formula>"연"</formula>
    </cfRule>
  </conditionalFormatting>
  <conditionalFormatting sqref="AH20">
    <cfRule type="cellIs" dxfId="20331" priority="466" operator="equal">
      <formula>"연"</formula>
    </cfRule>
  </conditionalFormatting>
  <conditionalFormatting sqref="AH20">
    <cfRule type="cellIs" dxfId="20330" priority="465" operator="equal">
      <formula>"연"</formula>
    </cfRule>
  </conditionalFormatting>
  <conditionalFormatting sqref="AH20">
    <cfRule type="cellIs" dxfId="20329" priority="462" operator="equal">
      <formula>"연"</formula>
    </cfRule>
    <cfRule type="cellIs" dxfId="20328" priority="463" operator="equal">
      <formula>"연"</formula>
    </cfRule>
    <cfRule type="cellIs" dxfId="20327" priority="464" operator="equal">
      <formula>"연"</formula>
    </cfRule>
  </conditionalFormatting>
  <conditionalFormatting sqref="AH20">
    <cfRule type="cellIs" dxfId="20326" priority="461" operator="equal">
      <formula>"연"</formula>
    </cfRule>
  </conditionalFormatting>
  <conditionalFormatting sqref="AH20">
    <cfRule type="cellIs" dxfId="20325" priority="460" operator="equal">
      <formula>"연"</formula>
    </cfRule>
  </conditionalFormatting>
  <conditionalFormatting sqref="AH20">
    <cfRule type="cellIs" dxfId="20324" priority="459" operator="equal">
      <formula>"연"</formula>
    </cfRule>
  </conditionalFormatting>
  <conditionalFormatting sqref="AH20">
    <cfRule type="cellIs" dxfId="20323" priority="458" operator="equal">
      <formula>"연"</formula>
    </cfRule>
  </conditionalFormatting>
  <conditionalFormatting sqref="AH20">
    <cfRule type="cellIs" dxfId="20322" priority="457" operator="equal">
      <formula>"연"</formula>
    </cfRule>
  </conditionalFormatting>
  <conditionalFormatting sqref="AH20">
    <cfRule type="cellIs" dxfId="20321" priority="456" operator="equal">
      <formula>"연"</formula>
    </cfRule>
  </conditionalFormatting>
  <conditionalFormatting sqref="AH20">
    <cfRule type="cellIs" dxfId="20320" priority="455" operator="equal">
      <formula>"연"</formula>
    </cfRule>
  </conditionalFormatting>
  <conditionalFormatting sqref="AH21">
    <cfRule type="cellIs" dxfId="20319" priority="454" operator="equal">
      <formula>"연"</formula>
    </cfRule>
  </conditionalFormatting>
  <conditionalFormatting sqref="AH21">
    <cfRule type="cellIs" dxfId="20318" priority="453" operator="equal">
      <formula>"연"</formula>
    </cfRule>
  </conditionalFormatting>
  <conditionalFormatting sqref="AH21">
    <cfRule type="cellIs" dxfId="20317" priority="452" operator="equal">
      <formula>"연"</formula>
    </cfRule>
  </conditionalFormatting>
  <conditionalFormatting sqref="AH21">
    <cfRule type="cellIs" dxfId="20316" priority="449" operator="equal">
      <formula>"연"</formula>
    </cfRule>
    <cfRule type="cellIs" dxfId="20315" priority="450" operator="equal">
      <formula>"연"</formula>
    </cfRule>
    <cfRule type="cellIs" dxfId="20314" priority="451" operator="equal">
      <formula>"연"</formula>
    </cfRule>
  </conditionalFormatting>
  <conditionalFormatting sqref="AH21">
    <cfRule type="cellIs" dxfId="20313" priority="448" operator="equal">
      <formula>"연"</formula>
    </cfRule>
  </conditionalFormatting>
  <conditionalFormatting sqref="AH21">
    <cfRule type="cellIs" dxfId="20312" priority="447" operator="equal">
      <formula>"연"</formula>
    </cfRule>
  </conditionalFormatting>
  <conditionalFormatting sqref="AH21">
    <cfRule type="cellIs" dxfId="20311" priority="446" operator="equal">
      <formula>"연"</formula>
    </cfRule>
  </conditionalFormatting>
  <conditionalFormatting sqref="AH21">
    <cfRule type="cellIs" dxfId="20310" priority="445" operator="equal">
      <formula>"연"</formula>
    </cfRule>
  </conditionalFormatting>
  <conditionalFormatting sqref="AH21">
    <cfRule type="cellIs" dxfId="20309" priority="444" operator="equal">
      <formula>"연"</formula>
    </cfRule>
  </conditionalFormatting>
  <conditionalFormatting sqref="AH21">
    <cfRule type="cellIs" dxfId="20308" priority="443" operator="equal">
      <formula>"연"</formula>
    </cfRule>
  </conditionalFormatting>
  <conditionalFormatting sqref="AH21">
    <cfRule type="cellIs" dxfId="20307" priority="442" operator="equal">
      <formula>"연"</formula>
    </cfRule>
  </conditionalFormatting>
  <conditionalFormatting sqref="AH32">
    <cfRule type="cellIs" dxfId="20306" priority="441" operator="equal">
      <formula>"연"</formula>
    </cfRule>
  </conditionalFormatting>
  <conditionalFormatting sqref="AH32">
    <cfRule type="cellIs" dxfId="20305" priority="440" operator="equal">
      <formula>"연"</formula>
    </cfRule>
  </conditionalFormatting>
  <conditionalFormatting sqref="AH32">
    <cfRule type="cellIs" dxfId="20304" priority="439" operator="equal">
      <formula>"연"</formula>
    </cfRule>
  </conditionalFormatting>
  <conditionalFormatting sqref="AH32">
    <cfRule type="cellIs" dxfId="20303" priority="436" operator="equal">
      <formula>"연"</formula>
    </cfRule>
    <cfRule type="cellIs" dxfId="20302" priority="437" operator="equal">
      <formula>"연"</formula>
    </cfRule>
    <cfRule type="cellIs" dxfId="20301" priority="438" operator="equal">
      <formula>"연"</formula>
    </cfRule>
  </conditionalFormatting>
  <conditionalFormatting sqref="AH32">
    <cfRule type="cellIs" dxfId="20300" priority="435" operator="equal">
      <formula>"연"</formula>
    </cfRule>
  </conditionalFormatting>
  <conditionalFormatting sqref="AH32">
    <cfRule type="cellIs" dxfId="20299" priority="434" operator="equal">
      <formula>"연"</formula>
    </cfRule>
  </conditionalFormatting>
  <conditionalFormatting sqref="AH32">
    <cfRule type="cellIs" dxfId="20298" priority="433" operator="equal">
      <formula>"연"</formula>
    </cfRule>
  </conditionalFormatting>
  <conditionalFormatting sqref="AH32">
    <cfRule type="cellIs" dxfId="20297" priority="432" operator="equal">
      <formula>"연"</formula>
    </cfRule>
  </conditionalFormatting>
  <conditionalFormatting sqref="AH32">
    <cfRule type="cellIs" dxfId="20296" priority="431" operator="equal">
      <formula>"연"</formula>
    </cfRule>
  </conditionalFormatting>
  <conditionalFormatting sqref="AH32">
    <cfRule type="cellIs" dxfId="20295" priority="430" operator="equal">
      <formula>"연"</formula>
    </cfRule>
  </conditionalFormatting>
  <conditionalFormatting sqref="AH32">
    <cfRule type="cellIs" dxfId="20294" priority="429" operator="equal">
      <formula>"연"</formula>
    </cfRule>
  </conditionalFormatting>
  <conditionalFormatting sqref="AK6">
    <cfRule type="cellIs" dxfId="20293" priority="428" operator="equal">
      <formula>"연"</formula>
    </cfRule>
  </conditionalFormatting>
  <conditionalFormatting sqref="AK6">
    <cfRule type="cellIs" dxfId="20292" priority="427" operator="equal">
      <formula>"연"</formula>
    </cfRule>
  </conditionalFormatting>
  <conditionalFormatting sqref="AK6">
    <cfRule type="cellIs" dxfId="20291" priority="426" operator="equal">
      <formula>"연"</formula>
    </cfRule>
  </conditionalFormatting>
  <conditionalFormatting sqref="AK6">
    <cfRule type="cellIs" dxfId="20290" priority="423" operator="equal">
      <formula>"연"</formula>
    </cfRule>
    <cfRule type="cellIs" dxfId="20289" priority="424" operator="equal">
      <formula>"연"</formula>
    </cfRule>
    <cfRule type="cellIs" dxfId="20288" priority="425" operator="equal">
      <formula>"연"</formula>
    </cfRule>
  </conditionalFormatting>
  <conditionalFormatting sqref="AK6">
    <cfRule type="cellIs" dxfId="20287" priority="422" operator="equal">
      <formula>"연"</formula>
    </cfRule>
  </conditionalFormatting>
  <conditionalFormatting sqref="AK6">
    <cfRule type="cellIs" dxfId="20286" priority="421" operator="equal">
      <formula>"연"</formula>
    </cfRule>
  </conditionalFormatting>
  <conditionalFormatting sqref="AK6">
    <cfRule type="cellIs" dxfId="20285" priority="420" operator="equal">
      <formula>"연"</formula>
    </cfRule>
  </conditionalFormatting>
  <conditionalFormatting sqref="AK6">
    <cfRule type="cellIs" dxfId="20284" priority="419" operator="equal">
      <formula>"연"</formula>
    </cfRule>
  </conditionalFormatting>
  <conditionalFormatting sqref="AK6">
    <cfRule type="cellIs" dxfId="20283" priority="418" operator="equal">
      <formula>"연"</formula>
    </cfRule>
  </conditionalFormatting>
  <conditionalFormatting sqref="AK6">
    <cfRule type="cellIs" dxfId="20282" priority="417" operator="equal">
      <formula>"연"</formula>
    </cfRule>
  </conditionalFormatting>
  <conditionalFormatting sqref="AK6">
    <cfRule type="cellIs" dxfId="20281" priority="416" operator="equal">
      <formula>"연"</formula>
    </cfRule>
  </conditionalFormatting>
  <conditionalFormatting sqref="AK22">
    <cfRule type="cellIs" dxfId="20280" priority="415" operator="equal">
      <formula>"연"</formula>
    </cfRule>
  </conditionalFormatting>
  <conditionalFormatting sqref="AK22">
    <cfRule type="cellIs" dxfId="20279" priority="414" operator="equal">
      <formula>"연"</formula>
    </cfRule>
  </conditionalFormatting>
  <conditionalFormatting sqref="AK22">
    <cfRule type="cellIs" dxfId="20278" priority="413" operator="equal">
      <formula>"연"</formula>
    </cfRule>
  </conditionalFormatting>
  <conditionalFormatting sqref="AK22">
    <cfRule type="cellIs" dxfId="20277" priority="410" operator="equal">
      <formula>"연"</formula>
    </cfRule>
    <cfRule type="cellIs" dxfId="20276" priority="411" operator="equal">
      <formula>"연"</formula>
    </cfRule>
    <cfRule type="cellIs" dxfId="20275" priority="412" operator="equal">
      <formula>"연"</formula>
    </cfRule>
  </conditionalFormatting>
  <conditionalFormatting sqref="AK22">
    <cfRule type="cellIs" dxfId="20274" priority="409" operator="equal">
      <formula>"연"</formula>
    </cfRule>
  </conditionalFormatting>
  <conditionalFormatting sqref="AK22">
    <cfRule type="cellIs" dxfId="20273" priority="408" operator="equal">
      <formula>"연"</formula>
    </cfRule>
  </conditionalFormatting>
  <conditionalFormatting sqref="AK22">
    <cfRule type="cellIs" dxfId="20272" priority="407" operator="equal">
      <formula>"연"</formula>
    </cfRule>
  </conditionalFormatting>
  <conditionalFormatting sqref="AK22">
    <cfRule type="cellIs" dxfId="20271" priority="406" operator="equal">
      <formula>"연"</formula>
    </cfRule>
  </conditionalFormatting>
  <conditionalFormatting sqref="AK22">
    <cfRule type="cellIs" dxfId="20270" priority="405" operator="equal">
      <formula>"연"</formula>
    </cfRule>
  </conditionalFormatting>
  <conditionalFormatting sqref="AK22">
    <cfRule type="cellIs" dxfId="20269" priority="404" operator="equal">
      <formula>"연"</formula>
    </cfRule>
  </conditionalFormatting>
  <conditionalFormatting sqref="AK22">
    <cfRule type="cellIs" dxfId="20268" priority="403" operator="equal">
      <formula>"연"</formula>
    </cfRule>
  </conditionalFormatting>
  <conditionalFormatting sqref="AL29">
    <cfRule type="cellIs" dxfId="20267" priority="376" operator="equal">
      <formula>"연"</formula>
    </cfRule>
  </conditionalFormatting>
  <conditionalFormatting sqref="AL29">
    <cfRule type="cellIs" dxfId="20266" priority="375" operator="equal">
      <formula>"연"</formula>
    </cfRule>
  </conditionalFormatting>
  <conditionalFormatting sqref="AL29">
    <cfRule type="cellIs" dxfId="20265" priority="374" operator="equal">
      <formula>"연"</formula>
    </cfRule>
  </conditionalFormatting>
  <conditionalFormatting sqref="AL29">
    <cfRule type="cellIs" dxfId="20264" priority="371" operator="equal">
      <formula>"연"</formula>
    </cfRule>
    <cfRule type="cellIs" dxfId="20263" priority="372" operator="equal">
      <formula>"연"</formula>
    </cfRule>
    <cfRule type="cellIs" dxfId="20262" priority="373" operator="equal">
      <formula>"연"</formula>
    </cfRule>
  </conditionalFormatting>
  <conditionalFormatting sqref="AL29">
    <cfRule type="cellIs" dxfId="20261" priority="370" operator="equal">
      <formula>"연"</formula>
    </cfRule>
  </conditionalFormatting>
  <conditionalFormatting sqref="AL29">
    <cfRule type="cellIs" dxfId="20260" priority="369" operator="equal">
      <formula>"연"</formula>
    </cfRule>
  </conditionalFormatting>
  <conditionalFormatting sqref="AL29">
    <cfRule type="cellIs" dxfId="20259" priority="368" operator="equal">
      <formula>"연"</formula>
    </cfRule>
  </conditionalFormatting>
  <conditionalFormatting sqref="AL29">
    <cfRule type="cellIs" dxfId="20258" priority="367" operator="equal">
      <formula>"연"</formula>
    </cfRule>
  </conditionalFormatting>
  <conditionalFormatting sqref="AL29">
    <cfRule type="cellIs" dxfId="20257" priority="366" operator="equal">
      <formula>"연"</formula>
    </cfRule>
  </conditionalFormatting>
  <conditionalFormatting sqref="AL29">
    <cfRule type="cellIs" dxfId="20256" priority="365" operator="equal">
      <formula>"연"</formula>
    </cfRule>
  </conditionalFormatting>
  <conditionalFormatting sqref="AL29">
    <cfRule type="cellIs" dxfId="20255" priority="364" operator="equal">
      <formula>"연"</formula>
    </cfRule>
  </conditionalFormatting>
  <conditionalFormatting sqref="K17">
    <cfRule type="cellIs" dxfId="20254" priority="363" operator="equal">
      <formula>"연"</formula>
    </cfRule>
  </conditionalFormatting>
  <conditionalFormatting sqref="K17">
    <cfRule type="cellIs" dxfId="20253" priority="362" operator="equal">
      <formula>"연"</formula>
    </cfRule>
  </conditionalFormatting>
  <conditionalFormatting sqref="K17">
    <cfRule type="cellIs" dxfId="20252" priority="361" operator="equal">
      <formula>"연"</formula>
    </cfRule>
  </conditionalFormatting>
  <conditionalFormatting sqref="K17">
    <cfRule type="cellIs" dxfId="20251" priority="358" operator="equal">
      <formula>"연"</formula>
    </cfRule>
    <cfRule type="cellIs" dxfId="20250" priority="359" operator="equal">
      <formula>"연"</formula>
    </cfRule>
    <cfRule type="cellIs" dxfId="20249" priority="360" operator="equal">
      <formula>"연"</formula>
    </cfRule>
  </conditionalFormatting>
  <conditionalFormatting sqref="K17">
    <cfRule type="cellIs" dxfId="20248" priority="357" operator="equal">
      <formula>"연"</formula>
    </cfRule>
  </conditionalFormatting>
  <conditionalFormatting sqref="K17">
    <cfRule type="cellIs" dxfId="20247" priority="356" operator="equal">
      <formula>"연"</formula>
    </cfRule>
  </conditionalFormatting>
  <conditionalFormatting sqref="K17">
    <cfRule type="cellIs" dxfId="20246" priority="355" operator="equal">
      <formula>"연"</formula>
    </cfRule>
  </conditionalFormatting>
  <conditionalFormatting sqref="K17">
    <cfRule type="cellIs" dxfId="20245" priority="354" operator="equal">
      <formula>"연"</formula>
    </cfRule>
  </conditionalFormatting>
  <conditionalFormatting sqref="K17">
    <cfRule type="cellIs" dxfId="20244" priority="353" operator="equal">
      <formula>"연"</formula>
    </cfRule>
  </conditionalFormatting>
  <conditionalFormatting sqref="K17">
    <cfRule type="cellIs" dxfId="20243" priority="352" operator="equal">
      <formula>"연"</formula>
    </cfRule>
  </conditionalFormatting>
  <conditionalFormatting sqref="K17">
    <cfRule type="cellIs" dxfId="20242" priority="351" operator="equal">
      <formula>"연"</formula>
    </cfRule>
  </conditionalFormatting>
  <conditionalFormatting sqref="W33">
    <cfRule type="cellIs" dxfId="20241" priority="350" operator="equal">
      <formula>"연"</formula>
    </cfRule>
  </conditionalFormatting>
  <conditionalFormatting sqref="W33">
    <cfRule type="cellIs" dxfId="20240" priority="349" operator="equal">
      <formula>"연"</formula>
    </cfRule>
  </conditionalFormatting>
  <conditionalFormatting sqref="W33">
    <cfRule type="cellIs" dxfId="20239" priority="348" operator="equal">
      <formula>"연"</formula>
    </cfRule>
  </conditionalFormatting>
  <conditionalFormatting sqref="W33">
    <cfRule type="cellIs" dxfId="20238" priority="345" operator="equal">
      <formula>"연"</formula>
    </cfRule>
    <cfRule type="cellIs" dxfId="20237" priority="346" operator="equal">
      <formula>"연"</formula>
    </cfRule>
    <cfRule type="cellIs" dxfId="20236" priority="347" operator="equal">
      <formula>"연"</formula>
    </cfRule>
  </conditionalFormatting>
  <conditionalFormatting sqref="W33">
    <cfRule type="cellIs" dxfId="20235" priority="344" operator="equal">
      <formula>"연"</formula>
    </cfRule>
  </conditionalFormatting>
  <conditionalFormatting sqref="W33">
    <cfRule type="cellIs" dxfId="20234" priority="343" operator="equal">
      <formula>"연"</formula>
    </cfRule>
  </conditionalFormatting>
  <conditionalFormatting sqref="W33">
    <cfRule type="cellIs" dxfId="20233" priority="342" operator="equal">
      <formula>"연"</formula>
    </cfRule>
  </conditionalFormatting>
  <conditionalFormatting sqref="W33">
    <cfRule type="cellIs" dxfId="20232" priority="341" operator="equal">
      <formula>"연"</formula>
    </cfRule>
  </conditionalFormatting>
  <conditionalFormatting sqref="W33">
    <cfRule type="cellIs" dxfId="20231" priority="340" operator="equal">
      <formula>"연"</formula>
    </cfRule>
  </conditionalFormatting>
  <conditionalFormatting sqref="W33">
    <cfRule type="cellIs" dxfId="20230" priority="339" operator="equal">
      <formula>"연"</formula>
    </cfRule>
  </conditionalFormatting>
  <conditionalFormatting sqref="W33">
    <cfRule type="cellIs" dxfId="20229" priority="338" operator="equal">
      <formula>"연"</formula>
    </cfRule>
  </conditionalFormatting>
  <conditionalFormatting sqref="AL15">
    <cfRule type="cellIs" dxfId="20228" priority="337" operator="equal">
      <formula>"연"</formula>
    </cfRule>
  </conditionalFormatting>
  <conditionalFormatting sqref="AL15">
    <cfRule type="cellIs" dxfId="20227" priority="336" operator="equal">
      <formula>"연"</formula>
    </cfRule>
  </conditionalFormatting>
  <conditionalFormatting sqref="AL15">
    <cfRule type="cellIs" dxfId="20226" priority="335" operator="equal">
      <formula>"연"</formula>
    </cfRule>
  </conditionalFormatting>
  <conditionalFormatting sqref="AL15">
    <cfRule type="cellIs" dxfId="20225" priority="332" operator="equal">
      <formula>"연"</formula>
    </cfRule>
    <cfRule type="cellIs" dxfId="20224" priority="333" operator="equal">
      <formula>"연"</formula>
    </cfRule>
    <cfRule type="cellIs" dxfId="20223" priority="334" operator="equal">
      <formula>"연"</formula>
    </cfRule>
  </conditionalFormatting>
  <conditionalFormatting sqref="AL15">
    <cfRule type="cellIs" dxfId="20222" priority="331" operator="equal">
      <formula>"연"</formula>
    </cfRule>
  </conditionalFormatting>
  <conditionalFormatting sqref="AL15">
    <cfRule type="cellIs" dxfId="20221" priority="330" operator="equal">
      <formula>"연"</formula>
    </cfRule>
  </conditionalFormatting>
  <conditionalFormatting sqref="AL15">
    <cfRule type="cellIs" dxfId="20220" priority="329" operator="equal">
      <formula>"연"</formula>
    </cfRule>
  </conditionalFormatting>
  <conditionalFormatting sqref="AL15">
    <cfRule type="cellIs" dxfId="20219" priority="328" operator="equal">
      <formula>"연"</formula>
    </cfRule>
  </conditionalFormatting>
  <conditionalFormatting sqref="AL15">
    <cfRule type="cellIs" dxfId="20218" priority="327" operator="equal">
      <formula>"연"</formula>
    </cfRule>
  </conditionalFormatting>
  <conditionalFormatting sqref="AL15">
    <cfRule type="cellIs" dxfId="20217" priority="326" operator="equal">
      <formula>"연"</formula>
    </cfRule>
  </conditionalFormatting>
  <conditionalFormatting sqref="AL15">
    <cfRule type="cellIs" dxfId="20216" priority="325" operator="equal">
      <formula>"연"</formula>
    </cfRule>
  </conditionalFormatting>
  <conditionalFormatting sqref="W19">
    <cfRule type="cellIs" dxfId="20215" priority="324" operator="equal">
      <formula>"연"</formula>
    </cfRule>
  </conditionalFormatting>
  <conditionalFormatting sqref="W19">
    <cfRule type="cellIs" dxfId="20214" priority="323" operator="equal">
      <formula>"연"</formula>
    </cfRule>
  </conditionalFormatting>
  <conditionalFormatting sqref="W19">
    <cfRule type="cellIs" dxfId="20213" priority="322" operator="equal">
      <formula>"연"</formula>
    </cfRule>
  </conditionalFormatting>
  <conditionalFormatting sqref="W19">
    <cfRule type="cellIs" dxfId="20212" priority="319" operator="equal">
      <formula>"연"</formula>
    </cfRule>
    <cfRule type="cellIs" dxfId="20211" priority="320" operator="equal">
      <formula>"연"</formula>
    </cfRule>
    <cfRule type="cellIs" dxfId="20210" priority="321" operator="equal">
      <formula>"연"</formula>
    </cfRule>
  </conditionalFormatting>
  <conditionalFormatting sqref="W19">
    <cfRule type="cellIs" dxfId="20209" priority="318" operator="equal">
      <formula>"연"</formula>
    </cfRule>
  </conditionalFormatting>
  <conditionalFormatting sqref="W19">
    <cfRule type="cellIs" dxfId="20208" priority="317" operator="equal">
      <formula>"연"</formula>
    </cfRule>
  </conditionalFormatting>
  <conditionalFormatting sqref="W19">
    <cfRule type="cellIs" dxfId="20207" priority="316" operator="equal">
      <formula>"연"</formula>
    </cfRule>
  </conditionalFormatting>
  <conditionalFormatting sqref="W19">
    <cfRule type="cellIs" dxfId="20206" priority="315" operator="equal">
      <formula>"연"</formula>
    </cfRule>
  </conditionalFormatting>
  <conditionalFormatting sqref="W19">
    <cfRule type="cellIs" dxfId="20205" priority="314" operator="equal">
      <formula>"연"</formula>
    </cfRule>
  </conditionalFormatting>
  <conditionalFormatting sqref="W19">
    <cfRule type="cellIs" dxfId="20204" priority="313" operator="equal">
      <formula>"연"</formula>
    </cfRule>
  </conditionalFormatting>
  <conditionalFormatting sqref="W19">
    <cfRule type="cellIs" dxfId="20203" priority="312" operator="equal">
      <formula>"연"</formula>
    </cfRule>
  </conditionalFormatting>
  <conditionalFormatting sqref="AE18">
    <cfRule type="cellIs" dxfId="20202" priority="311" operator="equal">
      <formula>"연"</formula>
    </cfRule>
  </conditionalFormatting>
  <conditionalFormatting sqref="AE18">
    <cfRule type="cellIs" dxfId="20201" priority="310" operator="equal">
      <formula>"연"</formula>
    </cfRule>
  </conditionalFormatting>
  <conditionalFormatting sqref="AE18">
    <cfRule type="cellIs" dxfId="20200" priority="309" operator="equal">
      <formula>"연"</formula>
    </cfRule>
  </conditionalFormatting>
  <conditionalFormatting sqref="AE18">
    <cfRule type="cellIs" dxfId="20199" priority="306" operator="equal">
      <formula>"연"</formula>
    </cfRule>
    <cfRule type="cellIs" dxfId="20198" priority="307" operator="equal">
      <formula>"연"</formula>
    </cfRule>
    <cfRule type="cellIs" dxfId="20197" priority="308" operator="equal">
      <formula>"연"</formula>
    </cfRule>
  </conditionalFormatting>
  <conditionalFormatting sqref="AE18">
    <cfRule type="cellIs" dxfId="20196" priority="305" operator="equal">
      <formula>"연"</formula>
    </cfRule>
  </conditionalFormatting>
  <conditionalFormatting sqref="AE18">
    <cfRule type="cellIs" dxfId="20195" priority="304" operator="equal">
      <formula>"연"</formula>
    </cfRule>
  </conditionalFormatting>
  <conditionalFormatting sqref="AE18">
    <cfRule type="cellIs" dxfId="20194" priority="303" operator="equal">
      <formula>"연"</formula>
    </cfRule>
  </conditionalFormatting>
  <conditionalFormatting sqref="AE18">
    <cfRule type="cellIs" dxfId="20193" priority="302" operator="equal">
      <formula>"연"</formula>
    </cfRule>
  </conditionalFormatting>
  <conditionalFormatting sqref="AE18">
    <cfRule type="cellIs" dxfId="20192" priority="301" operator="equal">
      <formula>"연"</formula>
    </cfRule>
  </conditionalFormatting>
  <conditionalFormatting sqref="AE18">
    <cfRule type="cellIs" dxfId="20191" priority="300" operator="equal">
      <formula>"연"</formula>
    </cfRule>
  </conditionalFormatting>
  <conditionalFormatting sqref="AE18">
    <cfRule type="cellIs" dxfId="20190" priority="299" operator="equal">
      <formula>"연"</formula>
    </cfRule>
  </conditionalFormatting>
  <conditionalFormatting sqref="Y31">
    <cfRule type="cellIs" dxfId="20189" priority="298" operator="equal">
      <formula>"연"</formula>
    </cfRule>
  </conditionalFormatting>
  <conditionalFormatting sqref="Y31">
    <cfRule type="cellIs" dxfId="20188" priority="297" operator="equal">
      <formula>"연"</formula>
    </cfRule>
  </conditionalFormatting>
  <conditionalFormatting sqref="Y31">
    <cfRule type="cellIs" dxfId="20187" priority="296" operator="equal">
      <formula>"연"</formula>
    </cfRule>
  </conditionalFormatting>
  <conditionalFormatting sqref="Y31">
    <cfRule type="cellIs" dxfId="20186" priority="293" operator="equal">
      <formula>"연"</formula>
    </cfRule>
    <cfRule type="cellIs" dxfId="20185" priority="294" operator="equal">
      <formula>"연"</formula>
    </cfRule>
    <cfRule type="cellIs" dxfId="20184" priority="295" operator="equal">
      <formula>"연"</formula>
    </cfRule>
  </conditionalFormatting>
  <conditionalFormatting sqref="Y31">
    <cfRule type="cellIs" dxfId="20183" priority="292" operator="equal">
      <formula>"연"</formula>
    </cfRule>
  </conditionalFormatting>
  <conditionalFormatting sqref="Y31">
    <cfRule type="cellIs" dxfId="20182" priority="291" operator="equal">
      <formula>"연"</formula>
    </cfRule>
  </conditionalFormatting>
  <conditionalFormatting sqref="Y31">
    <cfRule type="cellIs" dxfId="20181" priority="290" operator="equal">
      <formula>"연"</formula>
    </cfRule>
  </conditionalFormatting>
  <conditionalFormatting sqref="Y31">
    <cfRule type="cellIs" dxfId="20180" priority="289" operator="equal">
      <formula>"연"</formula>
    </cfRule>
  </conditionalFormatting>
  <conditionalFormatting sqref="Y31">
    <cfRule type="cellIs" dxfId="20179" priority="288" operator="equal">
      <formula>"연"</formula>
    </cfRule>
  </conditionalFormatting>
  <conditionalFormatting sqref="Y31">
    <cfRule type="cellIs" dxfId="20178" priority="287" operator="equal">
      <formula>"연"</formula>
    </cfRule>
  </conditionalFormatting>
  <conditionalFormatting sqref="Y31">
    <cfRule type="cellIs" dxfId="20177" priority="286" operator="equal">
      <formula>"연"</formula>
    </cfRule>
  </conditionalFormatting>
  <conditionalFormatting sqref="K26">
    <cfRule type="cellIs" dxfId="20176" priority="285" operator="equal">
      <formula>"연"</formula>
    </cfRule>
  </conditionalFormatting>
  <conditionalFormatting sqref="K26">
    <cfRule type="cellIs" dxfId="20175" priority="284" operator="equal">
      <formula>"연"</formula>
    </cfRule>
  </conditionalFormatting>
  <conditionalFormatting sqref="K26">
    <cfRule type="cellIs" dxfId="20174" priority="283" operator="equal">
      <formula>"연"</formula>
    </cfRule>
  </conditionalFormatting>
  <conditionalFormatting sqref="K26">
    <cfRule type="cellIs" dxfId="20173" priority="280" operator="equal">
      <formula>"연"</formula>
    </cfRule>
    <cfRule type="cellIs" dxfId="20172" priority="281" operator="equal">
      <formula>"연"</formula>
    </cfRule>
    <cfRule type="cellIs" dxfId="20171" priority="282" operator="equal">
      <formula>"연"</formula>
    </cfRule>
  </conditionalFormatting>
  <conditionalFormatting sqref="K26">
    <cfRule type="cellIs" dxfId="20170" priority="279" operator="equal">
      <formula>"연"</formula>
    </cfRule>
  </conditionalFormatting>
  <conditionalFormatting sqref="K26">
    <cfRule type="cellIs" dxfId="20169" priority="278" operator="equal">
      <formula>"연"</formula>
    </cfRule>
  </conditionalFormatting>
  <conditionalFormatting sqref="K26">
    <cfRule type="cellIs" dxfId="20168" priority="277" operator="equal">
      <formula>"연"</formula>
    </cfRule>
  </conditionalFormatting>
  <conditionalFormatting sqref="K26">
    <cfRule type="cellIs" dxfId="20167" priority="276" operator="equal">
      <formula>"연"</formula>
    </cfRule>
  </conditionalFormatting>
  <conditionalFormatting sqref="K26">
    <cfRule type="cellIs" dxfId="20166" priority="275" operator="equal">
      <formula>"연"</formula>
    </cfRule>
  </conditionalFormatting>
  <conditionalFormatting sqref="K26">
    <cfRule type="cellIs" dxfId="20165" priority="274" operator="equal">
      <formula>"연"</formula>
    </cfRule>
  </conditionalFormatting>
  <conditionalFormatting sqref="K26">
    <cfRule type="cellIs" dxfId="20164" priority="273" operator="equal">
      <formula>"연"</formula>
    </cfRule>
  </conditionalFormatting>
  <conditionalFormatting sqref="Q5">
    <cfRule type="cellIs" dxfId="20163" priority="233" operator="equal">
      <formula>"연"</formula>
    </cfRule>
  </conditionalFormatting>
  <conditionalFormatting sqref="Q5">
    <cfRule type="cellIs" dxfId="20162" priority="232" operator="equal">
      <formula>"연"</formula>
    </cfRule>
  </conditionalFormatting>
  <conditionalFormatting sqref="Q5">
    <cfRule type="cellIs" dxfId="20161" priority="231" operator="equal">
      <formula>"연"</formula>
    </cfRule>
  </conditionalFormatting>
  <conditionalFormatting sqref="Q5">
    <cfRule type="cellIs" dxfId="20160" priority="228" operator="equal">
      <formula>"연"</formula>
    </cfRule>
    <cfRule type="cellIs" dxfId="20159" priority="229" operator="equal">
      <formula>"연"</formula>
    </cfRule>
    <cfRule type="cellIs" dxfId="20158" priority="230" operator="equal">
      <formula>"연"</formula>
    </cfRule>
  </conditionalFormatting>
  <conditionalFormatting sqref="Q5">
    <cfRule type="cellIs" dxfId="20157" priority="227" operator="equal">
      <formula>"연"</formula>
    </cfRule>
  </conditionalFormatting>
  <conditionalFormatting sqref="Q5">
    <cfRule type="cellIs" dxfId="20156" priority="226" operator="equal">
      <formula>"연"</formula>
    </cfRule>
  </conditionalFormatting>
  <conditionalFormatting sqref="Q5">
    <cfRule type="cellIs" dxfId="20155" priority="225" operator="equal">
      <formula>"연"</formula>
    </cfRule>
  </conditionalFormatting>
  <conditionalFormatting sqref="Q5">
    <cfRule type="cellIs" dxfId="20154" priority="224" operator="equal">
      <formula>"연"</formula>
    </cfRule>
  </conditionalFormatting>
  <conditionalFormatting sqref="Q5">
    <cfRule type="cellIs" dxfId="20153" priority="223" operator="equal">
      <formula>"연"</formula>
    </cfRule>
  </conditionalFormatting>
  <conditionalFormatting sqref="Q5">
    <cfRule type="cellIs" dxfId="20152" priority="222" operator="equal">
      <formula>"연"</formula>
    </cfRule>
  </conditionalFormatting>
  <conditionalFormatting sqref="Q5">
    <cfRule type="cellIs" dxfId="20151" priority="221" operator="equal">
      <formula>"연"</formula>
    </cfRule>
  </conditionalFormatting>
  <conditionalFormatting sqref="N29">
    <cfRule type="cellIs" dxfId="20150" priority="220" operator="equal">
      <formula>"연"</formula>
    </cfRule>
  </conditionalFormatting>
  <conditionalFormatting sqref="U6">
    <cfRule type="cellIs" dxfId="20149" priority="219" operator="equal">
      <formula>"연"</formula>
    </cfRule>
  </conditionalFormatting>
  <conditionalFormatting sqref="B11">
    <cfRule type="cellIs" dxfId="20148" priority="218" operator="equal">
      <formula>"연"</formula>
    </cfRule>
  </conditionalFormatting>
  <conditionalFormatting sqref="B11">
    <cfRule type="cellIs" dxfId="20147" priority="217" operator="equal">
      <formula>"연"</formula>
    </cfRule>
  </conditionalFormatting>
  <conditionalFormatting sqref="B11">
    <cfRule type="cellIs" dxfId="20146" priority="216" operator="equal">
      <formula>"연"</formula>
    </cfRule>
  </conditionalFormatting>
  <conditionalFormatting sqref="B11">
    <cfRule type="cellIs" dxfId="20145" priority="213" operator="equal">
      <formula>"연"</formula>
    </cfRule>
    <cfRule type="cellIs" dxfId="20144" priority="214" operator="equal">
      <formula>"연"</formula>
    </cfRule>
    <cfRule type="cellIs" dxfId="20143" priority="215" operator="equal">
      <formula>"연"</formula>
    </cfRule>
  </conditionalFormatting>
  <conditionalFormatting sqref="B11">
    <cfRule type="cellIs" dxfId="20142" priority="212" operator="equal">
      <formula>"연"</formula>
    </cfRule>
  </conditionalFormatting>
  <conditionalFormatting sqref="B11">
    <cfRule type="cellIs" dxfId="20141" priority="211" operator="equal">
      <formula>"연"</formula>
    </cfRule>
  </conditionalFormatting>
  <conditionalFormatting sqref="B11">
    <cfRule type="cellIs" dxfId="20140" priority="210" operator="equal">
      <formula>"연"</formula>
    </cfRule>
  </conditionalFormatting>
  <conditionalFormatting sqref="B11">
    <cfRule type="cellIs" dxfId="20139" priority="209" operator="equal">
      <formula>"연"</formula>
    </cfRule>
  </conditionalFormatting>
  <conditionalFormatting sqref="B11">
    <cfRule type="cellIs" dxfId="20138" priority="208" operator="equal">
      <formula>"연"</formula>
    </cfRule>
  </conditionalFormatting>
  <conditionalFormatting sqref="B11">
    <cfRule type="cellIs" dxfId="20137" priority="207" operator="equal">
      <formula>"연"</formula>
    </cfRule>
  </conditionalFormatting>
  <conditionalFormatting sqref="B11">
    <cfRule type="cellIs" dxfId="20136" priority="206" operator="equal">
      <formula>"연"</formula>
    </cfRule>
  </conditionalFormatting>
  <conditionalFormatting sqref="AD6">
    <cfRule type="cellIs" dxfId="20135" priority="205" operator="equal">
      <formula>"연"</formula>
    </cfRule>
  </conditionalFormatting>
  <conditionalFormatting sqref="AD6">
    <cfRule type="cellIs" dxfId="20134" priority="204" operator="equal">
      <formula>"연"</formula>
    </cfRule>
  </conditionalFormatting>
  <conditionalFormatting sqref="AD6">
    <cfRule type="cellIs" dxfId="20133" priority="203" operator="equal">
      <formula>"연"</formula>
    </cfRule>
  </conditionalFormatting>
  <conditionalFormatting sqref="AD6">
    <cfRule type="cellIs" dxfId="20132" priority="200" operator="equal">
      <formula>"연"</formula>
    </cfRule>
    <cfRule type="cellIs" dxfId="20131" priority="201" operator="equal">
      <formula>"연"</formula>
    </cfRule>
    <cfRule type="cellIs" dxfId="20130" priority="202" operator="equal">
      <formula>"연"</formula>
    </cfRule>
  </conditionalFormatting>
  <conditionalFormatting sqref="AD6">
    <cfRule type="cellIs" dxfId="20129" priority="199" operator="equal">
      <formula>"연"</formula>
    </cfRule>
  </conditionalFormatting>
  <conditionalFormatting sqref="AD6">
    <cfRule type="cellIs" dxfId="20128" priority="198" operator="equal">
      <formula>"연"</formula>
    </cfRule>
  </conditionalFormatting>
  <conditionalFormatting sqref="AD6">
    <cfRule type="cellIs" dxfId="20127" priority="197" operator="equal">
      <formula>"연"</formula>
    </cfRule>
  </conditionalFormatting>
  <conditionalFormatting sqref="AD6">
    <cfRule type="cellIs" dxfId="20126" priority="196" operator="equal">
      <formula>"연"</formula>
    </cfRule>
  </conditionalFormatting>
  <conditionalFormatting sqref="AD6">
    <cfRule type="cellIs" dxfId="20125" priority="195" operator="equal">
      <formula>"연"</formula>
    </cfRule>
  </conditionalFormatting>
  <conditionalFormatting sqref="AD6">
    <cfRule type="cellIs" dxfId="20124" priority="194" operator="equal">
      <formula>"연"</formula>
    </cfRule>
  </conditionalFormatting>
  <conditionalFormatting sqref="AD6">
    <cfRule type="cellIs" dxfId="20123" priority="193" operator="equal">
      <formula>"연"</formula>
    </cfRule>
  </conditionalFormatting>
  <conditionalFormatting sqref="C31">
    <cfRule type="cellIs" dxfId="20122" priority="192" operator="equal">
      <formula>"연"</formula>
    </cfRule>
  </conditionalFormatting>
  <conditionalFormatting sqref="C31">
    <cfRule type="cellIs" dxfId="20121" priority="191" operator="equal">
      <formula>"연"</formula>
    </cfRule>
  </conditionalFormatting>
  <conditionalFormatting sqref="C31">
    <cfRule type="cellIs" dxfId="20120" priority="190" operator="equal">
      <formula>"연"</formula>
    </cfRule>
  </conditionalFormatting>
  <conditionalFormatting sqref="C31">
    <cfRule type="cellIs" dxfId="20119" priority="187" operator="equal">
      <formula>"연"</formula>
    </cfRule>
    <cfRule type="cellIs" dxfId="20118" priority="188" operator="equal">
      <formula>"연"</formula>
    </cfRule>
    <cfRule type="cellIs" dxfId="20117" priority="189" operator="equal">
      <formula>"연"</formula>
    </cfRule>
  </conditionalFormatting>
  <conditionalFormatting sqref="C31">
    <cfRule type="cellIs" dxfId="20116" priority="186" operator="equal">
      <formula>"연"</formula>
    </cfRule>
  </conditionalFormatting>
  <conditionalFormatting sqref="C31">
    <cfRule type="cellIs" dxfId="20115" priority="185" operator="equal">
      <formula>"연"</formula>
    </cfRule>
  </conditionalFormatting>
  <conditionalFormatting sqref="C31">
    <cfRule type="cellIs" dxfId="20114" priority="184" operator="equal">
      <formula>"연"</formula>
    </cfRule>
  </conditionalFormatting>
  <conditionalFormatting sqref="C31">
    <cfRule type="cellIs" dxfId="20113" priority="183" operator="equal">
      <formula>"연"</formula>
    </cfRule>
  </conditionalFormatting>
  <conditionalFormatting sqref="C31">
    <cfRule type="cellIs" dxfId="20112" priority="182" operator="equal">
      <formula>"연"</formula>
    </cfRule>
  </conditionalFormatting>
  <conditionalFormatting sqref="C31">
    <cfRule type="cellIs" dxfId="20111" priority="181" operator="equal">
      <formula>"연"</formula>
    </cfRule>
  </conditionalFormatting>
  <conditionalFormatting sqref="C31">
    <cfRule type="cellIs" dxfId="20110" priority="180" operator="equal">
      <formula>"연"</formula>
    </cfRule>
  </conditionalFormatting>
  <conditionalFormatting sqref="E33">
    <cfRule type="cellIs" dxfId="20109" priority="179" operator="equal">
      <formula>"연"</formula>
    </cfRule>
  </conditionalFormatting>
  <conditionalFormatting sqref="E33">
    <cfRule type="cellIs" dxfId="20108" priority="178" operator="equal">
      <formula>"연"</formula>
    </cfRule>
  </conditionalFormatting>
  <conditionalFormatting sqref="E33">
    <cfRule type="cellIs" dxfId="20107" priority="177" operator="equal">
      <formula>"연"</formula>
    </cfRule>
  </conditionalFormatting>
  <conditionalFormatting sqref="E33">
    <cfRule type="cellIs" dxfId="20106" priority="174" operator="equal">
      <formula>"연"</formula>
    </cfRule>
    <cfRule type="cellIs" dxfId="20105" priority="175" operator="equal">
      <formula>"연"</formula>
    </cfRule>
    <cfRule type="cellIs" dxfId="20104" priority="176" operator="equal">
      <formula>"연"</formula>
    </cfRule>
  </conditionalFormatting>
  <conditionalFormatting sqref="E33">
    <cfRule type="cellIs" dxfId="20103" priority="173" operator="equal">
      <formula>"연"</formula>
    </cfRule>
  </conditionalFormatting>
  <conditionalFormatting sqref="E33">
    <cfRule type="cellIs" dxfId="20102" priority="172" operator="equal">
      <formula>"연"</formula>
    </cfRule>
  </conditionalFormatting>
  <conditionalFormatting sqref="E33">
    <cfRule type="cellIs" dxfId="20101" priority="171" operator="equal">
      <formula>"연"</formula>
    </cfRule>
  </conditionalFormatting>
  <conditionalFormatting sqref="E33">
    <cfRule type="cellIs" dxfId="20100" priority="170" operator="equal">
      <formula>"연"</formula>
    </cfRule>
  </conditionalFormatting>
  <conditionalFormatting sqref="E33">
    <cfRule type="cellIs" dxfId="20099" priority="169" operator="equal">
      <formula>"연"</formula>
    </cfRule>
  </conditionalFormatting>
  <conditionalFormatting sqref="E33">
    <cfRule type="cellIs" dxfId="20098" priority="168" operator="equal">
      <formula>"연"</formula>
    </cfRule>
  </conditionalFormatting>
  <conditionalFormatting sqref="E33">
    <cfRule type="cellIs" dxfId="20097" priority="167" operator="equal">
      <formula>"연"</formula>
    </cfRule>
  </conditionalFormatting>
  <conditionalFormatting sqref="W17">
    <cfRule type="cellIs" dxfId="20096" priority="166" operator="equal">
      <formula>"연"</formula>
    </cfRule>
  </conditionalFormatting>
  <conditionalFormatting sqref="W17">
    <cfRule type="cellIs" dxfId="20095" priority="165" operator="equal">
      <formula>"연"</formula>
    </cfRule>
  </conditionalFormatting>
  <conditionalFormatting sqref="W17">
    <cfRule type="cellIs" dxfId="20094" priority="164" operator="equal">
      <formula>"연"</formula>
    </cfRule>
  </conditionalFormatting>
  <conditionalFormatting sqref="W17">
    <cfRule type="cellIs" dxfId="20093" priority="161" operator="equal">
      <formula>"연"</formula>
    </cfRule>
    <cfRule type="cellIs" dxfId="20092" priority="162" operator="equal">
      <formula>"연"</formula>
    </cfRule>
    <cfRule type="cellIs" dxfId="20091" priority="163" operator="equal">
      <formula>"연"</formula>
    </cfRule>
  </conditionalFormatting>
  <conditionalFormatting sqref="W17">
    <cfRule type="cellIs" dxfId="20090" priority="160" operator="equal">
      <formula>"연"</formula>
    </cfRule>
  </conditionalFormatting>
  <conditionalFormatting sqref="W17">
    <cfRule type="cellIs" dxfId="20089" priority="159" operator="equal">
      <formula>"연"</formula>
    </cfRule>
  </conditionalFormatting>
  <conditionalFormatting sqref="W17">
    <cfRule type="cellIs" dxfId="20088" priority="158" operator="equal">
      <formula>"연"</formula>
    </cfRule>
  </conditionalFormatting>
  <conditionalFormatting sqref="W17">
    <cfRule type="cellIs" dxfId="20087" priority="157" operator="equal">
      <formula>"연"</formula>
    </cfRule>
  </conditionalFormatting>
  <conditionalFormatting sqref="W17">
    <cfRule type="cellIs" dxfId="20086" priority="156" operator="equal">
      <formula>"연"</formula>
    </cfRule>
  </conditionalFormatting>
  <conditionalFormatting sqref="W17">
    <cfRule type="cellIs" dxfId="20085" priority="155" operator="equal">
      <formula>"연"</formula>
    </cfRule>
  </conditionalFormatting>
  <conditionalFormatting sqref="W17">
    <cfRule type="cellIs" dxfId="20084" priority="154" operator="equal">
      <formula>"연"</formula>
    </cfRule>
  </conditionalFormatting>
  <conditionalFormatting sqref="AL8">
    <cfRule type="cellIs" dxfId="20083" priority="153" operator="equal">
      <formula>"연"</formula>
    </cfRule>
  </conditionalFormatting>
  <conditionalFormatting sqref="AL8">
    <cfRule type="cellIs" dxfId="20082" priority="152" operator="equal">
      <formula>"연"</formula>
    </cfRule>
  </conditionalFormatting>
  <conditionalFormatting sqref="AL8">
    <cfRule type="cellIs" dxfId="20081" priority="151" operator="equal">
      <formula>"연"</formula>
    </cfRule>
  </conditionalFormatting>
  <conditionalFormatting sqref="AL8">
    <cfRule type="cellIs" dxfId="20080" priority="148" operator="equal">
      <formula>"연"</formula>
    </cfRule>
    <cfRule type="cellIs" dxfId="20079" priority="149" operator="equal">
      <formula>"연"</formula>
    </cfRule>
    <cfRule type="cellIs" dxfId="20078" priority="150" operator="equal">
      <formula>"연"</formula>
    </cfRule>
  </conditionalFormatting>
  <conditionalFormatting sqref="AL8">
    <cfRule type="cellIs" dxfId="20077" priority="147" operator="equal">
      <formula>"연"</formula>
    </cfRule>
  </conditionalFormatting>
  <conditionalFormatting sqref="AL8">
    <cfRule type="cellIs" dxfId="20076" priority="146" operator="equal">
      <formula>"연"</formula>
    </cfRule>
  </conditionalFormatting>
  <conditionalFormatting sqref="AL8">
    <cfRule type="cellIs" dxfId="20075" priority="145" operator="equal">
      <formula>"연"</formula>
    </cfRule>
  </conditionalFormatting>
  <conditionalFormatting sqref="AL8">
    <cfRule type="cellIs" dxfId="20074" priority="144" operator="equal">
      <formula>"연"</formula>
    </cfRule>
  </conditionalFormatting>
  <conditionalFormatting sqref="AL8">
    <cfRule type="cellIs" dxfId="20073" priority="143" operator="equal">
      <formula>"연"</formula>
    </cfRule>
  </conditionalFormatting>
  <conditionalFormatting sqref="AL8">
    <cfRule type="cellIs" dxfId="20072" priority="142" operator="equal">
      <formula>"연"</formula>
    </cfRule>
  </conditionalFormatting>
  <conditionalFormatting sqref="AL8">
    <cfRule type="cellIs" dxfId="20071" priority="141" operator="equal">
      <formula>"연"</formula>
    </cfRule>
  </conditionalFormatting>
  <conditionalFormatting sqref="S29">
    <cfRule type="cellIs" dxfId="20070" priority="140" operator="equal">
      <formula>"연"</formula>
    </cfRule>
  </conditionalFormatting>
  <conditionalFormatting sqref="S29">
    <cfRule type="cellIs" dxfId="20069" priority="139" operator="equal">
      <formula>"연"</formula>
    </cfRule>
  </conditionalFormatting>
  <conditionalFormatting sqref="S29">
    <cfRule type="cellIs" dxfId="20068" priority="138" operator="equal">
      <formula>"연"</formula>
    </cfRule>
  </conditionalFormatting>
  <conditionalFormatting sqref="S29">
    <cfRule type="cellIs" dxfId="20067" priority="135" operator="equal">
      <formula>"연"</formula>
    </cfRule>
    <cfRule type="cellIs" dxfId="20066" priority="136" operator="equal">
      <formula>"연"</formula>
    </cfRule>
    <cfRule type="cellIs" dxfId="20065" priority="137" operator="equal">
      <formula>"연"</formula>
    </cfRule>
  </conditionalFormatting>
  <conditionalFormatting sqref="S29">
    <cfRule type="cellIs" dxfId="20064" priority="134" operator="equal">
      <formula>"연"</formula>
    </cfRule>
  </conditionalFormatting>
  <conditionalFormatting sqref="S29">
    <cfRule type="cellIs" dxfId="20063" priority="133" operator="equal">
      <formula>"연"</formula>
    </cfRule>
  </conditionalFormatting>
  <conditionalFormatting sqref="S29">
    <cfRule type="cellIs" dxfId="20062" priority="132" operator="equal">
      <formula>"연"</formula>
    </cfRule>
  </conditionalFormatting>
  <conditionalFormatting sqref="S29">
    <cfRule type="cellIs" dxfId="20061" priority="131" operator="equal">
      <formula>"연"</formula>
    </cfRule>
  </conditionalFormatting>
  <conditionalFormatting sqref="S29">
    <cfRule type="cellIs" dxfId="20060" priority="130" operator="equal">
      <formula>"연"</formula>
    </cfRule>
  </conditionalFormatting>
  <conditionalFormatting sqref="S29">
    <cfRule type="cellIs" dxfId="20059" priority="129" operator="equal">
      <formula>"연"</formula>
    </cfRule>
  </conditionalFormatting>
  <conditionalFormatting sqref="S29">
    <cfRule type="cellIs" dxfId="20058" priority="128" operator="equal">
      <formula>"연"</formula>
    </cfRule>
  </conditionalFormatting>
  <conditionalFormatting sqref="L32">
    <cfRule type="cellIs" dxfId="20057" priority="127" operator="equal">
      <formula>"연"</formula>
    </cfRule>
  </conditionalFormatting>
  <conditionalFormatting sqref="L32">
    <cfRule type="cellIs" dxfId="20056" priority="126" operator="equal">
      <formula>"연"</formula>
    </cfRule>
  </conditionalFormatting>
  <conditionalFormatting sqref="L32">
    <cfRule type="cellIs" dxfId="20055" priority="125" operator="equal">
      <formula>"연"</formula>
    </cfRule>
  </conditionalFormatting>
  <conditionalFormatting sqref="L32">
    <cfRule type="cellIs" dxfId="20054" priority="122" operator="equal">
      <formula>"연"</formula>
    </cfRule>
    <cfRule type="cellIs" dxfId="20053" priority="123" operator="equal">
      <formula>"연"</formula>
    </cfRule>
    <cfRule type="cellIs" dxfId="20052" priority="124" operator="equal">
      <formula>"연"</formula>
    </cfRule>
  </conditionalFormatting>
  <conditionalFormatting sqref="L32">
    <cfRule type="cellIs" dxfId="20051" priority="121" operator="equal">
      <formula>"연"</formula>
    </cfRule>
  </conditionalFormatting>
  <conditionalFormatting sqref="L32">
    <cfRule type="cellIs" dxfId="20050" priority="120" operator="equal">
      <formula>"연"</formula>
    </cfRule>
  </conditionalFormatting>
  <conditionalFormatting sqref="L32">
    <cfRule type="cellIs" dxfId="20049" priority="119" operator="equal">
      <formula>"연"</formula>
    </cfRule>
  </conditionalFormatting>
  <conditionalFormatting sqref="L32">
    <cfRule type="cellIs" dxfId="20048" priority="118" operator="equal">
      <formula>"연"</formula>
    </cfRule>
  </conditionalFormatting>
  <conditionalFormatting sqref="L32">
    <cfRule type="cellIs" dxfId="20047" priority="117" operator="equal">
      <formula>"연"</formula>
    </cfRule>
  </conditionalFormatting>
  <conditionalFormatting sqref="L32">
    <cfRule type="cellIs" dxfId="20046" priority="116" operator="equal">
      <formula>"연"</formula>
    </cfRule>
  </conditionalFormatting>
  <conditionalFormatting sqref="L32">
    <cfRule type="cellIs" dxfId="20045" priority="115" operator="equal">
      <formula>"연"</formula>
    </cfRule>
  </conditionalFormatting>
  <conditionalFormatting sqref="M16">
    <cfRule type="cellIs" dxfId="20044" priority="114" operator="equal">
      <formula>"연"</formula>
    </cfRule>
  </conditionalFormatting>
  <conditionalFormatting sqref="M16">
    <cfRule type="cellIs" dxfId="20043" priority="113" operator="equal">
      <formula>"연"</formula>
    </cfRule>
  </conditionalFormatting>
  <conditionalFormatting sqref="M16">
    <cfRule type="cellIs" dxfId="20042" priority="112" operator="equal">
      <formula>"연"</formula>
    </cfRule>
  </conditionalFormatting>
  <conditionalFormatting sqref="M16">
    <cfRule type="cellIs" dxfId="20041" priority="109" operator="equal">
      <formula>"연"</formula>
    </cfRule>
    <cfRule type="cellIs" dxfId="20040" priority="110" operator="equal">
      <formula>"연"</formula>
    </cfRule>
    <cfRule type="cellIs" dxfId="20039" priority="111" operator="equal">
      <formula>"연"</formula>
    </cfRule>
  </conditionalFormatting>
  <conditionalFormatting sqref="M16">
    <cfRule type="cellIs" dxfId="20038" priority="108" operator="equal">
      <formula>"연"</formula>
    </cfRule>
  </conditionalFormatting>
  <conditionalFormatting sqref="M16">
    <cfRule type="cellIs" dxfId="20037" priority="107" operator="equal">
      <formula>"연"</formula>
    </cfRule>
  </conditionalFormatting>
  <conditionalFormatting sqref="M16">
    <cfRule type="cellIs" dxfId="20036" priority="106" operator="equal">
      <formula>"연"</formula>
    </cfRule>
  </conditionalFormatting>
  <conditionalFormatting sqref="M16">
    <cfRule type="cellIs" dxfId="20035" priority="105" operator="equal">
      <formula>"연"</formula>
    </cfRule>
  </conditionalFormatting>
  <conditionalFormatting sqref="M16">
    <cfRule type="cellIs" dxfId="20034" priority="104" operator="equal">
      <formula>"연"</formula>
    </cfRule>
  </conditionalFormatting>
  <conditionalFormatting sqref="M16">
    <cfRule type="cellIs" dxfId="20033" priority="103" operator="equal">
      <formula>"연"</formula>
    </cfRule>
  </conditionalFormatting>
  <conditionalFormatting sqref="M16">
    <cfRule type="cellIs" dxfId="20032" priority="102" operator="equal">
      <formula>"연"</formula>
    </cfRule>
  </conditionalFormatting>
  <conditionalFormatting sqref="L26">
    <cfRule type="cellIs" dxfId="20031" priority="75" operator="equal">
      <formula>"연"</formula>
    </cfRule>
  </conditionalFormatting>
  <conditionalFormatting sqref="L26">
    <cfRule type="cellIs" dxfId="20030" priority="74" operator="equal">
      <formula>"연"</formula>
    </cfRule>
  </conditionalFormatting>
  <conditionalFormatting sqref="L26">
    <cfRule type="cellIs" dxfId="20029" priority="73" operator="equal">
      <formula>"연"</formula>
    </cfRule>
  </conditionalFormatting>
  <conditionalFormatting sqref="L26">
    <cfRule type="cellIs" dxfId="20028" priority="70" operator="equal">
      <formula>"연"</formula>
    </cfRule>
    <cfRule type="cellIs" dxfId="20027" priority="71" operator="equal">
      <formula>"연"</formula>
    </cfRule>
    <cfRule type="cellIs" dxfId="20026" priority="72" operator="equal">
      <formula>"연"</formula>
    </cfRule>
  </conditionalFormatting>
  <conditionalFormatting sqref="L26">
    <cfRule type="cellIs" dxfId="20025" priority="69" operator="equal">
      <formula>"연"</formula>
    </cfRule>
  </conditionalFormatting>
  <conditionalFormatting sqref="L26">
    <cfRule type="cellIs" dxfId="20024" priority="68" operator="equal">
      <formula>"연"</formula>
    </cfRule>
  </conditionalFormatting>
  <conditionalFormatting sqref="L26">
    <cfRule type="cellIs" dxfId="20023" priority="67" operator="equal">
      <formula>"연"</formula>
    </cfRule>
  </conditionalFormatting>
  <conditionalFormatting sqref="L26">
    <cfRule type="cellIs" dxfId="20022" priority="66" operator="equal">
      <formula>"연"</formula>
    </cfRule>
  </conditionalFormatting>
  <conditionalFormatting sqref="L26">
    <cfRule type="cellIs" dxfId="20021" priority="65" operator="equal">
      <formula>"연"</formula>
    </cfRule>
  </conditionalFormatting>
  <conditionalFormatting sqref="L26">
    <cfRule type="cellIs" dxfId="20020" priority="64" operator="equal">
      <formula>"연"</formula>
    </cfRule>
  </conditionalFormatting>
  <conditionalFormatting sqref="L26">
    <cfRule type="cellIs" dxfId="20019" priority="63" operator="equal">
      <formula>"연"</formula>
    </cfRule>
  </conditionalFormatting>
  <conditionalFormatting sqref="L5">
    <cfRule type="cellIs" dxfId="20018" priority="62" operator="equal">
      <formula>"연"</formula>
    </cfRule>
  </conditionalFormatting>
  <conditionalFormatting sqref="L5">
    <cfRule type="cellIs" dxfId="20017" priority="61" operator="equal">
      <formula>"연"</formula>
    </cfRule>
  </conditionalFormatting>
  <conditionalFormatting sqref="L5">
    <cfRule type="cellIs" dxfId="20016" priority="60" operator="equal">
      <formula>"연"</formula>
    </cfRule>
  </conditionalFormatting>
  <conditionalFormatting sqref="L5">
    <cfRule type="cellIs" dxfId="20015" priority="57" operator="equal">
      <formula>"연"</formula>
    </cfRule>
    <cfRule type="cellIs" dxfId="20014" priority="58" operator="equal">
      <formula>"연"</formula>
    </cfRule>
    <cfRule type="cellIs" dxfId="20013" priority="59" operator="equal">
      <formula>"연"</formula>
    </cfRule>
  </conditionalFormatting>
  <conditionalFormatting sqref="L5">
    <cfRule type="cellIs" dxfId="20012" priority="56" operator="equal">
      <formula>"연"</formula>
    </cfRule>
  </conditionalFormatting>
  <conditionalFormatting sqref="L5">
    <cfRule type="cellIs" dxfId="20011" priority="55" operator="equal">
      <formula>"연"</formula>
    </cfRule>
  </conditionalFormatting>
  <conditionalFormatting sqref="L5">
    <cfRule type="cellIs" dxfId="20010" priority="54" operator="equal">
      <formula>"연"</formula>
    </cfRule>
  </conditionalFormatting>
  <conditionalFormatting sqref="L5">
    <cfRule type="cellIs" dxfId="20009" priority="53" operator="equal">
      <formula>"연"</formula>
    </cfRule>
  </conditionalFormatting>
  <conditionalFormatting sqref="L5">
    <cfRule type="cellIs" dxfId="20008" priority="52" operator="equal">
      <formula>"연"</formula>
    </cfRule>
  </conditionalFormatting>
  <conditionalFormatting sqref="L5">
    <cfRule type="cellIs" dxfId="20007" priority="51" operator="equal">
      <formula>"연"</formula>
    </cfRule>
  </conditionalFormatting>
  <conditionalFormatting sqref="L5">
    <cfRule type="cellIs" dxfId="20006" priority="50" operator="equal">
      <formula>"연"</formula>
    </cfRule>
  </conditionalFormatting>
  <conditionalFormatting sqref="R10">
    <cfRule type="cellIs" dxfId="20005" priority="49" operator="equal">
      <formula>"연"</formula>
    </cfRule>
  </conditionalFormatting>
  <conditionalFormatting sqref="AK10">
    <cfRule type="cellIs" dxfId="20004" priority="48" operator="equal">
      <formula>"연"</formula>
    </cfRule>
  </conditionalFormatting>
  <conditionalFormatting sqref="AK10">
    <cfRule type="cellIs" dxfId="20003" priority="47" operator="equal">
      <formula>"연"</formula>
    </cfRule>
  </conditionalFormatting>
  <conditionalFormatting sqref="AK10">
    <cfRule type="cellIs" dxfId="20002" priority="46" operator="equal">
      <formula>"연"</formula>
    </cfRule>
  </conditionalFormatting>
  <conditionalFormatting sqref="AK10">
    <cfRule type="cellIs" dxfId="20001" priority="43" operator="equal">
      <formula>"연"</formula>
    </cfRule>
    <cfRule type="cellIs" dxfId="20000" priority="44" operator="equal">
      <formula>"연"</formula>
    </cfRule>
    <cfRule type="cellIs" dxfId="19999" priority="45" operator="equal">
      <formula>"연"</formula>
    </cfRule>
  </conditionalFormatting>
  <conditionalFormatting sqref="AK10">
    <cfRule type="cellIs" dxfId="19998" priority="42" operator="equal">
      <formula>"연"</formula>
    </cfRule>
  </conditionalFormatting>
  <conditionalFormatting sqref="AK10">
    <cfRule type="cellIs" dxfId="19997" priority="41" operator="equal">
      <formula>"연"</formula>
    </cfRule>
  </conditionalFormatting>
  <conditionalFormatting sqref="AK10">
    <cfRule type="cellIs" dxfId="19996" priority="40" operator="equal">
      <formula>"연"</formula>
    </cfRule>
  </conditionalFormatting>
  <conditionalFormatting sqref="AK10">
    <cfRule type="cellIs" dxfId="19995" priority="39" operator="equal">
      <formula>"연"</formula>
    </cfRule>
  </conditionalFormatting>
  <conditionalFormatting sqref="AK10">
    <cfRule type="cellIs" dxfId="19994" priority="38" operator="equal">
      <formula>"연"</formula>
    </cfRule>
  </conditionalFormatting>
  <conditionalFormatting sqref="AK10">
    <cfRule type="cellIs" dxfId="19993" priority="37" operator="equal">
      <formula>"연"</formula>
    </cfRule>
  </conditionalFormatting>
  <conditionalFormatting sqref="AK10">
    <cfRule type="cellIs" dxfId="19992" priority="36" operator="equal">
      <formula>"연"</formula>
    </cfRule>
  </conditionalFormatting>
  <conditionalFormatting sqref="T16">
    <cfRule type="cellIs" dxfId="19991" priority="35" operator="equal">
      <formula>"연"</formula>
    </cfRule>
  </conditionalFormatting>
  <conditionalFormatting sqref="T16">
    <cfRule type="cellIs" dxfId="19990" priority="34" operator="equal">
      <formula>"연"</formula>
    </cfRule>
  </conditionalFormatting>
  <conditionalFormatting sqref="T16">
    <cfRule type="cellIs" dxfId="19989" priority="33" operator="equal">
      <formula>"연"</formula>
    </cfRule>
  </conditionalFormatting>
  <conditionalFormatting sqref="T16">
    <cfRule type="cellIs" dxfId="19988" priority="30" operator="equal">
      <formula>"연"</formula>
    </cfRule>
    <cfRule type="cellIs" dxfId="19987" priority="31" operator="equal">
      <formula>"연"</formula>
    </cfRule>
    <cfRule type="cellIs" dxfId="19986" priority="32" operator="equal">
      <formula>"연"</formula>
    </cfRule>
  </conditionalFormatting>
  <conditionalFormatting sqref="T16">
    <cfRule type="cellIs" dxfId="19985" priority="29" operator="equal">
      <formula>"연"</formula>
    </cfRule>
  </conditionalFormatting>
  <conditionalFormatting sqref="T16">
    <cfRule type="cellIs" dxfId="19984" priority="28" operator="equal">
      <formula>"연"</formula>
    </cfRule>
  </conditionalFormatting>
  <conditionalFormatting sqref="T16">
    <cfRule type="cellIs" dxfId="19983" priority="27" operator="equal">
      <formula>"연"</formula>
    </cfRule>
  </conditionalFormatting>
  <conditionalFormatting sqref="T16">
    <cfRule type="cellIs" dxfId="19982" priority="26" operator="equal">
      <formula>"연"</formula>
    </cfRule>
  </conditionalFormatting>
  <conditionalFormatting sqref="T16">
    <cfRule type="cellIs" dxfId="19981" priority="25" operator="equal">
      <formula>"연"</formula>
    </cfRule>
  </conditionalFormatting>
  <conditionalFormatting sqref="T16">
    <cfRule type="cellIs" dxfId="19980" priority="24" operator="equal">
      <formula>"연"</formula>
    </cfRule>
  </conditionalFormatting>
  <conditionalFormatting sqref="T16">
    <cfRule type="cellIs" dxfId="19979" priority="23" operator="equal">
      <formula>"연"</formula>
    </cfRule>
  </conditionalFormatting>
  <conditionalFormatting sqref="AB26">
    <cfRule type="cellIs" dxfId="19978" priority="22" operator="equal">
      <formula>"연"</formula>
    </cfRule>
  </conditionalFormatting>
  <conditionalFormatting sqref="AJ9">
    <cfRule type="cellIs" dxfId="19977" priority="21" operator="equal">
      <formula>"연"</formula>
    </cfRule>
  </conditionalFormatting>
  <conditionalFormatting sqref="AI30">
    <cfRule type="cellIs" dxfId="19976" priority="20" operator="equal">
      <formula>"연"</formula>
    </cfRule>
  </conditionalFormatting>
  <conditionalFormatting sqref="AC10">
    <cfRule type="cellIs" dxfId="19975" priority="18" operator="equal">
      <formula>"연"</formula>
    </cfRule>
  </conditionalFormatting>
  <conditionalFormatting sqref="AB31">
    <cfRule type="cellIs" dxfId="19974" priority="17" operator="equal">
      <formula>"연"</formula>
    </cfRule>
  </conditionalFormatting>
  <conditionalFormatting sqref="Y12">
    <cfRule type="cellIs" dxfId="19973" priority="16" operator="equal">
      <formula>"연"</formula>
    </cfRule>
  </conditionalFormatting>
  <conditionalFormatting sqref="Y12">
    <cfRule type="cellIs" dxfId="19972" priority="15" operator="equal">
      <formula>"연"</formula>
    </cfRule>
  </conditionalFormatting>
  <conditionalFormatting sqref="Y12">
    <cfRule type="cellIs" dxfId="19971" priority="14" operator="equal">
      <formula>"연"</formula>
    </cfRule>
  </conditionalFormatting>
  <conditionalFormatting sqref="Y12">
    <cfRule type="cellIs" dxfId="19970" priority="11" operator="equal">
      <formula>"연"</formula>
    </cfRule>
    <cfRule type="cellIs" dxfId="19969" priority="12" operator="equal">
      <formula>"연"</formula>
    </cfRule>
    <cfRule type="cellIs" dxfId="19968" priority="13" operator="equal">
      <formula>"연"</formula>
    </cfRule>
  </conditionalFormatting>
  <conditionalFormatting sqref="Y12">
    <cfRule type="cellIs" dxfId="19967" priority="10" operator="equal">
      <formula>"연"</formula>
    </cfRule>
  </conditionalFormatting>
  <conditionalFormatting sqref="Y12">
    <cfRule type="cellIs" dxfId="19966" priority="9" operator="equal">
      <formula>"연"</formula>
    </cfRule>
  </conditionalFormatting>
  <conditionalFormatting sqref="Y12">
    <cfRule type="cellIs" dxfId="19965" priority="8" operator="equal">
      <formula>"연"</formula>
    </cfRule>
  </conditionalFormatting>
  <conditionalFormatting sqref="Y12">
    <cfRule type="cellIs" dxfId="19964" priority="7" operator="equal">
      <formula>"연"</formula>
    </cfRule>
  </conditionalFormatting>
  <conditionalFormatting sqref="Y12">
    <cfRule type="cellIs" dxfId="19963" priority="6" operator="equal">
      <formula>"연"</formula>
    </cfRule>
  </conditionalFormatting>
  <conditionalFormatting sqref="Y12">
    <cfRule type="cellIs" dxfId="19962" priority="5" operator="equal">
      <formula>"연"</formula>
    </cfRule>
  </conditionalFormatting>
  <conditionalFormatting sqref="Y12">
    <cfRule type="cellIs" dxfId="19961" priority="4" operator="equal">
      <formula>"연"</formula>
    </cfRule>
  </conditionalFormatting>
  <conditionalFormatting sqref="AP28">
    <cfRule type="cellIs" dxfId="19960" priority="3" operator="equal">
      <formula>"연"</formula>
    </cfRule>
  </conditionalFormatting>
  <conditionalFormatting sqref="AQ12">
    <cfRule type="cellIs" dxfId="19959" priority="2" operator="equal">
      <formula>"연"</formula>
    </cfRule>
  </conditionalFormatting>
  <conditionalFormatting sqref="AC16">
    <cfRule type="cellIs" dxfId="19958" priority="1" operator="equal">
      <formula>"연"</formula>
    </cfRule>
  </conditionalFormatting>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9EDCD-3399-44E0-B5E0-DF0896E59790}">
  <dimension ref="A1:EB52"/>
  <sheetViews>
    <sheetView zoomScale="85" zoomScaleNormal="85" workbookViewId="0">
      <pane xSplit="1" ySplit="4" topLeftCell="AC5" activePane="bottomRight" state="frozen"/>
      <selection pane="topRight" activeCell="B1" sqref="B1"/>
      <selection pane="bottomLeft" activeCell="A5" sqref="A5"/>
      <selection pane="bottomRight" activeCell="AT21" sqref="AT21"/>
    </sheetView>
  </sheetViews>
  <sheetFormatPr defaultColWidth="9.5" defaultRowHeight="17.25"/>
  <cols>
    <col min="1" max="1" width="9.5" customWidth="1"/>
    <col min="2" max="3" width="4.75" style="1905" hidden="1" customWidth="1"/>
    <col min="4" max="4" width="4.75" style="5613" hidden="1" customWidth="1"/>
    <col min="5" max="5" width="4.75" style="1905" hidden="1" customWidth="1"/>
    <col min="6" max="6" width="0.125" style="1905" hidden="1" customWidth="1"/>
    <col min="7" max="8" width="4.75" style="1905" hidden="1" customWidth="1"/>
    <col min="9" max="9" width="4.75" style="5613" hidden="1" customWidth="1"/>
    <col min="10" max="11" width="4.75" style="5597" hidden="1" customWidth="1"/>
    <col min="12" max="12" width="6.125" style="5613" hidden="1" customWidth="1"/>
    <col min="13" max="13" width="4.75" style="1905" hidden="1" customWidth="1"/>
    <col min="14" max="14" width="4.75" style="5597" hidden="1" customWidth="1"/>
    <col min="15" max="15" width="4.75" style="5613" hidden="1" customWidth="1"/>
    <col min="16" max="16" width="4.75" style="5597" hidden="1" customWidth="1"/>
    <col min="17" max="17" width="0.25" style="5597" hidden="1" customWidth="1"/>
    <col min="18" max="18" width="6.125" style="5613" hidden="1" customWidth="1"/>
    <col min="19" max="19" width="5.25" style="1905" hidden="1" customWidth="1"/>
    <col min="20" max="20" width="4.75" style="1905" hidden="1" customWidth="1"/>
    <col min="21" max="21" width="5.25" style="1905" hidden="1" customWidth="1"/>
    <col min="22" max="27" width="4.75" style="1905" hidden="1" customWidth="1"/>
    <col min="28" max="28" width="8.125" style="1905" hidden="1" customWidth="1"/>
    <col min="29" max="29" width="0.125" style="1905" hidden="1" customWidth="1"/>
    <col min="30" max="33" width="4.75" style="1905" hidden="1" customWidth="1"/>
    <col min="34" max="44" width="4.75" style="1905" customWidth="1"/>
    <col min="45" max="45" width="3.625" customWidth="1"/>
    <col min="46" max="46" width="7.5" bestFit="1" customWidth="1"/>
    <col min="47" max="47" width="4.25" bestFit="1" customWidth="1"/>
    <col min="48" max="48" width="5.125" bestFit="1" customWidth="1"/>
    <col min="49" max="49" width="11.875" bestFit="1" customWidth="1"/>
    <col min="51" max="51" width="9.875" bestFit="1" customWidth="1"/>
  </cols>
  <sheetData>
    <row r="1" spans="1:55"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5469"/>
    </row>
    <row r="2" spans="1:55" ht="13.9" customHeight="1" thickBot="1">
      <c r="A2" s="4877"/>
      <c r="B2" s="6395" t="s">
        <v>2249</v>
      </c>
      <c r="C2" s="6395"/>
      <c r="D2" s="6400" t="s">
        <v>2250</v>
      </c>
      <c r="E2" s="6400"/>
      <c r="F2" s="6400"/>
      <c r="G2" s="6400"/>
      <c r="H2" s="6400"/>
      <c r="I2" s="6400"/>
      <c r="J2" s="6400"/>
      <c r="K2" s="6400"/>
      <c r="L2" s="6400"/>
      <c r="M2" s="6400"/>
      <c r="N2" s="6400"/>
      <c r="O2" s="6400"/>
      <c r="P2" s="6400"/>
      <c r="Q2" s="6400"/>
      <c r="R2" s="6400"/>
      <c r="S2" s="6400"/>
      <c r="T2" s="6400"/>
      <c r="U2" s="6400"/>
      <c r="V2" s="6400"/>
      <c r="W2" s="6400"/>
      <c r="X2" s="6400"/>
      <c r="Y2" s="6400"/>
      <c r="Z2" s="6400"/>
      <c r="AA2" s="6400"/>
      <c r="AB2" s="6400"/>
      <c r="AC2" s="6400"/>
      <c r="AD2" s="6400"/>
      <c r="AE2" s="6400"/>
      <c r="AF2" s="6400"/>
      <c r="AG2" s="6400"/>
      <c r="AH2" s="6401"/>
      <c r="AI2" s="6394" t="s">
        <v>1828</v>
      </c>
      <c r="AJ2" s="6395"/>
      <c r="AK2" s="6396" t="s">
        <v>1</v>
      </c>
      <c r="AL2" s="6396"/>
      <c r="AM2" s="6396"/>
      <c r="AN2" s="6396"/>
      <c r="AO2" s="6396"/>
      <c r="AP2" s="6396"/>
      <c r="AQ2" s="6396"/>
      <c r="AR2" s="6397"/>
    </row>
    <row r="3" spans="1:55" ht="13.9" customHeight="1" thickBot="1">
      <c r="A3" s="5614" t="s">
        <v>0</v>
      </c>
      <c r="B3" s="5470">
        <v>29</v>
      </c>
      <c r="C3" s="5471">
        <v>30</v>
      </c>
      <c r="D3" s="5472">
        <v>1</v>
      </c>
      <c r="E3" s="5473">
        <v>2</v>
      </c>
      <c r="F3" s="5474">
        <v>3</v>
      </c>
      <c r="G3" s="5474">
        <v>4</v>
      </c>
      <c r="H3" s="5475">
        <v>5</v>
      </c>
      <c r="I3" s="5472">
        <v>6</v>
      </c>
      <c r="J3" s="5473">
        <v>7</v>
      </c>
      <c r="K3" s="5473">
        <v>8</v>
      </c>
      <c r="L3" s="5474">
        <v>9</v>
      </c>
      <c r="M3" s="5473">
        <v>10</v>
      </c>
      <c r="N3" s="5473">
        <v>11</v>
      </c>
      <c r="O3" s="5471">
        <v>12</v>
      </c>
      <c r="P3" s="5476">
        <v>13</v>
      </c>
      <c r="Q3" s="5473">
        <v>14</v>
      </c>
      <c r="R3" s="5477">
        <v>15</v>
      </c>
      <c r="S3" s="5474">
        <v>16</v>
      </c>
      <c r="T3" s="5474">
        <v>17</v>
      </c>
      <c r="U3" s="5473">
        <v>18</v>
      </c>
      <c r="V3" s="5478">
        <v>19</v>
      </c>
      <c r="W3" s="5479">
        <v>20</v>
      </c>
      <c r="X3" s="5473">
        <v>21</v>
      </c>
      <c r="Y3" s="5473">
        <v>22</v>
      </c>
      <c r="Z3" s="5474">
        <v>23</v>
      </c>
      <c r="AA3" s="5474">
        <v>24</v>
      </c>
      <c r="AB3" s="5473">
        <v>25</v>
      </c>
      <c r="AC3" s="5471">
        <v>26</v>
      </c>
      <c r="AD3" s="5476">
        <v>27</v>
      </c>
      <c r="AE3" s="5473" t="s">
        <v>221</v>
      </c>
      <c r="AF3" s="5473">
        <v>29</v>
      </c>
      <c r="AG3" s="5473">
        <v>30</v>
      </c>
      <c r="AH3" s="5474">
        <v>31</v>
      </c>
      <c r="AI3" s="5473">
        <v>1</v>
      </c>
      <c r="AJ3" s="5480">
        <v>2</v>
      </c>
      <c r="AK3" s="6398"/>
      <c r="AL3" s="6398"/>
      <c r="AM3" s="6398"/>
      <c r="AN3" s="6398"/>
      <c r="AO3" s="6398"/>
      <c r="AP3" s="6398"/>
      <c r="AQ3" s="6398"/>
      <c r="AR3" s="6399"/>
      <c r="AT3" s="5465" t="s">
        <v>2278</v>
      </c>
      <c r="AU3" s="5465" t="s">
        <v>2279</v>
      </c>
      <c r="AV3" s="2190" t="s">
        <v>2280</v>
      </c>
      <c r="AW3" s="1906" t="s">
        <v>2272</v>
      </c>
      <c r="AX3" s="1906" t="s">
        <v>2281</v>
      </c>
      <c r="AY3" s="1906" t="s">
        <v>2282</v>
      </c>
      <c r="AZ3" s="1906" t="s">
        <v>2283</v>
      </c>
      <c r="BA3" s="1906"/>
      <c r="BB3" s="1906" t="s">
        <v>2284</v>
      </c>
      <c r="BC3" s="1906" t="s">
        <v>2306</v>
      </c>
    </row>
    <row r="4" spans="1:55" ht="13.9" customHeight="1" thickBot="1">
      <c r="A4" s="5615" t="s">
        <v>7</v>
      </c>
      <c r="B4" s="5481" t="s">
        <v>13</v>
      </c>
      <c r="C4" s="5482" t="s">
        <v>14</v>
      </c>
      <c r="D4" s="5483" t="s">
        <v>8</v>
      </c>
      <c r="E4" s="5484" t="s">
        <v>9</v>
      </c>
      <c r="F4" s="2298" t="s">
        <v>10</v>
      </c>
      <c r="G4" s="5485" t="s">
        <v>11</v>
      </c>
      <c r="H4" s="5486" t="s">
        <v>12</v>
      </c>
      <c r="I4" s="1893" t="s">
        <v>182</v>
      </c>
      <c r="J4" s="5487" t="s">
        <v>60</v>
      </c>
      <c r="K4" s="5488" t="s">
        <v>224</v>
      </c>
      <c r="L4" s="5488" t="s">
        <v>225</v>
      </c>
      <c r="M4" s="1760" t="s">
        <v>226</v>
      </c>
      <c r="N4" s="5488" t="s">
        <v>208</v>
      </c>
      <c r="O4" s="5489" t="s">
        <v>550</v>
      </c>
      <c r="P4" s="5490" t="s">
        <v>182</v>
      </c>
      <c r="Q4" s="5487" t="s">
        <v>60</v>
      </c>
      <c r="R4" s="5491" t="s">
        <v>224</v>
      </c>
      <c r="S4" s="5488" t="s">
        <v>225</v>
      </c>
      <c r="T4" s="5488" t="s">
        <v>226</v>
      </c>
      <c r="U4" s="5488" t="s">
        <v>208</v>
      </c>
      <c r="V4" s="1878" t="s">
        <v>550</v>
      </c>
      <c r="W4" s="5492" t="s">
        <v>182</v>
      </c>
      <c r="X4" s="5487" t="s">
        <v>60</v>
      </c>
      <c r="Y4" s="5488" t="s">
        <v>224</v>
      </c>
      <c r="Z4" s="5488" t="s">
        <v>225</v>
      </c>
      <c r="AA4" s="5488" t="s">
        <v>226</v>
      </c>
      <c r="AB4" s="5488" t="s">
        <v>208</v>
      </c>
      <c r="AC4" s="5489" t="s">
        <v>550</v>
      </c>
      <c r="AD4" s="5490" t="s">
        <v>182</v>
      </c>
      <c r="AE4" s="5487" t="s">
        <v>60</v>
      </c>
      <c r="AF4" s="5487" t="s">
        <v>224</v>
      </c>
      <c r="AG4" s="5488" t="s">
        <v>225</v>
      </c>
      <c r="AH4" s="5488" t="s">
        <v>226</v>
      </c>
      <c r="AI4" s="1760" t="s">
        <v>208</v>
      </c>
      <c r="AJ4" s="5493" t="s">
        <v>550</v>
      </c>
      <c r="AK4" s="5494" t="s">
        <v>2</v>
      </c>
      <c r="AL4" s="5495" t="s">
        <v>3</v>
      </c>
      <c r="AM4" s="5495" t="s">
        <v>4</v>
      </c>
      <c r="AN4" s="5495" t="s">
        <v>5</v>
      </c>
      <c r="AO4" s="5496" t="s">
        <v>775</v>
      </c>
      <c r="AP4" s="5496" t="s">
        <v>1169</v>
      </c>
      <c r="AQ4" s="5496" t="s">
        <v>777</v>
      </c>
      <c r="AR4" s="5497" t="s">
        <v>6</v>
      </c>
      <c r="AT4" s="1906"/>
      <c r="AU4" s="1906"/>
      <c r="AV4" s="1906"/>
      <c r="AW4" s="1906" t="s">
        <v>2273</v>
      </c>
      <c r="AX4" s="1906" t="s">
        <v>2285</v>
      </c>
      <c r="AY4" t="s">
        <v>2285</v>
      </c>
      <c r="AZ4" s="1906" t="s">
        <v>2285</v>
      </c>
      <c r="BA4" s="1906"/>
      <c r="BB4" s="1906" t="s">
        <v>1934</v>
      </c>
      <c r="BC4" s="1906" t="s">
        <v>2307</v>
      </c>
    </row>
    <row r="5" spans="1:55" ht="19.149999999999999" customHeight="1" thickBot="1">
      <c r="A5" s="5619" t="s">
        <v>490</v>
      </c>
      <c r="B5" s="2743" t="s">
        <v>2</v>
      </c>
      <c r="C5" s="1320" t="s">
        <v>3</v>
      </c>
      <c r="D5" s="5498" t="s">
        <v>16</v>
      </c>
      <c r="E5" s="3956" t="s">
        <v>58</v>
      </c>
      <c r="F5" s="166" t="s">
        <v>16</v>
      </c>
      <c r="G5" s="166" t="s">
        <v>16</v>
      </c>
      <c r="H5" s="1898" t="s">
        <v>4</v>
      </c>
      <c r="I5" s="5499" t="s">
        <v>4</v>
      </c>
      <c r="J5" s="166" t="s">
        <v>16</v>
      </c>
      <c r="K5" s="5500" t="s">
        <v>3</v>
      </c>
      <c r="L5" s="1298" t="s">
        <v>15</v>
      </c>
      <c r="M5" s="176" t="s">
        <v>2</v>
      </c>
      <c r="N5" s="166" t="s">
        <v>16</v>
      </c>
      <c r="O5" s="1320" t="s">
        <v>3</v>
      </c>
      <c r="P5" s="2743" t="s">
        <v>2</v>
      </c>
      <c r="Q5" s="1312" t="s">
        <v>3</v>
      </c>
      <c r="R5" s="1896" t="s">
        <v>16</v>
      </c>
      <c r="S5" s="177" t="s">
        <v>58</v>
      </c>
      <c r="T5" s="5648" t="s">
        <v>16</v>
      </c>
      <c r="U5" s="5643" t="s">
        <v>16</v>
      </c>
      <c r="V5" s="5649" t="s">
        <v>4</v>
      </c>
      <c r="W5" s="5650" t="s">
        <v>4</v>
      </c>
      <c r="X5" s="5643" t="s">
        <v>16</v>
      </c>
      <c r="Y5" s="5647" t="s">
        <v>15</v>
      </c>
      <c r="Z5" s="5645" t="s">
        <v>2</v>
      </c>
      <c r="AA5" s="5645" t="s">
        <v>2</v>
      </c>
      <c r="AB5" s="5673" t="s">
        <v>3</v>
      </c>
      <c r="AC5" s="5644" t="s">
        <v>16</v>
      </c>
      <c r="AD5" s="1295" t="s">
        <v>54</v>
      </c>
      <c r="AE5" s="176" t="s">
        <v>2</v>
      </c>
      <c r="AF5" s="1296" t="s">
        <v>4</v>
      </c>
      <c r="AG5" s="1296" t="s">
        <v>4</v>
      </c>
      <c r="AH5" s="166" t="s">
        <v>16</v>
      </c>
      <c r="AI5" s="5500" t="s">
        <v>3</v>
      </c>
      <c r="AJ5" s="1302" t="s">
        <v>16</v>
      </c>
      <c r="AK5" s="5501">
        <f t="shared" ref="AK5:AK37" si="0">COUNTIF(D5:AH5,$AK$4)</f>
        <v>7</v>
      </c>
      <c r="AL5" s="4280">
        <f t="shared" ref="AL5:AL37" si="1">COUNTIF(D5:AH5,$AL$4)</f>
        <v>5</v>
      </c>
      <c r="AM5" s="4280">
        <f t="shared" ref="AM5:AM37" si="2">COUNTIF(D5:AH5,$AM$4)</f>
        <v>6</v>
      </c>
      <c r="AN5" s="4280">
        <f t="shared" ref="AN5:AN37" si="3">COUNTIF(D5:AH5,$AN$4)</f>
        <v>11</v>
      </c>
      <c r="AO5" s="4281">
        <f t="shared" ref="AO5:AO33" si="4">COUNTIF(D5:AH5,$AO$4)</f>
        <v>0</v>
      </c>
      <c r="AP5" s="4281">
        <f t="shared" ref="AP5:AP37" si="5">IF(I5="off",0,1)+IF(R5="off",0,1)</f>
        <v>1</v>
      </c>
      <c r="AQ5" s="4281">
        <v>3</v>
      </c>
      <c r="AR5" s="4282">
        <f t="shared" ref="AR5:AR33" si="6">(AL5*2)+(AM5*2)+AO5</f>
        <v>22</v>
      </c>
      <c r="AU5" s="5468"/>
      <c r="AX5" t="s">
        <v>46</v>
      </c>
      <c r="AY5" t="s">
        <v>523</v>
      </c>
      <c r="AZ5" t="s">
        <v>1685</v>
      </c>
      <c r="BB5" t="s">
        <v>527</v>
      </c>
    </row>
    <row r="6" spans="1:55" ht="16.899999999999999" customHeight="1">
      <c r="A6" s="5620" t="s">
        <v>36</v>
      </c>
      <c r="B6" s="5502" t="s">
        <v>15</v>
      </c>
      <c r="C6" s="1327" t="s">
        <v>3</v>
      </c>
      <c r="D6" s="118" t="s">
        <v>16</v>
      </c>
      <c r="E6" s="105" t="s">
        <v>2</v>
      </c>
      <c r="F6" s="1298" t="s">
        <v>15</v>
      </c>
      <c r="G6" s="120" t="s">
        <v>16</v>
      </c>
      <c r="H6" s="99" t="s">
        <v>16</v>
      </c>
      <c r="I6" s="118" t="s">
        <v>16</v>
      </c>
      <c r="J6" s="105" t="s">
        <v>2</v>
      </c>
      <c r="K6" s="1295" t="s">
        <v>3</v>
      </c>
      <c r="L6" s="105" t="s">
        <v>2</v>
      </c>
      <c r="M6" s="1298" t="s">
        <v>15</v>
      </c>
      <c r="N6" s="120" t="s">
        <v>16</v>
      </c>
      <c r="O6" s="99" t="s">
        <v>16</v>
      </c>
      <c r="P6" s="5503" t="s">
        <v>58</v>
      </c>
      <c r="Q6" s="105" t="s">
        <v>2</v>
      </c>
      <c r="R6" s="5504" t="s">
        <v>3</v>
      </c>
      <c r="S6" s="120" t="s">
        <v>16</v>
      </c>
      <c r="T6" s="119" t="s">
        <v>4</v>
      </c>
      <c r="U6" s="119" t="s">
        <v>4</v>
      </c>
      <c r="V6" s="3846" t="s">
        <v>16</v>
      </c>
      <c r="W6" s="5503" t="s">
        <v>58</v>
      </c>
      <c r="X6" s="1773" t="s">
        <v>3</v>
      </c>
      <c r="Y6" s="2895" t="s">
        <v>806</v>
      </c>
      <c r="Z6" s="2895" t="s">
        <v>2</v>
      </c>
      <c r="AA6" s="5500" t="s">
        <v>3</v>
      </c>
      <c r="AB6" s="2762" t="s">
        <v>16</v>
      </c>
      <c r="AC6" s="3846" t="s">
        <v>16</v>
      </c>
      <c r="AD6" s="103" t="s">
        <v>2</v>
      </c>
      <c r="AE6" s="5207" t="s">
        <v>3</v>
      </c>
      <c r="AF6" s="105" t="s">
        <v>2</v>
      </c>
      <c r="AG6" s="105" t="s">
        <v>2</v>
      </c>
      <c r="AH6" s="105" t="s">
        <v>2</v>
      </c>
      <c r="AI6" s="120" t="s">
        <v>16</v>
      </c>
      <c r="AJ6" s="100" t="s">
        <v>16</v>
      </c>
      <c r="AK6" s="5505">
        <f t="shared" si="0"/>
        <v>11</v>
      </c>
      <c r="AL6" s="5506">
        <f t="shared" si="1"/>
        <v>5</v>
      </c>
      <c r="AM6" s="5506">
        <f t="shared" si="2"/>
        <v>2</v>
      </c>
      <c r="AN6" s="5506">
        <f t="shared" si="3"/>
        <v>10</v>
      </c>
      <c r="AO6" s="5507">
        <f t="shared" si="4"/>
        <v>0</v>
      </c>
      <c r="AP6" s="5507">
        <f t="shared" si="5"/>
        <v>1</v>
      </c>
      <c r="AQ6" s="5507">
        <v>2</v>
      </c>
      <c r="AR6" s="4283">
        <f t="shared" si="6"/>
        <v>14</v>
      </c>
      <c r="AV6" s="5468"/>
      <c r="AX6" t="s">
        <v>1799</v>
      </c>
      <c r="AY6" t="s">
        <v>27</v>
      </c>
      <c r="AZ6" t="s">
        <v>25</v>
      </c>
      <c r="BB6" t="s">
        <v>526</v>
      </c>
    </row>
    <row r="7" spans="1:55" ht="16.899999999999999" customHeight="1" thickBot="1">
      <c r="A7" s="5621" t="s">
        <v>1497</v>
      </c>
      <c r="B7" s="138" t="s">
        <v>2</v>
      </c>
      <c r="C7" s="125" t="s">
        <v>2</v>
      </c>
      <c r="D7" s="118" t="s">
        <v>16</v>
      </c>
      <c r="E7" s="1298" t="s">
        <v>15</v>
      </c>
      <c r="F7" s="120" t="s">
        <v>16</v>
      </c>
      <c r="G7" s="120" t="s">
        <v>16</v>
      </c>
      <c r="H7" s="139" t="s">
        <v>4</v>
      </c>
      <c r="I7" s="4000" t="s">
        <v>4</v>
      </c>
      <c r="J7" s="120" t="s">
        <v>16</v>
      </c>
      <c r="K7" s="105" t="s">
        <v>2</v>
      </c>
      <c r="L7" s="1295" t="s">
        <v>3</v>
      </c>
      <c r="M7" s="105" t="s">
        <v>2</v>
      </c>
      <c r="N7" s="3556" t="s">
        <v>3</v>
      </c>
      <c r="O7" s="99" t="s">
        <v>16</v>
      </c>
      <c r="P7" s="1298" t="s">
        <v>15</v>
      </c>
      <c r="Q7" s="1295" t="s">
        <v>3</v>
      </c>
      <c r="R7" s="97" t="s">
        <v>16</v>
      </c>
      <c r="S7" s="120" t="s">
        <v>16</v>
      </c>
      <c r="T7" s="104" t="s">
        <v>4</v>
      </c>
      <c r="U7" s="104" t="s">
        <v>4</v>
      </c>
      <c r="V7" s="99" t="s">
        <v>16</v>
      </c>
      <c r="W7" s="1773" t="s">
        <v>3</v>
      </c>
      <c r="X7" s="105" t="s">
        <v>2</v>
      </c>
      <c r="Y7" s="105" t="s">
        <v>2</v>
      </c>
      <c r="Z7" s="1295" t="s">
        <v>3</v>
      </c>
      <c r="AA7" s="105" t="s">
        <v>2</v>
      </c>
      <c r="AB7" s="120" t="s">
        <v>16</v>
      </c>
      <c r="AC7" s="99" t="s">
        <v>16</v>
      </c>
      <c r="AD7" s="103" t="s">
        <v>2</v>
      </c>
      <c r="AE7" s="105" t="s">
        <v>2</v>
      </c>
      <c r="AF7" s="104" t="s">
        <v>4</v>
      </c>
      <c r="AG7" s="104" t="s">
        <v>4</v>
      </c>
      <c r="AH7" s="120" t="s">
        <v>16</v>
      </c>
      <c r="AI7" s="120" t="s">
        <v>16</v>
      </c>
      <c r="AJ7" s="1301" t="s">
        <v>3</v>
      </c>
      <c r="AK7" s="5505">
        <f t="shared" si="0"/>
        <v>9</v>
      </c>
      <c r="AL7" s="5506">
        <f t="shared" si="1"/>
        <v>5</v>
      </c>
      <c r="AM7" s="5506">
        <f t="shared" si="2"/>
        <v>6</v>
      </c>
      <c r="AN7" s="5506">
        <f t="shared" si="3"/>
        <v>11</v>
      </c>
      <c r="AO7" s="5507">
        <f t="shared" si="4"/>
        <v>0</v>
      </c>
      <c r="AP7" s="5507">
        <f t="shared" si="5"/>
        <v>1</v>
      </c>
      <c r="AQ7" s="5507">
        <v>2</v>
      </c>
      <c r="AR7" s="4283">
        <f t="shared" si="6"/>
        <v>22</v>
      </c>
      <c r="AZ7" t="s">
        <v>41</v>
      </c>
      <c r="BB7" t="s">
        <v>646</v>
      </c>
    </row>
    <row r="8" spans="1:55" ht="16.899999999999999" customHeight="1" thickBot="1">
      <c r="A8" s="5622" t="s">
        <v>46</v>
      </c>
      <c r="B8" s="2736" t="s">
        <v>2</v>
      </c>
      <c r="C8" s="5508" t="s">
        <v>54</v>
      </c>
      <c r="D8" s="5509" t="s">
        <v>3</v>
      </c>
      <c r="E8" s="1297" t="s">
        <v>2</v>
      </c>
      <c r="F8" s="148" t="s">
        <v>16</v>
      </c>
      <c r="G8" s="148" t="s">
        <v>16</v>
      </c>
      <c r="H8" s="153" t="s">
        <v>4</v>
      </c>
      <c r="I8" s="5510" t="s">
        <v>4</v>
      </c>
      <c r="J8" s="148" t="s">
        <v>16</v>
      </c>
      <c r="K8" s="1774" t="s">
        <v>3</v>
      </c>
      <c r="L8" s="1313" t="s">
        <v>15</v>
      </c>
      <c r="M8" s="1297" t="s">
        <v>2</v>
      </c>
      <c r="N8" s="148" t="s">
        <v>16</v>
      </c>
      <c r="O8" s="3556" t="s">
        <v>3</v>
      </c>
      <c r="P8" s="5511" t="s">
        <v>1706</v>
      </c>
      <c r="Q8" s="1774" t="s">
        <v>3</v>
      </c>
      <c r="R8" s="152" t="s">
        <v>16</v>
      </c>
      <c r="S8" s="148" t="s">
        <v>16</v>
      </c>
      <c r="T8" s="142" t="s">
        <v>4</v>
      </c>
      <c r="U8" s="142" t="s">
        <v>4</v>
      </c>
      <c r="V8" s="1324" t="s">
        <v>16</v>
      </c>
      <c r="W8" s="2916" t="s">
        <v>3</v>
      </c>
      <c r="X8" s="1297" t="s">
        <v>2</v>
      </c>
      <c r="Y8" s="5512" t="s">
        <v>1706</v>
      </c>
      <c r="Z8" s="1313" t="s">
        <v>15</v>
      </c>
      <c r="AA8" s="1774" t="s">
        <v>3</v>
      </c>
      <c r="AB8" s="148" t="s">
        <v>16</v>
      </c>
      <c r="AC8" s="1324" t="s">
        <v>16</v>
      </c>
      <c r="AD8" s="5513" t="s">
        <v>58</v>
      </c>
      <c r="AE8" s="1774" t="s">
        <v>3</v>
      </c>
      <c r="AF8" s="142" t="s">
        <v>4</v>
      </c>
      <c r="AG8" s="142" t="s">
        <v>4</v>
      </c>
      <c r="AH8" s="148" t="s">
        <v>16</v>
      </c>
      <c r="AI8" s="148" t="s">
        <v>16</v>
      </c>
      <c r="AJ8" s="3552" t="s">
        <v>3</v>
      </c>
      <c r="AK8" s="5514">
        <f t="shared" si="0"/>
        <v>5</v>
      </c>
      <c r="AL8" s="5515">
        <f t="shared" si="1"/>
        <v>7</v>
      </c>
      <c r="AM8" s="5515">
        <f t="shared" si="2"/>
        <v>6</v>
      </c>
      <c r="AN8" s="5515">
        <f t="shared" si="3"/>
        <v>10</v>
      </c>
      <c r="AO8" s="5516">
        <f t="shared" si="4"/>
        <v>0</v>
      </c>
      <c r="AP8" s="5516">
        <f t="shared" si="5"/>
        <v>1</v>
      </c>
      <c r="AQ8" s="5516">
        <v>2</v>
      </c>
      <c r="AR8" s="4286">
        <f t="shared" si="6"/>
        <v>26</v>
      </c>
      <c r="AT8" s="5468">
        <v>2</v>
      </c>
      <c r="AU8" s="5468"/>
      <c r="AZ8" t="s">
        <v>524</v>
      </c>
      <c r="BB8" t="s">
        <v>36</v>
      </c>
    </row>
    <row r="9" spans="1:55" ht="16.899999999999999" customHeight="1" thickBot="1">
      <c r="A9" s="5623" t="s">
        <v>40</v>
      </c>
      <c r="B9" s="2739" t="s">
        <v>3</v>
      </c>
      <c r="C9" s="3619" t="s">
        <v>2</v>
      </c>
      <c r="D9" s="165" t="s">
        <v>16</v>
      </c>
      <c r="E9" s="1312" t="s">
        <v>3</v>
      </c>
      <c r="F9" s="166" t="s">
        <v>16</v>
      </c>
      <c r="G9" s="166" t="s">
        <v>16</v>
      </c>
      <c r="H9" s="2830" t="s">
        <v>3</v>
      </c>
      <c r="I9" s="5517" t="s">
        <v>3</v>
      </c>
      <c r="J9" s="1296" t="s">
        <v>4</v>
      </c>
      <c r="K9" s="1296" t="s">
        <v>4</v>
      </c>
      <c r="L9" s="166" t="s">
        <v>16</v>
      </c>
      <c r="M9" s="1311" t="s">
        <v>3</v>
      </c>
      <c r="N9" s="148" t="s">
        <v>16</v>
      </c>
      <c r="O9" s="3556" t="s">
        <v>3</v>
      </c>
      <c r="P9" s="5518" t="s">
        <v>2</v>
      </c>
      <c r="Q9" s="176" t="s">
        <v>2</v>
      </c>
      <c r="R9" s="1896" t="s">
        <v>16</v>
      </c>
      <c r="S9" s="177" t="s">
        <v>2</v>
      </c>
      <c r="T9" s="5642" t="s">
        <v>2</v>
      </c>
      <c r="U9" s="5643" t="s">
        <v>16</v>
      </c>
      <c r="V9" s="5644" t="s">
        <v>16</v>
      </c>
      <c r="W9" s="5642" t="s">
        <v>2</v>
      </c>
      <c r="X9" s="5645" t="s">
        <v>2</v>
      </c>
      <c r="Y9" s="5645" t="s">
        <v>2</v>
      </c>
      <c r="Z9" s="5646" t="s">
        <v>3</v>
      </c>
      <c r="AA9" s="5647" t="s">
        <v>15</v>
      </c>
      <c r="AB9" s="5643" t="s">
        <v>16</v>
      </c>
      <c r="AC9" s="5644" t="s">
        <v>16</v>
      </c>
      <c r="AD9" s="2743" t="s">
        <v>2</v>
      </c>
      <c r="AE9" s="1312" t="s">
        <v>3</v>
      </c>
      <c r="AF9" s="176" t="s">
        <v>2</v>
      </c>
      <c r="AG9" s="166" t="s">
        <v>16</v>
      </c>
      <c r="AH9" s="1296" t="s">
        <v>4</v>
      </c>
      <c r="AI9" s="1296" t="s">
        <v>4</v>
      </c>
      <c r="AJ9" s="1302" t="s">
        <v>16</v>
      </c>
      <c r="AK9" s="5501">
        <f t="shared" si="0"/>
        <v>10</v>
      </c>
      <c r="AL9" s="4280">
        <f t="shared" si="1"/>
        <v>7</v>
      </c>
      <c r="AM9" s="4280">
        <f t="shared" si="2"/>
        <v>3</v>
      </c>
      <c r="AN9" s="4280">
        <f t="shared" si="3"/>
        <v>11</v>
      </c>
      <c r="AO9" s="4281">
        <f t="shared" si="4"/>
        <v>0</v>
      </c>
      <c r="AP9" s="4281">
        <f t="shared" si="5"/>
        <v>1</v>
      </c>
      <c r="AQ9" s="4281">
        <v>2</v>
      </c>
      <c r="AR9" s="4282">
        <f t="shared" si="6"/>
        <v>20</v>
      </c>
    </row>
    <row r="10" spans="1:55" ht="16.899999999999999" customHeight="1">
      <c r="A10" s="5624" t="s">
        <v>1709</v>
      </c>
      <c r="B10" s="5502" t="s">
        <v>15</v>
      </c>
      <c r="C10" s="125" t="s">
        <v>2</v>
      </c>
      <c r="D10" s="118" t="s">
        <v>16</v>
      </c>
      <c r="E10" s="1295" t="s">
        <v>3</v>
      </c>
      <c r="F10" s="105" t="s">
        <v>2</v>
      </c>
      <c r="G10" s="120" t="s">
        <v>16</v>
      </c>
      <c r="H10" s="99" t="s">
        <v>16</v>
      </c>
      <c r="I10" s="118" t="s">
        <v>16</v>
      </c>
      <c r="J10" s="104" t="s">
        <v>4</v>
      </c>
      <c r="K10" s="104" t="s">
        <v>4</v>
      </c>
      <c r="L10" s="120" t="s">
        <v>16</v>
      </c>
      <c r="M10" s="105" t="s">
        <v>2</v>
      </c>
      <c r="N10" s="1326" t="s">
        <v>16</v>
      </c>
      <c r="O10" s="5519" t="s">
        <v>1047</v>
      </c>
      <c r="P10" s="1298" t="s">
        <v>15</v>
      </c>
      <c r="Q10" s="1295" t="s">
        <v>3</v>
      </c>
      <c r="R10" s="97" t="s">
        <v>16</v>
      </c>
      <c r="S10" s="105" t="s">
        <v>2</v>
      </c>
      <c r="T10" s="2895" t="s">
        <v>2</v>
      </c>
      <c r="U10" s="2762" t="s">
        <v>16</v>
      </c>
      <c r="V10" s="358" t="s">
        <v>4</v>
      </c>
      <c r="W10" s="5527" t="s">
        <v>4</v>
      </c>
      <c r="X10" s="2762" t="s">
        <v>16</v>
      </c>
      <c r="Y10" s="2895" t="s">
        <v>2</v>
      </c>
      <c r="Z10" s="5530" t="s">
        <v>15</v>
      </c>
      <c r="AA10" s="2762" t="s">
        <v>16</v>
      </c>
      <c r="AB10" s="2762" t="s">
        <v>16</v>
      </c>
      <c r="AC10" s="5641" t="s">
        <v>1047</v>
      </c>
      <c r="AD10" s="138" t="s">
        <v>1132</v>
      </c>
      <c r="AE10" s="105" t="s">
        <v>2</v>
      </c>
      <c r="AF10" s="1295" t="s">
        <v>3</v>
      </c>
      <c r="AG10" s="120" t="s">
        <v>16</v>
      </c>
      <c r="AH10" s="104" t="s">
        <v>4</v>
      </c>
      <c r="AI10" s="104" t="s">
        <v>4</v>
      </c>
      <c r="AJ10" s="100" t="s">
        <v>16</v>
      </c>
      <c r="AK10" s="5505">
        <f t="shared" si="0"/>
        <v>8</v>
      </c>
      <c r="AL10" s="5506">
        <f t="shared" si="1"/>
        <v>3</v>
      </c>
      <c r="AM10" s="5506">
        <f t="shared" si="2"/>
        <v>5</v>
      </c>
      <c r="AN10" s="5506">
        <f t="shared" si="3"/>
        <v>12</v>
      </c>
      <c r="AO10" s="5507">
        <f t="shared" si="4"/>
        <v>2</v>
      </c>
      <c r="AP10" s="5507">
        <f t="shared" si="5"/>
        <v>0</v>
      </c>
      <c r="AQ10" s="5507">
        <v>2</v>
      </c>
      <c r="AR10" s="4283">
        <f t="shared" si="6"/>
        <v>18</v>
      </c>
    </row>
    <row r="11" spans="1:55" ht="16.899999999999999" customHeight="1" thickBot="1">
      <c r="A11" s="5625" t="s">
        <v>37</v>
      </c>
      <c r="B11" s="2916" t="s">
        <v>3</v>
      </c>
      <c r="C11" s="2742" t="s">
        <v>2</v>
      </c>
      <c r="D11" s="141" t="s">
        <v>16</v>
      </c>
      <c r="E11" s="1774" t="s">
        <v>3</v>
      </c>
      <c r="F11" s="1297" t="s">
        <v>2</v>
      </c>
      <c r="G11" s="148" t="s">
        <v>16</v>
      </c>
      <c r="H11" s="1324" t="s">
        <v>16</v>
      </c>
      <c r="I11" s="5520" t="s">
        <v>3</v>
      </c>
      <c r="J11" s="142" t="s">
        <v>4</v>
      </c>
      <c r="K11" s="142" t="s">
        <v>4</v>
      </c>
      <c r="L11" s="148" t="s">
        <v>16</v>
      </c>
      <c r="M11" s="1297" t="s">
        <v>2</v>
      </c>
      <c r="N11" s="1774" t="s">
        <v>3</v>
      </c>
      <c r="O11" s="1324" t="s">
        <v>16</v>
      </c>
      <c r="P11" s="146" t="s">
        <v>2289</v>
      </c>
      <c r="Q11" s="1313" t="s">
        <v>15</v>
      </c>
      <c r="R11" s="152" t="s">
        <v>16</v>
      </c>
      <c r="S11" s="5640" t="s">
        <v>902</v>
      </c>
      <c r="T11" s="148" t="s">
        <v>16</v>
      </c>
      <c r="U11" s="148" t="s">
        <v>16</v>
      </c>
      <c r="V11" s="143" t="s">
        <v>4</v>
      </c>
      <c r="W11" s="1900" t="s">
        <v>4</v>
      </c>
      <c r="X11" s="148" t="s">
        <v>16</v>
      </c>
      <c r="Y11" s="1774" t="s">
        <v>3</v>
      </c>
      <c r="Z11" s="1297" t="s">
        <v>2</v>
      </c>
      <c r="AA11" s="1297" t="s">
        <v>2</v>
      </c>
      <c r="AB11" s="148" t="s">
        <v>16</v>
      </c>
      <c r="AC11" s="3556" t="s">
        <v>3</v>
      </c>
      <c r="AD11" s="2736" t="s">
        <v>2</v>
      </c>
      <c r="AE11" s="1297" t="s">
        <v>2</v>
      </c>
      <c r="AF11" s="1313" t="s">
        <v>15</v>
      </c>
      <c r="AG11" s="148" t="s">
        <v>16</v>
      </c>
      <c r="AH11" s="142" t="s">
        <v>4</v>
      </c>
      <c r="AI11" s="142" t="s">
        <v>4</v>
      </c>
      <c r="AJ11" s="147" t="s">
        <v>16</v>
      </c>
      <c r="AK11" s="5521">
        <f t="shared" si="0"/>
        <v>8</v>
      </c>
      <c r="AL11" s="5522">
        <f t="shared" si="1"/>
        <v>5</v>
      </c>
      <c r="AM11" s="5522">
        <f t="shared" si="2"/>
        <v>5</v>
      </c>
      <c r="AN11" s="5522">
        <f t="shared" si="3"/>
        <v>11</v>
      </c>
      <c r="AO11" s="3989">
        <f t="shared" si="4"/>
        <v>0</v>
      </c>
      <c r="AP11" s="3989">
        <f t="shared" si="5"/>
        <v>1</v>
      </c>
      <c r="AQ11" s="3989">
        <v>2</v>
      </c>
      <c r="AR11" s="4284">
        <f t="shared" si="6"/>
        <v>20</v>
      </c>
    </row>
    <row r="12" spans="1:55" ht="16.899999999999999" customHeight="1" thickBot="1">
      <c r="A12" s="5626" t="s">
        <v>22</v>
      </c>
      <c r="B12" s="3544" t="s">
        <v>4</v>
      </c>
      <c r="C12" s="1898" t="s">
        <v>4</v>
      </c>
      <c r="D12" s="165" t="s">
        <v>16</v>
      </c>
      <c r="E12" s="166" t="s">
        <v>16</v>
      </c>
      <c r="F12" s="1312" t="s">
        <v>3</v>
      </c>
      <c r="G12" s="166" t="s">
        <v>16</v>
      </c>
      <c r="H12" s="5523" t="s">
        <v>1047</v>
      </c>
      <c r="I12" s="5517" t="s">
        <v>3</v>
      </c>
      <c r="J12" s="176" t="s">
        <v>2</v>
      </c>
      <c r="K12" s="176" t="s">
        <v>2</v>
      </c>
      <c r="L12" s="1296" t="s">
        <v>4</v>
      </c>
      <c r="M12" s="1296" t="s">
        <v>4</v>
      </c>
      <c r="N12" s="166" t="s">
        <v>16</v>
      </c>
      <c r="O12" s="1326" t="s">
        <v>16</v>
      </c>
      <c r="P12" s="171" t="s">
        <v>2</v>
      </c>
      <c r="Q12" s="3956" t="s">
        <v>15</v>
      </c>
      <c r="R12" s="1896" t="s">
        <v>16</v>
      </c>
      <c r="S12" s="3956" t="s">
        <v>15</v>
      </c>
      <c r="T12" s="176" t="s">
        <v>2</v>
      </c>
      <c r="U12" s="166" t="s">
        <v>16</v>
      </c>
      <c r="V12" s="1302" t="s">
        <v>16</v>
      </c>
      <c r="W12" s="2743" t="s">
        <v>2</v>
      </c>
      <c r="X12" s="1296" t="s">
        <v>4</v>
      </c>
      <c r="Y12" s="1296" t="s">
        <v>4</v>
      </c>
      <c r="Z12" s="166" t="s">
        <v>16</v>
      </c>
      <c r="AA12" s="3956" t="s">
        <v>15</v>
      </c>
      <c r="AB12" s="5674" t="s">
        <v>16</v>
      </c>
      <c r="AC12" s="5675" t="s">
        <v>3</v>
      </c>
      <c r="AD12" s="1312" t="s">
        <v>3</v>
      </c>
      <c r="AE12" s="176" t="s">
        <v>2</v>
      </c>
      <c r="AF12" s="176" t="s">
        <v>2</v>
      </c>
      <c r="AG12" s="1312" t="s">
        <v>3</v>
      </c>
      <c r="AH12" s="166" t="s">
        <v>16</v>
      </c>
      <c r="AI12" s="166" t="s">
        <v>16</v>
      </c>
      <c r="AJ12" s="2735" t="s">
        <v>4</v>
      </c>
      <c r="AK12" s="5501">
        <f t="shared" si="0"/>
        <v>10</v>
      </c>
      <c r="AL12" s="4280">
        <f t="shared" si="1"/>
        <v>5</v>
      </c>
      <c r="AM12" s="4280">
        <f t="shared" si="2"/>
        <v>4</v>
      </c>
      <c r="AN12" s="4280">
        <f t="shared" si="3"/>
        <v>11</v>
      </c>
      <c r="AO12" s="4281">
        <f t="shared" si="4"/>
        <v>1</v>
      </c>
      <c r="AP12" s="4281">
        <f t="shared" si="5"/>
        <v>1</v>
      </c>
      <c r="AQ12" s="4281">
        <v>3</v>
      </c>
      <c r="AR12" s="4282">
        <f t="shared" si="6"/>
        <v>19</v>
      </c>
      <c r="AU12" s="5468"/>
    </row>
    <row r="13" spans="1:55" ht="16.899999999999999" customHeight="1" thickBot="1">
      <c r="A13" s="5627" t="s">
        <v>523</v>
      </c>
      <c r="B13" s="130" t="s">
        <v>4</v>
      </c>
      <c r="C13" s="139" t="s">
        <v>4</v>
      </c>
      <c r="D13" s="118" t="s">
        <v>16</v>
      </c>
      <c r="E13" s="120" t="s">
        <v>16</v>
      </c>
      <c r="F13" s="1295" t="s">
        <v>3</v>
      </c>
      <c r="G13" s="5519" t="s">
        <v>1047</v>
      </c>
      <c r="H13" s="99" t="s">
        <v>16</v>
      </c>
      <c r="I13" s="118" t="s">
        <v>16</v>
      </c>
      <c r="J13" s="1298" t="s">
        <v>15</v>
      </c>
      <c r="K13" s="105" t="s">
        <v>2</v>
      </c>
      <c r="L13" s="104" t="s">
        <v>4</v>
      </c>
      <c r="M13" s="104" t="s">
        <v>4</v>
      </c>
      <c r="N13" s="120" t="s">
        <v>16</v>
      </c>
      <c r="O13" s="99" t="s">
        <v>16</v>
      </c>
      <c r="P13" s="103" t="s">
        <v>2</v>
      </c>
      <c r="Q13" s="105" t="s">
        <v>2</v>
      </c>
      <c r="R13" s="5504" t="s">
        <v>3</v>
      </c>
      <c r="S13" s="1298" t="s">
        <v>15</v>
      </c>
      <c r="T13" s="105" t="s">
        <v>2</v>
      </c>
      <c r="U13" s="120" t="s">
        <v>16</v>
      </c>
      <c r="V13" s="100" t="s">
        <v>16</v>
      </c>
      <c r="W13" s="138" t="s">
        <v>2</v>
      </c>
      <c r="X13" s="104" t="s">
        <v>4</v>
      </c>
      <c r="Y13" s="104" t="s">
        <v>4</v>
      </c>
      <c r="Z13" s="120" t="s">
        <v>16</v>
      </c>
      <c r="AA13" s="105" t="s">
        <v>2</v>
      </c>
      <c r="AB13" s="1295" t="s">
        <v>3</v>
      </c>
      <c r="AC13" s="99" t="s">
        <v>16</v>
      </c>
      <c r="AD13" s="1295" t="s">
        <v>3</v>
      </c>
      <c r="AE13" s="5677" t="s">
        <v>2310</v>
      </c>
      <c r="AF13" s="5677" t="s">
        <v>2310</v>
      </c>
      <c r="AG13" s="1295" t="s">
        <v>3</v>
      </c>
      <c r="AH13" s="120" t="s">
        <v>16</v>
      </c>
      <c r="AI13" s="120" t="s">
        <v>16</v>
      </c>
      <c r="AJ13" s="127" t="s">
        <v>4</v>
      </c>
      <c r="AK13" s="5505">
        <f t="shared" si="0"/>
        <v>8</v>
      </c>
      <c r="AL13" s="5506">
        <f t="shared" si="1"/>
        <v>5</v>
      </c>
      <c r="AM13" s="5506">
        <f t="shared" si="2"/>
        <v>4</v>
      </c>
      <c r="AN13" s="5506">
        <f t="shared" si="3"/>
        <v>11</v>
      </c>
      <c r="AO13" s="5507">
        <f t="shared" si="4"/>
        <v>1</v>
      </c>
      <c r="AP13" s="5507">
        <f t="shared" si="5"/>
        <v>1</v>
      </c>
      <c r="AQ13" s="5507">
        <v>2</v>
      </c>
      <c r="AR13" s="4283">
        <f t="shared" si="6"/>
        <v>19</v>
      </c>
    </row>
    <row r="14" spans="1:55" ht="16.899999999999999" customHeight="1" thickBot="1">
      <c r="A14" s="5628" t="s">
        <v>646</v>
      </c>
      <c r="B14" s="1900" t="s">
        <v>4</v>
      </c>
      <c r="C14" s="153" t="s">
        <v>4</v>
      </c>
      <c r="D14" s="141" t="s">
        <v>16</v>
      </c>
      <c r="E14" s="148" t="s">
        <v>16</v>
      </c>
      <c r="F14" s="1774" t="s">
        <v>3</v>
      </c>
      <c r="G14" s="2830" t="s">
        <v>3</v>
      </c>
      <c r="H14" s="1324" t="s">
        <v>16</v>
      </c>
      <c r="I14" s="141" t="s">
        <v>16</v>
      </c>
      <c r="J14" s="1313" t="s">
        <v>15</v>
      </c>
      <c r="K14" s="1297" t="s">
        <v>2</v>
      </c>
      <c r="L14" s="142" t="s">
        <v>4</v>
      </c>
      <c r="M14" s="142" t="s">
        <v>4</v>
      </c>
      <c r="N14" s="148" t="s">
        <v>16</v>
      </c>
      <c r="O14" s="1324" t="s">
        <v>16</v>
      </c>
      <c r="P14" s="146" t="s">
        <v>2</v>
      </c>
      <c r="Q14" s="1297" t="s">
        <v>2</v>
      </c>
      <c r="R14" s="5525" t="s">
        <v>3</v>
      </c>
      <c r="S14" s="1297" t="s">
        <v>2</v>
      </c>
      <c r="T14" s="1774" t="s">
        <v>3</v>
      </c>
      <c r="U14" s="148" t="s">
        <v>16</v>
      </c>
      <c r="V14" s="147" t="s">
        <v>16</v>
      </c>
      <c r="W14" s="5546" t="s">
        <v>15</v>
      </c>
      <c r="X14" s="142" t="s">
        <v>33</v>
      </c>
      <c r="Y14" s="142" t="s">
        <v>4</v>
      </c>
      <c r="Z14" s="148" t="s">
        <v>16</v>
      </c>
      <c r="AA14" s="1297" t="s">
        <v>2</v>
      </c>
      <c r="AB14" s="1774" t="s">
        <v>54</v>
      </c>
      <c r="AC14" s="1324" t="s">
        <v>16</v>
      </c>
      <c r="AD14" s="1774" t="s">
        <v>3</v>
      </c>
      <c r="AE14" s="1313" t="s">
        <v>15</v>
      </c>
      <c r="AF14" s="148" t="s">
        <v>16</v>
      </c>
      <c r="AG14" s="1297" t="s">
        <v>2</v>
      </c>
      <c r="AH14" s="1297" t="s">
        <v>2</v>
      </c>
      <c r="AI14" s="148" t="s">
        <v>16</v>
      </c>
      <c r="AJ14" s="143" t="s">
        <v>4</v>
      </c>
      <c r="AK14" s="5521">
        <f t="shared" si="0"/>
        <v>10</v>
      </c>
      <c r="AL14" s="5522">
        <f t="shared" si="1"/>
        <v>6</v>
      </c>
      <c r="AM14" s="5522">
        <f t="shared" si="2"/>
        <v>4</v>
      </c>
      <c r="AN14" s="5522">
        <f t="shared" si="3"/>
        <v>11</v>
      </c>
      <c r="AO14" s="3989">
        <f t="shared" si="4"/>
        <v>0</v>
      </c>
      <c r="AP14" s="3989">
        <f t="shared" si="5"/>
        <v>1</v>
      </c>
      <c r="AQ14" s="3989">
        <v>2</v>
      </c>
      <c r="AR14" s="4284">
        <f t="shared" si="6"/>
        <v>20</v>
      </c>
    </row>
    <row r="15" spans="1:55" ht="16.899999999999999" customHeight="1">
      <c r="A15" s="5629" t="s">
        <v>75</v>
      </c>
      <c r="B15" s="3845" t="s">
        <v>16</v>
      </c>
      <c r="C15" s="5526" t="s">
        <v>15</v>
      </c>
      <c r="D15" s="2871" t="s">
        <v>16</v>
      </c>
      <c r="E15" s="2895" t="s">
        <v>2</v>
      </c>
      <c r="F15" s="2895" t="s">
        <v>2</v>
      </c>
      <c r="G15" s="5500" t="s">
        <v>3</v>
      </c>
      <c r="H15" s="354" t="s">
        <v>16</v>
      </c>
      <c r="I15" s="2871" t="s">
        <v>16</v>
      </c>
      <c r="J15" s="5500" t="s">
        <v>3</v>
      </c>
      <c r="K15" s="5503" t="s">
        <v>2288</v>
      </c>
      <c r="L15" s="2895" t="s">
        <v>2</v>
      </c>
      <c r="M15" s="2895" t="s">
        <v>2</v>
      </c>
      <c r="N15" s="2762" t="s">
        <v>16</v>
      </c>
      <c r="O15" s="3846" t="s">
        <v>16</v>
      </c>
      <c r="P15" s="5527" t="s">
        <v>4</v>
      </c>
      <c r="Q15" s="119" t="s">
        <v>4</v>
      </c>
      <c r="R15" s="5528" t="s">
        <v>16</v>
      </c>
      <c r="S15" s="2895" t="s">
        <v>2</v>
      </c>
      <c r="T15" s="5500" t="s">
        <v>3</v>
      </c>
      <c r="U15" s="5529" t="s">
        <v>1047</v>
      </c>
      <c r="V15" s="3846" t="s">
        <v>16</v>
      </c>
      <c r="W15" s="3830" t="s">
        <v>1132</v>
      </c>
      <c r="X15" s="5500" t="s">
        <v>3</v>
      </c>
      <c r="Y15" s="5671" t="s">
        <v>893</v>
      </c>
      <c r="Z15" s="119" t="s">
        <v>4</v>
      </c>
      <c r="AA15" s="119" t="s">
        <v>4</v>
      </c>
      <c r="AB15" s="2762" t="s">
        <v>16</v>
      </c>
      <c r="AC15" s="3846" t="s">
        <v>16</v>
      </c>
      <c r="AD15" s="5530" t="s">
        <v>15</v>
      </c>
      <c r="AE15" s="105" t="s">
        <v>2</v>
      </c>
      <c r="AF15" s="2895" t="s">
        <v>2</v>
      </c>
      <c r="AG15" s="5530" t="s">
        <v>15</v>
      </c>
      <c r="AH15" s="2895" t="s">
        <v>2</v>
      </c>
      <c r="AI15" s="2762" t="s">
        <v>16</v>
      </c>
      <c r="AJ15" s="354" t="s">
        <v>16</v>
      </c>
      <c r="AK15" s="5501">
        <f t="shared" si="0"/>
        <v>10</v>
      </c>
      <c r="AL15" s="4280">
        <f t="shared" si="1"/>
        <v>4</v>
      </c>
      <c r="AM15" s="4280">
        <f t="shared" si="2"/>
        <v>4</v>
      </c>
      <c r="AN15" s="4280">
        <f t="shared" si="3"/>
        <v>9</v>
      </c>
      <c r="AO15" s="4281">
        <f t="shared" si="4"/>
        <v>1</v>
      </c>
      <c r="AP15" s="4281">
        <f t="shared" si="5"/>
        <v>0</v>
      </c>
      <c r="AQ15" s="4281">
        <v>2</v>
      </c>
      <c r="AR15" s="4282">
        <f t="shared" si="6"/>
        <v>17</v>
      </c>
    </row>
    <row r="16" spans="1:55" ht="16.899999999999999" customHeight="1">
      <c r="A16" s="5629" t="s">
        <v>526</v>
      </c>
      <c r="B16" s="140" t="s">
        <v>16</v>
      </c>
      <c r="C16" s="125" t="s">
        <v>2</v>
      </c>
      <c r="D16" s="118" t="s">
        <v>16</v>
      </c>
      <c r="E16" s="105" t="s">
        <v>2</v>
      </c>
      <c r="F16" s="1298" t="s">
        <v>15</v>
      </c>
      <c r="G16" s="5519" t="s">
        <v>1047</v>
      </c>
      <c r="H16" s="100" t="s">
        <v>16</v>
      </c>
      <c r="I16" s="118" t="s">
        <v>16</v>
      </c>
      <c r="J16" s="1295" t="s">
        <v>3</v>
      </c>
      <c r="K16" s="105" t="s">
        <v>2</v>
      </c>
      <c r="L16" s="105" t="s">
        <v>2</v>
      </c>
      <c r="M16" s="105" t="s">
        <v>2</v>
      </c>
      <c r="N16" s="120" t="s">
        <v>16</v>
      </c>
      <c r="O16" s="99" t="s">
        <v>16</v>
      </c>
      <c r="P16" s="130" t="s">
        <v>4</v>
      </c>
      <c r="Q16" s="104" t="s">
        <v>4</v>
      </c>
      <c r="R16" s="97" t="s">
        <v>16</v>
      </c>
      <c r="S16" s="105" t="s">
        <v>2</v>
      </c>
      <c r="T16" s="1295" t="s">
        <v>3</v>
      </c>
      <c r="U16" s="5519" t="s">
        <v>1047</v>
      </c>
      <c r="V16" s="99" t="s">
        <v>16</v>
      </c>
      <c r="W16" s="138" t="s">
        <v>2</v>
      </c>
      <c r="X16" s="105" t="s">
        <v>2</v>
      </c>
      <c r="Y16" s="1295" t="s">
        <v>3</v>
      </c>
      <c r="Z16" s="104" t="s">
        <v>4</v>
      </c>
      <c r="AA16" s="104" t="s">
        <v>4</v>
      </c>
      <c r="AB16" s="120" t="s">
        <v>16</v>
      </c>
      <c r="AC16" s="99" t="s">
        <v>16</v>
      </c>
      <c r="AD16" s="1298" t="s">
        <v>15</v>
      </c>
      <c r="AE16" s="105" t="s">
        <v>2</v>
      </c>
      <c r="AF16" s="105" t="s">
        <v>2</v>
      </c>
      <c r="AG16" s="105" t="s">
        <v>2</v>
      </c>
      <c r="AH16" s="105" t="s">
        <v>2</v>
      </c>
      <c r="AI16" s="120" t="s">
        <v>16</v>
      </c>
      <c r="AJ16" s="100" t="s">
        <v>16</v>
      </c>
      <c r="AK16" s="5505">
        <f t="shared" si="0"/>
        <v>13</v>
      </c>
      <c r="AL16" s="5506">
        <f t="shared" si="1"/>
        <v>3</v>
      </c>
      <c r="AM16" s="5506">
        <f t="shared" si="2"/>
        <v>4</v>
      </c>
      <c r="AN16" s="5506">
        <f t="shared" si="3"/>
        <v>9</v>
      </c>
      <c r="AO16" s="5507">
        <f t="shared" si="4"/>
        <v>2</v>
      </c>
      <c r="AP16" s="5507">
        <f t="shared" si="5"/>
        <v>0</v>
      </c>
      <c r="AQ16" s="5507">
        <v>2</v>
      </c>
      <c r="AR16" s="4283">
        <f t="shared" si="6"/>
        <v>16</v>
      </c>
    </row>
    <row r="17" spans="1:132" ht="16.899999999999999" customHeight="1" thickBot="1">
      <c r="A17" s="5630" t="s">
        <v>39</v>
      </c>
      <c r="B17" s="5531" t="s">
        <v>16</v>
      </c>
      <c r="C17" s="5532" t="s">
        <v>2</v>
      </c>
      <c r="D17" s="3951" t="s">
        <v>16</v>
      </c>
      <c r="E17" s="5533" t="s">
        <v>2</v>
      </c>
      <c r="F17" s="5533" t="s">
        <v>2</v>
      </c>
      <c r="G17" s="5207" t="s">
        <v>3</v>
      </c>
      <c r="H17" s="355" t="s">
        <v>16</v>
      </c>
      <c r="I17" s="3951" t="s">
        <v>16</v>
      </c>
      <c r="J17" s="5207" t="s">
        <v>3</v>
      </c>
      <c r="K17" s="5533" t="s">
        <v>2</v>
      </c>
      <c r="L17" s="5207" t="s">
        <v>3</v>
      </c>
      <c r="M17" s="5207" t="s">
        <v>3</v>
      </c>
      <c r="N17" s="110" t="s">
        <v>16</v>
      </c>
      <c r="O17" s="5534" t="s">
        <v>16</v>
      </c>
      <c r="P17" s="5535" t="s">
        <v>4</v>
      </c>
      <c r="Q17" s="126" t="s">
        <v>4</v>
      </c>
      <c r="R17" s="4274" t="s">
        <v>16</v>
      </c>
      <c r="S17" s="5533" t="s">
        <v>2</v>
      </c>
      <c r="T17" s="5533" t="s">
        <v>2</v>
      </c>
      <c r="U17" s="5536" t="s">
        <v>1047</v>
      </c>
      <c r="V17" s="5534" t="s">
        <v>16</v>
      </c>
      <c r="W17" s="5537" t="s">
        <v>2</v>
      </c>
      <c r="X17" s="5207" t="s">
        <v>3</v>
      </c>
      <c r="Y17" s="5538" t="s">
        <v>15</v>
      </c>
      <c r="Z17" s="126" t="s">
        <v>4</v>
      </c>
      <c r="AA17" s="126" t="s">
        <v>4</v>
      </c>
      <c r="AB17" s="110" t="s">
        <v>16</v>
      </c>
      <c r="AC17" s="5534" t="s">
        <v>16</v>
      </c>
      <c r="AD17" s="5539" t="s">
        <v>2</v>
      </c>
      <c r="AE17" s="5533" t="s">
        <v>2</v>
      </c>
      <c r="AF17" s="5533" t="s">
        <v>2</v>
      </c>
      <c r="AG17" s="5538" t="s">
        <v>15</v>
      </c>
      <c r="AH17" s="5207" t="s">
        <v>3</v>
      </c>
      <c r="AI17" s="110" t="s">
        <v>16</v>
      </c>
      <c r="AJ17" s="355" t="s">
        <v>16</v>
      </c>
      <c r="AK17" s="5521">
        <f t="shared" si="0"/>
        <v>11</v>
      </c>
      <c r="AL17" s="5522">
        <f t="shared" si="1"/>
        <v>6</v>
      </c>
      <c r="AM17" s="5522">
        <f t="shared" si="2"/>
        <v>4</v>
      </c>
      <c r="AN17" s="5522">
        <f t="shared" si="3"/>
        <v>9</v>
      </c>
      <c r="AO17" s="3989">
        <f t="shared" si="4"/>
        <v>1</v>
      </c>
      <c r="AP17" s="3989">
        <f t="shared" si="5"/>
        <v>0</v>
      </c>
      <c r="AQ17" s="3989">
        <v>2</v>
      </c>
      <c r="AR17" s="4284">
        <f t="shared" si="6"/>
        <v>21</v>
      </c>
    </row>
    <row r="18" spans="1:132" ht="16.899999999999999" customHeight="1" thickBot="1">
      <c r="A18" s="3603" t="s">
        <v>42</v>
      </c>
      <c r="B18" s="2743" t="s">
        <v>2</v>
      </c>
      <c r="C18" s="3619" t="s">
        <v>2</v>
      </c>
      <c r="D18" s="5499" t="s">
        <v>4</v>
      </c>
      <c r="E18" s="1296" t="s">
        <v>4</v>
      </c>
      <c r="F18" s="5540" t="s">
        <v>58</v>
      </c>
      <c r="G18" s="166" t="s">
        <v>16</v>
      </c>
      <c r="H18" s="1326" t="s">
        <v>16</v>
      </c>
      <c r="I18" s="165" t="s">
        <v>16</v>
      </c>
      <c r="J18" s="166" t="s">
        <v>16</v>
      </c>
      <c r="K18" s="3956" t="s">
        <v>15</v>
      </c>
      <c r="L18" s="176" t="s">
        <v>2</v>
      </c>
      <c r="M18" s="176" t="s">
        <v>2</v>
      </c>
      <c r="N18" s="1296" t="s">
        <v>4</v>
      </c>
      <c r="O18" s="1898" t="s">
        <v>4</v>
      </c>
      <c r="P18" s="1775" t="s">
        <v>16</v>
      </c>
      <c r="Q18" s="166" t="s">
        <v>16</v>
      </c>
      <c r="R18" s="1896" t="s">
        <v>16</v>
      </c>
      <c r="S18" s="1312" t="s">
        <v>3</v>
      </c>
      <c r="T18" s="3956" t="s">
        <v>15</v>
      </c>
      <c r="U18" s="1312" t="s">
        <v>3</v>
      </c>
      <c r="V18" s="1326" t="s">
        <v>16</v>
      </c>
      <c r="W18" s="2743" t="s">
        <v>2</v>
      </c>
      <c r="X18" s="1295" t="s">
        <v>3</v>
      </c>
      <c r="Y18" s="105" t="s">
        <v>2</v>
      </c>
      <c r="Z18" s="176" t="s">
        <v>2</v>
      </c>
      <c r="AA18" s="176" t="s">
        <v>2</v>
      </c>
      <c r="AB18" s="166" t="s">
        <v>16</v>
      </c>
      <c r="AC18" s="1326" t="s">
        <v>16</v>
      </c>
      <c r="AD18" s="1287" t="s">
        <v>4</v>
      </c>
      <c r="AE18" s="1296" t="s">
        <v>4</v>
      </c>
      <c r="AF18" s="166" t="s">
        <v>16</v>
      </c>
      <c r="AG18" s="5512" t="s">
        <v>1706</v>
      </c>
      <c r="AH18" s="5512" t="s">
        <v>1706</v>
      </c>
      <c r="AI18" s="5541" t="s">
        <v>1047</v>
      </c>
      <c r="AJ18" s="1302" t="s">
        <v>16</v>
      </c>
      <c r="AK18" s="5501">
        <f t="shared" si="0"/>
        <v>8</v>
      </c>
      <c r="AL18" s="4280">
        <f t="shared" si="1"/>
        <v>3</v>
      </c>
      <c r="AM18" s="4280">
        <f t="shared" si="2"/>
        <v>6</v>
      </c>
      <c r="AN18" s="4280">
        <f t="shared" si="3"/>
        <v>11</v>
      </c>
      <c r="AO18" s="4281">
        <f t="shared" si="4"/>
        <v>0</v>
      </c>
      <c r="AP18" s="4281">
        <f t="shared" si="5"/>
        <v>0</v>
      </c>
      <c r="AQ18" s="4281">
        <v>2</v>
      </c>
      <c r="AR18" s="4282">
        <f t="shared" si="6"/>
        <v>18</v>
      </c>
      <c r="BB18" t="s">
        <v>2308</v>
      </c>
    </row>
    <row r="19" spans="1:132" ht="16.899999999999999" customHeight="1">
      <c r="A19" s="3604" t="s">
        <v>41</v>
      </c>
      <c r="B19" s="138" t="s">
        <v>2</v>
      </c>
      <c r="C19" s="125" t="s">
        <v>2</v>
      </c>
      <c r="D19" s="4000" t="s">
        <v>4</v>
      </c>
      <c r="E19" s="104" t="s">
        <v>4</v>
      </c>
      <c r="F19" s="120" t="s">
        <v>16</v>
      </c>
      <c r="G19" s="120" t="s">
        <v>16</v>
      </c>
      <c r="H19" s="1327" t="s">
        <v>3</v>
      </c>
      <c r="I19" s="118" t="s">
        <v>16</v>
      </c>
      <c r="J19" s="120" t="s">
        <v>16</v>
      </c>
      <c r="K19" s="105" t="s">
        <v>2</v>
      </c>
      <c r="L19" s="105" t="s">
        <v>2</v>
      </c>
      <c r="M19" s="1295" t="s">
        <v>3</v>
      </c>
      <c r="N19" s="104" t="s">
        <v>4</v>
      </c>
      <c r="O19" s="139" t="s">
        <v>4</v>
      </c>
      <c r="P19" s="140" t="s">
        <v>16</v>
      </c>
      <c r="Q19" s="120" t="s">
        <v>16</v>
      </c>
      <c r="R19" s="97" t="s">
        <v>16</v>
      </c>
      <c r="S19" s="105" t="s">
        <v>2304</v>
      </c>
      <c r="T19" s="1298" t="s">
        <v>15</v>
      </c>
      <c r="U19" s="1295" t="s">
        <v>3</v>
      </c>
      <c r="V19" s="99" t="s">
        <v>16</v>
      </c>
      <c r="W19" s="138" t="s">
        <v>15</v>
      </c>
      <c r="X19" s="1298" t="s">
        <v>15</v>
      </c>
      <c r="Y19" s="105" t="s">
        <v>15</v>
      </c>
      <c r="Z19" s="5503" t="s">
        <v>58</v>
      </c>
      <c r="AA19" s="1295" t="s">
        <v>3</v>
      </c>
      <c r="AB19" s="120" t="s">
        <v>16</v>
      </c>
      <c r="AC19" s="99" t="s">
        <v>16</v>
      </c>
      <c r="AD19" s="84" t="s">
        <v>4</v>
      </c>
      <c r="AE19" s="104" t="s">
        <v>4</v>
      </c>
      <c r="AF19" s="120" t="s">
        <v>16</v>
      </c>
      <c r="AG19" s="105" t="s">
        <v>2</v>
      </c>
      <c r="AH19" s="105" t="s">
        <v>2</v>
      </c>
      <c r="AI19" s="5519" t="s">
        <v>1047</v>
      </c>
      <c r="AJ19" s="355" t="s">
        <v>16</v>
      </c>
      <c r="AK19" s="5505">
        <f t="shared" si="0"/>
        <v>8</v>
      </c>
      <c r="AL19" s="5506">
        <f t="shared" si="1"/>
        <v>4</v>
      </c>
      <c r="AM19" s="5506">
        <f t="shared" si="2"/>
        <v>6</v>
      </c>
      <c r="AN19" s="5506">
        <f t="shared" si="3"/>
        <v>11</v>
      </c>
      <c r="AO19" s="5507">
        <f t="shared" si="4"/>
        <v>0</v>
      </c>
      <c r="AP19" s="5507">
        <f t="shared" si="5"/>
        <v>0</v>
      </c>
      <c r="AQ19" s="5507">
        <v>2</v>
      </c>
      <c r="AR19" s="4283">
        <f t="shared" si="6"/>
        <v>20</v>
      </c>
      <c r="BB19" t="s">
        <v>2309</v>
      </c>
    </row>
    <row r="20" spans="1:132" ht="16.899999999999999" customHeight="1" thickBot="1">
      <c r="A20" s="5631" t="s">
        <v>521</v>
      </c>
      <c r="B20" s="2736" t="s">
        <v>2</v>
      </c>
      <c r="C20" s="2742" t="s">
        <v>2</v>
      </c>
      <c r="D20" s="5510" t="s">
        <v>4</v>
      </c>
      <c r="E20" s="142" t="s">
        <v>4</v>
      </c>
      <c r="F20" s="148" t="s">
        <v>16</v>
      </c>
      <c r="G20" s="148" t="s">
        <v>16</v>
      </c>
      <c r="H20" s="3556" t="s">
        <v>3</v>
      </c>
      <c r="I20" s="141" t="s">
        <v>16</v>
      </c>
      <c r="J20" s="148" t="s">
        <v>16</v>
      </c>
      <c r="K20" s="1313" t="s">
        <v>15</v>
      </c>
      <c r="L20" s="1297" t="s">
        <v>2</v>
      </c>
      <c r="M20" s="5542" t="s">
        <v>58</v>
      </c>
      <c r="N20" s="142" t="s">
        <v>4</v>
      </c>
      <c r="O20" s="153" t="s">
        <v>4</v>
      </c>
      <c r="P20" s="2745" t="s">
        <v>16</v>
      </c>
      <c r="Q20" s="148" t="s">
        <v>16</v>
      </c>
      <c r="R20" s="152" t="s">
        <v>16</v>
      </c>
      <c r="S20" s="1774" t="s">
        <v>3</v>
      </c>
      <c r="T20" s="1297" t="s">
        <v>2</v>
      </c>
      <c r="U20" s="1774" t="s">
        <v>3</v>
      </c>
      <c r="V20" s="1324" t="s">
        <v>16</v>
      </c>
      <c r="W20" s="2736" t="s">
        <v>2</v>
      </c>
      <c r="X20" s="1297" t="s">
        <v>2</v>
      </c>
      <c r="Y20" s="5512" t="s">
        <v>1706</v>
      </c>
      <c r="Z20" s="1774" t="s">
        <v>3</v>
      </c>
      <c r="AA20" s="5512" t="s">
        <v>1706</v>
      </c>
      <c r="AB20" s="148" t="s">
        <v>16</v>
      </c>
      <c r="AC20" s="1324" t="s">
        <v>16</v>
      </c>
      <c r="AD20" s="326" t="s">
        <v>4</v>
      </c>
      <c r="AE20" s="142" t="s">
        <v>4</v>
      </c>
      <c r="AF20" s="148" t="s">
        <v>16</v>
      </c>
      <c r="AG20" s="1774" t="s">
        <v>3</v>
      </c>
      <c r="AH20" s="1313" t="s">
        <v>15</v>
      </c>
      <c r="AI20" s="5524" t="s">
        <v>1047</v>
      </c>
      <c r="AJ20" s="147" t="s">
        <v>16</v>
      </c>
      <c r="AK20" s="5521">
        <f t="shared" si="0"/>
        <v>6</v>
      </c>
      <c r="AL20" s="5522">
        <f t="shared" si="1"/>
        <v>5</v>
      </c>
      <c r="AM20" s="5522">
        <f t="shared" si="2"/>
        <v>6</v>
      </c>
      <c r="AN20" s="5522">
        <f t="shared" si="3"/>
        <v>11</v>
      </c>
      <c r="AO20" s="3989">
        <f t="shared" si="4"/>
        <v>0</v>
      </c>
      <c r="AP20" s="3989">
        <f t="shared" si="5"/>
        <v>0</v>
      </c>
      <c r="AQ20" s="3989">
        <v>2</v>
      </c>
      <c r="AR20" s="4284">
        <f t="shared" si="6"/>
        <v>22</v>
      </c>
    </row>
    <row r="21" spans="1:132" ht="16.899999999999999" customHeight="1" thickBot="1">
      <c r="A21" s="5632" t="s">
        <v>44</v>
      </c>
      <c r="B21" s="3830" t="s">
        <v>2</v>
      </c>
      <c r="C21" s="3831" t="s">
        <v>2</v>
      </c>
      <c r="D21" s="5543" t="s">
        <v>3</v>
      </c>
      <c r="E21" s="2762" t="s">
        <v>16</v>
      </c>
      <c r="F21" s="119" t="s">
        <v>4</v>
      </c>
      <c r="G21" s="119" t="s">
        <v>4</v>
      </c>
      <c r="H21" s="354" t="s">
        <v>16</v>
      </c>
      <c r="I21" s="2871" t="s">
        <v>16</v>
      </c>
      <c r="J21" s="2895" t="s">
        <v>2</v>
      </c>
      <c r="K21" s="2895" t="s">
        <v>2</v>
      </c>
      <c r="L21" s="5500" t="s">
        <v>3</v>
      </c>
      <c r="M21" s="2895" t="s">
        <v>2</v>
      </c>
      <c r="N21" s="2762" t="s">
        <v>16</v>
      </c>
      <c r="O21" s="3846" t="s">
        <v>16</v>
      </c>
      <c r="P21" s="5500" t="s">
        <v>3</v>
      </c>
      <c r="Q21" s="2895" t="s">
        <v>2</v>
      </c>
      <c r="R21" s="5544" t="s">
        <v>4</v>
      </c>
      <c r="S21" s="119" t="s">
        <v>4</v>
      </c>
      <c r="T21" s="2762" t="s">
        <v>16</v>
      </c>
      <c r="U21" s="2762" t="s">
        <v>16</v>
      </c>
      <c r="V21" s="5545" t="s">
        <v>3</v>
      </c>
      <c r="W21" s="5546" t="s">
        <v>15</v>
      </c>
      <c r="X21" s="176" t="s">
        <v>2</v>
      </c>
      <c r="Y21" s="5540" t="s">
        <v>1706</v>
      </c>
      <c r="Z21" s="166" t="s">
        <v>16</v>
      </c>
      <c r="AA21" s="166" t="s">
        <v>16</v>
      </c>
      <c r="AB21" s="1296" t="s">
        <v>4</v>
      </c>
      <c r="AC21" s="1898" t="s">
        <v>4</v>
      </c>
      <c r="AD21" s="3845" t="s">
        <v>16</v>
      </c>
      <c r="AE21" s="5547" t="s">
        <v>15</v>
      </c>
      <c r="AF21" s="1295" t="s">
        <v>3</v>
      </c>
      <c r="AG21" s="2895" t="s">
        <v>2</v>
      </c>
      <c r="AH21" s="1313" t="s">
        <v>15</v>
      </c>
      <c r="AI21" s="5500" t="s">
        <v>3</v>
      </c>
      <c r="AJ21" s="354" t="s">
        <v>16</v>
      </c>
      <c r="AK21" s="5501">
        <f t="shared" si="0"/>
        <v>9</v>
      </c>
      <c r="AL21" s="4280">
        <f t="shared" si="1"/>
        <v>5</v>
      </c>
      <c r="AM21" s="4280">
        <f t="shared" si="2"/>
        <v>6</v>
      </c>
      <c r="AN21" s="4280">
        <f t="shared" si="3"/>
        <v>10</v>
      </c>
      <c r="AO21" s="4281">
        <f t="shared" si="4"/>
        <v>0</v>
      </c>
      <c r="AP21" s="4281">
        <f t="shared" si="5"/>
        <v>1</v>
      </c>
      <c r="AQ21" s="4281">
        <v>2</v>
      </c>
      <c r="AR21" s="4282">
        <f t="shared" si="6"/>
        <v>22</v>
      </c>
    </row>
    <row r="22" spans="1:132" ht="16.899999999999999" customHeight="1">
      <c r="A22" s="5633" t="s">
        <v>1799</v>
      </c>
      <c r="B22" s="5502" t="s">
        <v>15</v>
      </c>
      <c r="C22" s="125" t="s">
        <v>2</v>
      </c>
      <c r="D22" s="4001" t="s">
        <v>3</v>
      </c>
      <c r="E22" s="120" t="s">
        <v>16</v>
      </c>
      <c r="F22" s="104" t="s">
        <v>4</v>
      </c>
      <c r="G22" s="104" t="s">
        <v>4</v>
      </c>
      <c r="H22" s="100" t="s">
        <v>16</v>
      </c>
      <c r="I22" s="118" t="s">
        <v>16</v>
      </c>
      <c r="J22" s="105" t="s">
        <v>2</v>
      </c>
      <c r="K22" s="105" t="s">
        <v>2</v>
      </c>
      <c r="L22" s="105" t="s">
        <v>2</v>
      </c>
      <c r="M22" s="105" t="s">
        <v>2</v>
      </c>
      <c r="N22" s="120" t="s">
        <v>16</v>
      </c>
      <c r="O22" s="99" t="s">
        <v>16</v>
      </c>
      <c r="P22" s="1295" t="s">
        <v>3</v>
      </c>
      <c r="Q22" s="105" t="s">
        <v>2</v>
      </c>
      <c r="R22" s="211" t="s">
        <v>4</v>
      </c>
      <c r="S22" s="104" t="s">
        <v>4</v>
      </c>
      <c r="T22" s="120" t="s">
        <v>16</v>
      </c>
      <c r="U22" s="120" t="s">
        <v>16</v>
      </c>
      <c r="V22" s="1301" t="s">
        <v>3</v>
      </c>
      <c r="W22" s="138" t="s">
        <v>2</v>
      </c>
      <c r="X22" s="1298" t="s">
        <v>15</v>
      </c>
      <c r="Y22" s="1295" t="s">
        <v>3</v>
      </c>
      <c r="Z22" s="120" t="s">
        <v>16</v>
      </c>
      <c r="AA22" s="120" t="s">
        <v>16</v>
      </c>
      <c r="AB22" s="104" t="s">
        <v>4</v>
      </c>
      <c r="AC22" s="139" t="s">
        <v>4</v>
      </c>
      <c r="AD22" s="140" t="s">
        <v>16</v>
      </c>
      <c r="AE22" s="1298" t="s">
        <v>15</v>
      </c>
      <c r="AF22" s="105" t="s">
        <v>2</v>
      </c>
      <c r="AG22" s="1295" t="s">
        <v>3</v>
      </c>
      <c r="AH22" s="2895" t="s">
        <v>2</v>
      </c>
      <c r="AI22" s="1295" t="s">
        <v>3</v>
      </c>
      <c r="AJ22" s="100" t="s">
        <v>16</v>
      </c>
      <c r="AK22" s="5505">
        <f t="shared" si="0"/>
        <v>10</v>
      </c>
      <c r="AL22" s="5506">
        <f t="shared" si="1"/>
        <v>5</v>
      </c>
      <c r="AM22" s="5506">
        <f t="shared" si="2"/>
        <v>6</v>
      </c>
      <c r="AN22" s="5506">
        <f t="shared" si="3"/>
        <v>10</v>
      </c>
      <c r="AO22" s="5507">
        <f t="shared" si="4"/>
        <v>0</v>
      </c>
      <c r="AP22" s="5507">
        <f t="shared" si="5"/>
        <v>1</v>
      </c>
      <c r="AQ22" s="5507">
        <v>2</v>
      </c>
      <c r="AR22" s="4283">
        <f t="shared" si="6"/>
        <v>22</v>
      </c>
    </row>
    <row r="23" spans="1:132" ht="16.899999999999999" customHeight="1" thickBot="1">
      <c r="A23" s="5634" t="s">
        <v>43</v>
      </c>
      <c r="B23" s="5537" t="s">
        <v>2</v>
      </c>
      <c r="C23" s="5532" t="s">
        <v>2</v>
      </c>
      <c r="D23" s="3951" t="s">
        <v>16</v>
      </c>
      <c r="E23" s="110" t="s">
        <v>16</v>
      </c>
      <c r="F23" s="126" t="s">
        <v>4</v>
      </c>
      <c r="G23" s="126" t="s">
        <v>4</v>
      </c>
      <c r="H23" s="355" t="s">
        <v>16</v>
      </c>
      <c r="I23" s="3951" t="s">
        <v>16</v>
      </c>
      <c r="J23" s="5533" t="s">
        <v>2</v>
      </c>
      <c r="K23" s="5533" t="s">
        <v>2</v>
      </c>
      <c r="L23" s="5533" t="s">
        <v>2</v>
      </c>
      <c r="M23" s="5533" t="s">
        <v>2</v>
      </c>
      <c r="N23" s="110" t="s">
        <v>16</v>
      </c>
      <c r="O23" s="5534" t="s">
        <v>16</v>
      </c>
      <c r="P23" s="1295" t="s">
        <v>3</v>
      </c>
      <c r="Q23" s="5533" t="s">
        <v>2</v>
      </c>
      <c r="R23" s="5548" t="s">
        <v>4</v>
      </c>
      <c r="S23" s="126" t="s">
        <v>4</v>
      </c>
      <c r="T23" s="110" t="s">
        <v>16</v>
      </c>
      <c r="U23" s="110" t="s">
        <v>16</v>
      </c>
      <c r="V23" s="5549" t="s">
        <v>3</v>
      </c>
      <c r="W23" s="105" t="s">
        <v>2</v>
      </c>
      <c r="X23" s="1297" t="s">
        <v>2</v>
      </c>
      <c r="Y23" s="1297" t="s">
        <v>2</v>
      </c>
      <c r="Z23" s="148" t="s">
        <v>16</v>
      </c>
      <c r="AA23" s="148" t="s">
        <v>16</v>
      </c>
      <c r="AB23" s="142" t="s">
        <v>4</v>
      </c>
      <c r="AC23" s="153" t="s">
        <v>4</v>
      </c>
      <c r="AD23" s="2745" t="s">
        <v>16</v>
      </c>
      <c r="AE23" s="5550" t="s">
        <v>15</v>
      </c>
      <c r="AF23" s="5530" t="s">
        <v>54</v>
      </c>
      <c r="AG23" s="5512" t="s">
        <v>58</v>
      </c>
      <c r="AH23" s="5512" t="s">
        <v>58</v>
      </c>
      <c r="AI23" s="1774" t="s">
        <v>3</v>
      </c>
      <c r="AJ23" s="147" t="s">
        <v>16</v>
      </c>
      <c r="AK23" s="5521">
        <f t="shared" si="0"/>
        <v>9</v>
      </c>
      <c r="AL23" s="5522">
        <f t="shared" si="1"/>
        <v>3</v>
      </c>
      <c r="AM23" s="5522">
        <f t="shared" si="2"/>
        <v>6</v>
      </c>
      <c r="AN23" s="5522">
        <f t="shared" si="3"/>
        <v>11</v>
      </c>
      <c r="AO23" s="3989">
        <f t="shared" si="4"/>
        <v>0</v>
      </c>
      <c r="AP23" s="3989">
        <f t="shared" si="5"/>
        <v>1</v>
      </c>
      <c r="AQ23" s="3989">
        <v>2</v>
      </c>
      <c r="AR23" s="4284">
        <f t="shared" si="6"/>
        <v>18</v>
      </c>
      <c r="AV23" s="5468"/>
    </row>
    <row r="24" spans="1:132" ht="16.899999999999999" customHeight="1">
      <c r="A24" s="5635" t="s">
        <v>1414</v>
      </c>
      <c r="B24" s="2743" t="s">
        <v>2</v>
      </c>
      <c r="C24" s="177" t="s">
        <v>2</v>
      </c>
      <c r="D24" s="5551" t="s">
        <v>1047</v>
      </c>
      <c r="E24" s="176" t="s">
        <v>2</v>
      </c>
      <c r="F24" s="176" t="s">
        <v>2</v>
      </c>
      <c r="G24" s="166" t="s">
        <v>16</v>
      </c>
      <c r="H24" s="1326" t="s">
        <v>16</v>
      </c>
      <c r="I24" s="3955" t="s">
        <v>16</v>
      </c>
      <c r="J24" s="176" t="s">
        <v>2</v>
      </c>
      <c r="K24" s="176" t="s">
        <v>2</v>
      </c>
      <c r="L24" s="176" t="s">
        <v>2</v>
      </c>
      <c r="M24" s="176" t="s">
        <v>2</v>
      </c>
      <c r="N24" s="166" t="s">
        <v>16</v>
      </c>
      <c r="O24" s="1326" t="s">
        <v>16</v>
      </c>
      <c r="P24" s="2743" t="s">
        <v>2</v>
      </c>
      <c r="Q24" s="176" t="s">
        <v>2</v>
      </c>
      <c r="R24" s="1896" t="s">
        <v>16</v>
      </c>
      <c r="S24" s="176" t="s">
        <v>2</v>
      </c>
      <c r="T24" s="176" t="s">
        <v>2</v>
      </c>
      <c r="U24" s="166" t="s">
        <v>16</v>
      </c>
      <c r="V24" s="1326" t="s">
        <v>16</v>
      </c>
      <c r="W24" s="171" t="s">
        <v>2</v>
      </c>
      <c r="X24" s="176" t="s">
        <v>2</v>
      </c>
      <c r="Y24" s="176" t="s">
        <v>2</v>
      </c>
      <c r="Z24" s="176" t="s">
        <v>2</v>
      </c>
      <c r="AA24" s="176" t="s">
        <v>2</v>
      </c>
      <c r="AB24" s="166" t="s">
        <v>16</v>
      </c>
      <c r="AC24" s="1326" t="s">
        <v>16</v>
      </c>
      <c r="AD24" s="171" t="s">
        <v>2</v>
      </c>
      <c r="AE24" s="176" t="s">
        <v>2</v>
      </c>
      <c r="AF24" s="176" t="s">
        <v>2</v>
      </c>
      <c r="AG24" s="176" t="s">
        <v>2</v>
      </c>
      <c r="AH24" s="176" t="s">
        <v>2</v>
      </c>
      <c r="AI24" s="166" t="s">
        <v>16</v>
      </c>
      <c r="AJ24" s="1302" t="s">
        <v>16</v>
      </c>
      <c r="AK24" s="5501">
        <f t="shared" si="0"/>
        <v>20</v>
      </c>
      <c r="AL24" s="4280">
        <f t="shared" si="1"/>
        <v>0</v>
      </c>
      <c r="AM24" s="4280">
        <f t="shared" si="2"/>
        <v>0</v>
      </c>
      <c r="AN24" s="4280">
        <f t="shared" si="3"/>
        <v>10</v>
      </c>
      <c r="AO24" s="4281">
        <f t="shared" si="4"/>
        <v>1</v>
      </c>
      <c r="AP24" s="4281">
        <f t="shared" si="5"/>
        <v>0</v>
      </c>
      <c r="AQ24" s="4281">
        <v>0</v>
      </c>
      <c r="AR24" s="4282">
        <f t="shared" si="6"/>
        <v>1</v>
      </c>
    </row>
    <row r="25" spans="1:132" ht="16.899999999999999" customHeight="1">
      <c r="A25" s="5636" t="s">
        <v>1685</v>
      </c>
      <c r="B25" s="138" t="s">
        <v>2</v>
      </c>
      <c r="C25" s="182" t="s">
        <v>2</v>
      </c>
      <c r="D25" s="118" t="s">
        <v>16</v>
      </c>
      <c r="E25" s="105" t="s">
        <v>2</v>
      </c>
      <c r="F25" s="105" t="s">
        <v>2</v>
      </c>
      <c r="G25" s="120" t="s">
        <v>16</v>
      </c>
      <c r="H25" s="99" t="s">
        <v>16</v>
      </c>
      <c r="I25" s="379" t="s">
        <v>16</v>
      </c>
      <c r="J25" s="105" t="s">
        <v>2</v>
      </c>
      <c r="K25" s="105" t="s">
        <v>2</v>
      </c>
      <c r="L25" s="105" t="s">
        <v>2</v>
      </c>
      <c r="M25" s="105" t="s">
        <v>2</v>
      </c>
      <c r="N25" s="120" t="s">
        <v>16</v>
      </c>
      <c r="O25" s="99" t="s">
        <v>16</v>
      </c>
      <c r="P25" s="138" t="s">
        <v>2</v>
      </c>
      <c r="Q25" s="105" t="s">
        <v>2</v>
      </c>
      <c r="R25" s="5552" t="s">
        <v>1047</v>
      </c>
      <c r="S25" s="105" t="s">
        <v>2</v>
      </c>
      <c r="T25" s="105" t="s">
        <v>2</v>
      </c>
      <c r="U25" s="120" t="s">
        <v>16</v>
      </c>
      <c r="V25" s="99" t="s">
        <v>16</v>
      </c>
      <c r="W25" s="103" t="s">
        <v>2</v>
      </c>
      <c r="X25" s="105" t="s">
        <v>2</v>
      </c>
      <c r="Y25" s="105" t="s">
        <v>2</v>
      </c>
      <c r="Z25" s="105" t="s">
        <v>2</v>
      </c>
      <c r="AA25" s="105" t="s">
        <v>2</v>
      </c>
      <c r="AB25" s="120" t="s">
        <v>16</v>
      </c>
      <c r="AC25" s="99" t="s">
        <v>16</v>
      </c>
      <c r="AD25" s="103" t="s">
        <v>2</v>
      </c>
      <c r="AE25" s="105" t="s">
        <v>2</v>
      </c>
      <c r="AF25" s="105" t="s">
        <v>2</v>
      </c>
      <c r="AG25" s="105" t="s">
        <v>2</v>
      </c>
      <c r="AH25" s="105" t="s">
        <v>2</v>
      </c>
      <c r="AI25" s="120" t="s">
        <v>16</v>
      </c>
      <c r="AJ25" s="100" t="s">
        <v>16</v>
      </c>
      <c r="AK25" s="5505">
        <f t="shared" si="0"/>
        <v>20</v>
      </c>
      <c r="AL25" s="5506">
        <f t="shared" si="1"/>
        <v>0</v>
      </c>
      <c r="AM25" s="5506">
        <f t="shared" si="2"/>
        <v>0</v>
      </c>
      <c r="AN25" s="5506">
        <f t="shared" si="3"/>
        <v>10</v>
      </c>
      <c r="AO25" s="5507">
        <f t="shared" si="4"/>
        <v>1</v>
      </c>
      <c r="AP25" s="5507">
        <f t="shared" si="5"/>
        <v>1</v>
      </c>
      <c r="AQ25" s="5507">
        <v>0</v>
      </c>
      <c r="AR25" s="4283">
        <f t="shared" si="6"/>
        <v>1</v>
      </c>
    </row>
    <row r="26" spans="1:132" ht="16.899999999999999" customHeight="1" thickBot="1">
      <c r="A26" s="5637" t="s">
        <v>729</v>
      </c>
      <c r="B26" s="138" t="s">
        <v>2</v>
      </c>
      <c r="C26" s="182" t="s">
        <v>2</v>
      </c>
      <c r="D26" s="118" t="s">
        <v>16</v>
      </c>
      <c r="E26" s="1298" t="s">
        <v>15</v>
      </c>
      <c r="F26" s="5553" t="s">
        <v>58</v>
      </c>
      <c r="G26" s="120" t="s">
        <v>16</v>
      </c>
      <c r="H26" s="99" t="s">
        <v>16</v>
      </c>
      <c r="I26" s="5554" t="s">
        <v>1047</v>
      </c>
      <c r="J26" s="105" t="s">
        <v>2</v>
      </c>
      <c r="K26" s="105" t="s">
        <v>2</v>
      </c>
      <c r="L26" s="1295" t="s">
        <v>3</v>
      </c>
      <c r="M26" s="105" t="s">
        <v>2</v>
      </c>
      <c r="N26" s="120" t="s">
        <v>16</v>
      </c>
      <c r="O26" s="99" t="s">
        <v>16</v>
      </c>
      <c r="P26" s="5503" t="s">
        <v>58</v>
      </c>
      <c r="Q26" s="1298" t="s">
        <v>15</v>
      </c>
      <c r="R26" s="97" t="s">
        <v>16</v>
      </c>
      <c r="S26" s="1295" t="s">
        <v>3</v>
      </c>
      <c r="T26" s="105" t="s">
        <v>2</v>
      </c>
      <c r="U26" s="120" t="s">
        <v>16</v>
      </c>
      <c r="V26" s="5523" t="s">
        <v>1047</v>
      </c>
      <c r="W26" s="2916" t="s">
        <v>3</v>
      </c>
      <c r="X26" s="105" t="s">
        <v>2</v>
      </c>
      <c r="Y26" s="120" t="s">
        <v>16</v>
      </c>
      <c r="Z26" s="1292" t="s">
        <v>3</v>
      </c>
      <c r="AA26" s="105" t="s">
        <v>2</v>
      </c>
      <c r="AB26" s="120" t="s">
        <v>16</v>
      </c>
      <c r="AC26" s="99" t="s">
        <v>16</v>
      </c>
      <c r="AD26" s="5512" t="s">
        <v>58</v>
      </c>
      <c r="AE26" s="105" t="s">
        <v>2</v>
      </c>
      <c r="AF26" s="105" t="s">
        <v>2</v>
      </c>
      <c r="AG26" s="105" t="s">
        <v>2</v>
      </c>
      <c r="AH26" s="1298" t="s">
        <v>15</v>
      </c>
      <c r="AI26" s="120" t="s">
        <v>16</v>
      </c>
      <c r="AJ26" s="100" t="s">
        <v>16</v>
      </c>
      <c r="AK26" s="5505">
        <f t="shared" si="0"/>
        <v>12</v>
      </c>
      <c r="AL26" s="5506">
        <f t="shared" si="1"/>
        <v>4</v>
      </c>
      <c r="AM26" s="5506">
        <f t="shared" si="2"/>
        <v>0</v>
      </c>
      <c r="AN26" s="5506">
        <f t="shared" si="3"/>
        <v>10</v>
      </c>
      <c r="AO26" s="5507">
        <f t="shared" si="4"/>
        <v>2</v>
      </c>
      <c r="AP26" s="5507">
        <f t="shared" si="5"/>
        <v>1</v>
      </c>
      <c r="AQ26" s="5507">
        <v>3</v>
      </c>
      <c r="AR26" s="4283">
        <f t="shared" si="6"/>
        <v>10</v>
      </c>
      <c r="AU26" s="5468"/>
      <c r="AW26" t="s">
        <v>221</v>
      </c>
    </row>
    <row r="27" spans="1:132" ht="16.899999999999999" customHeight="1">
      <c r="A27" s="5638" t="s">
        <v>26</v>
      </c>
      <c r="B27" s="138" t="s">
        <v>2</v>
      </c>
      <c r="C27" s="99" t="s">
        <v>16</v>
      </c>
      <c r="D27" s="118" t="s">
        <v>16</v>
      </c>
      <c r="E27" s="1295" t="s">
        <v>3</v>
      </c>
      <c r="F27" s="105" t="s">
        <v>2</v>
      </c>
      <c r="G27" s="120" t="s">
        <v>16</v>
      </c>
      <c r="H27" s="5523" t="s">
        <v>1047</v>
      </c>
      <c r="I27" s="5554" t="s">
        <v>1047</v>
      </c>
      <c r="J27" s="1298" t="s">
        <v>15</v>
      </c>
      <c r="K27" s="120" t="s">
        <v>16</v>
      </c>
      <c r="L27" s="105" t="s">
        <v>2</v>
      </c>
      <c r="M27" s="105" t="s">
        <v>2</v>
      </c>
      <c r="N27" s="120" t="s">
        <v>16</v>
      </c>
      <c r="O27" s="99" t="s">
        <v>16</v>
      </c>
      <c r="P27" s="138" t="s">
        <v>2</v>
      </c>
      <c r="Q27" s="105" t="s">
        <v>2</v>
      </c>
      <c r="R27" s="97" t="s">
        <v>16</v>
      </c>
      <c r="S27" s="1295" t="s">
        <v>3</v>
      </c>
      <c r="T27" s="105" t="s">
        <v>2</v>
      </c>
      <c r="U27" s="120" t="s">
        <v>16</v>
      </c>
      <c r="V27" s="5523" t="s">
        <v>1047</v>
      </c>
      <c r="W27" s="103" t="s">
        <v>2</v>
      </c>
      <c r="X27" s="1298" t="s">
        <v>15</v>
      </c>
      <c r="Y27" s="120" t="s">
        <v>16</v>
      </c>
      <c r="Z27" s="105" t="s">
        <v>2</v>
      </c>
      <c r="AA27" s="1295" t="s">
        <v>3</v>
      </c>
      <c r="AB27" s="120" t="s">
        <v>16</v>
      </c>
      <c r="AC27" s="99" t="s">
        <v>16</v>
      </c>
      <c r="AD27" s="103" t="s">
        <v>2</v>
      </c>
      <c r="AE27" s="1298" t="s">
        <v>15</v>
      </c>
      <c r="AF27" s="105" t="s">
        <v>2</v>
      </c>
      <c r="AG27" s="105" t="s">
        <v>2</v>
      </c>
      <c r="AH27" s="105" t="s">
        <v>2</v>
      </c>
      <c r="AI27" s="120" t="s">
        <v>16</v>
      </c>
      <c r="AJ27" s="100" t="s">
        <v>16</v>
      </c>
      <c r="AK27" s="5505">
        <f t="shared" si="0"/>
        <v>15</v>
      </c>
      <c r="AL27" s="5506">
        <f t="shared" si="1"/>
        <v>3</v>
      </c>
      <c r="AM27" s="5506">
        <f t="shared" si="2"/>
        <v>0</v>
      </c>
      <c r="AN27" s="5506">
        <f t="shared" si="3"/>
        <v>10</v>
      </c>
      <c r="AO27" s="5507">
        <f t="shared" si="4"/>
        <v>3</v>
      </c>
      <c r="AP27" s="5507">
        <f t="shared" si="5"/>
        <v>1</v>
      </c>
      <c r="AQ27" s="5507">
        <v>3</v>
      </c>
      <c r="AR27" s="4283">
        <f t="shared" si="6"/>
        <v>9</v>
      </c>
      <c r="AU27" s="5468"/>
    </row>
    <row r="28" spans="1:132" ht="16.899999999999999" customHeight="1" thickBot="1">
      <c r="A28" s="5637" t="s">
        <v>428</v>
      </c>
      <c r="B28" s="138" t="s">
        <v>2</v>
      </c>
      <c r="C28" s="1301" t="s">
        <v>3</v>
      </c>
      <c r="D28" s="5555" t="s">
        <v>1047</v>
      </c>
      <c r="E28" s="120" t="s">
        <v>16</v>
      </c>
      <c r="F28" s="105" t="s">
        <v>2</v>
      </c>
      <c r="G28" s="5519" t="s">
        <v>1047</v>
      </c>
      <c r="H28" s="99" t="s">
        <v>16</v>
      </c>
      <c r="I28" s="379" t="s">
        <v>16</v>
      </c>
      <c r="J28" s="1295" t="s">
        <v>3</v>
      </c>
      <c r="K28" s="105" t="s">
        <v>2</v>
      </c>
      <c r="L28" s="1298" t="s">
        <v>15</v>
      </c>
      <c r="M28" s="105" t="s">
        <v>2</v>
      </c>
      <c r="N28" s="120" t="s">
        <v>16</v>
      </c>
      <c r="O28" s="99" t="s">
        <v>16</v>
      </c>
      <c r="P28" s="1773" t="s">
        <v>3</v>
      </c>
      <c r="Q28" s="105" t="s">
        <v>2</v>
      </c>
      <c r="R28" s="97" t="s">
        <v>16</v>
      </c>
      <c r="S28" s="105" t="s">
        <v>2</v>
      </c>
      <c r="T28" s="105" t="s">
        <v>2</v>
      </c>
      <c r="U28" s="120" t="s">
        <v>16</v>
      </c>
      <c r="V28" s="99" t="s">
        <v>16</v>
      </c>
      <c r="W28" s="5512" t="s">
        <v>1706</v>
      </c>
      <c r="X28" s="120" t="s">
        <v>16</v>
      </c>
      <c r="Y28" s="1295" t="s">
        <v>3</v>
      </c>
      <c r="Z28" s="1298" t="s">
        <v>15</v>
      </c>
      <c r="AA28" s="105" t="s">
        <v>2</v>
      </c>
      <c r="AB28" s="5519" t="s">
        <v>1047</v>
      </c>
      <c r="AC28" s="99" t="s">
        <v>16</v>
      </c>
      <c r="AD28" s="103" t="s">
        <v>2</v>
      </c>
      <c r="AE28" s="105" t="s">
        <v>2</v>
      </c>
      <c r="AF28" s="1298" t="s">
        <v>15</v>
      </c>
      <c r="AG28" s="105" t="s">
        <v>2</v>
      </c>
      <c r="AH28" s="1295" t="s">
        <v>3</v>
      </c>
      <c r="AI28" s="120" t="s">
        <v>16</v>
      </c>
      <c r="AJ28" s="100" t="s">
        <v>16</v>
      </c>
      <c r="AK28" s="5505">
        <f t="shared" si="0"/>
        <v>13</v>
      </c>
      <c r="AL28" s="5506">
        <f t="shared" si="1"/>
        <v>4</v>
      </c>
      <c r="AM28" s="5506">
        <f t="shared" si="2"/>
        <v>0</v>
      </c>
      <c r="AN28" s="5506">
        <f t="shared" si="3"/>
        <v>10</v>
      </c>
      <c r="AO28" s="5507">
        <f t="shared" si="4"/>
        <v>3</v>
      </c>
      <c r="AP28" s="5507">
        <f t="shared" si="5"/>
        <v>0</v>
      </c>
      <c r="AQ28" s="5507">
        <v>3</v>
      </c>
      <c r="AR28" s="4283">
        <f t="shared" si="6"/>
        <v>11</v>
      </c>
    </row>
    <row r="29" spans="1:132" ht="16.899999999999999" customHeight="1">
      <c r="A29" s="5638" t="s">
        <v>27</v>
      </c>
      <c r="B29" s="138" t="s">
        <v>2</v>
      </c>
      <c r="C29" s="1304" t="s">
        <v>15</v>
      </c>
      <c r="D29" s="118" t="s">
        <v>16</v>
      </c>
      <c r="E29" s="105" t="s">
        <v>2</v>
      </c>
      <c r="F29" s="1298" t="s">
        <v>15</v>
      </c>
      <c r="G29" s="120" t="s">
        <v>16</v>
      </c>
      <c r="H29" s="99" t="s">
        <v>16</v>
      </c>
      <c r="I29" s="379" t="s">
        <v>16</v>
      </c>
      <c r="J29" s="105" t="s">
        <v>2</v>
      </c>
      <c r="K29" s="1295" t="s">
        <v>3</v>
      </c>
      <c r="L29" s="105" t="s">
        <v>2</v>
      </c>
      <c r="M29" s="105" t="s">
        <v>2</v>
      </c>
      <c r="N29" s="120" t="s">
        <v>16</v>
      </c>
      <c r="O29" s="99" t="s">
        <v>16</v>
      </c>
      <c r="P29" s="138" t="s">
        <v>2</v>
      </c>
      <c r="Q29" s="105" t="s">
        <v>2</v>
      </c>
      <c r="R29" s="97" t="s">
        <v>16</v>
      </c>
      <c r="S29" s="105" t="s">
        <v>2305</v>
      </c>
      <c r="T29" s="105" t="s">
        <v>2</v>
      </c>
      <c r="U29" s="120" t="s">
        <v>16</v>
      </c>
      <c r="V29" s="99" t="s">
        <v>16</v>
      </c>
      <c r="W29" s="103" t="s">
        <v>2</v>
      </c>
      <c r="X29" s="105" t="s">
        <v>2</v>
      </c>
      <c r="Y29" s="105" t="s">
        <v>2</v>
      </c>
      <c r="Z29" s="105">
        <v>3</v>
      </c>
      <c r="AA29" s="1298" t="s">
        <v>15</v>
      </c>
      <c r="AB29" s="99" t="s">
        <v>16</v>
      </c>
      <c r="AC29" s="99" t="s">
        <v>16</v>
      </c>
      <c r="AD29" s="1298" t="s">
        <v>15</v>
      </c>
      <c r="AE29" s="1295" t="s">
        <v>3</v>
      </c>
      <c r="AF29" s="105" t="s">
        <v>58</v>
      </c>
      <c r="AG29" s="105" t="s">
        <v>2</v>
      </c>
      <c r="AH29" s="1295" t="s">
        <v>3</v>
      </c>
      <c r="AI29" s="120" t="s">
        <v>16</v>
      </c>
      <c r="AJ29" s="100" t="s">
        <v>16</v>
      </c>
      <c r="AK29" s="5505">
        <f t="shared" si="0"/>
        <v>14</v>
      </c>
      <c r="AL29" s="5506">
        <f t="shared" si="1"/>
        <v>3</v>
      </c>
      <c r="AM29" s="5506">
        <f t="shared" si="2"/>
        <v>0</v>
      </c>
      <c r="AN29" s="5506">
        <f t="shared" si="3"/>
        <v>11</v>
      </c>
      <c r="AO29" s="5507">
        <f t="shared" si="4"/>
        <v>0</v>
      </c>
      <c r="AP29" s="5507">
        <f t="shared" si="5"/>
        <v>0</v>
      </c>
      <c r="AQ29" s="5507">
        <v>3</v>
      </c>
      <c r="AR29" s="4283">
        <f t="shared" si="6"/>
        <v>6</v>
      </c>
    </row>
    <row r="30" spans="1:132" ht="16.899999999999999" customHeight="1">
      <c r="A30" s="5637" t="s">
        <v>19</v>
      </c>
      <c r="B30" s="1773" t="s">
        <v>3</v>
      </c>
      <c r="C30" s="182" t="s">
        <v>2</v>
      </c>
      <c r="D30" s="5555" t="s">
        <v>1047</v>
      </c>
      <c r="E30" s="87" t="s">
        <v>2</v>
      </c>
      <c r="F30" s="105" t="s">
        <v>2</v>
      </c>
      <c r="G30" s="120" t="s">
        <v>16</v>
      </c>
      <c r="H30" s="99" t="s">
        <v>16</v>
      </c>
      <c r="I30" s="379" t="s">
        <v>16</v>
      </c>
      <c r="J30" s="120" t="s">
        <v>2287</v>
      </c>
      <c r="K30" s="105" t="s">
        <v>2</v>
      </c>
      <c r="L30" s="105" t="s">
        <v>2</v>
      </c>
      <c r="M30" s="1295" t="s">
        <v>3</v>
      </c>
      <c r="N30" s="1295" t="s">
        <v>3</v>
      </c>
      <c r="O30" s="99" t="s">
        <v>16</v>
      </c>
      <c r="P30" s="1298" t="s">
        <v>15</v>
      </c>
      <c r="Q30" s="105" t="s">
        <v>2</v>
      </c>
      <c r="R30" s="97" t="s">
        <v>16</v>
      </c>
      <c r="S30" s="105" t="s">
        <v>2</v>
      </c>
      <c r="T30" s="1298" t="s">
        <v>15</v>
      </c>
      <c r="U30" s="120" t="s">
        <v>16</v>
      </c>
      <c r="V30" s="99" t="s">
        <v>16</v>
      </c>
      <c r="W30" s="1295" t="s">
        <v>3</v>
      </c>
      <c r="X30" s="105" t="s">
        <v>893</v>
      </c>
      <c r="Y30" s="120" t="s">
        <v>16</v>
      </c>
      <c r="Z30" s="105" t="s">
        <v>2</v>
      </c>
      <c r="AA30" s="105" t="s">
        <v>2</v>
      </c>
      <c r="AB30" s="5519" t="s">
        <v>1047</v>
      </c>
      <c r="AC30" s="1327" t="s">
        <v>3</v>
      </c>
      <c r="AD30" s="120" t="s">
        <v>16</v>
      </c>
      <c r="AE30" s="105" t="s">
        <v>2</v>
      </c>
      <c r="AF30" s="105" t="s">
        <v>2</v>
      </c>
      <c r="AG30" s="105" t="s">
        <v>2</v>
      </c>
      <c r="AH30" s="105" t="s">
        <v>2</v>
      </c>
      <c r="AI30" s="120" t="s">
        <v>16</v>
      </c>
      <c r="AJ30" s="100" t="s">
        <v>16</v>
      </c>
      <c r="AK30" s="5505">
        <f t="shared" si="0"/>
        <v>14</v>
      </c>
      <c r="AL30" s="5506">
        <f t="shared" si="1"/>
        <v>4</v>
      </c>
      <c r="AM30" s="5506">
        <f t="shared" si="2"/>
        <v>0</v>
      </c>
      <c r="AN30" s="5506">
        <f t="shared" si="3"/>
        <v>9</v>
      </c>
      <c r="AO30" s="5507">
        <f t="shared" si="4"/>
        <v>2</v>
      </c>
      <c r="AP30" s="5507">
        <f t="shared" si="5"/>
        <v>0</v>
      </c>
      <c r="AQ30" s="5507">
        <v>3</v>
      </c>
      <c r="AR30" s="4283">
        <f t="shared" si="6"/>
        <v>10</v>
      </c>
    </row>
    <row r="31" spans="1:132" s="5468" customFormat="1" ht="16.899999999999999" customHeight="1">
      <c r="A31" s="5637" t="s">
        <v>524</v>
      </c>
      <c r="B31" s="138" t="s">
        <v>2</v>
      </c>
      <c r="C31" s="182" t="s">
        <v>2</v>
      </c>
      <c r="D31" s="118" t="s">
        <v>16</v>
      </c>
      <c r="E31" s="105" t="s">
        <v>2</v>
      </c>
      <c r="F31" s="105" t="s">
        <v>2</v>
      </c>
      <c r="G31" s="120" t="s">
        <v>16</v>
      </c>
      <c r="H31" s="99" t="s">
        <v>16</v>
      </c>
      <c r="I31" s="379" t="s">
        <v>16</v>
      </c>
      <c r="J31" s="120" t="s">
        <v>16</v>
      </c>
      <c r="K31" s="1298" t="s">
        <v>15</v>
      </c>
      <c r="L31" s="105" t="s">
        <v>2</v>
      </c>
      <c r="M31" s="105" t="s">
        <v>2</v>
      </c>
      <c r="N31" s="5519" t="s">
        <v>1047</v>
      </c>
      <c r="O31" s="99" t="s">
        <v>16</v>
      </c>
      <c r="P31" s="138" t="s">
        <v>2</v>
      </c>
      <c r="Q31" s="105" t="s">
        <v>2</v>
      </c>
      <c r="R31" s="5552" t="s">
        <v>1047</v>
      </c>
      <c r="S31" s="105" t="s">
        <v>2</v>
      </c>
      <c r="T31" s="105" t="s">
        <v>2</v>
      </c>
      <c r="U31" s="120" t="s">
        <v>16</v>
      </c>
      <c r="V31" s="99" t="s">
        <v>16</v>
      </c>
      <c r="W31" s="103" t="s">
        <v>2</v>
      </c>
      <c r="X31" s="105" t="s">
        <v>2</v>
      </c>
      <c r="Y31" s="105" t="s">
        <v>2</v>
      </c>
      <c r="Z31" s="105" t="s">
        <v>2</v>
      </c>
      <c r="AA31" s="105" t="s">
        <v>2</v>
      </c>
      <c r="AB31" s="120" t="s">
        <v>16</v>
      </c>
      <c r="AC31" s="5523" t="s">
        <v>1047</v>
      </c>
      <c r="AD31" s="105" t="s">
        <v>2</v>
      </c>
      <c r="AE31" s="105" t="s">
        <v>2</v>
      </c>
      <c r="AF31" s="105" t="s">
        <v>2</v>
      </c>
      <c r="AG31" s="105" t="s">
        <v>2</v>
      </c>
      <c r="AH31" s="105" t="s">
        <v>2</v>
      </c>
      <c r="AI31" s="120" t="s">
        <v>16</v>
      </c>
      <c r="AJ31" s="100" t="s">
        <v>16</v>
      </c>
      <c r="AK31" s="5505">
        <f t="shared" si="0"/>
        <v>19</v>
      </c>
      <c r="AL31" s="5506">
        <f t="shared" si="1"/>
        <v>0</v>
      </c>
      <c r="AM31" s="5506">
        <f t="shared" si="2"/>
        <v>0</v>
      </c>
      <c r="AN31" s="5506">
        <f t="shared" si="3"/>
        <v>9</v>
      </c>
      <c r="AO31" s="5507">
        <f t="shared" si="4"/>
        <v>3</v>
      </c>
      <c r="AP31" s="5507">
        <f t="shared" si="5"/>
        <v>1</v>
      </c>
      <c r="AQ31" s="5507">
        <v>2</v>
      </c>
      <c r="AR31" s="4283">
        <f t="shared" si="6"/>
        <v>3</v>
      </c>
      <c r="AS31"/>
      <c r="AT31" t="s">
        <v>221</v>
      </c>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row>
    <row r="32" spans="1:132" ht="16.899999999999999" customHeight="1">
      <c r="A32" s="5637" t="s">
        <v>25</v>
      </c>
      <c r="B32" s="1773" t="s">
        <v>3</v>
      </c>
      <c r="C32" s="182" t="s">
        <v>2</v>
      </c>
      <c r="D32" s="118" t="s">
        <v>16</v>
      </c>
      <c r="E32" s="105" t="s">
        <v>2</v>
      </c>
      <c r="F32" s="1295" t="s">
        <v>3</v>
      </c>
      <c r="G32" s="120" t="s">
        <v>16</v>
      </c>
      <c r="H32" s="99" t="s">
        <v>16</v>
      </c>
      <c r="I32" s="379" t="s">
        <v>16</v>
      </c>
      <c r="J32" s="105" t="s">
        <v>2</v>
      </c>
      <c r="K32" s="105" t="s">
        <v>2</v>
      </c>
      <c r="L32" s="105" t="s">
        <v>2</v>
      </c>
      <c r="M32" s="105" t="s">
        <v>2</v>
      </c>
      <c r="N32" s="120" t="s">
        <v>16</v>
      </c>
      <c r="O32" s="5523" t="s">
        <v>1047</v>
      </c>
      <c r="P32" s="138" t="s">
        <v>2</v>
      </c>
      <c r="Q32" s="105" t="s">
        <v>2</v>
      </c>
      <c r="R32" s="5552" t="s">
        <v>1047</v>
      </c>
      <c r="S32" s="120" t="s">
        <v>16</v>
      </c>
      <c r="T32" s="1295" t="s">
        <v>3</v>
      </c>
      <c r="U32" s="120" t="s">
        <v>16</v>
      </c>
      <c r="V32" s="99" t="s">
        <v>16</v>
      </c>
      <c r="W32" s="1298" t="s">
        <v>15</v>
      </c>
      <c r="X32" s="105" t="s">
        <v>2</v>
      </c>
      <c r="Y32" s="105" t="s">
        <v>2</v>
      </c>
      <c r="Z32" s="105" t="s">
        <v>2</v>
      </c>
      <c r="AA32" s="105" t="s">
        <v>2</v>
      </c>
      <c r="AB32" s="120" t="s">
        <v>16</v>
      </c>
      <c r="AC32" s="99" t="s">
        <v>16</v>
      </c>
      <c r="AD32" s="103" t="s">
        <v>2</v>
      </c>
      <c r="AE32" s="105" t="s">
        <v>2</v>
      </c>
      <c r="AF32" s="1295" t="s">
        <v>3</v>
      </c>
      <c r="AG32" s="1298" t="s">
        <v>15</v>
      </c>
      <c r="AH32" s="105" t="s">
        <v>2</v>
      </c>
      <c r="AI32" s="120" t="s">
        <v>16</v>
      </c>
      <c r="AJ32" s="5556" t="s">
        <v>1047</v>
      </c>
      <c r="AK32" s="5505">
        <f t="shared" si="0"/>
        <v>16</v>
      </c>
      <c r="AL32" s="5506">
        <f t="shared" si="1"/>
        <v>3</v>
      </c>
      <c r="AM32" s="5506">
        <f t="shared" si="2"/>
        <v>0</v>
      </c>
      <c r="AN32" s="5506">
        <f t="shared" si="3"/>
        <v>10</v>
      </c>
      <c r="AO32" s="5507">
        <f t="shared" si="4"/>
        <v>2</v>
      </c>
      <c r="AP32" s="5507">
        <f t="shared" si="5"/>
        <v>1</v>
      </c>
      <c r="AQ32" s="5507">
        <v>2</v>
      </c>
      <c r="AR32" s="4283">
        <f t="shared" si="6"/>
        <v>8</v>
      </c>
    </row>
    <row r="33" spans="1:44" ht="16.899999999999999" customHeight="1" thickBot="1">
      <c r="A33" s="5639" t="s">
        <v>177</v>
      </c>
      <c r="B33" s="2736" t="s">
        <v>2</v>
      </c>
      <c r="C33" s="2738" t="s">
        <v>2</v>
      </c>
      <c r="D33" s="141" t="s">
        <v>16</v>
      </c>
      <c r="E33" s="1297" t="s">
        <v>2</v>
      </c>
      <c r="F33" s="1297" t="s">
        <v>2</v>
      </c>
      <c r="G33" s="148" t="s">
        <v>16</v>
      </c>
      <c r="H33" s="1324" t="s">
        <v>16</v>
      </c>
      <c r="I33" s="5557" t="s">
        <v>1047</v>
      </c>
      <c r="J33" s="1297" t="s">
        <v>2</v>
      </c>
      <c r="K33" s="148" t="s">
        <v>16</v>
      </c>
      <c r="L33" s="1297" t="s">
        <v>2</v>
      </c>
      <c r="M33" s="1313" t="s">
        <v>15</v>
      </c>
      <c r="N33" s="5558" t="s">
        <v>1047</v>
      </c>
      <c r="O33" s="120" t="s">
        <v>16</v>
      </c>
      <c r="P33" s="2736" t="s">
        <v>2</v>
      </c>
      <c r="Q33" s="1297" t="s">
        <v>2</v>
      </c>
      <c r="R33" s="152" t="s">
        <v>16</v>
      </c>
      <c r="S33" s="1313" t="s">
        <v>15</v>
      </c>
      <c r="T33" s="1297" t="s">
        <v>2</v>
      </c>
      <c r="U33" s="148" t="s">
        <v>16</v>
      </c>
      <c r="V33" s="1324" t="s">
        <v>16</v>
      </c>
      <c r="W33" s="146" t="s">
        <v>2</v>
      </c>
      <c r="X33" s="1297" t="s">
        <v>2</v>
      </c>
      <c r="Y33" s="1298" t="s">
        <v>15</v>
      </c>
      <c r="Z33" s="1297" t="s">
        <v>2</v>
      </c>
      <c r="AA33" s="1297" t="s">
        <v>2</v>
      </c>
      <c r="AB33" s="148" t="s">
        <v>16</v>
      </c>
      <c r="AC33" s="1324" t="s">
        <v>16</v>
      </c>
      <c r="AD33" s="103" t="s">
        <v>2</v>
      </c>
      <c r="AE33" s="1297" t="s">
        <v>2</v>
      </c>
      <c r="AF33" s="1297" t="s">
        <v>2</v>
      </c>
      <c r="AG33" s="1297" t="s">
        <v>2</v>
      </c>
      <c r="AH33" s="1297" t="s">
        <v>2</v>
      </c>
      <c r="AI33" s="148" t="s">
        <v>16</v>
      </c>
      <c r="AJ33" s="5559" t="s">
        <v>1047</v>
      </c>
      <c r="AK33" s="5521">
        <f t="shared" si="0"/>
        <v>19</v>
      </c>
      <c r="AL33" s="5522">
        <f t="shared" si="1"/>
        <v>0</v>
      </c>
      <c r="AM33" s="5522">
        <f t="shared" si="2"/>
        <v>0</v>
      </c>
      <c r="AN33" s="5522">
        <f t="shared" si="3"/>
        <v>10</v>
      </c>
      <c r="AO33" s="3989">
        <f t="shared" si="4"/>
        <v>2</v>
      </c>
      <c r="AP33" s="3989">
        <f t="shared" si="5"/>
        <v>1</v>
      </c>
      <c r="AQ33" s="3989">
        <v>2</v>
      </c>
      <c r="AR33" s="4284">
        <f t="shared" si="6"/>
        <v>2</v>
      </c>
    </row>
    <row r="34" spans="1:44">
      <c r="A34" s="5616" t="s">
        <v>527</v>
      </c>
      <c r="B34" s="5560" t="s">
        <v>704</v>
      </c>
      <c r="C34" s="4285" t="s">
        <v>58</v>
      </c>
      <c r="D34" s="5561" t="s">
        <v>704</v>
      </c>
      <c r="E34" s="5562" t="s">
        <v>1708</v>
      </c>
      <c r="F34" s="5562" t="s">
        <v>1047</v>
      </c>
      <c r="G34" s="5562" t="s">
        <v>1708</v>
      </c>
      <c r="H34" s="5563" t="s">
        <v>1708</v>
      </c>
      <c r="I34" s="5564" t="s">
        <v>1047</v>
      </c>
      <c r="J34" s="5562" t="s">
        <v>16</v>
      </c>
      <c r="K34" s="5565" t="s">
        <v>16</v>
      </c>
      <c r="L34" s="5565" t="s">
        <v>16</v>
      </c>
      <c r="M34" s="5566" t="s">
        <v>16</v>
      </c>
      <c r="N34" s="5562" t="s">
        <v>16</v>
      </c>
      <c r="O34" s="4285" t="s">
        <v>1047</v>
      </c>
      <c r="P34" s="5567" t="s">
        <v>1047</v>
      </c>
      <c r="Q34" s="5562" t="s">
        <v>1047</v>
      </c>
      <c r="R34" s="5568" t="s">
        <v>1047</v>
      </c>
      <c r="S34" s="5565" t="s">
        <v>1047</v>
      </c>
      <c r="T34" s="5562" t="s">
        <v>16</v>
      </c>
      <c r="U34" s="5562" t="s">
        <v>1708</v>
      </c>
      <c r="V34" s="5563" t="s">
        <v>1047</v>
      </c>
      <c r="W34" s="5560" t="s">
        <v>1708</v>
      </c>
      <c r="X34" s="5562" t="s">
        <v>1047</v>
      </c>
      <c r="Y34" s="5565" t="s">
        <v>1708</v>
      </c>
      <c r="Z34" s="5565" t="s">
        <v>16</v>
      </c>
      <c r="AA34" s="5565" t="s">
        <v>16</v>
      </c>
      <c r="AB34" s="5562" t="s">
        <v>1708</v>
      </c>
      <c r="AC34" s="4285" t="s">
        <v>1047</v>
      </c>
      <c r="AD34" s="5501" t="s">
        <v>1047</v>
      </c>
      <c r="AE34" s="4280" t="s">
        <v>1708</v>
      </c>
      <c r="AF34" s="4280" t="s">
        <v>16</v>
      </c>
      <c r="AG34" s="4280" t="s">
        <v>1708</v>
      </c>
      <c r="AH34" s="4280" t="s">
        <v>1047</v>
      </c>
      <c r="AI34" s="5569" t="s">
        <v>1047</v>
      </c>
      <c r="AJ34" s="5570" t="s">
        <v>1708</v>
      </c>
      <c r="AK34" s="5560">
        <f t="shared" si="0"/>
        <v>0</v>
      </c>
      <c r="AL34" s="5562">
        <f t="shared" si="1"/>
        <v>0</v>
      </c>
      <c r="AM34" s="5562">
        <f t="shared" si="2"/>
        <v>0</v>
      </c>
      <c r="AN34" s="5562">
        <f t="shared" si="3"/>
        <v>9</v>
      </c>
      <c r="AO34" s="5566">
        <v>0</v>
      </c>
      <c r="AP34" s="5566">
        <f t="shared" si="5"/>
        <v>2</v>
      </c>
      <c r="AQ34" s="5566">
        <v>0</v>
      </c>
      <c r="AR34" s="4285">
        <f>COUNTIF(D34:AH34,"D1")*1+COUNTIF(D34:AH34,"D2")*2</f>
        <v>31</v>
      </c>
    </row>
    <row r="35" spans="1:44">
      <c r="A35" s="5617" t="s">
        <v>2286</v>
      </c>
      <c r="B35" s="5505"/>
      <c r="C35" s="4283"/>
      <c r="D35" s="5571" t="s">
        <v>16</v>
      </c>
      <c r="E35" s="479" t="s">
        <v>1047</v>
      </c>
      <c r="F35" s="5506" t="s">
        <v>1047</v>
      </c>
      <c r="G35" s="5506" t="s">
        <v>16</v>
      </c>
      <c r="H35" s="5572" t="s">
        <v>16</v>
      </c>
      <c r="I35" s="5573" t="s">
        <v>16</v>
      </c>
      <c r="J35" s="5506" t="s">
        <v>1047</v>
      </c>
      <c r="K35" s="479" t="s">
        <v>1047</v>
      </c>
      <c r="L35" s="479" t="s">
        <v>1047</v>
      </c>
      <c r="M35" s="5574" t="s">
        <v>1047</v>
      </c>
      <c r="N35" s="5506" t="s">
        <v>16</v>
      </c>
      <c r="O35" s="4283" t="s">
        <v>16</v>
      </c>
      <c r="P35" s="5575" t="s">
        <v>1047</v>
      </c>
      <c r="Q35" s="5506" t="s">
        <v>704</v>
      </c>
      <c r="R35" s="5576" t="s">
        <v>5</v>
      </c>
      <c r="S35" s="479" t="s">
        <v>1047</v>
      </c>
      <c r="T35" s="479" t="s">
        <v>1047</v>
      </c>
      <c r="U35" s="5506" t="s">
        <v>5</v>
      </c>
      <c r="V35" s="5572" t="s">
        <v>5</v>
      </c>
      <c r="W35" s="5505" t="s">
        <v>1047</v>
      </c>
      <c r="X35" s="5506" t="s">
        <v>1047</v>
      </c>
      <c r="Y35" s="5506" t="s">
        <v>1047</v>
      </c>
      <c r="Z35" s="479" t="s">
        <v>1047</v>
      </c>
      <c r="AA35" s="479" t="s">
        <v>1047</v>
      </c>
      <c r="AB35" s="5506" t="s">
        <v>5</v>
      </c>
      <c r="AC35" s="4283" t="s">
        <v>5</v>
      </c>
      <c r="AD35" s="5505" t="s">
        <v>1047</v>
      </c>
      <c r="AE35" s="5506" t="s">
        <v>704</v>
      </c>
      <c r="AF35" s="5506" t="s">
        <v>1047</v>
      </c>
      <c r="AG35" s="5506" t="s">
        <v>1047</v>
      </c>
      <c r="AH35" s="5506" t="s">
        <v>1047</v>
      </c>
      <c r="AI35" s="5574" t="s">
        <v>5</v>
      </c>
      <c r="AJ35" s="509" t="s">
        <v>5</v>
      </c>
      <c r="AK35" s="5505">
        <f t="shared" si="0"/>
        <v>0</v>
      </c>
      <c r="AL35" s="5506">
        <f t="shared" si="1"/>
        <v>0</v>
      </c>
      <c r="AM35" s="5506">
        <f t="shared" si="2"/>
        <v>0</v>
      </c>
      <c r="AN35" s="5506">
        <f t="shared" si="3"/>
        <v>11</v>
      </c>
      <c r="AO35" s="5507">
        <v>0</v>
      </c>
      <c r="AP35" s="5507">
        <f t="shared" si="5"/>
        <v>0</v>
      </c>
      <c r="AQ35" s="5507">
        <v>0</v>
      </c>
      <c r="AR35" s="4283">
        <f>COUNTIF(D35:AH35,"D1")*1+COUNTIF(D35:AH35,"D2")*2</f>
        <v>20</v>
      </c>
    </row>
    <row r="36" spans="1:44" ht="51.75">
      <c r="A36" s="5617" t="s">
        <v>1547</v>
      </c>
      <c r="B36" s="5505" t="s">
        <v>798</v>
      </c>
      <c r="C36" s="4283" t="s">
        <v>704</v>
      </c>
      <c r="D36" s="5573" t="s">
        <v>1708</v>
      </c>
      <c r="E36" s="479" t="s">
        <v>1047</v>
      </c>
      <c r="F36" s="479" t="s">
        <v>16</v>
      </c>
      <c r="G36" s="479" t="s">
        <v>16</v>
      </c>
      <c r="H36" s="5572" t="s">
        <v>1047</v>
      </c>
      <c r="I36" s="5562" t="s">
        <v>16</v>
      </c>
      <c r="J36" s="5506" t="s">
        <v>1047</v>
      </c>
      <c r="K36" s="5506" t="s">
        <v>798</v>
      </c>
      <c r="L36" s="5506" t="s">
        <v>1047</v>
      </c>
      <c r="M36" s="5507" t="s">
        <v>1708</v>
      </c>
      <c r="N36" s="479" t="s">
        <v>1047</v>
      </c>
      <c r="O36" s="483" t="s">
        <v>1708</v>
      </c>
      <c r="P36" s="5575" t="s">
        <v>16</v>
      </c>
      <c r="Q36" s="5506" t="s">
        <v>5</v>
      </c>
      <c r="R36" s="5576" t="s">
        <v>1708</v>
      </c>
      <c r="S36" s="5506" t="s">
        <v>5</v>
      </c>
      <c r="T36" s="5506" t="s">
        <v>1708</v>
      </c>
      <c r="U36" s="479" t="s">
        <v>1047</v>
      </c>
      <c r="V36" s="509" t="s">
        <v>1708</v>
      </c>
      <c r="W36" s="5505" t="s">
        <v>1047</v>
      </c>
      <c r="X36" s="5506" t="s">
        <v>5</v>
      </c>
      <c r="Y36" s="5577" t="s">
        <v>650</v>
      </c>
      <c r="Z36" s="5506" t="s">
        <v>5</v>
      </c>
      <c r="AA36" s="5506" t="s">
        <v>1708</v>
      </c>
      <c r="AB36" s="479" t="s">
        <v>1047</v>
      </c>
      <c r="AC36" s="483" t="s">
        <v>1708</v>
      </c>
      <c r="AD36" s="5505" t="s">
        <v>5</v>
      </c>
      <c r="AE36" s="5506" t="s">
        <v>5</v>
      </c>
      <c r="AF36" s="5506" t="s">
        <v>1708</v>
      </c>
      <c r="AG36" s="5506" t="s">
        <v>1047</v>
      </c>
      <c r="AH36" s="5506" t="s">
        <v>1047</v>
      </c>
      <c r="AI36" s="5507" t="s">
        <v>1708</v>
      </c>
      <c r="AJ36" s="509" t="s">
        <v>1047</v>
      </c>
      <c r="AK36" s="5505">
        <f t="shared" si="0"/>
        <v>0</v>
      </c>
      <c r="AL36" s="5506">
        <f t="shared" si="1"/>
        <v>0</v>
      </c>
      <c r="AM36" s="5506">
        <f t="shared" si="2"/>
        <v>0</v>
      </c>
      <c r="AN36" s="5506">
        <f t="shared" si="3"/>
        <v>10</v>
      </c>
      <c r="AO36" s="5507">
        <v>0</v>
      </c>
      <c r="AP36" s="5507">
        <f t="shared" si="5"/>
        <v>1</v>
      </c>
      <c r="AQ36" s="5507">
        <v>0</v>
      </c>
      <c r="AR36" s="4283">
        <f>COUNTIF(D36:AH36,"D1")*1+COUNTIF(D36:AH36,"D2")*2</f>
        <v>30</v>
      </c>
    </row>
    <row r="37" spans="1:44" ht="35.25" thickBot="1">
      <c r="A37" s="5618" t="s">
        <v>1776</v>
      </c>
      <c r="B37" s="581" t="s">
        <v>16</v>
      </c>
      <c r="C37" s="4284" t="s">
        <v>798</v>
      </c>
      <c r="D37" s="5578" t="s">
        <v>16</v>
      </c>
      <c r="E37" s="5522" t="s">
        <v>16</v>
      </c>
      <c r="F37" s="5522" t="s">
        <v>1708</v>
      </c>
      <c r="G37" s="5522" t="s">
        <v>1047</v>
      </c>
      <c r="H37" s="598" t="s">
        <v>16</v>
      </c>
      <c r="I37" s="5579" t="s">
        <v>1708</v>
      </c>
      <c r="J37" s="5522" t="s">
        <v>1708</v>
      </c>
      <c r="K37" s="5562" t="s">
        <v>1047</v>
      </c>
      <c r="L37" s="5522" t="s">
        <v>1708</v>
      </c>
      <c r="M37" s="5580" t="s">
        <v>1047</v>
      </c>
      <c r="N37" s="5522" t="s">
        <v>1708</v>
      </c>
      <c r="O37" s="4284" t="s">
        <v>16</v>
      </c>
      <c r="P37" s="624" t="s">
        <v>1708</v>
      </c>
      <c r="Q37" s="581" t="s">
        <v>1708</v>
      </c>
      <c r="R37" s="5581" t="s">
        <v>5</v>
      </c>
      <c r="S37" s="5522" t="s">
        <v>1708</v>
      </c>
      <c r="T37" s="5522" t="s">
        <v>1047</v>
      </c>
      <c r="U37" s="5522" t="s">
        <v>5</v>
      </c>
      <c r="V37" s="5582" t="s">
        <v>5</v>
      </c>
      <c r="W37" s="498" t="s">
        <v>5</v>
      </c>
      <c r="X37" s="581" t="s">
        <v>1708</v>
      </c>
      <c r="Y37" s="5522" t="s">
        <v>1047</v>
      </c>
      <c r="Z37" s="5522" t="s">
        <v>1708</v>
      </c>
      <c r="AA37" s="5522" t="s">
        <v>1047</v>
      </c>
      <c r="AB37" s="5522" t="s">
        <v>5</v>
      </c>
      <c r="AC37" s="4284" t="s">
        <v>5</v>
      </c>
      <c r="AD37" s="5521" t="s">
        <v>1708</v>
      </c>
      <c r="AE37" s="581" t="s">
        <v>1047</v>
      </c>
      <c r="AF37" s="581" t="s">
        <v>1047</v>
      </c>
      <c r="AG37" s="581" t="s">
        <v>58</v>
      </c>
      <c r="AH37" s="5522" t="s">
        <v>1708</v>
      </c>
      <c r="AI37" s="3989" t="s">
        <v>5</v>
      </c>
      <c r="AJ37" s="5582" t="s">
        <v>5</v>
      </c>
      <c r="AK37" s="5521">
        <f t="shared" si="0"/>
        <v>0</v>
      </c>
      <c r="AL37" s="5522">
        <f t="shared" si="1"/>
        <v>0</v>
      </c>
      <c r="AM37" s="5522">
        <f t="shared" si="2"/>
        <v>0</v>
      </c>
      <c r="AN37" s="5522">
        <f t="shared" si="3"/>
        <v>10</v>
      </c>
      <c r="AO37" s="3989">
        <v>0</v>
      </c>
      <c r="AP37" s="3989">
        <f t="shared" si="5"/>
        <v>1</v>
      </c>
      <c r="AQ37" s="3989">
        <v>0</v>
      </c>
      <c r="AR37" s="4284">
        <f>COUNTIF(D37:AH37,"D1")*1+COUNTIF(D37:AH37,"D2")*2</f>
        <v>32</v>
      </c>
    </row>
    <row r="38" spans="1:44">
      <c r="A38" s="4818" t="s">
        <v>2</v>
      </c>
      <c r="B38" s="5583">
        <v>3</v>
      </c>
      <c r="C38" s="5583">
        <v>3</v>
      </c>
      <c r="D38" s="5584">
        <v>0</v>
      </c>
      <c r="E38" s="5583">
        <v>3</v>
      </c>
      <c r="F38" s="5583">
        <v>3</v>
      </c>
      <c r="G38" s="5583">
        <v>0</v>
      </c>
      <c r="H38" s="5583">
        <v>0</v>
      </c>
      <c r="I38" s="5584">
        <v>0</v>
      </c>
      <c r="J38" s="5583">
        <v>3</v>
      </c>
      <c r="K38" s="5583">
        <v>3</v>
      </c>
      <c r="L38" s="5583">
        <v>3</v>
      </c>
      <c r="M38" s="5583">
        <v>3</v>
      </c>
      <c r="N38" s="5583">
        <v>0</v>
      </c>
      <c r="O38" s="5583">
        <v>0</v>
      </c>
      <c r="P38" s="5583">
        <v>3</v>
      </c>
      <c r="Q38" s="5583">
        <v>3</v>
      </c>
      <c r="R38" s="5584">
        <v>0</v>
      </c>
      <c r="S38" s="5583">
        <v>3</v>
      </c>
      <c r="T38" s="5583">
        <v>3</v>
      </c>
      <c r="U38" s="5583">
        <v>0</v>
      </c>
      <c r="V38" s="5583">
        <v>0</v>
      </c>
      <c r="W38" s="5583">
        <v>3</v>
      </c>
      <c r="X38" s="5583">
        <v>3</v>
      </c>
      <c r="Y38" s="5583">
        <v>3</v>
      </c>
      <c r="Z38" s="5583">
        <v>3</v>
      </c>
      <c r="AA38" s="5583">
        <v>3</v>
      </c>
      <c r="AB38" s="5583">
        <v>0</v>
      </c>
      <c r="AC38" s="5583">
        <v>0</v>
      </c>
      <c r="AD38" s="5583">
        <v>3</v>
      </c>
      <c r="AE38" s="5583">
        <v>3</v>
      </c>
      <c r="AF38" s="5583">
        <v>3</v>
      </c>
      <c r="AG38" s="5583">
        <v>3</v>
      </c>
      <c r="AH38" s="5583">
        <v>3</v>
      </c>
      <c r="AI38" s="5583"/>
      <c r="AJ38" s="5583"/>
      <c r="AK38" s="5562" t="s">
        <v>704</v>
      </c>
      <c r="AL38" s="5562" t="s">
        <v>798</v>
      </c>
      <c r="AM38" s="5585"/>
      <c r="AN38" s="5585"/>
      <c r="AO38" s="5586"/>
      <c r="AP38" s="5586"/>
      <c r="AQ38" s="5586"/>
      <c r="AR38" s="1280"/>
    </row>
    <row r="39" spans="1:44">
      <c r="A39" s="4029" t="s">
        <v>3</v>
      </c>
      <c r="B39" s="5587">
        <f t="shared" ref="B39:AH39" si="7">COUNTIF(B5:B33,"e")</f>
        <v>4</v>
      </c>
      <c r="C39" s="5587">
        <f t="shared" si="7"/>
        <v>4</v>
      </c>
      <c r="D39" s="5588">
        <f t="shared" si="7"/>
        <v>3</v>
      </c>
      <c r="E39" s="5587">
        <f t="shared" si="7"/>
        <v>4</v>
      </c>
      <c r="F39" s="5587">
        <f t="shared" si="7"/>
        <v>4</v>
      </c>
      <c r="G39" s="5587">
        <f t="shared" si="7"/>
        <v>3</v>
      </c>
      <c r="H39" s="5589">
        <f t="shared" si="7"/>
        <v>3</v>
      </c>
      <c r="I39" s="5588">
        <f t="shared" si="7"/>
        <v>3</v>
      </c>
      <c r="J39" s="5590">
        <f t="shared" si="7"/>
        <v>4</v>
      </c>
      <c r="K39" s="5590">
        <f t="shared" si="7"/>
        <v>4</v>
      </c>
      <c r="L39" s="5587">
        <f t="shared" si="7"/>
        <v>4</v>
      </c>
      <c r="M39" s="5587">
        <f t="shared" si="7"/>
        <v>4</v>
      </c>
      <c r="N39" s="5587">
        <f t="shared" si="7"/>
        <v>3</v>
      </c>
      <c r="O39" s="5587">
        <f t="shared" si="7"/>
        <v>3</v>
      </c>
      <c r="P39" s="5590">
        <f t="shared" si="7"/>
        <v>4</v>
      </c>
      <c r="Q39" s="5590">
        <f t="shared" si="7"/>
        <v>4</v>
      </c>
      <c r="R39" s="5588">
        <f t="shared" si="7"/>
        <v>3</v>
      </c>
      <c r="S39" s="5587">
        <f t="shared" si="7"/>
        <v>4</v>
      </c>
      <c r="T39" s="5587">
        <f t="shared" si="7"/>
        <v>4</v>
      </c>
      <c r="U39" s="5587">
        <f t="shared" si="7"/>
        <v>3</v>
      </c>
      <c r="V39" s="5587">
        <f t="shared" si="7"/>
        <v>3</v>
      </c>
      <c r="W39" s="5587">
        <f t="shared" si="7"/>
        <v>4</v>
      </c>
      <c r="X39" s="5587">
        <f t="shared" si="7"/>
        <v>4</v>
      </c>
      <c r="Y39" s="5587">
        <f t="shared" si="7"/>
        <v>4</v>
      </c>
      <c r="Z39" s="5587">
        <f t="shared" si="7"/>
        <v>4</v>
      </c>
      <c r="AA39" s="5587">
        <f t="shared" si="7"/>
        <v>4</v>
      </c>
      <c r="AB39" s="5587">
        <f t="shared" si="7"/>
        <v>3</v>
      </c>
      <c r="AC39" s="5587">
        <f t="shared" si="7"/>
        <v>3</v>
      </c>
      <c r="AD39" s="5587">
        <f t="shared" si="7"/>
        <v>4</v>
      </c>
      <c r="AE39" s="5587">
        <f t="shared" si="7"/>
        <v>4</v>
      </c>
      <c r="AF39" s="5587">
        <f t="shared" si="7"/>
        <v>4</v>
      </c>
      <c r="AG39" s="5587">
        <f t="shared" si="7"/>
        <v>4</v>
      </c>
      <c r="AH39" s="5587">
        <f t="shared" si="7"/>
        <v>3</v>
      </c>
      <c r="AI39" s="5591"/>
      <c r="AJ39" s="5591"/>
      <c r="AR39" s="1280"/>
    </row>
    <row r="40" spans="1:44">
      <c r="A40" s="4029" t="s">
        <v>402</v>
      </c>
      <c r="B40" s="5592">
        <f>COUNTIF(B6,"E")+COUNTIF(B7,"E")+COUNTIF(B9,"E")+COUNTIF(B10,"E")+COUNTIF(B12,"E")+COUNTIF(B14,"E")+COUNTIF(B15,"E")+COUNTIF(B18,"E")+COUNTIF(B19,"E")+COUNTIF(B21,"E")+COUNTIF(B26,"E")+COUNTIF(B28,"E")</f>
        <v>1</v>
      </c>
      <c r="C40" s="5592">
        <f>COUNTIF(C6,"E")+COUNTIF(C7,"E")+COUNTIF(C9,"E")+COUNTIF(C10,"E")+COUNTIF(C12,"E")+COUNTIF(C14,"E")+COUNTIF(C15,"E")+COUNTIF(C18,"E")+COUNTIF(C19,"E")+COUNTIF(C21,"E")+COUNTIF(C26,"E")+COUNTIF(C28,"E")</f>
        <v>2</v>
      </c>
      <c r="D40" s="5593">
        <f>COUNTIF(D7,"E")+COUNTIF(D14,"E")+COUNTIF(D19,"E")+COUNTIF(D6,"E")+COUNTIF(D18,"E")+COUNTIF(D15,"E")+COUNTIF(D21,"E")+COUNTIF(D9,"E")+COUNTIF(D12,"E")+COUNTIF(D28,"E")+COUNTIF(D26,"E")+COUNTIF(D10,"E")</f>
        <v>1</v>
      </c>
      <c r="E40" s="5594">
        <f>COUNTIF(E7,"E")+COUNTIF(E14,"E")+COUNTIF(E19,"E")+COUNTIF(E6,"E")+COUNTIF(E18,"E")+COUNTIF(E15,"E")+COUNTIF(E21,"E")+COUNTIF(E9,"E")+COUNTIF(E12,"E")+COUNTIF(E28,"E")+COUNTIF(E26,"E")+COUNTIF(E10,"E")</f>
        <v>2</v>
      </c>
      <c r="F40" s="5594">
        <f>COUNTIF(F7,"E")+COUNTIF(F14,"E")+COUNTIF(F19,"E")+COUNTIF(F6,"E")+COUNTIF(F18,"E")+COUNTIF(F15,"E")+COUNTIF(F21,"E")+COUNTIF(F9,"E")+COUNTIF(F12,"E")+COUNTIF(F28,"E")+COUNTIF(F26,"E")+COUNTIF(F10,"E")</f>
        <v>2</v>
      </c>
      <c r="G40" s="5594">
        <f>COUNTIF(G7,"E")+COUNTIF(G14,"E")+COUNTIF(G19,"E")+COUNTIF(G6,"E")+COUNTIF(G18,"E")+COUNTIF(G15,"E")+COUNTIF(G21,"E")+COUNTIF(G9,"E")+COUNTIF(G12,"E")+COUNTIF(G28,"E")+COUNTIF(G26,"E")+COUNTIF(G10,"E")</f>
        <v>2</v>
      </c>
      <c r="H40" s="5592">
        <f t="shared" ref="H40:AH40" si="8">COUNTIF(H6,"E")+COUNTIF(H7,"E")+COUNTIF(H9,"E")+COUNTIF(H10,"E")+COUNTIF(H12,"E")+COUNTIF(H14,"E")+COUNTIF(H15,"E")+COUNTIF(H18,"E")+COUNTIF(H19,"E")+COUNTIF(H21,"E")+COUNTIF(H26,"E")+COUNTIF(H28,"E")</f>
        <v>2</v>
      </c>
      <c r="I40" s="5595">
        <f t="shared" si="8"/>
        <v>2</v>
      </c>
      <c r="J40" s="5592">
        <f t="shared" si="8"/>
        <v>2</v>
      </c>
      <c r="K40" s="5592">
        <f t="shared" si="8"/>
        <v>1</v>
      </c>
      <c r="L40" s="5592">
        <f t="shared" si="8"/>
        <v>3</v>
      </c>
      <c r="M40" s="5592">
        <f t="shared" si="8"/>
        <v>2</v>
      </c>
      <c r="N40" s="5592">
        <f t="shared" si="8"/>
        <v>1</v>
      </c>
      <c r="O40" s="5592">
        <f t="shared" si="8"/>
        <v>1</v>
      </c>
      <c r="P40" s="5592">
        <f t="shared" si="8"/>
        <v>2</v>
      </c>
      <c r="Q40" s="5592">
        <f t="shared" si="8"/>
        <v>2</v>
      </c>
      <c r="R40" s="5595">
        <f t="shared" si="8"/>
        <v>2</v>
      </c>
      <c r="S40" s="5592">
        <f t="shared" si="8"/>
        <v>2</v>
      </c>
      <c r="T40" s="5592">
        <f t="shared" si="8"/>
        <v>2</v>
      </c>
      <c r="U40" s="5592">
        <f t="shared" si="8"/>
        <v>2</v>
      </c>
      <c r="V40" s="5592">
        <f t="shared" si="8"/>
        <v>1</v>
      </c>
      <c r="W40" s="5592">
        <f t="shared" si="8"/>
        <v>2</v>
      </c>
      <c r="X40" s="5592">
        <f t="shared" si="8"/>
        <v>3</v>
      </c>
      <c r="Y40" s="5592">
        <f t="shared" si="8"/>
        <v>1</v>
      </c>
      <c r="Z40" s="5592">
        <f t="shared" si="8"/>
        <v>3</v>
      </c>
      <c r="AA40" s="5592">
        <f t="shared" si="8"/>
        <v>2</v>
      </c>
      <c r="AB40" s="5592">
        <f t="shared" si="8"/>
        <v>1</v>
      </c>
      <c r="AC40" s="5592">
        <f t="shared" si="8"/>
        <v>1</v>
      </c>
      <c r="AD40" s="5592">
        <f t="shared" si="8"/>
        <v>2</v>
      </c>
      <c r="AE40" s="5592">
        <f t="shared" si="8"/>
        <v>2</v>
      </c>
      <c r="AF40" s="5592">
        <f t="shared" si="8"/>
        <v>2</v>
      </c>
      <c r="AG40" s="5592">
        <f t="shared" si="8"/>
        <v>1</v>
      </c>
      <c r="AH40" s="5592">
        <f t="shared" si="8"/>
        <v>1</v>
      </c>
      <c r="AI40" s="5596"/>
      <c r="AJ40" s="5596"/>
      <c r="AR40" s="1280"/>
    </row>
    <row r="41" spans="1:44">
      <c r="A41" s="4029" t="s">
        <v>1837</v>
      </c>
      <c r="B41" s="5592">
        <f>COUNTIF(B11,"E")+COUNTIF(B14,"E")+COUNTIF(B8,"E")+COUNTIF(B17,"E")+COUNTIF(B23,"E")+COUNTIF(B20,"E")</f>
        <v>1</v>
      </c>
      <c r="C41" s="5592">
        <f>COUNTIF(C11,"E")+COUNTIF(C14,"E")+COUNTIF(C8,"E")+COUNTIF(C17,"E")+COUNTIF(C23,"E")+COUNTIF(C20,"E")</f>
        <v>1</v>
      </c>
      <c r="D41" s="5593">
        <f>COUNTIF(D14,"E")+COUNTIF(D11,"E")+COUNTIF(D8,"E")+COUNTIF(D17,"E")+COUNTIF(D23,"E")+COUNTIF(D20,"E")</f>
        <v>1</v>
      </c>
      <c r="E41" s="5594">
        <f>COUNTIF(E14,"E")+COUNTIF(E11,"E")+COUNTIF(E8,"E")+COUNTIF(E17,"E")+COUNTIF(E23,"E")+COUNTIF(E20,"E")</f>
        <v>1</v>
      </c>
      <c r="F41" s="5594">
        <f>COUNTIF(F14,"E")+COUNTIF(F11,"E")+COUNTIF(F8,"E")+COUNTIF(F17,"E")+COUNTIF(F23,"E")+COUNTIF(F20,"E")</f>
        <v>1</v>
      </c>
      <c r="G41" s="5594">
        <f>COUNTIF(G14,"E")+COUNTIF(G11,"E")+COUNTIF(G8,"E")+COUNTIF(G17,"E")+COUNTIF(G23,"E")+COUNTIF(G20,"E")</f>
        <v>2</v>
      </c>
      <c r="H41" s="5592">
        <f t="shared" ref="H41:AH41" si="9">COUNTIF(H11,"E")+COUNTIF(H14,"E")+COUNTIF(H8,"E")+COUNTIF(H17,"E")+COUNTIF(H23,"E")+COUNTIF(H20,"E")</f>
        <v>1</v>
      </c>
      <c r="I41" s="5595">
        <f t="shared" si="9"/>
        <v>1</v>
      </c>
      <c r="J41" s="5592">
        <f t="shared" si="9"/>
        <v>1</v>
      </c>
      <c r="K41" s="5592">
        <f t="shared" si="9"/>
        <v>1</v>
      </c>
      <c r="L41" s="5592">
        <f t="shared" si="9"/>
        <v>1</v>
      </c>
      <c r="M41" s="5592">
        <f t="shared" si="9"/>
        <v>1</v>
      </c>
      <c r="N41" s="5592">
        <f t="shared" si="9"/>
        <v>1</v>
      </c>
      <c r="O41" s="5592">
        <f t="shared" si="9"/>
        <v>1</v>
      </c>
      <c r="P41" s="5592">
        <f t="shared" si="9"/>
        <v>1</v>
      </c>
      <c r="Q41" s="5592">
        <f t="shared" si="9"/>
        <v>1</v>
      </c>
      <c r="R41" s="5595">
        <f t="shared" si="9"/>
        <v>1</v>
      </c>
      <c r="S41" s="5592">
        <f t="shared" si="9"/>
        <v>1</v>
      </c>
      <c r="T41" s="5592">
        <f t="shared" si="9"/>
        <v>1</v>
      </c>
      <c r="U41" s="5592">
        <f t="shared" si="9"/>
        <v>1</v>
      </c>
      <c r="V41" s="5592">
        <f t="shared" si="9"/>
        <v>1</v>
      </c>
      <c r="W41" s="5592">
        <f t="shared" si="9"/>
        <v>1</v>
      </c>
      <c r="X41" s="5592">
        <f t="shared" si="9"/>
        <v>1</v>
      </c>
      <c r="Y41" s="5592">
        <f t="shared" si="9"/>
        <v>1</v>
      </c>
      <c r="Z41" s="5592">
        <f t="shared" si="9"/>
        <v>1</v>
      </c>
      <c r="AA41" s="5592">
        <f t="shared" si="9"/>
        <v>1</v>
      </c>
      <c r="AB41" s="5592">
        <f t="shared" si="9"/>
        <v>1</v>
      </c>
      <c r="AC41" s="5592">
        <f t="shared" si="9"/>
        <v>1</v>
      </c>
      <c r="AD41" s="5592">
        <f t="shared" si="9"/>
        <v>1</v>
      </c>
      <c r="AE41" s="5592">
        <f t="shared" si="9"/>
        <v>1</v>
      </c>
      <c r="AF41" s="5592">
        <f t="shared" si="9"/>
        <v>1</v>
      </c>
      <c r="AG41" s="5592">
        <f t="shared" si="9"/>
        <v>1</v>
      </c>
      <c r="AH41" s="5592">
        <f t="shared" si="9"/>
        <v>1</v>
      </c>
      <c r="AI41" s="5596"/>
      <c r="AJ41" s="5596"/>
      <c r="AR41" s="1280"/>
    </row>
    <row r="42" spans="1:44">
      <c r="A42" s="4029" t="s">
        <v>1838</v>
      </c>
      <c r="B42" s="5594">
        <f t="shared" ref="B42:AH42" si="10">COUNTIF(B5,"E")+COUNTIF(B10,"E")+COUNTIF(B18,"E")+COUNTIF(B27,"E")+COUNTIF(B30,"E")+COUNTIF(B16,"E")+COUNTIF(B32,"E")+COUNTIF(B5,"D1")+COUNTIF(B10,"D1")+COUNTIF(B18,"D1")+COUNTIF(B27,"D1")+COUNTIF(B30,"D1")+COUNTIF(B16,"D1")+COUNTIF(B32,"D1")</f>
        <v>2</v>
      </c>
      <c r="C42" s="5594">
        <f t="shared" si="10"/>
        <v>1</v>
      </c>
      <c r="D42" s="5593">
        <f t="shared" si="10"/>
        <v>1</v>
      </c>
      <c r="E42" s="5594">
        <f t="shared" si="10"/>
        <v>2</v>
      </c>
      <c r="F42" s="5594">
        <f t="shared" si="10"/>
        <v>1</v>
      </c>
      <c r="G42" s="5594">
        <f t="shared" si="10"/>
        <v>1</v>
      </c>
      <c r="H42" s="5594">
        <f t="shared" si="10"/>
        <v>1</v>
      </c>
      <c r="I42" s="5593">
        <f t="shared" si="10"/>
        <v>1</v>
      </c>
      <c r="J42" s="5594">
        <f t="shared" si="10"/>
        <v>1</v>
      </c>
      <c r="K42" s="5594">
        <f t="shared" si="10"/>
        <v>1</v>
      </c>
      <c r="L42" s="5594">
        <f t="shared" si="10"/>
        <v>0</v>
      </c>
      <c r="M42" s="5594">
        <f t="shared" si="10"/>
        <v>1</v>
      </c>
      <c r="N42" s="5594">
        <f t="shared" si="10"/>
        <v>1</v>
      </c>
      <c r="O42" s="5594">
        <f t="shared" si="10"/>
        <v>3</v>
      </c>
      <c r="P42" s="5594">
        <f t="shared" si="10"/>
        <v>0</v>
      </c>
      <c r="Q42" s="5594">
        <f t="shared" si="10"/>
        <v>2</v>
      </c>
      <c r="R42" s="5593">
        <f t="shared" si="10"/>
        <v>1</v>
      </c>
      <c r="S42" s="5594">
        <f t="shared" si="10"/>
        <v>2</v>
      </c>
      <c r="T42" s="5594">
        <f t="shared" si="10"/>
        <v>2</v>
      </c>
      <c r="U42" s="5594">
        <f t="shared" si="10"/>
        <v>2</v>
      </c>
      <c r="V42" s="5594">
        <f t="shared" si="10"/>
        <v>1</v>
      </c>
      <c r="W42" s="5594">
        <f t="shared" si="10"/>
        <v>1</v>
      </c>
      <c r="X42" s="5594">
        <f t="shared" si="10"/>
        <v>1</v>
      </c>
      <c r="Y42" s="5594">
        <f t="shared" si="10"/>
        <v>1</v>
      </c>
      <c r="Z42" s="5594">
        <f t="shared" si="10"/>
        <v>0</v>
      </c>
      <c r="AA42" s="5594">
        <f t="shared" si="10"/>
        <v>1</v>
      </c>
      <c r="AB42" s="5594">
        <f t="shared" si="10"/>
        <v>2</v>
      </c>
      <c r="AC42" s="5594">
        <f t="shared" si="10"/>
        <v>2</v>
      </c>
      <c r="AD42" s="5594">
        <f t="shared" si="10"/>
        <v>1</v>
      </c>
      <c r="AE42" s="5594">
        <f t="shared" si="10"/>
        <v>0</v>
      </c>
      <c r="AF42" s="5594">
        <f t="shared" si="10"/>
        <v>2</v>
      </c>
      <c r="AG42" s="5594">
        <f t="shared" si="10"/>
        <v>0</v>
      </c>
      <c r="AH42" s="5594">
        <f t="shared" si="10"/>
        <v>0</v>
      </c>
      <c r="AI42" s="5596"/>
      <c r="AJ42" s="5596"/>
      <c r="AR42" s="5597"/>
    </row>
    <row r="43" spans="1:44">
      <c r="A43" s="4021" t="s">
        <v>2</v>
      </c>
      <c r="B43" s="5598">
        <f>COUNTIF(B5:B23,"D")</f>
        <v>11</v>
      </c>
      <c r="C43" s="5598">
        <f>COUNTIF(C5:C22,"D")</f>
        <v>12</v>
      </c>
      <c r="D43" s="5599">
        <f>COUNTIF(D5:D22,"D")</f>
        <v>0</v>
      </c>
      <c r="E43" s="5598">
        <f>COUNTIF(E5:E22,"D")</f>
        <v>6</v>
      </c>
      <c r="F43" s="5598">
        <f>COUNTIF(F5:F22,"D")</f>
        <v>6</v>
      </c>
      <c r="G43" s="5598">
        <f>COUNTIF(G5:G22,"D")</f>
        <v>0</v>
      </c>
      <c r="H43" s="5600">
        <f t="shared" ref="H43:AG43" si="11">COUNTIF(H5:H23,"D")</f>
        <v>0</v>
      </c>
      <c r="I43" s="5599">
        <f t="shared" si="11"/>
        <v>0</v>
      </c>
      <c r="J43" s="5601">
        <f t="shared" si="11"/>
        <v>7</v>
      </c>
      <c r="K43" s="5601">
        <f t="shared" si="11"/>
        <v>12</v>
      </c>
      <c r="L43" s="5598">
        <f t="shared" si="11"/>
        <v>10</v>
      </c>
      <c r="M43" s="5598">
        <f t="shared" si="11"/>
        <v>12</v>
      </c>
      <c r="N43" s="5598">
        <f t="shared" si="11"/>
        <v>0</v>
      </c>
      <c r="O43" s="5598">
        <f t="shared" si="11"/>
        <v>0</v>
      </c>
      <c r="P43" s="5601">
        <f t="shared" si="11"/>
        <v>7</v>
      </c>
      <c r="Q43" s="5601">
        <f t="shared" si="11"/>
        <v>9</v>
      </c>
      <c r="R43" s="5599">
        <f t="shared" si="11"/>
        <v>0</v>
      </c>
      <c r="S43" s="5598">
        <f t="shared" si="11"/>
        <v>8</v>
      </c>
      <c r="T43" s="5598">
        <f t="shared" si="11"/>
        <v>8</v>
      </c>
      <c r="U43" s="5598">
        <f t="shared" si="11"/>
        <v>0</v>
      </c>
      <c r="V43" s="5598">
        <f t="shared" si="11"/>
        <v>0</v>
      </c>
      <c r="W43" s="5598">
        <f t="shared" si="11"/>
        <v>12</v>
      </c>
      <c r="X43" s="5598">
        <f t="shared" si="11"/>
        <v>9</v>
      </c>
      <c r="Y43" s="5598">
        <f t="shared" si="11"/>
        <v>8</v>
      </c>
      <c r="Z43" s="5598">
        <f t="shared" si="11"/>
        <v>6</v>
      </c>
      <c r="AA43" s="5598">
        <f t="shared" si="11"/>
        <v>8</v>
      </c>
      <c r="AB43" s="5598">
        <f t="shared" si="11"/>
        <v>0</v>
      </c>
      <c r="AC43" s="5598">
        <f t="shared" si="11"/>
        <v>0</v>
      </c>
      <c r="AD43" s="5598">
        <f t="shared" si="11"/>
        <v>7</v>
      </c>
      <c r="AE43" s="5598">
        <f t="shared" si="11"/>
        <v>12</v>
      </c>
      <c r="AF43" s="5598">
        <f t="shared" si="11"/>
        <v>8</v>
      </c>
      <c r="AG43" s="5598">
        <f t="shared" si="11"/>
        <v>7</v>
      </c>
      <c r="AH43" s="5598">
        <f>COUNTIF(AH5:AH22,"D")</f>
        <v>8</v>
      </c>
      <c r="AI43" s="5602"/>
      <c r="AJ43" s="5602"/>
      <c r="AR43" s="5597"/>
    </row>
    <row r="44" spans="1:44">
      <c r="A44" s="448" t="s">
        <v>403</v>
      </c>
      <c r="B44" s="5594">
        <f>COUNTIF(B5:B23,"E")+COUNTIF(B24:B33,"D")+COUNTIF(B24:B33,"E")</f>
        <v>12</v>
      </c>
      <c r="C44" s="5594">
        <f>COUNTIF(C5:C22,"E")+COUNTIF(C24:C33,"D")+COUNTIF(C24:C33,"E")</f>
        <v>12</v>
      </c>
      <c r="D44" s="5593">
        <f>COUNTIF(D5:D22,"E")+COUNTIF(D24:D33,"D")+COUNTIF(D24:D33,"E")</f>
        <v>3</v>
      </c>
      <c r="E44" s="5594">
        <f>COUNTIF(E5:E22,"E")+COUNTIF(E24:E33,"D")+COUNTIF(E24:E33,"E")</f>
        <v>12</v>
      </c>
      <c r="F44" s="5594">
        <f>COUNTIF(F5:F22,"E")+COUNTIF(F24:F33,"D")+COUNTIF(F24:F33,"E")</f>
        <v>12</v>
      </c>
      <c r="G44" s="5594">
        <f>COUNTIF(G5:G22,"E")+COUNTIF(G24:G33,"D")+COUNTIF(G24:G33,"E")</f>
        <v>3</v>
      </c>
      <c r="H44" s="5592">
        <f t="shared" ref="H44:AG44" si="12">COUNTIF(H5:H23,"E")+COUNTIF(H24:H33,"D")+COUNTIF(H24:H33,"E")</f>
        <v>3</v>
      </c>
      <c r="I44" s="5593">
        <f t="shared" si="12"/>
        <v>3</v>
      </c>
      <c r="J44" s="5603">
        <f t="shared" si="12"/>
        <v>11</v>
      </c>
      <c r="K44" s="5603">
        <f t="shared" si="12"/>
        <v>11</v>
      </c>
      <c r="L44" s="5594">
        <f t="shared" si="12"/>
        <v>13</v>
      </c>
      <c r="M44" s="5594">
        <f t="shared" si="12"/>
        <v>13</v>
      </c>
      <c r="N44" s="5594">
        <f t="shared" si="12"/>
        <v>3</v>
      </c>
      <c r="O44" s="5594">
        <f t="shared" si="12"/>
        <v>3</v>
      </c>
      <c r="P44" s="5603">
        <f t="shared" si="12"/>
        <v>12</v>
      </c>
      <c r="Q44" s="5603">
        <f t="shared" si="12"/>
        <v>14</v>
      </c>
      <c r="R44" s="5593">
        <f t="shared" si="12"/>
        <v>3</v>
      </c>
      <c r="S44" s="5594">
        <f t="shared" si="12"/>
        <v>10</v>
      </c>
      <c r="T44" s="5594">
        <f t="shared" si="12"/>
        <v>13</v>
      </c>
      <c r="U44" s="5594">
        <f t="shared" si="12"/>
        <v>3</v>
      </c>
      <c r="V44" s="5594">
        <f t="shared" si="12"/>
        <v>3</v>
      </c>
      <c r="W44" s="5594">
        <f t="shared" si="12"/>
        <v>11</v>
      </c>
      <c r="X44" s="5594">
        <f t="shared" si="12"/>
        <v>12</v>
      </c>
      <c r="Y44" s="5594">
        <f t="shared" si="12"/>
        <v>10</v>
      </c>
      <c r="Z44" s="5594">
        <f t="shared" si="12"/>
        <v>12</v>
      </c>
      <c r="AA44" s="5594">
        <f t="shared" si="12"/>
        <v>13</v>
      </c>
      <c r="AB44" s="5594">
        <f t="shared" si="12"/>
        <v>3</v>
      </c>
      <c r="AC44" s="5594">
        <f t="shared" si="12"/>
        <v>3</v>
      </c>
      <c r="AD44" s="5594">
        <f t="shared" si="12"/>
        <v>12</v>
      </c>
      <c r="AE44" s="5594">
        <f t="shared" si="12"/>
        <v>13</v>
      </c>
      <c r="AF44" s="5594">
        <f t="shared" si="12"/>
        <v>12</v>
      </c>
      <c r="AG44" s="5594">
        <f t="shared" si="12"/>
        <v>14</v>
      </c>
      <c r="AH44" s="5594">
        <f>COUNTIF(AH5:AH22,"E")+COUNTIF(AH24:AH33,"D")+COUNTIF(AH24:AH33,"E")</f>
        <v>11</v>
      </c>
      <c r="AI44" s="5596"/>
      <c r="AJ44" s="5596"/>
      <c r="AR44" s="5597"/>
    </row>
    <row r="45" spans="1:44">
      <c r="A45" s="4033" t="s">
        <v>704</v>
      </c>
      <c r="B45" s="5587">
        <f t="shared" ref="B45:AH45" si="13">COUNTIF(B5:B33,"d1")</f>
        <v>0</v>
      </c>
      <c r="C45" s="5587">
        <f t="shared" si="13"/>
        <v>0</v>
      </c>
      <c r="D45" s="5588">
        <f t="shared" si="13"/>
        <v>3</v>
      </c>
      <c r="E45" s="5587">
        <f t="shared" si="13"/>
        <v>0</v>
      </c>
      <c r="F45" s="5587">
        <f t="shared" si="13"/>
        <v>0</v>
      </c>
      <c r="G45" s="5587">
        <f t="shared" si="13"/>
        <v>3</v>
      </c>
      <c r="H45" s="5589">
        <f t="shared" si="13"/>
        <v>2</v>
      </c>
      <c r="I45" s="5588">
        <f t="shared" si="13"/>
        <v>3</v>
      </c>
      <c r="J45" s="5590">
        <f t="shared" si="13"/>
        <v>0</v>
      </c>
      <c r="K45" s="5590">
        <f t="shared" si="13"/>
        <v>0</v>
      </c>
      <c r="L45" s="5587">
        <f t="shared" si="13"/>
        <v>0</v>
      </c>
      <c r="M45" s="5587">
        <f t="shared" si="13"/>
        <v>0</v>
      </c>
      <c r="N45" s="5587">
        <f t="shared" si="13"/>
        <v>2</v>
      </c>
      <c r="O45" s="5587">
        <f t="shared" si="13"/>
        <v>2</v>
      </c>
      <c r="P45" s="5590">
        <f t="shared" si="13"/>
        <v>0</v>
      </c>
      <c r="Q45" s="5590">
        <f t="shared" si="13"/>
        <v>0</v>
      </c>
      <c r="R45" s="5588">
        <f t="shared" si="13"/>
        <v>3</v>
      </c>
      <c r="S45" s="5587">
        <f t="shared" si="13"/>
        <v>0</v>
      </c>
      <c r="T45" s="5587">
        <f t="shared" si="13"/>
        <v>0</v>
      </c>
      <c r="U45" s="5587">
        <f t="shared" si="13"/>
        <v>3</v>
      </c>
      <c r="V45" s="5587">
        <f t="shared" si="13"/>
        <v>2</v>
      </c>
      <c r="W45" s="5587">
        <f t="shared" si="13"/>
        <v>0</v>
      </c>
      <c r="X45" s="5587">
        <f t="shared" si="13"/>
        <v>0</v>
      </c>
      <c r="Y45" s="5587">
        <f t="shared" si="13"/>
        <v>0</v>
      </c>
      <c r="Z45" s="5587">
        <f t="shared" si="13"/>
        <v>0</v>
      </c>
      <c r="AA45" s="5587">
        <f t="shared" si="13"/>
        <v>0</v>
      </c>
      <c r="AB45" s="5587">
        <f t="shared" si="13"/>
        <v>2</v>
      </c>
      <c r="AC45" s="5587">
        <f t="shared" si="13"/>
        <v>2</v>
      </c>
      <c r="AD45" s="5587">
        <f t="shared" si="13"/>
        <v>0</v>
      </c>
      <c r="AE45" s="5587">
        <f t="shared" si="13"/>
        <v>0</v>
      </c>
      <c r="AF45" s="5587">
        <f t="shared" si="13"/>
        <v>0</v>
      </c>
      <c r="AG45" s="5587">
        <f t="shared" si="13"/>
        <v>0</v>
      </c>
      <c r="AH45" s="5587">
        <f t="shared" si="13"/>
        <v>0</v>
      </c>
      <c r="AI45" s="5591"/>
      <c r="AJ45" s="5591"/>
      <c r="AR45" s="5597"/>
    </row>
    <row r="46" spans="1:44">
      <c r="A46" s="4034" t="s">
        <v>658</v>
      </c>
      <c r="B46" s="5604">
        <f t="shared" ref="B46:G46" si="14">COUNTIF(B7,"n")+COUNTIF(B14,"n")+COUNTIF(B28,"n")+COUNTIF(B25,"n")+COUNTIF(B19,"n")+COUNTIF(B6,"n")+COUNTIF(B18,"n")+COUNTIF(B15,"n")+COUNTIF(B21,"n")+COUNTIF(B9,"n")+COUNTIF(B12,"n")+COUNTIF(B10,"n")</f>
        <v>2</v>
      </c>
      <c r="C46" s="5604">
        <f t="shared" si="14"/>
        <v>2</v>
      </c>
      <c r="D46" s="5605">
        <f t="shared" si="14"/>
        <v>2</v>
      </c>
      <c r="E46" s="5604">
        <f t="shared" si="14"/>
        <v>2</v>
      </c>
      <c r="F46" s="5604">
        <f t="shared" si="14"/>
        <v>1</v>
      </c>
      <c r="G46" s="5604">
        <f t="shared" si="14"/>
        <v>1</v>
      </c>
      <c r="H46" s="5606">
        <f t="shared" ref="H46:U46" si="15">COUNTIF(H7,"n")+COUNTIF(H11,"n")+COUNTIF(H28,"n")+COUNTIF(H25,"n")+COUNTIF(H19,"n")+COUNTIF(H6,"n")+COUNTIF(H18,"n")+COUNTIF(H15,"n")+COUNTIF(H21,"n")+COUNTIF(H12,"n")+COUNTIF(H9,"n")+COUNTIF(H13,"n")</f>
        <v>1</v>
      </c>
      <c r="I46" s="5605">
        <f t="shared" si="15"/>
        <v>1</v>
      </c>
      <c r="J46" s="5607">
        <f t="shared" si="15"/>
        <v>2</v>
      </c>
      <c r="K46" s="5607">
        <f t="shared" si="15"/>
        <v>2</v>
      </c>
      <c r="L46" s="5604">
        <f t="shared" si="15"/>
        <v>2</v>
      </c>
      <c r="M46" s="5604">
        <f t="shared" si="15"/>
        <v>2</v>
      </c>
      <c r="N46" s="5604">
        <f t="shared" si="15"/>
        <v>2</v>
      </c>
      <c r="O46" s="5604">
        <f t="shared" si="15"/>
        <v>2</v>
      </c>
      <c r="P46" s="5607">
        <f t="shared" si="15"/>
        <v>1</v>
      </c>
      <c r="Q46" s="5607">
        <f t="shared" si="15"/>
        <v>1</v>
      </c>
      <c r="R46" s="5605">
        <f t="shared" si="15"/>
        <v>1</v>
      </c>
      <c r="S46" s="5604">
        <f t="shared" si="15"/>
        <v>1</v>
      </c>
      <c r="T46" s="5604">
        <f t="shared" si="15"/>
        <v>2</v>
      </c>
      <c r="U46" s="5604">
        <f t="shared" si="15"/>
        <v>2</v>
      </c>
      <c r="V46" s="5604">
        <f t="shared" ref="V46:AH46" si="16">COUNTIF(V7,"n")+COUNTIF(V14,"n")+COUNTIF(V28,"n")+COUNTIF(V25,"n")+COUNTIF(V19,"n")+COUNTIF(V6,"n")+COUNTIF(V18,"n")+COUNTIF(V15,"n")+COUNTIF(V21,"n")+COUNTIF(V9,"n")+COUNTIF(V12,"n")+COUNTIF(V10,"n")</f>
        <v>1</v>
      </c>
      <c r="W46" s="5604">
        <f t="shared" si="16"/>
        <v>1</v>
      </c>
      <c r="X46" s="5604">
        <f t="shared" si="16"/>
        <v>2</v>
      </c>
      <c r="Y46" s="5604">
        <f t="shared" si="16"/>
        <v>2</v>
      </c>
      <c r="Z46" s="5604">
        <f t="shared" si="16"/>
        <v>1</v>
      </c>
      <c r="AA46" s="5604">
        <f t="shared" si="16"/>
        <v>1</v>
      </c>
      <c r="AB46" s="5604">
        <f t="shared" si="16"/>
        <v>1</v>
      </c>
      <c r="AC46" s="5604">
        <f t="shared" si="16"/>
        <v>1</v>
      </c>
      <c r="AD46" s="5604">
        <f t="shared" si="16"/>
        <v>2</v>
      </c>
      <c r="AE46" s="5604">
        <f t="shared" si="16"/>
        <v>2</v>
      </c>
      <c r="AF46" s="5604">
        <f t="shared" si="16"/>
        <v>1</v>
      </c>
      <c r="AG46" s="5604">
        <f t="shared" si="16"/>
        <v>1</v>
      </c>
      <c r="AH46" s="5604">
        <f t="shared" si="16"/>
        <v>2</v>
      </c>
      <c r="AI46" s="5608"/>
      <c r="AJ46" s="5608"/>
      <c r="AR46" s="5597"/>
    </row>
    <row r="47" spans="1:44">
      <c r="A47" s="4034" t="s">
        <v>1551</v>
      </c>
      <c r="B47" s="5604">
        <f t="shared" ref="B47:AH47" si="17">COUNTIF(B5:B7,"D")+COUNTIF(B9:B10,"D")+COUNTIF(B12:B13,"D")+COUNTIF(B15:B16,"D")+COUNTIF(B18:B19,"D")+COUNTIF(B21:B22,"D")+COUNTIF(B5:B7,"E")+COUNTIF(B9:B10,"E")+COUNTIF(B12:B13,"E")+COUNTIF(B15:B16,"E")+COUNTIF(B18:B19,"E")+COUNTIF(B21:B22,"E")</f>
        <v>9</v>
      </c>
      <c r="C47" s="5604">
        <f t="shared" si="17"/>
        <v>11</v>
      </c>
      <c r="D47" s="5605">
        <f t="shared" si="17"/>
        <v>2</v>
      </c>
      <c r="E47" s="5604">
        <f t="shared" si="17"/>
        <v>6</v>
      </c>
      <c r="F47" s="5604">
        <f t="shared" si="17"/>
        <v>6</v>
      </c>
      <c r="G47" s="5604">
        <f t="shared" si="17"/>
        <v>1</v>
      </c>
      <c r="H47" s="5604">
        <f t="shared" si="17"/>
        <v>2</v>
      </c>
      <c r="I47" s="5605">
        <f t="shared" si="17"/>
        <v>2</v>
      </c>
      <c r="J47" s="5604">
        <f t="shared" si="17"/>
        <v>7</v>
      </c>
      <c r="K47" s="5604">
        <f t="shared" si="17"/>
        <v>10</v>
      </c>
      <c r="L47" s="5604">
        <f t="shared" si="17"/>
        <v>9</v>
      </c>
      <c r="M47" s="5604">
        <f t="shared" si="17"/>
        <v>11</v>
      </c>
      <c r="N47" s="5604">
        <f t="shared" si="17"/>
        <v>1</v>
      </c>
      <c r="O47" s="5604">
        <f t="shared" si="17"/>
        <v>2</v>
      </c>
      <c r="P47" s="5604">
        <f t="shared" si="17"/>
        <v>8</v>
      </c>
      <c r="Q47" s="5604">
        <f t="shared" si="17"/>
        <v>9</v>
      </c>
      <c r="R47" s="5605">
        <f t="shared" si="17"/>
        <v>2</v>
      </c>
      <c r="S47" s="5604">
        <f t="shared" si="17"/>
        <v>7</v>
      </c>
      <c r="T47" s="5604">
        <f t="shared" si="17"/>
        <v>8</v>
      </c>
      <c r="U47" s="5604">
        <f t="shared" si="17"/>
        <v>2</v>
      </c>
      <c r="V47" s="5604">
        <f t="shared" si="17"/>
        <v>2</v>
      </c>
      <c r="W47" s="5604">
        <f t="shared" si="17"/>
        <v>9</v>
      </c>
      <c r="X47" s="5604">
        <f t="shared" si="17"/>
        <v>9</v>
      </c>
      <c r="Y47" s="5604">
        <f t="shared" si="17"/>
        <v>8</v>
      </c>
      <c r="Z47" s="5604">
        <f t="shared" si="17"/>
        <v>6</v>
      </c>
      <c r="AA47" s="5604">
        <f t="shared" si="17"/>
        <v>8</v>
      </c>
      <c r="AB47" s="5604">
        <f t="shared" si="17"/>
        <v>2</v>
      </c>
      <c r="AC47" s="5604">
        <f t="shared" si="17"/>
        <v>1</v>
      </c>
      <c r="AD47" s="5604">
        <f t="shared" si="17"/>
        <v>8</v>
      </c>
      <c r="AE47" s="5604">
        <f t="shared" si="17"/>
        <v>10</v>
      </c>
      <c r="AF47" s="5604">
        <f t="shared" si="17"/>
        <v>8</v>
      </c>
      <c r="AG47" s="5604">
        <f t="shared" si="17"/>
        <v>8</v>
      </c>
      <c r="AH47" s="5604">
        <f t="shared" si="17"/>
        <v>6</v>
      </c>
      <c r="AI47" s="5608"/>
      <c r="AJ47" s="5608"/>
    </row>
    <row r="48" spans="1:44">
      <c r="A48" s="4034" t="s">
        <v>1552</v>
      </c>
      <c r="B48" s="5604">
        <f t="shared" ref="B48:AH48" si="18">COUNTIF(B14,"E")+COUNTIF(B14,"d")+COUNTIF(B8,"E")+COUNTIF(B8,"d")+COUNTIF(B17,"E")+COUNTIF(B17,"d")+COUNTIF(B11,"E")+COUNTIF(B11,"d")+COUNTIF(B23,"E")+COUNTIF(B23,"d")+COUNTIF(B20,"E")+COUNTIF(B20,"d")</f>
        <v>4</v>
      </c>
      <c r="C48" s="5604">
        <f t="shared" si="18"/>
        <v>5</v>
      </c>
      <c r="D48" s="5605">
        <f t="shared" si="18"/>
        <v>1</v>
      </c>
      <c r="E48" s="5604">
        <f t="shared" si="18"/>
        <v>3</v>
      </c>
      <c r="F48" s="5604">
        <f t="shared" si="18"/>
        <v>3</v>
      </c>
      <c r="G48" s="5604">
        <f t="shared" si="18"/>
        <v>2</v>
      </c>
      <c r="H48" s="5604">
        <f t="shared" si="18"/>
        <v>1</v>
      </c>
      <c r="I48" s="5605">
        <f t="shared" si="18"/>
        <v>1</v>
      </c>
      <c r="J48" s="5604">
        <f t="shared" si="18"/>
        <v>3</v>
      </c>
      <c r="K48" s="5604">
        <f t="shared" si="18"/>
        <v>5</v>
      </c>
      <c r="L48" s="5604">
        <f t="shared" si="18"/>
        <v>4</v>
      </c>
      <c r="M48" s="5604">
        <f t="shared" si="18"/>
        <v>4</v>
      </c>
      <c r="N48" s="5604">
        <f t="shared" si="18"/>
        <v>1</v>
      </c>
      <c r="O48" s="5604">
        <f t="shared" si="18"/>
        <v>1</v>
      </c>
      <c r="P48" s="5604">
        <f t="shared" si="18"/>
        <v>2</v>
      </c>
      <c r="Q48" s="5604">
        <f t="shared" si="18"/>
        <v>4</v>
      </c>
      <c r="R48" s="5605">
        <f t="shared" si="18"/>
        <v>1</v>
      </c>
      <c r="S48" s="5604">
        <f t="shared" si="18"/>
        <v>3</v>
      </c>
      <c r="T48" s="5604">
        <f t="shared" si="18"/>
        <v>3</v>
      </c>
      <c r="U48" s="5604">
        <f t="shared" si="18"/>
        <v>1</v>
      </c>
      <c r="V48" s="5604">
        <f t="shared" si="18"/>
        <v>1</v>
      </c>
      <c r="W48" s="5604">
        <f t="shared" si="18"/>
        <v>5</v>
      </c>
      <c r="X48" s="5604">
        <f t="shared" si="18"/>
        <v>4</v>
      </c>
      <c r="Y48" s="5604">
        <f t="shared" si="18"/>
        <v>3</v>
      </c>
      <c r="Z48" s="5604">
        <f t="shared" si="18"/>
        <v>3</v>
      </c>
      <c r="AA48" s="5604">
        <f t="shared" si="18"/>
        <v>3</v>
      </c>
      <c r="AB48" s="5604">
        <f t="shared" si="18"/>
        <v>1</v>
      </c>
      <c r="AC48" s="5604">
        <f t="shared" si="18"/>
        <v>1</v>
      </c>
      <c r="AD48" s="5604">
        <f t="shared" si="18"/>
        <v>3</v>
      </c>
      <c r="AE48" s="5604">
        <f t="shared" si="18"/>
        <v>5</v>
      </c>
      <c r="AF48" s="5604">
        <f t="shared" si="18"/>
        <v>3</v>
      </c>
      <c r="AG48" s="5604">
        <f t="shared" si="18"/>
        <v>3</v>
      </c>
      <c r="AH48" s="5604">
        <f t="shared" si="18"/>
        <v>3</v>
      </c>
      <c r="AI48" s="5608"/>
      <c r="AJ48" s="5608"/>
    </row>
    <row r="49" spans="1:36">
      <c r="A49" s="4034" t="s">
        <v>1553</v>
      </c>
      <c r="B49" s="5604">
        <f t="shared" ref="B49:AH49" si="19">COUNTIF(B6:B7,"E")+COUNTIF(B6:B7,"d")+COUNTIF(B9:B10,"E")+COUNTIF(B9:B10,"D")+COUNTIF(B12,"E")+COUNTIF(B12,"d")+COUNTIF(B15,"E")+COUNTIF(B15,"d")+COUNTIF(B18:B19,"E")+COUNTIF(B18:B19,"D")+COUNTIF(B21,"E")+COUNTIF(B21,"d")+COUNTIF(B6:B7,"D1")+COUNTIF(B9:B10,"D1")+COUNTIF(B12,"D1")+COUNTIF(B15,"D1")+COUNTIF(B18:B19,"D1")+COUNTIF(B21,"D1")</f>
        <v>7</v>
      </c>
      <c r="C49" s="5604">
        <f t="shared" si="19"/>
        <v>8</v>
      </c>
      <c r="D49" s="5605">
        <f t="shared" si="19"/>
        <v>1</v>
      </c>
      <c r="E49" s="5604">
        <f t="shared" si="19"/>
        <v>5</v>
      </c>
      <c r="F49" s="5604">
        <f t="shared" si="19"/>
        <v>4</v>
      </c>
      <c r="G49" s="5604">
        <f t="shared" si="19"/>
        <v>1</v>
      </c>
      <c r="H49" s="5604">
        <f t="shared" si="19"/>
        <v>3</v>
      </c>
      <c r="I49" s="5605">
        <f t="shared" si="19"/>
        <v>2</v>
      </c>
      <c r="J49" s="5604">
        <f t="shared" si="19"/>
        <v>4</v>
      </c>
      <c r="K49" s="5604">
        <f t="shared" si="19"/>
        <v>6</v>
      </c>
      <c r="L49" s="5604">
        <f t="shared" si="19"/>
        <v>6</v>
      </c>
      <c r="M49" s="5604">
        <f t="shared" si="19"/>
        <v>8</v>
      </c>
      <c r="N49" s="5604">
        <f t="shared" si="19"/>
        <v>1</v>
      </c>
      <c r="O49" s="5604">
        <f t="shared" si="19"/>
        <v>2</v>
      </c>
      <c r="P49" s="5604">
        <f t="shared" si="19"/>
        <v>5</v>
      </c>
      <c r="Q49" s="5604">
        <f t="shared" si="19"/>
        <v>6</v>
      </c>
      <c r="R49" s="5605">
        <f t="shared" si="19"/>
        <v>1</v>
      </c>
      <c r="S49" s="5604">
        <f t="shared" si="19"/>
        <v>5</v>
      </c>
      <c r="T49" s="5604">
        <f t="shared" si="19"/>
        <v>6</v>
      </c>
      <c r="U49" s="5604">
        <f t="shared" si="19"/>
        <v>3</v>
      </c>
      <c r="V49" s="5604">
        <f t="shared" si="19"/>
        <v>1</v>
      </c>
      <c r="W49" s="5604">
        <f t="shared" si="19"/>
        <v>6</v>
      </c>
      <c r="X49" s="5604">
        <f t="shared" si="19"/>
        <v>7</v>
      </c>
      <c r="Y49" s="5604">
        <f t="shared" si="19"/>
        <v>5</v>
      </c>
      <c r="Z49" s="5604">
        <f t="shared" si="19"/>
        <v>5</v>
      </c>
      <c r="AA49" s="5604">
        <f t="shared" si="19"/>
        <v>6</v>
      </c>
      <c r="AB49" s="5604">
        <f t="shared" si="19"/>
        <v>0</v>
      </c>
      <c r="AC49" s="5604">
        <f t="shared" si="19"/>
        <v>2</v>
      </c>
      <c r="AD49" s="5604">
        <f t="shared" si="19"/>
        <v>5</v>
      </c>
      <c r="AE49" s="5604">
        <f t="shared" si="19"/>
        <v>7</v>
      </c>
      <c r="AF49" s="5604">
        <f t="shared" si="19"/>
        <v>6</v>
      </c>
      <c r="AG49" s="5604">
        <f t="shared" si="19"/>
        <v>5</v>
      </c>
      <c r="AH49" s="5604">
        <f t="shared" si="19"/>
        <v>4</v>
      </c>
      <c r="AI49" s="5608"/>
      <c r="AJ49" s="5608"/>
    </row>
    <row r="50" spans="1:36">
      <c r="A50" s="4036" t="s">
        <v>784</v>
      </c>
      <c r="B50" s="5594">
        <f t="shared" ref="B50:AH50" si="20">B47+B48</f>
        <v>13</v>
      </c>
      <c r="C50" s="5594">
        <f t="shared" si="20"/>
        <v>16</v>
      </c>
      <c r="D50" s="5593">
        <f t="shared" si="20"/>
        <v>3</v>
      </c>
      <c r="E50" s="5594">
        <f t="shared" si="20"/>
        <v>9</v>
      </c>
      <c r="F50" s="5594">
        <f t="shared" si="20"/>
        <v>9</v>
      </c>
      <c r="G50" s="5594">
        <f t="shared" si="20"/>
        <v>3</v>
      </c>
      <c r="H50" s="5592">
        <f t="shared" si="20"/>
        <v>3</v>
      </c>
      <c r="I50" s="5593">
        <f t="shared" si="20"/>
        <v>3</v>
      </c>
      <c r="J50" s="5603">
        <f t="shared" si="20"/>
        <v>10</v>
      </c>
      <c r="K50" s="5603">
        <f t="shared" si="20"/>
        <v>15</v>
      </c>
      <c r="L50" s="5594">
        <f t="shared" si="20"/>
        <v>13</v>
      </c>
      <c r="M50" s="5594">
        <f t="shared" si="20"/>
        <v>15</v>
      </c>
      <c r="N50" s="5594">
        <f t="shared" si="20"/>
        <v>2</v>
      </c>
      <c r="O50" s="5594">
        <f t="shared" si="20"/>
        <v>3</v>
      </c>
      <c r="P50" s="5603">
        <f t="shared" si="20"/>
        <v>10</v>
      </c>
      <c r="Q50" s="5603">
        <f t="shared" si="20"/>
        <v>13</v>
      </c>
      <c r="R50" s="5593">
        <f t="shared" si="20"/>
        <v>3</v>
      </c>
      <c r="S50" s="5594">
        <f t="shared" si="20"/>
        <v>10</v>
      </c>
      <c r="T50" s="5594">
        <f t="shared" si="20"/>
        <v>11</v>
      </c>
      <c r="U50" s="5594">
        <f t="shared" si="20"/>
        <v>3</v>
      </c>
      <c r="V50" s="5594">
        <f t="shared" si="20"/>
        <v>3</v>
      </c>
      <c r="W50" s="5594">
        <f t="shared" si="20"/>
        <v>14</v>
      </c>
      <c r="X50" s="5594">
        <f t="shared" si="20"/>
        <v>13</v>
      </c>
      <c r="Y50" s="5594">
        <f t="shared" si="20"/>
        <v>11</v>
      </c>
      <c r="Z50" s="5594">
        <f t="shared" si="20"/>
        <v>9</v>
      </c>
      <c r="AA50" s="5594">
        <f t="shared" si="20"/>
        <v>11</v>
      </c>
      <c r="AB50" s="5594">
        <f t="shared" si="20"/>
        <v>3</v>
      </c>
      <c r="AC50" s="5594">
        <f t="shared" si="20"/>
        <v>2</v>
      </c>
      <c r="AD50" s="5594">
        <f t="shared" si="20"/>
        <v>11</v>
      </c>
      <c r="AE50" s="5594">
        <f t="shared" si="20"/>
        <v>15</v>
      </c>
      <c r="AF50" s="5594">
        <f t="shared" si="20"/>
        <v>11</v>
      </c>
      <c r="AG50" s="5594">
        <f t="shared" si="20"/>
        <v>11</v>
      </c>
      <c r="AH50" s="5594">
        <f t="shared" si="20"/>
        <v>9</v>
      </c>
      <c r="AI50" s="5596"/>
      <c r="AJ50" s="5596"/>
    </row>
    <row r="51" spans="1:36">
      <c r="A51" s="4821" t="s">
        <v>4</v>
      </c>
      <c r="B51" s="5594">
        <f t="shared" ref="B51:AH51" si="21">COUNTIF(B5:B23,"n")</f>
        <v>3</v>
      </c>
      <c r="C51" s="5594">
        <f t="shared" si="21"/>
        <v>3</v>
      </c>
      <c r="D51" s="5593">
        <f t="shared" si="21"/>
        <v>3</v>
      </c>
      <c r="E51" s="5594">
        <f t="shared" si="21"/>
        <v>3</v>
      </c>
      <c r="F51" s="5594">
        <f t="shared" si="21"/>
        <v>3</v>
      </c>
      <c r="G51" s="5594">
        <f t="shared" si="21"/>
        <v>3</v>
      </c>
      <c r="H51" s="5592">
        <f t="shared" si="21"/>
        <v>3</v>
      </c>
      <c r="I51" s="5593">
        <f t="shared" si="21"/>
        <v>3</v>
      </c>
      <c r="J51" s="5603">
        <f t="shared" si="21"/>
        <v>3</v>
      </c>
      <c r="K51" s="5603">
        <f t="shared" si="21"/>
        <v>3</v>
      </c>
      <c r="L51" s="5594">
        <f t="shared" si="21"/>
        <v>3</v>
      </c>
      <c r="M51" s="5594">
        <f t="shared" si="21"/>
        <v>3</v>
      </c>
      <c r="N51" s="5594">
        <f t="shared" si="21"/>
        <v>3</v>
      </c>
      <c r="O51" s="5594">
        <f t="shared" si="21"/>
        <v>3</v>
      </c>
      <c r="P51" s="5603">
        <f t="shared" si="21"/>
        <v>3</v>
      </c>
      <c r="Q51" s="5603">
        <f t="shared" si="21"/>
        <v>3</v>
      </c>
      <c r="R51" s="5593">
        <f t="shared" si="21"/>
        <v>3</v>
      </c>
      <c r="S51" s="5594">
        <f t="shared" si="21"/>
        <v>3</v>
      </c>
      <c r="T51" s="5594">
        <f t="shared" si="21"/>
        <v>3</v>
      </c>
      <c r="U51" s="5594">
        <f t="shared" si="21"/>
        <v>3</v>
      </c>
      <c r="V51" s="5594">
        <f t="shared" si="21"/>
        <v>3</v>
      </c>
      <c r="W51" s="5594">
        <f t="shared" si="21"/>
        <v>3</v>
      </c>
      <c r="X51" s="5594">
        <f t="shared" si="21"/>
        <v>3</v>
      </c>
      <c r="Y51" s="5594">
        <f t="shared" si="21"/>
        <v>3</v>
      </c>
      <c r="Z51" s="5594">
        <f t="shared" si="21"/>
        <v>3</v>
      </c>
      <c r="AA51" s="5594">
        <f t="shared" si="21"/>
        <v>3</v>
      </c>
      <c r="AB51" s="5594">
        <f t="shared" si="21"/>
        <v>3</v>
      </c>
      <c r="AC51" s="5594">
        <f t="shared" si="21"/>
        <v>3</v>
      </c>
      <c r="AD51" s="5594">
        <f t="shared" si="21"/>
        <v>3</v>
      </c>
      <c r="AE51" s="5594">
        <f t="shared" si="21"/>
        <v>3</v>
      </c>
      <c r="AF51" s="5594">
        <f t="shared" si="21"/>
        <v>3</v>
      </c>
      <c r="AG51" s="5594">
        <f t="shared" si="21"/>
        <v>3</v>
      </c>
      <c r="AH51" s="5594">
        <f t="shared" si="21"/>
        <v>3</v>
      </c>
      <c r="AI51" s="5596"/>
      <c r="AJ51" s="5596"/>
    </row>
    <row r="52" spans="1:36" ht="18" thickBot="1">
      <c r="A52" s="4822" t="s">
        <v>1841</v>
      </c>
      <c r="B52" s="5609">
        <f t="shared" ref="B52:G52" si="22">COUNTIF(B14,"N")+COUNTIF(B11,"N")+COUNTIF(B8,"N")+COUNTIF(B17,"N")+COUNTIF(B20,"N")+COUNTIF(B23,"N")</f>
        <v>1</v>
      </c>
      <c r="C52" s="5609">
        <f t="shared" si="22"/>
        <v>1</v>
      </c>
      <c r="D52" s="5610">
        <f t="shared" si="22"/>
        <v>1</v>
      </c>
      <c r="E52" s="5609">
        <f t="shared" si="22"/>
        <v>1</v>
      </c>
      <c r="F52" s="5609">
        <f t="shared" si="22"/>
        <v>1</v>
      </c>
      <c r="G52" s="5609">
        <f t="shared" si="22"/>
        <v>1</v>
      </c>
      <c r="H52" s="5611">
        <f t="shared" ref="H52:U52" si="23">COUNTIF(H11,"N")+COUNTIF(H14,"N")+COUNTIF(H8,"N")+COUNTIF(H17,"N")+COUNTIF(H20,"N")+COUNTIF(H23,"N")</f>
        <v>1</v>
      </c>
      <c r="I52" s="5610">
        <f t="shared" si="23"/>
        <v>1</v>
      </c>
      <c r="J52" s="5612">
        <f t="shared" si="23"/>
        <v>1</v>
      </c>
      <c r="K52" s="5612">
        <f t="shared" si="23"/>
        <v>1</v>
      </c>
      <c r="L52" s="5609">
        <f t="shared" si="23"/>
        <v>1</v>
      </c>
      <c r="M52" s="5609">
        <f t="shared" si="23"/>
        <v>1</v>
      </c>
      <c r="N52" s="5609">
        <f t="shared" si="23"/>
        <v>1</v>
      </c>
      <c r="O52" s="5609">
        <f t="shared" si="23"/>
        <v>1</v>
      </c>
      <c r="P52" s="5612">
        <f t="shared" si="23"/>
        <v>1</v>
      </c>
      <c r="Q52" s="5612">
        <f t="shared" si="23"/>
        <v>1</v>
      </c>
      <c r="R52" s="5610">
        <f t="shared" si="23"/>
        <v>1</v>
      </c>
      <c r="S52" s="5609">
        <f t="shared" si="23"/>
        <v>1</v>
      </c>
      <c r="T52" s="5609">
        <f t="shared" si="23"/>
        <v>1</v>
      </c>
      <c r="U52" s="5609">
        <f t="shared" si="23"/>
        <v>1</v>
      </c>
      <c r="V52" s="5609">
        <f t="shared" ref="V52:AH52" si="24">COUNTIF(V14,"N")+COUNTIF(V11,"N")+COUNTIF(V8,"N")+COUNTIF(V17,"N")+COUNTIF(V20,"N")+COUNTIF(V23,"N")</f>
        <v>1</v>
      </c>
      <c r="W52" s="5609">
        <f t="shared" si="24"/>
        <v>1</v>
      </c>
      <c r="X52" s="5609">
        <f t="shared" si="24"/>
        <v>1</v>
      </c>
      <c r="Y52" s="5609">
        <f t="shared" si="24"/>
        <v>1</v>
      </c>
      <c r="Z52" s="5609">
        <f t="shared" si="24"/>
        <v>1</v>
      </c>
      <c r="AA52" s="5609">
        <f t="shared" si="24"/>
        <v>1</v>
      </c>
      <c r="AB52" s="5609">
        <f t="shared" si="24"/>
        <v>1</v>
      </c>
      <c r="AC52" s="5609">
        <f t="shared" si="24"/>
        <v>1</v>
      </c>
      <c r="AD52" s="5609">
        <f t="shared" si="24"/>
        <v>1</v>
      </c>
      <c r="AE52" s="5609">
        <f t="shared" si="24"/>
        <v>1</v>
      </c>
      <c r="AF52" s="5609">
        <f t="shared" si="24"/>
        <v>1</v>
      </c>
      <c r="AG52" s="5609">
        <f t="shared" si="24"/>
        <v>1</v>
      </c>
      <c r="AH52" s="5609">
        <f t="shared" si="24"/>
        <v>1</v>
      </c>
    </row>
  </sheetData>
  <mergeCells count="5">
    <mergeCell ref="AI2:AJ2"/>
    <mergeCell ref="A1:AQ1"/>
    <mergeCell ref="AK2:AR3"/>
    <mergeCell ref="D2:AH2"/>
    <mergeCell ref="B2:C2"/>
  </mergeCells>
  <phoneticPr fontId="3" type="noConversion"/>
  <conditionalFormatting sqref="B6">
    <cfRule type="cellIs" dxfId="19957" priority="1261" operator="equal">
      <formula>"연"</formula>
    </cfRule>
    <cfRule type="cellIs" dxfId="19956" priority="1262" operator="equal">
      <formula>"연"</formula>
    </cfRule>
    <cfRule type="cellIs" dxfId="19955" priority="1263" operator="equal">
      <formula>"연"</formula>
    </cfRule>
    <cfRule type="cellIs" dxfId="19954" priority="1264" operator="equal">
      <formula>"연"</formula>
    </cfRule>
    <cfRule type="cellIs" dxfId="19953" priority="1265" operator="equal">
      <formula>"연"</formula>
    </cfRule>
    <cfRule type="cellIs" dxfId="19952" priority="1266" operator="equal">
      <formula>"연"</formula>
    </cfRule>
    <cfRule type="cellIs" dxfId="19951" priority="1267" operator="equal">
      <formula>"연"</formula>
    </cfRule>
    <cfRule type="cellIs" dxfId="19950" priority="1268" operator="equal">
      <formula>"연"</formula>
    </cfRule>
  </conditionalFormatting>
  <conditionalFormatting sqref="B10">
    <cfRule type="cellIs" dxfId="19949" priority="1076" operator="equal">
      <formula>"연"</formula>
    </cfRule>
    <cfRule type="cellIs" dxfId="19948" priority="1077" operator="equal">
      <formula>"연"</formula>
    </cfRule>
    <cfRule type="cellIs" dxfId="19947" priority="1078" operator="equal">
      <formula>"연"</formula>
    </cfRule>
    <cfRule type="cellIs" dxfId="19946" priority="1079" operator="equal">
      <formula>"연"</formula>
    </cfRule>
    <cfRule type="cellIs" dxfId="19945" priority="1080" operator="equal">
      <formula>"연"</formula>
    </cfRule>
    <cfRule type="cellIs" dxfId="19944" priority="1081" operator="equal">
      <formula>"연"</formula>
    </cfRule>
    <cfRule type="cellIs" dxfId="19943" priority="1082" operator="equal">
      <formula>"연"</formula>
    </cfRule>
    <cfRule type="cellIs" dxfId="19942" priority="1083" operator="equal">
      <formula>"연"</formula>
    </cfRule>
  </conditionalFormatting>
  <conditionalFormatting sqref="B22">
    <cfRule type="cellIs" dxfId="19941" priority="1253" operator="equal">
      <formula>"연"</formula>
    </cfRule>
    <cfRule type="cellIs" dxfId="19940" priority="1254" operator="equal">
      <formula>"연"</formula>
    </cfRule>
    <cfRule type="cellIs" dxfId="19939" priority="1255" operator="equal">
      <formula>"연"</formula>
    </cfRule>
    <cfRule type="cellIs" dxfId="19938" priority="1256" operator="equal">
      <formula>"연"</formula>
    </cfRule>
    <cfRule type="cellIs" dxfId="19937" priority="1257" operator="equal">
      <formula>"연"</formula>
    </cfRule>
    <cfRule type="cellIs" dxfId="19936" priority="1258" operator="equal">
      <formula>"연"</formula>
    </cfRule>
    <cfRule type="cellIs" dxfId="19935" priority="1259" operator="equal">
      <formula>"연"</formula>
    </cfRule>
    <cfRule type="cellIs" dxfId="19934" priority="1260" operator="equal">
      <formula>"연"</formula>
    </cfRule>
  </conditionalFormatting>
  <conditionalFormatting sqref="B34">
    <cfRule type="cellIs" dxfId="19933" priority="1113" operator="equal">
      <formula>"연"</formula>
    </cfRule>
    <cfRule type="cellIs" dxfId="19932" priority="1114" operator="equal">
      <formula>"연"</formula>
    </cfRule>
    <cfRule type="cellIs" dxfId="19931" priority="1115" operator="equal">
      <formula>"연"</formula>
    </cfRule>
    <cfRule type="cellIs" dxfId="19930" priority="1116" operator="equal">
      <formula>"연"</formula>
    </cfRule>
    <cfRule type="cellIs" dxfId="19929" priority="1117" operator="equal">
      <formula>"연"</formula>
    </cfRule>
    <cfRule type="cellIs" dxfId="19928" priority="1118" operator="equal">
      <formula>"연"</formula>
    </cfRule>
    <cfRule type="cellIs" dxfId="19927" priority="1119" operator="equal">
      <formula>"연"</formula>
    </cfRule>
    <cfRule type="cellIs" dxfId="19926" priority="1120" operator="equal">
      <formula>"연"</formula>
    </cfRule>
    <cfRule type="cellIs" dxfId="19925" priority="1121" operator="equal">
      <formula>"연"</formula>
    </cfRule>
    <cfRule type="cellIs" dxfId="19924" priority="1122" operator="equal">
      <formula>"연"</formula>
    </cfRule>
    <cfRule type="cellIs" dxfId="19923" priority="1123" operator="equal">
      <formula>"연"</formula>
    </cfRule>
    <cfRule type="cellIs" dxfId="19922" priority="1124" operator="equal">
      <formula>"연"</formula>
    </cfRule>
    <cfRule type="cellIs" dxfId="19921" priority="1125" operator="equal">
      <formula>"연"</formula>
    </cfRule>
    <cfRule type="cellIs" dxfId="19920" priority="1126" operator="equal">
      <formula>"연"</formula>
    </cfRule>
    <cfRule type="cellIs" dxfId="19919" priority="1127" operator="equal">
      <formula>"연"</formula>
    </cfRule>
    <cfRule type="cellIs" dxfId="19918" priority="1128" operator="equal">
      <formula>"연"</formula>
    </cfRule>
    <cfRule type="cellIs" dxfId="19917" priority="1129" operator="equal">
      <formula>"연"</formula>
    </cfRule>
    <cfRule type="cellIs" dxfId="19916" priority="1130" operator="equal">
      <formula>"연"</formula>
    </cfRule>
    <cfRule type="cellIs" dxfId="19915" priority="1131" operator="equal">
      <formula>"연"</formula>
    </cfRule>
    <cfRule type="cellIs" dxfId="19914" priority="1132" operator="equal">
      <formula>"연"</formula>
    </cfRule>
  </conditionalFormatting>
  <conditionalFormatting sqref="B35">
    <cfRule type="cellIs" dxfId="19913" priority="1194" operator="equal">
      <formula>"연"</formula>
    </cfRule>
    <cfRule type="cellIs" dxfId="19912" priority="1195" operator="equal">
      <formula>"연"</formula>
    </cfRule>
    <cfRule type="cellIs" dxfId="19911" priority="1196" operator="equal">
      <formula>"연"</formula>
    </cfRule>
    <cfRule type="cellIs" dxfId="19910" priority="1197" operator="equal">
      <formula>"연"</formula>
    </cfRule>
    <cfRule type="cellIs" dxfId="19909" priority="1198" operator="equal">
      <formula>"연"</formula>
    </cfRule>
    <cfRule type="cellIs" dxfId="19908" priority="1199" operator="equal">
      <formula>"연"</formula>
    </cfRule>
    <cfRule type="cellIs" dxfId="19907" priority="1200" operator="equal">
      <formula>"연"</formula>
    </cfRule>
    <cfRule type="cellIs" dxfId="19906" priority="1201" operator="equal">
      <formula>"연"</formula>
    </cfRule>
    <cfRule type="cellIs" dxfId="19905" priority="1202" operator="equal">
      <formula>"연"</formula>
    </cfRule>
    <cfRule type="cellIs" dxfId="19904" priority="1203" operator="equal">
      <formula>"연"</formula>
    </cfRule>
    <cfRule type="cellIs" dxfId="19903" priority="1204" operator="equal">
      <formula>"연"</formula>
    </cfRule>
    <cfRule type="cellIs" dxfId="19902" priority="1205" operator="equal">
      <formula>"연"</formula>
    </cfRule>
    <cfRule type="cellIs" dxfId="19901" priority="1206" operator="equal">
      <formula>"연"</formula>
    </cfRule>
    <cfRule type="cellIs" dxfId="19900" priority="1207" operator="equal">
      <formula>"연"</formula>
    </cfRule>
    <cfRule type="cellIs" dxfId="19899" priority="1208" operator="equal">
      <formula>"연"</formula>
    </cfRule>
    <cfRule type="cellIs" dxfId="19898" priority="1209" operator="equal">
      <formula>"연"</formula>
    </cfRule>
    <cfRule type="cellIs" dxfId="19897" priority="1210" operator="equal">
      <formula>"연"</formula>
    </cfRule>
    <cfRule type="cellIs" dxfId="19896" priority="1211" operator="equal">
      <formula>"연"</formula>
    </cfRule>
    <cfRule type="cellIs" dxfId="19895" priority="1212" operator="equal">
      <formula>"연"</formula>
    </cfRule>
  </conditionalFormatting>
  <conditionalFormatting sqref="B35:B36">
    <cfRule type="cellIs" dxfId="19894" priority="1192" operator="equal">
      <formula>"연"</formula>
    </cfRule>
  </conditionalFormatting>
  <conditionalFormatting sqref="B36">
    <cfRule type="cellIs" dxfId="19893" priority="1177" operator="equal">
      <formula>"연"</formula>
    </cfRule>
    <cfRule type="cellIs" dxfId="19892" priority="1178" operator="equal">
      <formula>"연"</formula>
    </cfRule>
    <cfRule type="cellIs" dxfId="19891" priority="1179" operator="equal">
      <formula>"연"</formula>
    </cfRule>
    <cfRule type="cellIs" dxfId="19890" priority="1180" operator="equal">
      <formula>"연"</formula>
    </cfRule>
    <cfRule type="cellIs" dxfId="19889" priority="1181" operator="equal">
      <formula>"연"</formula>
    </cfRule>
    <cfRule type="cellIs" dxfId="19888" priority="1182" operator="equal">
      <formula>"연"</formula>
    </cfRule>
    <cfRule type="cellIs" dxfId="19887" priority="1183" operator="equal">
      <formula>"연"</formula>
    </cfRule>
    <cfRule type="cellIs" dxfId="19886" priority="1184" operator="equal">
      <formula>"연"</formula>
    </cfRule>
    <cfRule type="cellIs" dxfId="19885" priority="1185" operator="equal">
      <formula>"연"</formula>
    </cfRule>
    <cfRule type="cellIs" dxfId="19884" priority="1186" operator="equal">
      <formula>"연"</formula>
    </cfRule>
    <cfRule type="cellIs" dxfId="19883" priority="1187" operator="equal">
      <formula>"연"</formula>
    </cfRule>
    <cfRule type="cellIs" dxfId="19882" priority="1188" operator="equal">
      <formula>"연"</formula>
    </cfRule>
    <cfRule type="cellIs" dxfId="19881" priority="1189" operator="equal">
      <formula>"연"</formula>
    </cfRule>
    <cfRule type="cellIs" dxfId="19880" priority="1193" operator="equal">
      <formula>"연"</formula>
    </cfRule>
  </conditionalFormatting>
  <conditionalFormatting sqref="B36:B37">
    <cfRule type="cellIs" dxfId="19879" priority="1112" operator="equal">
      <formula>"연"</formula>
    </cfRule>
  </conditionalFormatting>
  <conditionalFormatting sqref="B37">
    <cfRule type="cellIs" dxfId="19878" priority="1084" operator="equal">
      <formula>"연"</formula>
    </cfRule>
    <cfRule type="cellIs" dxfId="19877" priority="1085" operator="equal">
      <formula>"연"</formula>
    </cfRule>
    <cfRule type="cellIs" dxfId="19876" priority="1086" operator="equal">
      <formula>"연"</formula>
    </cfRule>
    <cfRule type="cellIs" dxfId="19875" priority="1087" operator="equal">
      <formula>"연"</formula>
    </cfRule>
    <cfRule type="cellIs" dxfId="19874" priority="1088" operator="equal">
      <formula>"연"</formula>
    </cfRule>
    <cfRule type="cellIs" dxfId="19873" priority="1089" operator="equal">
      <formula>"연"</formula>
    </cfRule>
    <cfRule type="cellIs" dxfId="19872" priority="1090" operator="equal">
      <formula>"연"</formula>
    </cfRule>
    <cfRule type="cellIs" dxfId="19871" priority="1091" operator="equal">
      <formula>"연"</formula>
    </cfRule>
    <cfRule type="cellIs" dxfId="19870" priority="1092" operator="equal">
      <formula>"연"</formula>
    </cfRule>
    <cfRule type="cellIs" dxfId="19869" priority="1093" operator="equal">
      <formula>"연"</formula>
    </cfRule>
    <cfRule type="cellIs" dxfId="19868" priority="1094" operator="equal">
      <formula>"연"</formula>
    </cfRule>
    <cfRule type="cellIs" dxfId="19867" priority="1095" operator="equal">
      <formula>"연"</formula>
    </cfRule>
    <cfRule type="cellIs" dxfId="19866" priority="1096" operator="equal">
      <formula>"연"</formula>
    </cfRule>
    <cfRule type="cellIs" dxfId="19865" priority="1097" operator="equal">
      <formula>"연"</formula>
    </cfRule>
    <cfRule type="cellIs" dxfId="19864" priority="1098" operator="equal">
      <formula>"연"</formula>
    </cfRule>
    <cfRule type="cellIs" dxfId="19863" priority="1099" operator="equal">
      <formula>"연"</formula>
    </cfRule>
    <cfRule type="cellIs" dxfId="19862" priority="1100" operator="equal">
      <formula>"연"</formula>
    </cfRule>
    <cfRule type="cellIs" dxfId="19861" priority="1101" operator="equal">
      <formula>"연"</formula>
    </cfRule>
    <cfRule type="cellIs" dxfId="19860" priority="1102" operator="equal">
      <formula>"연"</formula>
    </cfRule>
    <cfRule type="cellIs" dxfId="19859" priority="1103" operator="equal">
      <formula>"연"</formula>
    </cfRule>
    <cfRule type="cellIs" dxfId="19858" priority="1104" operator="equal">
      <formula>"연"</formula>
    </cfRule>
    <cfRule type="cellIs" dxfId="19857" priority="1105" operator="equal">
      <formula>"연"</formula>
    </cfRule>
    <cfRule type="cellIs" dxfId="19856" priority="1106" operator="equal">
      <formula>"연"</formula>
    </cfRule>
    <cfRule type="cellIs" dxfId="19855" priority="1107" operator="equal">
      <formula>"연"</formula>
    </cfRule>
    <cfRule type="cellIs" dxfId="19854" priority="1108" operator="equal">
      <formula>"연"</formula>
    </cfRule>
    <cfRule type="cellIs" dxfId="19853" priority="1109" operator="equal">
      <formula>"연"</formula>
    </cfRule>
  </conditionalFormatting>
  <conditionalFormatting sqref="B36:C36">
    <cfRule type="cellIs" dxfId="19852" priority="1190" operator="equal">
      <formula>"연"</formula>
    </cfRule>
    <cfRule type="cellIs" dxfId="19851" priority="1191" operator="equal">
      <formula>"연"</formula>
    </cfRule>
  </conditionalFormatting>
  <conditionalFormatting sqref="B37:C37">
    <cfRule type="cellIs" dxfId="19850" priority="1110" operator="equal">
      <formula>"연"</formula>
    </cfRule>
    <cfRule type="cellIs" dxfId="19849" priority="1111" operator="equal">
      <formula>"연"</formula>
    </cfRule>
  </conditionalFormatting>
  <conditionalFormatting sqref="B4:AJ4">
    <cfRule type="cellIs" dxfId="19848" priority="1462" operator="equal">
      <formula>"일"</formula>
    </cfRule>
    <cfRule type="containsText" dxfId="19847" priority="1463" operator="containsText" text="토">
      <formula>NOT(ISERROR(SEARCH("토",B4)))</formula>
    </cfRule>
    <cfRule type="cellIs" dxfId="19846" priority="1464" operator="equal">
      <formula>"토"</formula>
    </cfRule>
  </conditionalFormatting>
  <conditionalFormatting sqref="C8">
    <cfRule type="cellIs" dxfId="19845" priority="1133" operator="equal">
      <formula>"연"</formula>
    </cfRule>
    <cfRule type="cellIs" dxfId="19844" priority="1134" operator="equal">
      <formula>"연"</formula>
    </cfRule>
    <cfRule type="cellIs" dxfId="19843" priority="1135" operator="equal">
      <formula>"연"</formula>
    </cfRule>
    <cfRule type="cellIs" dxfId="19842" priority="1136" operator="equal">
      <formula>"연"</formula>
    </cfRule>
    <cfRule type="cellIs" dxfId="19841" priority="1137" operator="equal">
      <formula>"연"</formula>
    </cfRule>
    <cfRule type="cellIs" dxfId="19840" priority="1138" operator="equal">
      <formula>"연"</formula>
    </cfRule>
    <cfRule type="cellIs" dxfId="19839" priority="1139" operator="equal">
      <formula>"연"</formula>
    </cfRule>
    <cfRule type="cellIs" dxfId="19838" priority="1140" operator="equal">
      <formula>"연"</formula>
    </cfRule>
  </conditionalFormatting>
  <conditionalFormatting sqref="C15">
    <cfRule type="cellIs" dxfId="19837" priority="1237" operator="equal">
      <formula>"연"</formula>
    </cfRule>
    <cfRule type="cellIs" dxfId="19836" priority="1238" operator="equal">
      <formula>"연"</formula>
    </cfRule>
    <cfRule type="cellIs" dxfId="19835" priority="1239" operator="equal">
      <formula>"연"</formula>
    </cfRule>
    <cfRule type="cellIs" dxfId="19834" priority="1240" operator="equal">
      <formula>"연"</formula>
    </cfRule>
    <cfRule type="cellIs" dxfId="19833" priority="1241" operator="equal">
      <formula>"연"</formula>
    </cfRule>
    <cfRule type="cellIs" dxfId="19832" priority="1242" operator="equal">
      <formula>"연"</formula>
    </cfRule>
    <cfRule type="cellIs" dxfId="19831" priority="1243" operator="equal">
      <formula>"연"</formula>
    </cfRule>
    <cfRule type="cellIs" dxfId="19830" priority="1244" operator="equal">
      <formula>"연"</formula>
    </cfRule>
  </conditionalFormatting>
  <conditionalFormatting sqref="C29">
    <cfRule type="cellIs" dxfId="19829" priority="1245" operator="equal">
      <formula>"연"</formula>
    </cfRule>
    <cfRule type="cellIs" dxfId="19828" priority="1246" operator="equal">
      <formula>"연"</formula>
    </cfRule>
    <cfRule type="cellIs" dxfId="19827" priority="1247" operator="equal">
      <formula>"연"</formula>
    </cfRule>
    <cfRule type="cellIs" dxfId="19826" priority="1248" operator="equal">
      <formula>"연"</formula>
    </cfRule>
    <cfRule type="cellIs" dxfId="19825" priority="1249" operator="equal">
      <formula>"연"</formula>
    </cfRule>
    <cfRule type="cellIs" dxfId="19824" priority="1250" operator="equal">
      <formula>"연"</formula>
    </cfRule>
    <cfRule type="cellIs" dxfId="19823" priority="1251" operator="equal">
      <formula>"연"</formula>
    </cfRule>
    <cfRule type="cellIs" dxfId="19822" priority="1252" operator="equal">
      <formula>"연"</formula>
    </cfRule>
  </conditionalFormatting>
  <conditionalFormatting sqref="C34:C35">
    <cfRule type="cellIs" dxfId="19821" priority="1159" operator="equal">
      <formula>"연"</formula>
    </cfRule>
    <cfRule type="cellIs" dxfId="19820" priority="1160" operator="equal">
      <formula>"연"</formula>
    </cfRule>
    <cfRule type="cellIs" dxfId="19819" priority="1161" operator="equal">
      <formula>"연"</formula>
    </cfRule>
    <cfRule type="cellIs" dxfId="19818" priority="1162" operator="equal">
      <formula>"연"</formula>
    </cfRule>
    <cfRule type="cellIs" dxfId="19817" priority="1163" operator="equal">
      <formula>"연"</formula>
    </cfRule>
    <cfRule type="cellIs" dxfId="19816" priority="1164" operator="equal">
      <formula>"연"</formula>
    </cfRule>
    <cfRule type="cellIs" dxfId="19815" priority="1165" operator="equal">
      <formula>"연"</formula>
    </cfRule>
    <cfRule type="cellIs" dxfId="19814" priority="1166" operator="equal">
      <formula>"연"</formula>
    </cfRule>
    <cfRule type="cellIs" dxfId="19813" priority="1167" operator="equal">
      <formula>"연"</formula>
    </cfRule>
    <cfRule type="cellIs" dxfId="19812" priority="1168" operator="equal">
      <formula>"연"</formula>
    </cfRule>
    <cfRule type="cellIs" dxfId="19811" priority="1169" operator="equal">
      <formula>"연"</formula>
    </cfRule>
    <cfRule type="cellIs" dxfId="19810" priority="1170" operator="equal">
      <formula>"연"</formula>
    </cfRule>
    <cfRule type="cellIs" dxfId="19809" priority="1171" operator="equal">
      <formula>"연"</formula>
    </cfRule>
    <cfRule type="cellIs" dxfId="19808" priority="1172" operator="equal">
      <formula>"연"</formula>
    </cfRule>
    <cfRule type="cellIs" dxfId="19807" priority="1173" operator="equal">
      <formula>"연"</formula>
    </cfRule>
    <cfRule type="cellIs" dxfId="19806" priority="1174" operator="equal">
      <formula>"연"</formula>
    </cfRule>
    <cfRule type="cellIs" dxfId="19805" priority="1175" operator="equal">
      <formula>"연"</formula>
    </cfRule>
    <cfRule type="cellIs" dxfId="19804" priority="1176" operator="equal">
      <formula>"연"</formula>
    </cfRule>
  </conditionalFormatting>
  <conditionalFormatting sqref="C36">
    <cfRule type="cellIs" dxfId="19803" priority="1213" operator="equal">
      <formula>"연"</formula>
    </cfRule>
    <cfRule type="cellIs" dxfId="19802" priority="1214" operator="equal">
      <formula>"연"</formula>
    </cfRule>
    <cfRule type="cellIs" dxfId="19801" priority="1215" operator="equal">
      <formula>"연"</formula>
    </cfRule>
    <cfRule type="cellIs" dxfId="19800" priority="1216" operator="equal">
      <formula>"연"</formula>
    </cfRule>
    <cfRule type="cellIs" dxfId="19799" priority="1217" operator="equal">
      <formula>"연"</formula>
    </cfRule>
    <cfRule type="cellIs" dxfId="19798" priority="1218" operator="equal">
      <formula>"연"</formula>
    </cfRule>
    <cfRule type="cellIs" dxfId="19797" priority="1219" operator="equal">
      <formula>"연"</formula>
    </cfRule>
    <cfRule type="cellIs" dxfId="19796" priority="1220" operator="equal">
      <formula>"연"</formula>
    </cfRule>
    <cfRule type="cellIs" dxfId="19795" priority="1221" operator="equal">
      <formula>"연"</formula>
    </cfRule>
    <cfRule type="cellIs" dxfId="19794" priority="1222" operator="equal">
      <formula>"연"</formula>
    </cfRule>
    <cfRule type="cellIs" dxfId="19793" priority="1223" operator="equal">
      <formula>"연"</formula>
    </cfRule>
    <cfRule type="cellIs" dxfId="19792" priority="1224" operator="equal">
      <formula>"연"</formula>
    </cfRule>
    <cfRule type="cellIs" dxfId="19791" priority="1225" operator="equal">
      <formula>"연"</formula>
    </cfRule>
    <cfRule type="cellIs" dxfId="19790" priority="1226" operator="equal">
      <formula>"연"</formula>
    </cfRule>
    <cfRule type="cellIs" dxfId="19789" priority="1227" operator="equal">
      <formula>"연"</formula>
    </cfRule>
    <cfRule type="cellIs" dxfId="19788" priority="1228" operator="equal">
      <formula>"연"</formula>
    </cfRule>
    <cfRule type="cellIs" dxfId="19787" priority="1229" operator="equal">
      <formula>"연"</formula>
    </cfRule>
    <cfRule type="cellIs" dxfId="19786" priority="1230" operator="equal">
      <formula>"연"</formula>
    </cfRule>
    <cfRule type="cellIs" dxfId="19785" priority="1231" operator="equal">
      <formula>"연"</formula>
    </cfRule>
    <cfRule type="cellIs" dxfId="19784" priority="1232" operator="equal">
      <formula>"연"</formula>
    </cfRule>
    <cfRule type="cellIs" dxfId="19783" priority="1233" operator="equal">
      <formula>"연"</formula>
    </cfRule>
    <cfRule type="cellIs" dxfId="19782" priority="1234" operator="equal">
      <formula>"연"</formula>
    </cfRule>
    <cfRule type="cellIs" dxfId="19781" priority="1235" operator="equal">
      <formula>"연"</formula>
    </cfRule>
    <cfRule type="cellIs" dxfId="19780" priority="1236" operator="equal">
      <formula>"연"</formula>
    </cfRule>
  </conditionalFormatting>
  <conditionalFormatting sqref="C37">
    <cfRule type="cellIs" dxfId="19779" priority="1141" operator="equal">
      <formula>"연"</formula>
    </cfRule>
    <cfRule type="cellIs" dxfId="19778" priority="1142" operator="equal">
      <formula>"연"</formula>
    </cfRule>
    <cfRule type="cellIs" dxfId="19777" priority="1143" operator="equal">
      <formula>"연"</formula>
    </cfRule>
    <cfRule type="cellIs" dxfId="19776" priority="1144" operator="equal">
      <formula>"연"</formula>
    </cfRule>
    <cfRule type="cellIs" dxfId="19775" priority="1145" operator="equal">
      <formula>"연"</formula>
    </cfRule>
    <cfRule type="cellIs" dxfId="19774" priority="1146" operator="equal">
      <formula>"연"</formula>
    </cfRule>
    <cfRule type="cellIs" dxfId="19773" priority="1147" operator="equal">
      <formula>"연"</formula>
    </cfRule>
    <cfRule type="cellIs" dxfId="19772" priority="1148" operator="equal">
      <formula>"연"</formula>
    </cfRule>
    <cfRule type="cellIs" dxfId="19771" priority="1149" operator="equal">
      <formula>"연"</formula>
    </cfRule>
    <cfRule type="cellIs" dxfId="19770" priority="1150" operator="equal">
      <formula>"연"</formula>
    </cfRule>
    <cfRule type="cellIs" dxfId="19769" priority="1151" operator="equal">
      <formula>"연"</formula>
    </cfRule>
    <cfRule type="cellIs" dxfId="19768" priority="1152" operator="equal">
      <formula>"연"</formula>
    </cfRule>
    <cfRule type="cellIs" dxfId="19767" priority="1153" operator="equal">
      <formula>"연"</formula>
    </cfRule>
    <cfRule type="cellIs" dxfId="19766" priority="1154" operator="equal">
      <formula>"연"</formula>
    </cfRule>
    <cfRule type="cellIs" dxfId="19765" priority="1155" operator="equal">
      <formula>"연"</formula>
    </cfRule>
    <cfRule type="cellIs" dxfId="19764" priority="1156" operator="equal">
      <formula>"연"</formula>
    </cfRule>
    <cfRule type="cellIs" dxfId="19763" priority="1157" operator="equal">
      <formula>"연"</formula>
    </cfRule>
    <cfRule type="cellIs" dxfId="19762" priority="1158" operator="equal">
      <formula>"연"</formula>
    </cfRule>
  </conditionalFormatting>
  <conditionalFormatting sqref="C34:D35">
    <cfRule type="cellIs" dxfId="19761" priority="708" operator="equal">
      <formula>"연"</formula>
    </cfRule>
    <cfRule type="cellIs" dxfId="19760" priority="709" operator="equal">
      <formula>"연"</formula>
    </cfRule>
  </conditionalFormatting>
  <conditionalFormatting sqref="D24">
    <cfRule type="cellIs" dxfId="19759" priority="661" operator="equal">
      <formula>"연"</formula>
    </cfRule>
  </conditionalFormatting>
  <conditionalFormatting sqref="D28">
    <cfRule type="cellIs" dxfId="19758" priority="660" operator="equal">
      <formula>"연"</formula>
    </cfRule>
  </conditionalFormatting>
  <conditionalFormatting sqref="D30">
    <cfRule type="cellIs" dxfId="19757" priority="659" operator="equal">
      <formula>"연"</formula>
    </cfRule>
  </conditionalFormatting>
  <conditionalFormatting sqref="D34:D35">
    <cfRule type="cellIs" dxfId="19756" priority="682" operator="equal">
      <formula>"연"</formula>
    </cfRule>
    <cfRule type="cellIs" dxfId="19755" priority="683" operator="equal">
      <formula>"연"</formula>
    </cfRule>
    <cfRule type="cellIs" dxfId="19754" priority="684" operator="equal">
      <formula>"연"</formula>
    </cfRule>
    <cfRule type="cellIs" dxfId="19753" priority="685" operator="equal">
      <formula>"연"</formula>
    </cfRule>
    <cfRule type="cellIs" dxfId="19752" priority="686" operator="equal">
      <formula>"연"</formula>
    </cfRule>
    <cfRule type="cellIs" dxfId="19751" priority="687" operator="equal">
      <formula>"연"</formula>
    </cfRule>
    <cfRule type="cellIs" dxfId="19750" priority="688" operator="equal">
      <formula>"연"</formula>
    </cfRule>
    <cfRule type="cellIs" dxfId="19749" priority="689" operator="equal">
      <formula>"연"</formula>
    </cfRule>
    <cfRule type="cellIs" dxfId="19748" priority="690" operator="equal">
      <formula>"연"</formula>
    </cfRule>
    <cfRule type="cellIs" dxfId="19747" priority="691" operator="equal">
      <formula>"연"</formula>
    </cfRule>
    <cfRule type="cellIs" dxfId="19746" priority="692" operator="equal">
      <formula>"연"</formula>
    </cfRule>
    <cfRule type="cellIs" dxfId="19745" priority="693" operator="equal">
      <formula>"연"</formula>
    </cfRule>
    <cfRule type="cellIs" dxfId="19744" priority="694" operator="equal">
      <formula>"연"</formula>
    </cfRule>
    <cfRule type="cellIs" dxfId="19743" priority="695" operator="equal">
      <formula>"연"</formula>
    </cfRule>
    <cfRule type="cellIs" dxfId="19742" priority="696" operator="equal">
      <formula>"연"</formula>
    </cfRule>
    <cfRule type="cellIs" dxfId="19741" priority="697" operator="equal">
      <formula>"연"</formula>
    </cfRule>
    <cfRule type="cellIs" dxfId="19740" priority="698" operator="equal">
      <formula>"연"</formula>
    </cfRule>
    <cfRule type="cellIs" dxfId="19739" priority="699" operator="equal">
      <formula>"연"</formula>
    </cfRule>
    <cfRule type="cellIs" dxfId="19738" priority="700" operator="equal">
      <formula>"연"</formula>
    </cfRule>
    <cfRule type="cellIs" dxfId="19737" priority="701" operator="equal">
      <formula>"연"</formula>
    </cfRule>
    <cfRule type="cellIs" dxfId="19736" priority="702" operator="equal">
      <formula>"연"</formula>
    </cfRule>
    <cfRule type="cellIs" dxfId="19735" priority="703" operator="equal">
      <formula>"연"</formula>
    </cfRule>
    <cfRule type="cellIs" dxfId="19734" priority="704" operator="equal">
      <formula>"연"</formula>
    </cfRule>
    <cfRule type="cellIs" dxfId="19733" priority="705" operator="equal">
      <formula>"연"</formula>
    </cfRule>
    <cfRule type="cellIs" dxfId="19732" priority="706" operator="equal">
      <formula>"연"</formula>
    </cfRule>
    <cfRule type="cellIs" dxfId="19731" priority="707" operator="equal">
      <formula>"연"</formula>
    </cfRule>
  </conditionalFormatting>
  <conditionalFormatting sqref="D34:D36">
    <cfRule type="cellIs" dxfId="19730" priority="710" operator="equal">
      <formula>"연"</formula>
    </cfRule>
  </conditionalFormatting>
  <conditionalFormatting sqref="D36">
    <cfRule type="cellIs" dxfId="19729" priority="711" operator="equal">
      <formula>"연"</formula>
    </cfRule>
    <cfRule type="cellIs" dxfId="19728" priority="712" operator="equal">
      <formula>"연"</formula>
    </cfRule>
    <cfRule type="cellIs" dxfId="19727" priority="713" operator="equal">
      <formula>"연"</formula>
    </cfRule>
    <cfRule type="cellIs" dxfId="19726" priority="714" operator="equal">
      <formula>"연"</formula>
    </cfRule>
    <cfRule type="cellIs" dxfId="19725" priority="715" operator="equal">
      <formula>"연"</formula>
    </cfRule>
    <cfRule type="cellIs" dxfId="19724" priority="716" operator="equal">
      <formula>"연"</formula>
    </cfRule>
    <cfRule type="cellIs" dxfId="19723" priority="717" operator="equal">
      <formula>"연"</formula>
    </cfRule>
    <cfRule type="cellIs" dxfId="19722" priority="718" operator="equal">
      <formula>"연"</formula>
    </cfRule>
    <cfRule type="cellIs" dxfId="19721" priority="719" operator="equal">
      <formula>"연"</formula>
    </cfRule>
    <cfRule type="cellIs" dxfId="19720" priority="720" operator="equal">
      <formula>"연"</formula>
    </cfRule>
    <cfRule type="cellIs" dxfId="19719" priority="721" operator="equal">
      <formula>"연"</formula>
    </cfRule>
    <cfRule type="cellIs" dxfId="19718" priority="722" operator="equal">
      <formula>"연"</formula>
    </cfRule>
    <cfRule type="cellIs" dxfId="19717" priority="723" operator="equal">
      <formula>"연"</formula>
    </cfRule>
    <cfRule type="cellIs" dxfId="19716" priority="724" operator="equal">
      <formula>"연"</formula>
    </cfRule>
    <cfRule type="cellIs" dxfId="19715" priority="725" operator="equal">
      <formula>"연"</formula>
    </cfRule>
    <cfRule type="cellIs" dxfId="19714" priority="726" operator="equal">
      <formula>"연"</formula>
    </cfRule>
    <cfRule type="cellIs" dxfId="19713" priority="727" operator="equal">
      <formula>"연"</formula>
    </cfRule>
    <cfRule type="cellIs" dxfId="19712" priority="728" operator="equal">
      <formula>"연"</formula>
    </cfRule>
    <cfRule type="cellIs" dxfId="19711" priority="729" operator="equal">
      <formula>"연"</formula>
    </cfRule>
    <cfRule type="cellIs" dxfId="19710" priority="730" operator="equal">
      <formula>"연"</formula>
    </cfRule>
    <cfRule type="cellIs" dxfId="19709" priority="731" operator="equal">
      <formula>"연"</formula>
    </cfRule>
    <cfRule type="cellIs" dxfId="19708" priority="732" operator="equal">
      <formula>"연"</formula>
    </cfRule>
    <cfRule type="cellIs" dxfId="19707" priority="733" operator="equal">
      <formula>"연"</formula>
    </cfRule>
    <cfRule type="cellIs" dxfId="19706" priority="734" operator="equal">
      <formula>"연"</formula>
    </cfRule>
    <cfRule type="cellIs" dxfId="19705" priority="735" operator="equal">
      <formula>"연"</formula>
    </cfRule>
    <cfRule type="cellIs" dxfId="19704" priority="736" operator="equal">
      <formula>"연"</formula>
    </cfRule>
    <cfRule type="cellIs" dxfId="19703" priority="737" operator="equal">
      <formula>"연"</formula>
    </cfRule>
  </conditionalFormatting>
  <conditionalFormatting sqref="D37">
    <cfRule type="cellIs" dxfId="19702" priority="662" operator="equal">
      <formula>"연"</formula>
    </cfRule>
    <cfRule type="cellIs" dxfId="19701" priority="663" operator="equal">
      <formula>"연"</formula>
    </cfRule>
    <cfRule type="cellIs" dxfId="19700" priority="664" operator="equal">
      <formula>"연"</formula>
    </cfRule>
    <cfRule type="cellIs" dxfId="19699" priority="665" operator="equal">
      <formula>"연"</formula>
    </cfRule>
    <cfRule type="cellIs" dxfId="19698" priority="666" operator="equal">
      <formula>"연"</formula>
    </cfRule>
    <cfRule type="cellIs" dxfId="19697" priority="667" operator="equal">
      <formula>"연"</formula>
    </cfRule>
    <cfRule type="cellIs" dxfId="19696" priority="668" operator="equal">
      <formula>"연"</formula>
    </cfRule>
    <cfRule type="cellIs" dxfId="19695" priority="669" operator="equal">
      <formula>"연"</formula>
    </cfRule>
    <cfRule type="cellIs" dxfId="19694" priority="670" operator="equal">
      <formula>"연"</formula>
    </cfRule>
    <cfRule type="cellIs" dxfId="19693" priority="671" operator="equal">
      <formula>"연"</formula>
    </cfRule>
    <cfRule type="cellIs" dxfId="19692" priority="672" operator="equal">
      <formula>"연"</formula>
    </cfRule>
    <cfRule type="cellIs" dxfId="19691" priority="673" operator="equal">
      <formula>"연"</formula>
    </cfRule>
    <cfRule type="cellIs" dxfId="19690" priority="674" operator="equal">
      <formula>"연"</formula>
    </cfRule>
    <cfRule type="cellIs" dxfId="19689" priority="675" operator="equal">
      <formula>"연"</formula>
    </cfRule>
    <cfRule type="cellIs" dxfId="19688" priority="676" operator="equal">
      <formula>"연"</formula>
    </cfRule>
    <cfRule type="cellIs" dxfId="19687" priority="677" operator="equal">
      <formula>"연"</formula>
    </cfRule>
    <cfRule type="cellIs" dxfId="19686" priority="678" operator="equal">
      <formula>"연"</formula>
    </cfRule>
    <cfRule type="cellIs" dxfId="19685" priority="679" operator="equal">
      <formula>"연"</formula>
    </cfRule>
    <cfRule type="cellIs" dxfId="19684" priority="680" operator="equal">
      <formula>"연"</formula>
    </cfRule>
    <cfRule type="cellIs" dxfId="19683" priority="681" operator="equal">
      <formula>"연"</formula>
    </cfRule>
  </conditionalFormatting>
  <conditionalFormatting sqref="E5">
    <cfRule type="cellIs" dxfId="19682" priority="612" operator="equal">
      <formula>"연"</formula>
    </cfRule>
    <cfRule type="cellIs" dxfId="19681" priority="613" operator="equal">
      <formula>"연"</formula>
    </cfRule>
    <cfRule type="cellIs" dxfId="19680" priority="614" operator="equal">
      <formula>"연"</formula>
    </cfRule>
    <cfRule type="cellIs" dxfId="19679" priority="615" operator="equal">
      <formula>"연"</formula>
    </cfRule>
    <cfRule type="cellIs" dxfId="19678" priority="616" operator="equal">
      <formula>"연"</formula>
    </cfRule>
    <cfRule type="cellIs" dxfId="19677" priority="617" operator="equal">
      <formula>"연"</formula>
    </cfRule>
    <cfRule type="cellIs" dxfId="19676" priority="618" operator="equal">
      <formula>"연"</formula>
    </cfRule>
    <cfRule type="cellIs" dxfId="19675" priority="619" operator="equal">
      <formula>"연"</formula>
    </cfRule>
  </conditionalFormatting>
  <conditionalFormatting sqref="E7">
    <cfRule type="cellIs" dxfId="19674" priority="604" operator="equal">
      <formula>"연"</formula>
    </cfRule>
    <cfRule type="cellIs" dxfId="19673" priority="605" operator="equal">
      <formula>"연"</formula>
    </cfRule>
    <cfRule type="cellIs" dxfId="19672" priority="606" operator="equal">
      <formula>"연"</formula>
    </cfRule>
    <cfRule type="cellIs" dxfId="19671" priority="607" operator="equal">
      <formula>"연"</formula>
    </cfRule>
    <cfRule type="cellIs" dxfId="19670" priority="608" operator="equal">
      <formula>"연"</formula>
    </cfRule>
    <cfRule type="cellIs" dxfId="19669" priority="609" operator="equal">
      <formula>"연"</formula>
    </cfRule>
    <cfRule type="cellIs" dxfId="19668" priority="610" operator="equal">
      <formula>"연"</formula>
    </cfRule>
    <cfRule type="cellIs" dxfId="19667" priority="611" operator="equal">
      <formula>"연"</formula>
    </cfRule>
  </conditionalFormatting>
  <conditionalFormatting sqref="E26">
    <cfRule type="cellIs" dxfId="19666" priority="596" operator="equal">
      <formula>"연"</formula>
    </cfRule>
    <cfRule type="cellIs" dxfId="19665" priority="597" operator="equal">
      <formula>"연"</formula>
    </cfRule>
    <cfRule type="cellIs" dxfId="19664" priority="598" operator="equal">
      <formula>"연"</formula>
    </cfRule>
    <cfRule type="cellIs" dxfId="19663" priority="599" operator="equal">
      <formula>"연"</formula>
    </cfRule>
    <cfRule type="cellIs" dxfId="19662" priority="600" operator="equal">
      <formula>"연"</formula>
    </cfRule>
    <cfRule type="cellIs" dxfId="19661" priority="601" operator="equal">
      <formula>"연"</formula>
    </cfRule>
    <cfRule type="cellIs" dxfId="19660" priority="602" operator="equal">
      <formula>"연"</formula>
    </cfRule>
    <cfRule type="cellIs" dxfId="19659" priority="603" operator="equal">
      <formula>"연"</formula>
    </cfRule>
  </conditionalFormatting>
  <conditionalFormatting sqref="E34">
    <cfRule type="cellIs" dxfId="19658" priority="738" operator="equal">
      <formula>"연"</formula>
    </cfRule>
    <cfRule type="cellIs" dxfId="19657" priority="739" operator="equal">
      <formula>"연"</formula>
    </cfRule>
    <cfRule type="cellIs" dxfId="19656" priority="740" operator="equal">
      <formula>"연"</formula>
    </cfRule>
    <cfRule type="cellIs" dxfId="19655" priority="741" operator="equal">
      <formula>"연"</formula>
    </cfRule>
    <cfRule type="cellIs" dxfId="19654" priority="742" operator="equal">
      <formula>"연"</formula>
    </cfRule>
    <cfRule type="cellIs" dxfId="19653" priority="743" operator="equal">
      <formula>"연"</formula>
    </cfRule>
    <cfRule type="cellIs" dxfId="19652" priority="744" operator="equal">
      <formula>"연"</formula>
    </cfRule>
    <cfRule type="cellIs" dxfId="19651" priority="745" operator="equal">
      <formula>"연"</formula>
    </cfRule>
    <cfRule type="cellIs" dxfId="19650" priority="746" operator="equal">
      <formula>"연"</formula>
    </cfRule>
    <cfRule type="cellIs" dxfId="19649" priority="747" operator="equal">
      <formula>"연"</formula>
    </cfRule>
    <cfRule type="cellIs" dxfId="19648" priority="748" operator="equal">
      <formula>"연"</formula>
    </cfRule>
    <cfRule type="cellIs" dxfId="19647" priority="749" operator="equal">
      <formula>"연"</formula>
    </cfRule>
    <cfRule type="cellIs" dxfId="19646" priority="750" operator="equal">
      <formula>"연"</formula>
    </cfRule>
    <cfRule type="cellIs" dxfId="19645" priority="751" operator="equal">
      <formula>"연"</formula>
    </cfRule>
    <cfRule type="cellIs" dxfId="19644" priority="752" operator="equal">
      <formula>"연"</formula>
    </cfRule>
    <cfRule type="cellIs" dxfId="19643" priority="753" operator="equal">
      <formula>"연"</formula>
    </cfRule>
    <cfRule type="cellIs" dxfId="19642" priority="757" operator="equal">
      <formula>"연"</formula>
    </cfRule>
  </conditionalFormatting>
  <conditionalFormatting sqref="E34:E35">
    <cfRule type="cellIs" dxfId="19641" priority="756" operator="equal">
      <formula>"연"</formula>
    </cfRule>
  </conditionalFormatting>
  <conditionalFormatting sqref="E35">
    <cfRule type="cellIs" dxfId="19640" priority="938" operator="equal">
      <formula>"연"</formula>
    </cfRule>
    <cfRule type="cellIs" dxfId="19639" priority="939" operator="equal">
      <formula>"연"</formula>
    </cfRule>
    <cfRule type="cellIs" dxfId="19638" priority="940" operator="equal">
      <formula>"연"</formula>
    </cfRule>
    <cfRule type="cellIs" dxfId="19637" priority="941" operator="equal">
      <formula>"연"</formula>
    </cfRule>
    <cfRule type="cellIs" dxfId="19636" priority="942" operator="equal">
      <formula>"연"</formula>
    </cfRule>
    <cfRule type="cellIs" dxfId="19635" priority="943" operator="equal">
      <formula>"연"</formula>
    </cfRule>
    <cfRule type="cellIs" dxfId="19634" priority="944" operator="equal">
      <formula>"연"</formula>
    </cfRule>
    <cfRule type="cellIs" dxfId="19633" priority="945" operator="equal">
      <formula>"연"</formula>
    </cfRule>
    <cfRule type="cellIs" dxfId="19632" priority="946" operator="equal">
      <formula>"연"</formula>
    </cfRule>
    <cfRule type="cellIs" dxfId="19631" priority="947" operator="equal">
      <formula>"연"</formula>
    </cfRule>
    <cfRule type="cellIs" dxfId="19630" priority="948" operator="equal">
      <formula>"연"</formula>
    </cfRule>
    <cfRule type="cellIs" dxfId="19629" priority="949" operator="equal">
      <formula>"연"</formula>
    </cfRule>
    <cfRule type="cellIs" dxfId="19628" priority="950" operator="equal">
      <formula>"연"</formula>
    </cfRule>
    <cfRule type="cellIs" dxfId="19627" priority="951" operator="equal">
      <formula>"연"</formula>
    </cfRule>
    <cfRule type="cellIs" dxfId="19626" priority="952" operator="equal">
      <formula>"연"</formula>
    </cfRule>
    <cfRule type="cellIs" dxfId="19625" priority="953" operator="equal">
      <formula>"연"</formula>
    </cfRule>
    <cfRule type="cellIs" dxfId="19624" priority="954" operator="equal">
      <formula>"연"</formula>
    </cfRule>
    <cfRule type="cellIs" dxfId="19623" priority="955" operator="equal">
      <formula>"연"</formula>
    </cfRule>
    <cfRule type="cellIs" dxfId="19622" priority="956" operator="equal">
      <formula>"연"</formula>
    </cfRule>
    <cfRule type="cellIs" dxfId="19621" priority="957" operator="equal">
      <formula>"연"</formula>
    </cfRule>
    <cfRule type="cellIs" dxfId="19620" priority="958" operator="equal">
      <formula>"연"</formula>
    </cfRule>
    <cfRule type="cellIs" dxfId="19619" priority="959" operator="equal">
      <formula>"연"</formula>
    </cfRule>
    <cfRule type="cellIs" dxfId="19618" priority="960" operator="equal">
      <formula>"연"</formula>
    </cfRule>
    <cfRule type="cellIs" dxfId="19617" priority="961" operator="equal">
      <formula>"연"</formula>
    </cfRule>
    <cfRule type="cellIs" dxfId="19616" priority="962" operator="equal">
      <formula>"연"</formula>
    </cfRule>
    <cfRule type="cellIs" dxfId="19615" priority="963" operator="equal">
      <formula>"연"</formula>
    </cfRule>
    <cfRule type="cellIs" dxfId="19614" priority="964" operator="equal">
      <formula>"연"</formula>
    </cfRule>
  </conditionalFormatting>
  <conditionalFormatting sqref="E37">
    <cfRule type="cellIs" dxfId="19613" priority="1047" operator="equal">
      <formula>"연"</formula>
    </cfRule>
    <cfRule type="cellIs" dxfId="19612" priority="1048" operator="equal">
      <formula>"연"</formula>
    </cfRule>
    <cfRule type="cellIs" dxfId="19611" priority="1049" operator="equal">
      <formula>"연"</formula>
    </cfRule>
    <cfRule type="cellIs" dxfId="19610" priority="1050" operator="equal">
      <formula>"연"</formula>
    </cfRule>
    <cfRule type="cellIs" dxfId="19609" priority="1051" operator="equal">
      <formula>"연"</formula>
    </cfRule>
    <cfRule type="cellIs" dxfId="19608" priority="1052" operator="equal">
      <formula>"연"</formula>
    </cfRule>
    <cfRule type="cellIs" dxfId="19607" priority="1053" operator="equal">
      <formula>"연"</formula>
    </cfRule>
    <cfRule type="cellIs" dxfId="19606" priority="1054" operator="equal">
      <formula>"연"</formula>
    </cfRule>
    <cfRule type="cellIs" dxfId="19605" priority="1055" operator="equal">
      <formula>"연"</formula>
    </cfRule>
    <cfRule type="cellIs" dxfId="19604" priority="1056" operator="equal">
      <formula>"연"</formula>
    </cfRule>
    <cfRule type="cellIs" dxfId="19603" priority="1057" operator="equal">
      <formula>"연"</formula>
    </cfRule>
    <cfRule type="cellIs" dxfId="19602" priority="1058" operator="equal">
      <formula>"연"</formula>
    </cfRule>
    <cfRule type="cellIs" dxfId="19601" priority="1059" operator="equal">
      <formula>"연"</formula>
    </cfRule>
    <cfRule type="cellIs" dxfId="19600" priority="1060" operator="equal">
      <formula>"연"</formula>
    </cfRule>
    <cfRule type="cellIs" dxfId="19599" priority="1061" operator="equal">
      <formula>"연"</formula>
    </cfRule>
    <cfRule type="cellIs" dxfId="19598" priority="1062" operator="equal">
      <formula>"연"</formula>
    </cfRule>
    <cfRule type="cellIs" dxfId="19597" priority="1063" operator="equal">
      <formula>"연"</formula>
    </cfRule>
    <cfRule type="cellIs" dxfId="19596" priority="1064" operator="equal">
      <formula>"연"</formula>
    </cfRule>
    <cfRule type="cellIs" dxfId="19595" priority="1065" operator="equal">
      <formula>"연"</formula>
    </cfRule>
    <cfRule type="cellIs" dxfId="19594" priority="1066" operator="equal">
      <formula>"연"</formula>
    </cfRule>
    <cfRule type="cellIs" dxfId="19593" priority="1067" operator="equal">
      <formula>"연"</formula>
    </cfRule>
    <cfRule type="cellIs" dxfId="19592" priority="1068" operator="equal">
      <formula>"연"</formula>
    </cfRule>
    <cfRule type="cellIs" dxfId="19591" priority="1069" operator="equal">
      <formula>"연"</formula>
    </cfRule>
    <cfRule type="cellIs" dxfId="19590" priority="1070" operator="equal">
      <formula>"연"</formula>
    </cfRule>
    <cfRule type="cellIs" dxfId="19589" priority="1071" operator="equal">
      <formula>"연"</formula>
    </cfRule>
    <cfRule type="cellIs" dxfId="19588" priority="1072" operator="equal">
      <formula>"연"</formula>
    </cfRule>
    <cfRule type="cellIs" dxfId="19587" priority="1073" operator="equal">
      <formula>"연"</formula>
    </cfRule>
  </conditionalFormatting>
  <conditionalFormatting sqref="E34:F34">
    <cfRule type="cellIs" dxfId="19586" priority="754" operator="equal">
      <formula>"연"</formula>
    </cfRule>
    <cfRule type="cellIs" dxfId="19585" priority="755" operator="equal">
      <formula>"연"</formula>
    </cfRule>
  </conditionalFormatting>
  <conditionalFormatting sqref="E35:F35">
    <cfRule type="cellIs" dxfId="19584" priority="965" operator="equal">
      <formula>"연"</formula>
    </cfRule>
  </conditionalFormatting>
  <conditionalFormatting sqref="E36:F36">
    <cfRule type="cellIs" dxfId="19583" priority="910" operator="equal">
      <formula>"연"</formula>
    </cfRule>
    <cfRule type="cellIs" dxfId="19582" priority="911" operator="equal">
      <formula>"연"</formula>
    </cfRule>
    <cfRule type="cellIs" dxfId="19581" priority="912" operator="equal">
      <formula>"연"</formula>
    </cfRule>
    <cfRule type="cellIs" dxfId="19580" priority="913" operator="equal">
      <formula>"연"</formula>
    </cfRule>
    <cfRule type="cellIs" dxfId="19579" priority="914" operator="equal">
      <formula>"연"</formula>
    </cfRule>
    <cfRule type="cellIs" dxfId="19578" priority="915" operator="equal">
      <formula>"연"</formula>
    </cfRule>
    <cfRule type="cellIs" dxfId="19577" priority="916" operator="equal">
      <formula>"연"</formula>
    </cfRule>
    <cfRule type="cellIs" dxfId="19576" priority="917" operator="equal">
      <formula>"연"</formula>
    </cfRule>
    <cfRule type="cellIs" dxfId="19575" priority="918" operator="equal">
      <formula>"연"</formula>
    </cfRule>
    <cfRule type="cellIs" dxfId="19574" priority="919" operator="equal">
      <formula>"연"</formula>
    </cfRule>
    <cfRule type="cellIs" dxfId="19573" priority="920" operator="equal">
      <formula>"연"</formula>
    </cfRule>
    <cfRule type="cellIs" dxfId="19572" priority="921" operator="equal">
      <formula>"연"</formula>
    </cfRule>
    <cfRule type="cellIs" dxfId="19571" priority="922" operator="equal">
      <formula>"연"</formula>
    </cfRule>
    <cfRule type="cellIs" dxfId="19570" priority="923" operator="equal">
      <formula>"연"</formula>
    </cfRule>
    <cfRule type="cellIs" dxfId="19569" priority="924" operator="equal">
      <formula>"연"</formula>
    </cfRule>
    <cfRule type="cellIs" dxfId="19568" priority="925" operator="equal">
      <formula>"연"</formula>
    </cfRule>
    <cfRule type="cellIs" dxfId="19567" priority="926" operator="equal">
      <formula>"연"</formula>
    </cfRule>
    <cfRule type="cellIs" dxfId="19566" priority="927" operator="equal">
      <formula>"연"</formula>
    </cfRule>
    <cfRule type="cellIs" dxfId="19565" priority="928" operator="equal">
      <formula>"연"</formula>
    </cfRule>
    <cfRule type="cellIs" dxfId="19564" priority="929" operator="equal">
      <formula>"연"</formula>
    </cfRule>
    <cfRule type="cellIs" dxfId="19563" priority="930" operator="equal">
      <formula>"연"</formula>
    </cfRule>
    <cfRule type="cellIs" dxfId="19562" priority="931" operator="equal">
      <formula>"연"</formula>
    </cfRule>
    <cfRule type="cellIs" dxfId="19561" priority="932" operator="equal">
      <formula>"연"</formula>
    </cfRule>
    <cfRule type="cellIs" dxfId="19560" priority="933" operator="equal">
      <formula>"연"</formula>
    </cfRule>
    <cfRule type="cellIs" dxfId="19559" priority="934" operator="equal">
      <formula>"연"</formula>
    </cfRule>
    <cfRule type="cellIs" dxfId="19558" priority="935" operator="equal">
      <formula>"연"</formula>
    </cfRule>
    <cfRule type="cellIs" dxfId="19557" priority="936" operator="equal">
      <formula>"연"</formula>
    </cfRule>
    <cfRule type="cellIs" dxfId="19556" priority="937" operator="equal">
      <formula>"연"</formula>
    </cfRule>
  </conditionalFormatting>
  <conditionalFormatting sqref="E37:F37">
    <cfRule type="cellIs" dxfId="19555" priority="852" operator="equal">
      <formula>"연"</formula>
    </cfRule>
  </conditionalFormatting>
  <conditionalFormatting sqref="E36:G36">
    <cfRule type="cellIs" dxfId="19554" priority="909" operator="equal">
      <formula>"연"</formula>
    </cfRule>
  </conditionalFormatting>
  <conditionalFormatting sqref="F6">
    <cfRule type="cellIs" dxfId="19553" priority="588" operator="equal">
      <formula>"연"</formula>
    </cfRule>
    <cfRule type="cellIs" dxfId="19552" priority="589" operator="equal">
      <formula>"연"</formula>
    </cfRule>
    <cfRule type="cellIs" dxfId="19551" priority="590" operator="equal">
      <formula>"연"</formula>
    </cfRule>
    <cfRule type="cellIs" dxfId="19550" priority="591" operator="equal">
      <formula>"연"</formula>
    </cfRule>
    <cfRule type="cellIs" dxfId="19549" priority="592" operator="equal">
      <formula>"연"</formula>
    </cfRule>
    <cfRule type="cellIs" dxfId="19548" priority="593" operator="equal">
      <formula>"연"</formula>
    </cfRule>
    <cfRule type="cellIs" dxfId="19547" priority="594" operator="equal">
      <formula>"연"</formula>
    </cfRule>
    <cfRule type="cellIs" dxfId="19546" priority="595" operator="equal">
      <formula>"연"</formula>
    </cfRule>
  </conditionalFormatting>
  <conditionalFormatting sqref="F16">
    <cfRule type="cellIs" dxfId="19545" priority="580" operator="equal">
      <formula>"연"</formula>
    </cfRule>
    <cfRule type="cellIs" dxfId="19544" priority="581" operator="equal">
      <formula>"연"</formula>
    </cfRule>
    <cfRule type="cellIs" dxfId="19543" priority="582" operator="equal">
      <formula>"연"</formula>
    </cfRule>
    <cfRule type="cellIs" dxfId="19542" priority="583" operator="equal">
      <formula>"연"</formula>
    </cfRule>
    <cfRule type="cellIs" dxfId="19541" priority="584" operator="equal">
      <formula>"연"</formula>
    </cfRule>
    <cfRule type="cellIs" dxfId="19540" priority="585" operator="equal">
      <formula>"연"</formula>
    </cfRule>
    <cfRule type="cellIs" dxfId="19539" priority="586" operator="equal">
      <formula>"연"</formula>
    </cfRule>
    <cfRule type="cellIs" dxfId="19538" priority="587" operator="equal">
      <formula>"연"</formula>
    </cfRule>
  </conditionalFormatting>
  <conditionalFormatting sqref="F29">
    <cfRule type="cellIs" dxfId="19537" priority="572" operator="equal">
      <formula>"연"</formula>
    </cfRule>
    <cfRule type="cellIs" dxfId="19536" priority="573" operator="equal">
      <formula>"연"</formula>
    </cfRule>
    <cfRule type="cellIs" dxfId="19535" priority="574" operator="equal">
      <formula>"연"</formula>
    </cfRule>
    <cfRule type="cellIs" dxfId="19534" priority="575" operator="equal">
      <formula>"연"</formula>
    </cfRule>
    <cfRule type="cellIs" dxfId="19533" priority="576" operator="equal">
      <formula>"연"</formula>
    </cfRule>
    <cfRule type="cellIs" dxfId="19532" priority="577" operator="equal">
      <formula>"연"</formula>
    </cfRule>
    <cfRule type="cellIs" dxfId="19531" priority="578" operator="equal">
      <formula>"연"</formula>
    </cfRule>
    <cfRule type="cellIs" dxfId="19530" priority="579" operator="equal">
      <formula>"연"</formula>
    </cfRule>
  </conditionalFormatting>
  <conditionalFormatting sqref="F34">
    <cfRule type="cellIs" dxfId="19529" priority="817" operator="equal">
      <formula>"연"</formula>
    </cfRule>
    <cfRule type="cellIs" dxfId="19528" priority="818" operator="equal">
      <formula>"연"</formula>
    </cfRule>
    <cfRule type="cellIs" dxfId="19527" priority="819" operator="equal">
      <formula>"연"</formula>
    </cfRule>
    <cfRule type="cellIs" dxfId="19526" priority="820" operator="equal">
      <formula>"연"</formula>
    </cfRule>
    <cfRule type="cellIs" dxfId="19525" priority="821" operator="equal">
      <formula>"연"</formula>
    </cfRule>
    <cfRule type="cellIs" dxfId="19524" priority="822" operator="equal">
      <formula>"연"</formula>
    </cfRule>
    <cfRule type="cellIs" dxfId="19523" priority="823" operator="equal">
      <formula>"연"</formula>
    </cfRule>
    <cfRule type="cellIs" dxfId="19522" priority="824" operator="equal">
      <formula>"연"</formula>
    </cfRule>
    <cfRule type="cellIs" dxfId="19521" priority="825" operator="equal">
      <formula>"연"</formula>
    </cfRule>
    <cfRule type="cellIs" dxfId="19520" priority="826" operator="equal">
      <formula>"연"</formula>
    </cfRule>
    <cfRule type="cellIs" dxfId="19519" priority="827" operator="equal">
      <formula>"연"</formula>
    </cfRule>
    <cfRule type="cellIs" dxfId="19518" priority="828" operator="equal">
      <formula>"연"</formula>
    </cfRule>
    <cfRule type="cellIs" dxfId="19517" priority="829" operator="equal">
      <formula>"연"</formula>
    </cfRule>
    <cfRule type="cellIs" dxfId="19516" priority="830" operator="equal">
      <formula>"연"</formula>
    </cfRule>
    <cfRule type="cellIs" dxfId="19515" priority="831" operator="equal">
      <formula>"연"</formula>
    </cfRule>
    <cfRule type="cellIs" dxfId="19514" priority="832" operator="equal">
      <formula>"연"</formula>
    </cfRule>
    <cfRule type="cellIs" dxfId="19513" priority="834" operator="equal">
      <formula>"연"</formula>
    </cfRule>
  </conditionalFormatting>
  <conditionalFormatting sqref="F35">
    <cfRule type="cellIs" dxfId="19512" priority="1020" operator="equal">
      <formula>"연"</formula>
    </cfRule>
    <cfRule type="cellIs" dxfId="19511" priority="1021" operator="equal">
      <formula>"연"</formula>
    </cfRule>
    <cfRule type="cellIs" dxfId="19510" priority="1022" operator="equal">
      <formula>"연"</formula>
    </cfRule>
    <cfRule type="cellIs" dxfId="19509" priority="1023" operator="equal">
      <formula>"연"</formula>
    </cfRule>
    <cfRule type="cellIs" dxfId="19508" priority="1024" operator="equal">
      <formula>"연"</formula>
    </cfRule>
    <cfRule type="cellIs" dxfId="19507" priority="1025" operator="equal">
      <formula>"연"</formula>
    </cfRule>
    <cfRule type="cellIs" dxfId="19506" priority="1026" operator="equal">
      <formula>"연"</formula>
    </cfRule>
    <cfRule type="cellIs" dxfId="19505" priority="1027" operator="equal">
      <formula>"연"</formula>
    </cfRule>
    <cfRule type="cellIs" dxfId="19504" priority="1028" operator="equal">
      <formula>"연"</formula>
    </cfRule>
    <cfRule type="cellIs" dxfId="19503" priority="1029" operator="equal">
      <formula>"연"</formula>
    </cfRule>
    <cfRule type="cellIs" dxfId="19502" priority="1030" operator="equal">
      <formula>"연"</formula>
    </cfRule>
    <cfRule type="cellIs" dxfId="19501" priority="1031" operator="equal">
      <formula>"연"</formula>
    </cfRule>
    <cfRule type="cellIs" dxfId="19500" priority="1032" operator="equal">
      <formula>"연"</formula>
    </cfRule>
    <cfRule type="cellIs" dxfId="19499" priority="1033" operator="equal">
      <formula>"연"</formula>
    </cfRule>
    <cfRule type="cellIs" dxfId="19498" priority="1034" operator="equal">
      <formula>"연"</formula>
    </cfRule>
    <cfRule type="cellIs" dxfId="19497" priority="1035" operator="equal">
      <formula>"연"</formula>
    </cfRule>
    <cfRule type="cellIs" dxfId="19496" priority="1036" operator="equal">
      <formula>"연"</formula>
    </cfRule>
    <cfRule type="cellIs" dxfId="19495" priority="1037" operator="equal">
      <formula>"연"</formula>
    </cfRule>
    <cfRule type="cellIs" dxfId="19494" priority="1038" operator="equal">
      <formula>"연"</formula>
    </cfRule>
    <cfRule type="cellIs" dxfId="19493" priority="1039" operator="equal">
      <formula>"연"</formula>
    </cfRule>
    <cfRule type="cellIs" dxfId="19492" priority="1040" operator="equal">
      <formula>"연"</formula>
    </cfRule>
    <cfRule type="cellIs" dxfId="19491" priority="1041" operator="equal">
      <formula>"연"</formula>
    </cfRule>
    <cfRule type="cellIs" dxfId="19490" priority="1042" operator="equal">
      <formula>"연"</formula>
    </cfRule>
    <cfRule type="cellIs" dxfId="19489" priority="1043" operator="equal">
      <formula>"연"</formula>
    </cfRule>
    <cfRule type="cellIs" dxfId="19488" priority="1044" operator="equal">
      <formula>"연"</formula>
    </cfRule>
    <cfRule type="cellIs" dxfId="19487" priority="1045" operator="equal">
      <formula>"연"</formula>
    </cfRule>
    <cfRule type="cellIs" dxfId="19486" priority="1046" operator="equal">
      <formula>"연"</formula>
    </cfRule>
  </conditionalFormatting>
  <conditionalFormatting sqref="F37">
    <cfRule type="cellIs" dxfId="19485" priority="835" operator="equal">
      <formula>"연"</formula>
    </cfRule>
    <cfRule type="cellIs" dxfId="19484" priority="836" operator="equal">
      <formula>"연"</formula>
    </cfRule>
    <cfRule type="cellIs" dxfId="19483" priority="837" operator="equal">
      <formula>"연"</formula>
    </cfRule>
    <cfRule type="cellIs" dxfId="19482" priority="838" operator="equal">
      <formula>"연"</formula>
    </cfRule>
    <cfRule type="cellIs" dxfId="19481" priority="839" operator="equal">
      <formula>"연"</formula>
    </cfRule>
    <cfRule type="cellIs" dxfId="19480" priority="840" operator="equal">
      <formula>"연"</formula>
    </cfRule>
    <cfRule type="cellIs" dxfId="19479" priority="841" operator="equal">
      <formula>"연"</formula>
    </cfRule>
    <cfRule type="cellIs" dxfId="19478" priority="842" operator="equal">
      <formula>"연"</formula>
    </cfRule>
    <cfRule type="cellIs" dxfId="19477" priority="843" operator="equal">
      <formula>"연"</formula>
    </cfRule>
    <cfRule type="cellIs" dxfId="19476" priority="844" operator="equal">
      <formula>"연"</formula>
    </cfRule>
    <cfRule type="cellIs" dxfId="19475" priority="845" operator="equal">
      <formula>"연"</formula>
    </cfRule>
    <cfRule type="cellIs" dxfId="19474" priority="846" operator="equal">
      <formula>"연"</formula>
    </cfRule>
    <cfRule type="cellIs" dxfId="19473" priority="847" operator="equal">
      <formula>"연"</formula>
    </cfRule>
    <cfRule type="cellIs" dxfId="19472" priority="848" operator="equal">
      <formula>"연"</formula>
    </cfRule>
    <cfRule type="cellIs" dxfId="19471" priority="849" operator="equal">
      <formula>"연"</formula>
    </cfRule>
    <cfRule type="cellIs" dxfId="19470" priority="850" operator="equal">
      <formula>"연"</formula>
    </cfRule>
    <cfRule type="cellIs" dxfId="19469" priority="851" operator="equal">
      <formula>"연"</formula>
    </cfRule>
    <cfRule type="cellIs" dxfId="19468" priority="853" operator="equal">
      <formula>"연"</formula>
    </cfRule>
  </conditionalFormatting>
  <conditionalFormatting sqref="F34:G34">
    <cfRule type="cellIs" dxfId="19467" priority="833" operator="equal">
      <formula>"연"</formula>
    </cfRule>
  </conditionalFormatting>
  <conditionalFormatting sqref="F37:G37">
    <cfRule type="cellIs" dxfId="19466" priority="657" operator="equal">
      <formula>"연"</formula>
    </cfRule>
  </conditionalFormatting>
  <conditionalFormatting sqref="G13">
    <cfRule type="cellIs" dxfId="19465" priority="1075" operator="equal">
      <formula>"연"</formula>
    </cfRule>
  </conditionalFormatting>
  <conditionalFormatting sqref="G28">
    <cfRule type="cellIs" dxfId="19464" priority="147" operator="equal">
      <formula>"연"</formula>
    </cfRule>
  </conditionalFormatting>
  <conditionalFormatting sqref="G34">
    <cfRule type="cellIs" dxfId="19463" priority="993" operator="equal">
      <formula>"연"</formula>
    </cfRule>
    <cfRule type="cellIs" dxfId="19462" priority="994" operator="equal">
      <formula>"연"</formula>
    </cfRule>
    <cfRule type="cellIs" dxfId="19461" priority="995" operator="equal">
      <formula>"연"</formula>
    </cfRule>
    <cfRule type="cellIs" dxfId="19460" priority="996" operator="equal">
      <formula>"연"</formula>
    </cfRule>
    <cfRule type="cellIs" dxfId="19459" priority="997" operator="equal">
      <formula>"연"</formula>
    </cfRule>
    <cfRule type="cellIs" dxfId="19458" priority="998" operator="equal">
      <formula>"연"</formula>
    </cfRule>
    <cfRule type="cellIs" dxfId="19457" priority="999" operator="equal">
      <formula>"연"</formula>
    </cfRule>
    <cfRule type="cellIs" dxfId="19456" priority="1000" operator="equal">
      <formula>"연"</formula>
    </cfRule>
    <cfRule type="cellIs" dxfId="19455" priority="1001" operator="equal">
      <formula>"연"</formula>
    </cfRule>
    <cfRule type="cellIs" dxfId="19454" priority="1002" operator="equal">
      <formula>"연"</formula>
    </cfRule>
    <cfRule type="cellIs" dxfId="19453" priority="1003" operator="equal">
      <formula>"연"</formula>
    </cfRule>
    <cfRule type="cellIs" dxfId="19452" priority="1004" operator="equal">
      <formula>"연"</formula>
    </cfRule>
    <cfRule type="cellIs" dxfId="19451" priority="1005" operator="equal">
      <formula>"연"</formula>
    </cfRule>
    <cfRule type="cellIs" dxfId="19450" priority="1006" operator="equal">
      <formula>"연"</formula>
    </cfRule>
    <cfRule type="cellIs" dxfId="19449" priority="1007" operator="equal">
      <formula>"연"</formula>
    </cfRule>
    <cfRule type="cellIs" dxfId="19448" priority="1008" operator="equal">
      <formula>"연"</formula>
    </cfRule>
    <cfRule type="cellIs" dxfId="19447" priority="1009" operator="equal">
      <formula>"연"</formula>
    </cfRule>
    <cfRule type="cellIs" dxfId="19446" priority="1010" operator="equal">
      <formula>"연"</formula>
    </cfRule>
    <cfRule type="cellIs" dxfId="19445" priority="1011" operator="equal">
      <formula>"연"</formula>
    </cfRule>
    <cfRule type="cellIs" dxfId="19444" priority="1012" operator="equal">
      <formula>"연"</formula>
    </cfRule>
    <cfRule type="cellIs" dxfId="19443" priority="1013" operator="equal">
      <formula>"연"</formula>
    </cfRule>
    <cfRule type="cellIs" dxfId="19442" priority="1014" operator="equal">
      <formula>"연"</formula>
    </cfRule>
    <cfRule type="cellIs" dxfId="19441" priority="1015" operator="equal">
      <formula>"연"</formula>
    </cfRule>
    <cfRule type="cellIs" dxfId="19440" priority="1016" operator="equal">
      <formula>"연"</formula>
    </cfRule>
    <cfRule type="cellIs" dxfId="19439" priority="1017" operator="equal">
      <formula>"연"</formula>
    </cfRule>
    <cfRule type="cellIs" dxfId="19438" priority="1018" operator="equal">
      <formula>"연"</formula>
    </cfRule>
    <cfRule type="cellIs" dxfId="19437" priority="1019" operator="equal">
      <formula>"연"</formula>
    </cfRule>
  </conditionalFormatting>
  <conditionalFormatting sqref="G35">
    <cfRule type="cellIs" dxfId="19436" priority="777" operator="equal">
      <formula>"연"</formula>
    </cfRule>
    <cfRule type="cellIs" dxfId="19435" priority="778" operator="equal">
      <formula>"연"</formula>
    </cfRule>
    <cfRule type="cellIs" dxfId="19434" priority="779" operator="equal">
      <formula>"연"</formula>
    </cfRule>
    <cfRule type="cellIs" dxfId="19433" priority="780" operator="equal">
      <formula>"연"</formula>
    </cfRule>
    <cfRule type="cellIs" dxfId="19432" priority="781" operator="equal">
      <formula>"연"</formula>
    </cfRule>
    <cfRule type="cellIs" dxfId="19431" priority="782" operator="equal">
      <formula>"연"</formula>
    </cfRule>
    <cfRule type="cellIs" dxfId="19430" priority="783" operator="equal">
      <formula>"연"</formula>
    </cfRule>
    <cfRule type="cellIs" dxfId="19429" priority="784" operator="equal">
      <formula>"연"</formula>
    </cfRule>
    <cfRule type="cellIs" dxfId="19428" priority="785" operator="equal">
      <formula>"연"</formula>
    </cfRule>
    <cfRule type="cellIs" dxfId="19427" priority="786" operator="equal">
      <formula>"연"</formula>
    </cfRule>
    <cfRule type="cellIs" dxfId="19426" priority="787" operator="equal">
      <formula>"연"</formula>
    </cfRule>
    <cfRule type="cellIs" dxfId="19425" priority="788" operator="equal">
      <formula>"연"</formula>
    </cfRule>
    <cfRule type="cellIs" dxfId="19424" priority="789" operator="equal">
      <formula>"연"</formula>
    </cfRule>
    <cfRule type="cellIs" dxfId="19423" priority="790" operator="equal">
      <formula>"연"</formula>
    </cfRule>
    <cfRule type="cellIs" dxfId="19422" priority="791" operator="equal">
      <formula>"연"</formula>
    </cfRule>
    <cfRule type="cellIs" dxfId="19421" priority="792" operator="equal">
      <formula>"연"</formula>
    </cfRule>
    <cfRule type="cellIs" dxfId="19420" priority="793" operator="equal">
      <formula>"연"</formula>
    </cfRule>
    <cfRule type="cellIs" dxfId="19419" priority="794" operator="equal">
      <formula>"연"</formula>
    </cfRule>
    <cfRule type="cellIs" dxfId="19418" priority="796" operator="equal">
      <formula>"연"</formula>
    </cfRule>
  </conditionalFormatting>
  <conditionalFormatting sqref="G35:G36">
    <cfRule type="cellIs" dxfId="19417" priority="795" operator="equal">
      <formula>"연"</formula>
    </cfRule>
  </conditionalFormatting>
  <conditionalFormatting sqref="G36">
    <cfRule type="cellIs" dxfId="19416" priority="882" operator="equal">
      <formula>"연"</formula>
    </cfRule>
    <cfRule type="cellIs" dxfId="19415" priority="883" operator="equal">
      <formula>"연"</formula>
    </cfRule>
    <cfRule type="cellIs" dxfId="19414" priority="884" operator="equal">
      <formula>"연"</formula>
    </cfRule>
    <cfRule type="cellIs" dxfId="19413" priority="885" operator="equal">
      <formula>"연"</formula>
    </cfRule>
    <cfRule type="cellIs" dxfId="19412" priority="886" operator="equal">
      <formula>"연"</formula>
    </cfRule>
    <cfRule type="cellIs" dxfId="19411" priority="887" operator="equal">
      <formula>"연"</formula>
    </cfRule>
    <cfRule type="cellIs" dxfId="19410" priority="888" operator="equal">
      <formula>"연"</formula>
    </cfRule>
    <cfRule type="cellIs" dxfId="19409" priority="889" operator="equal">
      <formula>"연"</formula>
    </cfRule>
    <cfRule type="cellIs" dxfId="19408" priority="890" operator="equal">
      <formula>"연"</formula>
    </cfRule>
    <cfRule type="cellIs" dxfId="19407" priority="891" operator="equal">
      <formula>"연"</formula>
    </cfRule>
    <cfRule type="cellIs" dxfId="19406" priority="892" operator="equal">
      <formula>"연"</formula>
    </cfRule>
    <cfRule type="cellIs" dxfId="19405" priority="893" operator="equal">
      <formula>"연"</formula>
    </cfRule>
    <cfRule type="cellIs" dxfId="19404" priority="894" operator="equal">
      <formula>"연"</formula>
    </cfRule>
    <cfRule type="cellIs" dxfId="19403" priority="895" operator="equal">
      <formula>"연"</formula>
    </cfRule>
    <cfRule type="cellIs" dxfId="19402" priority="896" operator="equal">
      <formula>"연"</formula>
    </cfRule>
    <cfRule type="cellIs" dxfId="19401" priority="897" operator="equal">
      <formula>"연"</formula>
    </cfRule>
    <cfRule type="cellIs" dxfId="19400" priority="898" operator="equal">
      <formula>"연"</formula>
    </cfRule>
    <cfRule type="cellIs" dxfId="19399" priority="899" operator="equal">
      <formula>"연"</formula>
    </cfRule>
    <cfRule type="cellIs" dxfId="19398" priority="900" operator="equal">
      <formula>"연"</formula>
    </cfRule>
    <cfRule type="cellIs" dxfId="19397" priority="901" operator="equal">
      <formula>"연"</formula>
    </cfRule>
    <cfRule type="cellIs" dxfId="19396" priority="902" operator="equal">
      <formula>"연"</formula>
    </cfRule>
    <cfRule type="cellIs" dxfId="19395" priority="903" operator="equal">
      <formula>"연"</formula>
    </cfRule>
    <cfRule type="cellIs" dxfId="19394" priority="904" operator="equal">
      <formula>"연"</formula>
    </cfRule>
    <cfRule type="cellIs" dxfId="19393" priority="905" operator="equal">
      <formula>"연"</formula>
    </cfRule>
    <cfRule type="cellIs" dxfId="19392" priority="906" operator="equal">
      <formula>"연"</formula>
    </cfRule>
    <cfRule type="cellIs" dxfId="19391" priority="907" operator="equal">
      <formula>"연"</formula>
    </cfRule>
    <cfRule type="cellIs" dxfId="19390" priority="908" operator="equal">
      <formula>"연"</formula>
    </cfRule>
  </conditionalFormatting>
  <conditionalFormatting sqref="G37">
    <cfRule type="cellIs" dxfId="19389" priority="631" operator="equal">
      <formula>"연"</formula>
    </cfRule>
    <cfRule type="cellIs" dxfId="19388" priority="632" operator="equal">
      <formula>"연"</formula>
    </cfRule>
    <cfRule type="cellIs" dxfId="19387" priority="633" operator="equal">
      <formula>"연"</formula>
    </cfRule>
    <cfRule type="cellIs" dxfId="19386" priority="634" operator="equal">
      <formula>"연"</formula>
    </cfRule>
    <cfRule type="cellIs" dxfId="19385" priority="635" operator="equal">
      <formula>"연"</formula>
    </cfRule>
    <cfRule type="cellIs" dxfId="19384" priority="636" operator="equal">
      <formula>"연"</formula>
    </cfRule>
    <cfRule type="cellIs" dxfId="19383" priority="637" operator="equal">
      <formula>"연"</formula>
    </cfRule>
    <cfRule type="cellIs" dxfId="19382" priority="638" operator="equal">
      <formula>"연"</formula>
    </cfRule>
    <cfRule type="cellIs" dxfId="19381" priority="639" operator="equal">
      <formula>"연"</formula>
    </cfRule>
    <cfRule type="cellIs" dxfId="19380" priority="640" operator="equal">
      <formula>"연"</formula>
    </cfRule>
    <cfRule type="cellIs" dxfId="19379" priority="641" operator="equal">
      <formula>"연"</formula>
    </cfRule>
    <cfRule type="cellIs" dxfId="19378" priority="642" operator="equal">
      <formula>"연"</formula>
    </cfRule>
    <cfRule type="cellIs" dxfId="19377" priority="643" operator="equal">
      <formula>"연"</formula>
    </cfRule>
    <cfRule type="cellIs" dxfId="19376" priority="644" operator="equal">
      <formula>"연"</formula>
    </cfRule>
    <cfRule type="cellIs" dxfId="19375" priority="645" operator="equal">
      <formula>"연"</formula>
    </cfRule>
    <cfRule type="cellIs" dxfId="19374" priority="646" operator="equal">
      <formula>"연"</formula>
    </cfRule>
    <cfRule type="cellIs" dxfId="19373" priority="647" operator="equal">
      <formula>"연"</formula>
    </cfRule>
    <cfRule type="cellIs" dxfId="19372" priority="648" operator="equal">
      <formula>"연"</formula>
    </cfRule>
    <cfRule type="cellIs" dxfId="19371" priority="649" operator="equal">
      <formula>"연"</formula>
    </cfRule>
    <cfRule type="cellIs" dxfId="19370" priority="650" operator="equal">
      <formula>"연"</formula>
    </cfRule>
    <cfRule type="cellIs" dxfId="19369" priority="651" operator="equal">
      <formula>"연"</formula>
    </cfRule>
    <cfRule type="cellIs" dxfId="19368" priority="652" operator="equal">
      <formula>"연"</formula>
    </cfRule>
    <cfRule type="cellIs" dxfId="19367" priority="653" operator="equal">
      <formula>"연"</formula>
    </cfRule>
    <cfRule type="cellIs" dxfId="19366" priority="654" operator="equal">
      <formula>"연"</formula>
    </cfRule>
    <cfRule type="cellIs" dxfId="19365" priority="655" operator="equal">
      <formula>"연"</formula>
    </cfRule>
    <cfRule type="cellIs" dxfId="19364" priority="656" operator="equal">
      <formula>"연"</formula>
    </cfRule>
    <cfRule type="cellIs" dxfId="19363" priority="658" operator="equal">
      <formula>"연"</formula>
    </cfRule>
  </conditionalFormatting>
  <conditionalFormatting sqref="H12">
    <cfRule type="cellIs" dxfId="19362" priority="148" operator="equal">
      <formula>"연"</formula>
    </cfRule>
  </conditionalFormatting>
  <conditionalFormatting sqref="H27">
    <cfRule type="cellIs" dxfId="19361" priority="1074" operator="equal">
      <formula>"연"</formula>
    </cfRule>
  </conditionalFormatting>
  <conditionalFormatting sqref="H34">
    <cfRule type="cellIs" dxfId="19360" priority="797" operator="equal">
      <formula>"연"</formula>
    </cfRule>
    <cfRule type="cellIs" dxfId="19359" priority="798" operator="equal">
      <formula>"연"</formula>
    </cfRule>
    <cfRule type="cellIs" dxfId="19358" priority="799" operator="equal">
      <formula>"연"</formula>
    </cfRule>
    <cfRule type="cellIs" dxfId="19357" priority="800" operator="equal">
      <formula>"연"</formula>
    </cfRule>
    <cfRule type="cellIs" dxfId="19356" priority="801" operator="equal">
      <formula>"연"</formula>
    </cfRule>
    <cfRule type="cellIs" dxfId="19355" priority="802" operator="equal">
      <formula>"연"</formula>
    </cfRule>
    <cfRule type="cellIs" dxfId="19354" priority="803" operator="equal">
      <formula>"연"</formula>
    </cfRule>
    <cfRule type="cellIs" dxfId="19353" priority="804" operator="equal">
      <formula>"연"</formula>
    </cfRule>
    <cfRule type="cellIs" dxfId="19352" priority="805" operator="equal">
      <formula>"연"</formula>
    </cfRule>
    <cfRule type="cellIs" dxfId="19351" priority="806" operator="equal">
      <formula>"연"</formula>
    </cfRule>
    <cfRule type="cellIs" dxfId="19350" priority="807" operator="equal">
      <formula>"연"</formula>
    </cfRule>
    <cfRule type="cellIs" dxfId="19349" priority="808" operator="equal">
      <formula>"연"</formula>
    </cfRule>
    <cfRule type="cellIs" dxfId="19348" priority="809" operator="equal">
      <formula>"연"</formula>
    </cfRule>
    <cfRule type="cellIs" dxfId="19347" priority="810" operator="equal">
      <formula>"연"</formula>
    </cfRule>
    <cfRule type="cellIs" dxfId="19346" priority="811" operator="equal">
      <formula>"연"</formula>
    </cfRule>
    <cfRule type="cellIs" dxfId="19345" priority="812" operator="equal">
      <formula>"연"</formula>
    </cfRule>
    <cfRule type="cellIs" dxfId="19344" priority="813" operator="equal">
      <formula>"연"</formula>
    </cfRule>
    <cfRule type="cellIs" dxfId="19343" priority="814" operator="equal">
      <formula>"연"</formula>
    </cfRule>
    <cfRule type="cellIs" dxfId="19342" priority="816" operator="equal">
      <formula>"연"</formula>
    </cfRule>
  </conditionalFormatting>
  <conditionalFormatting sqref="H34:H35">
    <cfRule type="cellIs" dxfId="19341" priority="815" operator="equal">
      <formula>"연"</formula>
    </cfRule>
  </conditionalFormatting>
  <conditionalFormatting sqref="H35">
    <cfRule type="cellIs" dxfId="19340" priority="966" operator="equal">
      <formula>"연"</formula>
    </cfRule>
    <cfRule type="cellIs" dxfId="19339" priority="967" operator="equal">
      <formula>"연"</formula>
    </cfRule>
    <cfRule type="cellIs" dxfId="19338" priority="968" operator="equal">
      <formula>"연"</formula>
    </cfRule>
    <cfRule type="cellIs" dxfId="19337" priority="969" operator="equal">
      <formula>"연"</formula>
    </cfRule>
    <cfRule type="cellIs" dxfId="19336" priority="970" operator="equal">
      <formula>"연"</formula>
    </cfRule>
    <cfRule type="cellIs" dxfId="19335" priority="971" operator="equal">
      <formula>"연"</formula>
    </cfRule>
    <cfRule type="cellIs" dxfId="19334" priority="972" operator="equal">
      <formula>"연"</formula>
    </cfRule>
    <cfRule type="cellIs" dxfId="19333" priority="973" operator="equal">
      <formula>"연"</formula>
    </cfRule>
    <cfRule type="cellIs" dxfId="19332" priority="974" operator="equal">
      <formula>"연"</formula>
    </cfRule>
    <cfRule type="cellIs" dxfId="19331" priority="975" operator="equal">
      <formula>"연"</formula>
    </cfRule>
    <cfRule type="cellIs" dxfId="19330" priority="976" operator="equal">
      <formula>"연"</formula>
    </cfRule>
    <cfRule type="cellIs" dxfId="19329" priority="977" operator="equal">
      <formula>"연"</formula>
    </cfRule>
    <cfRule type="cellIs" dxfId="19328" priority="978" operator="equal">
      <formula>"연"</formula>
    </cfRule>
    <cfRule type="cellIs" dxfId="19327" priority="979" operator="equal">
      <formula>"연"</formula>
    </cfRule>
    <cfRule type="cellIs" dxfId="19326" priority="980" operator="equal">
      <formula>"연"</formula>
    </cfRule>
    <cfRule type="cellIs" dxfId="19325" priority="981" operator="equal">
      <formula>"연"</formula>
    </cfRule>
    <cfRule type="cellIs" dxfId="19324" priority="982" operator="equal">
      <formula>"연"</formula>
    </cfRule>
    <cfRule type="cellIs" dxfId="19323" priority="983" operator="equal">
      <formula>"연"</formula>
    </cfRule>
    <cfRule type="cellIs" dxfId="19322" priority="984" operator="equal">
      <formula>"연"</formula>
    </cfRule>
    <cfRule type="cellIs" dxfId="19321" priority="985" operator="equal">
      <formula>"연"</formula>
    </cfRule>
    <cfRule type="cellIs" dxfId="19320" priority="986" operator="equal">
      <formula>"연"</formula>
    </cfRule>
    <cfRule type="cellIs" dxfId="19319" priority="987" operator="equal">
      <formula>"연"</formula>
    </cfRule>
    <cfRule type="cellIs" dxfId="19318" priority="988" operator="equal">
      <formula>"연"</formula>
    </cfRule>
    <cfRule type="cellIs" dxfId="19317" priority="989" operator="equal">
      <formula>"연"</formula>
    </cfRule>
    <cfRule type="cellIs" dxfId="19316" priority="990" operator="equal">
      <formula>"연"</formula>
    </cfRule>
    <cfRule type="cellIs" dxfId="19315" priority="991" operator="equal">
      <formula>"연"</formula>
    </cfRule>
    <cfRule type="cellIs" dxfId="19314" priority="992" operator="equal">
      <formula>"연"</formula>
    </cfRule>
  </conditionalFormatting>
  <conditionalFormatting sqref="H36">
    <cfRule type="cellIs" dxfId="19313" priority="758" operator="equal">
      <formula>"연"</formula>
    </cfRule>
    <cfRule type="cellIs" dxfId="19312" priority="759" operator="equal">
      <formula>"연"</formula>
    </cfRule>
    <cfRule type="cellIs" dxfId="19311" priority="760" operator="equal">
      <formula>"연"</formula>
    </cfRule>
    <cfRule type="cellIs" dxfId="19310" priority="761" operator="equal">
      <formula>"연"</formula>
    </cfRule>
    <cfRule type="cellIs" dxfId="19309" priority="762" operator="equal">
      <formula>"연"</formula>
    </cfRule>
    <cfRule type="cellIs" dxfId="19308" priority="763" operator="equal">
      <formula>"연"</formula>
    </cfRule>
    <cfRule type="cellIs" dxfId="19307" priority="764" operator="equal">
      <formula>"연"</formula>
    </cfRule>
    <cfRule type="cellIs" dxfId="19306" priority="765" operator="equal">
      <formula>"연"</formula>
    </cfRule>
    <cfRule type="cellIs" dxfId="19305" priority="766" operator="equal">
      <formula>"연"</formula>
    </cfRule>
    <cfRule type="cellIs" dxfId="19304" priority="767" operator="equal">
      <formula>"연"</formula>
    </cfRule>
    <cfRule type="cellIs" dxfId="19303" priority="768" operator="equal">
      <formula>"연"</formula>
    </cfRule>
    <cfRule type="cellIs" dxfId="19302" priority="769" operator="equal">
      <formula>"연"</formula>
    </cfRule>
    <cfRule type="cellIs" dxfId="19301" priority="770" operator="equal">
      <formula>"연"</formula>
    </cfRule>
    <cfRule type="cellIs" dxfId="19300" priority="771" operator="equal">
      <formula>"연"</formula>
    </cfRule>
    <cfRule type="cellIs" dxfId="19299" priority="772" operator="equal">
      <formula>"연"</formula>
    </cfRule>
    <cfRule type="cellIs" dxfId="19298" priority="773" operator="equal">
      <formula>"연"</formula>
    </cfRule>
    <cfRule type="cellIs" dxfId="19297" priority="774" operator="equal">
      <formula>"연"</formula>
    </cfRule>
    <cfRule type="cellIs" dxfId="19296" priority="776" operator="equal">
      <formula>"연"</formula>
    </cfRule>
  </conditionalFormatting>
  <conditionalFormatting sqref="H36:H37">
    <cfRule type="cellIs" dxfId="19295" priority="775" operator="equal">
      <formula>"연"</formula>
    </cfRule>
  </conditionalFormatting>
  <conditionalFormatting sqref="H37">
    <cfRule type="cellIs" dxfId="19294" priority="854" operator="equal">
      <formula>"연"</formula>
    </cfRule>
    <cfRule type="cellIs" dxfId="19293" priority="855" operator="equal">
      <formula>"연"</formula>
    </cfRule>
    <cfRule type="cellIs" dxfId="19292" priority="856" operator="equal">
      <formula>"연"</formula>
    </cfRule>
    <cfRule type="cellIs" dxfId="19291" priority="857" operator="equal">
      <formula>"연"</formula>
    </cfRule>
    <cfRule type="cellIs" dxfId="19290" priority="858" operator="equal">
      <formula>"연"</formula>
    </cfRule>
    <cfRule type="cellIs" dxfId="19289" priority="859" operator="equal">
      <formula>"연"</formula>
    </cfRule>
    <cfRule type="cellIs" dxfId="19288" priority="860" operator="equal">
      <formula>"연"</formula>
    </cfRule>
    <cfRule type="cellIs" dxfId="19287" priority="861" operator="equal">
      <formula>"연"</formula>
    </cfRule>
    <cfRule type="cellIs" dxfId="19286" priority="862" operator="equal">
      <formula>"연"</formula>
    </cfRule>
    <cfRule type="cellIs" dxfId="19285" priority="863" operator="equal">
      <formula>"연"</formula>
    </cfRule>
    <cfRule type="cellIs" dxfId="19284" priority="864" operator="equal">
      <formula>"연"</formula>
    </cfRule>
    <cfRule type="cellIs" dxfId="19283" priority="865" operator="equal">
      <formula>"연"</formula>
    </cfRule>
    <cfRule type="cellIs" dxfId="19282" priority="866" operator="equal">
      <formula>"연"</formula>
    </cfRule>
    <cfRule type="cellIs" dxfId="19281" priority="867" operator="equal">
      <formula>"연"</formula>
    </cfRule>
    <cfRule type="cellIs" dxfId="19280" priority="868" operator="equal">
      <formula>"연"</formula>
    </cfRule>
    <cfRule type="cellIs" dxfId="19279" priority="869" operator="equal">
      <formula>"연"</formula>
    </cfRule>
    <cfRule type="cellIs" dxfId="19278" priority="870" operator="equal">
      <formula>"연"</formula>
    </cfRule>
    <cfRule type="cellIs" dxfId="19277" priority="871" operator="equal">
      <formula>"연"</formula>
    </cfRule>
    <cfRule type="cellIs" dxfId="19276" priority="872" operator="equal">
      <formula>"연"</formula>
    </cfRule>
    <cfRule type="cellIs" dxfId="19275" priority="873" operator="equal">
      <formula>"연"</formula>
    </cfRule>
    <cfRule type="cellIs" dxfId="19274" priority="874" operator="equal">
      <formula>"연"</formula>
    </cfRule>
    <cfRule type="cellIs" dxfId="19273" priority="875" operator="equal">
      <formula>"연"</formula>
    </cfRule>
    <cfRule type="cellIs" dxfId="19272" priority="876" operator="equal">
      <formula>"연"</formula>
    </cfRule>
    <cfRule type="cellIs" dxfId="19271" priority="877" operator="equal">
      <formula>"연"</formula>
    </cfRule>
    <cfRule type="cellIs" dxfId="19270" priority="878" operator="equal">
      <formula>"연"</formula>
    </cfRule>
    <cfRule type="cellIs" dxfId="19269" priority="879" operator="equal">
      <formula>"연"</formula>
    </cfRule>
    <cfRule type="cellIs" dxfId="19268" priority="880" operator="equal">
      <formula>"연"</formula>
    </cfRule>
    <cfRule type="cellIs" dxfId="19267" priority="881" operator="equal">
      <formula>"연"</formula>
    </cfRule>
  </conditionalFormatting>
  <conditionalFormatting sqref="H36:J36">
    <cfRule type="cellIs" dxfId="19266" priority="144" operator="equal">
      <formula>"연"</formula>
    </cfRule>
  </conditionalFormatting>
  <conditionalFormatting sqref="I26:I27">
    <cfRule type="cellIs" dxfId="19265" priority="621" operator="equal">
      <formula>"연"</formula>
    </cfRule>
  </conditionalFormatting>
  <conditionalFormatting sqref="I33">
    <cfRule type="cellIs" dxfId="19264" priority="622" operator="equal">
      <formula>"연"</formula>
    </cfRule>
  </conditionalFormatting>
  <conditionalFormatting sqref="I34">
    <cfRule type="cellIs" dxfId="19263" priority="3655" operator="equal">
      <formula>"연"</formula>
    </cfRule>
    <cfRule type="cellIs" dxfId="19262" priority="3656" operator="equal">
      <formula>"연"</formula>
    </cfRule>
    <cfRule type="cellIs" dxfId="19261" priority="3657" operator="equal">
      <formula>"연"</formula>
    </cfRule>
    <cfRule type="cellIs" dxfId="19260" priority="3658" operator="equal">
      <formula>"연"</formula>
    </cfRule>
    <cfRule type="cellIs" dxfId="19259" priority="3659" operator="equal">
      <formula>"연"</formula>
    </cfRule>
    <cfRule type="cellIs" dxfId="19258" priority="3660" operator="equal">
      <formula>"연"</formula>
    </cfRule>
    <cfRule type="cellIs" dxfId="19257" priority="3661" operator="equal">
      <formula>"연"</formula>
    </cfRule>
    <cfRule type="cellIs" dxfId="19256" priority="3662" operator="equal">
      <formula>"연"</formula>
    </cfRule>
    <cfRule type="cellIs" dxfId="19255" priority="3663" operator="equal">
      <formula>"연"</formula>
    </cfRule>
    <cfRule type="cellIs" dxfId="19254" priority="3664" operator="equal">
      <formula>"연"</formula>
    </cfRule>
    <cfRule type="cellIs" dxfId="19253" priority="3665" operator="equal">
      <formula>"연"</formula>
    </cfRule>
    <cfRule type="cellIs" dxfId="19252" priority="3666" operator="equal">
      <formula>"연"</formula>
    </cfRule>
    <cfRule type="cellIs" dxfId="19251" priority="3667" operator="equal">
      <formula>"연"</formula>
    </cfRule>
    <cfRule type="cellIs" dxfId="19250" priority="3668" operator="equal">
      <formula>"연"</formula>
    </cfRule>
    <cfRule type="cellIs" dxfId="19249" priority="3669" operator="equal">
      <formula>"연"</formula>
    </cfRule>
    <cfRule type="cellIs" dxfId="19248" priority="3670" operator="equal">
      <formula>"연"</formula>
    </cfRule>
    <cfRule type="cellIs" dxfId="19247" priority="3671" operator="equal">
      <formula>"연"</formula>
    </cfRule>
    <cfRule type="cellIs" dxfId="19246" priority="3672" operator="equal">
      <formula>"연"</formula>
    </cfRule>
    <cfRule type="cellIs" dxfId="19245" priority="3673" operator="equal">
      <formula>"연"</formula>
    </cfRule>
    <cfRule type="cellIs" dxfId="19244" priority="3674" operator="equal">
      <formula>"연"</formula>
    </cfRule>
    <cfRule type="cellIs" dxfId="19243" priority="3675" operator="equal">
      <formula>"연"</formula>
    </cfRule>
    <cfRule type="cellIs" dxfId="19242" priority="3676" operator="equal">
      <formula>"연"</formula>
    </cfRule>
    <cfRule type="cellIs" dxfId="19241" priority="3677" operator="equal">
      <formula>"연"</formula>
    </cfRule>
    <cfRule type="cellIs" dxfId="19240" priority="3678" operator="equal">
      <formula>"연"</formula>
    </cfRule>
    <cfRule type="cellIs" dxfId="19239" priority="3679" operator="equal">
      <formula>"연"</formula>
    </cfRule>
    <cfRule type="cellIs" dxfId="19238" priority="3680" operator="equal">
      <formula>"연"</formula>
    </cfRule>
    <cfRule type="cellIs" dxfId="19237" priority="3681" operator="equal">
      <formula>"연"</formula>
    </cfRule>
  </conditionalFormatting>
  <conditionalFormatting sqref="I34:I35">
    <cfRule type="cellIs" dxfId="19236" priority="2322" operator="equal">
      <formula>"연"</formula>
    </cfRule>
  </conditionalFormatting>
  <conditionalFormatting sqref="I35">
    <cfRule type="cellIs" dxfId="19235" priority="2305" operator="equal">
      <formula>"연"</formula>
    </cfRule>
    <cfRule type="cellIs" dxfId="19234" priority="2306" operator="equal">
      <formula>"연"</formula>
    </cfRule>
    <cfRule type="cellIs" dxfId="19233" priority="2307" operator="equal">
      <formula>"연"</formula>
    </cfRule>
    <cfRule type="cellIs" dxfId="19232" priority="2308" operator="equal">
      <formula>"연"</formula>
    </cfRule>
    <cfRule type="cellIs" dxfId="19231" priority="2309" operator="equal">
      <formula>"연"</formula>
    </cfRule>
    <cfRule type="cellIs" dxfId="19230" priority="2310" operator="equal">
      <formula>"연"</formula>
    </cfRule>
    <cfRule type="cellIs" dxfId="19229" priority="2311" operator="equal">
      <formula>"연"</formula>
    </cfRule>
    <cfRule type="cellIs" dxfId="19228" priority="2312" operator="equal">
      <formula>"연"</formula>
    </cfRule>
    <cfRule type="cellIs" dxfId="19227" priority="2313" operator="equal">
      <formula>"연"</formula>
    </cfRule>
    <cfRule type="cellIs" dxfId="19226" priority="2314" operator="equal">
      <formula>"연"</formula>
    </cfRule>
    <cfRule type="cellIs" dxfId="19225" priority="2315" operator="equal">
      <formula>"연"</formula>
    </cfRule>
    <cfRule type="cellIs" dxfId="19224" priority="2316" operator="equal">
      <formula>"연"</formula>
    </cfRule>
    <cfRule type="cellIs" dxfId="19223" priority="2317" operator="equal">
      <formula>"연"</formula>
    </cfRule>
    <cfRule type="cellIs" dxfId="19222" priority="2318" operator="equal">
      <formula>"연"</formula>
    </cfRule>
    <cfRule type="cellIs" dxfId="19221" priority="2319" operator="equal">
      <formula>"연"</formula>
    </cfRule>
    <cfRule type="cellIs" dxfId="19220" priority="2320" operator="equal">
      <formula>"연"</formula>
    </cfRule>
    <cfRule type="cellIs" dxfId="19219" priority="2321" operator="equal">
      <formula>"연"</formula>
    </cfRule>
    <cfRule type="cellIs" dxfId="19218" priority="2323" operator="equal">
      <formula>"연"</formula>
    </cfRule>
  </conditionalFormatting>
  <conditionalFormatting sqref="I36">
    <cfRule type="cellIs" dxfId="19217" priority="126" operator="equal">
      <formula>"연"</formula>
    </cfRule>
    <cfRule type="cellIs" dxfId="19216" priority="127" operator="equal">
      <formula>"연"</formula>
    </cfRule>
    <cfRule type="cellIs" dxfId="19215" priority="128" operator="equal">
      <formula>"연"</formula>
    </cfRule>
    <cfRule type="cellIs" dxfId="19214" priority="129" operator="equal">
      <formula>"연"</formula>
    </cfRule>
    <cfRule type="cellIs" dxfId="19213" priority="130" operator="equal">
      <formula>"연"</formula>
    </cfRule>
    <cfRule type="cellIs" dxfId="19212" priority="131" operator="equal">
      <formula>"연"</formula>
    </cfRule>
    <cfRule type="cellIs" dxfId="19211" priority="132" operator="equal">
      <formula>"연"</formula>
    </cfRule>
    <cfRule type="cellIs" dxfId="19210" priority="133" operator="equal">
      <formula>"연"</formula>
    </cfRule>
    <cfRule type="cellIs" dxfId="19209" priority="134" operator="equal">
      <formula>"연"</formula>
    </cfRule>
    <cfRule type="cellIs" dxfId="19208" priority="135" operator="equal">
      <formula>"연"</formula>
    </cfRule>
    <cfRule type="cellIs" dxfId="19207" priority="136" operator="equal">
      <formula>"연"</formula>
    </cfRule>
    <cfRule type="cellIs" dxfId="19206" priority="137" operator="equal">
      <formula>"연"</formula>
    </cfRule>
    <cfRule type="cellIs" dxfId="19205" priority="138" operator="equal">
      <formula>"연"</formula>
    </cfRule>
    <cfRule type="cellIs" dxfId="19204" priority="139" operator="equal">
      <formula>"연"</formula>
    </cfRule>
    <cfRule type="cellIs" dxfId="19203" priority="140" operator="equal">
      <formula>"연"</formula>
    </cfRule>
    <cfRule type="cellIs" dxfId="19202" priority="141" operator="equal">
      <formula>"연"</formula>
    </cfRule>
    <cfRule type="cellIs" dxfId="19201" priority="142" operator="equal">
      <formula>"연"</formula>
    </cfRule>
    <cfRule type="cellIs" dxfId="19200" priority="143" operator="equal">
      <formula>"연"</formula>
    </cfRule>
    <cfRule type="cellIs" dxfId="19199" priority="145" operator="equal">
      <formula>"연"</formula>
    </cfRule>
  </conditionalFormatting>
  <conditionalFormatting sqref="I37">
    <cfRule type="cellIs" dxfId="19198" priority="3020" operator="equal">
      <formula>"연"</formula>
    </cfRule>
    <cfRule type="cellIs" dxfId="19197" priority="3021" operator="equal">
      <formula>"연"</formula>
    </cfRule>
    <cfRule type="cellIs" dxfId="19196" priority="3022" operator="equal">
      <formula>"연"</formula>
    </cfRule>
    <cfRule type="cellIs" dxfId="19195" priority="3023" operator="equal">
      <formula>"연"</formula>
    </cfRule>
    <cfRule type="cellIs" dxfId="19194" priority="3024" operator="equal">
      <formula>"연"</formula>
    </cfRule>
    <cfRule type="cellIs" dxfId="19193" priority="3025" operator="equal">
      <formula>"연"</formula>
    </cfRule>
    <cfRule type="cellIs" dxfId="19192" priority="3026" operator="equal">
      <formula>"연"</formula>
    </cfRule>
    <cfRule type="cellIs" dxfId="19191" priority="3027" operator="equal">
      <formula>"연"</formula>
    </cfRule>
    <cfRule type="cellIs" dxfId="19190" priority="3028" operator="equal">
      <formula>"연"</formula>
    </cfRule>
    <cfRule type="cellIs" dxfId="19189" priority="3029" operator="equal">
      <formula>"연"</formula>
    </cfRule>
    <cfRule type="cellIs" dxfId="19188" priority="3030" operator="equal">
      <formula>"연"</formula>
    </cfRule>
    <cfRule type="cellIs" dxfId="19187" priority="3031" operator="equal">
      <formula>"연"</formula>
    </cfRule>
    <cfRule type="cellIs" dxfId="19186" priority="3032" operator="equal">
      <formula>"연"</formula>
    </cfRule>
    <cfRule type="cellIs" dxfId="19185" priority="3033" operator="equal">
      <formula>"연"</formula>
    </cfRule>
    <cfRule type="cellIs" dxfId="19184" priority="3034" operator="equal">
      <formula>"연"</formula>
    </cfRule>
    <cfRule type="cellIs" dxfId="19183" priority="3035" operator="equal">
      <formula>"연"</formula>
    </cfRule>
    <cfRule type="cellIs" dxfId="19182" priority="3036" operator="equal">
      <formula>"연"</formula>
    </cfRule>
    <cfRule type="cellIs" dxfId="19181" priority="3037" operator="equal">
      <formula>"연"</formula>
    </cfRule>
    <cfRule type="cellIs" dxfId="19180" priority="3038" operator="equal">
      <formula>"연"</formula>
    </cfRule>
    <cfRule type="cellIs" dxfId="19179" priority="3039" operator="equal">
      <formula>"연"</formula>
    </cfRule>
    <cfRule type="cellIs" dxfId="19178" priority="3040" operator="equal">
      <formula>"연"</formula>
    </cfRule>
    <cfRule type="cellIs" dxfId="19177" priority="3041" operator="equal">
      <formula>"연"</formula>
    </cfRule>
    <cfRule type="cellIs" dxfId="19176" priority="3042" operator="equal">
      <formula>"연"</formula>
    </cfRule>
    <cfRule type="cellIs" dxfId="19175" priority="3043" operator="equal">
      <formula>"연"</formula>
    </cfRule>
  </conditionalFormatting>
  <conditionalFormatting sqref="I35:J35">
    <cfRule type="cellIs" dxfId="19174" priority="2303" operator="equal">
      <formula>"연"</formula>
    </cfRule>
  </conditionalFormatting>
  <conditionalFormatting sqref="I37:J37">
    <cfRule type="cellIs" dxfId="19173" priority="3017" operator="equal">
      <formula>"연"</formula>
    </cfRule>
    <cfRule type="cellIs" dxfId="19172" priority="3018" operator="equal">
      <formula>"연"</formula>
    </cfRule>
    <cfRule type="cellIs" dxfId="19171" priority="3019" operator="equal">
      <formula>"연"</formula>
    </cfRule>
    <cfRule type="cellIs" dxfId="19170" priority="3044" operator="equal">
      <formula>"연"</formula>
    </cfRule>
    <cfRule type="cellIs" dxfId="19169" priority="3045" operator="equal">
      <formula>"연"</formula>
    </cfRule>
  </conditionalFormatting>
  <conditionalFormatting sqref="J13">
    <cfRule type="cellIs" dxfId="19168" priority="566" operator="equal">
      <formula>"연"</formula>
    </cfRule>
    <cfRule type="cellIs" dxfId="19167" priority="567" operator="equal">
      <formula>"연"</formula>
    </cfRule>
    <cfRule type="cellIs" dxfId="19166" priority="568" operator="equal">
      <formula>"연"</formula>
    </cfRule>
    <cfRule type="cellIs" dxfId="19165" priority="569" operator="equal">
      <formula>"연"</formula>
    </cfRule>
    <cfRule type="cellIs" dxfId="19164" priority="570" operator="equal">
      <formula>"연"</formula>
    </cfRule>
    <cfRule type="cellIs" dxfId="19163" priority="571" operator="equal">
      <formula>"연"</formula>
    </cfRule>
  </conditionalFormatting>
  <conditionalFormatting sqref="J13:J14">
    <cfRule type="cellIs" dxfId="19162" priority="564" operator="equal">
      <formula>"연"</formula>
    </cfRule>
    <cfRule type="cellIs" dxfId="19161" priority="565" operator="equal">
      <formula>"연"</formula>
    </cfRule>
  </conditionalFormatting>
  <conditionalFormatting sqref="J14">
    <cfRule type="cellIs" dxfId="19160" priority="558" operator="equal">
      <formula>"연"</formula>
    </cfRule>
    <cfRule type="cellIs" dxfId="19159" priority="559" operator="equal">
      <formula>"연"</formula>
    </cfRule>
    <cfRule type="cellIs" dxfId="19158" priority="560" operator="equal">
      <formula>"연"</formula>
    </cfRule>
    <cfRule type="cellIs" dxfId="19157" priority="561" operator="equal">
      <formula>"연"</formula>
    </cfRule>
    <cfRule type="cellIs" dxfId="19156" priority="562" operator="equal">
      <formula>"연"</formula>
    </cfRule>
    <cfRule type="cellIs" dxfId="19155" priority="563" operator="equal">
      <formula>"연"</formula>
    </cfRule>
  </conditionalFormatting>
  <conditionalFormatting sqref="J27">
    <cfRule type="cellIs" dxfId="19154" priority="550" operator="equal">
      <formula>"연"</formula>
    </cfRule>
    <cfRule type="cellIs" dxfId="19153" priority="551" operator="equal">
      <formula>"연"</formula>
    </cfRule>
    <cfRule type="cellIs" dxfId="19152" priority="552" operator="equal">
      <formula>"연"</formula>
    </cfRule>
    <cfRule type="cellIs" dxfId="19151" priority="553" operator="equal">
      <formula>"연"</formula>
    </cfRule>
    <cfRule type="cellIs" dxfId="19150" priority="554" operator="equal">
      <formula>"연"</formula>
    </cfRule>
    <cfRule type="cellIs" dxfId="19149" priority="555" operator="equal">
      <formula>"연"</formula>
    </cfRule>
    <cfRule type="cellIs" dxfId="19148" priority="556" operator="equal">
      <formula>"연"</formula>
    </cfRule>
    <cfRule type="cellIs" dxfId="19147" priority="557" operator="equal">
      <formula>"연"</formula>
    </cfRule>
  </conditionalFormatting>
  <conditionalFormatting sqref="J34">
    <cfRule type="cellIs" dxfId="19146" priority="106" operator="equal">
      <formula>"연"</formula>
    </cfRule>
    <cfRule type="cellIs" dxfId="19145" priority="107" operator="equal">
      <formula>"연"</formula>
    </cfRule>
    <cfRule type="cellIs" dxfId="19144" priority="108" operator="equal">
      <formula>"연"</formula>
    </cfRule>
    <cfRule type="cellIs" dxfId="19143" priority="109" operator="equal">
      <formula>"연"</formula>
    </cfRule>
    <cfRule type="cellIs" dxfId="19142" priority="110" operator="equal">
      <formula>"연"</formula>
    </cfRule>
    <cfRule type="cellIs" dxfId="19141" priority="111" operator="equal">
      <formula>"연"</formula>
    </cfRule>
    <cfRule type="cellIs" dxfId="19140" priority="112" operator="equal">
      <formula>"연"</formula>
    </cfRule>
    <cfRule type="cellIs" dxfId="19139" priority="113" operator="equal">
      <formula>"연"</formula>
    </cfRule>
    <cfRule type="cellIs" dxfId="19138" priority="114" operator="equal">
      <formula>"연"</formula>
    </cfRule>
    <cfRule type="cellIs" dxfId="19137" priority="115" operator="equal">
      <formula>"연"</formula>
    </cfRule>
    <cfRule type="cellIs" dxfId="19136" priority="116" operator="equal">
      <formula>"연"</formula>
    </cfRule>
    <cfRule type="cellIs" dxfId="19135" priority="117" operator="equal">
      <formula>"연"</formula>
    </cfRule>
    <cfRule type="cellIs" dxfId="19134" priority="118" operator="equal">
      <formula>"연"</formula>
    </cfRule>
    <cfRule type="cellIs" dxfId="19133" priority="119" operator="equal">
      <formula>"연"</formula>
    </cfRule>
    <cfRule type="cellIs" dxfId="19132" priority="120" operator="equal">
      <formula>"연"</formula>
    </cfRule>
    <cfRule type="cellIs" dxfId="19131" priority="121" operator="equal">
      <formula>"연"</formula>
    </cfRule>
    <cfRule type="cellIs" dxfId="19130" priority="122" operator="equal">
      <formula>"연"</formula>
    </cfRule>
    <cfRule type="cellIs" dxfId="19129" priority="123" operator="equal">
      <formula>"연"</formula>
    </cfRule>
    <cfRule type="cellIs" dxfId="19128" priority="124" operator="equal">
      <formula>"연"</formula>
    </cfRule>
    <cfRule type="cellIs" dxfId="19127" priority="125" operator="equal">
      <formula>"연"</formula>
    </cfRule>
  </conditionalFormatting>
  <conditionalFormatting sqref="J35">
    <cfRule type="cellIs" dxfId="19126" priority="2286" operator="equal">
      <formula>"연"</formula>
    </cfRule>
    <cfRule type="cellIs" dxfId="19125" priority="2287" operator="equal">
      <formula>"연"</formula>
    </cfRule>
    <cfRule type="cellIs" dxfId="19124" priority="2288" operator="equal">
      <formula>"연"</formula>
    </cfRule>
    <cfRule type="cellIs" dxfId="19123" priority="2289" operator="equal">
      <formula>"연"</formula>
    </cfRule>
    <cfRule type="cellIs" dxfId="19122" priority="2290" operator="equal">
      <formula>"연"</formula>
    </cfRule>
    <cfRule type="cellIs" dxfId="19121" priority="2291" operator="equal">
      <formula>"연"</formula>
    </cfRule>
    <cfRule type="cellIs" dxfId="19120" priority="2292" operator="equal">
      <formula>"연"</formula>
    </cfRule>
    <cfRule type="cellIs" dxfId="19119" priority="2293" operator="equal">
      <formula>"연"</formula>
    </cfRule>
    <cfRule type="cellIs" dxfId="19118" priority="2294" operator="equal">
      <formula>"연"</formula>
    </cfRule>
    <cfRule type="cellIs" dxfId="19117" priority="2295" operator="equal">
      <formula>"연"</formula>
    </cfRule>
    <cfRule type="cellIs" dxfId="19116" priority="2296" operator="equal">
      <formula>"연"</formula>
    </cfRule>
    <cfRule type="cellIs" dxfId="19115" priority="2297" operator="equal">
      <formula>"연"</formula>
    </cfRule>
    <cfRule type="cellIs" dxfId="19114" priority="2298" operator="equal">
      <formula>"연"</formula>
    </cfRule>
    <cfRule type="cellIs" dxfId="19113" priority="2299" operator="equal">
      <formula>"연"</formula>
    </cfRule>
    <cfRule type="cellIs" dxfId="19112" priority="2300" operator="equal">
      <formula>"연"</formula>
    </cfRule>
    <cfRule type="cellIs" dxfId="19111" priority="2301" operator="equal">
      <formula>"연"</formula>
    </cfRule>
    <cfRule type="cellIs" dxfId="19110" priority="2302" operator="equal">
      <formula>"연"</formula>
    </cfRule>
    <cfRule type="cellIs" dxfId="19109" priority="2304" operator="equal">
      <formula>"연"</formula>
    </cfRule>
  </conditionalFormatting>
  <conditionalFormatting sqref="J35:J37">
    <cfRule type="cellIs" dxfId="19108" priority="1385" operator="equal">
      <formula>"연"</formula>
    </cfRule>
  </conditionalFormatting>
  <conditionalFormatting sqref="J36">
    <cfRule type="cellIs" dxfId="19107" priority="1339" operator="equal">
      <formula>"연"</formula>
    </cfRule>
    <cfRule type="cellIs" dxfId="19106" priority="1340" operator="equal">
      <formula>"연"</formula>
    </cfRule>
    <cfRule type="cellIs" dxfId="19105" priority="1341" operator="equal">
      <formula>"연"</formula>
    </cfRule>
    <cfRule type="cellIs" dxfId="19104" priority="1342" operator="equal">
      <formula>"연"</formula>
    </cfRule>
    <cfRule type="cellIs" dxfId="19103" priority="1343" operator="equal">
      <formula>"연"</formula>
    </cfRule>
    <cfRule type="cellIs" dxfId="19102" priority="1344" operator="equal">
      <formula>"연"</formula>
    </cfRule>
    <cfRule type="cellIs" dxfId="19101" priority="1345" operator="equal">
      <formula>"연"</formula>
    </cfRule>
    <cfRule type="cellIs" dxfId="19100" priority="1346" operator="equal">
      <formula>"연"</formula>
    </cfRule>
    <cfRule type="cellIs" dxfId="19099" priority="1347" operator="equal">
      <formula>"연"</formula>
    </cfRule>
    <cfRule type="cellIs" dxfId="19098" priority="1348" operator="equal">
      <formula>"연"</formula>
    </cfRule>
    <cfRule type="cellIs" dxfId="19097" priority="1349" operator="equal">
      <formula>"연"</formula>
    </cfRule>
    <cfRule type="cellIs" dxfId="19096" priority="1350" operator="equal">
      <formula>"연"</formula>
    </cfRule>
    <cfRule type="cellIs" dxfId="19095" priority="1351" operator="equal">
      <formula>"연"</formula>
    </cfRule>
    <cfRule type="cellIs" dxfId="19094" priority="1352" operator="equal">
      <formula>"연"</formula>
    </cfRule>
    <cfRule type="cellIs" dxfId="19093" priority="1353" operator="equal">
      <formula>"연"</formula>
    </cfRule>
    <cfRule type="cellIs" dxfId="19092" priority="1354" operator="equal">
      <formula>"연"</formula>
    </cfRule>
    <cfRule type="cellIs" dxfId="19091" priority="1355" operator="equal">
      <formula>"연"</formula>
    </cfRule>
    <cfRule type="cellIs" dxfId="19090" priority="1356" operator="equal">
      <formula>"연"</formula>
    </cfRule>
    <cfRule type="cellIs" dxfId="19089" priority="1357" operator="equal">
      <formula>"연"</formula>
    </cfRule>
    <cfRule type="cellIs" dxfId="19088" priority="1358" operator="equal">
      <formula>"연"</formula>
    </cfRule>
    <cfRule type="cellIs" dxfId="19087" priority="1359" operator="equal">
      <formula>"연"</formula>
    </cfRule>
    <cfRule type="cellIs" dxfId="19086" priority="1360" operator="equal">
      <formula>"연"</formula>
    </cfRule>
    <cfRule type="cellIs" dxfId="19085" priority="1361" operator="equal">
      <formula>"연"</formula>
    </cfRule>
    <cfRule type="cellIs" dxfId="19084" priority="1362" operator="equal">
      <formula>"연"</formula>
    </cfRule>
    <cfRule type="cellIs" dxfId="19083" priority="1363" operator="equal">
      <formula>"연"</formula>
    </cfRule>
    <cfRule type="cellIs" dxfId="19082" priority="1364" operator="equal">
      <formula>"연"</formula>
    </cfRule>
    <cfRule type="cellIs" dxfId="19081" priority="1365" operator="equal">
      <formula>"연"</formula>
    </cfRule>
    <cfRule type="cellIs" dxfId="19080" priority="1366" operator="equal">
      <formula>"연"</formula>
    </cfRule>
    <cfRule type="cellIs" dxfId="19079" priority="1367" operator="equal">
      <formula>"연"</formula>
    </cfRule>
    <cfRule type="cellIs" dxfId="19078" priority="1368" operator="equal">
      <formula>"연"</formula>
    </cfRule>
    <cfRule type="cellIs" dxfId="19077" priority="1369" operator="equal">
      <formula>"연"</formula>
    </cfRule>
    <cfRule type="cellIs" dxfId="19076" priority="1370" operator="equal">
      <formula>"연"</formula>
    </cfRule>
    <cfRule type="cellIs" dxfId="19075" priority="1371" operator="equal">
      <formula>"연"</formula>
    </cfRule>
    <cfRule type="cellIs" dxfId="19074" priority="1372" operator="equal">
      <formula>"연"</formula>
    </cfRule>
    <cfRule type="cellIs" dxfId="19073" priority="1373" operator="equal">
      <formula>"연"</formula>
    </cfRule>
    <cfRule type="cellIs" dxfId="19072" priority="1374" operator="equal">
      <formula>"연"</formula>
    </cfRule>
    <cfRule type="cellIs" dxfId="19071" priority="1375" operator="equal">
      <formula>"연"</formula>
    </cfRule>
    <cfRule type="cellIs" dxfId="19070" priority="1376" operator="equal">
      <formula>"연"</formula>
    </cfRule>
    <cfRule type="cellIs" dxfId="19069" priority="1377" operator="equal">
      <formula>"연"</formula>
    </cfRule>
    <cfRule type="cellIs" dxfId="19068" priority="1378" operator="equal">
      <formula>"연"</formula>
    </cfRule>
    <cfRule type="cellIs" dxfId="19067" priority="1379" operator="equal">
      <formula>"연"</formula>
    </cfRule>
    <cfRule type="cellIs" dxfId="19066" priority="1380" operator="equal">
      <formula>"연"</formula>
    </cfRule>
    <cfRule type="cellIs" dxfId="19065" priority="1381" operator="equal">
      <formula>"연"</formula>
    </cfRule>
    <cfRule type="cellIs" dxfId="19064" priority="1382" operator="equal">
      <formula>"연"</formula>
    </cfRule>
  </conditionalFormatting>
  <conditionalFormatting sqref="J37">
    <cfRule type="cellIs" dxfId="19063" priority="2992" operator="equal">
      <formula>"연"</formula>
    </cfRule>
    <cfRule type="cellIs" dxfId="19062" priority="2993" operator="equal">
      <formula>"연"</formula>
    </cfRule>
    <cfRule type="cellIs" dxfId="19061" priority="2994" operator="equal">
      <formula>"연"</formula>
    </cfRule>
    <cfRule type="cellIs" dxfId="19060" priority="2995" operator="equal">
      <formula>"연"</formula>
    </cfRule>
    <cfRule type="cellIs" dxfId="19059" priority="2996" operator="equal">
      <formula>"연"</formula>
    </cfRule>
    <cfRule type="cellIs" dxfId="19058" priority="2997" operator="equal">
      <formula>"연"</formula>
    </cfRule>
    <cfRule type="cellIs" dxfId="19057" priority="2998" operator="equal">
      <formula>"연"</formula>
    </cfRule>
    <cfRule type="cellIs" dxfId="19056" priority="2999" operator="equal">
      <formula>"연"</formula>
    </cfRule>
    <cfRule type="cellIs" dxfId="19055" priority="3000" operator="equal">
      <formula>"연"</formula>
    </cfRule>
    <cfRule type="cellIs" dxfId="19054" priority="3001" operator="equal">
      <formula>"연"</formula>
    </cfRule>
    <cfRule type="cellIs" dxfId="19053" priority="3002" operator="equal">
      <formula>"연"</formula>
    </cfRule>
    <cfRule type="cellIs" dxfId="19052" priority="3003" operator="equal">
      <formula>"연"</formula>
    </cfRule>
    <cfRule type="cellIs" dxfId="19051" priority="3004" operator="equal">
      <formula>"연"</formula>
    </cfRule>
    <cfRule type="cellIs" dxfId="19050" priority="3005" operator="equal">
      <formula>"연"</formula>
    </cfRule>
    <cfRule type="cellIs" dxfId="19049" priority="3006" operator="equal">
      <formula>"연"</formula>
    </cfRule>
    <cfRule type="cellIs" dxfId="19048" priority="3007" operator="equal">
      <formula>"연"</formula>
    </cfRule>
    <cfRule type="cellIs" dxfId="19047" priority="3008" operator="equal">
      <formula>"연"</formula>
    </cfRule>
    <cfRule type="cellIs" dxfId="19046" priority="3009" operator="equal">
      <formula>"연"</formula>
    </cfRule>
    <cfRule type="cellIs" dxfId="19045" priority="3010" operator="equal">
      <formula>"연"</formula>
    </cfRule>
    <cfRule type="cellIs" dxfId="19044" priority="3011" operator="equal">
      <formula>"연"</formula>
    </cfRule>
    <cfRule type="cellIs" dxfId="19043" priority="3012" operator="equal">
      <formula>"연"</formula>
    </cfRule>
    <cfRule type="cellIs" dxfId="19042" priority="3013" operator="equal">
      <formula>"연"</formula>
    </cfRule>
    <cfRule type="cellIs" dxfId="19041" priority="3014" operator="equal">
      <formula>"연"</formula>
    </cfRule>
    <cfRule type="cellIs" dxfId="19040" priority="3015" operator="equal">
      <formula>"연"</formula>
    </cfRule>
    <cfRule type="cellIs" dxfId="19039" priority="3016" operator="equal">
      <formula>"연"</formula>
    </cfRule>
    <cfRule type="cellIs" dxfId="19038" priority="3630" operator="equal">
      <formula>"연"</formula>
    </cfRule>
    <cfRule type="cellIs" dxfId="19037" priority="3631" operator="equal">
      <formula>"연"</formula>
    </cfRule>
    <cfRule type="cellIs" dxfId="19036" priority="3632" operator="equal">
      <formula>"연"</formula>
    </cfRule>
    <cfRule type="cellIs" dxfId="19035" priority="3633" operator="equal">
      <formula>"연"</formula>
    </cfRule>
    <cfRule type="cellIs" dxfId="19034" priority="3634" operator="equal">
      <formula>"연"</formula>
    </cfRule>
    <cfRule type="cellIs" dxfId="19033" priority="3635" operator="equal">
      <formula>"연"</formula>
    </cfRule>
    <cfRule type="cellIs" dxfId="19032" priority="3636" operator="equal">
      <formula>"연"</formula>
    </cfRule>
    <cfRule type="cellIs" dxfId="19031" priority="3637" operator="equal">
      <formula>"연"</formula>
    </cfRule>
    <cfRule type="cellIs" dxfId="19030" priority="3638" operator="equal">
      <formula>"연"</formula>
    </cfRule>
    <cfRule type="cellIs" dxfId="19029" priority="3639" operator="equal">
      <formula>"연"</formula>
    </cfRule>
    <cfRule type="cellIs" dxfId="19028" priority="3640" operator="equal">
      <formula>"연"</formula>
    </cfRule>
    <cfRule type="cellIs" dxfId="19027" priority="3641" operator="equal">
      <formula>"연"</formula>
    </cfRule>
    <cfRule type="cellIs" dxfId="19026" priority="3642" operator="equal">
      <formula>"연"</formula>
    </cfRule>
    <cfRule type="cellIs" dxfId="19025" priority="3643" operator="equal">
      <formula>"연"</formula>
    </cfRule>
    <cfRule type="cellIs" dxfId="19024" priority="3644" operator="equal">
      <formula>"연"</formula>
    </cfRule>
    <cfRule type="cellIs" dxfId="19023" priority="3645" operator="equal">
      <formula>"연"</formula>
    </cfRule>
    <cfRule type="cellIs" dxfId="19022" priority="3646" operator="equal">
      <formula>"연"</formula>
    </cfRule>
    <cfRule type="cellIs" dxfId="19021" priority="3647" operator="equal">
      <formula>"연"</formula>
    </cfRule>
    <cfRule type="cellIs" dxfId="19020" priority="3648" operator="equal">
      <formula>"연"</formula>
    </cfRule>
    <cfRule type="cellIs" dxfId="19019" priority="3649" operator="equal">
      <formula>"연"</formula>
    </cfRule>
    <cfRule type="cellIs" dxfId="19018" priority="3650" operator="equal">
      <formula>"연"</formula>
    </cfRule>
    <cfRule type="cellIs" dxfId="19017" priority="3651" operator="equal">
      <formula>"연"</formula>
    </cfRule>
    <cfRule type="cellIs" dxfId="19016" priority="3652" operator="equal">
      <formula>"연"</formula>
    </cfRule>
    <cfRule type="cellIs" dxfId="19015" priority="3653" operator="equal">
      <formula>"연"</formula>
    </cfRule>
    <cfRule type="cellIs" dxfId="19014" priority="3654" operator="equal">
      <formula>"연"</formula>
    </cfRule>
  </conditionalFormatting>
  <conditionalFormatting sqref="J36:K36">
    <cfRule type="cellIs" dxfId="19013" priority="1383" operator="equal">
      <formula>"연"</formula>
    </cfRule>
    <cfRule type="cellIs" dxfId="19012" priority="1384" operator="equal">
      <formula>"연"</formula>
    </cfRule>
  </conditionalFormatting>
  <conditionalFormatting sqref="K18">
    <cfRule type="cellIs" dxfId="19011" priority="542" operator="equal">
      <formula>"연"</formula>
    </cfRule>
    <cfRule type="cellIs" dxfId="19010" priority="543" operator="equal">
      <formula>"연"</formula>
    </cfRule>
    <cfRule type="cellIs" dxfId="19009" priority="544" operator="equal">
      <formula>"연"</formula>
    </cfRule>
    <cfRule type="cellIs" dxfId="19008" priority="545" operator="equal">
      <formula>"연"</formula>
    </cfRule>
    <cfRule type="cellIs" dxfId="19007" priority="546" operator="equal">
      <formula>"연"</formula>
    </cfRule>
    <cfRule type="cellIs" dxfId="19006" priority="547" operator="equal">
      <formula>"연"</formula>
    </cfRule>
    <cfRule type="cellIs" dxfId="19005" priority="548" operator="equal">
      <formula>"연"</formula>
    </cfRule>
    <cfRule type="cellIs" dxfId="19004" priority="549" operator="equal">
      <formula>"연"</formula>
    </cfRule>
  </conditionalFormatting>
  <conditionalFormatting sqref="K20">
    <cfRule type="cellIs" dxfId="19003" priority="534" operator="equal">
      <formula>"연"</formula>
    </cfRule>
    <cfRule type="cellIs" dxfId="19002" priority="535" operator="equal">
      <formula>"연"</formula>
    </cfRule>
    <cfRule type="cellIs" dxfId="19001" priority="536" operator="equal">
      <formula>"연"</formula>
    </cfRule>
    <cfRule type="cellIs" dxfId="19000" priority="537" operator="equal">
      <formula>"연"</formula>
    </cfRule>
    <cfRule type="cellIs" dxfId="18999" priority="538" operator="equal">
      <formula>"연"</formula>
    </cfRule>
    <cfRule type="cellIs" dxfId="18998" priority="539" operator="equal">
      <formula>"연"</formula>
    </cfRule>
    <cfRule type="cellIs" dxfId="18997" priority="540" operator="equal">
      <formula>"연"</formula>
    </cfRule>
    <cfRule type="cellIs" dxfId="18996" priority="541" operator="equal">
      <formula>"연"</formula>
    </cfRule>
  </conditionalFormatting>
  <conditionalFormatting sqref="K31">
    <cfRule type="cellIs" dxfId="18995" priority="526" operator="equal">
      <formula>"연"</formula>
    </cfRule>
    <cfRule type="cellIs" dxfId="18994" priority="527" operator="equal">
      <formula>"연"</formula>
    </cfRule>
    <cfRule type="cellIs" dxfId="18993" priority="528" operator="equal">
      <formula>"연"</formula>
    </cfRule>
    <cfRule type="cellIs" dxfId="18992" priority="529" operator="equal">
      <formula>"연"</formula>
    </cfRule>
    <cfRule type="cellIs" dxfId="18991" priority="530" operator="equal">
      <formula>"연"</formula>
    </cfRule>
    <cfRule type="cellIs" dxfId="18990" priority="531" operator="equal">
      <formula>"연"</formula>
    </cfRule>
    <cfRule type="cellIs" dxfId="18989" priority="532" operator="equal">
      <formula>"연"</formula>
    </cfRule>
    <cfRule type="cellIs" dxfId="18988" priority="533" operator="equal">
      <formula>"연"</formula>
    </cfRule>
  </conditionalFormatting>
  <conditionalFormatting sqref="K34">
    <cfRule type="cellIs" dxfId="18987" priority="2964" operator="equal">
      <formula>"연"</formula>
    </cfRule>
    <cfRule type="cellIs" dxfId="18986" priority="2965" operator="equal">
      <formula>"연"</formula>
    </cfRule>
    <cfRule type="cellIs" dxfId="18985" priority="2966" operator="equal">
      <formula>"연"</formula>
    </cfRule>
    <cfRule type="cellIs" dxfId="18984" priority="2967" operator="equal">
      <formula>"연"</formula>
    </cfRule>
    <cfRule type="cellIs" dxfId="18983" priority="2968" operator="equal">
      <formula>"연"</formula>
    </cfRule>
    <cfRule type="cellIs" dxfId="18982" priority="2969" operator="equal">
      <formula>"연"</formula>
    </cfRule>
    <cfRule type="cellIs" dxfId="18981" priority="2970" operator="equal">
      <formula>"연"</formula>
    </cfRule>
    <cfRule type="cellIs" dxfId="18980" priority="2971" operator="equal">
      <formula>"연"</formula>
    </cfRule>
    <cfRule type="cellIs" dxfId="18979" priority="2972" operator="equal">
      <formula>"연"</formula>
    </cfRule>
    <cfRule type="cellIs" dxfId="18978" priority="2973" operator="equal">
      <formula>"연"</formula>
    </cfRule>
    <cfRule type="cellIs" dxfId="18977" priority="2974" operator="equal">
      <formula>"연"</formula>
    </cfRule>
    <cfRule type="cellIs" dxfId="18976" priority="2975" operator="equal">
      <formula>"연"</formula>
    </cfRule>
    <cfRule type="cellIs" dxfId="18975" priority="2976" operator="equal">
      <formula>"연"</formula>
    </cfRule>
    <cfRule type="cellIs" dxfId="18974" priority="2977" operator="equal">
      <formula>"연"</formula>
    </cfRule>
    <cfRule type="cellIs" dxfId="18973" priority="2978" operator="equal">
      <formula>"연"</formula>
    </cfRule>
    <cfRule type="cellIs" dxfId="18972" priority="2979" operator="equal">
      <formula>"연"</formula>
    </cfRule>
    <cfRule type="cellIs" dxfId="18971" priority="2980" operator="equal">
      <formula>"연"</formula>
    </cfRule>
    <cfRule type="cellIs" dxfId="18970" priority="2981" operator="equal">
      <formula>"연"</formula>
    </cfRule>
    <cfRule type="cellIs" dxfId="18969" priority="2982" operator="equal">
      <formula>"연"</formula>
    </cfRule>
    <cfRule type="cellIs" dxfId="18968" priority="2983" operator="equal">
      <formula>"연"</formula>
    </cfRule>
    <cfRule type="cellIs" dxfId="18967" priority="2984" operator="equal">
      <formula>"연"</formula>
    </cfRule>
    <cfRule type="cellIs" dxfId="18966" priority="2985" operator="equal">
      <formula>"연"</formula>
    </cfRule>
    <cfRule type="cellIs" dxfId="18965" priority="2986" operator="equal">
      <formula>"연"</formula>
    </cfRule>
    <cfRule type="cellIs" dxfId="18964" priority="2987" operator="equal">
      <formula>"연"</formula>
    </cfRule>
    <cfRule type="cellIs" dxfId="18963" priority="2988" operator="equal">
      <formula>"연"</formula>
    </cfRule>
    <cfRule type="cellIs" dxfId="18962" priority="2989" operator="equal">
      <formula>"연"</formula>
    </cfRule>
    <cfRule type="cellIs" dxfId="18961" priority="2990" operator="equal">
      <formula>"연"</formula>
    </cfRule>
    <cfRule type="cellIs" dxfId="18960" priority="2991" operator="equal">
      <formula>"연"</formula>
    </cfRule>
  </conditionalFormatting>
  <conditionalFormatting sqref="K34:K35">
    <cfRule type="cellIs" dxfId="18959" priority="2963" operator="equal">
      <formula>"연"</formula>
    </cfRule>
  </conditionalFormatting>
  <conditionalFormatting sqref="K35">
    <cfRule type="cellIs" dxfId="18958" priority="2937" operator="equal">
      <formula>"연"</formula>
    </cfRule>
    <cfRule type="cellIs" dxfId="18957" priority="2938" operator="equal">
      <formula>"연"</formula>
    </cfRule>
    <cfRule type="cellIs" dxfId="18956" priority="2939" operator="equal">
      <formula>"연"</formula>
    </cfRule>
    <cfRule type="cellIs" dxfId="18955" priority="2940" operator="equal">
      <formula>"연"</formula>
    </cfRule>
    <cfRule type="cellIs" dxfId="18954" priority="2941" operator="equal">
      <formula>"연"</formula>
    </cfRule>
    <cfRule type="cellIs" dxfId="18953" priority="2942" operator="equal">
      <formula>"연"</formula>
    </cfRule>
    <cfRule type="cellIs" dxfId="18952" priority="2943" operator="equal">
      <formula>"연"</formula>
    </cfRule>
    <cfRule type="cellIs" dxfId="18951" priority="2944" operator="equal">
      <formula>"연"</formula>
    </cfRule>
    <cfRule type="cellIs" dxfId="18950" priority="2945" operator="equal">
      <formula>"연"</formula>
    </cfRule>
    <cfRule type="cellIs" dxfId="18949" priority="2946" operator="equal">
      <formula>"연"</formula>
    </cfRule>
    <cfRule type="cellIs" dxfId="18948" priority="2947" operator="equal">
      <formula>"연"</formula>
    </cfRule>
    <cfRule type="cellIs" dxfId="18947" priority="2948" operator="equal">
      <formula>"연"</formula>
    </cfRule>
    <cfRule type="cellIs" dxfId="18946" priority="2949" operator="equal">
      <formula>"연"</formula>
    </cfRule>
    <cfRule type="cellIs" dxfId="18945" priority="2950" operator="equal">
      <formula>"연"</formula>
    </cfRule>
    <cfRule type="cellIs" dxfId="18944" priority="2951" operator="equal">
      <formula>"연"</formula>
    </cfRule>
    <cfRule type="cellIs" dxfId="18943" priority="2952" operator="equal">
      <formula>"연"</formula>
    </cfRule>
    <cfRule type="cellIs" dxfId="18942" priority="2953" operator="equal">
      <formula>"연"</formula>
    </cfRule>
    <cfRule type="cellIs" dxfId="18941" priority="2954" operator="equal">
      <formula>"연"</formula>
    </cfRule>
    <cfRule type="cellIs" dxfId="18940" priority="2955" operator="equal">
      <formula>"연"</formula>
    </cfRule>
    <cfRule type="cellIs" dxfId="18939" priority="2956" operator="equal">
      <formula>"연"</formula>
    </cfRule>
    <cfRule type="cellIs" dxfId="18938" priority="2957" operator="equal">
      <formula>"연"</formula>
    </cfRule>
    <cfRule type="cellIs" dxfId="18937" priority="2958" operator="equal">
      <formula>"연"</formula>
    </cfRule>
    <cfRule type="cellIs" dxfId="18936" priority="2959" operator="equal">
      <formula>"연"</formula>
    </cfRule>
    <cfRule type="cellIs" dxfId="18935" priority="2960" operator="equal">
      <formula>"연"</formula>
    </cfRule>
    <cfRule type="cellIs" dxfId="18934" priority="2961" operator="equal">
      <formula>"연"</formula>
    </cfRule>
    <cfRule type="cellIs" dxfId="18933" priority="2962" operator="equal">
      <formula>"연"</formula>
    </cfRule>
  </conditionalFormatting>
  <conditionalFormatting sqref="K36">
    <cfRule type="cellIs" dxfId="18932" priority="2268" operator="equal">
      <formula>"연"</formula>
    </cfRule>
    <cfRule type="cellIs" dxfId="18931" priority="2269" operator="equal">
      <formula>"연"</formula>
    </cfRule>
    <cfRule type="cellIs" dxfId="18930" priority="2270" operator="equal">
      <formula>"연"</formula>
    </cfRule>
    <cfRule type="cellIs" dxfId="18929" priority="2271" operator="equal">
      <formula>"연"</formula>
    </cfRule>
    <cfRule type="cellIs" dxfId="18928" priority="2272" operator="equal">
      <formula>"연"</formula>
    </cfRule>
    <cfRule type="cellIs" dxfId="18927" priority="2273" operator="equal">
      <formula>"연"</formula>
    </cfRule>
    <cfRule type="cellIs" dxfId="18926" priority="2274" operator="equal">
      <formula>"연"</formula>
    </cfRule>
    <cfRule type="cellIs" dxfId="18925" priority="2275" operator="equal">
      <formula>"연"</formula>
    </cfRule>
    <cfRule type="cellIs" dxfId="18924" priority="2276" operator="equal">
      <formula>"연"</formula>
    </cfRule>
    <cfRule type="cellIs" dxfId="18923" priority="2277" operator="equal">
      <formula>"연"</formula>
    </cfRule>
    <cfRule type="cellIs" dxfId="18922" priority="2278" operator="equal">
      <formula>"연"</formula>
    </cfRule>
    <cfRule type="cellIs" dxfId="18921" priority="2279" operator="equal">
      <formula>"연"</formula>
    </cfRule>
    <cfRule type="cellIs" dxfId="18920" priority="2280" operator="equal">
      <formula>"연"</formula>
    </cfRule>
    <cfRule type="cellIs" dxfId="18919" priority="2281" operator="equal">
      <formula>"연"</formula>
    </cfRule>
    <cfRule type="cellIs" dxfId="18918" priority="2282" operator="equal">
      <formula>"연"</formula>
    </cfRule>
    <cfRule type="cellIs" dxfId="18917" priority="2283" operator="equal">
      <formula>"연"</formula>
    </cfRule>
    <cfRule type="cellIs" dxfId="18916" priority="2284" operator="equal">
      <formula>"연"</formula>
    </cfRule>
    <cfRule type="cellIs" dxfId="18915" priority="2285" operator="equal">
      <formula>"연"</formula>
    </cfRule>
  </conditionalFormatting>
  <conditionalFormatting sqref="K37">
    <cfRule type="cellIs" dxfId="18914" priority="86" operator="equal">
      <formula>"연"</formula>
    </cfRule>
    <cfRule type="cellIs" dxfId="18913" priority="87" operator="equal">
      <formula>"연"</formula>
    </cfRule>
    <cfRule type="cellIs" dxfId="18912" priority="88" operator="equal">
      <formula>"연"</formula>
    </cfRule>
    <cfRule type="cellIs" dxfId="18911" priority="89" operator="equal">
      <formula>"연"</formula>
    </cfRule>
    <cfRule type="cellIs" dxfId="18910" priority="90" operator="equal">
      <formula>"연"</formula>
    </cfRule>
    <cfRule type="cellIs" dxfId="18909" priority="91" operator="equal">
      <formula>"연"</formula>
    </cfRule>
    <cfRule type="cellIs" dxfId="18908" priority="92" operator="equal">
      <formula>"연"</formula>
    </cfRule>
    <cfRule type="cellIs" dxfId="18907" priority="93" operator="equal">
      <formula>"연"</formula>
    </cfRule>
    <cfRule type="cellIs" dxfId="18906" priority="94" operator="equal">
      <formula>"연"</formula>
    </cfRule>
    <cfRule type="cellIs" dxfId="18905" priority="95" operator="equal">
      <formula>"연"</formula>
    </cfRule>
    <cfRule type="cellIs" dxfId="18904" priority="96" operator="equal">
      <formula>"연"</formula>
    </cfRule>
    <cfRule type="cellIs" dxfId="18903" priority="97" operator="equal">
      <formula>"연"</formula>
    </cfRule>
    <cfRule type="cellIs" dxfId="18902" priority="98" operator="equal">
      <formula>"연"</formula>
    </cfRule>
    <cfRule type="cellIs" dxfId="18901" priority="99" operator="equal">
      <formula>"연"</formula>
    </cfRule>
    <cfRule type="cellIs" dxfId="18900" priority="100" operator="equal">
      <formula>"연"</formula>
    </cfRule>
    <cfRule type="cellIs" dxfId="18899" priority="101" operator="equal">
      <formula>"연"</formula>
    </cfRule>
    <cfRule type="cellIs" dxfId="18898" priority="102" operator="equal">
      <formula>"연"</formula>
    </cfRule>
    <cfRule type="cellIs" dxfId="18897" priority="103" operator="equal">
      <formula>"연"</formula>
    </cfRule>
    <cfRule type="cellIs" dxfId="18896" priority="105" operator="equal">
      <formula>"연"</formula>
    </cfRule>
  </conditionalFormatting>
  <conditionalFormatting sqref="K35:L35 B36:C36">
    <cfRule type="cellIs" dxfId="18895" priority="2934" operator="equal">
      <formula>"연"</formula>
    </cfRule>
    <cfRule type="cellIs" dxfId="18894" priority="2935" operator="equal">
      <formula>"연"</formula>
    </cfRule>
  </conditionalFormatting>
  <conditionalFormatting sqref="K37:L37">
    <cfRule type="cellIs" dxfId="18893" priority="104" operator="equal">
      <formula>"연"</formula>
    </cfRule>
  </conditionalFormatting>
  <conditionalFormatting sqref="L5">
    <cfRule type="cellIs" dxfId="18892" priority="518" operator="equal">
      <formula>"연"</formula>
    </cfRule>
    <cfRule type="cellIs" dxfId="18891" priority="519" operator="equal">
      <formula>"연"</formula>
    </cfRule>
    <cfRule type="cellIs" dxfId="18890" priority="520" operator="equal">
      <formula>"연"</formula>
    </cfRule>
    <cfRule type="cellIs" dxfId="18889" priority="521" operator="equal">
      <formula>"연"</formula>
    </cfRule>
    <cfRule type="cellIs" dxfId="18888" priority="522" operator="equal">
      <formula>"연"</formula>
    </cfRule>
    <cfRule type="cellIs" dxfId="18887" priority="523" operator="equal">
      <formula>"연"</formula>
    </cfRule>
    <cfRule type="cellIs" dxfId="18886" priority="524" operator="equal">
      <formula>"연"</formula>
    </cfRule>
    <cfRule type="cellIs" dxfId="18885" priority="525" operator="equal">
      <formula>"연"</formula>
    </cfRule>
  </conditionalFormatting>
  <conditionalFormatting sqref="L8">
    <cfRule type="cellIs" dxfId="18884" priority="510" operator="equal">
      <formula>"연"</formula>
    </cfRule>
    <cfRule type="cellIs" dxfId="18883" priority="511" operator="equal">
      <formula>"연"</formula>
    </cfRule>
    <cfRule type="cellIs" dxfId="18882" priority="512" operator="equal">
      <formula>"연"</formula>
    </cfRule>
    <cfRule type="cellIs" dxfId="18881" priority="513" operator="equal">
      <formula>"연"</formula>
    </cfRule>
    <cfRule type="cellIs" dxfId="18880" priority="514" operator="equal">
      <formula>"연"</formula>
    </cfRule>
    <cfRule type="cellIs" dxfId="18879" priority="515" operator="equal">
      <formula>"연"</formula>
    </cfRule>
    <cfRule type="cellIs" dxfId="18878" priority="516" operator="equal">
      <formula>"연"</formula>
    </cfRule>
    <cfRule type="cellIs" dxfId="18877" priority="517" operator="equal">
      <formula>"연"</formula>
    </cfRule>
  </conditionalFormatting>
  <conditionalFormatting sqref="L28">
    <cfRule type="cellIs" dxfId="18876" priority="502" operator="equal">
      <formula>"연"</formula>
    </cfRule>
    <cfRule type="cellIs" dxfId="18875" priority="503" operator="equal">
      <formula>"연"</formula>
    </cfRule>
    <cfRule type="cellIs" dxfId="18874" priority="504" operator="equal">
      <formula>"연"</formula>
    </cfRule>
    <cfRule type="cellIs" dxfId="18873" priority="505" operator="equal">
      <formula>"연"</formula>
    </cfRule>
    <cfRule type="cellIs" dxfId="18872" priority="506" operator="equal">
      <formula>"연"</formula>
    </cfRule>
    <cfRule type="cellIs" dxfId="18871" priority="507" operator="equal">
      <formula>"연"</formula>
    </cfRule>
    <cfRule type="cellIs" dxfId="18870" priority="508" operator="equal">
      <formula>"연"</formula>
    </cfRule>
    <cfRule type="cellIs" dxfId="18869" priority="509" operator="equal">
      <formula>"연"</formula>
    </cfRule>
  </conditionalFormatting>
  <conditionalFormatting sqref="L34">
    <cfRule type="cellIs" dxfId="18868" priority="2880" operator="equal">
      <formula>"연"</formula>
    </cfRule>
    <cfRule type="cellIs" dxfId="18867" priority="2881" operator="equal">
      <formula>"연"</formula>
    </cfRule>
    <cfRule type="cellIs" dxfId="18866" priority="2882" operator="equal">
      <formula>"연"</formula>
    </cfRule>
    <cfRule type="cellIs" dxfId="18865" priority="2883" operator="equal">
      <formula>"연"</formula>
    </cfRule>
    <cfRule type="cellIs" dxfId="18864" priority="2884" operator="equal">
      <formula>"연"</formula>
    </cfRule>
    <cfRule type="cellIs" dxfId="18863" priority="2885" operator="equal">
      <formula>"연"</formula>
    </cfRule>
    <cfRule type="cellIs" dxfId="18862" priority="2886" operator="equal">
      <formula>"연"</formula>
    </cfRule>
    <cfRule type="cellIs" dxfId="18861" priority="2887" operator="equal">
      <formula>"연"</formula>
    </cfRule>
    <cfRule type="cellIs" dxfId="18860" priority="2888" operator="equal">
      <formula>"연"</formula>
    </cfRule>
    <cfRule type="cellIs" dxfId="18859" priority="2889" operator="equal">
      <formula>"연"</formula>
    </cfRule>
    <cfRule type="cellIs" dxfId="18858" priority="2890" operator="equal">
      <formula>"연"</formula>
    </cfRule>
    <cfRule type="cellIs" dxfId="18857" priority="2891" operator="equal">
      <formula>"연"</formula>
    </cfRule>
    <cfRule type="cellIs" dxfId="18856" priority="2892" operator="equal">
      <formula>"연"</formula>
    </cfRule>
    <cfRule type="cellIs" dxfId="18855" priority="2893" operator="equal">
      <formula>"연"</formula>
    </cfRule>
    <cfRule type="cellIs" dxfId="18854" priority="2894" operator="equal">
      <formula>"연"</formula>
    </cfRule>
    <cfRule type="cellIs" dxfId="18853" priority="2895" operator="equal">
      <formula>"연"</formula>
    </cfRule>
    <cfRule type="cellIs" dxfId="18852" priority="2896" operator="equal">
      <formula>"연"</formula>
    </cfRule>
    <cfRule type="cellIs" dxfId="18851" priority="2897" operator="equal">
      <formula>"연"</formula>
    </cfRule>
    <cfRule type="cellIs" dxfId="18850" priority="2898" operator="equal">
      <formula>"연"</formula>
    </cfRule>
    <cfRule type="cellIs" dxfId="18849" priority="2899" operator="equal">
      <formula>"연"</formula>
    </cfRule>
    <cfRule type="cellIs" dxfId="18848" priority="2900" operator="equal">
      <formula>"연"</formula>
    </cfRule>
    <cfRule type="cellIs" dxfId="18847" priority="2901" operator="equal">
      <formula>"연"</formula>
    </cfRule>
    <cfRule type="cellIs" dxfId="18846" priority="2902" operator="equal">
      <formula>"연"</formula>
    </cfRule>
    <cfRule type="cellIs" dxfId="18845" priority="2903" operator="equal">
      <formula>"연"</formula>
    </cfRule>
    <cfRule type="cellIs" dxfId="18844" priority="2904" operator="equal">
      <formula>"연"</formula>
    </cfRule>
    <cfRule type="cellIs" dxfId="18843" priority="2905" operator="equal">
      <formula>"연"</formula>
    </cfRule>
  </conditionalFormatting>
  <conditionalFormatting sqref="L34:L35">
    <cfRule type="cellIs" dxfId="18842" priority="2908" operator="equal">
      <formula>"연"</formula>
    </cfRule>
  </conditionalFormatting>
  <conditionalFormatting sqref="L35">
    <cfRule type="cellIs" dxfId="18841" priority="2909" operator="equal">
      <formula>"연"</formula>
    </cfRule>
    <cfRule type="cellIs" dxfId="18840" priority="2910" operator="equal">
      <formula>"연"</formula>
    </cfRule>
    <cfRule type="cellIs" dxfId="18839" priority="2911" operator="equal">
      <formula>"연"</formula>
    </cfRule>
    <cfRule type="cellIs" dxfId="18838" priority="2912" operator="equal">
      <formula>"연"</formula>
    </cfRule>
    <cfRule type="cellIs" dxfId="18837" priority="2913" operator="equal">
      <formula>"연"</formula>
    </cfRule>
    <cfRule type="cellIs" dxfId="18836" priority="2914" operator="equal">
      <formula>"연"</formula>
    </cfRule>
    <cfRule type="cellIs" dxfId="18835" priority="2915" operator="equal">
      <formula>"연"</formula>
    </cfRule>
    <cfRule type="cellIs" dxfId="18834" priority="2916" operator="equal">
      <formula>"연"</formula>
    </cfRule>
    <cfRule type="cellIs" dxfId="18833" priority="2917" operator="equal">
      <formula>"연"</formula>
    </cfRule>
    <cfRule type="cellIs" dxfId="18832" priority="2918" operator="equal">
      <formula>"연"</formula>
    </cfRule>
    <cfRule type="cellIs" dxfId="18831" priority="2919" operator="equal">
      <formula>"연"</formula>
    </cfRule>
    <cfRule type="cellIs" dxfId="18830" priority="2920" operator="equal">
      <formula>"연"</formula>
    </cfRule>
    <cfRule type="cellIs" dxfId="18829" priority="2921" operator="equal">
      <formula>"연"</formula>
    </cfRule>
    <cfRule type="cellIs" dxfId="18828" priority="2922" operator="equal">
      <formula>"연"</formula>
    </cfRule>
    <cfRule type="cellIs" dxfId="18827" priority="2923" operator="equal">
      <formula>"연"</formula>
    </cfRule>
    <cfRule type="cellIs" dxfId="18826" priority="2924" operator="equal">
      <formula>"연"</formula>
    </cfRule>
    <cfRule type="cellIs" dxfId="18825" priority="2925" operator="equal">
      <formula>"연"</formula>
    </cfRule>
    <cfRule type="cellIs" dxfId="18824" priority="2926" operator="equal">
      <formula>"연"</formula>
    </cfRule>
    <cfRule type="cellIs" dxfId="18823" priority="2927" operator="equal">
      <formula>"연"</formula>
    </cfRule>
    <cfRule type="cellIs" dxfId="18822" priority="2928" operator="equal">
      <formula>"연"</formula>
    </cfRule>
    <cfRule type="cellIs" dxfId="18821" priority="2929" operator="equal">
      <formula>"연"</formula>
    </cfRule>
    <cfRule type="cellIs" dxfId="18820" priority="2930" operator="equal">
      <formula>"연"</formula>
    </cfRule>
    <cfRule type="cellIs" dxfId="18819" priority="2931" operator="equal">
      <formula>"연"</formula>
    </cfRule>
    <cfRule type="cellIs" dxfId="18818" priority="2932" operator="equal">
      <formula>"연"</formula>
    </cfRule>
    <cfRule type="cellIs" dxfId="18817" priority="2933" operator="equal">
      <formula>"연"</formula>
    </cfRule>
  </conditionalFormatting>
  <conditionalFormatting sqref="L35:L36">
    <cfRule type="cellIs" dxfId="18816" priority="2936" operator="equal">
      <formula>"연"</formula>
    </cfRule>
  </conditionalFormatting>
  <conditionalFormatting sqref="L36">
    <cfRule type="cellIs" dxfId="18815" priority="3603" operator="equal">
      <formula>"연"</formula>
    </cfRule>
    <cfRule type="cellIs" dxfId="18814" priority="3604" operator="equal">
      <formula>"연"</formula>
    </cfRule>
    <cfRule type="cellIs" dxfId="18813" priority="3605" operator="equal">
      <formula>"연"</formula>
    </cfRule>
    <cfRule type="cellIs" dxfId="18812" priority="3606" operator="equal">
      <formula>"연"</formula>
    </cfRule>
    <cfRule type="cellIs" dxfId="18811" priority="3607" operator="equal">
      <formula>"연"</formula>
    </cfRule>
    <cfRule type="cellIs" dxfId="18810" priority="3608" operator="equal">
      <formula>"연"</formula>
    </cfRule>
    <cfRule type="cellIs" dxfId="18809" priority="3609" operator="equal">
      <formula>"연"</formula>
    </cfRule>
    <cfRule type="cellIs" dxfId="18808" priority="3610" operator="equal">
      <formula>"연"</formula>
    </cfRule>
    <cfRule type="cellIs" dxfId="18807" priority="3611" operator="equal">
      <formula>"연"</formula>
    </cfRule>
    <cfRule type="cellIs" dxfId="18806" priority="3612" operator="equal">
      <formula>"연"</formula>
    </cfRule>
    <cfRule type="cellIs" dxfId="18805" priority="3613" operator="equal">
      <formula>"연"</formula>
    </cfRule>
    <cfRule type="cellIs" dxfId="18804" priority="3614" operator="equal">
      <formula>"연"</formula>
    </cfRule>
    <cfRule type="cellIs" dxfId="18803" priority="3615" operator="equal">
      <formula>"연"</formula>
    </cfRule>
    <cfRule type="cellIs" dxfId="18802" priority="3616" operator="equal">
      <formula>"연"</formula>
    </cfRule>
    <cfRule type="cellIs" dxfId="18801" priority="3617" operator="equal">
      <formula>"연"</formula>
    </cfRule>
    <cfRule type="cellIs" dxfId="18800" priority="3618" operator="equal">
      <formula>"연"</formula>
    </cfRule>
    <cfRule type="cellIs" dxfId="18799" priority="3619" operator="equal">
      <formula>"연"</formula>
    </cfRule>
    <cfRule type="cellIs" dxfId="18798" priority="3620" operator="equal">
      <formula>"연"</formula>
    </cfRule>
    <cfRule type="cellIs" dxfId="18797" priority="3621" operator="equal">
      <formula>"연"</formula>
    </cfRule>
    <cfRule type="cellIs" dxfId="18796" priority="3622" operator="equal">
      <formula>"연"</formula>
    </cfRule>
    <cfRule type="cellIs" dxfId="18795" priority="3623" operator="equal">
      <formula>"연"</formula>
    </cfRule>
    <cfRule type="cellIs" dxfId="18794" priority="3624" operator="equal">
      <formula>"연"</formula>
    </cfRule>
    <cfRule type="cellIs" dxfId="18793" priority="3625" operator="equal">
      <formula>"연"</formula>
    </cfRule>
    <cfRule type="cellIs" dxfId="18792" priority="3626" operator="equal">
      <formula>"연"</formula>
    </cfRule>
    <cfRule type="cellIs" dxfId="18791" priority="3627" operator="equal">
      <formula>"연"</formula>
    </cfRule>
    <cfRule type="cellIs" dxfId="18790" priority="3628" operator="equal">
      <formula>"연"</formula>
    </cfRule>
    <cfRule type="cellIs" dxfId="18789" priority="3629" operator="equal">
      <formula>"연"</formula>
    </cfRule>
  </conditionalFormatting>
  <conditionalFormatting sqref="L37">
    <cfRule type="cellIs" dxfId="18788" priority="2249" operator="equal">
      <formula>"연"</formula>
    </cfRule>
    <cfRule type="cellIs" dxfId="18787" priority="2250" operator="equal">
      <formula>"연"</formula>
    </cfRule>
    <cfRule type="cellIs" dxfId="18786" priority="2251" operator="equal">
      <formula>"연"</formula>
    </cfRule>
    <cfRule type="cellIs" dxfId="18785" priority="2252" operator="equal">
      <formula>"연"</formula>
    </cfRule>
    <cfRule type="cellIs" dxfId="18784" priority="2253" operator="equal">
      <formula>"연"</formula>
    </cfRule>
    <cfRule type="cellIs" dxfId="18783" priority="2254" operator="equal">
      <formula>"연"</formula>
    </cfRule>
    <cfRule type="cellIs" dxfId="18782" priority="2255" operator="equal">
      <formula>"연"</formula>
    </cfRule>
    <cfRule type="cellIs" dxfId="18781" priority="2256" operator="equal">
      <formula>"연"</formula>
    </cfRule>
    <cfRule type="cellIs" dxfId="18780" priority="2257" operator="equal">
      <formula>"연"</formula>
    </cfRule>
    <cfRule type="cellIs" dxfId="18779" priority="2258" operator="equal">
      <formula>"연"</formula>
    </cfRule>
    <cfRule type="cellIs" dxfId="18778" priority="2259" operator="equal">
      <formula>"연"</formula>
    </cfRule>
    <cfRule type="cellIs" dxfId="18777" priority="2260" operator="equal">
      <formula>"연"</formula>
    </cfRule>
    <cfRule type="cellIs" dxfId="18776" priority="2261" operator="equal">
      <formula>"연"</formula>
    </cfRule>
    <cfRule type="cellIs" dxfId="18775" priority="2262" operator="equal">
      <formula>"연"</formula>
    </cfRule>
    <cfRule type="cellIs" dxfId="18774" priority="2263" operator="equal">
      <formula>"연"</formula>
    </cfRule>
    <cfRule type="cellIs" dxfId="18773" priority="2264" operator="equal">
      <formula>"연"</formula>
    </cfRule>
    <cfRule type="cellIs" dxfId="18772" priority="2265" operator="equal">
      <formula>"연"</formula>
    </cfRule>
    <cfRule type="cellIs" dxfId="18771" priority="2267" operator="equal">
      <formula>"연"</formula>
    </cfRule>
  </conditionalFormatting>
  <conditionalFormatting sqref="L34:M34">
    <cfRule type="cellIs" dxfId="18770" priority="2906" operator="equal">
      <formula>"연"</formula>
    </cfRule>
    <cfRule type="cellIs" dxfId="18769" priority="2907" operator="equal">
      <formula>"연"</formula>
    </cfRule>
  </conditionalFormatting>
  <conditionalFormatting sqref="L37:M37">
    <cfRule type="cellIs" dxfId="18768" priority="2266" operator="equal">
      <formula>"연"</formula>
    </cfRule>
  </conditionalFormatting>
  <conditionalFormatting sqref="M6">
    <cfRule type="cellIs" dxfId="18767" priority="494" operator="equal">
      <formula>"연"</formula>
    </cfRule>
    <cfRule type="cellIs" dxfId="18766" priority="495" operator="equal">
      <formula>"연"</formula>
    </cfRule>
    <cfRule type="cellIs" dxfId="18765" priority="496" operator="equal">
      <formula>"연"</formula>
    </cfRule>
    <cfRule type="cellIs" dxfId="18764" priority="497" operator="equal">
      <formula>"연"</formula>
    </cfRule>
    <cfRule type="cellIs" dxfId="18763" priority="498" operator="equal">
      <formula>"연"</formula>
    </cfRule>
    <cfRule type="cellIs" dxfId="18762" priority="499" operator="equal">
      <formula>"연"</formula>
    </cfRule>
    <cfRule type="cellIs" dxfId="18761" priority="500" operator="equal">
      <formula>"연"</formula>
    </cfRule>
    <cfRule type="cellIs" dxfId="18760" priority="501" operator="equal">
      <formula>"연"</formula>
    </cfRule>
  </conditionalFormatting>
  <conditionalFormatting sqref="M33">
    <cfRule type="cellIs" dxfId="18759" priority="478" operator="equal">
      <formula>"연"</formula>
    </cfRule>
    <cfRule type="cellIs" dxfId="18758" priority="479" operator="equal">
      <formula>"연"</formula>
    </cfRule>
    <cfRule type="cellIs" dxfId="18757" priority="480" operator="equal">
      <formula>"연"</formula>
    </cfRule>
    <cfRule type="cellIs" dxfId="18756" priority="481" operator="equal">
      <formula>"연"</formula>
    </cfRule>
    <cfRule type="cellIs" dxfId="18755" priority="482" operator="equal">
      <formula>"연"</formula>
    </cfRule>
    <cfRule type="cellIs" dxfId="18754" priority="483" operator="equal">
      <formula>"연"</formula>
    </cfRule>
    <cfRule type="cellIs" dxfId="18753" priority="484" operator="equal">
      <formula>"연"</formula>
    </cfRule>
    <cfRule type="cellIs" dxfId="18752" priority="485" operator="equal">
      <formula>"연"</formula>
    </cfRule>
  </conditionalFormatting>
  <conditionalFormatting sqref="M34">
    <cfRule type="cellIs" dxfId="18751" priority="3550" operator="equal">
      <formula>"연"</formula>
    </cfRule>
    <cfRule type="cellIs" dxfId="18750" priority="3551" operator="equal">
      <formula>"연"</formula>
    </cfRule>
    <cfRule type="cellIs" dxfId="18749" priority="3552" operator="equal">
      <formula>"연"</formula>
    </cfRule>
    <cfRule type="cellIs" dxfId="18748" priority="3553" operator="equal">
      <formula>"연"</formula>
    </cfRule>
    <cfRule type="cellIs" dxfId="18747" priority="3554" operator="equal">
      <formula>"연"</formula>
    </cfRule>
    <cfRule type="cellIs" dxfId="18746" priority="3555" operator="equal">
      <formula>"연"</formula>
    </cfRule>
    <cfRule type="cellIs" dxfId="18745" priority="3556" operator="equal">
      <formula>"연"</formula>
    </cfRule>
    <cfRule type="cellIs" dxfId="18744" priority="3557" operator="equal">
      <formula>"연"</formula>
    </cfRule>
    <cfRule type="cellIs" dxfId="18743" priority="3558" operator="equal">
      <formula>"연"</formula>
    </cfRule>
    <cfRule type="cellIs" dxfId="18742" priority="3559" operator="equal">
      <formula>"연"</formula>
    </cfRule>
    <cfRule type="cellIs" dxfId="18741" priority="3560" operator="equal">
      <formula>"연"</formula>
    </cfRule>
    <cfRule type="cellIs" dxfId="18740" priority="3561" operator="equal">
      <formula>"연"</formula>
    </cfRule>
    <cfRule type="cellIs" dxfId="18739" priority="3562" operator="equal">
      <formula>"연"</formula>
    </cfRule>
    <cfRule type="cellIs" dxfId="18738" priority="3563" operator="equal">
      <formula>"연"</formula>
    </cfRule>
    <cfRule type="cellIs" dxfId="18737" priority="3564" operator="equal">
      <formula>"연"</formula>
    </cfRule>
    <cfRule type="cellIs" dxfId="18736" priority="3565" operator="equal">
      <formula>"연"</formula>
    </cfRule>
    <cfRule type="cellIs" dxfId="18735" priority="3566" operator="equal">
      <formula>"연"</formula>
    </cfRule>
    <cfRule type="cellIs" dxfId="18734" priority="3567" operator="equal">
      <formula>"연"</formula>
    </cfRule>
    <cfRule type="cellIs" dxfId="18733" priority="3568" operator="equal">
      <formula>"연"</formula>
    </cfRule>
    <cfRule type="cellIs" dxfId="18732" priority="3569" operator="equal">
      <formula>"연"</formula>
    </cfRule>
    <cfRule type="cellIs" dxfId="18731" priority="3570" operator="equal">
      <formula>"연"</formula>
    </cfRule>
    <cfRule type="cellIs" dxfId="18730" priority="3571" operator="equal">
      <formula>"연"</formula>
    </cfRule>
    <cfRule type="cellIs" dxfId="18729" priority="3572" operator="equal">
      <formula>"연"</formula>
    </cfRule>
    <cfRule type="cellIs" dxfId="18728" priority="3573" operator="equal">
      <formula>"연"</formula>
    </cfRule>
    <cfRule type="cellIs" dxfId="18727" priority="3574" operator="equal">
      <formula>"연"</formula>
    </cfRule>
    <cfRule type="cellIs" dxfId="18726" priority="3575" operator="equal">
      <formula>"연"</formula>
    </cfRule>
  </conditionalFormatting>
  <conditionalFormatting sqref="M35">
    <cfRule type="cellIs" dxfId="18725" priority="2852" operator="equal">
      <formula>"연"</formula>
    </cfRule>
    <cfRule type="cellIs" dxfId="18724" priority="2853" operator="equal">
      <formula>"연"</formula>
    </cfRule>
    <cfRule type="cellIs" dxfId="18723" priority="2854" operator="equal">
      <formula>"연"</formula>
    </cfRule>
    <cfRule type="cellIs" dxfId="18722" priority="2855" operator="equal">
      <formula>"연"</formula>
    </cfRule>
    <cfRule type="cellIs" dxfId="18721" priority="2856" operator="equal">
      <formula>"연"</formula>
    </cfRule>
    <cfRule type="cellIs" dxfId="18720" priority="2857" operator="equal">
      <formula>"연"</formula>
    </cfRule>
    <cfRule type="cellIs" dxfId="18719" priority="2858" operator="equal">
      <formula>"연"</formula>
    </cfRule>
    <cfRule type="cellIs" dxfId="18718" priority="2859" operator="equal">
      <formula>"연"</formula>
    </cfRule>
    <cfRule type="cellIs" dxfId="18717" priority="2860" operator="equal">
      <formula>"연"</formula>
    </cfRule>
    <cfRule type="cellIs" dxfId="18716" priority="2861" operator="equal">
      <formula>"연"</formula>
    </cfRule>
    <cfRule type="cellIs" dxfId="18715" priority="2862" operator="equal">
      <formula>"연"</formula>
    </cfRule>
    <cfRule type="cellIs" dxfId="18714" priority="2863" operator="equal">
      <formula>"연"</formula>
    </cfRule>
    <cfRule type="cellIs" dxfId="18713" priority="2864" operator="equal">
      <formula>"연"</formula>
    </cfRule>
    <cfRule type="cellIs" dxfId="18712" priority="2865" operator="equal">
      <formula>"연"</formula>
    </cfRule>
    <cfRule type="cellIs" dxfId="18711" priority="2866" operator="equal">
      <formula>"연"</formula>
    </cfRule>
    <cfRule type="cellIs" dxfId="18710" priority="2867" operator="equal">
      <formula>"연"</formula>
    </cfRule>
    <cfRule type="cellIs" dxfId="18709" priority="2868" operator="equal">
      <formula>"연"</formula>
    </cfRule>
    <cfRule type="cellIs" dxfId="18708" priority="2869" operator="equal">
      <formula>"연"</formula>
    </cfRule>
    <cfRule type="cellIs" dxfId="18707" priority="2870" operator="equal">
      <formula>"연"</formula>
    </cfRule>
    <cfRule type="cellIs" dxfId="18706" priority="2871" operator="equal">
      <formula>"연"</formula>
    </cfRule>
    <cfRule type="cellIs" dxfId="18705" priority="2872" operator="equal">
      <formula>"연"</formula>
    </cfRule>
    <cfRule type="cellIs" dxfId="18704" priority="2873" operator="equal">
      <formula>"연"</formula>
    </cfRule>
    <cfRule type="cellIs" dxfId="18703" priority="2874" operator="equal">
      <formula>"연"</formula>
    </cfRule>
    <cfRule type="cellIs" dxfId="18702" priority="2875" operator="equal">
      <formula>"연"</formula>
    </cfRule>
    <cfRule type="cellIs" dxfId="18701" priority="2876" operator="equal">
      <formula>"연"</formula>
    </cfRule>
    <cfRule type="cellIs" dxfId="18700" priority="2877" operator="equal">
      <formula>"연"</formula>
    </cfRule>
    <cfRule type="cellIs" dxfId="18699" priority="2878" operator="equal">
      <formula>"연"</formula>
    </cfRule>
    <cfRule type="cellIs" dxfId="18698" priority="2879" operator="equal">
      <formula>"연"</formula>
    </cfRule>
  </conditionalFormatting>
  <conditionalFormatting sqref="M35:M36">
    <cfRule type="cellIs" dxfId="18697" priority="2247" operator="equal">
      <formula>"연"</formula>
    </cfRule>
  </conditionalFormatting>
  <conditionalFormatting sqref="M36">
    <cfRule type="cellIs" dxfId="18696" priority="2229" operator="equal">
      <formula>"연"</formula>
    </cfRule>
    <cfRule type="cellIs" dxfId="18695" priority="2230" operator="equal">
      <formula>"연"</formula>
    </cfRule>
    <cfRule type="cellIs" dxfId="18694" priority="2231" operator="equal">
      <formula>"연"</formula>
    </cfRule>
    <cfRule type="cellIs" dxfId="18693" priority="2232" operator="equal">
      <formula>"연"</formula>
    </cfRule>
    <cfRule type="cellIs" dxfId="18692" priority="2233" operator="equal">
      <formula>"연"</formula>
    </cfRule>
    <cfRule type="cellIs" dxfId="18691" priority="2234" operator="equal">
      <formula>"연"</formula>
    </cfRule>
    <cfRule type="cellIs" dxfId="18690" priority="2235" operator="equal">
      <formula>"연"</formula>
    </cfRule>
    <cfRule type="cellIs" dxfId="18689" priority="2236" operator="equal">
      <formula>"연"</formula>
    </cfRule>
    <cfRule type="cellIs" dxfId="18688" priority="2237" operator="equal">
      <formula>"연"</formula>
    </cfRule>
    <cfRule type="cellIs" dxfId="18687" priority="2238" operator="equal">
      <formula>"연"</formula>
    </cfRule>
    <cfRule type="cellIs" dxfId="18686" priority="2239" operator="equal">
      <formula>"연"</formula>
    </cfRule>
    <cfRule type="cellIs" dxfId="18685" priority="2240" operator="equal">
      <formula>"연"</formula>
    </cfRule>
    <cfRule type="cellIs" dxfId="18684" priority="2241" operator="equal">
      <formula>"연"</formula>
    </cfRule>
    <cfRule type="cellIs" dxfId="18683" priority="2242" operator="equal">
      <formula>"연"</formula>
    </cfRule>
    <cfRule type="cellIs" dxfId="18682" priority="2243" operator="equal">
      <formula>"연"</formula>
    </cfRule>
    <cfRule type="cellIs" dxfId="18681" priority="2244" operator="equal">
      <formula>"연"</formula>
    </cfRule>
    <cfRule type="cellIs" dxfId="18680" priority="2245" operator="equal">
      <formula>"연"</formula>
    </cfRule>
    <cfRule type="cellIs" dxfId="18679" priority="2246" operator="equal">
      <formula>"연"</formula>
    </cfRule>
    <cfRule type="cellIs" dxfId="18678" priority="2248" operator="equal">
      <formula>"연"</formula>
    </cfRule>
  </conditionalFormatting>
  <conditionalFormatting sqref="M37">
    <cfRule type="cellIs" dxfId="18677" priority="2824" operator="equal">
      <formula>"연"</formula>
    </cfRule>
    <cfRule type="cellIs" dxfId="18676" priority="2825" operator="equal">
      <formula>"연"</formula>
    </cfRule>
    <cfRule type="cellIs" dxfId="18675" priority="2826" operator="equal">
      <formula>"연"</formula>
    </cfRule>
    <cfRule type="cellIs" dxfId="18674" priority="2827" operator="equal">
      <formula>"연"</formula>
    </cfRule>
    <cfRule type="cellIs" dxfId="18673" priority="2828" operator="equal">
      <formula>"연"</formula>
    </cfRule>
    <cfRule type="cellIs" dxfId="18672" priority="2829" operator="equal">
      <formula>"연"</formula>
    </cfRule>
    <cfRule type="cellIs" dxfId="18671" priority="2830" operator="equal">
      <formula>"연"</formula>
    </cfRule>
    <cfRule type="cellIs" dxfId="18670" priority="2831" operator="equal">
      <formula>"연"</formula>
    </cfRule>
    <cfRule type="cellIs" dxfId="18669" priority="2832" operator="equal">
      <formula>"연"</formula>
    </cfRule>
    <cfRule type="cellIs" dxfId="18668" priority="2833" operator="equal">
      <formula>"연"</formula>
    </cfRule>
    <cfRule type="cellIs" dxfId="18667" priority="2834" operator="equal">
      <formula>"연"</formula>
    </cfRule>
    <cfRule type="cellIs" dxfId="18666" priority="2835" operator="equal">
      <formula>"연"</formula>
    </cfRule>
    <cfRule type="cellIs" dxfId="18665" priority="2836" operator="equal">
      <formula>"연"</formula>
    </cfRule>
    <cfRule type="cellIs" dxfId="18664" priority="2837" operator="equal">
      <formula>"연"</formula>
    </cfRule>
    <cfRule type="cellIs" dxfId="18663" priority="2838" operator="equal">
      <formula>"연"</formula>
    </cfRule>
    <cfRule type="cellIs" dxfId="18662" priority="2839" operator="equal">
      <formula>"연"</formula>
    </cfRule>
    <cfRule type="cellIs" dxfId="18661" priority="2840" operator="equal">
      <formula>"연"</formula>
    </cfRule>
    <cfRule type="cellIs" dxfId="18660" priority="2841" operator="equal">
      <formula>"연"</formula>
    </cfRule>
    <cfRule type="cellIs" dxfId="18659" priority="2842" operator="equal">
      <formula>"연"</formula>
    </cfRule>
    <cfRule type="cellIs" dxfId="18658" priority="2843" operator="equal">
      <formula>"연"</formula>
    </cfRule>
    <cfRule type="cellIs" dxfId="18657" priority="2844" operator="equal">
      <formula>"연"</formula>
    </cfRule>
    <cfRule type="cellIs" dxfId="18656" priority="2845" operator="equal">
      <formula>"연"</formula>
    </cfRule>
    <cfRule type="cellIs" dxfId="18655" priority="2846" operator="equal">
      <formula>"연"</formula>
    </cfRule>
    <cfRule type="cellIs" dxfId="18654" priority="2847" operator="equal">
      <formula>"연"</formula>
    </cfRule>
    <cfRule type="cellIs" dxfId="18653" priority="2848" operator="equal">
      <formula>"연"</formula>
    </cfRule>
    <cfRule type="cellIs" dxfId="18652" priority="2849" operator="equal">
      <formula>"연"</formula>
    </cfRule>
    <cfRule type="cellIs" dxfId="18651" priority="2850" operator="equal">
      <formula>"연"</formula>
    </cfRule>
  </conditionalFormatting>
  <conditionalFormatting sqref="M37:N37">
    <cfRule type="cellIs" dxfId="18650" priority="2851" operator="equal">
      <formula>"연"</formula>
    </cfRule>
  </conditionalFormatting>
  <conditionalFormatting sqref="O10">
    <cfRule type="cellIs" dxfId="18649" priority="146" operator="equal">
      <formula>"연"</formula>
    </cfRule>
  </conditionalFormatting>
  <conditionalFormatting sqref="N31">
    <cfRule type="cellIs" dxfId="18648" priority="628" operator="equal">
      <formula>"연"</formula>
    </cfRule>
  </conditionalFormatting>
  <conditionalFormatting sqref="N34">
    <cfRule type="cellIs" dxfId="18647" priority="2210" operator="equal">
      <formula>"연"</formula>
    </cfRule>
    <cfRule type="cellIs" dxfId="18646" priority="2211" operator="equal">
      <formula>"연"</formula>
    </cfRule>
    <cfRule type="cellIs" dxfId="18645" priority="2212" operator="equal">
      <formula>"연"</formula>
    </cfRule>
    <cfRule type="cellIs" dxfId="18644" priority="2213" operator="equal">
      <formula>"연"</formula>
    </cfRule>
    <cfRule type="cellIs" dxfId="18643" priority="2214" operator="equal">
      <formula>"연"</formula>
    </cfRule>
    <cfRule type="cellIs" dxfId="18642" priority="2215" operator="equal">
      <formula>"연"</formula>
    </cfRule>
    <cfRule type="cellIs" dxfId="18641" priority="2216" operator="equal">
      <formula>"연"</formula>
    </cfRule>
    <cfRule type="cellIs" dxfId="18640" priority="2217" operator="equal">
      <formula>"연"</formula>
    </cfRule>
    <cfRule type="cellIs" dxfId="18639" priority="2218" operator="equal">
      <formula>"연"</formula>
    </cfRule>
    <cfRule type="cellIs" dxfId="18638" priority="2219" operator="equal">
      <formula>"연"</formula>
    </cfRule>
    <cfRule type="cellIs" dxfId="18637" priority="2220" operator="equal">
      <formula>"연"</formula>
    </cfRule>
    <cfRule type="cellIs" dxfId="18636" priority="2221" operator="equal">
      <formula>"연"</formula>
    </cfRule>
    <cfRule type="cellIs" dxfId="18635" priority="2222" operator="equal">
      <formula>"연"</formula>
    </cfRule>
    <cfRule type="cellIs" dxfId="18634" priority="2223" operator="equal">
      <formula>"연"</formula>
    </cfRule>
    <cfRule type="cellIs" dxfId="18633" priority="2224" operator="equal">
      <formula>"연"</formula>
    </cfRule>
    <cfRule type="cellIs" dxfId="18632" priority="2225" operator="equal">
      <formula>"연"</formula>
    </cfRule>
    <cfRule type="cellIs" dxfId="18631" priority="2226" operator="equal">
      <formula>"연"</formula>
    </cfRule>
    <cfRule type="cellIs" dxfId="18630" priority="2227" operator="equal">
      <formula>"연"</formula>
    </cfRule>
    <cfRule type="cellIs" dxfId="18629" priority="2228" operator="equal">
      <formula>"연"</formula>
    </cfRule>
  </conditionalFormatting>
  <conditionalFormatting sqref="N34:N35">
    <cfRule type="cellIs" dxfId="18628" priority="2208" operator="equal">
      <formula>"연"</formula>
    </cfRule>
  </conditionalFormatting>
  <conditionalFormatting sqref="N35">
    <cfRule type="cellIs" dxfId="18627" priority="2190" operator="equal">
      <formula>"연"</formula>
    </cfRule>
    <cfRule type="cellIs" dxfId="18626" priority="2191" operator="equal">
      <formula>"연"</formula>
    </cfRule>
    <cfRule type="cellIs" dxfId="18625" priority="2192" operator="equal">
      <formula>"연"</formula>
    </cfRule>
    <cfRule type="cellIs" dxfId="18624" priority="2193" operator="equal">
      <formula>"연"</formula>
    </cfRule>
    <cfRule type="cellIs" dxfId="18623" priority="2194" operator="equal">
      <formula>"연"</formula>
    </cfRule>
    <cfRule type="cellIs" dxfId="18622" priority="2195" operator="equal">
      <formula>"연"</formula>
    </cfRule>
    <cfRule type="cellIs" dxfId="18621" priority="2196" operator="equal">
      <formula>"연"</formula>
    </cfRule>
    <cfRule type="cellIs" dxfId="18620" priority="2197" operator="equal">
      <formula>"연"</formula>
    </cfRule>
    <cfRule type="cellIs" dxfId="18619" priority="2198" operator="equal">
      <formula>"연"</formula>
    </cfRule>
    <cfRule type="cellIs" dxfId="18618" priority="2199" operator="equal">
      <formula>"연"</formula>
    </cfRule>
    <cfRule type="cellIs" dxfId="18617" priority="2200" operator="equal">
      <formula>"연"</formula>
    </cfRule>
    <cfRule type="cellIs" dxfId="18616" priority="2201" operator="equal">
      <formula>"연"</formula>
    </cfRule>
    <cfRule type="cellIs" dxfId="18615" priority="2202" operator="equal">
      <formula>"연"</formula>
    </cfRule>
    <cfRule type="cellIs" dxfId="18614" priority="2203" operator="equal">
      <formula>"연"</formula>
    </cfRule>
    <cfRule type="cellIs" dxfId="18613" priority="2204" operator="equal">
      <formula>"연"</formula>
    </cfRule>
    <cfRule type="cellIs" dxfId="18612" priority="2205" operator="equal">
      <formula>"연"</formula>
    </cfRule>
    <cfRule type="cellIs" dxfId="18611" priority="2206" operator="equal">
      <formula>"연"</formula>
    </cfRule>
    <cfRule type="cellIs" dxfId="18610" priority="2207" operator="equal">
      <formula>"연"</formula>
    </cfRule>
    <cfRule type="cellIs" dxfId="18609" priority="2209" operator="equal">
      <formula>"연"</formula>
    </cfRule>
  </conditionalFormatting>
  <conditionalFormatting sqref="N36">
    <cfRule type="cellIs" dxfId="18608" priority="2797" operator="equal">
      <formula>"연"</formula>
    </cfRule>
    <cfRule type="cellIs" dxfId="18607" priority="2798" operator="equal">
      <formula>"연"</formula>
    </cfRule>
    <cfRule type="cellIs" dxfId="18606" priority="2799" operator="equal">
      <formula>"연"</formula>
    </cfRule>
    <cfRule type="cellIs" dxfId="18605" priority="2800" operator="equal">
      <formula>"연"</formula>
    </cfRule>
    <cfRule type="cellIs" dxfId="18604" priority="2801" operator="equal">
      <formula>"연"</formula>
    </cfRule>
    <cfRule type="cellIs" dxfId="18603" priority="2802" operator="equal">
      <formula>"연"</formula>
    </cfRule>
    <cfRule type="cellIs" dxfId="18602" priority="2803" operator="equal">
      <formula>"연"</formula>
    </cfRule>
    <cfRule type="cellIs" dxfId="18601" priority="2804" operator="equal">
      <formula>"연"</formula>
    </cfRule>
    <cfRule type="cellIs" dxfId="18600" priority="2805" operator="equal">
      <formula>"연"</formula>
    </cfRule>
    <cfRule type="cellIs" dxfId="18599" priority="2806" operator="equal">
      <formula>"연"</formula>
    </cfRule>
    <cfRule type="cellIs" dxfId="18598" priority="2807" operator="equal">
      <formula>"연"</formula>
    </cfRule>
    <cfRule type="cellIs" dxfId="18597" priority="2808" operator="equal">
      <formula>"연"</formula>
    </cfRule>
    <cfRule type="cellIs" dxfId="18596" priority="2809" operator="equal">
      <formula>"연"</formula>
    </cfRule>
    <cfRule type="cellIs" dxfId="18595" priority="2810" operator="equal">
      <formula>"연"</formula>
    </cfRule>
    <cfRule type="cellIs" dxfId="18594" priority="2811" operator="equal">
      <formula>"연"</formula>
    </cfRule>
    <cfRule type="cellIs" dxfId="18593" priority="2812" operator="equal">
      <formula>"연"</formula>
    </cfRule>
    <cfRule type="cellIs" dxfId="18592" priority="2813" operator="equal">
      <formula>"연"</formula>
    </cfRule>
    <cfRule type="cellIs" dxfId="18591" priority="2814" operator="equal">
      <formula>"연"</formula>
    </cfRule>
    <cfRule type="cellIs" dxfId="18590" priority="2815" operator="equal">
      <formula>"연"</formula>
    </cfRule>
    <cfRule type="cellIs" dxfId="18589" priority="2816" operator="equal">
      <formula>"연"</formula>
    </cfRule>
    <cfRule type="cellIs" dxfId="18588" priority="2817" operator="equal">
      <formula>"연"</formula>
    </cfRule>
    <cfRule type="cellIs" dxfId="18587" priority="2818" operator="equal">
      <formula>"연"</formula>
    </cfRule>
    <cfRule type="cellIs" dxfId="18586" priority="2819" operator="equal">
      <formula>"연"</formula>
    </cfRule>
    <cfRule type="cellIs" dxfId="18585" priority="2820" operator="equal">
      <formula>"연"</formula>
    </cfRule>
    <cfRule type="cellIs" dxfId="18584" priority="2821" operator="equal">
      <formula>"연"</formula>
    </cfRule>
    <cfRule type="cellIs" dxfId="18583" priority="2822" operator="equal">
      <formula>"연"</formula>
    </cfRule>
    <cfRule type="cellIs" dxfId="18582" priority="2823" operator="equal">
      <formula>"연"</formula>
    </cfRule>
  </conditionalFormatting>
  <conditionalFormatting sqref="N37">
    <cfRule type="cellIs" dxfId="18581" priority="3576" operator="equal">
      <formula>"연"</formula>
    </cfRule>
    <cfRule type="cellIs" dxfId="18580" priority="3577" operator="equal">
      <formula>"연"</formula>
    </cfRule>
    <cfRule type="cellIs" dxfId="18579" priority="3578" operator="equal">
      <formula>"연"</formula>
    </cfRule>
    <cfRule type="cellIs" dxfId="18578" priority="3579" operator="equal">
      <formula>"연"</formula>
    </cfRule>
    <cfRule type="cellIs" dxfId="18577" priority="3580" operator="equal">
      <formula>"연"</formula>
    </cfRule>
    <cfRule type="cellIs" dxfId="18576" priority="3581" operator="equal">
      <formula>"연"</formula>
    </cfRule>
    <cfRule type="cellIs" dxfId="18575" priority="3582" operator="equal">
      <formula>"연"</formula>
    </cfRule>
    <cfRule type="cellIs" dxfId="18574" priority="3583" operator="equal">
      <formula>"연"</formula>
    </cfRule>
    <cfRule type="cellIs" dxfId="18573" priority="3584" operator="equal">
      <formula>"연"</formula>
    </cfRule>
    <cfRule type="cellIs" dxfId="18572" priority="3585" operator="equal">
      <formula>"연"</formula>
    </cfRule>
    <cfRule type="cellIs" dxfId="18571" priority="3586" operator="equal">
      <formula>"연"</formula>
    </cfRule>
    <cfRule type="cellIs" dxfId="18570" priority="3587" operator="equal">
      <formula>"연"</formula>
    </cfRule>
    <cfRule type="cellIs" dxfId="18569" priority="3588" operator="equal">
      <formula>"연"</formula>
    </cfRule>
    <cfRule type="cellIs" dxfId="18568" priority="3589" operator="equal">
      <formula>"연"</formula>
    </cfRule>
    <cfRule type="cellIs" dxfId="18567" priority="3590" operator="equal">
      <formula>"연"</formula>
    </cfRule>
    <cfRule type="cellIs" dxfId="18566" priority="3591" operator="equal">
      <formula>"연"</formula>
    </cfRule>
    <cfRule type="cellIs" dxfId="18565" priority="3592" operator="equal">
      <formula>"연"</formula>
    </cfRule>
    <cfRule type="cellIs" dxfId="18564" priority="3593" operator="equal">
      <formula>"연"</formula>
    </cfRule>
    <cfRule type="cellIs" dxfId="18563" priority="3594" operator="equal">
      <formula>"연"</formula>
    </cfRule>
    <cfRule type="cellIs" dxfId="18562" priority="3595" operator="equal">
      <formula>"연"</formula>
    </cfRule>
    <cfRule type="cellIs" dxfId="18561" priority="3596" operator="equal">
      <formula>"연"</formula>
    </cfRule>
    <cfRule type="cellIs" dxfId="18560" priority="3597" operator="equal">
      <formula>"연"</formula>
    </cfRule>
    <cfRule type="cellIs" dxfId="18559" priority="3598" operator="equal">
      <formula>"연"</formula>
    </cfRule>
    <cfRule type="cellIs" dxfId="18558" priority="3599" operator="equal">
      <formula>"연"</formula>
    </cfRule>
    <cfRule type="cellIs" dxfId="18557" priority="3600" operator="equal">
      <formula>"연"</formula>
    </cfRule>
    <cfRule type="cellIs" dxfId="18556" priority="3601" operator="equal">
      <formula>"연"</formula>
    </cfRule>
    <cfRule type="cellIs" dxfId="18555" priority="3602" operator="equal">
      <formula>"연"</formula>
    </cfRule>
  </conditionalFormatting>
  <conditionalFormatting sqref="N36:P36">
    <cfRule type="cellIs" dxfId="18554" priority="2794" operator="equal">
      <formula>"연"</formula>
    </cfRule>
    <cfRule type="cellIs" dxfId="18553" priority="2795" operator="equal">
      <formula>"연"</formula>
    </cfRule>
  </conditionalFormatting>
  <conditionalFormatting sqref="O32">
    <cfRule type="cellIs" dxfId="18552" priority="627" operator="equal">
      <formula>"연"</formula>
    </cfRule>
  </conditionalFormatting>
  <conditionalFormatting sqref="O34">
    <cfRule type="cellIs" dxfId="18551" priority="2171" operator="equal">
      <formula>"연"</formula>
    </cfRule>
    <cfRule type="cellIs" dxfId="18550" priority="2172" operator="equal">
      <formula>"연"</formula>
    </cfRule>
    <cfRule type="cellIs" dxfId="18549" priority="2173" operator="equal">
      <formula>"연"</formula>
    </cfRule>
    <cfRule type="cellIs" dxfId="18548" priority="2174" operator="equal">
      <formula>"연"</formula>
    </cfRule>
    <cfRule type="cellIs" dxfId="18547" priority="2175" operator="equal">
      <formula>"연"</formula>
    </cfRule>
    <cfRule type="cellIs" dxfId="18546" priority="2176" operator="equal">
      <formula>"연"</formula>
    </cfRule>
    <cfRule type="cellIs" dxfId="18545" priority="2177" operator="equal">
      <formula>"연"</formula>
    </cfRule>
    <cfRule type="cellIs" dxfId="18544" priority="2178" operator="equal">
      <formula>"연"</formula>
    </cfRule>
    <cfRule type="cellIs" dxfId="18543" priority="2179" operator="equal">
      <formula>"연"</formula>
    </cfRule>
    <cfRule type="cellIs" dxfId="18542" priority="2180" operator="equal">
      <formula>"연"</formula>
    </cfRule>
    <cfRule type="cellIs" dxfId="18541" priority="2181" operator="equal">
      <formula>"연"</formula>
    </cfRule>
    <cfRule type="cellIs" dxfId="18540" priority="2182" operator="equal">
      <formula>"연"</formula>
    </cfRule>
    <cfRule type="cellIs" dxfId="18539" priority="2183" operator="equal">
      <formula>"연"</formula>
    </cfRule>
    <cfRule type="cellIs" dxfId="18538" priority="2184" operator="equal">
      <formula>"연"</formula>
    </cfRule>
    <cfRule type="cellIs" dxfId="18537" priority="2185" operator="equal">
      <formula>"연"</formula>
    </cfRule>
    <cfRule type="cellIs" dxfId="18536" priority="2186" operator="equal">
      <formula>"연"</formula>
    </cfRule>
    <cfRule type="cellIs" dxfId="18535" priority="2187" operator="equal">
      <formula>"연"</formula>
    </cfRule>
    <cfRule type="cellIs" dxfId="18534" priority="2188" operator="equal">
      <formula>"연"</formula>
    </cfRule>
    <cfRule type="cellIs" dxfId="18533" priority="2189" operator="equal">
      <formula>"연"</formula>
    </cfRule>
  </conditionalFormatting>
  <conditionalFormatting sqref="O35">
    <cfRule type="cellIs" dxfId="18532" priority="3523" operator="equal">
      <formula>"연"</formula>
    </cfRule>
    <cfRule type="cellIs" dxfId="18531" priority="3524" operator="equal">
      <formula>"연"</formula>
    </cfRule>
    <cfRule type="cellIs" dxfId="18530" priority="3525" operator="equal">
      <formula>"연"</formula>
    </cfRule>
    <cfRule type="cellIs" dxfId="18529" priority="3526" operator="equal">
      <formula>"연"</formula>
    </cfRule>
    <cfRule type="cellIs" dxfId="18528" priority="3527" operator="equal">
      <formula>"연"</formula>
    </cfRule>
    <cfRule type="cellIs" dxfId="18527" priority="3528" operator="equal">
      <formula>"연"</formula>
    </cfRule>
    <cfRule type="cellIs" dxfId="18526" priority="3529" operator="equal">
      <formula>"연"</formula>
    </cfRule>
    <cfRule type="cellIs" dxfId="18525" priority="3530" operator="equal">
      <formula>"연"</formula>
    </cfRule>
    <cfRule type="cellIs" dxfId="18524" priority="3531" operator="equal">
      <formula>"연"</formula>
    </cfRule>
    <cfRule type="cellIs" dxfId="18523" priority="3532" operator="equal">
      <formula>"연"</formula>
    </cfRule>
    <cfRule type="cellIs" dxfId="18522" priority="3533" operator="equal">
      <formula>"연"</formula>
    </cfRule>
    <cfRule type="cellIs" dxfId="18521" priority="3534" operator="equal">
      <formula>"연"</formula>
    </cfRule>
    <cfRule type="cellIs" dxfId="18520" priority="3535" operator="equal">
      <formula>"연"</formula>
    </cfRule>
    <cfRule type="cellIs" dxfId="18519" priority="3536" operator="equal">
      <formula>"연"</formula>
    </cfRule>
    <cfRule type="cellIs" dxfId="18518" priority="3537" operator="equal">
      <formula>"연"</formula>
    </cfRule>
    <cfRule type="cellIs" dxfId="18517" priority="3538" operator="equal">
      <formula>"연"</formula>
    </cfRule>
    <cfRule type="cellIs" dxfId="18516" priority="3539" operator="equal">
      <formula>"연"</formula>
    </cfRule>
    <cfRule type="cellIs" dxfId="18515" priority="3540" operator="equal">
      <formula>"연"</formula>
    </cfRule>
    <cfRule type="cellIs" dxfId="18514" priority="3541" operator="equal">
      <formula>"연"</formula>
    </cfRule>
    <cfRule type="cellIs" dxfId="18513" priority="3542" operator="equal">
      <formula>"연"</formula>
    </cfRule>
    <cfRule type="cellIs" dxfId="18512" priority="3543" operator="equal">
      <formula>"연"</formula>
    </cfRule>
    <cfRule type="cellIs" dxfId="18511" priority="3544" operator="equal">
      <formula>"연"</formula>
    </cfRule>
    <cfRule type="cellIs" dxfId="18510" priority="3545" operator="equal">
      <formula>"연"</formula>
    </cfRule>
    <cfRule type="cellIs" dxfId="18509" priority="3546" operator="equal">
      <formula>"연"</formula>
    </cfRule>
    <cfRule type="cellIs" dxfId="18508" priority="3547" operator="equal">
      <formula>"연"</formula>
    </cfRule>
    <cfRule type="cellIs" dxfId="18507" priority="3548" operator="equal">
      <formula>"연"</formula>
    </cfRule>
    <cfRule type="cellIs" dxfId="18506" priority="3549" operator="equal">
      <formula>"연"</formula>
    </cfRule>
  </conditionalFormatting>
  <conditionalFormatting sqref="O35:O36">
    <cfRule type="cellIs" dxfId="18505" priority="2796" operator="equal">
      <formula>"연"</formula>
    </cfRule>
  </conditionalFormatting>
  <conditionalFormatting sqref="O36">
    <cfRule type="cellIs" dxfId="18504" priority="2769" operator="equal">
      <formula>"연"</formula>
    </cfRule>
    <cfRule type="cellIs" dxfId="18503" priority="2770" operator="equal">
      <formula>"연"</formula>
    </cfRule>
    <cfRule type="cellIs" dxfId="18502" priority="2771" operator="equal">
      <formula>"연"</formula>
    </cfRule>
    <cfRule type="cellIs" dxfId="18501" priority="2772" operator="equal">
      <formula>"연"</formula>
    </cfRule>
    <cfRule type="cellIs" dxfId="18500" priority="2773" operator="equal">
      <formula>"연"</formula>
    </cfRule>
    <cfRule type="cellIs" dxfId="18499" priority="2774" operator="equal">
      <formula>"연"</formula>
    </cfRule>
    <cfRule type="cellIs" dxfId="18498" priority="2775" operator="equal">
      <formula>"연"</formula>
    </cfRule>
    <cfRule type="cellIs" dxfId="18497" priority="2776" operator="equal">
      <formula>"연"</formula>
    </cfRule>
    <cfRule type="cellIs" dxfId="18496" priority="2777" operator="equal">
      <formula>"연"</formula>
    </cfRule>
    <cfRule type="cellIs" dxfId="18495" priority="2778" operator="equal">
      <formula>"연"</formula>
    </cfRule>
    <cfRule type="cellIs" dxfId="18494" priority="2779" operator="equal">
      <formula>"연"</formula>
    </cfRule>
    <cfRule type="cellIs" dxfId="18493" priority="2780" operator="equal">
      <formula>"연"</formula>
    </cfRule>
    <cfRule type="cellIs" dxfId="18492" priority="2781" operator="equal">
      <formula>"연"</formula>
    </cfRule>
    <cfRule type="cellIs" dxfId="18491" priority="2782" operator="equal">
      <formula>"연"</formula>
    </cfRule>
    <cfRule type="cellIs" dxfId="18490" priority="2783" operator="equal">
      <formula>"연"</formula>
    </cfRule>
    <cfRule type="cellIs" dxfId="18489" priority="2784" operator="equal">
      <formula>"연"</formula>
    </cfRule>
    <cfRule type="cellIs" dxfId="18488" priority="2785" operator="equal">
      <formula>"연"</formula>
    </cfRule>
    <cfRule type="cellIs" dxfId="18487" priority="2786" operator="equal">
      <formula>"연"</formula>
    </cfRule>
    <cfRule type="cellIs" dxfId="18486" priority="2787" operator="equal">
      <formula>"연"</formula>
    </cfRule>
    <cfRule type="cellIs" dxfId="18485" priority="2788" operator="equal">
      <formula>"연"</formula>
    </cfRule>
    <cfRule type="cellIs" dxfId="18484" priority="2789" operator="equal">
      <formula>"연"</formula>
    </cfRule>
    <cfRule type="cellIs" dxfId="18483" priority="2790" operator="equal">
      <formula>"연"</formula>
    </cfRule>
    <cfRule type="cellIs" dxfId="18482" priority="2791" operator="equal">
      <formula>"연"</formula>
    </cfRule>
    <cfRule type="cellIs" dxfId="18481" priority="2792" operator="equal">
      <formula>"연"</formula>
    </cfRule>
    <cfRule type="cellIs" dxfId="18480" priority="2793" operator="equal">
      <formula>"연"</formula>
    </cfRule>
  </conditionalFormatting>
  <conditionalFormatting sqref="O36:O37">
    <cfRule type="cellIs" dxfId="18479" priority="2131" operator="equal">
      <formula>"연"</formula>
    </cfRule>
  </conditionalFormatting>
  <conditionalFormatting sqref="O37">
    <cfRule type="cellIs" dxfId="18478" priority="2113" operator="equal">
      <formula>"연"</formula>
    </cfRule>
    <cfRule type="cellIs" dxfId="18477" priority="2114" operator="equal">
      <formula>"연"</formula>
    </cfRule>
    <cfRule type="cellIs" dxfId="18476" priority="2115" operator="equal">
      <formula>"연"</formula>
    </cfRule>
    <cfRule type="cellIs" dxfId="18475" priority="2116" operator="equal">
      <formula>"연"</formula>
    </cfRule>
    <cfRule type="cellIs" dxfId="18474" priority="2117" operator="equal">
      <formula>"연"</formula>
    </cfRule>
    <cfRule type="cellIs" dxfId="18473" priority="2118" operator="equal">
      <formula>"연"</formula>
    </cfRule>
    <cfRule type="cellIs" dxfId="18472" priority="2119" operator="equal">
      <formula>"연"</formula>
    </cfRule>
    <cfRule type="cellIs" dxfId="18471" priority="2120" operator="equal">
      <formula>"연"</formula>
    </cfRule>
    <cfRule type="cellIs" dxfId="18470" priority="2121" operator="equal">
      <formula>"연"</formula>
    </cfRule>
    <cfRule type="cellIs" dxfId="18469" priority="2122" operator="equal">
      <formula>"연"</formula>
    </cfRule>
    <cfRule type="cellIs" dxfId="18468" priority="2123" operator="equal">
      <formula>"연"</formula>
    </cfRule>
    <cfRule type="cellIs" dxfId="18467" priority="2124" operator="equal">
      <formula>"연"</formula>
    </cfRule>
    <cfRule type="cellIs" dxfId="18466" priority="2125" operator="equal">
      <formula>"연"</formula>
    </cfRule>
    <cfRule type="cellIs" dxfId="18465" priority="2126" operator="equal">
      <formula>"연"</formula>
    </cfRule>
    <cfRule type="cellIs" dxfId="18464" priority="2127" operator="equal">
      <formula>"연"</formula>
    </cfRule>
    <cfRule type="cellIs" dxfId="18463" priority="2128" operator="equal">
      <formula>"연"</formula>
    </cfRule>
    <cfRule type="cellIs" dxfId="18462" priority="2129" operator="equal">
      <formula>"연"</formula>
    </cfRule>
    <cfRule type="cellIs" dxfId="18461" priority="2130" operator="equal">
      <formula>"연"</formula>
    </cfRule>
    <cfRule type="cellIs" dxfId="18460" priority="2132" operator="equal">
      <formula>"연"</formula>
    </cfRule>
  </conditionalFormatting>
  <conditionalFormatting sqref="O34:P34">
    <cfRule type="cellIs" dxfId="18459" priority="2169" operator="equal">
      <formula>"연"</formula>
    </cfRule>
  </conditionalFormatting>
  <conditionalFormatting sqref="P7">
    <cfRule type="cellIs" dxfId="18458" priority="470" operator="equal">
      <formula>"연"</formula>
    </cfRule>
    <cfRule type="cellIs" dxfId="18457" priority="471" operator="equal">
      <formula>"연"</formula>
    </cfRule>
    <cfRule type="cellIs" dxfId="18456" priority="472" operator="equal">
      <formula>"연"</formula>
    </cfRule>
    <cfRule type="cellIs" dxfId="18455" priority="473" operator="equal">
      <formula>"연"</formula>
    </cfRule>
    <cfRule type="cellIs" dxfId="18454" priority="474" operator="equal">
      <formula>"연"</formula>
    </cfRule>
    <cfRule type="cellIs" dxfId="18453" priority="475" operator="equal">
      <formula>"연"</formula>
    </cfRule>
    <cfRule type="cellIs" dxfId="18452" priority="476" operator="equal">
      <formula>"연"</formula>
    </cfRule>
    <cfRule type="cellIs" dxfId="18451" priority="477" operator="equal">
      <formula>"연"</formula>
    </cfRule>
  </conditionalFormatting>
  <conditionalFormatting sqref="P10">
    <cfRule type="cellIs" dxfId="18450" priority="462" operator="equal">
      <formula>"연"</formula>
    </cfRule>
    <cfRule type="cellIs" dxfId="18449" priority="463" operator="equal">
      <formula>"연"</formula>
    </cfRule>
    <cfRule type="cellIs" dxfId="18448" priority="464" operator="equal">
      <formula>"연"</formula>
    </cfRule>
    <cfRule type="cellIs" dxfId="18447" priority="465" operator="equal">
      <formula>"연"</formula>
    </cfRule>
    <cfRule type="cellIs" dxfId="18446" priority="466" operator="equal">
      <formula>"연"</formula>
    </cfRule>
    <cfRule type="cellIs" dxfId="18445" priority="467" operator="equal">
      <formula>"연"</formula>
    </cfRule>
    <cfRule type="cellIs" dxfId="18444" priority="468" operator="equal">
      <formula>"연"</formula>
    </cfRule>
    <cfRule type="cellIs" dxfId="18443" priority="469" operator="equal">
      <formula>"연"</formula>
    </cfRule>
  </conditionalFormatting>
  <conditionalFormatting sqref="P30">
    <cfRule type="cellIs" dxfId="18442" priority="454" operator="equal">
      <formula>"연"</formula>
    </cfRule>
    <cfRule type="cellIs" dxfId="18441" priority="455" operator="equal">
      <formula>"연"</formula>
    </cfRule>
    <cfRule type="cellIs" dxfId="18440" priority="456" operator="equal">
      <formula>"연"</formula>
    </cfRule>
    <cfRule type="cellIs" dxfId="18439" priority="457" operator="equal">
      <formula>"연"</formula>
    </cfRule>
    <cfRule type="cellIs" dxfId="18438" priority="458" operator="equal">
      <formula>"연"</formula>
    </cfRule>
    <cfRule type="cellIs" dxfId="18437" priority="459" operator="equal">
      <formula>"연"</formula>
    </cfRule>
    <cfRule type="cellIs" dxfId="18436" priority="460" operator="equal">
      <formula>"연"</formula>
    </cfRule>
    <cfRule type="cellIs" dxfId="18435" priority="461" operator="equal">
      <formula>"연"</formula>
    </cfRule>
  </conditionalFormatting>
  <conditionalFormatting sqref="P34">
    <cfRule type="cellIs" dxfId="18434" priority="2152" operator="equal">
      <formula>"연"</formula>
    </cfRule>
    <cfRule type="cellIs" dxfId="18433" priority="2153" operator="equal">
      <formula>"연"</formula>
    </cfRule>
    <cfRule type="cellIs" dxfId="18432" priority="2154" operator="equal">
      <formula>"연"</formula>
    </cfRule>
    <cfRule type="cellIs" dxfId="18431" priority="2155" operator="equal">
      <formula>"연"</formula>
    </cfRule>
    <cfRule type="cellIs" dxfId="18430" priority="2156" operator="equal">
      <formula>"연"</formula>
    </cfRule>
    <cfRule type="cellIs" dxfId="18429" priority="2157" operator="equal">
      <formula>"연"</formula>
    </cfRule>
    <cfRule type="cellIs" dxfId="18428" priority="2158" operator="equal">
      <formula>"연"</formula>
    </cfRule>
    <cfRule type="cellIs" dxfId="18427" priority="2159" operator="equal">
      <formula>"연"</formula>
    </cfRule>
    <cfRule type="cellIs" dxfId="18426" priority="2160" operator="equal">
      <formula>"연"</formula>
    </cfRule>
    <cfRule type="cellIs" dxfId="18425" priority="2161" operator="equal">
      <formula>"연"</formula>
    </cfRule>
    <cfRule type="cellIs" dxfId="18424" priority="2162" operator="equal">
      <formula>"연"</formula>
    </cfRule>
    <cfRule type="cellIs" dxfId="18423" priority="2163" operator="equal">
      <formula>"연"</formula>
    </cfRule>
    <cfRule type="cellIs" dxfId="18422" priority="2164" operator="equal">
      <formula>"연"</formula>
    </cfRule>
    <cfRule type="cellIs" dxfId="18421" priority="2165" operator="equal">
      <formula>"연"</formula>
    </cfRule>
    <cfRule type="cellIs" dxfId="18420" priority="2166" operator="equal">
      <formula>"연"</formula>
    </cfRule>
    <cfRule type="cellIs" dxfId="18419" priority="2167" operator="equal">
      <formula>"연"</formula>
    </cfRule>
    <cfRule type="cellIs" dxfId="18418" priority="2168" operator="equal">
      <formula>"연"</formula>
    </cfRule>
    <cfRule type="cellIs" dxfId="18417" priority="2170" operator="equal">
      <formula>"연"</formula>
    </cfRule>
  </conditionalFormatting>
  <conditionalFormatting sqref="P34:P35">
    <cfRule type="cellIs" dxfId="18416" priority="2150" operator="equal">
      <formula>"연"</formula>
    </cfRule>
  </conditionalFormatting>
  <conditionalFormatting sqref="P35">
    <cfRule type="cellIs" dxfId="18415" priority="2133" operator="equal">
      <formula>"연"</formula>
    </cfRule>
    <cfRule type="cellIs" dxfId="18414" priority="2134" operator="equal">
      <formula>"연"</formula>
    </cfRule>
    <cfRule type="cellIs" dxfId="18413" priority="2135" operator="equal">
      <formula>"연"</formula>
    </cfRule>
    <cfRule type="cellIs" dxfId="18412" priority="2136" operator="equal">
      <formula>"연"</formula>
    </cfRule>
    <cfRule type="cellIs" dxfId="18411" priority="2137" operator="equal">
      <formula>"연"</formula>
    </cfRule>
    <cfRule type="cellIs" dxfId="18410" priority="2138" operator="equal">
      <formula>"연"</formula>
    </cfRule>
    <cfRule type="cellIs" dxfId="18409" priority="2139" operator="equal">
      <formula>"연"</formula>
    </cfRule>
    <cfRule type="cellIs" dxfId="18408" priority="2140" operator="equal">
      <formula>"연"</formula>
    </cfRule>
    <cfRule type="cellIs" dxfId="18407" priority="2141" operator="equal">
      <formula>"연"</formula>
    </cfRule>
    <cfRule type="cellIs" dxfId="18406" priority="2142" operator="equal">
      <formula>"연"</formula>
    </cfRule>
    <cfRule type="cellIs" dxfId="18405" priority="2143" operator="equal">
      <formula>"연"</formula>
    </cfRule>
    <cfRule type="cellIs" dxfId="18404" priority="2144" operator="equal">
      <formula>"연"</formula>
    </cfRule>
    <cfRule type="cellIs" dxfId="18403" priority="2145" operator="equal">
      <formula>"연"</formula>
    </cfRule>
    <cfRule type="cellIs" dxfId="18402" priority="2146" operator="equal">
      <formula>"연"</formula>
    </cfRule>
    <cfRule type="cellIs" dxfId="18401" priority="2147" operator="equal">
      <formula>"연"</formula>
    </cfRule>
    <cfRule type="cellIs" dxfId="18400" priority="2148" operator="equal">
      <formula>"연"</formula>
    </cfRule>
    <cfRule type="cellIs" dxfId="18399" priority="2149" operator="equal">
      <formula>"연"</formula>
    </cfRule>
    <cfRule type="cellIs" dxfId="18398" priority="2151" operator="equal">
      <formula>"연"</formula>
    </cfRule>
  </conditionalFormatting>
  <conditionalFormatting sqref="P36">
    <cfRule type="cellIs" dxfId="18397" priority="3497" operator="equal">
      <formula>"연"</formula>
    </cfRule>
    <cfRule type="cellIs" dxfId="18396" priority="3498" operator="equal">
      <formula>"연"</formula>
    </cfRule>
    <cfRule type="cellIs" dxfId="18395" priority="3499" operator="equal">
      <formula>"연"</formula>
    </cfRule>
    <cfRule type="cellIs" dxfId="18394" priority="3500" operator="equal">
      <formula>"연"</formula>
    </cfRule>
    <cfRule type="cellIs" dxfId="18393" priority="3501" operator="equal">
      <formula>"연"</formula>
    </cfRule>
    <cfRule type="cellIs" dxfId="18392" priority="3502" operator="equal">
      <formula>"연"</formula>
    </cfRule>
    <cfRule type="cellIs" dxfId="18391" priority="3503" operator="equal">
      <formula>"연"</formula>
    </cfRule>
    <cfRule type="cellIs" dxfId="18390" priority="3504" operator="equal">
      <formula>"연"</formula>
    </cfRule>
    <cfRule type="cellIs" dxfId="18389" priority="3505" operator="equal">
      <formula>"연"</formula>
    </cfRule>
    <cfRule type="cellIs" dxfId="18388" priority="3506" operator="equal">
      <formula>"연"</formula>
    </cfRule>
    <cfRule type="cellIs" dxfId="18387" priority="3507" operator="equal">
      <formula>"연"</formula>
    </cfRule>
    <cfRule type="cellIs" dxfId="18386" priority="3508" operator="equal">
      <formula>"연"</formula>
    </cfRule>
    <cfRule type="cellIs" dxfId="18385" priority="3509" operator="equal">
      <formula>"연"</formula>
    </cfRule>
    <cfRule type="cellIs" dxfId="18384" priority="3510" operator="equal">
      <formula>"연"</formula>
    </cfRule>
    <cfRule type="cellIs" dxfId="18383" priority="3511" operator="equal">
      <formula>"연"</formula>
    </cfRule>
    <cfRule type="cellIs" dxfId="18382" priority="3512" operator="equal">
      <formula>"연"</formula>
    </cfRule>
    <cfRule type="cellIs" dxfId="18381" priority="3513" operator="equal">
      <formula>"연"</formula>
    </cfRule>
    <cfRule type="cellIs" dxfId="18380" priority="3514" operator="equal">
      <formula>"연"</formula>
    </cfRule>
    <cfRule type="cellIs" dxfId="18379" priority="3515" operator="equal">
      <formula>"연"</formula>
    </cfRule>
    <cfRule type="cellIs" dxfId="18378" priority="3516" operator="equal">
      <formula>"연"</formula>
    </cfRule>
    <cfRule type="cellIs" dxfId="18377" priority="3517" operator="equal">
      <formula>"연"</formula>
    </cfRule>
    <cfRule type="cellIs" dxfId="18376" priority="3518" operator="equal">
      <formula>"연"</formula>
    </cfRule>
    <cfRule type="cellIs" dxfId="18375" priority="3519" operator="equal">
      <formula>"연"</formula>
    </cfRule>
    <cfRule type="cellIs" dxfId="18374" priority="3520" operator="equal">
      <formula>"연"</formula>
    </cfRule>
    <cfRule type="cellIs" dxfId="18373" priority="3521" operator="equal">
      <formula>"연"</formula>
    </cfRule>
    <cfRule type="cellIs" dxfId="18372" priority="3522" operator="equal">
      <formula>"연"</formula>
    </cfRule>
  </conditionalFormatting>
  <conditionalFormatting sqref="P37">
    <cfRule type="cellIs" dxfId="18371" priority="2741" operator="equal">
      <formula>"연"</formula>
    </cfRule>
    <cfRule type="cellIs" dxfId="18370" priority="2742" operator="equal">
      <formula>"연"</formula>
    </cfRule>
    <cfRule type="cellIs" dxfId="18369" priority="2743" operator="equal">
      <formula>"연"</formula>
    </cfRule>
    <cfRule type="cellIs" dxfId="18368" priority="2744" operator="equal">
      <formula>"연"</formula>
    </cfRule>
    <cfRule type="cellIs" dxfId="18367" priority="2745" operator="equal">
      <formula>"연"</formula>
    </cfRule>
    <cfRule type="cellIs" dxfId="18366" priority="2746" operator="equal">
      <formula>"연"</formula>
    </cfRule>
    <cfRule type="cellIs" dxfId="18365" priority="2747" operator="equal">
      <formula>"연"</formula>
    </cfRule>
    <cfRule type="cellIs" dxfId="18364" priority="2748" operator="equal">
      <formula>"연"</formula>
    </cfRule>
    <cfRule type="cellIs" dxfId="18363" priority="2749" operator="equal">
      <formula>"연"</formula>
    </cfRule>
    <cfRule type="cellIs" dxfId="18362" priority="2750" operator="equal">
      <formula>"연"</formula>
    </cfRule>
    <cfRule type="cellIs" dxfId="18361" priority="2751" operator="equal">
      <formula>"연"</formula>
    </cfRule>
    <cfRule type="cellIs" dxfId="18360" priority="2752" operator="equal">
      <formula>"연"</formula>
    </cfRule>
    <cfRule type="cellIs" dxfId="18359" priority="2753" operator="equal">
      <formula>"연"</formula>
    </cfRule>
    <cfRule type="cellIs" dxfId="18358" priority="2754" operator="equal">
      <formula>"연"</formula>
    </cfRule>
    <cfRule type="cellIs" dxfId="18357" priority="2755" operator="equal">
      <formula>"연"</formula>
    </cfRule>
    <cfRule type="cellIs" dxfId="18356" priority="2756" operator="equal">
      <formula>"연"</formula>
    </cfRule>
    <cfRule type="cellIs" dxfId="18355" priority="2757" operator="equal">
      <formula>"연"</formula>
    </cfRule>
    <cfRule type="cellIs" dxfId="18354" priority="2758" operator="equal">
      <formula>"연"</formula>
    </cfRule>
    <cfRule type="cellIs" dxfId="18353" priority="2759" operator="equal">
      <formula>"연"</formula>
    </cfRule>
    <cfRule type="cellIs" dxfId="18352" priority="2760" operator="equal">
      <formula>"연"</formula>
    </cfRule>
    <cfRule type="cellIs" dxfId="18351" priority="2761" operator="equal">
      <formula>"연"</formula>
    </cfRule>
    <cfRule type="cellIs" dxfId="18350" priority="2762" operator="equal">
      <formula>"연"</formula>
    </cfRule>
    <cfRule type="cellIs" dxfId="18349" priority="2763" operator="equal">
      <formula>"연"</formula>
    </cfRule>
    <cfRule type="cellIs" dxfId="18348" priority="2764" operator="equal">
      <formula>"연"</formula>
    </cfRule>
    <cfRule type="cellIs" dxfId="18347" priority="2765" operator="equal">
      <formula>"연"</formula>
    </cfRule>
    <cfRule type="cellIs" dxfId="18346" priority="2766" operator="equal">
      <formula>"연"</formula>
    </cfRule>
    <cfRule type="cellIs" dxfId="18345" priority="2767" operator="equal">
      <formula>"연"</formula>
    </cfRule>
    <cfRule type="cellIs" dxfId="18344" priority="2768" operator="equal">
      <formula>"연"</formula>
    </cfRule>
  </conditionalFormatting>
  <conditionalFormatting sqref="P35:Q35">
    <cfRule type="cellIs" dxfId="18343" priority="2111" operator="equal">
      <formula>"연"</formula>
    </cfRule>
  </conditionalFormatting>
  <conditionalFormatting sqref="P37:Q37">
    <cfRule type="cellIs" dxfId="18342" priority="2740" operator="equal">
      <formula>"연"</formula>
    </cfRule>
  </conditionalFormatting>
  <conditionalFormatting sqref="Q11">
    <cfRule type="cellIs" dxfId="18341" priority="448" operator="equal">
      <formula>"연"</formula>
    </cfRule>
    <cfRule type="cellIs" dxfId="18340" priority="449" operator="equal">
      <formula>"연"</formula>
    </cfRule>
    <cfRule type="cellIs" dxfId="18339" priority="450" operator="equal">
      <formula>"연"</formula>
    </cfRule>
    <cfRule type="cellIs" dxfId="18338" priority="451" operator="equal">
      <formula>"연"</formula>
    </cfRule>
    <cfRule type="cellIs" dxfId="18337" priority="452" operator="equal">
      <formula>"연"</formula>
    </cfRule>
    <cfRule type="cellIs" dxfId="18336" priority="453" operator="equal">
      <formula>"연"</formula>
    </cfRule>
  </conditionalFormatting>
  <conditionalFormatting sqref="Q11:Q12">
    <cfRule type="cellIs" dxfId="18335" priority="446" operator="equal">
      <formula>"연"</formula>
    </cfRule>
    <cfRule type="cellIs" dxfId="18334" priority="447" operator="equal">
      <formula>"연"</formula>
    </cfRule>
  </conditionalFormatting>
  <conditionalFormatting sqref="Q12">
    <cfRule type="cellIs" dxfId="18333" priority="440" operator="equal">
      <formula>"연"</formula>
    </cfRule>
    <cfRule type="cellIs" dxfId="18332" priority="441" operator="equal">
      <formula>"연"</formula>
    </cfRule>
    <cfRule type="cellIs" dxfId="18331" priority="442" operator="equal">
      <formula>"연"</formula>
    </cfRule>
    <cfRule type="cellIs" dxfId="18330" priority="443" operator="equal">
      <formula>"연"</formula>
    </cfRule>
    <cfRule type="cellIs" dxfId="18329" priority="444" operator="equal">
      <formula>"연"</formula>
    </cfRule>
    <cfRule type="cellIs" dxfId="18328" priority="445" operator="equal">
      <formula>"연"</formula>
    </cfRule>
  </conditionalFormatting>
  <conditionalFormatting sqref="Q26">
    <cfRule type="cellIs" dxfId="18327" priority="432" operator="equal">
      <formula>"연"</formula>
    </cfRule>
    <cfRule type="cellIs" dxfId="18326" priority="433" operator="equal">
      <formula>"연"</formula>
    </cfRule>
    <cfRule type="cellIs" dxfId="18325" priority="434" operator="equal">
      <formula>"연"</formula>
    </cfRule>
    <cfRule type="cellIs" dxfId="18324" priority="435" operator="equal">
      <formula>"연"</formula>
    </cfRule>
    <cfRule type="cellIs" dxfId="18323" priority="436" operator="equal">
      <formula>"연"</formula>
    </cfRule>
    <cfRule type="cellIs" dxfId="18322" priority="437" operator="equal">
      <formula>"연"</formula>
    </cfRule>
    <cfRule type="cellIs" dxfId="18321" priority="438" operator="equal">
      <formula>"연"</formula>
    </cfRule>
    <cfRule type="cellIs" dxfId="18320" priority="439" operator="equal">
      <formula>"연"</formula>
    </cfRule>
  </conditionalFormatting>
  <conditionalFormatting sqref="Q34">
    <cfRule type="cellIs" dxfId="18319" priority="3471" operator="equal">
      <formula>"연"</formula>
    </cfRule>
    <cfRule type="cellIs" dxfId="18318" priority="3472" operator="equal">
      <formula>"연"</formula>
    </cfRule>
    <cfRule type="cellIs" dxfId="18317" priority="3473" operator="equal">
      <formula>"연"</formula>
    </cfRule>
    <cfRule type="cellIs" dxfId="18316" priority="3474" operator="equal">
      <formula>"연"</formula>
    </cfRule>
    <cfRule type="cellIs" dxfId="18315" priority="3475" operator="equal">
      <formula>"연"</formula>
    </cfRule>
    <cfRule type="cellIs" dxfId="18314" priority="3476" operator="equal">
      <formula>"연"</formula>
    </cfRule>
    <cfRule type="cellIs" dxfId="18313" priority="3477" operator="equal">
      <formula>"연"</formula>
    </cfRule>
    <cfRule type="cellIs" dxfId="18312" priority="3478" operator="equal">
      <formula>"연"</formula>
    </cfRule>
    <cfRule type="cellIs" dxfId="18311" priority="3479" operator="equal">
      <formula>"연"</formula>
    </cfRule>
    <cfRule type="cellIs" dxfId="18310" priority="3480" operator="equal">
      <formula>"연"</formula>
    </cfRule>
    <cfRule type="cellIs" dxfId="18309" priority="3481" operator="equal">
      <formula>"연"</formula>
    </cfRule>
    <cfRule type="cellIs" dxfId="18308" priority="3482" operator="equal">
      <formula>"연"</formula>
    </cfRule>
    <cfRule type="cellIs" dxfId="18307" priority="3483" operator="equal">
      <formula>"연"</formula>
    </cfRule>
    <cfRule type="cellIs" dxfId="18306" priority="3484" operator="equal">
      <formula>"연"</formula>
    </cfRule>
    <cfRule type="cellIs" dxfId="18305" priority="3485" operator="equal">
      <formula>"연"</formula>
    </cfRule>
    <cfRule type="cellIs" dxfId="18304" priority="3486" operator="equal">
      <formula>"연"</formula>
    </cfRule>
    <cfRule type="cellIs" dxfId="18303" priority="3487" operator="equal">
      <formula>"연"</formula>
    </cfRule>
    <cfRule type="cellIs" dxfId="18302" priority="3488" operator="equal">
      <formula>"연"</formula>
    </cfRule>
    <cfRule type="cellIs" dxfId="18301" priority="3489" operator="equal">
      <formula>"연"</formula>
    </cfRule>
    <cfRule type="cellIs" dxfId="18300" priority="3490" operator="equal">
      <formula>"연"</formula>
    </cfRule>
    <cfRule type="cellIs" dxfId="18299" priority="3491" operator="equal">
      <formula>"연"</formula>
    </cfRule>
    <cfRule type="cellIs" dxfId="18298" priority="3492" operator="equal">
      <formula>"연"</formula>
    </cfRule>
    <cfRule type="cellIs" dxfId="18297" priority="3493" operator="equal">
      <formula>"연"</formula>
    </cfRule>
    <cfRule type="cellIs" dxfId="18296" priority="3494" operator="equal">
      <formula>"연"</formula>
    </cfRule>
    <cfRule type="cellIs" dxfId="18295" priority="3495" operator="equal">
      <formula>"연"</formula>
    </cfRule>
    <cfRule type="cellIs" dxfId="18294" priority="3496" operator="equal">
      <formula>"연"</formula>
    </cfRule>
  </conditionalFormatting>
  <conditionalFormatting sqref="Q35">
    <cfRule type="cellIs" dxfId="18293" priority="2094" operator="equal">
      <formula>"연"</formula>
    </cfRule>
    <cfRule type="cellIs" dxfId="18292" priority="2095" operator="equal">
      <formula>"연"</formula>
    </cfRule>
    <cfRule type="cellIs" dxfId="18291" priority="2096" operator="equal">
      <formula>"연"</formula>
    </cfRule>
    <cfRule type="cellIs" dxfId="18290" priority="2097" operator="equal">
      <formula>"연"</formula>
    </cfRule>
    <cfRule type="cellIs" dxfId="18289" priority="2098" operator="equal">
      <formula>"연"</formula>
    </cfRule>
    <cfRule type="cellIs" dxfId="18288" priority="2099" operator="equal">
      <formula>"연"</formula>
    </cfRule>
    <cfRule type="cellIs" dxfId="18287" priority="2100" operator="equal">
      <formula>"연"</formula>
    </cfRule>
    <cfRule type="cellIs" dxfId="18286" priority="2101" operator="equal">
      <formula>"연"</formula>
    </cfRule>
    <cfRule type="cellIs" dxfId="18285" priority="2102" operator="equal">
      <formula>"연"</formula>
    </cfRule>
    <cfRule type="cellIs" dxfId="18284" priority="2103" operator="equal">
      <formula>"연"</formula>
    </cfRule>
    <cfRule type="cellIs" dxfId="18283" priority="2104" operator="equal">
      <formula>"연"</formula>
    </cfRule>
    <cfRule type="cellIs" dxfId="18282" priority="2105" operator="equal">
      <formula>"연"</formula>
    </cfRule>
    <cfRule type="cellIs" dxfId="18281" priority="2106" operator="equal">
      <formula>"연"</formula>
    </cfRule>
    <cfRule type="cellIs" dxfId="18280" priority="2107" operator="equal">
      <formula>"연"</formula>
    </cfRule>
    <cfRule type="cellIs" dxfId="18279" priority="2108" operator="equal">
      <formula>"연"</formula>
    </cfRule>
    <cfRule type="cellIs" dxfId="18278" priority="2109" operator="equal">
      <formula>"연"</formula>
    </cfRule>
    <cfRule type="cellIs" dxfId="18277" priority="2110" operator="equal">
      <formula>"연"</formula>
    </cfRule>
    <cfRule type="cellIs" dxfId="18276" priority="2112" operator="equal">
      <formula>"연"</formula>
    </cfRule>
  </conditionalFormatting>
  <conditionalFormatting sqref="Q35:Q37">
    <cfRule type="cellIs" dxfId="18275" priority="2092" operator="equal">
      <formula>"연"</formula>
    </cfRule>
  </conditionalFormatting>
  <conditionalFormatting sqref="Q36">
    <cfRule type="cellIs" dxfId="18274" priority="2075" operator="equal">
      <formula>"연"</formula>
    </cfRule>
    <cfRule type="cellIs" dxfId="18273" priority="2076" operator="equal">
      <formula>"연"</formula>
    </cfRule>
    <cfRule type="cellIs" dxfId="18272" priority="2077" operator="equal">
      <formula>"연"</formula>
    </cfRule>
    <cfRule type="cellIs" dxfId="18271" priority="2078" operator="equal">
      <formula>"연"</formula>
    </cfRule>
    <cfRule type="cellIs" dxfId="18270" priority="2079" operator="equal">
      <formula>"연"</formula>
    </cfRule>
    <cfRule type="cellIs" dxfId="18269" priority="2080" operator="equal">
      <formula>"연"</formula>
    </cfRule>
    <cfRule type="cellIs" dxfId="18268" priority="2081" operator="equal">
      <formula>"연"</formula>
    </cfRule>
    <cfRule type="cellIs" dxfId="18267" priority="2082" operator="equal">
      <formula>"연"</formula>
    </cfRule>
    <cfRule type="cellIs" dxfId="18266" priority="2083" operator="equal">
      <formula>"연"</formula>
    </cfRule>
    <cfRule type="cellIs" dxfId="18265" priority="2084" operator="equal">
      <formula>"연"</formula>
    </cfRule>
    <cfRule type="cellIs" dxfId="18264" priority="2085" operator="equal">
      <formula>"연"</formula>
    </cfRule>
    <cfRule type="cellIs" dxfId="18263" priority="2086" operator="equal">
      <formula>"연"</formula>
    </cfRule>
    <cfRule type="cellIs" dxfId="18262" priority="2087" operator="equal">
      <formula>"연"</formula>
    </cfRule>
    <cfRule type="cellIs" dxfId="18261" priority="2088" operator="equal">
      <formula>"연"</formula>
    </cfRule>
    <cfRule type="cellIs" dxfId="18260" priority="2089" operator="equal">
      <formula>"연"</formula>
    </cfRule>
    <cfRule type="cellIs" dxfId="18259" priority="2090" operator="equal">
      <formula>"연"</formula>
    </cfRule>
    <cfRule type="cellIs" dxfId="18258" priority="2091" operator="equal">
      <formula>"연"</formula>
    </cfRule>
    <cfRule type="cellIs" dxfId="18257" priority="2093" operator="equal">
      <formula>"연"</formula>
    </cfRule>
  </conditionalFormatting>
  <conditionalFormatting sqref="Q37">
    <cfRule type="cellIs" dxfId="18256" priority="2713" operator="equal">
      <formula>"연"</formula>
    </cfRule>
    <cfRule type="cellIs" dxfId="18255" priority="2714" operator="equal">
      <formula>"연"</formula>
    </cfRule>
    <cfRule type="cellIs" dxfId="18254" priority="2715" operator="equal">
      <formula>"연"</formula>
    </cfRule>
    <cfRule type="cellIs" dxfId="18253" priority="2716" operator="equal">
      <formula>"연"</formula>
    </cfRule>
    <cfRule type="cellIs" dxfId="18252" priority="2717" operator="equal">
      <formula>"연"</formula>
    </cfRule>
    <cfRule type="cellIs" dxfId="18251" priority="2718" operator="equal">
      <formula>"연"</formula>
    </cfRule>
    <cfRule type="cellIs" dxfId="18250" priority="2719" operator="equal">
      <formula>"연"</formula>
    </cfRule>
    <cfRule type="cellIs" dxfId="18249" priority="2720" operator="equal">
      <formula>"연"</formula>
    </cfRule>
    <cfRule type="cellIs" dxfId="18248" priority="2721" operator="equal">
      <formula>"연"</formula>
    </cfRule>
    <cfRule type="cellIs" dxfId="18247" priority="2722" operator="equal">
      <formula>"연"</formula>
    </cfRule>
    <cfRule type="cellIs" dxfId="18246" priority="2723" operator="equal">
      <formula>"연"</formula>
    </cfRule>
    <cfRule type="cellIs" dxfId="18245" priority="2724" operator="equal">
      <formula>"연"</formula>
    </cfRule>
    <cfRule type="cellIs" dxfId="18244" priority="2725" operator="equal">
      <formula>"연"</formula>
    </cfRule>
    <cfRule type="cellIs" dxfId="18243" priority="2726" operator="equal">
      <formula>"연"</formula>
    </cfRule>
    <cfRule type="cellIs" dxfId="18242" priority="2727" operator="equal">
      <formula>"연"</formula>
    </cfRule>
    <cfRule type="cellIs" dxfId="18241" priority="2728" operator="equal">
      <formula>"연"</formula>
    </cfRule>
    <cfRule type="cellIs" dxfId="18240" priority="2729" operator="equal">
      <formula>"연"</formula>
    </cfRule>
    <cfRule type="cellIs" dxfId="18239" priority="2730" operator="equal">
      <formula>"연"</formula>
    </cfRule>
    <cfRule type="cellIs" dxfId="18238" priority="2731" operator="equal">
      <formula>"연"</formula>
    </cfRule>
    <cfRule type="cellIs" dxfId="18237" priority="2732" operator="equal">
      <formula>"연"</formula>
    </cfRule>
    <cfRule type="cellIs" dxfId="18236" priority="2733" operator="equal">
      <formula>"연"</formula>
    </cfRule>
    <cfRule type="cellIs" dxfId="18235" priority="2734" operator="equal">
      <formula>"연"</formula>
    </cfRule>
    <cfRule type="cellIs" dxfId="18234" priority="2735" operator="equal">
      <formula>"연"</formula>
    </cfRule>
    <cfRule type="cellIs" dxfId="18233" priority="2736" operator="equal">
      <formula>"연"</formula>
    </cfRule>
    <cfRule type="cellIs" dxfId="18232" priority="2737" operator="equal">
      <formula>"연"</formula>
    </cfRule>
    <cfRule type="cellIs" dxfId="18231" priority="2738" operator="equal">
      <formula>"연"</formula>
    </cfRule>
    <cfRule type="cellIs" dxfId="18230" priority="2739" operator="equal">
      <formula>"연"</formula>
    </cfRule>
  </conditionalFormatting>
  <conditionalFormatting sqref="Q34:R34">
    <cfRule type="cellIs" dxfId="18229" priority="2710" operator="equal">
      <formula>"연"</formula>
    </cfRule>
    <cfRule type="cellIs" dxfId="18228" priority="2711" operator="equal">
      <formula>"연"</formula>
    </cfRule>
  </conditionalFormatting>
  <conditionalFormatting sqref="Q36:R36">
    <cfRule type="cellIs" dxfId="18227" priority="2073" operator="equal">
      <formula>"연"</formula>
    </cfRule>
  </conditionalFormatting>
  <conditionalFormatting sqref="R25">
    <cfRule type="cellIs" dxfId="18226" priority="193" operator="equal">
      <formula>"연"</formula>
    </cfRule>
  </conditionalFormatting>
  <conditionalFormatting sqref="R31:R32">
    <cfRule type="cellIs" dxfId="18225" priority="620" operator="equal">
      <formula>"연"</formula>
    </cfRule>
  </conditionalFormatting>
  <conditionalFormatting sqref="R34">
    <cfRule type="cellIs" dxfId="18224" priority="2685" operator="equal">
      <formula>"연"</formula>
    </cfRule>
    <cfRule type="cellIs" dxfId="18223" priority="2686" operator="equal">
      <formula>"연"</formula>
    </cfRule>
    <cfRule type="cellIs" dxfId="18222" priority="2687" operator="equal">
      <formula>"연"</formula>
    </cfRule>
    <cfRule type="cellIs" dxfId="18221" priority="2688" operator="equal">
      <formula>"연"</formula>
    </cfRule>
    <cfRule type="cellIs" dxfId="18220" priority="2689" operator="equal">
      <formula>"연"</formula>
    </cfRule>
    <cfRule type="cellIs" dxfId="18219" priority="2690" operator="equal">
      <formula>"연"</formula>
    </cfRule>
    <cfRule type="cellIs" dxfId="18218" priority="2691" operator="equal">
      <formula>"연"</formula>
    </cfRule>
    <cfRule type="cellIs" dxfId="18217" priority="2692" operator="equal">
      <formula>"연"</formula>
    </cfRule>
    <cfRule type="cellIs" dxfId="18216" priority="2693" operator="equal">
      <formula>"연"</formula>
    </cfRule>
    <cfRule type="cellIs" dxfId="18215" priority="2694" operator="equal">
      <formula>"연"</formula>
    </cfRule>
    <cfRule type="cellIs" dxfId="18214" priority="2695" operator="equal">
      <formula>"연"</formula>
    </cfRule>
    <cfRule type="cellIs" dxfId="18213" priority="2696" operator="equal">
      <formula>"연"</formula>
    </cfRule>
    <cfRule type="cellIs" dxfId="18212" priority="2697" operator="equal">
      <formula>"연"</formula>
    </cfRule>
    <cfRule type="cellIs" dxfId="18211" priority="2698" operator="equal">
      <formula>"연"</formula>
    </cfRule>
    <cfRule type="cellIs" dxfId="18210" priority="2699" operator="equal">
      <formula>"연"</formula>
    </cfRule>
    <cfRule type="cellIs" dxfId="18209" priority="2700" operator="equal">
      <formula>"연"</formula>
    </cfRule>
    <cfRule type="cellIs" dxfId="18208" priority="2701" operator="equal">
      <formula>"연"</formula>
    </cfRule>
    <cfRule type="cellIs" dxfId="18207" priority="2702" operator="equal">
      <formula>"연"</formula>
    </cfRule>
    <cfRule type="cellIs" dxfId="18206" priority="2703" operator="equal">
      <formula>"연"</formula>
    </cfRule>
    <cfRule type="cellIs" dxfId="18205" priority="2704" operator="equal">
      <formula>"연"</formula>
    </cfRule>
    <cfRule type="cellIs" dxfId="18204" priority="2705" operator="equal">
      <formula>"연"</formula>
    </cfRule>
    <cfRule type="cellIs" dxfId="18203" priority="2706" operator="equal">
      <formula>"연"</formula>
    </cfRule>
    <cfRule type="cellIs" dxfId="18202" priority="2707" operator="equal">
      <formula>"연"</formula>
    </cfRule>
    <cfRule type="cellIs" dxfId="18201" priority="2708" operator="equal">
      <formula>"연"</formula>
    </cfRule>
    <cfRule type="cellIs" dxfId="18200" priority="2709" operator="equal">
      <formula>"연"</formula>
    </cfRule>
  </conditionalFormatting>
  <conditionalFormatting sqref="R34:R35">
    <cfRule type="cellIs" dxfId="18199" priority="2712" operator="equal">
      <formula>"연"</formula>
    </cfRule>
  </conditionalFormatting>
  <conditionalFormatting sqref="R35">
    <cfRule type="cellIs" dxfId="18198" priority="3444" operator="equal">
      <formula>"연"</formula>
    </cfRule>
    <cfRule type="cellIs" dxfId="18197" priority="3445" operator="equal">
      <formula>"연"</formula>
    </cfRule>
    <cfRule type="cellIs" dxfId="18196" priority="3446" operator="equal">
      <formula>"연"</formula>
    </cfRule>
    <cfRule type="cellIs" dxfId="18195" priority="3447" operator="equal">
      <formula>"연"</formula>
    </cfRule>
    <cfRule type="cellIs" dxfId="18194" priority="3448" operator="equal">
      <formula>"연"</formula>
    </cfRule>
    <cfRule type="cellIs" dxfId="18193" priority="3449" operator="equal">
      <formula>"연"</formula>
    </cfRule>
    <cfRule type="cellIs" dxfId="18192" priority="3450" operator="equal">
      <formula>"연"</formula>
    </cfRule>
    <cfRule type="cellIs" dxfId="18191" priority="3451" operator="equal">
      <formula>"연"</formula>
    </cfRule>
    <cfRule type="cellIs" dxfId="18190" priority="3452" operator="equal">
      <formula>"연"</formula>
    </cfRule>
    <cfRule type="cellIs" dxfId="18189" priority="3453" operator="equal">
      <formula>"연"</formula>
    </cfRule>
    <cfRule type="cellIs" dxfId="18188" priority="3454" operator="equal">
      <formula>"연"</formula>
    </cfRule>
    <cfRule type="cellIs" dxfId="18187" priority="3455" operator="equal">
      <formula>"연"</formula>
    </cfRule>
    <cfRule type="cellIs" dxfId="18186" priority="3456" operator="equal">
      <formula>"연"</formula>
    </cfRule>
    <cfRule type="cellIs" dxfId="18185" priority="3457" operator="equal">
      <formula>"연"</formula>
    </cfRule>
    <cfRule type="cellIs" dxfId="18184" priority="3458" operator="equal">
      <formula>"연"</formula>
    </cfRule>
    <cfRule type="cellIs" dxfId="18183" priority="3459" operator="equal">
      <formula>"연"</formula>
    </cfRule>
    <cfRule type="cellIs" dxfId="18182" priority="3460" operator="equal">
      <formula>"연"</formula>
    </cfRule>
    <cfRule type="cellIs" dxfId="18181" priority="3461" operator="equal">
      <formula>"연"</formula>
    </cfRule>
    <cfRule type="cellIs" dxfId="18180" priority="3462" operator="equal">
      <formula>"연"</formula>
    </cfRule>
    <cfRule type="cellIs" dxfId="18179" priority="3463" operator="equal">
      <formula>"연"</formula>
    </cfRule>
    <cfRule type="cellIs" dxfId="18178" priority="3464" operator="equal">
      <formula>"연"</formula>
    </cfRule>
    <cfRule type="cellIs" dxfId="18177" priority="3465" operator="equal">
      <formula>"연"</formula>
    </cfRule>
    <cfRule type="cellIs" dxfId="18176" priority="3466" operator="equal">
      <formula>"연"</formula>
    </cfRule>
    <cfRule type="cellIs" dxfId="18175" priority="3467" operator="equal">
      <formula>"연"</formula>
    </cfRule>
    <cfRule type="cellIs" dxfId="18174" priority="3468" operator="equal">
      <formula>"연"</formula>
    </cfRule>
    <cfRule type="cellIs" dxfId="18173" priority="3469" operator="equal">
      <formula>"연"</formula>
    </cfRule>
    <cfRule type="cellIs" dxfId="18172" priority="3470" operator="equal">
      <formula>"연"</formula>
    </cfRule>
  </conditionalFormatting>
  <conditionalFormatting sqref="R36">
    <cfRule type="cellIs" dxfId="18171" priority="2056" operator="equal">
      <formula>"연"</formula>
    </cfRule>
    <cfRule type="cellIs" dxfId="18170" priority="2057" operator="equal">
      <formula>"연"</formula>
    </cfRule>
    <cfRule type="cellIs" dxfId="18169" priority="2058" operator="equal">
      <formula>"연"</formula>
    </cfRule>
    <cfRule type="cellIs" dxfId="18168" priority="2059" operator="equal">
      <formula>"연"</formula>
    </cfRule>
    <cfRule type="cellIs" dxfId="18167" priority="2060" operator="equal">
      <formula>"연"</formula>
    </cfRule>
    <cfRule type="cellIs" dxfId="18166" priority="2061" operator="equal">
      <formula>"연"</formula>
    </cfRule>
    <cfRule type="cellIs" dxfId="18165" priority="2062" operator="equal">
      <formula>"연"</formula>
    </cfRule>
    <cfRule type="cellIs" dxfId="18164" priority="2063" operator="equal">
      <formula>"연"</formula>
    </cfRule>
    <cfRule type="cellIs" dxfId="18163" priority="2064" operator="equal">
      <formula>"연"</formula>
    </cfRule>
    <cfRule type="cellIs" dxfId="18162" priority="2065" operator="equal">
      <formula>"연"</formula>
    </cfRule>
    <cfRule type="cellIs" dxfId="18161" priority="2066" operator="equal">
      <formula>"연"</formula>
    </cfRule>
    <cfRule type="cellIs" dxfId="18160" priority="2067" operator="equal">
      <formula>"연"</formula>
    </cfRule>
    <cfRule type="cellIs" dxfId="18159" priority="2068" operator="equal">
      <formula>"연"</formula>
    </cfRule>
    <cfRule type="cellIs" dxfId="18158" priority="2069" operator="equal">
      <formula>"연"</formula>
    </cfRule>
    <cfRule type="cellIs" dxfId="18157" priority="2070" operator="equal">
      <formula>"연"</formula>
    </cfRule>
    <cfRule type="cellIs" dxfId="18156" priority="2071" operator="equal">
      <formula>"연"</formula>
    </cfRule>
    <cfRule type="cellIs" dxfId="18155" priority="2072" operator="equal">
      <formula>"연"</formula>
    </cfRule>
    <cfRule type="cellIs" dxfId="18154" priority="2074" operator="equal">
      <formula>"연"</formula>
    </cfRule>
  </conditionalFormatting>
  <conditionalFormatting sqref="R36:R37">
    <cfRule type="cellIs" dxfId="18153" priority="2054" operator="equal">
      <formula>"연"</formula>
    </cfRule>
  </conditionalFormatting>
  <conditionalFormatting sqref="R37">
    <cfRule type="cellIs" dxfId="18152" priority="2036" operator="equal">
      <formula>"연"</formula>
    </cfRule>
    <cfRule type="cellIs" dxfId="18151" priority="2037" operator="equal">
      <formula>"연"</formula>
    </cfRule>
    <cfRule type="cellIs" dxfId="18150" priority="2038" operator="equal">
      <formula>"연"</formula>
    </cfRule>
    <cfRule type="cellIs" dxfId="18149" priority="2039" operator="equal">
      <formula>"연"</formula>
    </cfRule>
    <cfRule type="cellIs" dxfId="18148" priority="2040" operator="equal">
      <formula>"연"</formula>
    </cfRule>
    <cfRule type="cellIs" dxfId="18147" priority="2041" operator="equal">
      <formula>"연"</formula>
    </cfRule>
    <cfRule type="cellIs" dxfId="18146" priority="2042" operator="equal">
      <formula>"연"</formula>
    </cfRule>
    <cfRule type="cellIs" dxfId="18145" priority="2043" operator="equal">
      <formula>"연"</formula>
    </cfRule>
    <cfRule type="cellIs" dxfId="18144" priority="2044" operator="equal">
      <formula>"연"</formula>
    </cfRule>
    <cfRule type="cellIs" dxfId="18143" priority="2045" operator="equal">
      <formula>"연"</formula>
    </cfRule>
    <cfRule type="cellIs" dxfId="18142" priority="2046" operator="equal">
      <formula>"연"</formula>
    </cfRule>
    <cfRule type="cellIs" dxfId="18141" priority="2047" operator="equal">
      <formula>"연"</formula>
    </cfRule>
    <cfRule type="cellIs" dxfId="18140" priority="2048" operator="equal">
      <formula>"연"</formula>
    </cfRule>
    <cfRule type="cellIs" dxfId="18139" priority="2049" operator="equal">
      <formula>"연"</formula>
    </cfRule>
    <cfRule type="cellIs" dxfId="18138" priority="2050" operator="equal">
      <formula>"연"</formula>
    </cfRule>
    <cfRule type="cellIs" dxfId="18137" priority="2051" operator="equal">
      <formula>"연"</formula>
    </cfRule>
    <cfRule type="cellIs" dxfId="18136" priority="2055" operator="equal">
      <formula>"연"</formula>
    </cfRule>
  </conditionalFormatting>
  <conditionalFormatting sqref="R37:S37">
    <cfRule type="cellIs" dxfId="18135" priority="2052" operator="equal">
      <formula>"연"</formula>
    </cfRule>
    <cfRule type="cellIs" dxfId="18134" priority="2053" operator="equal">
      <formula>"연"</formula>
    </cfRule>
  </conditionalFormatting>
  <conditionalFormatting sqref="R34:T34">
    <cfRule type="cellIs" dxfId="18133" priority="1538" operator="equal">
      <formula>"연"</formula>
    </cfRule>
  </conditionalFormatting>
  <conditionalFormatting sqref="S12">
    <cfRule type="cellIs" dxfId="18132" priority="163" operator="equal">
      <formula>"연"</formula>
    </cfRule>
    <cfRule type="cellIs" dxfId="18131" priority="164" operator="equal">
      <formula>"연"</formula>
    </cfRule>
    <cfRule type="cellIs" dxfId="18130" priority="165" operator="equal">
      <formula>"연"</formula>
    </cfRule>
    <cfRule type="cellIs" dxfId="18129" priority="166" operator="equal">
      <formula>"연"</formula>
    </cfRule>
    <cfRule type="cellIs" dxfId="18128" priority="167" operator="equal">
      <formula>"연"</formula>
    </cfRule>
    <cfRule type="cellIs" dxfId="18127" priority="168" operator="equal">
      <formula>"연"</formula>
    </cfRule>
  </conditionalFormatting>
  <conditionalFormatting sqref="S12:S13">
    <cfRule type="cellIs" dxfId="18126" priority="169" operator="equal">
      <formula>"연"</formula>
    </cfRule>
    <cfRule type="cellIs" dxfId="18125" priority="170" operator="equal">
      <formula>"연"</formula>
    </cfRule>
  </conditionalFormatting>
  <conditionalFormatting sqref="S13">
    <cfRule type="cellIs" dxfId="18124" priority="171" operator="equal">
      <formula>"연"</formula>
    </cfRule>
    <cfRule type="cellIs" dxfId="18123" priority="172" operator="equal">
      <formula>"연"</formula>
    </cfRule>
    <cfRule type="cellIs" dxfId="18122" priority="173" operator="equal">
      <formula>"연"</formula>
    </cfRule>
    <cfRule type="cellIs" dxfId="18121" priority="174" operator="equal">
      <formula>"연"</formula>
    </cfRule>
    <cfRule type="cellIs" dxfId="18120" priority="175" operator="equal">
      <formula>"연"</formula>
    </cfRule>
    <cfRule type="cellIs" dxfId="18119" priority="176" operator="equal">
      <formula>"연"</formula>
    </cfRule>
  </conditionalFormatting>
  <conditionalFormatting sqref="S33">
    <cfRule type="cellIs" dxfId="18118" priority="424" operator="equal">
      <formula>"연"</formula>
    </cfRule>
    <cfRule type="cellIs" dxfId="18117" priority="425" operator="equal">
      <formula>"연"</formula>
    </cfRule>
    <cfRule type="cellIs" dxfId="18116" priority="426" operator="equal">
      <formula>"연"</formula>
    </cfRule>
    <cfRule type="cellIs" dxfId="18115" priority="427" operator="equal">
      <formula>"연"</formula>
    </cfRule>
    <cfRule type="cellIs" dxfId="18114" priority="428" operator="equal">
      <formula>"연"</formula>
    </cfRule>
    <cfRule type="cellIs" dxfId="18113" priority="429" operator="equal">
      <formula>"연"</formula>
    </cfRule>
  </conditionalFormatting>
  <conditionalFormatting sqref="S33:S34">
    <cfRule type="cellIs" dxfId="18112" priority="430" operator="equal">
      <formula>"연"</formula>
    </cfRule>
    <cfRule type="cellIs" dxfId="18111" priority="431" operator="equal">
      <formula>"연"</formula>
    </cfRule>
  </conditionalFormatting>
  <conditionalFormatting sqref="S34">
    <cfRule type="cellIs" dxfId="18110" priority="1512" operator="equal">
      <formula>"연"</formula>
    </cfRule>
    <cfRule type="cellIs" dxfId="18109" priority="1513" operator="equal">
      <formula>"연"</formula>
    </cfRule>
    <cfRule type="cellIs" dxfId="18108" priority="1514" operator="equal">
      <formula>"연"</formula>
    </cfRule>
    <cfRule type="cellIs" dxfId="18107" priority="1515" operator="equal">
      <formula>"연"</formula>
    </cfRule>
    <cfRule type="cellIs" dxfId="18106" priority="1516" operator="equal">
      <formula>"연"</formula>
    </cfRule>
    <cfRule type="cellIs" dxfId="18105" priority="1517" operator="equal">
      <formula>"연"</formula>
    </cfRule>
    <cfRule type="cellIs" dxfId="18104" priority="1518" operator="equal">
      <formula>"연"</formula>
    </cfRule>
    <cfRule type="cellIs" dxfId="18103" priority="1519" operator="equal">
      <formula>"연"</formula>
    </cfRule>
    <cfRule type="cellIs" dxfId="18102" priority="1520" operator="equal">
      <formula>"연"</formula>
    </cfRule>
    <cfRule type="cellIs" dxfId="18101" priority="1521" operator="equal">
      <formula>"연"</formula>
    </cfRule>
    <cfRule type="cellIs" dxfId="18100" priority="1522" operator="equal">
      <formula>"연"</formula>
    </cfRule>
    <cfRule type="cellIs" dxfId="18099" priority="1523" operator="equal">
      <formula>"연"</formula>
    </cfRule>
    <cfRule type="cellIs" dxfId="18098" priority="1524" operator="equal">
      <formula>"연"</formula>
    </cfRule>
    <cfRule type="cellIs" dxfId="18097" priority="1525" operator="equal">
      <formula>"연"</formula>
    </cfRule>
    <cfRule type="cellIs" dxfId="18096" priority="1526" operator="equal">
      <formula>"연"</formula>
    </cfRule>
    <cfRule type="cellIs" dxfId="18095" priority="1527" operator="equal">
      <formula>"연"</formula>
    </cfRule>
    <cfRule type="cellIs" dxfId="18094" priority="1528" operator="equal">
      <formula>"연"</formula>
    </cfRule>
    <cfRule type="cellIs" dxfId="18093" priority="1529" operator="equal">
      <formula>"연"</formula>
    </cfRule>
    <cfRule type="cellIs" dxfId="18092" priority="1530" operator="equal">
      <formula>"연"</formula>
    </cfRule>
    <cfRule type="cellIs" dxfId="18091" priority="1531" operator="equal">
      <formula>"연"</formula>
    </cfRule>
    <cfRule type="cellIs" dxfId="18090" priority="1532" operator="equal">
      <formula>"연"</formula>
    </cfRule>
    <cfRule type="cellIs" dxfId="18089" priority="1533" operator="equal">
      <formula>"연"</formula>
    </cfRule>
    <cfRule type="cellIs" dxfId="18088" priority="1534" operator="equal">
      <formula>"연"</formula>
    </cfRule>
    <cfRule type="cellIs" dxfId="18087" priority="1535" operator="equal">
      <formula>"연"</formula>
    </cfRule>
    <cfRule type="cellIs" dxfId="18086" priority="1536" operator="equal">
      <formula>"연"</formula>
    </cfRule>
    <cfRule type="cellIs" dxfId="18085" priority="1537" operator="equal">
      <formula>"연"</formula>
    </cfRule>
  </conditionalFormatting>
  <conditionalFormatting sqref="S36">
    <cfRule type="cellIs" dxfId="18084" priority="2016" operator="equal">
      <formula>"연"</formula>
    </cfRule>
    <cfRule type="cellIs" dxfId="18083" priority="2017" operator="equal">
      <formula>"연"</formula>
    </cfRule>
    <cfRule type="cellIs" dxfId="18082" priority="2018" operator="equal">
      <formula>"연"</formula>
    </cfRule>
    <cfRule type="cellIs" dxfId="18081" priority="2019" operator="equal">
      <formula>"연"</formula>
    </cfRule>
    <cfRule type="cellIs" dxfId="18080" priority="2020" operator="equal">
      <formula>"연"</formula>
    </cfRule>
    <cfRule type="cellIs" dxfId="18079" priority="2021" operator="equal">
      <formula>"연"</formula>
    </cfRule>
    <cfRule type="cellIs" dxfId="18078" priority="2022" operator="equal">
      <formula>"연"</formula>
    </cfRule>
    <cfRule type="cellIs" dxfId="18077" priority="2023" operator="equal">
      <formula>"연"</formula>
    </cfRule>
    <cfRule type="cellIs" dxfId="18076" priority="2024" operator="equal">
      <formula>"연"</formula>
    </cfRule>
    <cfRule type="cellIs" dxfId="18075" priority="2025" operator="equal">
      <formula>"연"</formula>
    </cfRule>
    <cfRule type="cellIs" dxfId="18074" priority="2026" operator="equal">
      <formula>"연"</formula>
    </cfRule>
    <cfRule type="cellIs" dxfId="18073" priority="2027" operator="equal">
      <formula>"연"</formula>
    </cfRule>
    <cfRule type="cellIs" dxfId="18072" priority="2028" operator="equal">
      <formula>"연"</formula>
    </cfRule>
    <cfRule type="cellIs" dxfId="18071" priority="2029" operator="equal">
      <formula>"연"</formula>
    </cfRule>
    <cfRule type="cellIs" dxfId="18070" priority="2030" operator="equal">
      <formula>"연"</formula>
    </cfRule>
    <cfRule type="cellIs" dxfId="18069" priority="2031" operator="equal">
      <formula>"연"</formula>
    </cfRule>
    <cfRule type="cellIs" dxfId="18068" priority="2032" operator="equal">
      <formula>"연"</formula>
    </cfRule>
    <cfRule type="cellIs" dxfId="18067" priority="2033" operator="equal">
      <formula>"연"</formula>
    </cfRule>
    <cfRule type="cellIs" dxfId="18066" priority="2034" operator="equal">
      <formula>"연"</formula>
    </cfRule>
    <cfRule type="cellIs" dxfId="18065" priority="2035" operator="equal">
      <formula>"연"</formula>
    </cfRule>
  </conditionalFormatting>
  <conditionalFormatting sqref="S37">
    <cfRule type="cellIs" dxfId="18064" priority="3418" operator="equal">
      <formula>"연"</formula>
    </cfRule>
    <cfRule type="cellIs" dxfId="18063" priority="3419" operator="equal">
      <formula>"연"</formula>
    </cfRule>
    <cfRule type="cellIs" dxfId="18062" priority="3420" operator="equal">
      <formula>"연"</formula>
    </cfRule>
    <cfRule type="cellIs" dxfId="18061" priority="3421" operator="equal">
      <formula>"연"</formula>
    </cfRule>
    <cfRule type="cellIs" dxfId="18060" priority="3422" operator="equal">
      <formula>"연"</formula>
    </cfRule>
    <cfRule type="cellIs" dxfId="18059" priority="3423" operator="equal">
      <formula>"연"</formula>
    </cfRule>
    <cfRule type="cellIs" dxfId="18058" priority="3424" operator="equal">
      <formula>"연"</formula>
    </cfRule>
    <cfRule type="cellIs" dxfId="18057" priority="3425" operator="equal">
      <formula>"연"</formula>
    </cfRule>
    <cfRule type="cellIs" dxfId="18056" priority="3426" operator="equal">
      <formula>"연"</formula>
    </cfRule>
    <cfRule type="cellIs" dxfId="18055" priority="3427" operator="equal">
      <formula>"연"</formula>
    </cfRule>
    <cfRule type="cellIs" dxfId="18054" priority="3428" operator="equal">
      <formula>"연"</formula>
    </cfRule>
    <cfRule type="cellIs" dxfId="18053" priority="3429" operator="equal">
      <formula>"연"</formula>
    </cfRule>
    <cfRule type="cellIs" dxfId="18052" priority="3430" operator="equal">
      <formula>"연"</formula>
    </cfRule>
    <cfRule type="cellIs" dxfId="18051" priority="3431" operator="equal">
      <formula>"연"</formula>
    </cfRule>
    <cfRule type="cellIs" dxfId="18050" priority="3432" operator="equal">
      <formula>"연"</formula>
    </cfRule>
    <cfRule type="cellIs" dxfId="18049" priority="3433" operator="equal">
      <formula>"연"</formula>
    </cfRule>
    <cfRule type="cellIs" dxfId="18048" priority="3434" operator="equal">
      <formula>"연"</formula>
    </cfRule>
    <cfRule type="cellIs" dxfId="18047" priority="3435" operator="equal">
      <formula>"연"</formula>
    </cfRule>
    <cfRule type="cellIs" dxfId="18046" priority="3436" operator="equal">
      <formula>"연"</formula>
    </cfRule>
    <cfRule type="cellIs" dxfId="18045" priority="3437" operator="equal">
      <formula>"연"</formula>
    </cfRule>
    <cfRule type="cellIs" dxfId="18044" priority="3438" operator="equal">
      <formula>"연"</formula>
    </cfRule>
    <cfRule type="cellIs" dxfId="18043" priority="3439" operator="equal">
      <formula>"연"</formula>
    </cfRule>
    <cfRule type="cellIs" dxfId="18042" priority="3440" operator="equal">
      <formula>"연"</formula>
    </cfRule>
    <cfRule type="cellIs" dxfId="18041" priority="3441" operator="equal">
      <formula>"연"</formula>
    </cfRule>
    <cfRule type="cellIs" dxfId="18040" priority="3442" operator="equal">
      <formula>"연"</formula>
    </cfRule>
    <cfRule type="cellIs" dxfId="18039" priority="3443" operator="equal">
      <formula>"연"</formula>
    </cfRule>
  </conditionalFormatting>
  <conditionalFormatting sqref="S35:T35">
    <cfRule type="cellIs" dxfId="18038" priority="2657" operator="equal">
      <formula>"연"</formula>
    </cfRule>
    <cfRule type="cellIs" dxfId="18037" priority="2658" operator="equal">
      <formula>"연"</formula>
    </cfRule>
    <cfRule type="cellIs" dxfId="18036" priority="2659" operator="equal">
      <formula>"연"</formula>
    </cfRule>
    <cfRule type="cellIs" dxfId="18035" priority="2660" operator="equal">
      <formula>"연"</formula>
    </cfRule>
    <cfRule type="cellIs" dxfId="18034" priority="2661" operator="equal">
      <formula>"연"</formula>
    </cfRule>
    <cfRule type="cellIs" dxfId="18033" priority="2662" operator="equal">
      <formula>"연"</formula>
    </cfRule>
    <cfRule type="cellIs" dxfId="18032" priority="2663" operator="equal">
      <formula>"연"</formula>
    </cfRule>
    <cfRule type="cellIs" dxfId="18031" priority="2664" operator="equal">
      <formula>"연"</formula>
    </cfRule>
    <cfRule type="cellIs" dxfId="18030" priority="2665" operator="equal">
      <formula>"연"</formula>
    </cfRule>
    <cfRule type="cellIs" dxfId="18029" priority="2666" operator="equal">
      <formula>"연"</formula>
    </cfRule>
    <cfRule type="cellIs" dxfId="18028" priority="2667" operator="equal">
      <formula>"연"</formula>
    </cfRule>
    <cfRule type="cellIs" dxfId="18027" priority="2668" operator="equal">
      <formula>"연"</formula>
    </cfRule>
    <cfRule type="cellIs" dxfId="18026" priority="2669" operator="equal">
      <formula>"연"</formula>
    </cfRule>
    <cfRule type="cellIs" dxfId="18025" priority="2670" operator="equal">
      <formula>"연"</formula>
    </cfRule>
    <cfRule type="cellIs" dxfId="18024" priority="2671" operator="equal">
      <formula>"연"</formula>
    </cfRule>
    <cfRule type="cellIs" dxfId="18023" priority="2672" operator="equal">
      <formula>"연"</formula>
    </cfRule>
    <cfRule type="cellIs" dxfId="18022" priority="2673" operator="equal">
      <formula>"연"</formula>
    </cfRule>
    <cfRule type="cellIs" dxfId="18021" priority="2674" operator="equal">
      <formula>"연"</formula>
    </cfRule>
    <cfRule type="cellIs" dxfId="18020" priority="2675" operator="equal">
      <formula>"연"</formula>
    </cfRule>
    <cfRule type="cellIs" dxfId="18019" priority="2676" operator="equal">
      <formula>"연"</formula>
    </cfRule>
    <cfRule type="cellIs" dxfId="18018" priority="2677" operator="equal">
      <formula>"연"</formula>
    </cfRule>
    <cfRule type="cellIs" dxfId="18017" priority="2678" operator="equal">
      <formula>"연"</formula>
    </cfRule>
    <cfRule type="cellIs" dxfId="18016" priority="2679" operator="equal">
      <formula>"연"</formula>
    </cfRule>
    <cfRule type="cellIs" dxfId="18015" priority="2680" operator="equal">
      <formula>"연"</formula>
    </cfRule>
    <cfRule type="cellIs" dxfId="18014" priority="2681" operator="equal">
      <formula>"연"</formula>
    </cfRule>
    <cfRule type="cellIs" dxfId="18013" priority="2682" operator="equal">
      <formula>"연"</formula>
    </cfRule>
    <cfRule type="cellIs" dxfId="18012" priority="2683" operator="equal">
      <formula>"연"</formula>
    </cfRule>
    <cfRule type="cellIs" dxfId="18011" priority="2684" operator="equal">
      <formula>"연"</formula>
    </cfRule>
  </conditionalFormatting>
  <conditionalFormatting sqref="S35:U35">
    <cfRule type="cellIs" dxfId="18010" priority="1940" operator="equal">
      <formula>"연"</formula>
    </cfRule>
  </conditionalFormatting>
  <conditionalFormatting sqref="T18">
    <cfRule type="cellIs" dxfId="18009" priority="157" operator="equal">
      <formula>"연"</formula>
    </cfRule>
    <cfRule type="cellIs" dxfId="18008" priority="158" operator="equal">
      <formula>"연"</formula>
    </cfRule>
    <cfRule type="cellIs" dxfId="18007" priority="159" operator="equal">
      <formula>"연"</formula>
    </cfRule>
    <cfRule type="cellIs" dxfId="18006" priority="160" operator="equal">
      <formula>"연"</formula>
    </cfRule>
    <cfRule type="cellIs" dxfId="18005" priority="161" operator="equal">
      <formula>"연"</formula>
    </cfRule>
    <cfRule type="cellIs" dxfId="18004" priority="162" operator="equal">
      <formula>"연"</formula>
    </cfRule>
  </conditionalFormatting>
  <conditionalFormatting sqref="T18:T19">
    <cfRule type="cellIs" dxfId="18003" priority="155" operator="equal">
      <formula>"연"</formula>
    </cfRule>
    <cfRule type="cellIs" dxfId="18002" priority="156" operator="equal">
      <formula>"연"</formula>
    </cfRule>
  </conditionalFormatting>
  <conditionalFormatting sqref="T19">
    <cfRule type="cellIs" dxfId="18001" priority="149" operator="equal">
      <formula>"연"</formula>
    </cfRule>
    <cfRule type="cellIs" dxfId="18000" priority="150" operator="equal">
      <formula>"연"</formula>
    </cfRule>
    <cfRule type="cellIs" dxfId="17999" priority="151" operator="equal">
      <formula>"연"</formula>
    </cfRule>
    <cfRule type="cellIs" dxfId="17998" priority="152" operator="equal">
      <formula>"연"</formula>
    </cfRule>
    <cfRule type="cellIs" dxfId="17997" priority="153" operator="equal">
      <formula>"연"</formula>
    </cfRule>
    <cfRule type="cellIs" dxfId="17996" priority="154" operator="equal">
      <formula>"연"</formula>
    </cfRule>
  </conditionalFormatting>
  <conditionalFormatting sqref="T30">
    <cfRule type="cellIs" dxfId="17995" priority="416" operator="equal">
      <formula>"연"</formula>
    </cfRule>
    <cfRule type="cellIs" dxfId="17994" priority="417" operator="equal">
      <formula>"연"</formula>
    </cfRule>
    <cfRule type="cellIs" dxfId="17993" priority="418" operator="equal">
      <formula>"연"</formula>
    </cfRule>
    <cfRule type="cellIs" dxfId="17992" priority="419" operator="equal">
      <formula>"연"</formula>
    </cfRule>
    <cfRule type="cellIs" dxfId="17991" priority="420" operator="equal">
      <formula>"연"</formula>
    </cfRule>
    <cfRule type="cellIs" dxfId="17990" priority="421" operator="equal">
      <formula>"연"</formula>
    </cfRule>
    <cfRule type="cellIs" dxfId="17989" priority="422" operator="equal">
      <formula>"연"</formula>
    </cfRule>
    <cfRule type="cellIs" dxfId="17988" priority="423" operator="equal">
      <formula>"연"</formula>
    </cfRule>
  </conditionalFormatting>
  <conditionalFormatting sqref="T34">
    <cfRule type="cellIs" dxfId="17987" priority="1997" operator="equal">
      <formula>"연"</formula>
    </cfRule>
    <cfRule type="cellIs" dxfId="17986" priority="1998" operator="equal">
      <formula>"연"</formula>
    </cfRule>
    <cfRule type="cellIs" dxfId="17985" priority="1999" operator="equal">
      <formula>"연"</formula>
    </cfRule>
    <cfRule type="cellIs" dxfId="17984" priority="2000" operator="equal">
      <formula>"연"</formula>
    </cfRule>
    <cfRule type="cellIs" dxfId="17983" priority="2001" operator="equal">
      <formula>"연"</formula>
    </cfRule>
    <cfRule type="cellIs" dxfId="17982" priority="2002" operator="equal">
      <formula>"연"</formula>
    </cfRule>
    <cfRule type="cellIs" dxfId="17981" priority="2003" operator="equal">
      <formula>"연"</formula>
    </cfRule>
    <cfRule type="cellIs" dxfId="17980" priority="2004" operator="equal">
      <formula>"연"</formula>
    </cfRule>
    <cfRule type="cellIs" dxfId="17979" priority="2005" operator="equal">
      <formula>"연"</formula>
    </cfRule>
    <cfRule type="cellIs" dxfId="17978" priority="2006" operator="equal">
      <formula>"연"</formula>
    </cfRule>
    <cfRule type="cellIs" dxfId="17977" priority="2007" operator="equal">
      <formula>"연"</formula>
    </cfRule>
    <cfRule type="cellIs" dxfId="17976" priority="2008" operator="equal">
      <formula>"연"</formula>
    </cfRule>
    <cfRule type="cellIs" dxfId="17975" priority="2009" operator="equal">
      <formula>"연"</formula>
    </cfRule>
    <cfRule type="cellIs" dxfId="17974" priority="2010" operator="equal">
      <formula>"연"</formula>
    </cfRule>
    <cfRule type="cellIs" dxfId="17973" priority="2011" operator="equal">
      <formula>"연"</formula>
    </cfRule>
    <cfRule type="cellIs" dxfId="17972" priority="2012" operator="equal">
      <formula>"연"</formula>
    </cfRule>
    <cfRule type="cellIs" dxfId="17971" priority="2013" operator="equal">
      <formula>"연"</formula>
    </cfRule>
    <cfRule type="cellIs" dxfId="17970" priority="2015" operator="equal">
      <formula>"연"</formula>
    </cfRule>
  </conditionalFormatting>
  <conditionalFormatting sqref="T36">
    <cfRule type="cellIs" dxfId="17969" priority="3391" operator="equal">
      <formula>"연"</formula>
    </cfRule>
    <cfRule type="cellIs" dxfId="17968" priority="3392" operator="equal">
      <formula>"연"</formula>
    </cfRule>
    <cfRule type="cellIs" dxfId="17967" priority="3393" operator="equal">
      <formula>"연"</formula>
    </cfRule>
    <cfRule type="cellIs" dxfId="17966" priority="3394" operator="equal">
      <formula>"연"</formula>
    </cfRule>
    <cfRule type="cellIs" dxfId="17965" priority="3395" operator="equal">
      <formula>"연"</formula>
    </cfRule>
    <cfRule type="cellIs" dxfId="17964" priority="3396" operator="equal">
      <formula>"연"</formula>
    </cfRule>
    <cfRule type="cellIs" dxfId="17963" priority="3397" operator="equal">
      <formula>"연"</formula>
    </cfRule>
    <cfRule type="cellIs" dxfId="17962" priority="3398" operator="equal">
      <formula>"연"</formula>
    </cfRule>
    <cfRule type="cellIs" dxfId="17961" priority="3399" operator="equal">
      <formula>"연"</formula>
    </cfRule>
    <cfRule type="cellIs" dxfId="17960" priority="3400" operator="equal">
      <formula>"연"</formula>
    </cfRule>
    <cfRule type="cellIs" dxfId="17959" priority="3401" operator="equal">
      <formula>"연"</formula>
    </cfRule>
    <cfRule type="cellIs" dxfId="17958" priority="3402" operator="equal">
      <formula>"연"</formula>
    </cfRule>
    <cfRule type="cellIs" dxfId="17957" priority="3403" operator="equal">
      <formula>"연"</formula>
    </cfRule>
    <cfRule type="cellIs" dxfId="17956" priority="3404" operator="equal">
      <formula>"연"</formula>
    </cfRule>
    <cfRule type="cellIs" dxfId="17955" priority="3405" operator="equal">
      <formula>"연"</formula>
    </cfRule>
    <cfRule type="cellIs" dxfId="17954" priority="3406" operator="equal">
      <formula>"연"</formula>
    </cfRule>
    <cfRule type="cellIs" dxfId="17953" priority="3407" operator="equal">
      <formula>"연"</formula>
    </cfRule>
    <cfRule type="cellIs" dxfId="17952" priority="3408" operator="equal">
      <formula>"연"</formula>
    </cfRule>
    <cfRule type="cellIs" dxfId="17951" priority="3409" operator="equal">
      <formula>"연"</formula>
    </cfRule>
    <cfRule type="cellIs" dxfId="17950" priority="3410" operator="equal">
      <formula>"연"</formula>
    </cfRule>
    <cfRule type="cellIs" dxfId="17949" priority="3411" operator="equal">
      <formula>"연"</formula>
    </cfRule>
    <cfRule type="cellIs" dxfId="17948" priority="3412" operator="equal">
      <formula>"연"</formula>
    </cfRule>
    <cfRule type="cellIs" dxfId="17947" priority="3413" operator="equal">
      <formula>"연"</formula>
    </cfRule>
    <cfRule type="cellIs" dxfId="17946" priority="3414" operator="equal">
      <formula>"연"</formula>
    </cfRule>
    <cfRule type="cellIs" dxfId="17945" priority="3415" operator="equal">
      <formula>"연"</formula>
    </cfRule>
    <cfRule type="cellIs" dxfId="17944" priority="3416" operator="equal">
      <formula>"연"</formula>
    </cfRule>
    <cfRule type="cellIs" dxfId="17943" priority="3417" operator="equal">
      <formula>"연"</formula>
    </cfRule>
  </conditionalFormatting>
  <conditionalFormatting sqref="T34:U34">
    <cfRule type="cellIs" dxfId="17942" priority="2014" operator="equal">
      <formula>"연"</formula>
    </cfRule>
  </conditionalFormatting>
  <conditionalFormatting sqref="T36:U36">
    <cfRule type="cellIs" dxfId="17941" priority="2656" operator="equal">
      <formula>"연"</formula>
    </cfRule>
  </conditionalFormatting>
  <conditionalFormatting sqref="T37:V37">
    <cfRule type="cellIs" dxfId="17940" priority="1862" operator="equal">
      <formula>"연"</formula>
    </cfRule>
    <cfRule type="cellIs" dxfId="17939" priority="1863" operator="equal">
      <formula>"연"</formula>
    </cfRule>
    <cfRule type="cellIs" dxfId="17938" priority="1864" operator="equal">
      <formula>"연"</formula>
    </cfRule>
    <cfRule type="cellIs" dxfId="17937" priority="1865" operator="equal">
      <formula>"연"</formula>
    </cfRule>
    <cfRule type="cellIs" dxfId="17936" priority="1866" operator="equal">
      <formula>"연"</formula>
    </cfRule>
    <cfRule type="cellIs" dxfId="17935" priority="1867" operator="equal">
      <formula>"연"</formula>
    </cfRule>
    <cfRule type="cellIs" dxfId="17934" priority="1868" operator="equal">
      <formula>"연"</formula>
    </cfRule>
    <cfRule type="cellIs" dxfId="17933" priority="1869" operator="equal">
      <formula>"연"</formula>
    </cfRule>
    <cfRule type="cellIs" dxfId="17932" priority="1870" operator="equal">
      <formula>"연"</formula>
    </cfRule>
    <cfRule type="cellIs" dxfId="17931" priority="1871" operator="equal">
      <formula>"연"</formula>
    </cfRule>
    <cfRule type="cellIs" dxfId="17930" priority="1872" operator="equal">
      <formula>"연"</formula>
    </cfRule>
    <cfRule type="cellIs" dxfId="17929" priority="1873" operator="equal">
      <formula>"연"</formula>
    </cfRule>
    <cfRule type="cellIs" dxfId="17928" priority="1874" operator="equal">
      <formula>"연"</formula>
    </cfRule>
    <cfRule type="cellIs" dxfId="17927" priority="1875" operator="equal">
      <formula>"연"</formula>
    </cfRule>
    <cfRule type="cellIs" dxfId="17926" priority="1876" operator="equal">
      <formula>"연"</formula>
    </cfRule>
    <cfRule type="cellIs" dxfId="17925" priority="1877" operator="equal">
      <formula>"연"</formula>
    </cfRule>
    <cfRule type="cellIs" dxfId="17924" priority="1878" operator="equal">
      <formula>"연"</formula>
    </cfRule>
    <cfRule type="cellIs" dxfId="17923" priority="1879" operator="equal">
      <formula>"연"</formula>
    </cfRule>
    <cfRule type="cellIs" dxfId="17922" priority="1880" operator="equal">
      <formula>"연"</formula>
    </cfRule>
    <cfRule type="cellIs" dxfId="17921" priority="1881" operator="equal">
      <formula>"연"</formula>
    </cfRule>
  </conditionalFormatting>
  <conditionalFormatting sqref="U15:U17">
    <cfRule type="cellIs" dxfId="17920" priority="630" operator="equal">
      <formula>"연"</formula>
    </cfRule>
  </conditionalFormatting>
  <conditionalFormatting sqref="U34">
    <cfRule type="cellIs" dxfId="17919" priority="3364" operator="equal">
      <formula>"연"</formula>
    </cfRule>
    <cfRule type="cellIs" dxfId="17918" priority="3365" operator="equal">
      <formula>"연"</formula>
    </cfRule>
    <cfRule type="cellIs" dxfId="17917" priority="3366" operator="equal">
      <formula>"연"</formula>
    </cfRule>
    <cfRule type="cellIs" dxfId="17916" priority="3367" operator="equal">
      <formula>"연"</formula>
    </cfRule>
    <cfRule type="cellIs" dxfId="17915" priority="3368" operator="equal">
      <formula>"연"</formula>
    </cfRule>
    <cfRule type="cellIs" dxfId="17914" priority="3369" operator="equal">
      <formula>"연"</formula>
    </cfRule>
    <cfRule type="cellIs" dxfId="17913" priority="3370" operator="equal">
      <formula>"연"</formula>
    </cfRule>
    <cfRule type="cellIs" dxfId="17912" priority="3371" operator="equal">
      <formula>"연"</formula>
    </cfRule>
    <cfRule type="cellIs" dxfId="17911" priority="3372" operator="equal">
      <formula>"연"</formula>
    </cfRule>
    <cfRule type="cellIs" dxfId="17910" priority="3373" operator="equal">
      <formula>"연"</formula>
    </cfRule>
    <cfRule type="cellIs" dxfId="17909" priority="3374" operator="equal">
      <formula>"연"</formula>
    </cfRule>
    <cfRule type="cellIs" dxfId="17908" priority="3375" operator="equal">
      <formula>"연"</formula>
    </cfRule>
    <cfRule type="cellIs" dxfId="17907" priority="3376" operator="equal">
      <formula>"연"</formula>
    </cfRule>
    <cfRule type="cellIs" dxfId="17906" priority="3377" operator="equal">
      <formula>"연"</formula>
    </cfRule>
    <cfRule type="cellIs" dxfId="17905" priority="3378" operator="equal">
      <formula>"연"</formula>
    </cfRule>
    <cfRule type="cellIs" dxfId="17904" priority="3379" operator="equal">
      <formula>"연"</formula>
    </cfRule>
    <cfRule type="cellIs" dxfId="17903" priority="3380" operator="equal">
      <formula>"연"</formula>
    </cfRule>
    <cfRule type="cellIs" dxfId="17902" priority="3381" operator="equal">
      <formula>"연"</formula>
    </cfRule>
    <cfRule type="cellIs" dxfId="17901" priority="3382" operator="equal">
      <formula>"연"</formula>
    </cfRule>
    <cfRule type="cellIs" dxfId="17900" priority="3383" operator="equal">
      <formula>"연"</formula>
    </cfRule>
    <cfRule type="cellIs" dxfId="17899" priority="3384" operator="equal">
      <formula>"연"</formula>
    </cfRule>
    <cfRule type="cellIs" dxfId="17898" priority="3385" operator="equal">
      <formula>"연"</formula>
    </cfRule>
    <cfRule type="cellIs" dxfId="17897" priority="3386" operator="equal">
      <formula>"연"</formula>
    </cfRule>
    <cfRule type="cellIs" dxfId="17896" priority="3387" operator="equal">
      <formula>"연"</formula>
    </cfRule>
    <cfRule type="cellIs" dxfId="17895" priority="3388" operator="equal">
      <formula>"연"</formula>
    </cfRule>
    <cfRule type="cellIs" dxfId="17894" priority="3389" operator="equal">
      <formula>"연"</formula>
    </cfRule>
    <cfRule type="cellIs" dxfId="17893" priority="3390" operator="equal">
      <formula>"연"</formula>
    </cfRule>
  </conditionalFormatting>
  <conditionalFormatting sqref="U35">
    <cfRule type="cellIs" dxfId="17892" priority="1922" operator="equal">
      <formula>"연"</formula>
    </cfRule>
    <cfRule type="cellIs" dxfId="17891" priority="1923" operator="equal">
      <formula>"연"</formula>
    </cfRule>
    <cfRule type="cellIs" dxfId="17890" priority="1924" operator="equal">
      <formula>"연"</formula>
    </cfRule>
    <cfRule type="cellIs" dxfId="17889" priority="1925" operator="equal">
      <formula>"연"</formula>
    </cfRule>
    <cfRule type="cellIs" dxfId="17888" priority="1926" operator="equal">
      <formula>"연"</formula>
    </cfRule>
    <cfRule type="cellIs" dxfId="17887" priority="1927" operator="equal">
      <formula>"연"</formula>
    </cfRule>
    <cfRule type="cellIs" dxfId="17886" priority="1928" operator="equal">
      <formula>"연"</formula>
    </cfRule>
    <cfRule type="cellIs" dxfId="17885" priority="1929" operator="equal">
      <formula>"연"</formula>
    </cfRule>
    <cfRule type="cellIs" dxfId="17884" priority="1930" operator="equal">
      <formula>"연"</formula>
    </cfRule>
    <cfRule type="cellIs" dxfId="17883" priority="1931" operator="equal">
      <formula>"연"</formula>
    </cfRule>
    <cfRule type="cellIs" dxfId="17882" priority="1932" operator="equal">
      <formula>"연"</formula>
    </cfRule>
    <cfRule type="cellIs" dxfId="17881" priority="1933" operator="equal">
      <formula>"연"</formula>
    </cfRule>
    <cfRule type="cellIs" dxfId="17880" priority="1934" operator="equal">
      <formula>"연"</formula>
    </cfRule>
    <cfRule type="cellIs" dxfId="17879" priority="1935" operator="equal">
      <formula>"연"</formula>
    </cfRule>
    <cfRule type="cellIs" dxfId="17878" priority="1936" operator="equal">
      <formula>"연"</formula>
    </cfRule>
    <cfRule type="cellIs" dxfId="17877" priority="1937" operator="equal">
      <formula>"연"</formula>
    </cfRule>
    <cfRule type="cellIs" dxfId="17876" priority="1938" operator="equal">
      <formula>"연"</formula>
    </cfRule>
    <cfRule type="cellIs" dxfId="17875" priority="1939" operator="equal">
      <formula>"연"</formula>
    </cfRule>
    <cfRule type="cellIs" dxfId="17874" priority="1941" operator="equal">
      <formula>"연"</formula>
    </cfRule>
  </conditionalFormatting>
  <conditionalFormatting sqref="U36">
    <cfRule type="cellIs" dxfId="17873" priority="2630" operator="equal">
      <formula>"연"</formula>
    </cfRule>
    <cfRule type="cellIs" dxfId="17872" priority="2631" operator="equal">
      <formula>"연"</formula>
    </cfRule>
    <cfRule type="cellIs" dxfId="17871" priority="2632" operator="equal">
      <formula>"연"</formula>
    </cfRule>
    <cfRule type="cellIs" dxfId="17870" priority="2633" operator="equal">
      <formula>"연"</formula>
    </cfRule>
    <cfRule type="cellIs" dxfId="17869" priority="2634" operator="equal">
      <formula>"연"</formula>
    </cfRule>
    <cfRule type="cellIs" dxfId="17868" priority="2635" operator="equal">
      <formula>"연"</formula>
    </cfRule>
    <cfRule type="cellIs" dxfId="17867" priority="2636" operator="equal">
      <formula>"연"</formula>
    </cfRule>
    <cfRule type="cellIs" dxfId="17866" priority="2637" operator="equal">
      <formula>"연"</formula>
    </cfRule>
    <cfRule type="cellIs" dxfId="17865" priority="2638" operator="equal">
      <formula>"연"</formula>
    </cfRule>
    <cfRule type="cellIs" dxfId="17864" priority="2639" operator="equal">
      <formula>"연"</formula>
    </cfRule>
    <cfRule type="cellIs" dxfId="17863" priority="2640" operator="equal">
      <formula>"연"</formula>
    </cfRule>
    <cfRule type="cellIs" dxfId="17862" priority="2641" operator="equal">
      <formula>"연"</formula>
    </cfRule>
    <cfRule type="cellIs" dxfId="17861" priority="2642" operator="equal">
      <formula>"연"</formula>
    </cfRule>
    <cfRule type="cellIs" dxfId="17860" priority="2643" operator="equal">
      <formula>"연"</formula>
    </cfRule>
    <cfRule type="cellIs" dxfId="17859" priority="2644" operator="equal">
      <formula>"연"</formula>
    </cfRule>
    <cfRule type="cellIs" dxfId="17858" priority="2645" operator="equal">
      <formula>"연"</formula>
    </cfRule>
    <cfRule type="cellIs" dxfId="17857" priority="2646" operator="equal">
      <formula>"연"</formula>
    </cfRule>
    <cfRule type="cellIs" dxfId="17856" priority="2647" operator="equal">
      <formula>"연"</formula>
    </cfRule>
    <cfRule type="cellIs" dxfId="17855" priority="2648" operator="equal">
      <formula>"연"</formula>
    </cfRule>
    <cfRule type="cellIs" dxfId="17854" priority="2649" operator="equal">
      <formula>"연"</formula>
    </cfRule>
    <cfRule type="cellIs" dxfId="17853" priority="2650" operator="equal">
      <formula>"연"</formula>
    </cfRule>
    <cfRule type="cellIs" dxfId="17852" priority="2651" operator="equal">
      <formula>"연"</formula>
    </cfRule>
    <cfRule type="cellIs" dxfId="17851" priority="2652" operator="equal">
      <formula>"연"</formula>
    </cfRule>
    <cfRule type="cellIs" dxfId="17850" priority="2653" operator="equal">
      <formula>"연"</formula>
    </cfRule>
    <cfRule type="cellIs" dxfId="17849" priority="2654" operator="equal">
      <formula>"연"</formula>
    </cfRule>
    <cfRule type="cellIs" dxfId="17848" priority="2655" operator="equal">
      <formula>"연"</formula>
    </cfRule>
  </conditionalFormatting>
  <conditionalFormatting sqref="U36:W36">
    <cfRule type="cellIs" dxfId="17847" priority="2627" operator="equal">
      <formula>"연"</formula>
    </cfRule>
    <cfRule type="cellIs" dxfId="17846" priority="2628" operator="equal">
      <formula>"연"</formula>
    </cfRule>
  </conditionalFormatting>
  <conditionalFormatting sqref="V26:V27">
    <cfRule type="cellIs" dxfId="17845" priority="626" operator="equal">
      <formula>"연"</formula>
    </cfRule>
  </conditionalFormatting>
  <conditionalFormatting sqref="V34">
    <cfRule type="cellIs" dxfId="17844" priority="1978" operator="equal">
      <formula>"연"</formula>
    </cfRule>
    <cfRule type="cellIs" dxfId="17843" priority="1979" operator="equal">
      <formula>"연"</formula>
    </cfRule>
    <cfRule type="cellIs" dxfId="17842" priority="1980" operator="equal">
      <formula>"연"</formula>
    </cfRule>
    <cfRule type="cellIs" dxfId="17841" priority="1981" operator="equal">
      <formula>"연"</formula>
    </cfRule>
    <cfRule type="cellIs" dxfId="17840" priority="1982" operator="equal">
      <formula>"연"</formula>
    </cfRule>
    <cfRule type="cellIs" dxfId="17839" priority="1983" operator="equal">
      <formula>"연"</formula>
    </cfRule>
    <cfRule type="cellIs" dxfId="17838" priority="1984" operator="equal">
      <formula>"연"</formula>
    </cfRule>
    <cfRule type="cellIs" dxfId="17837" priority="1985" operator="equal">
      <formula>"연"</formula>
    </cfRule>
    <cfRule type="cellIs" dxfId="17836" priority="1986" operator="equal">
      <formula>"연"</formula>
    </cfRule>
    <cfRule type="cellIs" dxfId="17835" priority="1987" operator="equal">
      <formula>"연"</formula>
    </cfRule>
    <cfRule type="cellIs" dxfId="17834" priority="1988" operator="equal">
      <formula>"연"</formula>
    </cfRule>
    <cfRule type="cellIs" dxfId="17833" priority="1989" operator="equal">
      <formula>"연"</formula>
    </cfRule>
    <cfRule type="cellIs" dxfId="17832" priority="1990" operator="equal">
      <formula>"연"</formula>
    </cfRule>
    <cfRule type="cellIs" dxfId="17831" priority="1991" operator="equal">
      <formula>"연"</formula>
    </cfRule>
    <cfRule type="cellIs" dxfId="17830" priority="1992" operator="equal">
      <formula>"연"</formula>
    </cfRule>
    <cfRule type="cellIs" dxfId="17829" priority="1993" operator="equal">
      <formula>"연"</formula>
    </cfRule>
    <cfRule type="cellIs" dxfId="17828" priority="1994" operator="equal">
      <formula>"연"</formula>
    </cfRule>
    <cfRule type="cellIs" dxfId="17827" priority="1995" operator="equal">
      <formula>"연"</formula>
    </cfRule>
    <cfRule type="cellIs" dxfId="17826" priority="1996" operator="equal">
      <formula>"연"</formula>
    </cfRule>
  </conditionalFormatting>
  <conditionalFormatting sqref="V35">
    <cfRule type="cellIs" dxfId="17825" priority="3337" operator="equal">
      <formula>"연"</formula>
    </cfRule>
    <cfRule type="cellIs" dxfId="17824" priority="3338" operator="equal">
      <formula>"연"</formula>
    </cfRule>
    <cfRule type="cellIs" dxfId="17823" priority="3339" operator="equal">
      <formula>"연"</formula>
    </cfRule>
    <cfRule type="cellIs" dxfId="17822" priority="3340" operator="equal">
      <formula>"연"</formula>
    </cfRule>
    <cfRule type="cellIs" dxfId="17821" priority="3341" operator="equal">
      <formula>"연"</formula>
    </cfRule>
    <cfRule type="cellIs" dxfId="17820" priority="3342" operator="equal">
      <formula>"연"</formula>
    </cfRule>
    <cfRule type="cellIs" dxfId="17819" priority="3343" operator="equal">
      <formula>"연"</formula>
    </cfRule>
    <cfRule type="cellIs" dxfId="17818" priority="3344" operator="equal">
      <formula>"연"</formula>
    </cfRule>
    <cfRule type="cellIs" dxfId="17817" priority="3345" operator="equal">
      <formula>"연"</formula>
    </cfRule>
    <cfRule type="cellIs" dxfId="17816" priority="3346" operator="equal">
      <formula>"연"</formula>
    </cfRule>
    <cfRule type="cellIs" dxfId="17815" priority="3347" operator="equal">
      <formula>"연"</formula>
    </cfRule>
    <cfRule type="cellIs" dxfId="17814" priority="3348" operator="equal">
      <formula>"연"</formula>
    </cfRule>
    <cfRule type="cellIs" dxfId="17813" priority="3349" operator="equal">
      <formula>"연"</formula>
    </cfRule>
    <cfRule type="cellIs" dxfId="17812" priority="3350" operator="equal">
      <formula>"연"</formula>
    </cfRule>
    <cfRule type="cellIs" dxfId="17811" priority="3351" operator="equal">
      <formula>"연"</formula>
    </cfRule>
    <cfRule type="cellIs" dxfId="17810" priority="3352" operator="equal">
      <formula>"연"</formula>
    </cfRule>
    <cfRule type="cellIs" dxfId="17809" priority="3353" operator="equal">
      <formula>"연"</formula>
    </cfRule>
    <cfRule type="cellIs" dxfId="17808" priority="3354" operator="equal">
      <formula>"연"</formula>
    </cfRule>
    <cfRule type="cellIs" dxfId="17807" priority="3355" operator="equal">
      <formula>"연"</formula>
    </cfRule>
    <cfRule type="cellIs" dxfId="17806" priority="3356" operator="equal">
      <formula>"연"</formula>
    </cfRule>
    <cfRule type="cellIs" dxfId="17805" priority="3357" operator="equal">
      <formula>"연"</formula>
    </cfRule>
    <cfRule type="cellIs" dxfId="17804" priority="3358" operator="equal">
      <formula>"연"</formula>
    </cfRule>
    <cfRule type="cellIs" dxfId="17803" priority="3359" operator="equal">
      <formula>"연"</formula>
    </cfRule>
    <cfRule type="cellIs" dxfId="17802" priority="3360" operator="equal">
      <formula>"연"</formula>
    </cfRule>
    <cfRule type="cellIs" dxfId="17801" priority="3361" operator="equal">
      <formula>"연"</formula>
    </cfRule>
    <cfRule type="cellIs" dxfId="17800" priority="3362" operator="equal">
      <formula>"연"</formula>
    </cfRule>
    <cfRule type="cellIs" dxfId="17799" priority="3363" operator="equal">
      <formula>"연"</formula>
    </cfRule>
  </conditionalFormatting>
  <conditionalFormatting sqref="V35:V36">
    <cfRule type="cellIs" dxfId="17798" priority="2629" operator="equal">
      <formula>"연"</formula>
    </cfRule>
  </conditionalFormatting>
  <conditionalFormatting sqref="V36">
    <cfRule type="cellIs" dxfId="17797" priority="2601" operator="equal">
      <formula>"연"</formula>
    </cfRule>
    <cfRule type="cellIs" dxfId="17796" priority="2602" operator="equal">
      <formula>"연"</formula>
    </cfRule>
    <cfRule type="cellIs" dxfId="17795" priority="2603" operator="equal">
      <formula>"연"</formula>
    </cfRule>
    <cfRule type="cellIs" dxfId="17794" priority="2604" operator="equal">
      <formula>"연"</formula>
    </cfRule>
    <cfRule type="cellIs" dxfId="17793" priority="2605" operator="equal">
      <formula>"연"</formula>
    </cfRule>
    <cfRule type="cellIs" dxfId="17792" priority="2606" operator="equal">
      <formula>"연"</formula>
    </cfRule>
    <cfRule type="cellIs" dxfId="17791" priority="2607" operator="equal">
      <formula>"연"</formula>
    </cfRule>
    <cfRule type="cellIs" dxfId="17790" priority="2608" operator="equal">
      <formula>"연"</formula>
    </cfRule>
    <cfRule type="cellIs" dxfId="17789" priority="2609" operator="equal">
      <formula>"연"</formula>
    </cfRule>
    <cfRule type="cellIs" dxfId="17788" priority="2610" operator="equal">
      <formula>"연"</formula>
    </cfRule>
    <cfRule type="cellIs" dxfId="17787" priority="2611" operator="equal">
      <formula>"연"</formula>
    </cfRule>
    <cfRule type="cellIs" dxfId="17786" priority="2612" operator="equal">
      <formula>"연"</formula>
    </cfRule>
    <cfRule type="cellIs" dxfId="17785" priority="2613" operator="equal">
      <formula>"연"</formula>
    </cfRule>
    <cfRule type="cellIs" dxfId="17784" priority="2614" operator="equal">
      <formula>"연"</formula>
    </cfRule>
    <cfRule type="cellIs" dxfId="17783" priority="2615" operator="equal">
      <formula>"연"</formula>
    </cfRule>
    <cfRule type="cellIs" dxfId="17782" priority="2616" operator="equal">
      <formula>"연"</formula>
    </cfRule>
    <cfRule type="cellIs" dxfId="17781" priority="2617" operator="equal">
      <formula>"연"</formula>
    </cfRule>
    <cfRule type="cellIs" dxfId="17780" priority="2618" operator="equal">
      <formula>"연"</formula>
    </cfRule>
    <cfRule type="cellIs" dxfId="17779" priority="2619" operator="equal">
      <formula>"연"</formula>
    </cfRule>
    <cfRule type="cellIs" dxfId="17778" priority="2620" operator="equal">
      <formula>"연"</formula>
    </cfRule>
    <cfRule type="cellIs" dxfId="17777" priority="2621" operator="equal">
      <formula>"연"</formula>
    </cfRule>
    <cfRule type="cellIs" dxfId="17776" priority="2622" operator="equal">
      <formula>"연"</formula>
    </cfRule>
    <cfRule type="cellIs" dxfId="17775" priority="2623" operator="equal">
      <formula>"연"</formula>
    </cfRule>
    <cfRule type="cellIs" dxfId="17774" priority="2624" operator="equal">
      <formula>"연"</formula>
    </cfRule>
    <cfRule type="cellIs" dxfId="17773" priority="2625" operator="equal">
      <formula>"연"</formula>
    </cfRule>
    <cfRule type="cellIs" dxfId="17772" priority="2626" operator="equal">
      <formula>"연"</formula>
    </cfRule>
  </conditionalFormatting>
  <conditionalFormatting sqref="V34:W34">
    <cfRule type="cellIs" dxfId="17771" priority="1976" operator="equal">
      <formula>"연"</formula>
    </cfRule>
  </conditionalFormatting>
  <conditionalFormatting sqref="W21">
    <cfRule type="cellIs" dxfId="17770" priority="408" operator="equal">
      <formula>"연"</formula>
    </cfRule>
    <cfRule type="cellIs" dxfId="17769" priority="409" operator="equal">
      <formula>"연"</formula>
    </cfRule>
    <cfRule type="cellIs" dxfId="17768" priority="410" operator="equal">
      <formula>"연"</formula>
    </cfRule>
    <cfRule type="cellIs" dxfId="17767" priority="411" operator="equal">
      <formula>"연"</formula>
    </cfRule>
    <cfRule type="cellIs" dxfId="17766" priority="412" operator="equal">
      <formula>"연"</formula>
    </cfRule>
    <cfRule type="cellIs" dxfId="17765" priority="413" operator="equal">
      <formula>"연"</formula>
    </cfRule>
    <cfRule type="cellIs" dxfId="17764" priority="414" operator="equal">
      <formula>"연"</formula>
    </cfRule>
    <cfRule type="cellIs" dxfId="17763" priority="415" operator="equal">
      <formula>"연"</formula>
    </cfRule>
  </conditionalFormatting>
  <conditionalFormatting sqref="W32">
    <cfRule type="cellIs" dxfId="17762" priority="392" operator="equal">
      <formula>"연"</formula>
    </cfRule>
    <cfRule type="cellIs" dxfId="17761" priority="393" operator="equal">
      <formula>"연"</formula>
    </cfRule>
    <cfRule type="cellIs" dxfId="17760" priority="394" operator="equal">
      <formula>"연"</formula>
    </cfRule>
    <cfRule type="cellIs" dxfId="17759" priority="395" operator="equal">
      <formula>"연"</formula>
    </cfRule>
    <cfRule type="cellIs" dxfId="17758" priority="396" operator="equal">
      <formula>"연"</formula>
    </cfRule>
    <cfRule type="cellIs" dxfId="17757" priority="397" operator="equal">
      <formula>"연"</formula>
    </cfRule>
    <cfRule type="cellIs" dxfId="17756" priority="398" operator="equal">
      <formula>"연"</formula>
    </cfRule>
    <cfRule type="cellIs" dxfId="17755" priority="399" operator="equal">
      <formula>"연"</formula>
    </cfRule>
  </conditionalFormatting>
  <conditionalFormatting sqref="W34">
    <cfRule type="cellIs" dxfId="17754" priority="1960" operator="equal">
      <formula>"연"</formula>
    </cfRule>
    <cfRule type="cellIs" dxfId="17753" priority="1961" operator="equal">
      <formula>"연"</formula>
    </cfRule>
    <cfRule type="cellIs" dxfId="17752" priority="1962" operator="equal">
      <formula>"연"</formula>
    </cfRule>
    <cfRule type="cellIs" dxfId="17751" priority="1963" operator="equal">
      <formula>"연"</formula>
    </cfRule>
    <cfRule type="cellIs" dxfId="17750" priority="1964" operator="equal">
      <formula>"연"</formula>
    </cfRule>
    <cfRule type="cellIs" dxfId="17749" priority="1965" operator="equal">
      <formula>"연"</formula>
    </cfRule>
    <cfRule type="cellIs" dxfId="17748" priority="1966" operator="equal">
      <formula>"연"</formula>
    </cfRule>
    <cfRule type="cellIs" dxfId="17747" priority="1967" operator="equal">
      <formula>"연"</formula>
    </cfRule>
    <cfRule type="cellIs" dxfId="17746" priority="1968" operator="equal">
      <formula>"연"</formula>
    </cfRule>
    <cfRule type="cellIs" dxfId="17745" priority="1969" operator="equal">
      <formula>"연"</formula>
    </cfRule>
    <cfRule type="cellIs" dxfId="17744" priority="1970" operator="equal">
      <formula>"연"</formula>
    </cfRule>
    <cfRule type="cellIs" dxfId="17743" priority="1971" operator="equal">
      <formula>"연"</formula>
    </cfRule>
    <cfRule type="cellIs" dxfId="17742" priority="1972" operator="equal">
      <formula>"연"</formula>
    </cfRule>
    <cfRule type="cellIs" dxfId="17741" priority="1973" operator="equal">
      <formula>"연"</formula>
    </cfRule>
    <cfRule type="cellIs" dxfId="17740" priority="1974" operator="equal">
      <formula>"연"</formula>
    </cfRule>
    <cfRule type="cellIs" dxfId="17739" priority="1975" operator="equal">
      <formula>"연"</formula>
    </cfRule>
    <cfRule type="cellIs" dxfId="17738" priority="1977" operator="equal">
      <formula>"연"</formula>
    </cfRule>
  </conditionalFormatting>
  <conditionalFormatting sqref="W35">
    <cfRule type="cellIs" dxfId="17737" priority="1902" operator="equal">
      <formula>"연"</formula>
    </cfRule>
    <cfRule type="cellIs" dxfId="17736" priority="1903" operator="equal">
      <formula>"연"</formula>
    </cfRule>
    <cfRule type="cellIs" dxfId="17735" priority="1904" operator="equal">
      <formula>"연"</formula>
    </cfRule>
    <cfRule type="cellIs" dxfId="17734" priority="1905" operator="equal">
      <formula>"연"</formula>
    </cfRule>
    <cfRule type="cellIs" dxfId="17733" priority="1906" operator="equal">
      <formula>"연"</formula>
    </cfRule>
    <cfRule type="cellIs" dxfId="17732" priority="1907" operator="equal">
      <formula>"연"</formula>
    </cfRule>
    <cfRule type="cellIs" dxfId="17731" priority="1908" operator="equal">
      <formula>"연"</formula>
    </cfRule>
    <cfRule type="cellIs" dxfId="17730" priority="1909" operator="equal">
      <formula>"연"</formula>
    </cfRule>
    <cfRule type="cellIs" dxfId="17729" priority="1910" operator="equal">
      <formula>"연"</formula>
    </cfRule>
    <cfRule type="cellIs" dxfId="17728" priority="1911" operator="equal">
      <formula>"연"</formula>
    </cfRule>
    <cfRule type="cellIs" dxfId="17727" priority="1912" operator="equal">
      <formula>"연"</formula>
    </cfRule>
    <cfRule type="cellIs" dxfId="17726" priority="1913" operator="equal">
      <formula>"연"</formula>
    </cfRule>
    <cfRule type="cellIs" dxfId="17725" priority="1914" operator="equal">
      <formula>"연"</formula>
    </cfRule>
    <cfRule type="cellIs" dxfId="17724" priority="1915" operator="equal">
      <formula>"연"</formula>
    </cfRule>
    <cfRule type="cellIs" dxfId="17723" priority="1916" operator="equal">
      <formula>"연"</formula>
    </cfRule>
    <cfRule type="cellIs" dxfId="17722" priority="1917" operator="equal">
      <formula>"연"</formula>
    </cfRule>
    <cfRule type="cellIs" dxfId="17721" priority="1918" operator="equal">
      <formula>"연"</formula>
    </cfRule>
    <cfRule type="cellIs" dxfId="17720" priority="1919" operator="equal">
      <formula>"연"</formula>
    </cfRule>
    <cfRule type="cellIs" dxfId="17719" priority="1920" operator="equal">
      <formula>"연"</formula>
    </cfRule>
    <cfRule type="cellIs" dxfId="17718" priority="1921" operator="equal">
      <formula>"연"</formula>
    </cfRule>
  </conditionalFormatting>
  <conditionalFormatting sqref="W36">
    <cfRule type="cellIs" dxfId="17717" priority="3311" operator="equal">
      <formula>"연"</formula>
    </cfRule>
    <cfRule type="cellIs" dxfId="17716" priority="3312" operator="equal">
      <formula>"연"</formula>
    </cfRule>
    <cfRule type="cellIs" dxfId="17715" priority="3313" operator="equal">
      <formula>"연"</formula>
    </cfRule>
    <cfRule type="cellIs" dxfId="17714" priority="3314" operator="equal">
      <formula>"연"</formula>
    </cfRule>
    <cfRule type="cellIs" dxfId="17713" priority="3315" operator="equal">
      <formula>"연"</formula>
    </cfRule>
    <cfRule type="cellIs" dxfId="17712" priority="3316" operator="equal">
      <formula>"연"</formula>
    </cfRule>
    <cfRule type="cellIs" dxfId="17711" priority="3317" operator="equal">
      <formula>"연"</formula>
    </cfRule>
    <cfRule type="cellIs" dxfId="17710" priority="3318" operator="equal">
      <formula>"연"</formula>
    </cfRule>
    <cfRule type="cellIs" dxfId="17709" priority="3319" operator="equal">
      <formula>"연"</formula>
    </cfRule>
    <cfRule type="cellIs" dxfId="17708" priority="3320" operator="equal">
      <formula>"연"</formula>
    </cfRule>
    <cfRule type="cellIs" dxfId="17707" priority="3321" operator="equal">
      <formula>"연"</formula>
    </cfRule>
    <cfRule type="cellIs" dxfId="17706" priority="3322" operator="equal">
      <formula>"연"</formula>
    </cfRule>
    <cfRule type="cellIs" dxfId="17705" priority="3323" operator="equal">
      <formula>"연"</formula>
    </cfRule>
    <cfRule type="cellIs" dxfId="17704" priority="3324" operator="equal">
      <formula>"연"</formula>
    </cfRule>
    <cfRule type="cellIs" dxfId="17703" priority="3325" operator="equal">
      <formula>"연"</formula>
    </cfRule>
    <cfRule type="cellIs" dxfId="17702" priority="3326" operator="equal">
      <formula>"연"</formula>
    </cfRule>
    <cfRule type="cellIs" dxfId="17701" priority="3327" operator="equal">
      <formula>"연"</formula>
    </cfRule>
    <cfRule type="cellIs" dxfId="17700" priority="3328" operator="equal">
      <formula>"연"</formula>
    </cfRule>
    <cfRule type="cellIs" dxfId="17699" priority="3329" operator="equal">
      <formula>"연"</formula>
    </cfRule>
    <cfRule type="cellIs" dxfId="17698" priority="3330" operator="equal">
      <formula>"연"</formula>
    </cfRule>
    <cfRule type="cellIs" dxfId="17697" priority="3331" operator="equal">
      <formula>"연"</formula>
    </cfRule>
    <cfRule type="cellIs" dxfId="17696" priority="3332" operator="equal">
      <formula>"연"</formula>
    </cfRule>
    <cfRule type="cellIs" dxfId="17695" priority="3333" operator="equal">
      <formula>"연"</formula>
    </cfRule>
    <cfRule type="cellIs" dxfId="17694" priority="3334" operator="equal">
      <formula>"연"</formula>
    </cfRule>
    <cfRule type="cellIs" dxfId="17693" priority="3335" operator="equal">
      <formula>"연"</formula>
    </cfRule>
    <cfRule type="cellIs" dxfId="17692" priority="3336" operator="equal">
      <formula>"연"</formula>
    </cfRule>
  </conditionalFormatting>
  <conditionalFormatting sqref="W37">
    <cfRule type="cellIs" dxfId="17691" priority="2573" operator="equal">
      <formula>"연"</formula>
    </cfRule>
    <cfRule type="cellIs" dxfId="17690" priority="2574" operator="equal">
      <formula>"연"</formula>
    </cfRule>
    <cfRule type="cellIs" dxfId="17689" priority="2575" operator="equal">
      <formula>"연"</formula>
    </cfRule>
    <cfRule type="cellIs" dxfId="17688" priority="2576" operator="equal">
      <formula>"연"</formula>
    </cfRule>
    <cfRule type="cellIs" dxfId="17687" priority="2577" operator="equal">
      <formula>"연"</formula>
    </cfRule>
    <cfRule type="cellIs" dxfId="17686" priority="2578" operator="equal">
      <formula>"연"</formula>
    </cfRule>
    <cfRule type="cellIs" dxfId="17685" priority="2579" operator="equal">
      <formula>"연"</formula>
    </cfRule>
    <cfRule type="cellIs" dxfId="17684" priority="2580" operator="equal">
      <formula>"연"</formula>
    </cfRule>
    <cfRule type="cellIs" dxfId="17683" priority="2581" operator="equal">
      <formula>"연"</formula>
    </cfRule>
    <cfRule type="cellIs" dxfId="17682" priority="2582" operator="equal">
      <formula>"연"</formula>
    </cfRule>
    <cfRule type="cellIs" dxfId="17681" priority="2583" operator="equal">
      <formula>"연"</formula>
    </cfRule>
    <cfRule type="cellIs" dxfId="17680" priority="2584" operator="equal">
      <formula>"연"</formula>
    </cfRule>
    <cfRule type="cellIs" dxfId="17679" priority="2585" operator="equal">
      <formula>"연"</formula>
    </cfRule>
    <cfRule type="cellIs" dxfId="17678" priority="2586" operator="equal">
      <formula>"연"</formula>
    </cfRule>
    <cfRule type="cellIs" dxfId="17677" priority="2587" operator="equal">
      <formula>"연"</formula>
    </cfRule>
    <cfRule type="cellIs" dxfId="17676" priority="2588" operator="equal">
      <formula>"연"</formula>
    </cfRule>
    <cfRule type="cellIs" dxfId="17675" priority="2589" operator="equal">
      <formula>"연"</formula>
    </cfRule>
    <cfRule type="cellIs" dxfId="17674" priority="2590" operator="equal">
      <formula>"연"</formula>
    </cfRule>
    <cfRule type="cellIs" dxfId="17673" priority="2591" operator="equal">
      <formula>"연"</formula>
    </cfRule>
    <cfRule type="cellIs" dxfId="17672" priority="2592" operator="equal">
      <formula>"연"</formula>
    </cfRule>
    <cfRule type="cellIs" dxfId="17671" priority="2593" operator="equal">
      <formula>"연"</formula>
    </cfRule>
    <cfRule type="cellIs" dxfId="17670" priority="2594" operator="equal">
      <formula>"연"</formula>
    </cfRule>
    <cfRule type="cellIs" dxfId="17669" priority="2595" operator="equal">
      <formula>"연"</formula>
    </cfRule>
    <cfRule type="cellIs" dxfId="17668" priority="2596" operator="equal">
      <formula>"연"</formula>
    </cfRule>
    <cfRule type="cellIs" dxfId="17667" priority="2597" operator="equal">
      <formula>"연"</formula>
    </cfRule>
    <cfRule type="cellIs" dxfId="17666" priority="2598" operator="equal">
      <formula>"연"</formula>
    </cfRule>
    <cfRule type="cellIs" dxfId="17665" priority="2599" operator="equal">
      <formula>"연"</formula>
    </cfRule>
    <cfRule type="cellIs" dxfId="17664" priority="2600" operator="equal">
      <formula>"연"</formula>
    </cfRule>
  </conditionalFormatting>
  <conditionalFormatting sqref="W34:X34">
    <cfRule type="cellIs" dxfId="17663" priority="1956" operator="equal">
      <formula>"연"</formula>
    </cfRule>
    <cfRule type="cellIs" dxfId="17662" priority="1957" operator="equal">
      <formula>"연"</formula>
    </cfRule>
  </conditionalFormatting>
  <conditionalFormatting sqref="W37:X37">
    <cfRule type="cellIs" dxfId="17661" priority="2572" operator="equal">
      <formula>"연"</formula>
    </cfRule>
  </conditionalFormatting>
  <conditionalFormatting sqref="X19">
    <cfRule type="cellIs" dxfId="17660" priority="376" operator="equal">
      <formula>"연"</formula>
    </cfRule>
    <cfRule type="cellIs" dxfId="17659" priority="377" operator="equal">
      <formula>"연"</formula>
    </cfRule>
    <cfRule type="cellIs" dxfId="17658" priority="378" operator="equal">
      <formula>"연"</formula>
    </cfRule>
    <cfRule type="cellIs" dxfId="17657" priority="379" operator="equal">
      <formula>"연"</formula>
    </cfRule>
    <cfRule type="cellIs" dxfId="17656" priority="380" operator="equal">
      <formula>"연"</formula>
    </cfRule>
    <cfRule type="cellIs" dxfId="17655" priority="381" operator="equal">
      <formula>"연"</formula>
    </cfRule>
    <cfRule type="cellIs" dxfId="17654" priority="382" operator="equal">
      <formula>"연"</formula>
    </cfRule>
    <cfRule type="cellIs" dxfId="17653" priority="383" operator="equal">
      <formula>"연"</formula>
    </cfRule>
  </conditionalFormatting>
  <conditionalFormatting sqref="X22">
    <cfRule type="cellIs" dxfId="17652" priority="384" operator="equal">
      <formula>"연"</formula>
    </cfRule>
    <cfRule type="cellIs" dxfId="17651" priority="385" operator="equal">
      <formula>"연"</formula>
    </cfRule>
    <cfRule type="cellIs" dxfId="17650" priority="386" operator="equal">
      <formula>"연"</formula>
    </cfRule>
    <cfRule type="cellIs" dxfId="17649" priority="387" operator="equal">
      <formula>"연"</formula>
    </cfRule>
    <cfRule type="cellIs" dxfId="17648" priority="388" operator="equal">
      <formula>"연"</formula>
    </cfRule>
    <cfRule type="cellIs" dxfId="17647" priority="389" operator="equal">
      <formula>"연"</formula>
    </cfRule>
    <cfRule type="cellIs" dxfId="17646" priority="390" operator="equal">
      <formula>"연"</formula>
    </cfRule>
    <cfRule type="cellIs" dxfId="17645" priority="391" operator="equal">
      <formula>"연"</formula>
    </cfRule>
  </conditionalFormatting>
  <conditionalFormatting sqref="X27">
    <cfRule type="cellIs" dxfId="17644" priority="368" operator="equal">
      <formula>"연"</formula>
    </cfRule>
    <cfRule type="cellIs" dxfId="17643" priority="369" operator="equal">
      <formula>"연"</formula>
    </cfRule>
    <cfRule type="cellIs" dxfId="17642" priority="370" operator="equal">
      <formula>"연"</formula>
    </cfRule>
    <cfRule type="cellIs" dxfId="17641" priority="371" operator="equal">
      <formula>"연"</formula>
    </cfRule>
    <cfRule type="cellIs" dxfId="17640" priority="372" operator="equal">
      <formula>"연"</formula>
    </cfRule>
    <cfRule type="cellIs" dxfId="17639" priority="373" operator="equal">
      <formula>"연"</formula>
    </cfRule>
    <cfRule type="cellIs" dxfId="17638" priority="374" operator="equal">
      <formula>"연"</formula>
    </cfRule>
    <cfRule type="cellIs" dxfId="17637" priority="375" operator="equal">
      <formula>"연"</formula>
    </cfRule>
  </conditionalFormatting>
  <conditionalFormatting sqref="X34">
    <cfRule type="cellIs" dxfId="17636" priority="1942" operator="equal">
      <formula>"연"</formula>
    </cfRule>
    <cfRule type="cellIs" dxfId="17635" priority="1943" operator="equal">
      <formula>"연"</formula>
    </cfRule>
    <cfRule type="cellIs" dxfId="17634" priority="1944" operator="equal">
      <formula>"연"</formula>
    </cfRule>
    <cfRule type="cellIs" dxfId="17633" priority="1945" operator="equal">
      <formula>"연"</formula>
    </cfRule>
    <cfRule type="cellIs" dxfId="17632" priority="1946" operator="equal">
      <formula>"연"</formula>
    </cfRule>
    <cfRule type="cellIs" dxfId="17631" priority="1947" operator="equal">
      <formula>"연"</formula>
    </cfRule>
    <cfRule type="cellIs" dxfId="17630" priority="1948" operator="equal">
      <formula>"연"</formula>
    </cfRule>
    <cfRule type="cellIs" dxfId="17629" priority="1949" operator="equal">
      <formula>"연"</formula>
    </cfRule>
    <cfRule type="cellIs" dxfId="17628" priority="1950" operator="equal">
      <formula>"연"</formula>
    </cfRule>
    <cfRule type="cellIs" dxfId="17627" priority="1951" operator="equal">
      <formula>"연"</formula>
    </cfRule>
    <cfRule type="cellIs" dxfId="17626" priority="1952" operator="equal">
      <formula>"연"</formula>
    </cfRule>
    <cfRule type="cellIs" dxfId="17625" priority="1953" operator="equal">
      <formula>"연"</formula>
    </cfRule>
    <cfRule type="cellIs" dxfId="17624" priority="1954" operator="equal">
      <formula>"연"</formula>
    </cfRule>
    <cfRule type="cellIs" dxfId="17623" priority="1955" operator="equal">
      <formula>"연"</formula>
    </cfRule>
    <cfRule type="cellIs" dxfId="17622" priority="1959" operator="equal">
      <formula>"연"</formula>
    </cfRule>
  </conditionalFormatting>
  <conditionalFormatting sqref="X34:X35">
    <cfRule type="cellIs" dxfId="17621" priority="1958" operator="equal">
      <formula>"연"</formula>
    </cfRule>
  </conditionalFormatting>
  <conditionalFormatting sqref="X35">
    <cfRule type="cellIs" dxfId="17620" priority="3284" operator="equal">
      <formula>"연"</formula>
    </cfRule>
    <cfRule type="cellIs" dxfId="17619" priority="3285" operator="equal">
      <formula>"연"</formula>
    </cfRule>
    <cfRule type="cellIs" dxfId="17618" priority="3286" operator="equal">
      <formula>"연"</formula>
    </cfRule>
    <cfRule type="cellIs" dxfId="17617" priority="3287" operator="equal">
      <formula>"연"</formula>
    </cfRule>
    <cfRule type="cellIs" dxfId="17616" priority="3288" operator="equal">
      <formula>"연"</formula>
    </cfRule>
    <cfRule type="cellIs" dxfId="17615" priority="3289" operator="equal">
      <formula>"연"</formula>
    </cfRule>
    <cfRule type="cellIs" dxfId="17614" priority="3290" operator="equal">
      <formula>"연"</formula>
    </cfRule>
    <cfRule type="cellIs" dxfId="17613" priority="3291" operator="equal">
      <formula>"연"</formula>
    </cfRule>
    <cfRule type="cellIs" dxfId="17612" priority="3292" operator="equal">
      <formula>"연"</formula>
    </cfRule>
    <cfRule type="cellIs" dxfId="17611" priority="3293" operator="equal">
      <formula>"연"</formula>
    </cfRule>
    <cfRule type="cellIs" dxfId="17610" priority="3294" operator="equal">
      <formula>"연"</formula>
    </cfRule>
    <cfRule type="cellIs" dxfId="17609" priority="3295" operator="equal">
      <formula>"연"</formula>
    </cfRule>
    <cfRule type="cellIs" dxfId="17608" priority="3296" operator="equal">
      <formula>"연"</formula>
    </cfRule>
    <cfRule type="cellIs" dxfId="17607" priority="3297" operator="equal">
      <formula>"연"</formula>
    </cfRule>
    <cfRule type="cellIs" dxfId="17606" priority="3298" operator="equal">
      <formula>"연"</formula>
    </cfRule>
    <cfRule type="cellIs" dxfId="17605" priority="3299" operator="equal">
      <formula>"연"</formula>
    </cfRule>
    <cfRule type="cellIs" dxfId="17604" priority="3300" operator="equal">
      <formula>"연"</formula>
    </cfRule>
    <cfRule type="cellIs" dxfId="17603" priority="3301" operator="equal">
      <formula>"연"</formula>
    </cfRule>
    <cfRule type="cellIs" dxfId="17602" priority="3302" operator="equal">
      <formula>"연"</formula>
    </cfRule>
    <cfRule type="cellIs" dxfId="17601" priority="3303" operator="equal">
      <formula>"연"</formula>
    </cfRule>
    <cfRule type="cellIs" dxfId="17600" priority="3304" operator="equal">
      <formula>"연"</formula>
    </cfRule>
    <cfRule type="cellIs" dxfId="17599" priority="3305" operator="equal">
      <formula>"연"</formula>
    </cfRule>
    <cfRule type="cellIs" dxfId="17598" priority="3306" operator="equal">
      <formula>"연"</formula>
    </cfRule>
    <cfRule type="cellIs" dxfId="17597" priority="3307" operator="equal">
      <formula>"연"</formula>
    </cfRule>
    <cfRule type="cellIs" dxfId="17596" priority="3308" operator="equal">
      <formula>"연"</formula>
    </cfRule>
    <cfRule type="cellIs" dxfId="17595" priority="3309" operator="equal">
      <formula>"연"</formula>
    </cfRule>
    <cfRule type="cellIs" dxfId="17594" priority="3310" operator="equal">
      <formula>"연"</formula>
    </cfRule>
  </conditionalFormatting>
  <conditionalFormatting sqref="X36">
    <cfRule type="cellIs" dxfId="17593" priority="1882" operator="equal">
      <formula>"연"</formula>
    </cfRule>
    <cfRule type="cellIs" dxfId="17592" priority="1883" operator="equal">
      <formula>"연"</formula>
    </cfRule>
    <cfRule type="cellIs" dxfId="17591" priority="1884" operator="equal">
      <formula>"연"</formula>
    </cfRule>
    <cfRule type="cellIs" dxfId="17590" priority="1885" operator="equal">
      <formula>"연"</formula>
    </cfRule>
    <cfRule type="cellIs" dxfId="17589" priority="1886" operator="equal">
      <formula>"연"</formula>
    </cfRule>
    <cfRule type="cellIs" dxfId="17588" priority="1887" operator="equal">
      <formula>"연"</formula>
    </cfRule>
    <cfRule type="cellIs" dxfId="17587" priority="1888" operator="equal">
      <formula>"연"</formula>
    </cfRule>
    <cfRule type="cellIs" dxfId="17586" priority="1889" operator="equal">
      <formula>"연"</formula>
    </cfRule>
    <cfRule type="cellIs" dxfId="17585" priority="1890" operator="equal">
      <formula>"연"</formula>
    </cfRule>
    <cfRule type="cellIs" dxfId="17584" priority="1891" operator="equal">
      <formula>"연"</formula>
    </cfRule>
    <cfRule type="cellIs" dxfId="17583" priority="1892" operator="equal">
      <formula>"연"</formula>
    </cfRule>
    <cfRule type="cellIs" dxfId="17582" priority="1893" operator="equal">
      <formula>"연"</formula>
    </cfRule>
    <cfRule type="cellIs" dxfId="17581" priority="1894" operator="equal">
      <formula>"연"</formula>
    </cfRule>
    <cfRule type="cellIs" dxfId="17580" priority="1895" operator="equal">
      <formula>"연"</formula>
    </cfRule>
    <cfRule type="cellIs" dxfId="17579" priority="1896" operator="equal">
      <formula>"연"</formula>
    </cfRule>
    <cfRule type="cellIs" dxfId="17578" priority="1897" operator="equal">
      <formula>"연"</formula>
    </cfRule>
    <cfRule type="cellIs" dxfId="17577" priority="1901" operator="equal">
      <formula>"연"</formula>
    </cfRule>
  </conditionalFormatting>
  <conditionalFormatting sqref="X36:X37">
    <cfRule type="cellIs" dxfId="17576" priority="1900" operator="equal">
      <formula>"연"</formula>
    </cfRule>
  </conditionalFormatting>
  <conditionalFormatting sqref="X37">
    <cfRule type="cellIs" dxfId="17575" priority="2545" operator="equal">
      <formula>"연"</formula>
    </cfRule>
    <cfRule type="cellIs" dxfId="17574" priority="2546" operator="equal">
      <formula>"연"</formula>
    </cfRule>
    <cfRule type="cellIs" dxfId="17573" priority="2547" operator="equal">
      <formula>"연"</formula>
    </cfRule>
    <cfRule type="cellIs" dxfId="17572" priority="2548" operator="equal">
      <formula>"연"</formula>
    </cfRule>
    <cfRule type="cellIs" dxfId="17571" priority="2549" operator="equal">
      <formula>"연"</formula>
    </cfRule>
    <cfRule type="cellIs" dxfId="17570" priority="2550" operator="equal">
      <formula>"연"</formula>
    </cfRule>
    <cfRule type="cellIs" dxfId="17569" priority="2551" operator="equal">
      <formula>"연"</formula>
    </cfRule>
    <cfRule type="cellIs" dxfId="17568" priority="2552" operator="equal">
      <formula>"연"</formula>
    </cfRule>
    <cfRule type="cellIs" dxfId="17567" priority="2553" operator="equal">
      <formula>"연"</formula>
    </cfRule>
    <cfRule type="cellIs" dxfId="17566" priority="2554" operator="equal">
      <formula>"연"</formula>
    </cfRule>
    <cfRule type="cellIs" dxfId="17565" priority="2555" operator="equal">
      <formula>"연"</formula>
    </cfRule>
    <cfRule type="cellIs" dxfId="17564" priority="2556" operator="equal">
      <formula>"연"</formula>
    </cfRule>
    <cfRule type="cellIs" dxfId="17563" priority="2557" operator="equal">
      <formula>"연"</formula>
    </cfRule>
    <cfRule type="cellIs" dxfId="17562" priority="2558" operator="equal">
      <formula>"연"</formula>
    </cfRule>
    <cfRule type="cellIs" dxfId="17561" priority="2559" operator="equal">
      <formula>"연"</formula>
    </cfRule>
    <cfRule type="cellIs" dxfId="17560" priority="2560" operator="equal">
      <formula>"연"</formula>
    </cfRule>
    <cfRule type="cellIs" dxfId="17559" priority="2561" operator="equal">
      <formula>"연"</formula>
    </cfRule>
    <cfRule type="cellIs" dxfId="17558" priority="2562" operator="equal">
      <formula>"연"</formula>
    </cfRule>
    <cfRule type="cellIs" dxfId="17557" priority="2563" operator="equal">
      <formula>"연"</formula>
    </cfRule>
    <cfRule type="cellIs" dxfId="17556" priority="2564" operator="equal">
      <formula>"연"</formula>
    </cfRule>
    <cfRule type="cellIs" dxfId="17555" priority="2565" operator="equal">
      <formula>"연"</formula>
    </cfRule>
    <cfRule type="cellIs" dxfId="17554" priority="2566" operator="equal">
      <formula>"연"</formula>
    </cfRule>
    <cfRule type="cellIs" dxfId="17553" priority="2567" operator="equal">
      <formula>"연"</formula>
    </cfRule>
    <cfRule type="cellIs" dxfId="17552" priority="2568" operator="equal">
      <formula>"연"</formula>
    </cfRule>
    <cfRule type="cellIs" dxfId="17551" priority="2569" operator="equal">
      <formula>"연"</formula>
    </cfRule>
    <cfRule type="cellIs" dxfId="17550" priority="2570" operator="equal">
      <formula>"연"</formula>
    </cfRule>
    <cfRule type="cellIs" dxfId="17549" priority="2571" operator="equal">
      <formula>"연"</formula>
    </cfRule>
  </conditionalFormatting>
  <conditionalFormatting sqref="X34:Y34">
    <cfRule type="cellIs" dxfId="17548" priority="1509" operator="equal">
      <formula>"연"</formula>
    </cfRule>
    <cfRule type="cellIs" dxfId="17547" priority="1510" operator="equal">
      <formula>"연"</formula>
    </cfRule>
  </conditionalFormatting>
  <conditionalFormatting sqref="X36:Y36">
    <cfRule type="cellIs" dxfId="17546" priority="1898" operator="equal">
      <formula>"연"</formula>
    </cfRule>
    <cfRule type="cellIs" dxfId="17545" priority="1899" operator="equal">
      <formula>"연"</formula>
    </cfRule>
  </conditionalFormatting>
  <conditionalFormatting sqref="Y17">
    <cfRule type="cellIs" dxfId="17544" priority="360" operator="equal">
      <formula>"연"</formula>
    </cfRule>
    <cfRule type="cellIs" dxfId="17543" priority="361" operator="equal">
      <formula>"연"</formula>
    </cfRule>
    <cfRule type="cellIs" dxfId="17542" priority="362" operator="equal">
      <formula>"연"</formula>
    </cfRule>
    <cfRule type="cellIs" dxfId="17541" priority="363" operator="equal">
      <formula>"연"</formula>
    </cfRule>
    <cfRule type="cellIs" dxfId="17540" priority="364" operator="equal">
      <formula>"연"</formula>
    </cfRule>
    <cfRule type="cellIs" dxfId="17539" priority="365" operator="equal">
      <formula>"연"</formula>
    </cfRule>
    <cfRule type="cellIs" dxfId="17538" priority="366" operator="equal">
      <formula>"연"</formula>
    </cfRule>
    <cfRule type="cellIs" dxfId="17537" priority="367" operator="equal">
      <formula>"연"</formula>
    </cfRule>
  </conditionalFormatting>
  <conditionalFormatting sqref="Y34">
    <cfRule type="cellIs" dxfId="17536" priority="1483" operator="equal">
      <formula>"연"</formula>
    </cfRule>
    <cfRule type="cellIs" dxfId="17535" priority="1484" operator="equal">
      <formula>"연"</formula>
    </cfRule>
    <cfRule type="cellIs" dxfId="17534" priority="1485" operator="equal">
      <formula>"연"</formula>
    </cfRule>
    <cfRule type="cellIs" dxfId="17533" priority="1486" operator="equal">
      <formula>"연"</formula>
    </cfRule>
    <cfRule type="cellIs" dxfId="17532" priority="1487" operator="equal">
      <formula>"연"</formula>
    </cfRule>
    <cfRule type="cellIs" dxfId="17531" priority="1488" operator="equal">
      <formula>"연"</formula>
    </cfRule>
    <cfRule type="cellIs" dxfId="17530" priority="1489" operator="equal">
      <formula>"연"</formula>
    </cfRule>
    <cfRule type="cellIs" dxfId="17529" priority="1490" operator="equal">
      <formula>"연"</formula>
    </cfRule>
    <cfRule type="cellIs" dxfId="17528" priority="1491" operator="equal">
      <formula>"연"</formula>
    </cfRule>
    <cfRule type="cellIs" dxfId="17527" priority="1492" operator="equal">
      <formula>"연"</formula>
    </cfRule>
    <cfRule type="cellIs" dxfId="17526" priority="1493" operator="equal">
      <formula>"연"</formula>
    </cfRule>
    <cfRule type="cellIs" dxfId="17525" priority="1494" operator="equal">
      <formula>"연"</formula>
    </cfRule>
    <cfRule type="cellIs" dxfId="17524" priority="1495" operator="equal">
      <formula>"연"</formula>
    </cfRule>
    <cfRule type="cellIs" dxfId="17523" priority="1496" operator="equal">
      <formula>"연"</formula>
    </cfRule>
    <cfRule type="cellIs" dxfId="17522" priority="1497" operator="equal">
      <formula>"연"</formula>
    </cfRule>
    <cfRule type="cellIs" dxfId="17521" priority="1498" operator="equal">
      <formula>"연"</formula>
    </cfRule>
    <cfRule type="cellIs" dxfId="17520" priority="1499" operator="equal">
      <formula>"연"</formula>
    </cfRule>
    <cfRule type="cellIs" dxfId="17519" priority="1500" operator="equal">
      <formula>"연"</formula>
    </cfRule>
    <cfRule type="cellIs" dxfId="17518" priority="1501" operator="equal">
      <formula>"연"</formula>
    </cfRule>
    <cfRule type="cellIs" dxfId="17517" priority="1502" operator="equal">
      <formula>"연"</formula>
    </cfRule>
    <cfRule type="cellIs" dxfId="17516" priority="1503" operator="equal">
      <formula>"연"</formula>
    </cfRule>
    <cfRule type="cellIs" dxfId="17515" priority="1504" operator="equal">
      <formula>"연"</formula>
    </cfRule>
    <cfRule type="cellIs" dxfId="17514" priority="1505" operator="equal">
      <formula>"연"</formula>
    </cfRule>
    <cfRule type="cellIs" dxfId="17513" priority="1506" operator="equal">
      <formula>"연"</formula>
    </cfRule>
    <cfRule type="cellIs" dxfId="17512" priority="1507" operator="equal">
      <formula>"연"</formula>
    </cfRule>
    <cfRule type="cellIs" dxfId="17511" priority="1508" operator="equal">
      <formula>"연"</formula>
    </cfRule>
  </conditionalFormatting>
  <conditionalFormatting sqref="Y34:Y35">
    <cfRule type="cellIs" dxfId="17510" priority="1511" operator="equal">
      <formula>"연"</formula>
    </cfRule>
  </conditionalFormatting>
  <conditionalFormatting sqref="Y35">
    <cfRule type="cellIs" dxfId="17509" priority="1843" operator="equal">
      <formula>"연"</formula>
    </cfRule>
    <cfRule type="cellIs" dxfId="17508" priority="1844" operator="equal">
      <formula>"연"</formula>
    </cfRule>
    <cfRule type="cellIs" dxfId="17507" priority="1845" operator="equal">
      <formula>"연"</formula>
    </cfRule>
    <cfRule type="cellIs" dxfId="17506" priority="1846" operator="equal">
      <formula>"연"</formula>
    </cfRule>
    <cfRule type="cellIs" dxfId="17505" priority="1847" operator="equal">
      <formula>"연"</formula>
    </cfRule>
    <cfRule type="cellIs" dxfId="17504" priority="1848" operator="equal">
      <formula>"연"</formula>
    </cfRule>
    <cfRule type="cellIs" dxfId="17503" priority="1849" operator="equal">
      <formula>"연"</formula>
    </cfRule>
    <cfRule type="cellIs" dxfId="17502" priority="1850" operator="equal">
      <formula>"연"</formula>
    </cfRule>
    <cfRule type="cellIs" dxfId="17501" priority="1851" operator="equal">
      <formula>"연"</formula>
    </cfRule>
    <cfRule type="cellIs" dxfId="17500" priority="1852" operator="equal">
      <formula>"연"</formula>
    </cfRule>
    <cfRule type="cellIs" dxfId="17499" priority="1853" operator="equal">
      <formula>"연"</formula>
    </cfRule>
    <cfRule type="cellIs" dxfId="17498" priority="1854" operator="equal">
      <formula>"연"</formula>
    </cfRule>
    <cfRule type="cellIs" dxfId="17497" priority="1855" operator="equal">
      <formula>"연"</formula>
    </cfRule>
    <cfRule type="cellIs" dxfId="17496" priority="1856" operator="equal">
      <formula>"연"</formula>
    </cfRule>
    <cfRule type="cellIs" dxfId="17495" priority="1857" operator="equal">
      <formula>"연"</formula>
    </cfRule>
    <cfRule type="cellIs" dxfId="17494" priority="1858" operator="equal">
      <formula>"연"</formula>
    </cfRule>
    <cfRule type="cellIs" dxfId="17493" priority="1859" operator="equal">
      <formula>"연"</formula>
    </cfRule>
    <cfRule type="cellIs" dxfId="17492" priority="1860" operator="equal">
      <formula>"연"</formula>
    </cfRule>
    <cfRule type="cellIs" dxfId="17491" priority="1861" operator="equal">
      <formula>"연"</formula>
    </cfRule>
  </conditionalFormatting>
  <conditionalFormatting sqref="Y36">
    <cfRule type="cellIs" dxfId="17490" priority="3258" operator="equal">
      <formula>"연"</formula>
    </cfRule>
    <cfRule type="cellIs" dxfId="17489" priority="3259" operator="equal">
      <formula>"연"</formula>
    </cfRule>
    <cfRule type="cellIs" dxfId="17488" priority="3260" operator="equal">
      <formula>"연"</formula>
    </cfRule>
    <cfRule type="cellIs" dxfId="17487" priority="3261" operator="equal">
      <formula>"연"</formula>
    </cfRule>
    <cfRule type="cellIs" dxfId="17486" priority="3262" operator="equal">
      <formula>"연"</formula>
    </cfRule>
    <cfRule type="cellIs" dxfId="17485" priority="3263" operator="equal">
      <formula>"연"</formula>
    </cfRule>
    <cfRule type="cellIs" dxfId="17484" priority="3264" operator="equal">
      <formula>"연"</formula>
    </cfRule>
    <cfRule type="cellIs" dxfId="17483" priority="3265" operator="equal">
      <formula>"연"</formula>
    </cfRule>
    <cfRule type="cellIs" dxfId="17482" priority="3266" operator="equal">
      <formula>"연"</formula>
    </cfRule>
    <cfRule type="cellIs" dxfId="17481" priority="3267" operator="equal">
      <formula>"연"</formula>
    </cfRule>
    <cfRule type="cellIs" dxfId="17480" priority="3268" operator="equal">
      <formula>"연"</formula>
    </cfRule>
    <cfRule type="cellIs" dxfId="17479" priority="3269" operator="equal">
      <formula>"연"</formula>
    </cfRule>
    <cfRule type="cellIs" dxfId="17478" priority="3270" operator="equal">
      <formula>"연"</formula>
    </cfRule>
    <cfRule type="cellIs" dxfId="17477" priority="3271" operator="equal">
      <formula>"연"</formula>
    </cfRule>
    <cfRule type="cellIs" dxfId="17476" priority="3272" operator="equal">
      <formula>"연"</formula>
    </cfRule>
    <cfRule type="cellIs" dxfId="17475" priority="3273" operator="equal">
      <formula>"연"</formula>
    </cfRule>
    <cfRule type="cellIs" dxfId="17474" priority="3274" operator="equal">
      <formula>"연"</formula>
    </cfRule>
    <cfRule type="cellIs" dxfId="17473" priority="3275" operator="equal">
      <formula>"연"</formula>
    </cfRule>
    <cfRule type="cellIs" dxfId="17472" priority="3276" operator="equal">
      <formula>"연"</formula>
    </cfRule>
    <cfRule type="cellIs" dxfId="17471" priority="3277" operator="equal">
      <formula>"연"</formula>
    </cfRule>
    <cfRule type="cellIs" dxfId="17470" priority="3278" operator="equal">
      <formula>"연"</formula>
    </cfRule>
    <cfRule type="cellIs" dxfId="17469" priority="3279" operator="equal">
      <formula>"연"</formula>
    </cfRule>
    <cfRule type="cellIs" dxfId="17468" priority="3280" operator="equal">
      <formula>"연"</formula>
    </cfRule>
    <cfRule type="cellIs" dxfId="17467" priority="3281" operator="equal">
      <formula>"연"</formula>
    </cfRule>
    <cfRule type="cellIs" dxfId="17466" priority="3282" operator="equal">
      <formula>"연"</formula>
    </cfRule>
    <cfRule type="cellIs" dxfId="17465" priority="3283" operator="equal">
      <formula>"연"</formula>
    </cfRule>
  </conditionalFormatting>
  <conditionalFormatting sqref="Y37">
    <cfRule type="cellIs" dxfId="17464" priority="1539" operator="equal">
      <formula>"연"</formula>
    </cfRule>
    <cfRule type="cellIs" dxfId="17463" priority="1540" operator="equal">
      <formula>"연"</formula>
    </cfRule>
    <cfRule type="cellIs" dxfId="17462" priority="1541" operator="equal">
      <formula>"연"</formula>
    </cfRule>
    <cfRule type="cellIs" dxfId="17461" priority="1542" operator="equal">
      <formula>"연"</formula>
    </cfRule>
    <cfRule type="cellIs" dxfId="17460" priority="1543" operator="equal">
      <formula>"연"</formula>
    </cfRule>
    <cfRule type="cellIs" dxfId="17459" priority="1544" operator="equal">
      <formula>"연"</formula>
    </cfRule>
    <cfRule type="cellIs" dxfId="17458" priority="1545" operator="equal">
      <formula>"연"</formula>
    </cfRule>
    <cfRule type="cellIs" dxfId="17457" priority="1546" operator="equal">
      <formula>"연"</formula>
    </cfRule>
    <cfRule type="cellIs" dxfId="17456" priority="1547" operator="equal">
      <formula>"연"</formula>
    </cfRule>
    <cfRule type="cellIs" dxfId="17455" priority="1548" operator="equal">
      <formula>"연"</formula>
    </cfRule>
    <cfRule type="cellIs" dxfId="17454" priority="1549" operator="equal">
      <formula>"연"</formula>
    </cfRule>
    <cfRule type="cellIs" dxfId="17453" priority="1550" operator="equal">
      <formula>"연"</formula>
    </cfRule>
    <cfRule type="cellIs" dxfId="17452" priority="1551" operator="equal">
      <formula>"연"</formula>
    </cfRule>
    <cfRule type="cellIs" dxfId="17451" priority="1552" operator="equal">
      <formula>"연"</formula>
    </cfRule>
    <cfRule type="cellIs" dxfId="17450" priority="1553" operator="equal">
      <formula>"연"</formula>
    </cfRule>
    <cfRule type="cellIs" dxfId="17449" priority="1554" operator="equal">
      <formula>"연"</formula>
    </cfRule>
    <cfRule type="cellIs" dxfId="17448" priority="1555" operator="equal">
      <formula>"연"</formula>
    </cfRule>
    <cfRule type="cellIs" dxfId="17447" priority="1556" operator="equal">
      <formula>"연"</formula>
    </cfRule>
    <cfRule type="cellIs" dxfId="17446" priority="1557" operator="equal">
      <formula>"연"</formula>
    </cfRule>
    <cfRule type="cellIs" dxfId="17445" priority="1558" operator="equal">
      <formula>"연"</formula>
    </cfRule>
  </conditionalFormatting>
  <conditionalFormatting sqref="Z8">
    <cfRule type="cellIs" dxfId="17444" priority="185" operator="equal">
      <formula>"연"</formula>
    </cfRule>
    <cfRule type="cellIs" dxfId="17443" priority="186" operator="equal">
      <formula>"연"</formula>
    </cfRule>
    <cfRule type="cellIs" dxfId="17442" priority="187" operator="equal">
      <formula>"연"</formula>
    </cfRule>
    <cfRule type="cellIs" dxfId="17441" priority="188" operator="equal">
      <formula>"연"</formula>
    </cfRule>
    <cfRule type="cellIs" dxfId="17440" priority="189" operator="equal">
      <formula>"연"</formula>
    </cfRule>
    <cfRule type="cellIs" dxfId="17439" priority="190" operator="equal">
      <formula>"연"</formula>
    </cfRule>
    <cfRule type="cellIs" dxfId="17438" priority="191" operator="equal">
      <formula>"연"</formula>
    </cfRule>
    <cfRule type="cellIs" dxfId="17437" priority="192" operator="equal">
      <formula>"연"</formula>
    </cfRule>
  </conditionalFormatting>
  <conditionalFormatting sqref="Z10">
    <cfRule type="cellIs" dxfId="17436" priority="330" operator="equal">
      <formula>"연"</formula>
    </cfRule>
    <cfRule type="cellIs" dxfId="17435" priority="331" operator="equal">
      <formula>"연"</formula>
    </cfRule>
    <cfRule type="cellIs" dxfId="17434" priority="332" operator="equal">
      <formula>"연"</formula>
    </cfRule>
    <cfRule type="cellIs" dxfId="17433" priority="333" operator="equal">
      <formula>"연"</formula>
    </cfRule>
    <cfRule type="cellIs" dxfId="17432" priority="334" operator="equal">
      <formula>"연"</formula>
    </cfRule>
    <cfRule type="cellIs" dxfId="17431" priority="335" operator="equal">
      <formula>"연"</formula>
    </cfRule>
    <cfRule type="cellIs" dxfId="17430" priority="336" operator="equal">
      <formula>"연"</formula>
    </cfRule>
    <cfRule type="cellIs" dxfId="17429" priority="337" operator="equal">
      <formula>"연"</formula>
    </cfRule>
  </conditionalFormatting>
  <conditionalFormatting sqref="Z28">
    <cfRule type="cellIs" dxfId="17428" priority="322" operator="equal">
      <formula>"연"</formula>
    </cfRule>
    <cfRule type="cellIs" dxfId="17427" priority="323" operator="equal">
      <formula>"연"</formula>
    </cfRule>
    <cfRule type="cellIs" dxfId="17426" priority="324" operator="equal">
      <formula>"연"</formula>
    </cfRule>
    <cfRule type="cellIs" dxfId="17425" priority="325" operator="equal">
      <formula>"연"</formula>
    </cfRule>
    <cfRule type="cellIs" dxfId="17424" priority="326" operator="equal">
      <formula>"연"</formula>
    </cfRule>
    <cfRule type="cellIs" dxfId="17423" priority="327" operator="equal">
      <formula>"연"</formula>
    </cfRule>
    <cfRule type="cellIs" dxfId="17422" priority="328" operator="equal">
      <formula>"연"</formula>
    </cfRule>
    <cfRule type="cellIs" dxfId="17421" priority="329" operator="equal">
      <formula>"연"</formula>
    </cfRule>
  </conditionalFormatting>
  <conditionalFormatting sqref="Z34:Z35">
    <cfRule type="cellIs" dxfId="17420" priority="2516" operator="equal">
      <formula>"연"</formula>
    </cfRule>
  </conditionalFormatting>
  <conditionalFormatting sqref="Z35">
    <cfRule type="cellIs" dxfId="17419" priority="2517" operator="equal">
      <formula>"연"</formula>
    </cfRule>
    <cfRule type="cellIs" dxfId="17418" priority="2518" operator="equal">
      <formula>"연"</formula>
    </cfRule>
    <cfRule type="cellIs" dxfId="17417" priority="2519" operator="equal">
      <formula>"연"</formula>
    </cfRule>
    <cfRule type="cellIs" dxfId="17416" priority="2520" operator="equal">
      <formula>"연"</formula>
    </cfRule>
    <cfRule type="cellIs" dxfId="17415" priority="2521" operator="equal">
      <formula>"연"</formula>
    </cfRule>
    <cfRule type="cellIs" dxfId="17414" priority="2522" operator="equal">
      <formula>"연"</formula>
    </cfRule>
    <cfRule type="cellIs" dxfId="17413" priority="2523" operator="equal">
      <formula>"연"</formula>
    </cfRule>
    <cfRule type="cellIs" dxfId="17412" priority="2524" operator="equal">
      <formula>"연"</formula>
    </cfRule>
    <cfRule type="cellIs" dxfId="17411" priority="2525" operator="equal">
      <formula>"연"</formula>
    </cfRule>
    <cfRule type="cellIs" dxfId="17410" priority="2526" operator="equal">
      <formula>"연"</formula>
    </cfRule>
    <cfRule type="cellIs" dxfId="17409" priority="2527" operator="equal">
      <formula>"연"</formula>
    </cfRule>
    <cfRule type="cellIs" dxfId="17408" priority="2528" operator="equal">
      <formula>"연"</formula>
    </cfRule>
    <cfRule type="cellIs" dxfId="17407" priority="2529" operator="equal">
      <formula>"연"</formula>
    </cfRule>
    <cfRule type="cellIs" dxfId="17406" priority="2530" operator="equal">
      <formula>"연"</formula>
    </cfRule>
    <cfRule type="cellIs" dxfId="17405" priority="2531" operator="equal">
      <formula>"연"</formula>
    </cfRule>
    <cfRule type="cellIs" dxfId="17404" priority="2532" operator="equal">
      <formula>"연"</formula>
    </cfRule>
    <cfRule type="cellIs" dxfId="17403" priority="2533" operator="equal">
      <formula>"연"</formula>
    </cfRule>
    <cfRule type="cellIs" dxfId="17402" priority="2534" operator="equal">
      <formula>"연"</formula>
    </cfRule>
    <cfRule type="cellIs" dxfId="17401" priority="2535" operator="equal">
      <formula>"연"</formula>
    </cfRule>
    <cfRule type="cellIs" dxfId="17400" priority="2536" operator="equal">
      <formula>"연"</formula>
    </cfRule>
    <cfRule type="cellIs" dxfId="17399" priority="2537" operator="equal">
      <formula>"연"</formula>
    </cfRule>
    <cfRule type="cellIs" dxfId="17398" priority="2538" operator="equal">
      <formula>"연"</formula>
    </cfRule>
    <cfRule type="cellIs" dxfId="17397" priority="2539" operator="equal">
      <formula>"연"</formula>
    </cfRule>
    <cfRule type="cellIs" dxfId="17396" priority="2540" operator="equal">
      <formula>"연"</formula>
    </cfRule>
    <cfRule type="cellIs" dxfId="17395" priority="2541" operator="equal">
      <formula>"연"</formula>
    </cfRule>
    <cfRule type="cellIs" dxfId="17394" priority="2542" operator="equal">
      <formula>"연"</formula>
    </cfRule>
    <cfRule type="cellIs" dxfId="17393" priority="2543" operator="equal">
      <formula>"연"</formula>
    </cfRule>
    <cfRule type="cellIs" dxfId="17392" priority="2544" operator="equal">
      <formula>"연"</formula>
    </cfRule>
  </conditionalFormatting>
  <conditionalFormatting sqref="Z36">
    <cfRule type="cellIs" dxfId="17391" priority="1730" operator="equal">
      <formula>"연"</formula>
    </cfRule>
    <cfRule type="cellIs" dxfId="17390" priority="1731" operator="equal">
      <formula>"연"</formula>
    </cfRule>
    <cfRule type="cellIs" dxfId="17389" priority="1732" operator="equal">
      <formula>"연"</formula>
    </cfRule>
    <cfRule type="cellIs" dxfId="17388" priority="1733" operator="equal">
      <formula>"연"</formula>
    </cfRule>
    <cfRule type="cellIs" dxfId="17387" priority="1734" operator="equal">
      <formula>"연"</formula>
    </cfRule>
    <cfRule type="cellIs" dxfId="17386" priority="1735" operator="equal">
      <formula>"연"</formula>
    </cfRule>
    <cfRule type="cellIs" dxfId="17385" priority="1736" operator="equal">
      <formula>"연"</formula>
    </cfRule>
    <cfRule type="cellIs" dxfId="17384" priority="1737" operator="equal">
      <formula>"연"</formula>
    </cfRule>
    <cfRule type="cellIs" dxfId="17383" priority="1738" operator="equal">
      <formula>"연"</formula>
    </cfRule>
    <cfRule type="cellIs" dxfId="17382" priority="1739" operator="equal">
      <formula>"연"</formula>
    </cfRule>
    <cfRule type="cellIs" dxfId="17381" priority="1740" operator="equal">
      <formula>"연"</formula>
    </cfRule>
    <cfRule type="cellIs" dxfId="17380" priority="1741" operator="equal">
      <formula>"연"</formula>
    </cfRule>
    <cfRule type="cellIs" dxfId="17379" priority="1742" operator="equal">
      <formula>"연"</formula>
    </cfRule>
    <cfRule type="cellIs" dxfId="17378" priority="1743" operator="equal">
      <formula>"연"</formula>
    </cfRule>
    <cfRule type="cellIs" dxfId="17377" priority="1744" operator="equal">
      <formula>"연"</formula>
    </cfRule>
    <cfRule type="cellIs" dxfId="17376" priority="1745" operator="equal">
      <formula>"연"</formula>
    </cfRule>
    <cfRule type="cellIs" dxfId="17375" priority="1747" operator="equal">
      <formula>"연"</formula>
    </cfRule>
  </conditionalFormatting>
  <conditionalFormatting sqref="Z36:Z37">
    <cfRule type="cellIs" dxfId="17374" priority="1746" operator="equal">
      <formula>"연"</formula>
    </cfRule>
  </conditionalFormatting>
  <conditionalFormatting sqref="Z37">
    <cfRule type="cellIs" dxfId="17373" priority="3231" operator="equal">
      <formula>"연"</formula>
    </cfRule>
    <cfRule type="cellIs" dxfId="17372" priority="3232" operator="equal">
      <formula>"연"</formula>
    </cfRule>
    <cfRule type="cellIs" dxfId="17371" priority="3233" operator="equal">
      <formula>"연"</formula>
    </cfRule>
    <cfRule type="cellIs" dxfId="17370" priority="3234" operator="equal">
      <formula>"연"</formula>
    </cfRule>
    <cfRule type="cellIs" dxfId="17369" priority="3235" operator="equal">
      <formula>"연"</formula>
    </cfRule>
    <cfRule type="cellIs" dxfId="17368" priority="3236" operator="equal">
      <formula>"연"</formula>
    </cfRule>
    <cfRule type="cellIs" dxfId="17367" priority="3237" operator="equal">
      <formula>"연"</formula>
    </cfRule>
    <cfRule type="cellIs" dxfId="17366" priority="3238" operator="equal">
      <formula>"연"</formula>
    </cfRule>
    <cfRule type="cellIs" dxfId="17365" priority="3239" operator="equal">
      <formula>"연"</formula>
    </cfRule>
    <cfRule type="cellIs" dxfId="17364" priority="3240" operator="equal">
      <formula>"연"</formula>
    </cfRule>
    <cfRule type="cellIs" dxfId="17363" priority="3241" operator="equal">
      <formula>"연"</formula>
    </cfRule>
    <cfRule type="cellIs" dxfId="17362" priority="3242" operator="equal">
      <formula>"연"</formula>
    </cfRule>
    <cfRule type="cellIs" dxfId="17361" priority="3243" operator="equal">
      <formula>"연"</formula>
    </cfRule>
    <cfRule type="cellIs" dxfId="17360" priority="3244" operator="equal">
      <formula>"연"</formula>
    </cfRule>
    <cfRule type="cellIs" dxfId="17359" priority="3245" operator="equal">
      <formula>"연"</formula>
    </cfRule>
    <cfRule type="cellIs" dxfId="17358" priority="3246" operator="equal">
      <formula>"연"</formula>
    </cfRule>
    <cfRule type="cellIs" dxfId="17357" priority="3247" operator="equal">
      <formula>"연"</formula>
    </cfRule>
    <cfRule type="cellIs" dxfId="17356" priority="3248" operator="equal">
      <formula>"연"</formula>
    </cfRule>
    <cfRule type="cellIs" dxfId="17355" priority="3249" operator="equal">
      <formula>"연"</formula>
    </cfRule>
    <cfRule type="cellIs" dxfId="17354" priority="3250" operator="equal">
      <formula>"연"</formula>
    </cfRule>
    <cfRule type="cellIs" dxfId="17353" priority="3251" operator="equal">
      <formula>"연"</formula>
    </cfRule>
    <cfRule type="cellIs" dxfId="17352" priority="3252" operator="equal">
      <formula>"연"</formula>
    </cfRule>
    <cfRule type="cellIs" dxfId="17351" priority="3253" operator="equal">
      <formula>"연"</formula>
    </cfRule>
    <cfRule type="cellIs" dxfId="17350" priority="3254" operator="equal">
      <formula>"연"</formula>
    </cfRule>
    <cfRule type="cellIs" dxfId="17349" priority="3255" operator="equal">
      <formula>"연"</formula>
    </cfRule>
    <cfRule type="cellIs" dxfId="17348" priority="3256" operator="equal">
      <formula>"연"</formula>
    </cfRule>
    <cfRule type="cellIs" dxfId="17347" priority="3257" operator="equal">
      <formula>"연"</formula>
    </cfRule>
  </conditionalFormatting>
  <conditionalFormatting sqref="Z34:AA34">
    <cfRule type="cellIs" dxfId="17346" priority="2491" operator="equal">
      <formula>"연"</formula>
    </cfRule>
    <cfRule type="cellIs" dxfId="17345" priority="2492" operator="equal">
      <formula>"연"</formula>
    </cfRule>
    <cfRule type="cellIs" dxfId="17344" priority="2493" operator="equal">
      <formula>"연"</formula>
    </cfRule>
    <cfRule type="cellIs" dxfId="17343" priority="2494" operator="equal">
      <formula>"연"</formula>
    </cfRule>
    <cfRule type="cellIs" dxfId="17342" priority="2495" operator="equal">
      <formula>"연"</formula>
    </cfRule>
    <cfRule type="cellIs" dxfId="17341" priority="2496" operator="equal">
      <formula>"연"</formula>
    </cfRule>
    <cfRule type="cellIs" dxfId="17340" priority="2497" operator="equal">
      <formula>"연"</formula>
    </cfRule>
    <cfRule type="cellIs" dxfId="17339" priority="2498" operator="equal">
      <formula>"연"</formula>
    </cfRule>
    <cfRule type="cellIs" dxfId="17338" priority="2499" operator="equal">
      <formula>"연"</formula>
    </cfRule>
    <cfRule type="cellIs" dxfId="17337" priority="2500" operator="equal">
      <formula>"연"</formula>
    </cfRule>
    <cfRule type="cellIs" dxfId="17336" priority="2501" operator="equal">
      <formula>"연"</formula>
    </cfRule>
    <cfRule type="cellIs" dxfId="17335" priority="2502" operator="equal">
      <formula>"연"</formula>
    </cfRule>
    <cfRule type="cellIs" dxfId="17334" priority="2503" operator="equal">
      <formula>"연"</formula>
    </cfRule>
    <cfRule type="cellIs" dxfId="17333" priority="2504" operator="equal">
      <formula>"연"</formula>
    </cfRule>
    <cfRule type="cellIs" dxfId="17332" priority="2505" operator="equal">
      <formula>"연"</formula>
    </cfRule>
    <cfRule type="cellIs" dxfId="17331" priority="2506" operator="equal">
      <formula>"연"</formula>
    </cfRule>
    <cfRule type="cellIs" dxfId="17330" priority="2507" operator="equal">
      <formula>"연"</formula>
    </cfRule>
    <cfRule type="cellIs" dxfId="17329" priority="2508" operator="equal">
      <formula>"연"</formula>
    </cfRule>
    <cfRule type="cellIs" dxfId="17328" priority="2509" operator="equal">
      <formula>"연"</formula>
    </cfRule>
    <cfRule type="cellIs" dxfId="17327" priority="2510" operator="equal">
      <formula>"연"</formula>
    </cfRule>
    <cfRule type="cellIs" dxfId="17326" priority="2511" operator="equal">
      <formula>"연"</formula>
    </cfRule>
    <cfRule type="cellIs" dxfId="17325" priority="2512" operator="equal">
      <formula>"연"</formula>
    </cfRule>
    <cfRule type="cellIs" dxfId="17324" priority="2513" operator="equal">
      <formula>"연"</formula>
    </cfRule>
    <cfRule type="cellIs" dxfId="17323" priority="2514" operator="equal">
      <formula>"연"</formula>
    </cfRule>
    <cfRule type="cellIs" dxfId="17322" priority="2515" operator="equal">
      <formula>"연"</formula>
    </cfRule>
  </conditionalFormatting>
  <conditionalFormatting sqref="Z36:AA36">
    <cfRule type="cellIs" dxfId="17321" priority="1726" operator="equal">
      <formula>"연"</formula>
    </cfRule>
    <cfRule type="cellIs" dxfId="17320" priority="1727" operator="equal">
      <formula>"연"</formula>
    </cfRule>
  </conditionalFormatting>
  <conditionalFormatting sqref="Z34:AB34">
    <cfRule type="cellIs" dxfId="17319" priority="1839" operator="equal">
      <formula>"연"</formula>
    </cfRule>
    <cfRule type="cellIs" dxfId="17318" priority="1840" operator="equal">
      <formula>"연"</formula>
    </cfRule>
    <cfRule type="cellIs" dxfId="17317" priority="1841" operator="equal">
      <formula>"연"</formula>
    </cfRule>
  </conditionalFormatting>
  <conditionalFormatting sqref="AA12">
    <cfRule type="cellIs" dxfId="17316" priority="314" operator="equal">
      <formula>"연"</formula>
    </cfRule>
    <cfRule type="cellIs" dxfId="17315" priority="315" operator="equal">
      <formula>"연"</formula>
    </cfRule>
    <cfRule type="cellIs" dxfId="17314" priority="316" operator="equal">
      <formula>"연"</formula>
    </cfRule>
    <cfRule type="cellIs" dxfId="17313" priority="317" operator="equal">
      <formula>"연"</formula>
    </cfRule>
    <cfRule type="cellIs" dxfId="17312" priority="318" operator="equal">
      <formula>"연"</formula>
    </cfRule>
    <cfRule type="cellIs" dxfId="17311" priority="319" operator="equal">
      <formula>"연"</formula>
    </cfRule>
    <cfRule type="cellIs" dxfId="17310" priority="320" operator="equal">
      <formula>"연"</formula>
    </cfRule>
    <cfRule type="cellIs" dxfId="17309" priority="321" operator="equal">
      <formula>"연"</formula>
    </cfRule>
  </conditionalFormatting>
  <conditionalFormatting sqref="AA29">
    <cfRule type="cellIs" dxfId="17308" priority="306" operator="equal">
      <formula>"연"</formula>
    </cfRule>
    <cfRule type="cellIs" dxfId="17307" priority="307" operator="equal">
      <formula>"연"</formula>
    </cfRule>
    <cfRule type="cellIs" dxfId="17306" priority="308" operator="equal">
      <formula>"연"</formula>
    </cfRule>
    <cfRule type="cellIs" dxfId="17305" priority="309" operator="equal">
      <formula>"연"</formula>
    </cfRule>
    <cfRule type="cellIs" dxfId="17304" priority="310" operator="equal">
      <formula>"연"</formula>
    </cfRule>
    <cfRule type="cellIs" dxfId="17303" priority="311" operator="equal">
      <formula>"연"</formula>
    </cfRule>
    <cfRule type="cellIs" dxfId="17302" priority="312" operator="equal">
      <formula>"연"</formula>
    </cfRule>
    <cfRule type="cellIs" dxfId="17301" priority="313" operator="equal">
      <formula>"연"</formula>
    </cfRule>
  </conditionalFormatting>
  <conditionalFormatting sqref="AA34">
    <cfRule type="cellIs" dxfId="17300" priority="1338" operator="equal">
      <formula>"연"</formula>
    </cfRule>
    <cfRule type="cellIs" dxfId="17299" priority="3205" operator="equal">
      <formula>"연"</formula>
    </cfRule>
    <cfRule type="cellIs" dxfId="17298" priority="3206" operator="equal">
      <formula>"연"</formula>
    </cfRule>
    <cfRule type="cellIs" dxfId="17297" priority="3207" operator="equal">
      <formula>"연"</formula>
    </cfRule>
    <cfRule type="cellIs" dxfId="17296" priority="3208" operator="equal">
      <formula>"연"</formula>
    </cfRule>
    <cfRule type="cellIs" dxfId="17295" priority="3209" operator="equal">
      <formula>"연"</formula>
    </cfRule>
    <cfRule type="cellIs" dxfId="17294" priority="3210" operator="equal">
      <formula>"연"</formula>
    </cfRule>
    <cfRule type="cellIs" dxfId="17293" priority="3211" operator="equal">
      <formula>"연"</formula>
    </cfRule>
    <cfRule type="cellIs" dxfId="17292" priority="3212" operator="equal">
      <formula>"연"</formula>
    </cfRule>
    <cfRule type="cellIs" dxfId="17291" priority="3213" operator="equal">
      <formula>"연"</formula>
    </cfRule>
    <cfRule type="cellIs" dxfId="17290" priority="3214" operator="equal">
      <formula>"연"</formula>
    </cfRule>
    <cfRule type="cellIs" dxfId="17289" priority="3215" operator="equal">
      <formula>"연"</formula>
    </cfRule>
    <cfRule type="cellIs" dxfId="17288" priority="3216" operator="equal">
      <formula>"연"</formula>
    </cfRule>
    <cfRule type="cellIs" dxfId="17287" priority="3217" operator="equal">
      <formula>"연"</formula>
    </cfRule>
    <cfRule type="cellIs" dxfId="17286" priority="3218" operator="equal">
      <formula>"연"</formula>
    </cfRule>
    <cfRule type="cellIs" dxfId="17285" priority="3219" operator="equal">
      <formula>"연"</formula>
    </cfRule>
    <cfRule type="cellIs" dxfId="17284" priority="3220" operator="equal">
      <formula>"연"</formula>
    </cfRule>
    <cfRule type="cellIs" dxfId="17283" priority="3221" operator="equal">
      <formula>"연"</formula>
    </cfRule>
    <cfRule type="cellIs" dxfId="17282" priority="3222" operator="equal">
      <formula>"연"</formula>
    </cfRule>
    <cfRule type="cellIs" dxfId="17281" priority="3223" operator="equal">
      <formula>"연"</formula>
    </cfRule>
    <cfRule type="cellIs" dxfId="17280" priority="3224" operator="equal">
      <formula>"연"</formula>
    </cfRule>
    <cfRule type="cellIs" dxfId="17279" priority="3225" operator="equal">
      <formula>"연"</formula>
    </cfRule>
    <cfRule type="cellIs" dxfId="17278" priority="3226" operator="equal">
      <formula>"연"</formula>
    </cfRule>
    <cfRule type="cellIs" dxfId="17277" priority="3227" operator="equal">
      <formula>"연"</formula>
    </cfRule>
    <cfRule type="cellIs" dxfId="17276" priority="3228" operator="equal">
      <formula>"연"</formula>
    </cfRule>
    <cfRule type="cellIs" dxfId="17275" priority="3229" operator="equal">
      <formula>"연"</formula>
    </cfRule>
    <cfRule type="cellIs" dxfId="17274" priority="3230" operator="equal">
      <formula>"연"</formula>
    </cfRule>
  </conditionalFormatting>
  <conditionalFormatting sqref="AA35">
    <cfRule type="cellIs" dxfId="17273" priority="2463" operator="equal">
      <formula>"연"</formula>
    </cfRule>
    <cfRule type="cellIs" dxfId="17272" priority="2464" operator="equal">
      <formula>"연"</formula>
    </cfRule>
    <cfRule type="cellIs" dxfId="17271" priority="2465" operator="equal">
      <formula>"연"</formula>
    </cfRule>
    <cfRule type="cellIs" dxfId="17270" priority="2466" operator="equal">
      <formula>"연"</formula>
    </cfRule>
    <cfRule type="cellIs" dxfId="17269" priority="2467" operator="equal">
      <formula>"연"</formula>
    </cfRule>
    <cfRule type="cellIs" dxfId="17268" priority="2468" operator="equal">
      <formula>"연"</formula>
    </cfRule>
    <cfRule type="cellIs" dxfId="17267" priority="2469" operator="equal">
      <formula>"연"</formula>
    </cfRule>
    <cfRule type="cellIs" dxfId="17266" priority="2470" operator="equal">
      <formula>"연"</formula>
    </cfRule>
    <cfRule type="cellIs" dxfId="17265" priority="2471" operator="equal">
      <formula>"연"</formula>
    </cfRule>
    <cfRule type="cellIs" dxfId="17264" priority="2472" operator="equal">
      <formula>"연"</formula>
    </cfRule>
    <cfRule type="cellIs" dxfId="17263" priority="2473" operator="equal">
      <formula>"연"</formula>
    </cfRule>
    <cfRule type="cellIs" dxfId="17262" priority="2474" operator="equal">
      <formula>"연"</formula>
    </cfRule>
    <cfRule type="cellIs" dxfId="17261" priority="2475" operator="equal">
      <formula>"연"</formula>
    </cfRule>
    <cfRule type="cellIs" dxfId="17260" priority="2476" operator="equal">
      <formula>"연"</formula>
    </cfRule>
    <cfRule type="cellIs" dxfId="17259" priority="2477" operator="equal">
      <formula>"연"</formula>
    </cfRule>
    <cfRule type="cellIs" dxfId="17258" priority="2478" operator="equal">
      <formula>"연"</formula>
    </cfRule>
    <cfRule type="cellIs" dxfId="17257" priority="2479" operator="equal">
      <formula>"연"</formula>
    </cfRule>
    <cfRule type="cellIs" dxfId="17256" priority="2480" operator="equal">
      <formula>"연"</formula>
    </cfRule>
    <cfRule type="cellIs" dxfId="17255" priority="2481" operator="equal">
      <formula>"연"</formula>
    </cfRule>
    <cfRule type="cellIs" dxfId="17254" priority="2482" operator="equal">
      <formula>"연"</formula>
    </cfRule>
    <cfRule type="cellIs" dxfId="17253" priority="2483" operator="equal">
      <formula>"연"</formula>
    </cfRule>
    <cfRule type="cellIs" dxfId="17252" priority="2484" operator="equal">
      <formula>"연"</formula>
    </cfRule>
    <cfRule type="cellIs" dxfId="17251" priority="2485" operator="equal">
      <formula>"연"</formula>
    </cfRule>
    <cfRule type="cellIs" dxfId="17250" priority="2486" operator="equal">
      <formula>"연"</formula>
    </cfRule>
    <cfRule type="cellIs" dxfId="17249" priority="2487" operator="equal">
      <formula>"연"</formula>
    </cfRule>
    <cfRule type="cellIs" dxfId="17248" priority="2488" operator="equal">
      <formula>"연"</formula>
    </cfRule>
    <cfRule type="cellIs" dxfId="17247" priority="2489" operator="equal">
      <formula>"연"</formula>
    </cfRule>
  </conditionalFormatting>
  <conditionalFormatting sqref="AA35:AA36">
    <cfRule type="cellIs" dxfId="17246" priority="1728" operator="equal">
      <formula>"연"</formula>
    </cfRule>
  </conditionalFormatting>
  <conditionalFormatting sqref="AA36">
    <cfRule type="cellIs" dxfId="17245" priority="1711" operator="equal">
      <formula>"연"</formula>
    </cfRule>
    <cfRule type="cellIs" dxfId="17244" priority="1712" operator="equal">
      <formula>"연"</formula>
    </cfRule>
    <cfRule type="cellIs" dxfId="17243" priority="1713" operator="equal">
      <formula>"연"</formula>
    </cfRule>
    <cfRule type="cellIs" dxfId="17242" priority="1714" operator="equal">
      <formula>"연"</formula>
    </cfRule>
    <cfRule type="cellIs" dxfId="17241" priority="1715" operator="equal">
      <formula>"연"</formula>
    </cfRule>
    <cfRule type="cellIs" dxfId="17240" priority="1716" operator="equal">
      <formula>"연"</formula>
    </cfRule>
    <cfRule type="cellIs" dxfId="17239" priority="1717" operator="equal">
      <formula>"연"</formula>
    </cfRule>
    <cfRule type="cellIs" dxfId="17238" priority="1718" operator="equal">
      <formula>"연"</formula>
    </cfRule>
    <cfRule type="cellIs" dxfId="17237" priority="1719" operator="equal">
      <formula>"연"</formula>
    </cfRule>
    <cfRule type="cellIs" dxfId="17236" priority="1720" operator="equal">
      <formula>"연"</formula>
    </cfRule>
    <cfRule type="cellIs" dxfId="17235" priority="1721" operator="equal">
      <formula>"연"</formula>
    </cfRule>
    <cfRule type="cellIs" dxfId="17234" priority="1722" operator="equal">
      <formula>"연"</formula>
    </cfRule>
    <cfRule type="cellIs" dxfId="17233" priority="1723" operator="equal">
      <formula>"연"</formula>
    </cfRule>
    <cfRule type="cellIs" dxfId="17232" priority="1724" operator="equal">
      <formula>"연"</formula>
    </cfRule>
    <cfRule type="cellIs" dxfId="17231" priority="1725" operator="equal">
      <formula>"연"</formula>
    </cfRule>
    <cfRule type="cellIs" dxfId="17230" priority="1729" operator="equal">
      <formula>"연"</formula>
    </cfRule>
  </conditionalFormatting>
  <conditionalFormatting sqref="AA36:AA37">
    <cfRule type="cellIs" dxfId="17229" priority="1691" operator="equal">
      <formula>"연"</formula>
    </cfRule>
  </conditionalFormatting>
  <conditionalFormatting sqref="AA37">
    <cfRule type="cellIs" dxfId="17228" priority="1674" operator="equal">
      <formula>"연"</formula>
    </cfRule>
    <cfRule type="cellIs" dxfId="17227" priority="1675" operator="equal">
      <formula>"연"</formula>
    </cfRule>
    <cfRule type="cellIs" dxfId="17226" priority="1676" operator="equal">
      <formula>"연"</formula>
    </cfRule>
    <cfRule type="cellIs" dxfId="17225" priority="1677" operator="equal">
      <formula>"연"</formula>
    </cfRule>
    <cfRule type="cellIs" dxfId="17224" priority="1678" operator="equal">
      <formula>"연"</formula>
    </cfRule>
    <cfRule type="cellIs" dxfId="17223" priority="1679" operator="equal">
      <formula>"연"</formula>
    </cfRule>
    <cfRule type="cellIs" dxfId="17222" priority="1680" operator="equal">
      <formula>"연"</formula>
    </cfRule>
    <cfRule type="cellIs" dxfId="17221" priority="1681" operator="equal">
      <formula>"연"</formula>
    </cfRule>
    <cfRule type="cellIs" dxfId="17220" priority="1682" operator="equal">
      <formula>"연"</formula>
    </cfRule>
    <cfRule type="cellIs" dxfId="17219" priority="1683" operator="equal">
      <formula>"연"</formula>
    </cfRule>
    <cfRule type="cellIs" dxfId="17218" priority="1684" operator="equal">
      <formula>"연"</formula>
    </cfRule>
    <cfRule type="cellIs" dxfId="17217" priority="1685" operator="equal">
      <formula>"연"</formula>
    </cfRule>
    <cfRule type="cellIs" dxfId="17216" priority="1686" operator="equal">
      <formula>"연"</formula>
    </cfRule>
    <cfRule type="cellIs" dxfId="17215" priority="1687" operator="equal">
      <formula>"연"</formula>
    </cfRule>
    <cfRule type="cellIs" dxfId="17214" priority="1688" operator="equal">
      <formula>"연"</formula>
    </cfRule>
    <cfRule type="cellIs" dxfId="17213" priority="1689" operator="equal">
      <formula>"연"</formula>
    </cfRule>
    <cfRule type="cellIs" dxfId="17212" priority="1690" operator="equal">
      <formula>"연"</formula>
    </cfRule>
    <cfRule type="cellIs" dxfId="17211" priority="1692" operator="equal">
      <formula>"연"</formula>
    </cfRule>
  </conditionalFormatting>
  <conditionalFormatting sqref="AA35:AB35">
    <cfRule type="cellIs" dxfId="17210" priority="2490" operator="equal">
      <formula>"연"</formula>
    </cfRule>
  </conditionalFormatting>
  <conditionalFormatting sqref="AA37:AB37">
    <cfRule type="cellIs" dxfId="17209" priority="1672" operator="equal">
      <formula>"연"</formula>
    </cfRule>
  </conditionalFormatting>
  <conditionalFormatting sqref="AB28">
    <cfRule type="cellIs" dxfId="17208" priority="625" operator="equal">
      <formula>"연"</formula>
    </cfRule>
  </conditionalFormatting>
  <conditionalFormatting sqref="AB34">
    <cfRule type="cellIs" dxfId="17207" priority="1824" operator="equal">
      <formula>"연"</formula>
    </cfRule>
    <cfRule type="cellIs" dxfId="17206" priority="1825" operator="equal">
      <formula>"연"</formula>
    </cfRule>
    <cfRule type="cellIs" dxfId="17205" priority="1826" operator="equal">
      <formula>"연"</formula>
    </cfRule>
    <cfRule type="cellIs" dxfId="17204" priority="1827" operator="equal">
      <formula>"연"</formula>
    </cfRule>
    <cfRule type="cellIs" dxfId="17203" priority="1828" operator="equal">
      <formula>"연"</formula>
    </cfRule>
    <cfRule type="cellIs" dxfId="17202" priority="1829" operator="equal">
      <formula>"연"</formula>
    </cfRule>
    <cfRule type="cellIs" dxfId="17201" priority="1830" operator="equal">
      <formula>"연"</formula>
    </cfRule>
    <cfRule type="cellIs" dxfId="17200" priority="1831" operator="equal">
      <formula>"연"</formula>
    </cfRule>
    <cfRule type="cellIs" dxfId="17199" priority="1832" operator="equal">
      <formula>"연"</formula>
    </cfRule>
    <cfRule type="cellIs" dxfId="17198" priority="1833" operator="equal">
      <formula>"연"</formula>
    </cfRule>
    <cfRule type="cellIs" dxfId="17197" priority="1834" operator="equal">
      <formula>"연"</formula>
    </cfRule>
    <cfRule type="cellIs" dxfId="17196" priority="1835" operator="equal">
      <formula>"연"</formula>
    </cfRule>
    <cfRule type="cellIs" dxfId="17195" priority="1836" operator="equal">
      <formula>"연"</formula>
    </cfRule>
    <cfRule type="cellIs" dxfId="17194" priority="1837" operator="equal">
      <formula>"연"</formula>
    </cfRule>
    <cfRule type="cellIs" dxfId="17193" priority="1838" operator="equal">
      <formula>"연"</formula>
    </cfRule>
    <cfRule type="cellIs" dxfId="17192" priority="1842" operator="equal">
      <formula>"연"</formula>
    </cfRule>
  </conditionalFormatting>
  <conditionalFormatting sqref="AB35">
    <cfRule type="cellIs" dxfId="17191" priority="3178" operator="equal">
      <formula>"연"</formula>
    </cfRule>
    <cfRule type="cellIs" dxfId="17190" priority="3179" operator="equal">
      <formula>"연"</formula>
    </cfRule>
    <cfRule type="cellIs" dxfId="17189" priority="3180" operator="equal">
      <formula>"연"</formula>
    </cfRule>
    <cfRule type="cellIs" dxfId="17188" priority="3181" operator="equal">
      <formula>"연"</formula>
    </cfRule>
    <cfRule type="cellIs" dxfId="17187" priority="3182" operator="equal">
      <formula>"연"</formula>
    </cfRule>
    <cfRule type="cellIs" dxfId="17186" priority="3183" operator="equal">
      <formula>"연"</formula>
    </cfRule>
    <cfRule type="cellIs" dxfId="17185" priority="3184" operator="equal">
      <formula>"연"</formula>
    </cfRule>
    <cfRule type="cellIs" dxfId="17184" priority="3185" operator="equal">
      <formula>"연"</formula>
    </cfRule>
    <cfRule type="cellIs" dxfId="17183" priority="3186" operator="equal">
      <formula>"연"</formula>
    </cfRule>
    <cfRule type="cellIs" dxfId="17182" priority="3187" operator="equal">
      <formula>"연"</formula>
    </cfRule>
    <cfRule type="cellIs" dxfId="17181" priority="3188" operator="equal">
      <formula>"연"</formula>
    </cfRule>
    <cfRule type="cellIs" dxfId="17180" priority="3189" operator="equal">
      <formula>"연"</formula>
    </cfRule>
    <cfRule type="cellIs" dxfId="17179" priority="3190" operator="equal">
      <formula>"연"</formula>
    </cfRule>
    <cfRule type="cellIs" dxfId="17178" priority="3191" operator="equal">
      <formula>"연"</formula>
    </cfRule>
    <cfRule type="cellIs" dxfId="17177" priority="3192" operator="equal">
      <formula>"연"</formula>
    </cfRule>
    <cfRule type="cellIs" dxfId="17176" priority="3193" operator="equal">
      <formula>"연"</formula>
    </cfRule>
    <cfRule type="cellIs" dxfId="17175" priority="3194" operator="equal">
      <formula>"연"</formula>
    </cfRule>
    <cfRule type="cellIs" dxfId="17174" priority="3195" operator="equal">
      <formula>"연"</formula>
    </cfRule>
    <cfRule type="cellIs" dxfId="17173" priority="3196" operator="equal">
      <formula>"연"</formula>
    </cfRule>
    <cfRule type="cellIs" dxfId="17172" priority="3197" operator="equal">
      <formula>"연"</formula>
    </cfRule>
    <cfRule type="cellIs" dxfId="17171" priority="3198" operator="equal">
      <formula>"연"</formula>
    </cfRule>
    <cfRule type="cellIs" dxfId="17170" priority="3199" operator="equal">
      <formula>"연"</formula>
    </cfRule>
    <cfRule type="cellIs" dxfId="17169" priority="3200" operator="equal">
      <formula>"연"</formula>
    </cfRule>
    <cfRule type="cellIs" dxfId="17168" priority="3201" operator="equal">
      <formula>"연"</formula>
    </cfRule>
    <cfRule type="cellIs" dxfId="17167" priority="3202" operator="equal">
      <formula>"연"</formula>
    </cfRule>
    <cfRule type="cellIs" dxfId="17166" priority="3203" operator="equal">
      <formula>"연"</formula>
    </cfRule>
    <cfRule type="cellIs" dxfId="17165" priority="3204" operator="equal">
      <formula>"연"</formula>
    </cfRule>
  </conditionalFormatting>
  <conditionalFormatting sqref="AB36">
    <cfRule type="cellIs" dxfId="17164" priority="2436" operator="equal">
      <formula>"연"</formula>
    </cfRule>
    <cfRule type="cellIs" dxfId="17163" priority="2437" operator="equal">
      <formula>"연"</formula>
    </cfRule>
    <cfRule type="cellIs" dxfId="17162" priority="2438" operator="equal">
      <formula>"연"</formula>
    </cfRule>
    <cfRule type="cellIs" dxfId="17161" priority="2439" operator="equal">
      <formula>"연"</formula>
    </cfRule>
    <cfRule type="cellIs" dxfId="17160" priority="2440" operator="equal">
      <formula>"연"</formula>
    </cfRule>
    <cfRule type="cellIs" dxfId="17159" priority="2441" operator="equal">
      <formula>"연"</formula>
    </cfRule>
    <cfRule type="cellIs" dxfId="17158" priority="2442" operator="equal">
      <formula>"연"</formula>
    </cfRule>
    <cfRule type="cellIs" dxfId="17157" priority="2443" operator="equal">
      <formula>"연"</formula>
    </cfRule>
    <cfRule type="cellIs" dxfId="17156" priority="2444" operator="equal">
      <formula>"연"</formula>
    </cfRule>
    <cfRule type="cellIs" dxfId="17155" priority="2445" operator="equal">
      <formula>"연"</formula>
    </cfRule>
    <cfRule type="cellIs" dxfId="17154" priority="2446" operator="equal">
      <formula>"연"</formula>
    </cfRule>
    <cfRule type="cellIs" dxfId="17153" priority="2447" operator="equal">
      <formula>"연"</formula>
    </cfRule>
    <cfRule type="cellIs" dxfId="17152" priority="2448" operator="equal">
      <formula>"연"</formula>
    </cfRule>
    <cfRule type="cellIs" dxfId="17151" priority="2449" operator="equal">
      <formula>"연"</formula>
    </cfRule>
    <cfRule type="cellIs" dxfId="17150" priority="2450" operator="equal">
      <formula>"연"</formula>
    </cfRule>
    <cfRule type="cellIs" dxfId="17149" priority="2451" operator="equal">
      <formula>"연"</formula>
    </cfRule>
    <cfRule type="cellIs" dxfId="17148" priority="2452" operator="equal">
      <formula>"연"</formula>
    </cfRule>
    <cfRule type="cellIs" dxfId="17147" priority="2453" operator="equal">
      <formula>"연"</formula>
    </cfRule>
    <cfRule type="cellIs" dxfId="17146" priority="2454" operator="equal">
      <formula>"연"</formula>
    </cfRule>
    <cfRule type="cellIs" dxfId="17145" priority="2455" operator="equal">
      <formula>"연"</formula>
    </cfRule>
    <cfRule type="cellIs" dxfId="17144" priority="2456" operator="equal">
      <formula>"연"</formula>
    </cfRule>
    <cfRule type="cellIs" dxfId="17143" priority="2457" operator="equal">
      <formula>"연"</formula>
    </cfRule>
    <cfRule type="cellIs" dxfId="17142" priority="2458" operator="equal">
      <formula>"연"</formula>
    </cfRule>
    <cfRule type="cellIs" dxfId="17141" priority="2459" operator="equal">
      <formula>"연"</formula>
    </cfRule>
    <cfRule type="cellIs" dxfId="17140" priority="2460" operator="equal">
      <formula>"연"</formula>
    </cfRule>
    <cfRule type="cellIs" dxfId="17139" priority="2461" operator="equal">
      <formula>"연"</formula>
    </cfRule>
    <cfRule type="cellIs" dxfId="17138" priority="2462" operator="equal">
      <formula>"연"</formula>
    </cfRule>
  </conditionalFormatting>
  <conditionalFormatting sqref="AB37">
    <cfRule type="cellIs" dxfId="17137" priority="1654" operator="equal">
      <formula>"연"</formula>
    </cfRule>
    <cfRule type="cellIs" dxfId="17136" priority="1655" operator="equal">
      <formula>"연"</formula>
    </cfRule>
    <cfRule type="cellIs" dxfId="17135" priority="1656" operator="equal">
      <formula>"연"</formula>
    </cfRule>
    <cfRule type="cellIs" dxfId="17134" priority="1657" operator="equal">
      <formula>"연"</formula>
    </cfRule>
    <cfRule type="cellIs" dxfId="17133" priority="1658" operator="equal">
      <formula>"연"</formula>
    </cfRule>
    <cfRule type="cellIs" dxfId="17132" priority="1659" operator="equal">
      <formula>"연"</formula>
    </cfRule>
    <cfRule type="cellIs" dxfId="17131" priority="1660" operator="equal">
      <formula>"연"</formula>
    </cfRule>
    <cfRule type="cellIs" dxfId="17130" priority="1661" operator="equal">
      <formula>"연"</formula>
    </cfRule>
    <cfRule type="cellIs" dxfId="17129" priority="1662" operator="equal">
      <formula>"연"</formula>
    </cfRule>
    <cfRule type="cellIs" dxfId="17128" priority="1663" operator="equal">
      <formula>"연"</formula>
    </cfRule>
    <cfRule type="cellIs" dxfId="17127" priority="1664" operator="equal">
      <formula>"연"</formula>
    </cfRule>
    <cfRule type="cellIs" dxfId="17126" priority="1665" operator="equal">
      <formula>"연"</formula>
    </cfRule>
    <cfRule type="cellIs" dxfId="17125" priority="1666" operator="equal">
      <formula>"연"</formula>
    </cfRule>
    <cfRule type="cellIs" dxfId="17124" priority="1667" operator="equal">
      <formula>"연"</formula>
    </cfRule>
    <cfRule type="cellIs" dxfId="17123" priority="1668" operator="equal">
      <formula>"연"</formula>
    </cfRule>
    <cfRule type="cellIs" dxfId="17122" priority="1669" operator="equal">
      <formula>"연"</formula>
    </cfRule>
    <cfRule type="cellIs" dxfId="17121" priority="1670" operator="equal">
      <formula>"연"</formula>
    </cfRule>
    <cfRule type="cellIs" dxfId="17120" priority="1671" operator="equal">
      <formula>"연"</formula>
    </cfRule>
    <cfRule type="cellIs" dxfId="17119" priority="1673" operator="equal">
      <formula>"연"</formula>
    </cfRule>
  </conditionalFormatting>
  <conditionalFormatting sqref="AB36:AC36">
    <cfRule type="cellIs" dxfId="17118" priority="2433" operator="equal">
      <formula>"연"</formula>
    </cfRule>
    <cfRule type="cellIs" dxfId="17117" priority="2434" operator="equal">
      <formula>"연"</formula>
    </cfRule>
  </conditionalFormatting>
  <conditionalFormatting sqref="AB34:AD34">
    <cfRule type="cellIs" dxfId="17116" priority="1822" operator="equal">
      <formula>"연"</formula>
    </cfRule>
  </conditionalFormatting>
  <conditionalFormatting sqref="AC31">
    <cfRule type="cellIs" dxfId="17115" priority="624" operator="equal">
      <formula>"연"</formula>
    </cfRule>
  </conditionalFormatting>
  <conditionalFormatting sqref="AC34">
    <cfRule type="cellIs" dxfId="17114" priority="1805" operator="equal">
      <formula>"연"</formula>
    </cfRule>
    <cfRule type="cellIs" dxfId="17113" priority="1806" operator="equal">
      <formula>"연"</formula>
    </cfRule>
    <cfRule type="cellIs" dxfId="17112" priority="1807" operator="equal">
      <formula>"연"</formula>
    </cfRule>
    <cfRule type="cellIs" dxfId="17111" priority="1808" operator="equal">
      <formula>"연"</formula>
    </cfRule>
    <cfRule type="cellIs" dxfId="17110" priority="1809" operator="equal">
      <formula>"연"</formula>
    </cfRule>
    <cfRule type="cellIs" dxfId="17109" priority="1810" operator="equal">
      <formula>"연"</formula>
    </cfRule>
    <cfRule type="cellIs" dxfId="17108" priority="1811" operator="equal">
      <formula>"연"</formula>
    </cfRule>
    <cfRule type="cellIs" dxfId="17107" priority="1812" operator="equal">
      <formula>"연"</formula>
    </cfRule>
    <cfRule type="cellIs" dxfId="17106" priority="1813" operator="equal">
      <formula>"연"</formula>
    </cfRule>
    <cfRule type="cellIs" dxfId="17105" priority="1814" operator="equal">
      <formula>"연"</formula>
    </cfRule>
    <cfRule type="cellIs" dxfId="17104" priority="1815" operator="equal">
      <formula>"연"</formula>
    </cfRule>
    <cfRule type="cellIs" dxfId="17103" priority="1816" operator="equal">
      <formula>"연"</formula>
    </cfRule>
    <cfRule type="cellIs" dxfId="17102" priority="1817" operator="equal">
      <formula>"연"</formula>
    </cfRule>
    <cfRule type="cellIs" dxfId="17101" priority="1818" operator="equal">
      <formula>"연"</formula>
    </cfRule>
    <cfRule type="cellIs" dxfId="17100" priority="1819" operator="equal">
      <formula>"연"</formula>
    </cfRule>
    <cfRule type="cellIs" dxfId="17099" priority="1820" operator="equal">
      <formula>"연"</formula>
    </cfRule>
    <cfRule type="cellIs" dxfId="17098" priority="1821" operator="equal">
      <formula>"연"</formula>
    </cfRule>
    <cfRule type="cellIs" dxfId="17097" priority="1823" operator="equal">
      <formula>"연"</formula>
    </cfRule>
  </conditionalFormatting>
  <conditionalFormatting sqref="AC34:AC36">
    <cfRule type="cellIs" dxfId="17096" priority="1784" operator="equal">
      <formula>"연"</formula>
    </cfRule>
  </conditionalFormatting>
  <conditionalFormatting sqref="AC35">
    <cfRule type="cellIs" dxfId="17095" priority="1767" operator="equal">
      <formula>"연"</formula>
    </cfRule>
    <cfRule type="cellIs" dxfId="17094" priority="1768" operator="equal">
      <formula>"연"</formula>
    </cfRule>
    <cfRule type="cellIs" dxfId="17093" priority="1769" operator="equal">
      <formula>"연"</formula>
    </cfRule>
    <cfRule type="cellIs" dxfId="17092" priority="1770" operator="equal">
      <formula>"연"</formula>
    </cfRule>
    <cfRule type="cellIs" dxfId="17091" priority="1771" operator="equal">
      <formula>"연"</formula>
    </cfRule>
    <cfRule type="cellIs" dxfId="17090" priority="1772" operator="equal">
      <formula>"연"</formula>
    </cfRule>
    <cfRule type="cellIs" dxfId="17089" priority="1773" operator="equal">
      <formula>"연"</formula>
    </cfRule>
    <cfRule type="cellIs" dxfId="17088" priority="1774" operator="equal">
      <formula>"연"</formula>
    </cfRule>
    <cfRule type="cellIs" dxfId="17087" priority="1775" operator="equal">
      <formula>"연"</formula>
    </cfRule>
    <cfRule type="cellIs" dxfId="17086" priority="1776" operator="equal">
      <formula>"연"</formula>
    </cfRule>
    <cfRule type="cellIs" dxfId="17085" priority="1777" operator="equal">
      <formula>"연"</formula>
    </cfRule>
    <cfRule type="cellIs" dxfId="17084" priority="1778" operator="equal">
      <formula>"연"</formula>
    </cfRule>
    <cfRule type="cellIs" dxfId="17083" priority="1779" operator="equal">
      <formula>"연"</formula>
    </cfRule>
    <cfRule type="cellIs" dxfId="17082" priority="1780" operator="equal">
      <formula>"연"</formula>
    </cfRule>
    <cfRule type="cellIs" dxfId="17081" priority="1781" operator="equal">
      <formula>"연"</formula>
    </cfRule>
    <cfRule type="cellIs" dxfId="17080" priority="1782" operator="equal">
      <formula>"연"</formula>
    </cfRule>
    <cfRule type="cellIs" dxfId="17079" priority="1783" operator="equal">
      <formula>"연"</formula>
    </cfRule>
    <cfRule type="cellIs" dxfId="17078" priority="1785" operator="equal">
      <formula>"연"</formula>
    </cfRule>
  </conditionalFormatting>
  <conditionalFormatting sqref="AC36">
    <cfRule type="cellIs" dxfId="17077" priority="2408" operator="equal">
      <formula>"연"</formula>
    </cfRule>
    <cfRule type="cellIs" dxfId="17076" priority="2409" operator="equal">
      <formula>"연"</formula>
    </cfRule>
    <cfRule type="cellIs" dxfId="17075" priority="2410" operator="equal">
      <formula>"연"</formula>
    </cfRule>
    <cfRule type="cellIs" dxfId="17074" priority="2411" operator="equal">
      <formula>"연"</formula>
    </cfRule>
    <cfRule type="cellIs" dxfId="17073" priority="2412" operator="equal">
      <formula>"연"</formula>
    </cfRule>
    <cfRule type="cellIs" dxfId="17072" priority="2413" operator="equal">
      <formula>"연"</formula>
    </cfRule>
    <cfRule type="cellIs" dxfId="17071" priority="2414" operator="equal">
      <formula>"연"</formula>
    </cfRule>
    <cfRule type="cellIs" dxfId="17070" priority="2415" operator="equal">
      <formula>"연"</formula>
    </cfRule>
    <cfRule type="cellIs" dxfId="17069" priority="2416" operator="equal">
      <formula>"연"</formula>
    </cfRule>
    <cfRule type="cellIs" dxfId="17068" priority="2417" operator="equal">
      <formula>"연"</formula>
    </cfRule>
    <cfRule type="cellIs" dxfId="17067" priority="2418" operator="equal">
      <formula>"연"</formula>
    </cfRule>
    <cfRule type="cellIs" dxfId="17066" priority="2419" operator="equal">
      <formula>"연"</formula>
    </cfRule>
    <cfRule type="cellIs" dxfId="17065" priority="2420" operator="equal">
      <formula>"연"</formula>
    </cfRule>
    <cfRule type="cellIs" dxfId="17064" priority="2421" operator="equal">
      <formula>"연"</formula>
    </cfRule>
    <cfRule type="cellIs" dxfId="17063" priority="2422" operator="equal">
      <formula>"연"</formula>
    </cfRule>
    <cfRule type="cellIs" dxfId="17062" priority="2423" operator="equal">
      <formula>"연"</formula>
    </cfRule>
    <cfRule type="cellIs" dxfId="17061" priority="2424" operator="equal">
      <formula>"연"</formula>
    </cfRule>
    <cfRule type="cellIs" dxfId="17060" priority="2425" operator="equal">
      <formula>"연"</formula>
    </cfRule>
    <cfRule type="cellIs" dxfId="17059" priority="2426" operator="equal">
      <formula>"연"</formula>
    </cfRule>
    <cfRule type="cellIs" dxfId="17058" priority="2427" operator="equal">
      <formula>"연"</formula>
    </cfRule>
    <cfRule type="cellIs" dxfId="17057" priority="2428" operator="equal">
      <formula>"연"</formula>
    </cfRule>
    <cfRule type="cellIs" dxfId="17056" priority="2429" operator="equal">
      <formula>"연"</formula>
    </cfRule>
    <cfRule type="cellIs" dxfId="17055" priority="2430" operator="equal">
      <formula>"연"</formula>
    </cfRule>
    <cfRule type="cellIs" dxfId="17054" priority="2431" operator="equal">
      <formula>"연"</formula>
    </cfRule>
    <cfRule type="cellIs" dxfId="17053" priority="2432" operator="equal">
      <formula>"연"</formula>
    </cfRule>
  </conditionalFormatting>
  <conditionalFormatting sqref="AC36:AC37">
    <cfRule type="cellIs" dxfId="17052" priority="2435" operator="equal">
      <formula>"연"</formula>
    </cfRule>
  </conditionalFormatting>
  <conditionalFormatting sqref="AC37">
    <cfRule type="cellIs" dxfId="17051" priority="3151" operator="equal">
      <formula>"연"</formula>
    </cfRule>
    <cfRule type="cellIs" dxfId="17050" priority="3152" operator="equal">
      <formula>"연"</formula>
    </cfRule>
    <cfRule type="cellIs" dxfId="17049" priority="3153" operator="equal">
      <formula>"연"</formula>
    </cfRule>
    <cfRule type="cellIs" dxfId="17048" priority="3154" operator="equal">
      <formula>"연"</formula>
    </cfRule>
    <cfRule type="cellIs" dxfId="17047" priority="3155" operator="equal">
      <formula>"연"</formula>
    </cfRule>
    <cfRule type="cellIs" dxfId="17046" priority="3156" operator="equal">
      <formula>"연"</formula>
    </cfRule>
    <cfRule type="cellIs" dxfId="17045" priority="3157" operator="equal">
      <formula>"연"</formula>
    </cfRule>
    <cfRule type="cellIs" dxfId="17044" priority="3158" operator="equal">
      <formula>"연"</formula>
    </cfRule>
    <cfRule type="cellIs" dxfId="17043" priority="3159" operator="equal">
      <formula>"연"</formula>
    </cfRule>
    <cfRule type="cellIs" dxfId="17042" priority="3160" operator="equal">
      <formula>"연"</formula>
    </cfRule>
    <cfRule type="cellIs" dxfId="17041" priority="3161" operator="equal">
      <formula>"연"</formula>
    </cfRule>
    <cfRule type="cellIs" dxfId="17040" priority="3162" operator="equal">
      <formula>"연"</formula>
    </cfRule>
    <cfRule type="cellIs" dxfId="17039" priority="3163" operator="equal">
      <formula>"연"</formula>
    </cfRule>
    <cfRule type="cellIs" dxfId="17038" priority="3164" operator="equal">
      <formula>"연"</formula>
    </cfRule>
    <cfRule type="cellIs" dxfId="17037" priority="3165" operator="equal">
      <formula>"연"</formula>
    </cfRule>
    <cfRule type="cellIs" dxfId="17036" priority="3166" operator="equal">
      <formula>"연"</formula>
    </cfRule>
    <cfRule type="cellIs" dxfId="17035" priority="3167" operator="equal">
      <formula>"연"</formula>
    </cfRule>
    <cfRule type="cellIs" dxfId="17034" priority="3168" operator="equal">
      <formula>"연"</formula>
    </cfRule>
    <cfRule type="cellIs" dxfId="17033" priority="3169" operator="equal">
      <formula>"연"</formula>
    </cfRule>
    <cfRule type="cellIs" dxfId="17032" priority="3170" operator="equal">
      <formula>"연"</formula>
    </cfRule>
    <cfRule type="cellIs" dxfId="17031" priority="3171" operator="equal">
      <formula>"연"</formula>
    </cfRule>
    <cfRule type="cellIs" dxfId="17030" priority="3172" operator="equal">
      <formula>"연"</formula>
    </cfRule>
    <cfRule type="cellIs" dxfId="17029" priority="3173" operator="equal">
      <formula>"연"</formula>
    </cfRule>
    <cfRule type="cellIs" dxfId="17028" priority="3174" operator="equal">
      <formula>"연"</formula>
    </cfRule>
    <cfRule type="cellIs" dxfId="17027" priority="3175" operator="equal">
      <formula>"연"</formula>
    </cfRule>
    <cfRule type="cellIs" dxfId="17026" priority="3176" operator="equal">
      <formula>"연"</formula>
    </cfRule>
    <cfRule type="cellIs" dxfId="17025" priority="3177" operator="equal">
      <formula>"연"</formula>
    </cfRule>
  </conditionalFormatting>
  <conditionalFormatting sqref="AC35:AD35">
    <cfRule type="cellIs" dxfId="17024" priority="1765" operator="equal">
      <formula>"연"</formula>
    </cfRule>
  </conditionalFormatting>
  <conditionalFormatting sqref="AD15">
    <cfRule type="cellIs" dxfId="17023" priority="354" operator="equal">
      <formula>"연"</formula>
    </cfRule>
    <cfRule type="cellIs" dxfId="17022" priority="355" operator="equal">
      <formula>"연"</formula>
    </cfRule>
    <cfRule type="cellIs" dxfId="17021" priority="356" operator="equal">
      <formula>"연"</formula>
    </cfRule>
    <cfRule type="cellIs" dxfId="17020" priority="357" operator="equal">
      <formula>"연"</formula>
    </cfRule>
    <cfRule type="cellIs" dxfId="17019" priority="358" operator="equal">
      <formula>"연"</formula>
    </cfRule>
    <cfRule type="cellIs" dxfId="17018" priority="359" operator="equal">
      <formula>"연"</formula>
    </cfRule>
  </conditionalFormatting>
  <conditionalFormatting sqref="AD15:AD16">
    <cfRule type="cellIs" dxfId="17017" priority="304" operator="equal">
      <formula>"연"</formula>
    </cfRule>
    <cfRule type="cellIs" dxfId="17016" priority="305" operator="equal">
      <formula>"연"</formula>
    </cfRule>
  </conditionalFormatting>
  <conditionalFormatting sqref="AD16">
    <cfRule type="cellIs" dxfId="17015" priority="298" operator="equal">
      <formula>"연"</formula>
    </cfRule>
    <cfRule type="cellIs" dxfId="17014" priority="299" operator="equal">
      <formula>"연"</formula>
    </cfRule>
    <cfRule type="cellIs" dxfId="17013" priority="300" operator="equal">
      <formula>"연"</formula>
    </cfRule>
    <cfRule type="cellIs" dxfId="17012" priority="301" operator="equal">
      <formula>"연"</formula>
    </cfRule>
    <cfRule type="cellIs" dxfId="17011" priority="302" operator="equal">
      <formula>"연"</formula>
    </cfRule>
    <cfRule type="cellIs" dxfId="17010" priority="303" operator="equal">
      <formula>"연"</formula>
    </cfRule>
  </conditionalFormatting>
  <conditionalFormatting sqref="AD34">
    <cfRule type="cellIs" dxfId="17009" priority="3124" operator="equal">
      <formula>"연"</formula>
    </cfRule>
    <cfRule type="cellIs" dxfId="17008" priority="3125" operator="equal">
      <formula>"연"</formula>
    </cfRule>
    <cfRule type="cellIs" dxfId="17007" priority="3126" operator="equal">
      <formula>"연"</formula>
    </cfRule>
    <cfRule type="cellIs" dxfId="17006" priority="3127" operator="equal">
      <formula>"연"</formula>
    </cfRule>
    <cfRule type="cellIs" dxfId="17005" priority="3128" operator="equal">
      <formula>"연"</formula>
    </cfRule>
    <cfRule type="cellIs" dxfId="17004" priority="3129" operator="equal">
      <formula>"연"</formula>
    </cfRule>
    <cfRule type="cellIs" dxfId="17003" priority="3130" operator="equal">
      <formula>"연"</formula>
    </cfRule>
    <cfRule type="cellIs" dxfId="17002" priority="3131" operator="equal">
      <formula>"연"</formula>
    </cfRule>
    <cfRule type="cellIs" dxfId="17001" priority="3132" operator="equal">
      <formula>"연"</formula>
    </cfRule>
    <cfRule type="cellIs" dxfId="17000" priority="3133" operator="equal">
      <formula>"연"</formula>
    </cfRule>
    <cfRule type="cellIs" dxfId="16999" priority="3134" operator="equal">
      <formula>"연"</formula>
    </cfRule>
    <cfRule type="cellIs" dxfId="16998" priority="3135" operator="equal">
      <formula>"연"</formula>
    </cfRule>
    <cfRule type="cellIs" dxfId="16997" priority="3136" operator="equal">
      <formula>"연"</formula>
    </cfRule>
    <cfRule type="cellIs" dxfId="16996" priority="3137" operator="equal">
      <formula>"연"</formula>
    </cfRule>
    <cfRule type="cellIs" dxfId="16995" priority="3138" operator="equal">
      <formula>"연"</formula>
    </cfRule>
    <cfRule type="cellIs" dxfId="16994" priority="3139" operator="equal">
      <formula>"연"</formula>
    </cfRule>
    <cfRule type="cellIs" dxfId="16993" priority="3140" operator="equal">
      <formula>"연"</formula>
    </cfRule>
    <cfRule type="cellIs" dxfId="16992" priority="3141" operator="equal">
      <formula>"연"</formula>
    </cfRule>
    <cfRule type="cellIs" dxfId="16991" priority="3142" operator="equal">
      <formula>"연"</formula>
    </cfRule>
    <cfRule type="cellIs" dxfId="16990" priority="3143" operator="equal">
      <formula>"연"</formula>
    </cfRule>
    <cfRule type="cellIs" dxfId="16989" priority="3144" operator="equal">
      <formula>"연"</formula>
    </cfRule>
    <cfRule type="cellIs" dxfId="16988" priority="3145" operator="equal">
      <formula>"연"</formula>
    </cfRule>
    <cfRule type="cellIs" dxfId="16987" priority="3146" operator="equal">
      <formula>"연"</formula>
    </cfRule>
    <cfRule type="cellIs" dxfId="16986" priority="3147" operator="equal">
      <formula>"연"</formula>
    </cfRule>
    <cfRule type="cellIs" dxfId="16985" priority="3148" operator="equal">
      <formula>"연"</formula>
    </cfRule>
    <cfRule type="cellIs" dxfId="16984" priority="3149" operator="equal">
      <formula>"연"</formula>
    </cfRule>
    <cfRule type="cellIs" dxfId="16983" priority="3150" operator="equal">
      <formula>"연"</formula>
    </cfRule>
  </conditionalFormatting>
  <conditionalFormatting sqref="AD35">
    <cfRule type="cellIs" dxfId="16982" priority="1748" operator="equal">
      <formula>"연"</formula>
    </cfRule>
    <cfRule type="cellIs" dxfId="16981" priority="1749" operator="equal">
      <formula>"연"</formula>
    </cfRule>
    <cfRule type="cellIs" dxfId="16980" priority="1750" operator="equal">
      <formula>"연"</formula>
    </cfRule>
    <cfRule type="cellIs" dxfId="16979" priority="1751" operator="equal">
      <formula>"연"</formula>
    </cfRule>
    <cfRule type="cellIs" dxfId="16978" priority="1752" operator="equal">
      <formula>"연"</formula>
    </cfRule>
    <cfRule type="cellIs" dxfId="16977" priority="1753" operator="equal">
      <formula>"연"</formula>
    </cfRule>
    <cfRule type="cellIs" dxfId="16976" priority="1754" operator="equal">
      <formula>"연"</formula>
    </cfRule>
    <cfRule type="cellIs" dxfId="16975" priority="1755" operator="equal">
      <formula>"연"</formula>
    </cfRule>
    <cfRule type="cellIs" dxfId="16974" priority="1756" operator="equal">
      <formula>"연"</formula>
    </cfRule>
    <cfRule type="cellIs" dxfId="16973" priority="1757" operator="equal">
      <formula>"연"</formula>
    </cfRule>
    <cfRule type="cellIs" dxfId="16972" priority="1758" operator="equal">
      <formula>"연"</formula>
    </cfRule>
    <cfRule type="cellIs" dxfId="16971" priority="1759" operator="equal">
      <formula>"연"</formula>
    </cfRule>
    <cfRule type="cellIs" dxfId="16970" priority="1760" operator="equal">
      <formula>"연"</formula>
    </cfRule>
    <cfRule type="cellIs" dxfId="16969" priority="1761" operator="equal">
      <formula>"연"</formula>
    </cfRule>
    <cfRule type="cellIs" dxfId="16968" priority="1762" operator="equal">
      <formula>"연"</formula>
    </cfRule>
    <cfRule type="cellIs" dxfId="16967" priority="1763" operator="equal">
      <formula>"연"</formula>
    </cfRule>
    <cfRule type="cellIs" dxfId="16966" priority="1764" operator="equal">
      <formula>"연"</formula>
    </cfRule>
    <cfRule type="cellIs" dxfId="16965" priority="1766" operator="equal">
      <formula>"연"</formula>
    </cfRule>
  </conditionalFormatting>
  <conditionalFormatting sqref="AD35:AD36">
    <cfRule type="cellIs" dxfId="16964" priority="1576" operator="equal">
      <formula>"연"</formula>
    </cfRule>
  </conditionalFormatting>
  <conditionalFormatting sqref="AD36">
    <cfRule type="cellIs" dxfId="16963" priority="1559" operator="equal">
      <formula>"연"</formula>
    </cfRule>
    <cfRule type="cellIs" dxfId="16962" priority="1560" operator="equal">
      <formula>"연"</formula>
    </cfRule>
    <cfRule type="cellIs" dxfId="16961" priority="1561" operator="equal">
      <formula>"연"</formula>
    </cfRule>
    <cfRule type="cellIs" dxfId="16960" priority="1562" operator="equal">
      <formula>"연"</formula>
    </cfRule>
    <cfRule type="cellIs" dxfId="16959" priority="1563" operator="equal">
      <formula>"연"</formula>
    </cfRule>
    <cfRule type="cellIs" dxfId="16958" priority="1564" operator="equal">
      <formula>"연"</formula>
    </cfRule>
    <cfRule type="cellIs" dxfId="16957" priority="1565" operator="equal">
      <formula>"연"</formula>
    </cfRule>
    <cfRule type="cellIs" dxfId="16956" priority="1566" operator="equal">
      <formula>"연"</formula>
    </cfRule>
    <cfRule type="cellIs" dxfId="16955" priority="1567" operator="equal">
      <formula>"연"</formula>
    </cfRule>
    <cfRule type="cellIs" dxfId="16954" priority="1568" operator="equal">
      <formula>"연"</formula>
    </cfRule>
    <cfRule type="cellIs" dxfId="16953" priority="1569" operator="equal">
      <formula>"연"</formula>
    </cfRule>
    <cfRule type="cellIs" dxfId="16952" priority="1570" operator="equal">
      <formula>"연"</formula>
    </cfRule>
    <cfRule type="cellIs" dxfId="16951" priority="1571" operator="equal">
      <formula>"연"</formula>
    </cfRule>
    <cfRule type="cellIs" dxfId="16950" priority="1572" operator="equal">
      <formula>"연"</formula>
    </cfRule>
    <cfRule type="cellIs" dxfId="16949" priority="1573" operator="equal">
      <formula>"연"</formula>
    </cfRule>
    <cfRule type="cellIs" dxfId="16948" priority="1574" operator="equal">
      <formula>"연"</formula>
    </cfRule>
    <cfRule type="cellIs" dxfId="16947" priority="1575" operator="equal">
      <formula>"연"</formula>
    </cfRule>
    <cfRule type="cellIs" dxfId="16946" priority="1577" operator="equal">
      <formula>"연"</formula>
    </cfRule>
  </conditionalFormatting>
  <conditionalFormatting sqref="AD36:AD37">
    <cfRule type="cellIs" dxfId="16945" priority="1336" operator="equal">
      <formula>"연"</formula>
    </cfRule>
  </conditionalFormatting>
  <conditionalFormatting sqref="AD37">
    <cfRule type="cellIs" dxfId="16944" priority="1318" operator="equal">
      <formula>"연"</formula>
    </cfRule>
    <cfRule type="cellIs" dxfId="16943" priority="1319" operator="equal">
      <formula>"연"</formula>
    </cfRule>
    <cfRule type="cellIs" dxfId="16942" priority="1320" operator="equal">
      <formula>"연"</formula>
    </cfRule>
    <cfRule type="cellIs" dxfId="16941" priority="1321" operator="equal">
      <formula>"연"</formula>
    </cfRule>
    <cfRule type="cellIs" dxfId="16940" priority="1322" operator="equal">
      <formula>"연"</formula>
    </cfRule>
    <cfRule type="cellIs" dxfId="16939" priority="1323" operator="equal">
      <formula>"연"</formula>
    </cfRule>
    <cfRule type="cellIs" dxfId="16938" priority="1324" operator="equal">
      <formula>"연"</formula>
    </cfRule>
    <cfRule type="cellIs" dxfId="16937" priority="1325" operator="equal">
      <formula>"연"</formula>
    </cfRule>
    <cfRule type="cellIs" dxfId="16936" priority="1326" operator="equal">
      <formula>"연"</formula>
    </cfRule>
    <cfRule type="cellIs" dxfId="16935" priority="1327" operator="equal">
      <formula>"연"</formula>
    </cfRule>
    <cfRule type="cellIs" dxfId="16934" priority="1328" operator="equal">
      <formula>"연"</formula>
    </cfRule>
    <cfRule type="cellIs" dxfId="16933" priority="1329" operator="equal">
      <formula>"연"</formula>
    </cfRule>
    <cfRule type="cellIs" dxfId="16932" priority="1330" operator="equal">
      <formula>"연"</formula>
    </cfRule>
    <cfRule type="cellIs" dxfId="16931" priority="1331" operator="equal">
      <formula>"연"</formula>
    </cfRule>
    <cfRule type="cellIs" dxfId="16930" priority="1332" operator="equal">
      <formula>"연"</formula>
    </cfRule>
    <cfRule type="cellIs" dxfId="16929" priority="1333" operator="equal">
      <formula>"연"</formula>
    </cfRule>
    <cfRule type="cellIs" dxfId="16928" priority="1334" operator="equal">
      <formula>"연"</formula>
    </cfRule>
    <cfRule type="cellIs" dxfId="16927" priority="1335" operator="equal">
      <formula>"연"</formula>
    </cfRule>
    <cfRule type="cellIs" dxfId="16926" priority="1337" operator="equal">
      <formula>"연"</formula>
    </cfRule>
  </conditionalFormatting>
  <conditionalFormatting sqref="AE14">
    <cfRule type="cellIs" dxfId="16925" priority="282" operator="equal">
      <formula>"연"</formula>
    </cfRule>
    <cfRule type="cellIs" dxfId="16924" priority="283" operator="equal">
      <formula>"연"</formula>
    </cfRule>
    <cfRule type="cellIs" dxfId="16923" priority="284" operator="equal">
      <formula>"연"</formula>
    </cfRule>
    <cfRule type="cellIs" dxfId="16922" priority="285" operator="equal">
      <formula>"연"</formula>
    </cfRule>
    <cfRule type="cellIs" dxfId="16921" priority="286" operator="equal">
      <formula>"연"</formula>
    </cfRule>
    <cfRule type="cellIs" dxfId="16920" priority="287" operator="equal">
      <formula>"연"</formula>
    </cfRule>
    <cfRule type="cellIs" dxfId="16919" priority="288" operator="equal">
      <formula>"연"</formula>
    </cfRule>
    <cfRule type="cellIs" dxfId="16918" priority="289" operator="equal">
      <formula>"연"</formula>
    </cfRule>
  </conditionalFormatting>
  <conditionalFormatting sqref="AE22">
    <cfRule type="cellIs" dxfId="16917" priority="250" operator="equal">
      <formula>"연"</formula>
    </cfRule>
    <cfRule type="cellIs" dxfId="16916" priority="251" operator="equal">
      <formula>"연"</formula>
    </cfRule>
    <cfRule type="cellIs" dxfId="16915" priority="252" operator="equal">
      <formula>"연"</formula>
    </cfRule>
    <cfRule type="cellIs" dxfId="16914" priority="253" operator="equal">
      <formula>"연"</formula>
    </cfRule>
    <cfRule type="cellIs" dxfId="16913" priority="254" operator="equal">
      <formula>"연"</formula>
    </cfRule>
    <cfRule type="cellIs" dxfId="16912" priority="255" operator="equal">
      <formula>"연"</formula>
    </cfRule>
    <cfRule type="cellIs" dxfId="16911" priority="256" operator="equal">
      <formula>"연"</formula>
    </cfRule>
    <cfRule type="cellIs" dxfId="16910" priority="257" operator="equal">
      <formula>"연"</formula>
    </cfRule>
  </conditionalFormatting>
  <conditionalFormatting sqref="AE27">
    <cfRule type="cellIs" dxfId="16909" priority="242" operator="equal">
      <formula>"연"</formula>
    </cfRule>
    <cfRule type="cellIs" dxfId="16908" priority="243" operator="equal">
      <formula>"연"</formula>
    </cfRule>
    <cfRule type="cellIs" dxfId="16907" priority="244" operator="equal">
      <formula>"연"</formula>
    </cfRule>
    <cfRule type="cellIs" dxfId="16906" priority="245" operator="equal">
      <formula>"연"</formula>
    </cfRule>
    <cfRule type="cellIs" dxfId="16905" priority="246" operator="equal">
      <formula>"연"</formula>
    </cfRule>
    <cfRule type="cellIs" dxfId="16904" priority="247" operator="equal">
      <formula>"연"</formula>
    </cfRule>
    <cfRule type="cellIs" dxfId="16903" priority="248" operator="equal">
      <formula>"연"</formula>
    </cfRule>
    <cfRule type="cellIs" dxfId="16902" priority="249" operator="equal">
      <formula>"연"</formula>
    </cfRule>
  </conditionalFormatting>
  <conditionalFormatting sqref="AE34:AF34">
    <cfRule type="cellIs" dxfId="16901" priority="1786" operator="equal">
      <formula>"연"</formula>
    </cfRule>
    <cfRule type="cellIs" dxfId="16900" priority="1787" operator="equal">
      <formula>"연"</formula>
    </cfRule>
    <cfRule type="cellIs" dxfId="16899" priority="1788" operator="equal">
      <formula>"연"</formula>
    </cfRule>
    <cfRule type="cellIs" dxfId="16898" priority="1789" operator="equal">
      <formula>"연"</formula>
    </cfRule>
    <cfRule type="cellIs" dxfId="16897" priority="1790" operator="equal">
      <formula>"연"</formula>
    </cfRule>
    <cfRule type="cellIs" dxfId="16896" priority="1791" operator="equal">
      <formula>"연"</formula>
    </cfRule>
    <cfRule type="cellIs" dxfId="16895" priority="1792" operator="equal">
      <formula>"연"</formula>
    </cfRule>
    <cfRule type="cellIs" dxfId="16894" priority="1793" operator="equal">
      <formula>"연"</formula>
    </cfRule>
    <cfRule type="cellIs" dxfId="16893" priority="1794" operator="equal">
      <formula>"연"</formula>
    </cfRule>
    <cfRule type="cellIs" dxfId="16892" priority="1795" operator="equal">
      <formula>"연"</formula>
    </cfRule>
    <cfRule type="cellIs" dxfId="16891" priority="1796" operator="equal">
      <formula>"연"</formula>
    </cfRule>
    <cfRule type="cellIs" dxfId="16890" priority="1797" operator="equal">
      <formula>"연"</formula>
    </cfRule>
    <cfRule type="cellIs" dxfId="16889" priority="1798" operator="equal">
      <formula>"연"</formula>
    </cfRule>
    <cfRule type="cellIs" dxfId="16888" priority="1799" operator="equal">
      <formula>"연"</formula>
    </cfRule>
    <cfRule type="cellIs" dxfId="16887" priority="1800" operator="equal">
      <formula>"연"</formula>
    </cfRule>
    <cfRule type="cellIs" dxfId="16886" priority="1801" operator="equal">
      <formula>"연"</formula>
    </cfRule>
    <cfRule type="cellIs" dxfId="16885" priority="1802" operator="equal">
      <formula>"연"</formula>
    </cfRule>
    <cfRule type="cellIs" dxfId="16884" priority="1804" operator="equal">
      <formula>"연"</formula>
    </cfRule>
  </conditionalFormatting>
  <conditionalFormatting sqref="AE34:AF35">
    <cfRule type="cellIs" dxfId="16883" priority="1803" operator="equal">
      <formula>"연"</formula>
    </cfRule>
  </conditionalFormatting>
  <conditionalFormatting sqref="AE35:AF35">
    <cfRule type="cellIs" dxfId="16882" priority="3097" operator="equal">
      <formula>"연"</formula>
    </cfRule>
    <cfRule type="cellIs" dxfId="16881" priority="3098" operator="equal">
      <formula>"연"</formula>
    </cfRule>
    <cfRule type="cellIs" dxfId="16880" priority="3099" operator="equal">
      <formula>"연"</formula>
    </cfRule>
    <cfRule type="cellIs" dxfId="16879" priority="3100" operator="equal">
      <formula>"연"</formula>
    </cfRule>
    <cfRule type="cellIs" dxfId="16878" priority="3101" operator="equal">
      <formula>"연"</formula>
    </cfRule>
    <cfRule type="cellIs" dxfId="16877" priority="3102" operator="equal">
      <formula>"연"</formula>
    </cfRule>
    <cfRule type="cellIs" dxfId="16876" priority="3103" operator="equal">
      <formula>"연"</formula>
    </cfRule>
    <cfRule type="cellIs" dxfId="16875" priority="3104" operator="equal">
      <formula>"연"</formula>
    </cfRule>
    <cfRule type="cellIs" dxfId="16874" priority="3105" operator="equal">
      <formula>"연"</formula>
    </cfRule>
    <cfRule type="cellIs" dxfId="16873" priority="3106" operator="equal">
      <formula>"연"</formula>
    </cfRule>
    <cfRule type="cellIs" dxfId="16872" priority="3107" operator="equal">
      <formula>"연"</formula>
    </cfRule>
    <cfRule type="cellIs" dxfId="16871" priority="3108" operator="equal">
      <formula>"연"</formula>
    </cfRule>
    <cfRule type="cellIs" dxfId="16870" priority="3109" operator="equal">
      <formula>"연"</formula>
    </cfRule>
    <cfRule type="cellIs" dxfId="16869" priority="3110" operator="equal">
      <formula>"연"</formula>
    </cfRule>
    <cfRule type="cellIs" dxfId="16868" priority="3111" operator="equal">
      <formula>"연"</formula>
    </cfRule>
    <cfRule type="cellIs" dxfId="16867" priority="3112" operator="equal">
      <formula>"연"</formula>
    </cfRule>
    <cfRule type="cellIs" dxfId="16866" priority="3113" operator="equal">
      <formula>"연"</formula>
    </cfRule>
    <cfRule type="cellIs" dxfId="16865" priority="3114" operator="equal">
      <formula>"연"</formula>
    </cfRule>
    <cfRule type="cellIs" dxfId="16864" priority="3115" operator="equal">
      <formula>"연"</formula>
    </cfRule>
    <cfRule type="cellIs" dxfId="16863" priority="3116" operator="equal">
      <formula>"연"</formula>
    </cfRule>
    <cfRule type="cellIs" dxfId="16862" priority="3117" operator="equal">
      <formula>"연"</formula>
    </cfRule>
    <cfRule type="cellIs" dxfId="16861" priority="3118" operator="equal">
      <formula>"연"</formula>
    </cfRule>
    <cfRule type="cellIs" dxfId="16860" priority="3119" operator="equal">
      <formula>"연"</formula>
    </cfRule>
    <cfRule type="cellIs" dxfId="16859" priority="3120" operator="equal">
      <formula>"연"</formula>
    </cfRule>
    <cfRule type="cellIs" dxfId="16858" priority="3121" operator="equal">
      <formula>"연"</formula>
    </cfRule>
    <cfRule type="cellIs" dxfId="16857" priority="3122" operator="equal">
      <formula>"연"</formula>
    </cfRule>
    <cfRule type="cellIs" dxfId="16856" priority="3123" operator="equal">
      <formula>"연"</formula>
    </cfRule>
  </conditionalFormatting>
  <conditionalFormatting sqref="AE36:AF36">
    <cfRule type="cellIs" dxfId="16855" priority="1693" operator="equal">
      <formula>"연"</formula>
    </cfRule>
    <cfRule type="cellIs" dxfId="16854" priority="1694" operator="equal">
      <formula>"연"</formula>
    </cfRule>
    <cfRule type="cellIs" dxfId="16853" priority="1695" operator="equal">
      <formula>"연"</formula>
    </cfRule>
    <cfRule type="cellIs" dxfId="16852" priority="1696" operator="equal">
      <formula>"연"</formula>
    </cfRule>
    <cfRule type="cellIs" dxfId="16851" priority="1697" operator="equal">
      <formula>"연"</formula>
    </cfRule>
    <cfRule type="cellIs" dxfId="16850" priority="1698" operator="equal">
      <formula>"연"</formula>
    </cfRule>
    <cfRule type="cellIs" dxfId="16849" priority="1699" operator="equal">
      <formula>"연"</formula>
    </cfRule>
    <cfRule type="cellIs" dxfId="16848" priority="1700" operator="equal">
      <formula>"연"</formula>
    </cfRule>
    <cfRule type="cellIs" dxfId="16847" priority="1701" operator="equal">
      <formula>"연"</formula>
    </cfRule>
    <cfRule type="cellIs" dxfId="16846" priority="1702" operator="equal">
      <formula>"연"</formula>
    </cfRule>
    <cfRule type="cellIs" dxfId="16845" priority="1703" operator="equal">
      <formula>"연"</formula>
    </cfRule>
    <cfRule type="cellIs" dxfId="16844" priority="1704" operator="equal">
      <formula>"연"</formula>
    </cfRule>
    <cfRule type="cellIs" dxfId="16843" priority="1705" operator="equal">
      <formula>"연"</formula>
    </cfRule>
    <cfRule type="cellIs" dxfId="16842" priority="1706" operator="equal">
      <formula>"연"</formula>
    </cfRule>
    <cfRule type="cellIs" dxfId="16841" priority="1707" operator="equal">
      <formula>"연"</formula>
    </cfRule>
    <cfRule type="cellIs" dxfId="16840" priority="1708" operator="equal">
      <formula>"연"</formula>
    </cfRule>
    <cfRule type="cellIs" dxfId="16839" priority="1710" operator="equal">
      <formula>"연"</formula>
    </cfRule>
  </conditionalFormatting>
  <conditionalFormatting sqref="AE36:AF37">
    <cfRule type="cellIs" dxfId="16838" priority="1709" operator="equal">
      <formula>"연"</formula>
    </cfRule>
  </conditionalFormatting>
  <conditionalFormatting sqref="AE37:AF37">
    <cfRule type="cellIs" dxfId="16837" priority="2380" operator="equal">
      <formula>"연"</formula>
    </cfRule>
    <cfRule type="cellIs" dxfId="16836" priority="2381" operator="equal">
      <formula>"연"</formula>
    </cfRule>
    <cfRule type="cellIs" dxfId="16835" priority="2382" operator="equal">
      <formula>"연"</formula>
    </cfRule>
    <cfRule type="cellIs" dxfId="16834" priority="2383" operator="equal">
      <formula>"연"</formula>
    </cfRule>
    <cfRule type="cellIs" dxfId="16833" priority="2384" operator="equal">
      <formula>"연"</formula>
    </cfRule>
    <cfRule type="cellIs" dxfId="16832" priority="2385" operator="equal">
      <formula>"연"</formula>
    </cfRule>
    <cfRule type="cellIs" dxfId="16831" priority="2386" operator="equal">
      <formula>"연"</formula>
    </cfRule>
    <cfRule type="cellIs" dxfId="16830" priority="2387" operator="equal">
      <formula>"연"</formula>
    </cfRule>
    <cfRule type="cellIs" dxfId="16829" priority="2388" operator="equal">
      <formula>"연"</formula>
    </cfRule>
    <cfRule type="cellIs" dxfId="16828" priority="2389" operator="equal">
      <formula>"연"</formula>
    </cfRule>
    <cfRule type="cellIs" dxfId="16827" priority="2390" operator="equal">
      <formula>"연"</formula>
    </cfRule>
    <cfRule type="cellIs" dxfId="16826" priority="2391" operator="equal">
      <formula>"연"</formula>
    </cfRule>
    <cfRule type="cellIs" dxfId="16825" priority="2392" operator="equal">
      <formula>"연"</formula>
    </cfRule>
    <cfRule type="cellIs" dxfId="16824" priority="2393" operator="equal">
      <formula>"연"</formula>
    </cfRule>
    <cfRule type="cellIs" dxfId="16823" priority="2394" operator="equal">
      <formula>"연"</formula>
    </cfRule>
    <cfRule type="cellIs" dxfId="16822" priority="2395" operator="equal">
      <formula>"연"</formula>
    </cfRule>
    <cfRule type="cellIs" dxfId="16821" priority="2396" operator="equal">
      <formula>"연"</formula>
    </cfRule>
    <cfRule type="cellIs" dxfId="16820" priority="2397" operator="equal">
      <formula>"연"</formula>
    </cfRule>
    <cfRule type="cellIs" dxfId="16819" priority="2398" operator="equal">
      <formula>"연"</formula>
    </cfRule>
    <cfRule type="cellIs" dxfId="16818" priority="2399" operator="equal">
      <formula>"연"</formula>
    </cfRule>
    <cfRule type="cellIs" dxfId="16817" priority="2400" operator="equal">
      <formula>"연"</formula>
    </cfRule>
    <cfRule type="cellIs" dxfId="16816" priority="2401" operator="equal">
      <formula>"연"</formula>
    </cfRule>
    <cfRule type="cellIs" dxfId="16815" priority="2402" operator="equal">
      <formula>"연"</formula>
    </cfRule>
    <cfRule type="cellIs" dxfId="16814" priority="2403" operator="equal">
      <formula>"연"</formula>
    </cfRule>
    <cfRule type="cellIs" dxfId="16813" priority="2404" operator="equal">
      <formula>"연"</formula>
    </cfRule>
    <cfRule type="cellIs" dxfId="16812" priority="2405" operator="equal">
      <formula>"연"</formula>
    </cfRule>
    <cfRule type="cellIs" dxfId="16811" priority="2406" operator="equal">
      <formula>"연"</formula>
    </cfRule>
    <cfRule type="cellIs" dxfId="16810" priority="2407" operator="equal">
      <formula>"연"</formula>
    </cfRule>
  </conditionalFormatting>
  <conditionalFormatting sqref="AE34:AG34">
    <cfRule type="cellIs" dxfId="16809" priority="1316" operator="equal">
      <formula>"연"</formula>
    </cfRule>
  </conditionalFormatting>
  <conditionalFormatting sqref="AE36:AH36">
    <cfRule type="cellIs" dxfId="16808" priority="1631" operator="equal">
      <formula>"연"</formula>
    </cfRule>
    <cfRule type="cellIs" dxfId="16807" priority="1632" operator="equal">
      <formula>"연"</formula>
    </cfRule>
  </conditionalFormatting>
  <conditionalFormatting sqref="AF11">
    <cfRule type="cellIs" dxfId="16806" priority="234" operator="equal">
      <formula>"연"</formula>
    </cfRule>
    <cfRule type="cellIs" dxfId="16805" priority="235" operator="equal">
      <formula>"연"</formula>
    </cfRule>
    <cfRule type="cellIs" dxfId="16804" priority="236" operator="equal">
      <formula>"연"</formula>
    </cfRule>
    <cfRule type="cellIs" dxfId="16803" priority="237" operator="equal">
      <formula>"연"</formula>
    </cfRule>
    <cfRule type="cellIs" dxfId="16802" priority="238" operator="equal">
      <formula>"연"</formula>
    </cfRule>
    <cfRule type="cellIs" dxfId="16801" priority="239" operator="equal">
      <formula>"연"</formula>
    </cfRule>
    <cfRule type="cellIs" dxfId="16800" priority="240" operator="equal">
      <formula>"연"</formula>
    </cfRule>
    <cfRule type="cellIs" dxfId="16799" priority="241" operator="equal">
      <formula>"연"</formula>
    </cfRule>
  </conditionalFormatting>
  <conditionalFormatting sqref="AF28">
    <cfRule type="cellIs" dxfId="16798" priority="218" operator="equal">
      <formula>"연"</formula>
    </cfRule>
    <cfRule type="cellIs" dxfId="16797" priority="219" operator="equal">
      <formula>"연"</formula>
    </cfRule>
    <cfRule type="cellIs" dxfId="16796" priority="220" operator="equal">
      <formula>"연"</formula>
    </cfRule>
    <cfRule type="cellIs" dxfId="16795" priority="221" operator="equal">
      <formula>"연"</formula>
    </cfRule>
    <cfRule type="cellIs" dxfId="16794" priority="222" operator="equal">
      <formula>"연"</formula>
    </cfRule>
    <cfRule type="cellIs" dxfId="16793" priority="223" operator="equal">
      <formula>"연"</formula>
    </cfRule>
    <cfRule type="cellIs" dxfId="16792" priority="224" operator="equal">
      <formula>"연"</formula>
    </cfRule>
    <cfRule type="cellIs" dxfId="16791" priority="225" operator="equal">
      <formula>"연"</formula>
    </cfRule>
  </conditionalFormatting>
  <conditionalFormatting sqref="AG15">
    <cfRule type="cellIs" dxfId="16790" priority="274" operator="equal">
      <formula>"연"</formula>
    </cfRule>
    <cfRule type="cellIs" dxfId="16789" priority="275" operator="equal">
      <formula>"연"</formula>
    </cfRule>
    <cfRule type="cellIs" dxfId="16788" priority="276" operator="equal">
      <formula>"연"</formula>
    </cfRule>
    <cfRule type="cellIs" dxfId="16787" priority="277" operator="equal">
      <formula>"연"</formula>
    </cfRule>
    <cfRule type="cellIs" dxfId="16786" priority="278" operator="equal">
      <formula>"연"</formula>
    </cfRule>
    <cfRule type="cellIs" dxfId="16785" priority="279" operator="equal">
      <formula>"연"</formula>
    </cfRule>
    <cfRule type="cellIs" dxfId="16784" priority="280" operator="equal">
      <formula>"연"</formula>
    </cfRule>
    <cfRule type="cellIs" dxfId="16783" priority="281" operator="equal">
      <formula>"연"</formula>
    </cfRule>
  </conditionalFormatting>
  <conditionalFormatting sqref="AG17">
    <cfRule type="cellIs" dxfId="16782" priority="258" operator="equal">
      <formula>"연"</formula>
    </cfRule>
    <cfRule type="cellIs" dxfId="16781" priority="259" operator="equal">
      <formula>"연"</formula>
    </cfRule>
    <cfRule type="cellIs" dxfId="16780" priority="260" operator="equal">
      <formula>"연"</formula>
    </cfRule>
    <cfRule type="cellIs" dxfId="16779" priority="261" operator="equal">
      <formula>"연"</formula>
    </cfRule>
    <cfRule type="cellIs" dxfId="16778" priority="262" operator="equal">
      <formula>"연"</formula>
    </cfRule>
    <cfRule type="cellIs" dxfId="16777" priority="263" operator="equal">
      <formula>"연"</formula>
    </cfRule>
    <cfRule type="cellIs" dxfId="16776" priority="264" operator="equal">
      <formula>"연"</formula>
    </cfRule>
    <cfRule type="cellIs" dxfId="16775" priority="265" operator="equal">
      <formula>"연"</formula>
    </cfRule>
  </conditionalFormatting>
  <conditionalFormatting sqref="AG34">
    <cfRule type="cellIs" dxfId="16774" priority="1298" operator="equal">
      <formula>"연"</formula>
    </cfRule>
    <cfRule type="cellIs" dxfId="16773" priority="1299" operator="equal">
      <formula>"연"</formula>
    </cfRule>
    <cfRule type="cellIs" dxfId="16772" priority="1300" operator="equal">
      <formula>"연"</formula>
    </cfRule>
    <cfRule type="cellIs" dxfId="16771" priority="1301" operator="equal">
      <formula>"연"</formula>
    </cfRule>
    <cfRule type="cellIs" dxfId="16770" priority="1302" operator="equal">
      <formula>"연"</formula>
    </cfRule>
    <cfRule type="cellIs" dxfId="16769" priority="1303" operator="equal">
      <formula>"연"</formula>
    </cfRule>
    <cfRule type="cellIs" dxfId="16768" priority="1304" operator="equal">
      <formula>"연"</formula>
    </cfRule>
    <cfRule type="cellIs" dxfId="16767" priority="1305" operator="equal">
      <formula>"연"</formula>
    </cfRule>
    <cfRule type="cellIs" dxfId="16766" priority="1306" operator="equal">
      <formula>"연"</formula>
    </cfRule>
    <cfRule type="cellIs" dxfId="16765" priority="1307" operator="equal">
      <formula>"연"</formula>
    </cfRule>
    <cfRule type="cellIs" dxfId="16764" priority="1308" operator="equal">
      <formula>"연"</formula>
    </cfRule>
    <cfRule type="cellIs" dxfId="16763" priority="1309" operator="equal">
      <formula>"연"</formula>
    </cfRule>
    <cfRule type="cellIs" dxfId="16762" priority="1310" operator="equal">
      <formula>"연"</formula>
    </cfRule>
    <cfRule type="cellIs" dxfId="16761" priority="1311" operator="equal">
      <formula>"연"</formula>
    </cfRule>
    <cfRule type="cellIs" dxfId="16760" priority="1312" operator="equal">
      <formula>"연"</formula>
    </cfRule>
    <cfRule type="cellIs" dxfId="16759" priority="1313" operator="equal">
      <formula>"연"</formula>
    </cfRule>
    <cfRule type="cellIs" dxfId="16758" priority="1314" operator="equal">
      <formula>"연"</formula>
    </cfRule>
    <cfRule type="cellIs" dxfId="16757" priority="1315" operator="equal">
      <formula>"연"</formula>
    </cfRule>
    <cfRule type="cellIs" dxfId="16756" priority="1317" operator="equal">
      <formula>"연"</formula>
    </cfRule>
  </conditionalFormatting>
  <conditionalFormatting sqref="AG35:AG36">
    <cfRule type="cellIs" dxfId="16755" priority="1633" operator="equal">
      <formula>"연"</formula>
    </cfRule>
  </conditionalFormatting>
  <conditionalFormatting sqref="AG36">
    <cfRule type="cellIs" dxfId="16754" priority="1616" operator="equal">
      <formula>"연"</formula>
    </cfRule>
    <cfRule type="cellIs" dxfId="16753" priority="1617" operator="equal">
      <formula>"연"</formula>
    </cfRule>
    <cfRule type="cellIs" dxfId="16752" priority="1618" operator="equal">
      <formula>"연"</formula>
    </cfRule>
    <cfRule type="cellIs" dxfId="16751" priority="1619" operator="equal">
      <formula>"연"</formula>
    </cfRule>
    <cfRule type="cellIs" dxfId="16750" priority="1620" operator="equal">
      <formula>"연"</formula>
    </cfRule>
    <cfRule type="cellIs" dxfId="16749" priority="1621" operator="equal">
      <formula>"연"</formula>
    </cfRule>
    <cfRule type="cellIs" dxfId="16748" priority="1622" operator="equal">
      <formula>"연"</formula>
    </cfRule>
    <cfRule type="cellIs" dxfId="16747" priority="1623" operator="equal">
      <formula>"연"</formula>
    </cfRule>
    <cfRule type="cellIs" dxfId="16746" priority="1624" operator="equal">
      <formula>"연"</formula>
    </cfRule>
    <cfRule type="cellIs" dxfId="16745" priority="1625" operator="equal">
      <formula>"연"</formula>
    </cfRule>
    <cfRule type="cellIs" dxfId="16744" priority="1626" operator="equal">
      <formula>"연"</formula>
    </cfRule>
    <cfRule type="cellIs" dxfId="16743" priority="1627" operator="equal">
      <formula>"연"</formula>
    </cfRule>
    <cfRule type="cellIs" dxfId="16742" priority="1628" operator="equal">
      <formula>"연"</formula>
    </cfRule>
    <cfRule type="cellIs" dxfId="16741" priority="1629" operator="equal">
      <formula>"연"</formula>
    </cfRule>
    <cfRule type="cellIs" dxfId="16740" priority="1630" operator="equal">
      <formula>"연"</formula>
    </cfRule>
    <cfRule type="cellIs" dxfId="16739" priority="1634" operator="equal">
      <formula>"연"</formula>
    </cfRule>
  </conditionalFormatting>
  <conditionalFormatting sqref="AG36:AG37">
    <cfRule type="cellIs" dxfId="16738" priority="1297" operator="equal">
      <formula>"연"</formula>
    </cfRule>
  </conditionalFormatting>
  <conditionalFormatting sqref="AG37">
    <cfRule type="cellIs" dxfId="16737" priority="1269" operator="equal">
      <formula>"연"</formula>
    </cfRule>
    <cfRule type="cellIs" dxfId="16736" priority="1270" operator="equal">
      <formula>"연"</formula>
    </cfRule>
    <cfRule type="cellIs" dxfId="16735" priority="1271" operator="equal">
      <formula>"연"</formula>
    </cfRule>
    <cfRule type="cellIs" dxfId="16734" priority="1272" operator="equal">
      <formula>"연"</formula>
    </cfRule>
    <cfRule type="cellIs" dxfId="16733" priority="1273" operator="equal">
      <formula>"연"</formula>
    </cfRule>
    <cfRule type="cellIs" dxfId="16732" priority="1274" operator="equal">
      <formula>"연"</formula>
    </cfRule>
    <cfRule type="cellIs" dxfId="16731" priority="1275" operator="equal">
      <formula>"연"</formula>
    </cfRule>
    <cfRule type="cellIs" dxfId="16730" priority="1276" operator="equal">
      <formula>"연"</formula>
    </cfRule>
    <cfRule type="cellIs" dxfId="16729" priority="1277" operator="equal">
      <formula>"연"</formula>
    </cfRule>
    <cfRule type="cellIs" dxfId="16728" priority="1278" operator="equal">
      <formula>"연"</formula>
    </cfRule>
    <cfRule type="cellIs" dxfId="16727" priority="1279" operator="equal">
      <formula>"연"</formula>
    </cfRule>
    <cfRule type="cellIs" dxfId="16726" priority="1280" operator="equal">
      <formula>"연"</formula>
    </cfRule>
    <cfRule type="cellIs" dxfId="16725" priority="1281" operator="equal">
      <formula>"연"</formula>
    </cfRule>
    <cfRule type="cellIs" dxfId="16724" priority="1282" operator="equal">
      <formula>"연"</formula>
    </cfRule>
    <cfRule type="cellIs" dxfId="16723" priority="1283" operator="equal">
      <formula>"연"</formula>
    </cfRule>
    <cfRule type="cellIs" dxfId="16722" priority="1284" operator="equal">
      <formula>"연"</formula>
    </cfRule>
    <cfRule type="cellIs" dxfId="16721" priority="1285" operator="equal">
      <formula>"연"</formula>
    </cfRule>
    <cfRule type="cellIs" dxfId="16720" priority="1286" operator="equal">
      <formula>"연"</formula>
    </cfRule>
    <cfRule type="cellIs" dxfId="16719" priority="1287" operator="equal">
      <formula>"연"</formula>
    </cfRule>
    <cfRule type="cellIs" dxfId="16718" priority="1288" operator="equal">
      <formula>"연"</formula>
    </cfRule>
    <cfRule type="cellIs" dxfId="16717" priority="1289" operator="equal">
      <formula>"연"</formula>
    </cfRule>
    <cfRule type="cellIs" dxfId="16716" priority="1290" operator="equal">
      <formula>"연"</formula>
    </cfRule>
    <cfRule type="cellIs" dxfId="16715" priority="1291" operator="equal">
      <formula>"연"</formula>
    </cfRule>
    <cfRule type="cellIs" dxfId="16714" priority="1292" operator="equal">
      <formula>"연"</formula>
    </cfRule>
    <cfRule type="cellIs" dxfId="16713" priority="1293" operator="equal">
      <formula>"연"</formula>
    </cfRule>
    <cfRule type="cellIs" dxfId="16712" priority="1294" operator="equal">
      <formula>"연"</formula>
    </cfRule>
    <cfRule type="cellIs" dxfId="16711" priority="1295" operator="equal">
      <formula>"연"</formula>
    </cfRule>
    <cfRule type="cellIs" dxfId="16710" priority="1296" operator="equal">
      <formula>"연"</formula>
    </cfRule>
  </conditionalFormatting>
  <conditionalFormatting sqref="AG35:AH35">
    <cfRule type="cellIs" dxfId="16709" priority="1635" operator="equal">
      <formula>"연"</formula>
    </cfRule>
    <cfRule type="cellIs" dxfId="16708" priority="1636" operator="equal">
      <formula>"연"</formula>
    </cfRule>
    <cfRule type="cellIs" dxfId="16707" priority="1637" operator="equal">
      <formula>"연"</formula>
    </cfRule>
    <cfRule type="cellIs" dxfId="16706" priority="1638" operator="equal">
      <formula>"연"</formula>
    </cfRule>
    <cfRule type="cellIs" dxfId="16705" priority="1639" operator="equal">
      <formula>"연"</formula>
    </cfRule>
    <cfRule type="cellIs" dxfId="16704" priority="1640" operator="equal">
      <formula>"연"</formula>
    </cfRule>
    <cfRule type="cellIs" dxfId="16703" priority="1641" operator="equal">
      <formula>"연"</formula>
    </cfRule>
    <cfRule type="cellIs" dxfId="16702" priority="1642" operator="equal">
      <formula>"연"</formula>
    </cfRule>
    <cfRule type="cellIs" dxfId="16701" priority="1643" operator="equal">
      <formula>"연"</formula>
    </cfRule>
    <cfRule type="cellIs" dxfId="16700" priority="1644" operator="equal">
      <formula>"연"</formula>
    </cfRule>
    <cfRule type="cellIs" dxfId="16699" priority="1645" operator="equal">
      <formula>"연"</formula>
    </cfRule>
    <cfRule type="cellIs" dxfId="16698" priority="1646" operator="equal">
      <formula>"연"</formula>
    </cfRule>
    <cfRule type="cellIs" dxfId="16697" priority="1647" operator="equal">
      <formula>"연"</formula>
    </cfRule>
    <cfRule type="cellIs" dxfId="16696" priority="1648" operator="equal">
      <formula>"연"</formula>
    </cfRule>
    <cfRule type="cellIs" dxfId="16695" priority="1649" operator="equal">
      <formula>"연"</formula>
    </cfRule>
    <cfRule type="cellIs" dxfId="16694" priority="1650" operator="equal">
      <formula>"연"</formula>
    </cfRule>
    <cfRule type="cellIs" dxfId="16693" priority="1651" operator="equal">
      <formula>"연"</formula>
    </cfRule>
    <cfRule type="cellIs" dxfId="16692" priority="1652" operator="equal">
      <formula>"연"</formula>
    </cfRule>
    <cfRule type="cellIs" dxfId="16691" priority="1653" operator="equal">
      <formula>"연"</formula>
    </cfRule>
  </conditionalFormatting>
  <conditionalFormatting sqref="AH20:AH21">
    <cfRule type="cellIs" dxfId="16690" priority="266" operator="equal">
      <formula>"연"</formula>
    </cfRule>
    <cfRule type="cellIs" dxfId="16689" priority="267" operator="equal">
      <formula>"연"</formula>
    </cfRule>
    <cfRule type="cellIs" dxfId="16688" priority="268" operator="equal">
      <formula>"연"</formula>
    </cfRule>
    <cfRule type="cellIs" dxfId="16687" priority="269" operator="equal">
      <formula>"연"</formula>
    </cfRule>
    <cfRule type="cellIs" dxfId="16686" priority="270" operator="equal">
      <formula>"연"</formula>
    </cfRule>
    <cfRule type="cellIs" dxfId="16685" priority="271" operator="equal">
      <formula>"연"</formula>
    </cfRule>
    <cfRule type="cellIs" dxfId="16684" priority="272" operator="equal">
      <formula>"연"</formula>
    </cfRule>
    <cfRule type="cellIs" dxfId="16683" priority="273" operator="equal">
      <formula>"연"</formula>
    </cfRule>
  </conditionalFormatting>
  <conditionalFormatting sqref="AH26">
    <cfRule type="cellIs" dxfId="16682" priority="194" operator="equal">
      <formula>"연"</formula>
    </cfRule>
    <cfRule type="cellIs" dxfId="16681" priority="195" operator="equal">
      <formula>"연"</formula>
    </cfRule>
    <cfRule type="cellIs" dxfId="16680" priority="196" operator="equal">
      <formula>"연"</formula>
    </cfRule>
    <cfRule type="cellIs" dxfId="16679" priority="197" operator="equal">
      <formula>"연"</formula>
    </cfRule>
    <cfRule type="cellIs" dxfId="16678" priority="198" operator="equal">
      <formula>"연"</formula>
    </cfRule>
    <cfRule type="cellIs" dxfId="16677" priority="199" operator="equal">
      <formula>"연"</formula>
    </cfRule>
    <cfRule type="cellIs" dxfId="16676" priority="200" operator="equal">
      <formula>"연"</formula>
    </cfRule>
    <cfRule type="cellIs" dxfId="16675" priority="201" operator="equal">
      <formula>"연"</formula>
    </cfRule>
  </conditionalFormatting>
  <conditionalFormatting sqref="AH34">
    <cfRule type="cellIs" dxfId="16674" priority="1598" operator="equal">
      <formula>"연"</formula>
    </cfRule>
    <cfRule type="cellIs" dxfId="16673" priority="1599" operator="equal">
      <formula>"연"</formula>
    </cfRule>
    <cfRule type="cellIs" dxfId="16672" priority="1600" operator="equal">
      <formula>"연"</formula>
    </cfRule>
    <cfRule type="cellIs" dxfId="16671" priority="1601" operator="equal">
      <formula>"연"</formula>
    </cfRule>
    <cfRule type="cellIs" dxfId="16670" priority="1602" operator="equal">
      <formula>"연"</formula>
    </cfRule>
    <cfRule type="cellIs" dxfId="16669" priority="1603" operator="equal">
      <formula>"연"</formula>
    </cfRule>
    <cfRule type="cellIs" dxfId="16668" priority="1604" operator="equal">
      <formula>"연"</formula>
    </cfRule>
    <cfRule type="cellIs" dxfId="16667" priority="1605" operator="equal">
      <formula>"연"</formula>
    </cfRule>
    <cfRule type="cellIs" dxfId="16666" priority="1606" operator="equal">
      <formula>"연"</formula>
    </cfRule>
    <cfRule type="cellIs" dxfId="16665" priority="1607" operator="equal">
      <formula>"연"</formula>
    </cfRule>
    <cfRule type="cellIs" dxfId="16664" priority="1608" operator="equal">
      <formula>"연"</formula>
    </cfRule>
    <cfRule type="cellIs" dxfId="16663" priority="1609" operator="equal">
      <formula>"연"</formula>
    </cfRule>
    <cfRule type="cellIs" dxfId="16662" priority="1610" operator="equal">
      <formula>"연"</formula>
    </cfRule>
    <cfRule type="cellIs" dxfId="16661" priority="1611" operator="equal">
      <formula>"연"</formula>
    </cfRule>
    <cfRule type="cellIs" dxfId="16660" priority="1612" operator="equal">
      <formula>"연"</formula>
    </cfRule>
    <cfRule type="cellIs" dxfId="16659" priority="1613" operator="equal">
      <formula>"연"</formula>
    </cfRule>
    <cfRule type="cellIs" dxfId="16658" priority="1614" operator="equal">
      <formula>"연"</formula>
    </cfRule>
    <cfRule type="cellIs" dxfId="16657" priority="1615" operator="equal">
      <formula>"연"</formula>
    </cfRule>
  </conditionalFormatting>
  <conditionalFormatting sqref="AH35">
    <cfRule type="cellIs" dxfId="16656" priority="85" operator="equal">
      <formula>"연"</formula>
    </cfRule>
  </conditionalFormatting>
  <conditionalFormatting sqref="AH36">
    <cfRule type="cellIs" dxfId="16655" priority="3071" operator="equal">
      <formula>"연"</formula>
    </cfRule>
    <cfRule type="cellIs" dxfId="16654" priority="3072" operator="equal">
      <formula>"연"</formula>
    </cfRule>
    <cfRule type="cellIs" dxfId="16653" priority="3073" operator="equal">
      <formula>"연"</formula>
    </cfRule>
    <cfRule type="cellIs" dxfId="16652" priority="3074" operator="equal">
      <formula>"연"</formula>
    </cfRule>
    <cfRule type="cellIs" dxfId="16651" priority="3075" operator="equal">
      <formula>"연"</formula>
    </cfRule>
    <cfRule type="cellIs" dxfId="16650" priority="3076" operator="equal">
      <formula>"연"</formula>
    </cfRule>
    <cfRule type="cellIs" dxfId="16649" priority="3077" operator="equal">
      <formula>"연"</formula>
    </cfRule>
    <cfRule type="cellIs" dxfId="16648" priority="3078" operator="equal">
      <formula>"연"</formula>
    </cfRule>
    <cfRule type="cellIs" dxfId="16647" priority="3079" operator="equal">
      <formula>"연"</formula>
    </cfRule>
    <cfRule type="cellIs" dxfId="16646" priority="3080" operator="equal">
      <formula>"연"</formula>
    </cfRule>
    <cfRule type="cellIs" dxfId="16645" priority="3081" operator="equal">
      <formula>"연"</formula>
    </cfRule>
    <cfRule type="cellIs" dxfId="16644" priority="3082" operator="equal">
      <formula>"연"</formula>
    </cfRule>
    <cfRule type="cellIs" dxfId="16643" priority="3083" operator="equal">
      <formula>"연"</formula>
    </cfRule>
    <cfRule type="cellIs" dxfId="16642" priority="3084" operator="equal">
      <formula>"연"</formula>
    </cfRule>
    <cfRule type="cellIs" dxfId="16641" priority="3085" operator="equal">
      <formula>"연"</formula>
    </cfRule>
    <cfRule type="cellIs" dxfId="16640" priority="3086" operator="equal">
      <formula>"연"</formula>
    </cfRule>
    <cfRule type="cellIs" dxfId="16639" priority="3087" operator="equal">
      <formula>"연"</formula>
    </cfRule>
    <cfRule type="cellIs" dxfId="16638" priority="3088" operator="equal">
      <formula>"연"</formula>
    </cfRule>
    <cfRule type="cellIs" dxfId="16637" priority="3089" operator="equal">
      <formula>"연"</formula>
    </cfRule>
    <cfRule type="cellIs" dxfId="16636" priority="3090" operator="equal">
      <formula>"연"</formula>
    </cfRule>
    <cfRule type="cellIs" dxfId="16635" priority="3091" operator="equal">
      <formula>"연"</formula>
    </cfRule>
    <cfRule type="cellIs" dxfId="16634" priority="3092" operator="equal">
      <formula>"연"</formula>
    </cfRule>
    <cfRule type="cellIs" dxfId="16633" priority="3093" operator="equal">
      <formula>"연"</formula>
    </cfRule>
    <cfRule type="cellIs" dxfId="16632" priority="3094" operator="equal">
      <formula>"연"</formula>
    </cfRule>
    <cfRule type="cellIs" dxfId="16631" priority="3095" operator="equal">
      <formula>"연"</formula>
    </cfRule>
    <cfRule type="cellIs" dxfId="16630" priority="3096" operator="equal">
      <formula>"연"</formula>
    </cfRule>
  </conditionalFormatting>
  <conditionalFormatting sqref="AH37">
    <cfRule type="cellIs" dxfId="16629" priority="1579" operator="equal">
      <formula>"연"</formula>
    </cfRule>
    <cfRule type="cellIs" dxfId="16628" priority="1580" operator="equal">
      <formula>"연"</formula>
    </cfRule>
    <cfRule type="cellIs" dxfId="16627" priority="1581" operator="equal">
      <formula>"연"</formula>
    </cfRule>
    <cfRule type="cellIs" dxfId="16626" priority="1582" operator="equal">
      <formula>"연"</formula>
    </cfRule>
    <cfRule type="cellIs" dxfId="16625" priority="1583" operator="equal">
      <formula>"연"</formula>
    </cfRule>
    <cfRule type="cellIs" dxfId="16624" priority="1584" operator="equal">
      <formula>"연"</formula>
    </cfRule>
    <cfRule type="cellIs" dxfId="16623" priority="1585" operator="equal">
      <formula>"연"</formula>
    </cfRule>
    <cfRule type="cellIs" dxfId="16622" priority="1586" operator="equal">
      <formula>"연"</formula>
    </cfRule>
    <cfRule type="cellIs" dxfId="16621" priority="1587" operator="equal">
      <formula>"연"</formula>
    </cfRule>
    <cfRule type="cellIs" dxfId="16620" priority="1588" operator="equal">
      <formula>"연"</formula>
    </cfRule>
    <cfRule type="cellIs" dxfId="16619" priority="1589" operator="equal">
      <formula>"연"</formula>
    </cfRule>
    <cfRule type="cellIs" dxfId="16618" priority="1590" operator="equal">
      <formula>"연"</formula>
    </cfRule>
    <cfRule type="cellIs" dxfId="16617" priority="1591" operator="equal">
      <formula>"연"</formula>
    </cfRule>
    <cfRule type="cellIs" dxfId="16616" priority="1592" operator="equal">
      <formula>"연"</formula>
    </cfRule>
    <cfRule type="cellIs" dxfId="16615" priority="1593" operator="equal">
      <formula>"연"</formula>
    </cfRule>
    <cfRule type="cellIs" dxfId="16614" priority="1594" operator="equal">
      <formula>"연"</formula>
    </cfRule>
    <cfRule type="cellIs" dxfId="16613" priority="1595" operator="equal">
      <formula>"연"</formula>
    </cfRule>
    <cfRule type="cellIs" dxfId="16612" priority="1596" operator="equal">
      <formula>"연"</formula>
    </cfRule>
    <cfRule type="cellIs" dxfId="16611" priority="1597" operator="equal">
      <formula>"연"</formula>
    </cfRule>
  </conditionalFormatting>
  <conditionalFormatting sqref="AH37:AI37">
    <cfRule type="cellIs" dxfId="16610" priority="1404" operator="equal">
      <formula>"연"</formula>
    </cfRule>
  </conditionalFormatting>
  <conditionalFormatting sqref="AH34:AJ34 AI35">
    <cfRule type="cellIs" dxfId="16609" priority="1432" operator="equal">
      <formula>"연"</formula>
    </cfRule>
    <cfRule type="cellIs" dxfId="16608" priority="1433" operator="equal">
      <formula>"연"</formula>
    </cfRule>
  </conditionalFormatting>
  <conditionalFormatting sqref="AI18:AI20">
    <cfRule type="cellIs" dxfId="16607" priority="629" operator="equal">
      <formula>"연"</formula>
    </cfRule>
  </conditionalFormatting>
  <conditionalFormatting sqref="AI34:AI35">
    <cfRule type="cellIs" dxfId="16606" priority="1406" operator="equal">
      <formula>"연"</formula>
    </cfRule>
    <cfRule type="cellIs" dxfId="16605" priority="1407" operator="equal">
      <formula>"연"</formula>
    </cfRule>
    <cfRule type="cellIs" dxfId="16604" priority="1408" operator="equal">
      <formula>"연"</formula>
    </cfRule>
    <cfRule type="cellIs" dxfId="16603" priority="1409" operator="equal">
      <formula>"연"</formula>
    </cfRule>
    <cfRule type="cellIs" dxfId="16602" priority="1410" operator="equal">
      <formula>"연"</formula>
    </cfRule>
    <cfRule type="cellIs" dxfId="16601" priority="1411" operator="equal">
      <formula>"연"</formula>
    </cfRule>
    <cfRule type="cellIs" dxfId="16600" priority="1412" operator="equal">
      <formula>"연"</formula>
    </cfRule>
    <cfRule type="cellIs" dxfId="16599" priority="1413" operator="equal">
      <formula>"연"</formula>
    </cfRule>
    <cfRule type="cellIs" dxfId="16598" priority="1414" operator="equal">
      <formula>"연"</formula>
    </cfRule>
    <cfRule type="cellIs" dxfId="16597" priority="1415" operator="equal">
      <formula>"연"</formula>
    </cfRule>
    <cfRule type="cellIs" dxfId="16596" priority="1416" operator="equal">
      <formula>"연"</formula>
    </cfRule>
    <cfRule type="cellIs" dxfId="16595" priority="1417" operator="equal">
      <formula>"연"</formula>
    </cfRule>
    <cfRule type="cellIs" dxfId="16594" priority="1418" operator="equal">
      <formula>"연"</formula>
    </cfRule>
    <cfRule type="cellIs" dxfId="16593" priority="1419" operator="equal">
      <formula>"연"</formula>
    </cfRule>
    <cfRule type="cellIs" dxfId="16592" priority="1420" operator="equal">
      <formula>"연"</formula>
    </cfRule>
    <cfRule type="cellIs" dxfId="16591" priority="1421" operator="equal">
      <formula>"연"</formula>
    </cfRule>
    <cfRule type="cellIs" dxfId="16590" priority="1422" operator="equal">
      <formula>"연"</formula>
    </cfRule>
    <cfRule type="cellIs" dxfId="16589" priority="1423" operator="equal">
      <formula>"연"</formula>
    </cfRule>
    <cfRule type="cellIs" dxfId="16588" priority="1424" operator="equal">
      <formula>"연"</formula>
    </cfRule>
    <cfRule type="cellIs" dxfId="16587" priority="1425" operator="equal">
      <formula>"연"</formula>
    </cfRule>
    <cfRule type="cellIs" dxfId="16586" priority="1426" operator="equal">
      <formula>"연"</formula>
    </cfRule>
    <cfRule type="cellIs" dxfId="16585" priority="1427" operator="equal">
      <formula>"연"</formula>
    </cfRule>
    <cfRule type="cellIs" dxfId="16584" priority="1428" operator="equal">
      <formula>"연"</formula>
    </cfRule>
    <cfRule type="cellIs" dxfId="16583" priority="1429" operator="equal">
      <formula>"연"</formula>
    </cfRule>
    <cfRule type="cellIs" dxfId="16582" priority="1430" operator="equal">
      <formula>"연"</formula>
    </cfRule>
    <cfRule type="cellIs" dxfId="16581" priority="1431" operator="equal">
      <formula>"연"</formula>
    </cfRule>
  </conditionalFormatting>
  <conditionalFormatting sqref="AI34:AI36">
    <cfRule type="cellIs" dxfId="16580" priority="1434" operator="equal">
      <formula>"연"</formula>
    </cfRule>
  </conditionalFormatting>
  <conditionalFormatting sqref="AI36">
    <cfRule type="cellIs" dxfId="16579" priority="1435" operator="equal">
      <formula>"연"</formula>
    </cfRule>
    <cfRule type="cellIs" dxfId="16578" priority="1436" operator="equal">
      <formula>"연"</formula>
    </cfRule>
    <cfRule type="cellIs" dxfId="16577" priority="1437" operator="equal">
      <formula>"연"</formula>
    </cfRule>
    <cfRule type="cellIs" dxfId="16576" priority="1438" operator="equal">
      <formula>"연"</formula>
    </cfRule>
    <cfRule type="cellIs" dxfId="16575" priority="1439" operator="equal">
      <formula>"연"</formula>
    </cfRule>
    <cfRule type="cellIs" dxfId="16574" priority="1440" operator="equal">
      <formula>"연"</formula>
    </cfRule>
    <cfRule type="cellIs" dxfId="16573" priority="1441" operator="equal">
      <formula>"연"</formula>
    </cfRule>
    <cfRule type="cellIs" dxfId="16572" priority="1442" operator="equal">
      <formula>"연"</formula>
    </cfRule>
    <cfRule type="cellIs" dxfId="16571" priority="1443" operator="equal">
      <formula>"연"</formula>
    </cfRule>
    <cfRule type="cellIs" dxfId="16570" priority="1444" operator="equal">
      <formula>"연"</formula>
    </cfRule>
    <cfRule type="cellIs" dxfId="16569" priority="1445" operator="equal">
      <formula>"연"</formula>
    </cfRule>
    <cfRule type="cellIs" dxfId="16568" priority="1446" operator="equal">
      <formula>"연"</formula>
    </cfRule>
    <cfRule type="cellIs" dxfId="16567" priority="1447" operator="equal">
      <formula>"연"</formula>
    </cfRule>
    <cfRule type="cellIs" dxfId="16566" priority="1448" operator="equal">
      <formula>"연"</formula>
    </cfRule>
    <cfRule type="cellIs" dxfId="16565" priority="1449" operator="equal">
      <formula>"연"</formula>
    </cfRule>
    <cfRule type="cellIs" dxfId="16564" priority="1450" operator="equal">
      <formula>"연"</formula>
    </cfRule>
    <cfRule type="cellIs" dxfId="16563" priority="1451" operator="equal">
      <formula>"연"</formula>
    </cfRule>
    <cfRule type="cellIs" dxfId="16562" priority="1452" operator="equal">
      <formula>"연"</formula>
    </cfRule>
    <cfRule type="cellIs" dxfId="16561" priority="1453" operator="equal">
      <formula>"연"</formula>
    </cfRule>
    <cfRule type="cellIs" dxfId="16560" priority="1454" operator="equal">
      <formula>"연"</formula>
    </cfRule>
    <cfRule type="cellIs" dxfId="16559" priority="1455" operator="equal">
      <formula>"연"</formula>
    </cfRule>
    <cfRule type="cellIs" dxfId="16558" priority="1456" operator="equal">
      <formula>"연"</formula>
    </cfRule>
    <cfRule type="cellIs" dxfId="16557" priority="1457" operator="equal">
      <formula>"연"</formula>
    </cfRule>
    <cfRule type="cellIs" dxfId="16556" priority="1458" operator="equal">
      <formula>"연"</formula>
    </cfRule>
    <cfRule type="cellIs" dxfId="16555" priority="1459" operator="equal">
      <formula>"연"</formula>
    </cfRule>
    <cfRule type="cellIs" dxfId="16554" priority="1460" operator="equal">
      <formula>"연"</formula>
    </cfRule>
    <cfRule type="cellIs" dxfId="16553" priority="1461" operator="equal">
      <formula>"연"</formula>
    </cfRule>
  </conditionalFormatting>
  <conditionalFormatting sqref="AI37">
    <cfRule type="cellIs" dxfId="16552" priority="1386" operator="equal">
      <formula>"연"</formula>
    </cfRule>
    <cfRule type="cellIs" dxfId="16551" priority="1387" operator="equal">
      <formula>"연"</formula>
    </cfRule>
    <cfRule type="cellIs" dxfId="16550" priority="1388" operator="equal">
      <formula>"연"</formula>
    </cfRule>
    <cfRule type="cellIs" dxfId="16549" priority="1389" operator="equal">
      <formula>"연"</formula>
    </cfRule>
    <cfRule type="cellIs" dxfId="16548" priority="1390" operator="equal">
      <formula>"연"</formula>
    </cfRule>
    <cfRule type="cellIs" dxfId="16547" priority="1391" operator="equal">
      <formula>"연"</formula>
    </cfRule>
    <cfRule type="cellIs" dxfId="16546" priority="1392" operator="equal">
      <formula>"연"</formula>
    </cfRule>
    <cfRule type="cellIs" dxfId="16545" priority="1393" operator="equal">
      <formula>"연"</formula>
    </cfRule>
    <cfRule type="cellIs" dxfId="16544" priority="1394" operator="equal">
      <formula>"연"</formula>
    </cfRule>
    <cfRule type="cellIs" dxfId="16543" priority="1395" operator="equal">
      <formula>"연"</formula>
    </cfRule>
    <cfRule type="cellIs" dxfId="16542" priority="1396" operator="equal">
      <formula>"연"</formula>
    </cfRule>
    <cfRule type="cellIs" dxfId="16541" priority="1397" operator="equal">
      <formula>"연"</formula>
    </cfRule>
    <cfRule type="cellIs" dxfId="16540" priority="1398" operator="equal">
      <formula>"연"</formula>
    </cfRule>
    <cfRule type="cellIs" dxfId="16539" priority="1399" operator="equal">
      <formula>"연"</formula>
    </cfRule>
    <cfRule type="cellIs" dxfId="16538" priority="1400" operator="equal">
      <formula>"연"</formula>
    </cfRule>
    <cfRule type="cellIs" dxfId="16537" priority="1401" operator="equal">
      <formula>"연"</formula>
    </cfRule>
    <cfRule type="cellIs" dxfId="16536" priority="1402" operator="equal">
      <formula>"연"</formula>
    </cfRule>
    <cfRule type="cellIs" dxfId="16535" priority="1403" operator="equal">
      <formula>"연"</formula>
    </cfRule>
    <cfRule type="cellIs" dxfId="16534" priority="1405" operator="equal">
      <formula>"연"</formula>
    </cfRule>
  </conditionalFormatting>
  <conditionalFormatting sqref="AJ32:AJ33">
    <cfRule type="cellIs" dxfId="16533" priority="623" operator="equal">
      <formula>"연"</formula>
    </cfRule>
  </conditionalFormatting>
  <conditionalFormatting sqref="AJ34">
    <cfRule type="cellIs" dxfId="16532" priority="1465" operator="equal">
      <formula>"연"</formula>
    </cfRule>
    <cfRule type="cellIs" dxfId="16531" priority="1466" operator="equal">
      <formula>"연"</formula>
    </cfRule>
    <cfRule type="cellIs" dxfId="16530" priority="1467" operator="equal">
      <formula>"연"</formula>
    </cfRule>
    <cfRule type="cellIs" dxfId="16529" priority="1468" operator="equal">
      <formula>"연"</formula>
    </cfRule>
    <cfRule type="cellIs" dxfId="16528" priority="1469" operator="equal">
      <formula>"연"</formula>
    </cfRule>
    <cfRule type="cellIs" dxfId="16527" priority="1470" operator="equal">
      <formula>"연"</formula>
    </cfRule>
    <cfRule type="cellIs" dxfId="16526" priority="1471" operator="equal">
      <formula>"연"</formula>
    </cfRule>
    <cfRule type="cellIs" dxfId="16525" priority="1472" operator="equal">
      <formula>"연"</formula>
    </cfRule>
    <cfRule type="cellIs" dxfId="16524" priority="1473" operator="equal">
      <formula>"연"</formula>
    </cfRule>
    <cfRule type="cellIs" dxfId="16523" priority="1474" operator="equal">
      <formula>"연"</formula>
    </cfRule>
    <cfRule type="cellIs" dxfId="16522" priority="1475" operator="equal">
      <formula>"연"</formula>
    </cfRule>
    <cfRule type="cellIs" dxfId="16521" priority="1476" operator="equal">
      <formula>"연"</formula>
    </cfRule>
    <cfRule type="cellIs" dxfId="16520" priority="1477" operator="equal">
      <formula>"연"</formula>
    </cfRule>
    <cfRule type="cellIs" dxfId="16519" priority="1478" operator="equal">
      <formula>"연"</formula>
    </cfRule>
    <cfRule type="cellIs" dxfId="16518" priority="1479" operator="equal">
      <formula>"연"</formula>
    </cfRule>
    <cfRule type="cellIs" dxfId="16517" priority="1480" operator="equal">
      <formula>"연"</formula>
    </cfRule>
    <cfRule type="cellIs" dxfId="16516" priority="1481" operator="equal">
      <formula>"연"</formula>
    </cfRule>
    <cfRule type="cellIs" dxfId="16515" priority="1482" operator="equal">
      <formula>"연"</formula>
    </cfRule>
  </conditionalFormatting>
  <conditionalFormatting sqref="AJ35">
    <cfRule type="cellIs" dxfId="16514" priority="2352" operator="equal">
      <formula>"연"</formula>
    </cfRule>
    <cfRule type="cellIs" dxfId="16513" priority="2353" operator="equal">
      <formula>"연"</formula>
    </cfRule>
    <cfRule type="cellIs" dxfId="16512" priority="2354" operator="equal">
      <formula>"연"</formula>
    </cfRule>
    <cfRule type="cellIs" dxfId="16511" priority="2355" operator="equal">
      <formula>"연"</formula>
    </cfRule>
    <cfRule type="cellIs" dxfId="16510" priority="2356" operator="equal">
      <formula>"연"</formula>
    </cfRule>
    <cfRule type="cellIs" dxfId="16509" priority="2357" operator="equal">
      <formula>"연"</formula>
    </cfRule>
    <cfRule type="cellIs" dxfId="16508" priority="2358" operator="equal">
      <formula>"연"</formula>
    </cfRule>
    <cfRule type="cellIs" dxfId="16507" priority="2359" operator="equal">
      <formula>"연"</formula>
    </cfRule>
    <cfRule type="cellIs" dxfId="16506" priority="2360" operator="equal">
      <formula>"연"</formula>
    </cfRule>
    <cfRule type="cellIs" dxfId="16505" priority="2361" operator="equal">
      <formula>"연"</formula>
    </cfRule>
    <cfRule type="cellIs" dxfId="16504" priority="2362" operator="equal">
      <formula>"연"</formula>
    </cfRule>
    <cfRule type="cellIs" dxfId="16503" priority="2363" operator="equal">
      <formula>"연"</formula>
    </cfRule>
    <cfRule type="cellIs" dxfId="16502" priority="2364" operator="equal">
      <formula>"연"</formula>
    </cfRule>
    <cfRule type="cellIs" dxfId="16501" priority="2365" operator="equal">
      <formula>"연"</formula>
    </cfRule>
    <cfRule type="cellIs" dxfId="16500" priority="2366" operator="equal">
      <formula>"연"</formula>
    </cfRule>
    <cfRule type="cellIs" dxfId="16499" priority="2367" operator="equal">
      <formula>"연"</formula>
    </cfRule>
    <cfRule type="cellIs" dxfId="16498" priority="2368" operator="equal">
      <formula>"연"</formula>
    </cfRule>
    <cfRule type="cellIs" dxfId="16497" priority="2369" operator="equal">
      <formula>"연"</formula>
    </cfRule>
    <cfRule type="cellIs" dxfId="16496" priority="2370" operator="equal">
      <formula>"연"</formula>
    </cfRule>
    <cfRule type="cellIs" dxfId="16495" priority="2371" operator="equal">
      <formula>"연"</formula>
    </cfRule>
    <cfRule type="cellIs" dxfId="16494" priority="2372" operator="equal">
      <formula>"연"</formula>
    </cfRule>
    <cfRule type="cellIs" dxfId="16493" priority="2373" operator="equal">
      <formula>"연"</formula>
    </cfRule>
    <cfRule type="cellIs" dxfId="16492" priority="2374" operator="equal">
      <formula>"연"</formula>
    </cfRule>
    <cfRule type="cellIs" dxfId="16491" priority="2375" operator="equal">
      <formula>"연"</formula>
    </cfRule>
    <cfRule type="cellIs" dxfId="16490" priority="2376" operator="equal">
      <formula>"연"</formula>
    </cfRule>
    <cfRule type="cellIs" dxfId="16489" priority="2377" operator="equal">
      <formula>"연"</formula>
    </cfRule>
    <cfRule type="cellIs" dxfId="16488" priority="2378" operator="equal">
      <formula>"연"</formula>
    </cfRule>
    <cfRule type="cellIs" dxfId="16487" priority="2379" operator="equal">
      <formula>"연"</formula>
    </cfRule>
  </conditionalFormatting>
  <conditionalFormatting sqref="AJ35:AJ37">
    <cfRule type="cellIs" dxfId="16486" priority="2351" operator="equal">
      <formula>"연"</formula>
    </cfRule>
  </conditionalFormatting>
  <conditionalFormatting sqref="AJ36">
    <cfRule type="cellIs" dxfId="16485" priority="2324" operator="equal">
      <formula>"연"</formula>
    </cfRule>
    <cfRule type="cellIs" dxfId="16484" priority="2325" operator="equal">
      <formula>"연"</formula>
    </cfRule>
    <cfRule type="cellIs" dxfId="16483" priority="2326" operator="equal">
      <formula>"연"</formula>
    </cfRule>
    <cfRule type="cellIs" dxfId="16482" priority="2327" operator="equal">
      <formula>"연"</formula>
    </cfRule>
    <cfRule type="cellIs" dxfId="16481" priority="2328" operator="equal">
      <formula>"연"</formula>
    </cfRule>
    <cfRule type="cellIs" dxfId="16480" priority="2329" operator="equal">
      <formula>"연"</formula>
    </cfRule>
    <cfRule type="cellIs" dxfId="16479" priority="2330" operator="equal">
      <formula>"연"</formula>
    </cfRule>
    <cfRule type="cellIs" dxfId="16478" priority="2331" operator="equal">
      <formula>"연"</formula>
    </cfRule>
    <cfRule type="cellIs" dxfId="16477" priority="2332" operator="equal">
      <formula>"연"</formula>
    </cfRule>
    <cfRule type="cellIs" dxfId="16476" priority="2333" operator="equal">
      <formula>"연"</formula>
    </cfRule>
    <cfRule type="cellIs" dxfId="16475" priority="2334" operator="equal">
      <formula>"연"</formula>
    </cfRule>
    <cfRule type="cellIs" dxfId="16474" priority="2335" operator="equal">
      <formula>"연"</formula>
    </cfRule>
    <cfRule type="cellIs" dxfId="16473" priority="2336" operator="equal">
      <formula>"연"</formula>
    </cfRule>
    <cfRule type="cellIs" dxfId="16472" priority="2337" operator="equal">
      <formula>"연"</formula>
    </cfRule>
    <cfRule type="cellIs" dxfId="16471" priority="2338" operator="equal">
      <formula>"연"</formula>
    </cfRule>
    <cfRule type="cellIs" dxfId="16470" priority="2339" operator="equal">
      <formula>"연"</formula>
    </cfRule>
    <cfRule type="cellIs" dxfId="16469" priority="2340" operator="equal">
      <formula>"연"</formula>
    </cfRule>
    <cfRule type="cellIs" dxfId="16468" priority="2341" operator="equal">
      <formula>"연"</formula>
    </cfRule>
    <cfRule type="cellIs" dxfId="16467" priority="2342" operator="equal">
      <formula>"연"</formula>
    </cfRule>
    <cfRule type="cellIs" dxfId="16466" priority="2343" operator="equal">
      <formula>"연"</formula>
    </cfRule>
    <cfRule type="cellIs" dxfId="16465" priority="2344" operator="equal">
      <formula>"연"</formula>
    </cfRule>
    <cfRule type="cellIs" dxfId="16464" priority="2345" operator="equal">
      <formula>"연"</formula>
    </cfRule>
    <cfRule type="cellIs" dxfId="16463" priority="2346" operator="equal">
      <formula>"연"</formula>
    </cfRule>
    <cfRule type="cellIs" dxfId="16462" priority="2347" operator="equal">
      <formula>"연"</formula>
    </cfRule>
    <cfRule type="cellIs" dxfId="16461" priority="2348" operator="equal">
      <formula>"연"</formula>
    </cfRule>
    <cfRule type="cellIs" dxfId="16460" priority="2349" operator="equal">
      <formula>"연"</formula>
    </cfRule>
  </conditionalFormatting>
  <conditionalFormatting sqref="AJ36:AJ37">
    <cfRule type="cellIs" dxfId="16459" priority="1578" operator="equal">
      <formula>"연"</formula>
    </cfRule>
    <cfRule type="cellIs" dxfId="16458" priority="2350" operator="equal">
      <formula>"연"</formula>
    </cfRule>
  </conditionalFormatting>
  <conditionalFormatting sqref="AJ37">
    <cfRule type="cellIs" dxfId="16457" priority="3046" operator="equal">
      <formula>"연"</formula>
    </cfRule>
    <cfRule type="cellIs" dxfId="16456" priority="3047" operator="equal">
      <formula>"연"</formula>
    </cfRule>
    <cfRule type="cellIs" dxfId="16455" priority="3048" operator="equal">
      <formula>"연"</formula>
    </cfRule>
    <cfRule type="cellIs" dxfId="16454" priority="3049" operator="equal">
      <formula>"연"</formula>
    </cfRule>
    <cfRule type="cellIs" dxfId="16453" priority="3050" operator="equal">
      <formula>"연"</formula>
    </cfRule>
    <cfRule type="cellIs" dxfId="16452" priority="3051" operator="equal">
      <formula>"연"</formula>
    </cfRule>
    <cfRule type="cellIs" dxfId="16451" priority="3052" operator="equal">
      <formula>"연"</formula>
    </cfRule>
    <cfRule type="cellIs" dxfId="16450" priority="3053" operator="equal">
      <formula>"연"</formula>
    </cfRule>
    <cfRule type="cellIs" dxfId="16449" priority="3054" operator="equal">
      <formula>"연"</formula>
    </cfRule>
    <cfRule type="cellIs" dxfId="16448" priority="3055" operator="equal">
      <formula>"연"</formula>
    </cfRule>
    <cfRule type="cellIs" dxfId="16447" priority="3056" operator="equal">
      <formula>"연"</formula>
    </cfRule>
    <cfRule type="cellIs" dxfId="16446" priority="3057" operator="equal">
      <formula>"연"</formula>
    </cfRule>
    <cfRule type="cellIs" dxfId="16445" priority="3058" operator="equal">
      <formula>"연"</formula>
    </cfRule>
    <cfRule type="cellIs" dxfId="16444" priority="3059" operator="equal">
      <formula>"연"</formula>
    </cfRule>
    <cfRule type="cellIs" dxfId="16443" priority="3060" operator="equal">
      <formula>"연"</formula>
    </cfRule>
    <cfRule type="cellIs" dxfId="16442" priority="3061" operator="equal">
      <formula>"연"</formula>
    </cfRule>
    <cfRule type="cellIs" dxfId="16441" priority="3062" operator="equal">
      <formula>"연"</formula>
    </cfRule>
    <cfRule type="cellIs" dxfId="16440" priority="3063" operator="equal">
      <formula>"연"</formula>
    </cfRule>
    <cfRule type="cellIs" dxfId="16439" priority="3064" operator="equal">
      <formula>"연"</formula>
    </cfRule>
    <cfRule type="cellIs" dxfId="16438" priority="3065" operator="equal">
      <formula>"연"</formula>
    </cfRule>
    <cfRule type="cellIs" dxfId="16437" priority="3066" operator="equal">
      <formula>"연"</formula>
    </cfRule>
    <cfRule type="cellIs" dxfId="16436" priority="3067" operator="equal">
      <formula>"연"</formula>
    </cfRule>
    <cfRule type="cellIs" dxfId="16435" priority="3068" operator="equal">
      <formula>"연"</formula>
    </cfRule>
    <cfRule type="cellIs" dxfId="16434" priority="3069" operator="equal">
      <formula>"연"</formula>
    </cfRule>
    <cfRule type="cellIs" dxfId="16433" priority="3070" operator="equal">
      <formula>"연"</formula>
    </cfRule>
  </conditionalFormatting>
  <conditionalFormatting sqref="N33">
    <cfRule type="cellIs" dxfId="16432" priority="84" operator="equal">
      <formula>"연"</formula>
    </cfRule>
  </conditionalFormatting>
  <conditionalFormatting sqref="AC10">
    <cfRule type="cellIs" dxfId="16431" priority="83" operator="equal">
      <formula>"연"</formula>
    </cfRule>
  </conditionalFormatting>
  <conditionalFormatting sqref="G16">
    <cfRule type="cellIs" dxfId="16430" priority="82" operator="equal">
      <formula>"연"</formula>
    </cfRule>
  </conditionalFormatting>
  <conditionalFormatting sqref="Y5">
    <cfRule type="cellIs" dxfId="16429" priority="74" operator="equal">
      <formula>"연"</formula>
    </cfRule>
    <cfRule type="cellIs" dxfId="16428" priority="75" operator="equal">
      <formula>"연"</formula>
    </cfRule>
    <cfRule type="cellIs" dxfId="16427" priority="76" operator="equal">
      <formula>"연"</formula>
    </cfRule>
    <cfRule type="cellIs" dxfId="16426" priority="77" operator="equal">
      <formula>"연"</formula>
    </cfRule>
    <cfRule type="cellIs" dxfId="16425" priority="78" operator="equal">
      <formula>"연"</formula>
    </cfRule>
    <cfRule type="cellIs" dxfId="16424" priority="79" operator="equal">
      <formula>"연"</formula>
    </cfRule>
    <cfRule type="cellIs" dxfId="16423" priority="80" operator="equal">
      <formula>"연"</formula>
    </cfRule>
    <cfRule type="cellIs" dxfId="16422" priority="81" operator="equal">
      <formula>"연"</formula>
    </cfRule>
  </conditionalFormatting>
  <conditionalFormatting sqref="AA9">
    <cfRule type="cellIs" dxfId="16421" priority="66" operator="equal">
      <formula>"연"</formula>
    </cfRule>
    <cfRule type="cellIs" dxfId="16420" priority="67" operator="equal">
      <formula>"연"</formula>
    </cfRule>
    <cfRule type="cellIs" dxfId="16419" priority="68" operator="equal">
      <formula>"연"</formula>
    </cfRule>
    <cfRule type="cellIs" dxfId="16418" priority="69" operator="equal">
      <formula>"연"</formula>
    </cfRule>
    <cfRule type="cellIs" dxfId="16417" priority="70" operator="equal">
      <formula>"연"</formula>
    </cfRule>
    <cfRule type="cellIs" dxfId="16416" priority="71" operator="equal">
      <formula>"연"</formula>
    </cfRule>
    <cfRule type="cellIs" dxfId="16415" priority="72" operator="equal">
      <formula>"연"</formula>
    </cfRule>
    <cfRule type="cellIs" dxfId="16414" priority="73" operator="equal">
      <formula>"연"</formula>
    </cfRule>
  </conditionalFormatting>
  <conditionalFormatting sqref="AF23">
    <cfRule type="cellIs" dxfId="16413" priority="50" operator="equal">
      <formula>"연"</formula>
    </cfRule>
    <cfRule type="cellIs" dxfId="16412" priority="51" operator="equal">
      <formula>"연"</formula>
    </cfRule>
    <cfRule type="cellIs" dxfId="16411" priority="52" operator="equal">
      <formula>"연"</formula>
    </cfRule>
    <cfRule type="cellIs" dxfId="16410" priority="53" operator="equal">
      <formula>"연"</formula>
    </cfRule>
    <cfRule type="cellIs" dxfId="16409" priority="54" operator="equal">
      <formula>"연"</formula>
    </cfRule>
    <cfRule type="cellIs" dxfId="16408" priority="55" operator="equal">
      <formula>"연"</formula>
    </cfRule>
    <cfRule type="cellIs" dxfId="16407" priority="56" operator="equal">
      <formula>"연"</formula>
    </cfRule>
    <cfRule type="cellIs" dxfId="16406" priority="57" operator="equal">
      <formula>"연"</formula>
    </cfRule>
  </conditionalFormatting>
  <conditionalFormatting sqref="AE23">
    <cfRule type="cellIs" dxfId="16405" priority="34" operator="equal">
      <formula>"연"</formula>
    </cfRule>
    <cfRule type="cellIs" dxfId="16404" priority="35" operator="equal">
      <formula>"연"</formula>
    </cfRule>
    <cfRule type="cellIs" dxfId="16403" priority="36" operator="equal">
      <formula>"연"</formula>
    </cfRule>
    <cfRule type="cellIs" dxfId="16402" priority="37" operator="equal">
      <formula>"연"</formula>
    </cfRule>
    <cfRule type="cellIs" dxfId="16401" priority="38" operator="equal">
      <formula>"연"</formula>
    </cfRule>
    <cfRule type="cellIs" dxfId="16400" priority="39" operator="equal">
      <formula>"연"</formula>
    </cfRule>
    <cfRule type="cellIs" dxfId="16399" priority="40" operator="equal">
      <formula>"연"</formula>
    </cfRule>
    <cfRule type="cellIs" dxfId="16398" priority="41" operator="equal">
      <formula>"연"</formula>
    </cfRule>
  </conditionalFormatting>
  <conditionalFormatting sqref="W14">
    <cfRule type="cellIs" dxfId="16397" priority="26" operator="equal">
      <formula>"연"</formula>
    </cfRule>
    <cfRule type="cellIs" dxfId="16396" priority="27" operator="equal">
      <formula>"연"</formula>
    </cfRule>
    <cfRule type="cellIs" dxfId="16395" priority="28" operator="equal">
      <formula>"연"</formula>
    </cfRule>
    <cfRule type="cellIs" dxfId="16394" priority="29" operator="equal">
      <formula>"연"</formula>
    </cfRule>
    <cfRule type="cellIs" dxfId="16393" priority="30" operator="equal">
      <formula>"연"</formula>
    </cfRule>
    <cfRule type="cellIs" dxfId="16392" priority="31" operator="equal">
      <formula>"연"</formula>
    </cfRule>
    <cfRule type="cellIs" dxfId="16391" priority="32" operator="equal">
      <formula>"연"</formula>
    </cfRule>
    <cfRule type="cellIs" dxfId="16390" priority="33" operator="equal">
      <formula>"연"</formula>
    </cfRule>
  </conditionalFormatting>
  <conditionalFormatting sqref="Y33">
    <cfRule type="cellIs" dxfId="16389" priority="18" operator="equal">
      <formula>"연"</formula>
    </cfRule>
    <cfRule type="cellIs" dxfId="16388" priority="19" operator="equal">
      <formula>"연"</formula>
    </cfRule>
    <cfRule type="cellIs" dxfId="16387" priority="20" operator="equal">
      <formula>"연"</formula>
    </cfRule>
    <cfRule type="cellIs" dxfId="16386" priority="21" operator="equal">
      <formula>"연"</formula>
    </cfRule>
    <cfRule type="cellIs" dxfId="16385" priority="22" operator="equal">
      <formula>"연"</formula>
    </cfRule>
    <cfRule type="cellIs" dxfId="16384" priority="23" operator="equal">
      <formula>"연"</formula>
    </cfRule>
    <cfRule type="cellIs" dxfId="16383" priority="24" operator="equal">
      <formula>"연"</formula>
    </cfRule>
    <cfRule type="cellIs" dxfId="16382" priority="25" operator="equal">
      <formula>"연"</formula>
    </cfRule>
  </conditionalFormatting>
  <conditionalFormatting sqref="AD29">
    <cfRule type="cellIs" dxfId="16381" priority="10" operator="equal">
      <formula>"연"</formula>
    </cfRule>
    <cfRule type="cellIs" dxfId="16380" priority="11" operator="equal">
      <formula>"연"</formula>
    </cfRule>
    <cfRule type="cellIs" dxfId="16379" priority="12" operator="equal">
      <formula>"연"</formula>
    </cfRule>
    <cfRule type="cellIs" dxfId="16378" priority="13" operator="equal">
      <formula>"연"</formula>
    </cfRule>
    <cfRule type="cellIs" dxfId="16377" priority="14" operator="equal">
      <formula>"연"</formula>
    </cfRule>
    <cfRule type="cellIs" dxfId="16376" priority="15" operator="equal">
      <formula>"연"</formula>
    </cfRule>
    <cfRule type="cellIs" dxfId="16375" priority="16" operator="equal">
      <formula>"연"</formula>
    </cfRule>
    <cfRule type="cellIs" dxfId="16374" priority="17" operator="equal">
      <formula>"연"</formula>
    </cfRule>
  </conditionalFormatting>
  <conditionalFormatting sqref="AG32">
    <cfRule type="cellIs" dxfId="16373" priority="2" operator="equal">
      <formula>"연"</formula>
    </cfRule>
    <cfRule type="cellIs" dxfId="16372" priority="3" operator="equal">
      <formula>"연"</formula>
    </cfRule>
    <cfRule type="cellIs" dxfId="16371" priority="4" operator="equal">
      <formula>"연"</formula>
    </cfRule>
    <cfRule type="cellIs" dxfId="16370" priority="5" operator="equal">
      <formula>"연"</formula>
    </cfRule>
    <cfRule type="cellIs" dxfId="16369" priority="6" operator="equal">
      <formula>"연"</formula>
    </cfRule>
    <cfRule type="cellIs" dxfId="16368" priority="7" operator="equal">
      <formula>"연"</formula>
    </cfRule>
    <cfRule type="cellIs" dxfId="16367" priority="8" operator="equal">
      <formula>"연"</formula>
    </cfRule>
    <cfRule type="cellIs" dxfId="16366" priority="9" operator="equal">
      <formula>"연"</formula>
    </cfRule>
  </conditionalFormatting>
  <conditionalFormatting sqref="AB30">
    <cfRule type="cellIs" dxfId="16365" priority="1" operator="equal">
      <formula>"연"</formula>
    </cfRule>
  </conditionalFormatting>
  <pageMargins left="0.98425196850393704" right="0.23622047244094491" top="0" bottom="0.78740157480314965" header="0.31496062992125984" footer="0.31496062992125984"/>
  <pageSetup paperSize="9" scale="80" orientation="landscape" horizontalDpi="300" verticalDpi="3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E60D8-FB73-41CF-9CDE-4C992236F60D}">
  <dimension ref="A1"/>
  <sheetViews>
    <sheetView workbookViewId="0"/>
  </sheetViews>
  <sheetFormatPr defaultRowHeight="16.5"/>
  <sheetData/>
  <phoneticPr fontId="3"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25EF-41C7-4293-BCDF-4C0C31AEC38E}">
  <dimension ref="A1:BH52"/>
  <sheetViews>
    <sheetView view="pageBreakPreview" topLeftCell="A2" zoomScale="85" zoomScaleNormal="85" zoomScaleSheetLayoutView="85" workbookViewId="0">
      <selection activeCell="AO33" sqref="AO33:AO34"/>
    </sheetView>
  </sheetViews>
  <sheetFormatPr defaultColWidth="6.125" defaultRowHeight="16.5"/>
  <cols>
    <col min="1" max="1" width="7.25" customWidth="1"/>
    <col min="2" max="8" width="4.125" hidden="1" customWidth="1"/>
    <col min="9" max="9" width="0.25" hidden="1" customWidth="1"/>
    <col min="10" max="10" width="4" hidden="1" customWidth="1"/>
    <col min="11" max="11" width="1.375" hidden="1" customWidth="1"/>
    <col min="12" max="12" width="6.375" style="3495" hidden="1" customWidth="1"/>
    <col min="13" max="14" width="0.125" style="3647" hidden="1" customWidth="1"/>
    <col min="15" max="15" width="2.25" style="3495" hidden="1" customWidth="1"/>
    <col min="16" max="16" width="2.75" hidden="1" customWidth="1"/>
    <col min="17" max="17" width="7.625" style="3647" hidden="1" customWidth="1"/>
    <col min="18" max="18" width="6.125" style="3495" hidden="1" customWidth="1"/>
    <col min="19" max="19" width="0.25" style="3647" hidden="1" customWidth="1"/>
    <col min="20" max="20" width="4.125" style="3647" hidden="1" customWidth="1"/>
    <col min="21" max="21" width="4.625" style="3495" hidden="1" customWidth="1"/>
    <col min="22" max="22" width="4.25" hidden="1" customWidth="1"/>
    <col min="23" max="23" width="0.75" hidden="1" customWidth="1"/>
    <col min="24" max="51" width="4.125" customWidth="1"/>
    <col min="53" max="53" width="6.125" customWidth="1"/>
  </cols>
  <sheetData>
    <row r="1" spans="1:60"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row>
    <row r="2" spans="1:60" ht="15" customHeight="1" thickBot="1">
      <c r="A2" s="4824"/>
      <c r="B2" s="6359" t="s">
        <v>2250</v>
      </c>
      <c r="C2" s="6359"/>
      <c r="D2" s="6359"/>
      <c r="E2" s="6359"/>
      <c r="F2" s="6402"/>
      <c r="G2" s="6403" t="s">
        <v>1828</v>
      </c>
      <c r="H2" s="6404"/>
      <c r="I2" s="6404"/>
      <c r="J2" s="6404"/>
      <c r="K2" s="6404"/>
      <c r="L2" s="6404"/>
      <c r="M2" s="6404"/>
      <c r="N2" s="6404"/>
      <c r="O2" s="6404"/>
      <c r="P2" s="6404"/>
      <c r="Q2" s="6404"/>
      <c r="R2" s="6404"/>
      <c r="S2" s="6404"/>
      <c r="T2" s="6404"/>
      <c r="U2" s="6404"/>
      <c r="V2" s="6404"/>
      <c r="W2" s="6404"/>
      <c r="X2" s="6404"/>
      <c r="Y2" s="6404"/>
      <c r="Z2" s="6404"/>
      <c r="AA2" s="6404"/>
      <c r="AB2" s="6404"/>
      <c r="AC2" s="6404"/>
      <c r="AD2" s="6404"/>
      <c r="AE2" s="6404"/>
      <c r="AF2" s="6404"/>
      <c r="AG2" s="6404"/>
      <c r="AH2" s="6404"/>
      <c r="AI2" s="6404"/>
      <c r="AJ2" s="6404"/>
      <c r="AK2" s="6365" t="s">
        <v>2290</v>
      </c>
      <c r="AL2" s="6365"/>
      <c r="AM2" s="6365"/>
      <c r="AN2" s="6365"/>
      <c r="AO2" s="6365"/>
      <c r="AP2" s="6365"/>
      <c r="AQ2" s="6365"/>
      <c r="AR2" s="6321" t="s">
        <v>1</v>
      </c>
      <c r="AS2" s="6321"/>
      <c r="AT2" s="6321"/>
      <c r="AU2" s="6321"/>
      <c r="AV2" s="6321"/>
      <c r="AW2" s="6321"/>
      <c r="AX2" s="6321"/>
      <c r="AY2" s="6322"/>
    </row>
    <row r="3" spans="1:60" ht="15" customHeight="1" thickBot="1">
      <c r="A3" s="3511" t="s">
        <v>0</v>
      </c>
      <c r="B3" s="5658">
        <v>27</v>
      </c>
      <c r="C3" s="5659">
        <v>28</v>
      </c>
      <c r="D3" s="5659">
        <v>29</v>
      </c>
      <c r="E3" s="5659">
        <v>30</v>
      </c>
      <c r="F3" s="5660">
        <v>31</v>
      </c>
      <c r="G3" s="5679">
        <v>1</v>
      </c>
      <c r="H3" s="5680">
        <v>2</v>
      </c>
      <c r="I3" s="5681">
        <v>3</v>
      </c>
      <c r="J3" s="5682">
        <v>4</v>
      </c>
      <c r="K3" s="5683">
        <v>5</v>
      </c>
      <c r="L3" s="5684">
        <v>6</v>
      </c>
      <c r="M3" s="5683">
        <v>7</v>
      </c>
      <c r="N3" s="5683">
        <v>8</v>
      </c>
      <c r="O3" s="5685">
        <v>9</v>
      </c>
      <c r="P3" s="5679">
        <v>10</v>
      </c>
      <c r="Q3" s="5683">
        <v>11</v>
      </c>
      <c r="R3" s="5682">
        <v>12</v>
      </c>
      <c r="S3" s="5682">
        <v>13</v>
      </c>
      <c r="T3" s="5683">
        <v>14</v>
      </c>
      <c r="U3" s="5683">
        <v>15</v>
      </c>
      <c r="V3" s="5685">
        <v>16</v>
      </c>
      <c r="W3" s="5681">
        <v>17</v>
      </c>
      <c r="X3" s="5683">
        <v>18</v>
      </c>
      <c r="Y3" s="5682">
        <v>19</v>
      </c>
      <c r="Z3" s="5682">
        <v>20</v>
      </c>
      <c r="AA3" s="5683">
        <v>21</v>
      </c>
      <c r="AB3" s="5683">
        <v>22</v>
      </c>
      <c r="AC3" s="5685">
        <v>23</v>
      </c>
      <c r="AD3" s="5681">
        <v>24</v>
      </c>
      <c r="AE3" s="5683">
        <v>25</v>
      </c>
      <c r="AF3" s="5682">
        <v>26</v>
      </c>
      <c r="AG3" s="5682">
        <v>27</v>
      </c>
      <c r="AH3" s="5683">
        <v>28</v>
      </c>
      <c r="AI3" s="5683">
        <v>29</v>
      </c>
      <c r="AJ3" s="5680">
        <v>30</v>
      </c>
      <c r="AK3" s="5662">
        <v>1</v>
      </c>
      <c r="AL3" s="5659">
        <v>2</v>
      </c>
      <c r="AM3" s="5659">
        <v>3</v>
      </c>
      <c r="AN3" s="5659">
        <v>4</v>
      </c>
      <c r="AO3" s="5659">
        <v>5</v>
      </c>
      <c r="AP3" s="5659">
        <v>6</v>
      </c>
      <c r="AQ3" s="5661">
        <v>7</v>
      </c>
      <c r="AR3" s="6405"/>
      <c r="AS3" s="6405"/>
      <c r="AT3" s="6405"/>
      <c r="AU3" s="6405"/>
      <c r="AV3" s="6405"/>
      <c r="AW3" s="6405"/>
      <c r="AX3" s="6405"/>
      <c r="AY3" s="6406"/>
      <c r="BA3" s="5465" t="s">
        <v>2291</v>
      </c>
      <c r="BB3" s="5465" t="s">
        <v>2279</v>
      </c>
      <c r="BC3" s="5465" t="s">
        <v>2292</v>
      </c>
      <c r="BD3" s="5465" t="s">
        <v>2293</v>
      </c>
      <c r="BE3" s="5465" t="s">
        <v>2294</v>
      </c>
      <c r="BF3" s="2190" t="s">
        <v>2295</v>
      </c>
      <c r="BG3" s="1906" t="s">
        <v>2296</v>
      </c>
      <c r="BH3" s="1906" t="s">
        <v>2297</v>
      </c>
    </row>
    <row r="4" spans="1:60" ht="16.899999999999999" customHeight="1" thickBot="1">
      <c r="A4" s="1781" t="s">
        <v>7</v>
      </c>
      <c r="B4" s="5663" t="s">
        <v>182</v>
      </c>
      <c r="C4" s="4648" t="s">
        <v>60</v>
      </c>
      <c r="D4" s="4648" t="s">
        <v>224</v>
      </c>
      <c r="E4" s="2048" t="s">
        <v>225</v>
      </c>
      <c r="F4" s="5664" t="s">
        <v>226</v>
      </c>
      <c r="G4" s="5686" t="s">
        <v>208</v>
      </c>
      <c r="H4" s="5687" t="s">
        <v>550</v>
      </c>
      <c r="I4" s="5688" t="s">
        <v>182</v>
      </c>
      <c r="J4" s="5689" t="s">
        <v>60</v>
      </c>
      <c r="K4" s="5689" t="s">
        <v>224</v>
      </c>
      <c r="L4" s="5690" t="s">
        <v>225</v>
      </c>
      <c r="M4" s="4071" t="s">
        <v>226</v>
      </c>
      <c r="N4" s="3648" t="s">
        <v>208</v>
      </c>
      <c r="O4" s="5687" t="s">
        <v>550</v>
      </c>
      <c r="P4" s="5688" t="s">
        <v>13</v>
      </c>
      <c r="Q4" s="5689" t="s">
        <v>14</v>
      </c>
      <c r="R4" s="5689" t="s">
        <v>8</v>
      </c>
      <c r="S4" s="5691" t="s">
        <v>9</v>
      </c>
      <c r="T4" s="4071" t="s">
        <v>10</v>
      </c>
      <c r="U4" s="3648" t="s">
        <v>11</v>
      </c>
      <c r="V4" s="5687" t="s">
        <v>12</v>
      </c>
      <c r="W4" s="5688" t="s">
        <v>13</v>
      </c>
      <c r="X4" s="5689" t="s">
        <v>14</v>
      </c>
      <c r="Y4" s="5689" t="s">
        <v>8</v>
      </c>
      <c r="Z4" s="5691" t="s">
        <v>9</v>
      </c>
      <c r="AA4" s="4071" t="s">
        <v>10</v>
      </c>
      <c r="AB4" s="3648" t="s">
        <v>11</v>
      </c>
      <c r="AC4" s="5687" t="s">
        <v>12</v>
      </c>
      <c r="AD4" s="5688" t="s">
        <v>13</v>
      </c>
      <c r="AE4" s="5689" t="s">
        <v>14</v>
      </c>
      <c r="AF4" s="5689" t="s">
        <v>8</v>
      </c>
      <c r="AG4" s="5691" t="s">
        <v>9</v>
      </c>
      <c r="AH4" s="4071" t="s">
        <v>10</v>
      </c>
      <c r="AI4" s="3648" t="s">
        <v>11</v>
      </c>
      <c r="AJ4" s="5687" t="s">
        <v>550</v>
      </c>
      <c r="AK4" s="5666" t="s">
        <v>13</v>
      </c>
      <c r="AL4" s="5667" t="s">
        <v>14</v>
      </c>
      <c r="AM4" s="5667" t="s">
        <v>8</v>
      </c>
      <c r="AN4" s="1969" t="s">
        <v>9</v>
      </c>
      <c r="AO4" s="4648" t="s">
        <v>10</v>
      </c>
      <c r="AP4" s="1969" t="s">
        <v>208</v>
      </c>
      <c r="AQ4" s="5665" t="s">
        <v>550</v>
      </c>
      <c r="AR4" s="1556" t="s">
        <v>2</v>
      </c>
      <c r="AS4" s="1554" t="s">
        <v>3</v>
      </c>
      <c r="AT4" s="1554" t="s">
        <v>4</v>
      </c>
      <c r="AU4" s="1554" t="s">
        <v>5</v>
      </c>
      <c r="AV4" s="1776" t="s">
        <v>775</v>
      </c>
      <c r="AW4" s="1776" t="s">
        <v>1169</v>
      </c>
      <c r="AX4" s="1776" t="s">
        <v>777</v>
      </c>
      <c r="AY4" s="1555" t="s">
        <v>6</v>
      </c>
      <c r="BA4" s="1906"/>
      <c r="BB4" s="1906" t="s">
        <v>2298</v>
      </c>
      <c r="BC4" s="1906" t="s">
        <v>2299</v>
      </c>
      <c r="BD4" s="1906" t="s">
        <v>2300</v>
      </c>
      <c r="BE4" s="1906" t="s">
        <v>2301</v>
      </c>
      <c r="BF4" s="1906" t="s">
        <v>2302</v>
      </c>
      <c r="BG4" s="1906" t="s">
        <v>2302</v>
      </c>
      <c r="BH4" s="1906" t="s">
        <v>2302</v>
      </c>
    </row>
    <row r="5" spans="1:60" ht="16.899999999999999" customHeight="1" thickBot="1">
      <c r="A5" s="5705" t="s">
        <v>490</v>
      </c>
      <c r="B5" s="2070" t="s">
        <v>2</v>
      </c>
      <c r="C5" s="1976" t="s">
        <v>2</v>
      </c>
      <c r="D5" s="1981" t="s">
        <v>4</v>
      </c>
      <c r="E5" s="5676" t="s">
        <v>4</v>
      </c>
      <c r="F5" s="2109" t="s">
        <v>16</v>
      </c>
      <c r="G5" s="2958" t="s">
        <v>704</v>
      </c>
      <c r="H5" s="5725" t="s">
        <v>16</v>
      </c>
      <c r="I5" s="5724" t="s">
        <v>16</v>
      </c>
      <c r="J5" s="1786" t="s">
        <v>1132</v>
      </c>
      <c r="K5" s="1802" t="s">
        <v>2</v>
      </c>
      <c r="L5" s="1791" t="s">
        <v>16</v>
      </c>
      <c r="M5" s="4154" t="s">
        <v>15</v>
      </c>
      <c r="N5" s="1788" t="s">
        <v>16</v>
      </c>
      <c r="O5" s="3686" t="s">
        <v>704</v>
      </c>
      <c r="P5" s="3691" t="s">
        <v>4</v>
      </c>
      <c r="Q5" s="5726" t="s">
        <v>16</v>
      </c>
      <c r="R5" s="1786" t="s">
        <v>2</v>
      </c>
      <c r="S5" s="1786" t="s">
        <v>15</v>
      </c>
      <c r="T5" s="1785" t="s">
        <v>3</v>
      </c>
      <c r="U5" s="1941" t="s">
        <v>16</v>
      </c>
      <c r="V5" s="1935" t="s">
        <v>3</v>
      </c>
      <c r="W5" s="4066" t="s">
        <v>2</v>
      </c>
      <c r="X5" s="1787" t="s">
        <v>4</v>
      </c>
      <c r="Y5" s="1787" t="s">
        <v>4</v>
      </c>
      <c r="Z5" s="1788" t="s">
        <v>16</v>
      </c>
      <c r="AA5" s="4154" t="s">
        <v>54</v>
      </c>
      <c r="AB5" s="1788" t="s">
        <v>16</v>
      </c>
      <c r="AC5" s="1952" t="s">
        <v>16</v>
      </c>
      <c r="AD5" s="4066" t="s">
        <v>2</v>
      </c>
      <c r="AE5" s="1786" t="s">
        <v>2</v>
      </c>
      <c r="AF5" s="1788" t="s">
        <v>16</v>
      </c>
      <c r="AG5" s="1785" t="s">
        <v>3</v>
      </c>
      <c r="AH5" s="1786" t="s">
        <v>2</v>
      </c>
      <c r="AI5" s="5692" t="s">
        <v>1047</v>
      </c>
      <c r="AJ5" s="1952" t="s">
        <v>16</v>
      </c>
      <c r="AK5" s="2070" t="s">
        <v>2</v>
      </c>
      <c r="AL5" s="1976" t="s">
        <v>2</v>
      </c>
      <c r="AM5" s="1976" t="s">
        <v>2</v>
      </c>
      <c r="AN5" s="1981" t="s">
        <v>4</v>
      </c>
      <c r="AO5" s="1981" t="s">
        <v>4</v>
      </c>
      <c r="AP5" s="1975" t="s">
        <v>16</v>
      </c>
      <c r="AQ5" s="3283" t="s">
        <v>16</v>
      </c>
      <c r="AR5" s="1734">
        <f>COUNTIF(G5:AJ5,$AR$4)</f>
        <v>8</v>
      </c>
      <c r="AS5" s="16">
        <f>COUNTIF(G5:AJ5,$AS$4)</f>
        <v>4</v>
      </c>
      <c r="AT5" s="16">
        <f>COUNTIF(G5:AJ5,$AT$4)</f>
        <v>3</v>
      </c>
      <c r="AU5" s="16">
        <f>COUNTIF(G5:AJ5,$AU$4)</f>
        <v>11</v>
      </c>
      <c r="AV5" s="1777">
        <f>COUNTIF(G5:AJ5,$AV$4)</f>
        <v>3</v>
      </c>
      <c r="AW5" s="1777">
        <f>IF(L5="off",0,1)</f>
        <v>0</v>
      </c>
      <c r="AX5" s="1777">
        <v>2</v>
      </c>
      <c r="AY5" s="1591">
        <f>(AS5*2)+(AT5*2)+AV5</f>
        <v>17</v>
      </c>
      <c r="BF5" t="s">
        <v>1414</v>
      </c>
      <c r="BG5" t="s">
        <v>43</v>
      </c>
      <c r="BH5" t="s">
        <v>39</v>
      </c>
    </row>
    <row r="6" spans="1:60" ht="16.899999999999999" customHeight="1" thickBot="1">
      <c r="A6" s="5706" t="s">
        <v>36</v>
      </c>
      <c r="B6" s="2074" t="s">
        <v>2</v>
      </c>
      <c r="C6" s="2014" t="s">
        <v>3</v>
      </c>
      <c r="D6" s="1987" t="s">
        <v>2</v>
      </c>
      <c r="E6" s="5722" t="s">
        <v>1934</v>
      </c>
      <c r="F6" s="5722" t="s">
        <v>1934</v>
      </c>
      <c r="G6" s="1939" t="s">
        <v>16</v>
      </c>
      <c r="H6" s="1941" t="s">
        <v>16</v>
      </c>
      <c r="I6" s="4090" t="s">
        <v>15</v>
      </c>
      <c r="J6" s="1793" t="s">
        <v>2</v>
      </c>
      <c r="K6" s="5694" t="s">
        <v>59</v>
      </c>
      <c r="L6" s="1795" t="s">
        <v>16</v>
      </c>
      <c r="M6" s="1792" t="s">
        <v>54</v>
      </c>
      <c r="N6" s="1790" t="s">
        <v>16</v>
      </c>
      <c r="O6" s="1941" t="s">
        <v>16</v>
      </c>
      <c r="P6" s="1929" t="s">
        <v>4</v>
      </c>
      <c r="Q6" s="1794" t="s">
        <v>4</v>
      </c>
      <c r="R6" s="1790" t="s">
        <v>16</v>
      </c>
      <c r="S6" s="5693" t="s">
        <v>806</v>
      </c>
      <c r="T6" s="5693" t="s">
        <v>806</v>
      </c>
      <c r="U6" s="1792" t="s">
        <v>3</v>
      </c>
      <c r="V6" s="1941" t="s">
        <v>16</v>
      </c>
      <c r="W6" s="1947" t="s">
        <v>3</v>
      </c>
      <c r="X6" s="5694" t="s">
        <v>59</v>
      </c>
      <c r="Y6" s="1793" t="s">
        <v>2</v>
      </c>
      <c r="Z6" s="1792" t="s">
        <v>3</v>
      </c>
      <c r="AA6" s="1793" t="s">
        <v>2</v>
      </c>
      <c r="AB6" s="1790" t="s">
        <v>16</v>
      </c>
      <c r="AC6" s="1941" t="s">
        <v>16</v>
      </c>
      <c r="AD6" s="1929" t="s">
        <v>4</v>
      </c>
      <c r="AE6" s="1794" t="s">
        <v>4</v>
      </c>
      <c r="AF6" s="1790" t="s">
        <v>16</v>
      </c>
      <c r="AG6" s="1793" t="s">
        <v>2</v>
      </c>
      <c r="AH6" s="4089" t="s">
        <v>15</v>
      </c>
      <c r="AI6" s="5248" t="s">
        <v>704</v>
      </c>
      <c r="AJ6" s="1941" t="s">
        <v>16</v>
      </c>
      <c r="AK6" s="2074" t="s">
        <v>2</v>
      </c>
      <c r="AL6" s="1987" t="s">
        <v>2</v>
      </c>
      <c r="AM6" s="1987" t="s">
        <v>2</v>
      </c>
      <c r="AN6" s="1987" t="s">
        <v>2</v>
      </c>
      <c r="AO6" s="1987" t="s">
        <v>2</v>
      </c>
      <c r="AP6" s="1982" t="s">
        <v>16</v>
      </c>
      <c r="AQ6" s="1997" t="s">
        <v>16</v>
      </c>
      <c r="AR6" s="12">
        <f t="shared" ref="AR6:AR33" si="0">COUNTIF(G6:AJ6,$AR$4)</f>
        <v>6</v>
      </c>
      <c r="AS6" s="13">
        <f t="shared" ref="AS6:AS33" si="1">COUNTIF(G6:AJ6,$AS$4)</f>
        <v>4</v>
      </c>
      <c r="AT6" s="13">
        <f t="shared" ref="AT6:AT33" si="2">COUNTIF(G6:AJ6,$AT$4)</f>
        <v>4</v>
      </c>
      <c r="AU6" s="13">
        <f t="shared" ref="AU6:AU33" si="3">COUNTIF(G6:AJ6,$AU$4)</f>
        <v>11</v>
      </c>
      <c r="AV6" s="49">
        <f t="shared" ref="AV6:AV33" si="4">COUNTIF(G6:AJ6,$AV$4)</f>
        <v>1</v>
      </c>
      <c r="AW6" s="49">
        <f t="shared" ref="AW6:AW33" si="5">IF(L6="off",0,1)</f>
        <v>0</v>
      </c>
      <c r="AX6" s="49">
        <v>2</v>
      </c>
      <c r="AY6" s="14">
        <f t="shared" ref="AY6:AY33" si="6">(AS6*2)+(AT6*2)+AV6</f>
        <v>17</v>
      </c>
      <c r="BF6" t="s">
        <v>490</v>
      </c>
      <c r="BG6" t="s">
        <v>42</v>
      </c>
      <c r="BH6" t="s">
        <v>521</v>
      </c>
    </row>
    <row r="7" spans="1:60" ht="16.899999999999999" customHeight="1" thickBot="1">
      <c r="A7" s="5707" t="s">
        <v>1497</v>
      </c>
      <c r="B7" s="5672" t="s">
        <v>59</v>
      </c>
      <c r="C7" s="1987" t="s">
        <v>2</v>
      </c>
      <c r="D7" s="1989" t="s">
        <v>4</v>
      </c>
      <c r="E7" s="1989" t="s">
        <v>4</v>
      </c>
      <c r="F7" s="2125" t="s">
        <v>16</v>
      </c>
      <c r="G7" s="1939" t="s">
        <v>16</v>
      </c>
      <c r="H7" s="1935" t="s">
        <v>3</v>
      </c>
      <c r="I7" s="5728" t="s">
        <v>59</v>
      </c>
      <c r="J7" s="4089" t="s">
        <v>15</v>
      </c>
      <c r="K7" s="1792" t="s">
        <v>3</v>
      </c>
      <c r="L7" s="1795" t="s">
        <v>16</v>
      </c>
      <c r="M7" s="1793" t="s">
        <v>2</v>
      </c>
      <c r="N7" s="1790" t="s">
        <v>16</v>
      </c>
      <c r="O7" s="1941" t="s">
        <v>16</v>
      </c>
      <c r="P7" s="5726" t="s">
        <v>2</v>
      </c>
      <c r="Q7" s="1794" t="s">
        <v>4</v>
      </c>
      <c r="R7" s="1794" t="s">
        <v>4</v>
      </c>
      <c r="S7" s="1798" t="s">
        <v>16</v>
      </c>
      <c r="T7" s="1793" t="s">
        <v>2</v>
      </c>
      <c r="U7" s="5263" t="s">
        <v>1047</v>
      </c>
      <c r="V7" s="1941" t="s">
        <v>16</v>
      </c>
      <c r="W7" s="1793" t="s">
        <v>2</v>
      </c>
      <c r="X7" s="1793" t="s">
        <v>2</v>
      </c>
      <c r="Y7" s="1793" t="s">
        <v>2</v>
      </c>
      <c r="Z7" s="1792" t="s">
        <v>3</v>
      </c>
      <c r="AA7" s="4154" t="s">
        <v>15</v>
      </c>
      <c r="AB7" s="1790" t="s">
        <v>16</v>
      </c>
      <c r="AC7" s="1941" t="s">
        <v>16</v>
      </c>
      <c r="AD7" s="1929" t="s">
        <v>4</v>
      </c>
      <c r="AE7" s="1794" t="s">
        <v>4</v>
      </c>
      <c r="AF7" s="1790" t="s">
        <v>16</v>
      </c>
      <c r="AG7" s="1792" t="s">
        <v>3</v>
      </c>
      <c r="AH7" s="1793" t="s">
        <v>2</v>
      </c>
      <c r="AI7" s="1792" t="s">
        <v>3</v>
      </c>
      <c r="AJ7" s="1941" t="s">
        <v>16</v>
      </c>
      <c r="AK7" s="2074" t="s">
        <v>2</v>
      </c>
      <c r="AL7" s="1987" t="s">
        <v>2</v>
      </c>
      <c r="AM7" s="1987" t="s">
        <v>2</v>
      </c>
      <c r="AN7" s="1989" t="s">
        <v>4</v>
      </c>
      <c r="AO7" s="1989" t="s">
        <v>4</v>
      </c>
      <c r="AP7" s="1982" t="s">
        <v>16</v>
      </c>
      <c r="AQ7" s="1997" t="s">
        <v>16</v>
      </c>
      <c r="AR7" s="12">
        <f t="shared" si="0"/>
        <v>9</v>
      </c>
      <c r="AS7" s="13">
        <f t="shared" si="1"/>
        <v>5</v>
      </c>
      <c r="AT7" s="13">
        <f t="shared" si="2"/>
        <v>4</v>
      </c>
      <c r="AU7" s="13">
        <f t="shared" si="3"/>
        <v>10</v>
      </c>
      <c r="AV7" s="49">
        <f t="shared" si="4"/>
        <v>1</v>
      </c>
      <c r="AW7" s="49">
        <f t="shared" si="5"/>
        <v>0</v>
      </c>
      <c r="AX7" s="49">
        <v>3</v>
      </c>
      <c r="AY7" s="14">
        <f t="shared" si="6"/>
        <v>19</v>
      </c>
    </row>
    <row r="8" spans="1:60" ht="16.899999999999999" customHeight="1" thickBot="1">
      <c r="A8" s="5708" t="s">
        <v>46</v>
      </c>
      <c r="B8" s="4953" t="s">
        <v>58</v>
      </c>
      <c r="C8" s="2005" t="s">
        <v>3</v>
      </c>
      <c r="D8" s="2004" t="s">
        <v>4</v>
      </c>
      <c r="E8" s="2004" t="s">
        <v>4</v>
      </c>
      <c r="F8" s="2152" t="s">
        <v>16</v>
      </c>
      <c r="G8" s="2772" t="s">
        <v>16</v>
      </c>
      <c r="H8" s="3651" t="s">
        <v>3</v>
      </c>
      <c r="I8" s="1953" t="s">
        <v>2</v>
      </c>
      <c r="J8" s="1802" t="s">
        <v>2</v>
      </c>
      <c r="K8" s="1800" t="s">
        <v>3</v>
      </c>
      <c r="L8" s="1799" t="s">
        <v>16</v>
      </c>
      <c r="M8" s="1802" t="s">
        <v>2</v>
      </c>
      <c r="N8" s="1798" t="s">
        <v>16</v>
      </c>
      <c r="O8" s="1944" t="s">
        <v>16</v>
      </c>
      <c r="P8" s="1948" t="s">
        <v>4</v>
      </c>
      <c r="Q8" s="1797" t="s">
        <v>4</v>
      </c>
      <c r="R8" s="1798" t="s">
        <v>16</v>
      </c>
      <c r="S8" s="1802" t="s">
        <v>2</v>
      </c>
      <c r="T8" s="4076" t="s">
        <v>15</v>
      </c>
      <c r="U8" s="1800" t="s">
        <v>3</v>
      </c>
      <c r="V8" s="1944" t="s">
        <v>16</v>
      </c>
      <c r="W8" s="5693" t="s">
        <v>806</v>
      </c>
      <c r="X8" s="1802" t="s">
        <v>2</v>
      </c>
      <c r="Y8" s="4076" t="s">
        <v>15</v>
      </c>
      <c r="Z8" s="1800" t="s">
        <v>3</v>
      </c>
      <c r="AA8" s="1802" t="s">
        <v>2</v>
      </c>
      <c r="AB8" s="1798" t="s">
        <v>16</v>
      </c>
      <c r="AC8" s="1944" t="s">
        <v>16</v>
      </c>
      <c r="AD8" s="1948" t="s">
        <v>4</v>
      </c>
      <c r="AE8" s="1797" t="s">
        <v>4</v>
      </c>
      <c r="AF8" s="1798" t="s">
        <v>16</v>
      </c>
      <c r="AG8" s="1800" t="s">
        <v>3</v>
      </c>
      <c r="AH8" s="1802" t="s">
        <v>2</v>
      </c>
      <c r="AI8" s="5249" t="s">
        <v>1047</v>
      </c>
      <c r="AJ8" s="1944" t="s">
        <v>16</v>
      </c>
      <c r="AK8" s="2062" t="s">
        <v>2</v>
      </c>
      <c r="AL8" s="1999" t="s">
        <v>2</v>
      </c>
      <c r="AM8" s="1999" t="s">
        <v>2</v>
      </c>
      <c r="AN8" s="2004" t="s">
        <v>4</v>
      </c>
      <c r="AO8" s="2004" t="s">
        <v>4</v>
      </c>
      <c r="AP8" s="2003" t="s">
        <v>16</v>
      </c>
      <c r="AQ8" s="2064" t="s">
        <v>16</v>
      </c>
      <c r="AR8" s="1735">
        <f t="shared" si="0"/>
        <v>9</v>
      </c>
      <c r="AS8" s="20">
        <f t="shared" si="1"/>
        <v>5</v>
      </c>
      <c r="AT8" s="20">
        <f t="shared" si="2"/>
        <v>4</v>
      </c>
      <c r="AU8" s="20">
        <f t="shared" si="3"/>
        <v>10</v>
      </c>
      <c r="AV8" s="1778">
        <f t="shared" si="4"/>
        <v>1</v>
      </c>
      <c r="AW8" s="1778">
        <f t="shared" si="5"/>
        <v>0</v>
      </c>
      <c r="AX8" s="1778">
        <v>2</v>
      </c>
      <c r="AY8" s="1595">
        <f t="shared" si="6"/>
        <v>19</v>
      </c>
      <c r="BA8" s="4126">
        <v>2</v>
      </c>
    </row>
    <row r="9" spans="1:60" ht="16.899999999999999" customHeight="1" thickBot="1">
      <c r="A9" s="5709" t="s">
        <v>40</v>
      </c>
      <c r="B9" s="2388" t="s">
        <v>2</v>
      </c>
      <c r="C9" s="2014" t="s">
        <v>3</v>
      </c>
      <c r="D9" s="2012" t="s">
        <v>2</v>
      </c>
      <c r="E9" s="2009" t="s">
        <v>16</v>
      </c>
      <c r="F9" s="2791" t="s">
        <v>4</v>
      </c>
      <c r="G9" s="1926" t="s">
        <v>4</v>
      </c>
      <c r="H9" s="1952" t="s">
        <v>16</v>
      </c>
      <c r="I9" s="1947" t="s">
        <v>3</v>
      </c>
      <c r="J9" s="4154" t="s">
        <v>54</v>
      </c>
      <c r="K9" s="1786" t="s">
        <v>2</v>
      </c>
      <c r="L9" s="1791" t="s">
        <v>16</v>
      </c>
      <c r="M9" s="1785" t="s">
        <v>15</v>
      </c>
      <c r="N9" s="1788" t="s">
        <v>16</v>
      </c>
      <c r="O9" s="1952" t="s">
        <v>16</v>
      </c>
      <c r="P9" s="4066" t="s">
        <v>2</v>
      </c>
      <c r="Q9" s="1785" t="s">
        <v>3</v>
      </c>
      <c r="R9" s="1786" t="s">
        <v>2</v>
      </c>
      <c r="S9" s="1787" t="s">
        <v>4</v>
      </c>
      <c r="T9" s="1788" t="s">
        <v>16</v>
      </c>
      <c r="U9" s="1788" t="s">
        <v>16</v>
      </c>
      <c r="V9" s="1946" t="s">
        <v>3</v>
      </c>
      <c r="W9" s="1788" t="s">
        <v>16</v>
      </c>
      <c r="X9" s="1785" t="s">
        <v>3</v>
      </c>
      <c r="Y9" s="1786" t="s">
        <v>2</v>
      </c>
      <c r="Z9" s="1786" t="s">
        <v>2</v>
      </c>
      <c r="AA9" s="1788" t="s">
        <v>16</v>
      </c>
      <c r="AB9" s="1787" t="s">
        <v>4</v>
      </c>
      <c r="AC9" s="1928" t="s">
        <v>4</v>
      </c>
      <c r="AD9" s="1945" t="s">
        <v>16</v>
      </c>
      <c r="AE9" s="1786" t="s">
        <v>2</v>
      </c>
      <c r="AF9" s="1785" t="s">
        <v>3</v>
      </c>
      <c r="AG9" s="1786" t="s">
        <v>2</v>
      </c>
      <c r="AH9" s="4154" t="s">
        <v>15</v>
      </c>
      <c r="AI9" s="1785" t="s">
        <v>3</v>
      </c>
      <c r="AJ9" s="1952" t="s">
        <v>16</v>
      </c>
      <c r="AK9" s="2070" t="s">
        <v>2</v>
      </c>
      <c r="AL9" s="1976" t="s">
        <v>2</v>
      </c>
      <c r="AM9" s="1976" t="s">
        <v>2</v>
      </c>
      <c r="AN9" s="1976" t="s">
        <v>2</v>
      </c>
      <c r="AO9" s="1976" t="s">
        <v>2</v>
      </c>
      <c r="AP9" s="1975" t="s">
        <v>16</v>
      </c>
      <c r="AQ9" s="3283" t="s">
        <v>16</v>
      </c>
      <c r="AR9" s="1734">
        <f t="shared" si="0"/>
        <v>9</v>
      </c>
      <c r="AS9" s="16">
        <f t="shared" si="1"/>
        <v>7</v>
      </c>
      <c r="AT9" s="16">
        <f t="shared" si="2"/>
        <v>4</v>
      </c>
      <c r="AU9" s="16">
        <f t="shared" si="3"/>
        <v>10</v>
      </c>
      <c r="AV9" s="1777">
        <f t="shared" si="4"/>
        <v>0</v>
      </c>
      <c r="AW9" s="1777">
        <f t="shared" si="5"/>
        <v>0</v>
      </c>
      <c r="AX9" s="1777">
        <v>2</v>
      </c>
      <c r="AY9" s="1591">
        <f t="shared" si="6"/>
        <v>22</v>
      </c>
    </row>
    <row r="10" spans="1:60" ht="16.899999999999999" customHeight="1" thickBot="1">
      <c r="A10" s="5710" t="s">
        <v>1709</v>
      </c>
      <c r="B10" s="2074" t="s">
        <v>2</v>
      </c>
      <c r="C10" s="1987" t="s">
        <v>2</v>
      </c>
      <c r="D10" s="1978" t="s">
        <v>3</v>
      </c>
      <c r="E10" s="1982" t="s">
        <v>16</v>
      </c>
      <c r="F10" s="2123" t="s">
        <v>4</v>
      </c>
      <c r="G10" s="1929" t="s">
        <v>4</v>
      </c>
      <c r="H10" s="1941" t="s">
        <v>16</v>
      </c>
      <c r="I10" s="1936" t="s">
        <v>2</v>
      </c>
      <c r="J10" s="1793" t="s">
        <v>2</v>
      </c>
      <c r="K10" s="5694" t="s">
        <v>59</v>
      </c>
      <c r="L10" s="2826" t="s">
        <v>3</v>
      </c>
      <c r="M10" s="4089" t="s">
        <v>15</v>
      </c>
      <c r="N10" s="1790" t="s">
        <v>16</v>
      </c>
      <c r="O10" s="1941" t="s">
        <v>16</v>
      </c>
      <c r="P10" s="1936" t="s">
        <v>2</v>
      </c>
      <c r="Q10" s="1793" t="s">
        <v>2</v>
      </c>
      <c r="R10" s="1794" t="s">
        <v>4</v>
      </c>
      <c r="S10" s="1794" t="s">
        <v>4</v>
      </c>
      <c r="T10" s="1790" t="s">
        <v>16</v>
      </c>
      <c r="U10" s="1790" t="s">
        <v>16</v>
      </c>
      <c r="V10" s="5263" t="s">
        <v>704</v>
      </c>
      <c r="W10" s="5694" t="s">
        <v>59</v>
      </c>
      <c r="X10" s="5694" t="s">
        <v>59</v>
      </c>
      <c r="Y10" s="1793" t="s">
        <v>2</v>
      </c>
      <c r="Z10" s="1790" t="s">
        <v>16</v>
      </c>
      <c r="AA10" s="1790" t="s">
        <v>16</v>
      </c>
      <c r="AB10" s="1794" t="s">
        <v>4</v>
      </c>
      <c r="AC10" s="1931" t="s">
        <v>4</v>
      </c>
      <c r="AD10" s="1939" t="s">
        <v>16</v>
      </c>
      <c r="AE10" s="1793" t="s">
        <v>2</v>
      </c>
      <c r="AF10" s="1792" t="s">
        <v>3</v>
      </c>
      <c r="AG10" s="4089" t="s">
        <v>15</v>
      </c>
      <c r="AH10" s="1802" t="s">
        <v>2</v>
      </c>
      <c r="AI10" s="5249" t="s">
        <v>1047</v>
      </c>
      <c r="AJ10" s="1941" t="s">
        <v>16</v>
      </c>
      <c r="AK10" s="2074" t="s">
        <v>2</v>
      </c>
      <c r="AL10" s="1987" t="s">
        <v>2</v>
      </c>
      <c r="AM10" s="1987" t="s">
        <v>2</v>
      </c>
      <c r="AN10" s="1987" t="s">
        <v>2</v>
      </c>
      <c r="AO10" s="1987" t="s">
        <v>2</v>
      </c>
      <c r="AP10" s="1982" t="s">
        <v>16</v>
      </c>
      <c r="AQ10" s="1997" t="s">
        <v>16</v>
      </c>
      <c r="AR10" s="12">
        <f>COUNTIF(G10:AJ10,$AR$4)</f>
        <v>9</v>
      </c>
      <c r="AS10" s="13">
        <f>COUNTIF(G10:AJ10,$AS$4)</f>
        <v>2</v>
      </c>
      <c r="AT10" s="13">
        <f>COUNTIF(G10:AJ10,$AT$4)</f>
        <v>5</v>
      </c>
      <c r="AU10" s="13">
        <f>COUNTIF(G10:AJ10,$AU$4)</f>
        <v>9</v>
      </c>
      <c r="AV10" s="49">
        <f>COUNTIF(G10:AJ10,$AV$4)</f>
        <v>2</v>
      </c>
      <c r="AW10" s="49">
        <f>IF(L10="off",0,1)</f>
        <v>1</v>
      </c>
      <c r="AX10" s="49">
        <v>2</v>
      </c>
      <c r="AY10" s="14">
        <f>(AS10*2)+(AT10*2)+AV10</f>
        <v>16</v>
      </c>
    </row>
    <row r="11" spans="1:60" ht="16.899999999999999" customHeight="1" thickBot="1">
      <c r="A11" s="5711" t="s">
        <v>37</v>
      </c>
      <c r="B11" s="2062" t="s">
        <v>2</v>
      </c>
      <c r="C11" s="1999" t="s">
        <v>2</v>
      </c>
      <c r="D11" s="4456" t="s">
        <v>15</v>
      </c>
      <c r="E11" s="2003" t="s">
        <v>16</v>
      </c>
      <c r="F11" s="2150" t="s">
        <v>4</v>
      </c>
      <c r="G11" s="1948" t="s">
        <v>4</v>
      </c>
      <c r="H11" s="1944" t="s">
        <v>16</v>
      </c>
      <c r="I11" s="4080" t="s">
        <v>15</v>
      </c>
      <c r="J11" s="1942" t="s">
        <v>3</v>
      </c>
      <c r="K11" s="1802" t="s">
        <v>2</v>
      </c>
      <c r="L11" s="1799" t="s">
        <v>16</v>
      </c>
      <c r="M11" s="1793" t="s">
        <v>2</v>
      </c>
      <c r="N11" s="1798" t="s">
        <v>16</v>
      </c>
      <c r="O11" s="1944" t="s">
        <v>16</v>
      </c>
      <c r="P11" s="1953" t="s">
        <v>2</v>
      </c>
      <c r="Q11" s="1802" t="s">
        <v>2</v>
      </c>
      <c r="R11" s="1797" t="s">
        <v>4</v>
      </c>
      <c r="S11" s="1797" t="s">
        <v>4</v>
      </c>
      <c r="T11" s="1798" t="s">
        <v>16</v>
      </c>
      <c r="U11" s="1798" t="s">
        <v>16</v>
      </c>
      <c r="V11" s="3651" t="s">
        <v>3</v>
      </c>
      <c r="W11" s="1953" t="s">
        <v>2</v>
      </c>
      <c r="X11" s="1800" t="s">
        <v>3</v>
      </c>
      <c r="Y11" s="1802" t="s">
        <v>2318</v>
      </c>
      <c r="Z11" s="1798" t="s">
        <v>16</v>
      </c>
      <c r="AA11" s="1798" t="s">
        <v>16</v>
      </c>
      <c r="AB11" s="1797" t="s">
        <v>4</v>
      </c>
      <c r="AC11" s="1949" t="s">
        <v>4</v>
      </c>
      <c r="AD11" s="2772" t="s">
        <v>16</v>
      </c>
      <c r="AE11" s="4076" t="s">
        <v>15</v>
      </c>
      <c r="AF11" s="1800" t="s">
        <v>3</v>
      </c>
      <c r="AG11" s="1802" t="s">
        <v>2</v>
      </c>
      <c r="AH11" s="1802" t="s">
        <v>2</v>
      </c>
      <c r="AI11" s="1800" t="s">
        <v>3</v>
      </c>
      <c r="AJ11" s="1944" t="s">
        <v>16</v>
      </c>
      <c r="AK11" s="2062" t="s">
        <v>2</v>
      </c>
      <c r="AL11" s="1999" t="s">
        <v>2</v>
      </c>
      <c r="AM11" s="1999" t="s">
        <v>2</v>
      </c>
      <c r="AN11" s="1999" t="s">
        <v>2</v>
      </c>
      <c r="AO11" s="1999" t="s">
        <v>2</v>
      </c>
      <c r="AP11" s="2003" t="s">
        <v>16</v>
      </c>
      <c r="AQ11" s="2064" t="s">
        <v>16</v>
      </c>
      <c r="AR11" s="1735">
        <f t="shared" si="0"/>
        <v>9</v>
      </c>
      <c r="AS11" s="20">
        <f t="shared" si="1"/>
        <v>5</v>
      </c>
      <c r="AT11" s="20">
        <f t="shared" si="2"/>
        <v>5</v>
      </c>
      <c r="AU11" s="20">
        <f t="shared" si="3"/>
        <v>10</v>
      </c>
      <c r="AV11" s="1778">
        <f t="shared" si="4"/>
        <v>0</v>
      </c>
      <c r="AW11" s="1778">
        <f t="shared" si="5"/>
        <v>0</v>
      </c>
      <c r="AX11" s="1778">
        <v>2</v>
      </c>
      <c r="AY11" s="1595">
        <f t="shared" si="6"/>
        <v>20</v>
      </c>
    </row>
    <row r="12" spans="1:60" ht="16.899999999999999" customHeight="1" thickBot="1">
      <c r="A12" s="4444" t="s">
        <v>22</v>
      </c>
      <c r="B12" s="3282" t="s">
        <v>3</v>
      </c>
      <c r="C12" s="1976" t="s">
        <v>2</v>
      </c>
      <c r="D12" s="1976" t="s">
        <v>2</v>
      </c>
      <c r="E12" s="1977" t="s">
        <v>3</v>
      </c>
      <c r="F12" s="2109" t="s">
        <v>16</v>
      </c>
      <c r="G12" s="1945" t="s">
        <v>16</v>
      </c>
      <c r="H12" s="1928" t="s">
        <v>4</v>
      </c>
      <c r="I12" s="1926" t="s">
        <v>4</v>
      </c>
      <c r="J12" s="4100" t="s">
        <v>16</v>
      </c>
      <c r="K12" s="5694" t="s">
        <v>59</v>
      </c>
      <c r="L12" s="5695" t="s">
        <v>16</v>
      </c>
      <c r="M12" s="5696" t="s">
        <v>59</v>
      </c>
      <c r="N12" s="4100" t="s">
        <v>16</v>
      </c>
      <c r="O12" s="1952" t="s">
        <v>16</v>
      </c>
      <c r="P12" s="5293" t="s">
        <v>59</v>
      </c>
      <c r="Q12" s="1786" t="s">
        <v>2</v>
      </c>
      <c r="R12" s="1785" t="s">
        <v>3</v>
      </c>
      <c r="S12" s="1788" t="s">
        <v>16</v>
      </c>
      <c r="T12" s="1787" t="s">
        <v>4</v>
      </c>
      <c r="U12" s="1787" t="s">
        <v>4</v>
      </c>
      <c r="V12" s="1952" t="s">
        <v>16</v>
      </c>
      <c r="W12" s="4066" t="s">
        <v>2</v>
      </c>
      <c r="X12" s="4154" t="s">
        <v>15</v>
      </c>
      <c r="Y12" s="1786" t="s">
        <v>2</v>
      </c>
      <c r="Z12" s="1786" t="s">
        <v>2</v>
      </c>
      <c r="AA12" s="1785" t="s">
        <v>3</v>
      </c>
      <c r="AB12" s="1785" t="s">
        <v>3</v>
      </c>
      <c r="AC12" s="1952" t="s">
        <v>16</v>
      </c>
      <c r="AD12" s="4066" t="s">
        <v>2</v>
      </c>
      <c r="AE12" s="1786" t="s">
        <v>2</v>
      </c>
      <c r="AF12" s="1787" t="s">
        <v>4</v>
      </c>
      <c r="AG12" s="1787" t="s">
        <v>4</v>
      </c>
      <c r="AH12" s="1788" t="s">
        <v>16</v>
      </c>
      <c r="AI12" s="1788" t="s">
        <v>16</v>
      </c>
      <c r="AJ12" s="1946" t="s">
        <v>3</v>
      </c>
      <c r="AK12" s="2070" t="s">
        <v>2</v>
      </c>
      <c r="AL12" s="1976" t="s">
        <v>2</v>
      </c>
      <c r="AM12" s="1976" t="s">
        <v>2</v>
      </c>
      <c r="AN12" s="1975" t="s">
        <v>16</v>
      </c>
      <c r="AO12" s="1975" t="s">
        <v>16</v>
      </c>
      <c r="AP12" s="1981" t="s">
        <v>4</v>
      </c>
      <c r="AQ12" s="2792" t="s">
        <v>4</v>
      </c>
      <c r="AR12" s="1734">
        <f t="shared" si="0"/>
        <v>7</v>
      </c>
      <c r="AS12" s="16">
        <f t="shared" si="1"/>
        <v>4</v>
      </c>
      <c r="AT12" s="16">
        <f t="shared" si="2"/>
        <v>6</v>
      </c>
      <c r="AU12" s="16">
        <f t="shared" si="3"/>
        <v>10</v>
      </c>
      <c r="AV12" s="1777">
        <f t="shared" si="4"/>
        <v>0</v>
      </c>
      <c r="AW12" s="1777">
        <f t="shared" si="5"/>
        <v>0</v>
      </c>
      <c r="AX12" s="1777">
        <v>2</v>
      </c>
      <c r="AY12" s="1591">
        <f t="shared" si="6"/>
        <v>20</v>
      </c>
    </row>
    <row r="13" spans="1:60" ht="16.899999999999999" customHeight="1" thickBot="1">
      <c r="A13" s="4445" t="s">
        <v>523</v>
      </c>
      <c r="B13" s="2068" t="s">
        <v>3</v>
      </c>
      <c r="C13" s="5677" t="s">
        <v>2310</v>
      </c>
      <c r="D13" s="5677" t="s">
        <v>2310</v>
      </c>
      <c r="E13" s="1978" t="s">
        <v>3</v>
      </c>
      <c r="F13" s="2125" t="s">
        <v>16</v>
      </c>
      <c r="G13" s="1939" t="s">
        <v>16</v>
      </c>
      <c r="H13" s="1931" t="s">
        <v>4</v>
      </c>
      <c r="I13" s="1929" t="s">
        <v>4</v>
      </c>
      <c r="J13" s="1790" t="s">
        <v>16</v>
      </c>
      <c r="K13" s="1785" t="s">
        <v>3</v>
      </c>
      <c r="L13" s="2826" t="s">
        <v>3</v>
      </c>
      <c r="M13" s="1793" t="s">
        <v>2</v>
      </c>
      <c r="N13" s="1790" t="s">
        <v>16</v>
      </c>
      <c r="O13" s="1935" t="s">
        <v>3</v>
      </c>
      <c r="P13" s="4090" t="s">
        <v>15</v>
      </c>
      <c r="Q13" s="1793" t="s">
        <v>2</v>
      </c>
      <c r="R13" s="1792" t="s">
        <v>3</v>
      </c>
      <c r="S13" s="1790" t="s">
        <v>16</v>
      </c>
      <c r="T13" s="1794" t="s">
        <v>4</v>
      </c>
      <c r="U13" s="1794" t="s">
        <v>4</v>
      </c>
      <c r="V13" s="1941" t="s">
        <v>16</v>
      </c>
      <c r="W13" s="1936" t="s">
        <v>2</v>
      </c>
      <c r="X13" s="1793" t="s">
        <v>2</v>
      </c>
      <c r="Y13" s="1793" t="s">
        <v>2</v>
      </c>
      <c r="Z13" s="4089" t="s">
        <v>15</v>
      </c>
      <c r="AA13" s="1802" t="s">
        <v>2</v>
      </c>
      <c r="AB13" s="1790" t="s">
        <v>16</v>
      </c>
      <c r="AC13" s="1941" t="s">
        <v>16</v>
      </c>
      <c r="AD13" s="1936" t="s">
        <v>2</v>
      </c>
      <c r="AE13" s="1793" t="s">
        <v>2</v>
      </c>
      <c r="AF13" s="1794" t="s">
        <v>4</v>
      </c>
      <c r="AG13" s="1794" t="s">
        <v>4</v>
      </c>
      <c r="AH13" s="1790" t="s">
        <v>16</v>
      </c>
      <c r="AI13" s="1790" t="s">
        <v>16</v>
      </c>
      <c r="AJ13" s="1935" t="s">
        <v>3</v>
      </c>
      <c r="AK13" s="2074" t="s">
        <v>2</v>
      </c>
      <c r="AL13" s="1987" t="s">
        <v>2</v>
      </c>
      <c r="AM13" s="1987" t="s">
        <v>2</v>
      </c>
      <c r="AN13" s="1982" t="s">
        <v>16</v>
      </c>
      <c r="AO13" s="1982" t="s">
        <v>16</v>
      </c>
      <c r="AP13" s="1989" t="s">
        <v>4</v>
      </c>
      <c r="AQ13" s="1993" t="s">
        <v>4</v>
      </c>
      <c r="AR13" s="12">
        <f t="shared" si="0"/>
        <v>10</v>
      </c>
      <c r="AS13" s="13">
        <f t="shared" si="1"/>
        <v>5</v>
      </c>
      <c r="AT13" s="13">
        <f t="shared" si="2"/>
        <v>6</v>
      </c>
      <c r="AU13" s="13">
        <f t="shared" si="3"/>
        <v>9</v>
      </c>
      <c r="AV13" s="49">
        <f t="shared" si="4"/>
        <v>0</v>
      </c>
      <c r="AW13" s="49">
        <f t="shared" si="5"/>
        <v>1</v>
      </c>
      <c r="AX13" s="49">
        <v>2</v>
      </c>
      <c r="AY13" s="14">
        <f t="shared" si="6"/>
        <v>22</v>
      </c>
    </row>
    <row r="14" spans="1:60" ht="16.899999999999999" customHeight="1" thickBot="1">
      <c r="A14" s="4446" t="s">
        <v>646</v>
      </c>
      <c r="B14" s="3368" t="s">
        <v>3</v>
      </c>
      <c r="C14" s="1987" t="s">
        <v>2</v>
      </c>
      <c r="D14" s="2003" t="s">
        <v>16</v>
      </c>
      <c r="E14" s="5722" t="s">
        <v>1934</v>
      </c>
      <c r="F14" s="5722" t="s">
        <v>1934</v>
      </c>
      <c r="G14" s="2772" t="s">
        <v>16</v>
      </c>
      <c r="H14" s="1949" t="s">
        <v>4</v>
      </c>
      <c r="I14" s="1948" t="s">
        <v>4</v>
      </c>
      <c r="J14" s="1798" t="s">
        <v>16</v>
      </c>
      <c r="K14" s="1802" t="s">
        <v>2</v>
      </c>
      <c r="L14" s="3717" t="s">
        <v>3</v>
      </c>
      <c r="M14" s="1802" t="s">
        <v>2</v>
      </c>
      <c r="N14" s="1798" t="s">
        <v>16</v>
      </c>
      <c r="O14" s="3651" t="s">
        <v>3</v>
      </c>
      <c r="P14" s="4080" t="s">
        <v>15</v>
      </c>
      <c r="Q14" s="1802" t="s">
        <v>2</v>
      </c>
      <c r="R14" s="1800" t="s">
        <v>3</v>
      </c>
      <c r="S14" s="1798" t="s">
        <v>16</v>
      </c>
      <c r="T14" s="1797" t="s">
        <v>4</v>
      </c>
      <c r="U14" s="1797" t="s">
        <v>4</v>
      </c>
      <c r="V14" s="1944" t="s">
        <v>16</v>
      </c>
      <c r="W14" s="1953" t="s">
        <v>2</v>
      </c>
      <c r="X14" s="4076" t="s">
        <v>15</v>
      </c>
      <c r="Y14" s="1800" t="s">
        <v>3</v>
      </c>
      <c r="Z14" s="1802" t="s">
        <v>2</v>
      </c>
      <c r="AA14" s="1802" t="s">
        <v>2</v>
      </c>
      <c r="AB14" s="1798" t="s">
        <v>16</v>
      </c>
      <c r="AC14" s="1944" t="s">
        <v>16</v>
      </c>
      <c r="AD14" s="1953" t="s">
        <v>2</v>
      </c>
      <c r="AE14" s="1802" t="s">
        <v>2</v>
      </c>
      <c r="AF14" s="1797" t="s">
        <v>2317</v>
      </c>
      <c r="AG14" s="1797" t="s">
        <v>2317</v>
      </c>
      <c r="AH14" s="1798" t="s">
        <v>16</v>
      </c>
      <c r="AI14" s="1798" t="s">
        <v>16</v>
      </c>
      <c r="AJ14" s="3651" t="s">
        <v>3</v>
      </c>
      <c r="AK14" s="2062" t="s">
        <v>2</v>
      </c>
      <c r="AL14" s="1999" t="s">
        <v>2</v>
      </c>
      <c r="AM14" s="1999" t="s">
        <v>2</v>
      </c>
      <c r="AN14" s="2003" t="s">
        <v>16</v>
      </c>
      <c r="AO14" s="2003" t="s">
        <v>16</v>
      </c>
      <c r="AP14" s="2004" t="s">
        <v>4</v>
      </c>
      <c r="AQ14" s="4457" t="s">
        <v>4</v>
      </c>
      <c r="AR14" s="1735">
        <f t="shared" si="0"/>
        <v>10</v>
      </c>
      <c r="AS14" s="20">
        <f>COUNTIF(G14:AJ14,$AS$4)</f>
        <v>5</v>
      </c>
      <c r="AT14" s="20">
        <f t="shared" si="2"/>
        <v>6</v>
      </c>
      <c r="AU14" s="20">
        <f t="shared" si="3"/>
        <v>9</v>
      </c>
      <c r="AV14" s="1778">
        <f t="shared" si="4"/>
        <v>0</v>
      </c>
      <c r="AW14" s="1778">
        <f t="shared" si="5"/>
        <v>1</v>
      </c>
      <c r="AX14" s="1778">
        <v>2</v>
      </c>
      <c r="AY14" s="1595">
        <f t="shared" si="6"/>
        <v>22</v>
      </c>
    </row>
    <row r="15" spans="1:60" ht="16.899999999999999" customHeight="1">
      <c r="A15" s="5712" t="s">
        <v>75</v>
      </c>
      <c r="B15" s="4943" t="s">
        <v>893</v>
      </c>
      <c r="C15" s="1987" t="s">
        <v>2</v>
      </c>
      <c r="D15" s="2012" t="s">
        <v>2</v>
      </c>
      <c r="E15" s="4506" t="s">
        <v>15</v>
      </c>
      <c r="F15" s="2014" t="s">
        <v>3</v>
      </c>
      <c r="G15" s="1945" t="s">
        <v>16</v>
      </c>
      <c r="H15" s="1952" t="s">
        <v>16</v>
      </c>
      <c r="I15" s="1788" t="s">
        <v>16</v>
      </c>
      <c r="J15" s="1787" t="s">
        <v>4</v>
      </c>
      <c r="K15" s="1787" t="s">
        <v>4</v>
      </c>
      <c r="L15" s="1791" t="s">
        <v>16</v>
      </c>
      <c r="M15" s="1786" t="s">
        <v>2</v>
      </c>
      <c r="N15" s="1785" t="s">
        <v>3</v>
      </c>
      <c r="O15" s="1952" t="s">
        <v>16</v>
      </c>
      <c r="P15" s="5293" t="s">
        <v>59</v>
      </c>
      <c r="Q15" s="4154" t="s">
        <v>15</v>
      </c>
      <c r="R15" s="1786" t="s">
        <v>2</v>
      </c>
      <c r="S15" s="1785" t="s">
        <v>3</v>
      </c>
      <c r="T15" s="1788" t="s">
        <v>16</v>
      </c>
      <c r="U15" s="1788" t="s">
        <v>16</v>
      </c>
      <c r="V15" s="1928" t="s">
        <v>4</v>
      </c>
      <c r="W15" s="1926" t="s">
        <v>4</v>
      </c>
      <c r="X15" s="1788" t="s">
        <v>16</v>
      </c>
      <c r="Y15" s="1785" t="s">
        <v>3</v>
      </c>
      <c r="Z15" s="1786" t="s">
        <v>2</v>
      </c>
      <c r="AA15" s="4154" t="s">
        <v>15</v>
      </c>
      <c r="AB15" s="1788" t="s">
        <v>16</v>
      </c>
      <c r="AC15" s="1946" t="s">
        <v>3</v>
      </c>
      <c r="AD15" s="4066" t="s">
        <v>2</v>
      </c>
      <c r="AE15" s="1786" t="s">
        <v>2</v>
      </c>
      <c r="AF15" s="1786" t="s">
        <v>2</v>
      </c>
      <c r="AG15" s="1788" t="s">
        <v>16</v>
      </c>
      <c r="AH15" s="1787" t="s">
        <v>4</v>
      </c>
      <c r="AI15" s="1787" t="s">
        <v>4</v>
      </c>
      <c r="AJ15" s="1952" t="s">
        <v>16</v>
      </c>
      <c r="AK15" s="2070" t="s">
        <v>2</v>
      </c>
      <c r="AL15" s="1976" t="s">
        <v>2</v>
      </c>
      <c r="AM15" s="1976" t="s">
        <v>2</v>
      </c>
      <c r="AN15" s="1976" t="s">
        <v>2</v>
      </c>
      <c r="AO15" s="1976" t="s">
        <v>2</v>
      </c>
      <c r="AP15" s="1975" t="s">
        <v>16</v>
      </c>
      <c r="AQ15" s="3283" t="s">
        <v>16</v>
      </c>
      <c r="AR15" s="1734">
        <f t="shared" si="0"/>
        <v>8</v>
      </c>
      <c r="AS15" s="16">
        <f t="shared" si="1"/>
        <v>4</v>
      </c>
      <c r="AT15" s="16">
        <f t="shared" si="2"/>
        <v>6</v>
      </c>
      <c r="AU15" s="16">
        <f t="shared" si="3"/>
        <v>11</v>
      </c>
      <c r="AV15" s="1777">
        <f t="shared" si="4"/>
        <v>0</v>
      </c>
      <c r="AW15" s="1777">
        <f t="shared" si="5"/>
        <v>0</v>
      </c>
      <c r="AX15" s="1777">
        <v>2</v>
      </c>
      <c r="AY15" s="1591">
        <f t="shared" si="6"/>
        <v>20</v>
      </c>
    </row>
    <row r="16" spans="1:60" ht="16.899999999999999" customHeight="1" thickBot="1">
      <c r="A16" s="5712" t="s">
        <v>526</v>
      </c>
      <c r="B16" s="4480" t="s">
        <v>15</v>
      </c>
      <c r="C16" s="1987" t="s">
        <v>2</v>
      </c>
      <c r="D16" s="1987" t="s">
        <v>2</v>
      </c>
      <c r="E16" s="5722" t="s">
        <v>1934</v>
      </c>
      <c r="F16" s="5722" t="s">
        <v>1934</v>
      </c>
      <c r="G16" s="1939" t="s">
        <v>16</v>
      </c>
      <c r="H16" s="1941" t="s">
        <v>16</v>
      </c>
      <c r="I16" s="1790" t="s">
        <v>16</v>
      </c>
      <c r="J16" s="1794" t="s">
        <v>4</v>
      </c>
      <c r="K16" s="1794" t="s">
        <v>4</v>
      </c>
      <c r="L16" s="1795" t="s">
        <v>16</v>
      </c>
      <c r="M16" s="1793" t="s">
        <v>2</v>
      </c>
      <c r="N16" s="1792" t="s">
        <v>3</v>
      </c>
      <c r="O16" s="1941" t="s">
        <v>16</v>
      </c>
      <c r="P16" s="1936" t="s">
        <v>2</v>
      </c>
      <c r="Q16" s="4089" t="s">
        <v>15</v>
      </c>
      <c r="R16" s="2826" t="s">
        <v>3</v>
      </c>
      <c r="S16" s="1795" t="s">
        <v>15</v>
      </c>
      <c r="T16" s="1790" t="s">
        <v>16</v>
      </c>
      <c r="U16" s="1790" t="s">
        <v>16</v>
      </c>
      <c r="V16" s="1931" t="s">
        <v>4</v>
      </c>
      <c r="W16" s="1929" t="s">
        <v>4</v>
      </c>
      <c r="X16" s="1790" t="s">
        <v>16</v>
      </c>
      <c r="Y16" s="1792" t="s">
        <v>3</v>
      </c>
      <c r="Z16" s="4076" t="s">
        <v>15</v>
      </c>
      <c r="AA16" s="1793" t="s">
        <v>2</v>
      </c>
      <c r="AB16" s="1790" t="s">
        <v>16</v>
      </c>
      <c r="AC16" s="1935" t="s">
        <v>3</v>
      </c>
      <c r="AD16" s="1936" t="s">
        <v>2</v>
      </c>
      <c r="AE16" s="1793" t="s">
        <v>2</v>
      </c>
      <c r="AF16" s="1793" t="s">
        <v>2</v>
      </c>
      <c r="AG16" s="1790" t="s">
        <v>16</v>
      </c>
      <c r="AH16" s="1794" t="s">
        <v>4</v>
      </c>
      <c r="AI16" s="1794" t="s">
        <v>4</v>
      </c>
      <c r="AJ16" s="1941" t="s">
        <v>16</v>
      </c>
      <c r="AK16" s="2074" t="s">
        <v>2</v>
      </c>
      <c r="AL16" s="1987" t="s">
        <v>2</v>
      </c>
      <c r="AM16" s="1987" t="s">
        <v>2</v>
      </c>
      <c r="AN16" s="1987" t="s">
        <v>2</v>
      </c>
      <c r="AO16" s="1987" t="s">
        <v>2</v>
      </c>
      <c r="AP16" s="1982" t="s">
        <v>16</v>
      </c>
      <c r="AQ16" s="1997" t="s">
        <v>16</v>
      </c>
      <c r="AR16" s="12">
        <f t="shared" si="0"/>
        <v>9</v>
      </c>
      <c r="AS16" s="13">
        <f t="shared" si="1"/>
        <v>4</v>
      </c>
      <c r="AT16" s="13">
        <f t="shared" si="2"/>
        <v>6</v>
      </c>
      <c r="AU16" s="13">
        <f t="shared" si="3"/>
        <v>11</v>
      </c>
      <c r="AV16" s="49">
        <f t="shared" si="4"/>
        <v>0</v>
      </c>
      <c r="AW16" s="49">
        <f t="shared" si="5"/>
        <v>0</v>
      </c>
      <c r="AX16" s="49">
        <v>1</v>
      </c>
      <c r="AY16" s="14">
        <f t="shared" si="6"/>
        <v>20</v>
      </c>
    </row>
    <row r="17" spans="1:53" ht="16.899999999999999" customHeight="1" thickBot="1">
      <c r="A17" s="5713" t="s">
        <v>39</v>
      </c>
      <c r="B17" s="2369" t="s">
        <v>2</v>
      </c>
      <c r="C17" s="2021" t="s">
        <v>2</v>
      </c>
      <c r="D17" s="2021" t="s">
        <v>2</v>
      </c>
      <c r="E17" s="4460" t="s">
        <v>15</v>
      </c>
      <c r="F17" s="3100" t="s">
        <v>3</v>
      </c>
      <c r="G17" s="2772" t="s">
        <v>16</v>
      </c>
      <c r="H17" s="1944" t="s">
        <v>16</v>
      </c>
      <c r="I17" s="1798" t="s">
        <v>16</v>
      </c>
      <c r="J17" s="1797" t="s">
        <v>4</v>
      </c>
      <c r="K17" s="1797" t="s">
        <v>4</v>
      </c>
      <c r="L17" s="1799" t="s">
        <v>16</v>
      </c>
      <c r="M17" s="1802" t="s">
        <v>2</v>
      </c>
      <c r="N17" s="1800" t="s">
        <v>3</v>
      </c>
      <c r="O17" s="1944" t="s">
        <v>16</v>
      </c>
      <c r="P17" s="1953" t="s">
        <v>2</v>
      </c>
      <c r="Q17" s="1800" t="s">
        <v>3</v>
      </c>
      <c r="R17" s="1802" t="s">
        <v>2</v>
      </c>
      <c r="S17" s="1800" t="s">
        <v>3</v>
      </c>
      <c r="T17" s="1798" t="s">
        <v>16</v>
      </c>
      <c r="U17" s="1798" t="s">
        <v>16</v>
      </c>
      <c r="V17" s="1949" t="s">
        <v>4</v>
      </c>
      <c r="W17" s="1948" t="s">
        <v>4</v>
      </c>
      <c r="X17" s="1798" t="s">
        <v>16</v>
      </c>
      <c r="Y17" s="1802" t="s">
        <v>2</v>
      </c>
      <c r="Z17" s="5694" t="s">
        <v>59</v>
      </c>
      <c r="AA17" s="1800" t="s">
        <v>3</v>
      </c>
      <c r="AB17" s="1798" t="s">
        <v>16</v>
      </c>
      <c r="AC17" s="3651" t="s">
        <v>3</v>
      </c>
      <c r="AD17" s="4080" t="s">
        <v>15</v>
      </c>
      <c r="AE17" s="1802" t="s">
        <v>2</v>
      </c>
      <c r="AF17" s="1798" t="s">
        <v>16</v>
      </c>
      <c r="AG17" s="1802" t="s">
        <v>2</v>
      </c>
      <c r="AH17" s="1797" t="s">
        <v>4</v>
      </c>
      <c r="AI17" s="1797" t="s">
        <v>4</v>
      </c>
      <c r="AJ17" s="1944" t="s">
        <v>16</v>
      </c>
      <c r="AK17" s="2062" t="s">
        <v>2</v>
      </c>
      <c r="AL17" s="1999" t="s">
        <v>2</v>
      </c>
      <c r="AM17" s="1999" t="s">
        <v>2</v>
      </c>
      <c r="AN17" s="1999" t="s">
        <v>2</v>
      </c>
      <c r="AO17" s="1999" t="s">
        <v>2</v>
      </c>
      <c r="AP17" s="2003" t="s">
        <v>16</v>
      </c>
      <c r="AQ17" s="2064" t="s">
        <v>16</v>
      </c>
      <c r="AR17" s="1735">
        <f t="shared" si="0"/>
        <v>7</v>
      </c>
      <c r="AS17" s="20">
        <f t="shared" si="1"/>
        <v>5</v>
      </c>
      <c r="AT17" s="20">
        <f t="shared" si="2"/>
        <v>6</v>
      </c>
      <c r="AU17" s="20">
        <f t="shared" si="3"/>
        <v>11</v>
      </c>
      <c r="AV17" s="1778">
        <f t="shared" si="4"/>
        <v>0</v>
      </c>
      <c r="AW17" s="1778">
        <f t="shared" si="5"/>
        <v>0</v>
      </c>
      <c r="AX17" s="1778">
        <v>2</v>
      </c>
      <c r="AY17" s="1595">
        <f t="shared" si="6"/>
        <v>22</v>
      </c>
    </row>
    <row r="18" spans="1:53" ht="16.899999999999999" customHeight="1" thickBot="1">
      <c r="A18" s="5714" t="s">
        <v>42</v>
      </c>
      <c r="B18" s="1974" t="s">
        <v>4</v>
      </c>
      <c r="C18" s="1981" t="s">
        <v>4</v>
      </c>
      <c r="D18" s="1975" t="s">
        <v>16</v>
      </c>
      <c r="E18" s="1976" t="s">
        <v>2</v>
      </c>
      <c r="F18" s="2101" t="s">
        <v>2</v>
      </c>
      <c r="G18" s="5727" t="s">
        <v>16</v>
      </c>
      <c r="H18" s="1935" t="s">
        <v>3</v>
      </c>
      <c r="I18" s="5694" t="s">
        <v>59</v>
      </c>
      <c r="J18" s="5694" t="s">
        <v>59</v>
      </c>
      <c r="K18" s="1786" t="s">
        <v>2</v>
      </c>
      <c r="L18" s="3649" t="s">
        <v>4</v>
      </c>
      <c r="M18" s="1787" t="s">
        <v>4</v>
      </c>
      <c r="N18" s="1788" t="s">
        <v>16</v>
      </c>
      <c r="O18" s="1935" t="s">
        <v>3</v>
      </c>
      <c r="P18" s="1786" t="s">
        <v>2</v>
      </c>
      <c r="Q18" s="1786" t="s">
        <v>2</v>
      </c>
      <c r="R18" s="1786" t="s">
        <v>2</v>
      </c>
      <c r="S18" s="1800" t="s">
        <v>3</v>
      </c>
      <c r="T18" s="4089" t="s">
        <v>15</v>
      </c>
      <c r="U18" s="1788" t="s">
        <v>16</v>
      </c>
      <c r="V18" s="1952" t="s">
        <v>16</v>
      </c>
      <c r="W18" s="4070" t="s">
        <v>3</v>
      </c>
      <c r="X18" s="1802" t="s">
        <v>2315</v>
      </c>
      <c r="Y18" s="1802" t="s">
        <v>2</v>
      </c>
      <c r="Z18" s="1788" t="s">
        <v>16</v>
      </c>
      <c r="AA18" s="1786" t="s">
        <v>2</v>
      </c>
      <c r="AB18" s="1798" t="s">
        <v>16</v>
      </c>
      <c r="AC18" s="1952" t="s">
        <v>16</v>
      </c>
      <c r="AD18" s="4066" t="s">
        <v>2</v>
      </c>
      <c r="AE18" s="1785" t="s">
        <v>3</v>
      </c>
      <c r="AF18" s="4154" t="s">
        <v>15</v>
      </c>
      <c r="AG18" s="1786" t="s">
        <v>2</v>
      </c>
      <c r="AH18" s="1788" t="s">
        <v>16</v>
      </c>
      <c r="AI18" s="1788" t="s">
        <v>16</v>
      </c>
      <c r="AJ18" s="1928" t="s">
        <v>4</v>
      </c>
      <c r="AK18" s="1974" t="s">
        <v>4</v>
      </c>
      <c r="AL18" s="1975" t="s">
        <v>16</v>
      </c>
      <c r="AM18" s="1976" t="s">
        <v>2</v>
      </c>
      <c r="AN18" s="1976" t="s">
        <v>2</v>
      </c>
      <c r="AO18" s="1976" t="s">
        <v>2</v>
      </c>
      <c r="AP18" s="1977" t="s">
        <v>3</v>
      </c>
      <c r="AQ18" s="3283" t="s">
        <v>16</v>
      </c>
      <c r="AR18" s="1734">
        <f t="shared" si="0"/>
        <v>11</v>
      </c>
      <c r="AS18" s="16">
        <f t="shared" si="1"/>
        <v>5</v>
      </c>
      <c r="AT18" s="16">
        <f t="shared" si="2"/>
        <v>3</v>
      </c>
      <c r="AU18" s="16">
        <f t="shared" si="3"/>
        <v>9</v>
      </c>
      <c r="AV18" s="1777">
        <f t="shared" si="4"/>
        <v>0</v>
      </c>
      <c r="AW18" s="1777">
        <f t="shared" si="5"/>
        <v>1</v>
      </c>
      <c r="AX18" s="1777">
        <v>2</v>
      </c>
      <c r="AY18" s="1591">
        <f t="shared" si="6"/>
        <v>16</v>
      </c>
      <c r="BA18" s="5468"/>
    </row>
    <row r="19" spans="1:53" ht="16.899999999999999" customHeight="1" thickBot="1">
      <c r="A19" s="5715" t="s">
        <v>41</v>
      </c>
      <c r="B19" s="1988" t="s">
        <v>4</v>
      </c>
      <c r="C19" s="1989" t="s">
        <v>4</v>
      </c>
      <c r="D19" s="1982" t="s">
        <v>16</v>
      </c>
      <c r="E19" s="1987" t="s">
        <v>2</v>
      </c>
      <c r="F19" s="2119" t="s">
        <v>2</v>
      </c>
      <c r="G19" s="5697" t="s">
        <v>1047</v>
      </c>
      <c r="H19" s="1941" t="s">
        <v>16</v>
      </c>
      <c r="I19" s="1947" t="s">
        <v>3</v>
      </c>
      <c r="J19" s="1793" t="s">
        <v>2</v>
      </c>
      <c r="K19" s="1793" t="s">
        <v>2</v>
      </c>
      <c r="L19" s="2903" t="s">
        <v>4</v>
      </c>
      <c r="M19" s="1794" t="s">
        <v>4</v>
      </c>
      <c r="N19" s="1790" t="s">
        <v>16</v>
      </c>
      <c r="O19" s="1941" t="s">
        <v>16</v>
      </c>
      <c r="P19" s="1935" t="s">
        <v>3</v>
      </c>
      <c r="Q19" s="1793" t="s">
        <v>2</v>
      </c>
      <c r="R19" s="4089" t="s">
        <v>15</v>
      </c>
      <c r="S19" s="4089" t="s">
        <v>15</v>
      </c>
      <c r="T19" s="1792" t="s">
        <v>3</v>
      </c>
      <c r="U19" s="1790" t="s">
        <v>16</v>
      </c>
      <c r="V19" s="1941" t="s">
        <v>16</v>
      </c>
      <c r="W19" s="1936" t="s">
        <v>2</v>
      </c>
      <c r="X19" s="1794" t="s">
        <v>4</v>
      </c>
      <c r="Y19" s="1794">
        <v>0</v>
      </c>
      <c r="Z19" s="1788" t="s">
        <v>16</v>
      </c>
      <c r="AA19" s="1793" t="s">
        <v>2</v>
      </c>
      <c r="AB19" s="1792" t="s">
        <v>3</v>
      </c>
      <c r="AC19" s="1941" t="s">
        <v>16</v>
      </c>
      <c r="AD19" s="4090" t="s">
        <v>15</v>
      </c>
      <c r="AE19" s="1792" t="s">
        <v>3</v>
      </c>
      <c r="AF19" s="5698" t="s">
        <v>2311</v>
      </c>
      <c r="AG19" s="5698" t="s">
        <v>2311</v>
      </c>
      <c r="AH19" s="1790" t="s">
        <v>16</v>
      </c>
      <c r="AI19" s="1790" t="s">
        <v>16</v>
      </c>
      <c r="AJ19" s="1931" t="s">
        <v>4</v>
      </c>
      <c r="AK19" s="1988" t="s">
        <v>4</v>
      </c>
      <c r="AL19" s="1982" t="s">
        <v>16</v>
      </c>
      <c r="AM19" s="1987" t="s">
        <v>2</v>
      </c>
      <c r="AN19" s="1987" t="s">
        <v>2</v>
      </c>
      <c r="AO19" s="1987" t="s">
        <v>2</v>
      </c>
      <c r="AP19" s="1978" t="s">
        <v>3</v>
      </c>
      <c r="AQ19" s="1997" t="s">
        <v>16</v>
      </c>
      <c r="AR19" s="12">
        <f t="shared" si="0"/>
        <v>8</v>
      </c>
      <c r="AS19" s="13">
        <f t="shared" si="1"/>
        <v>5</v>
      </c>
      <c r="AT19" s="13">
        <f t="shared" si="2"/>
        <v>5</v>
      </c>
      <c r="AU19" s="13">
        <f t="shared" si="3"/>
        <v>9</v>
      </c>
      <c r="AV19" s="49">
        <f t="shared" si="4"/>
        <v>1</v>
      </c>
      <c r="AW19" s="49">
        <f t="shared" si="5"/>
        <v>1</v>
      </c>
      <c r="AX19" s="49">
        <v>2</v>
      </c>
      <c r="AY19" s="14">
        <f t="shared" si="6"/>
        <v>21</v>
      </c>
      <c r="BA19" s="5468"/>
    </row>
    <row r="20" spans="1:53" ht="16.899999999999999" customHeight="1" thickBot="1">
      <c r="A20" s="5716" t="s">
        <v>521</v>
      </c>
      <c r="B20" s="3329" t="s">
        <v>4</v>
      </c>
      <c r="C20" s="2004" t="s">
        <v>4</v>
      </c>
      <c r="D20" s="2003" t="s">
        <v>16</v>
      </c>
      <c r="E20" s="2005" t="s">
        <v>3</v>
      </c>
      <c r="F20" s="4530" t="s">
        <v>15</v>
      </c>
      <c r="G20" s="5699" t="s">
        <v>1047</v>
      </c>
      <c r="H20" s="1944" t="s">
        <v>16</v>
      </c>
      <c r="I20" s="1942" t="s">
        <v>3</v>
      </c>
      <c r="J20" s="1802" t="s">
        <v>2</v>
      </c>
      <c r="K20" s="4076" t="s">
        <v>15</v>
      </c>
      <c r="L20" s="4161" t="s">
        <v>4</v>
      </c>
      <c r="M20" s="1797" t="s">
        <v>4</v>
      </c>
      <c r="N20" s="1798" t="s">
        <v>16</v>
      </c>
      <c r="O20" s="1944" t="s">
        <v>16</v>
      </c>
      <c r="P20" s="1942" t="s">
        <v>3</v>
      </c>
      <c r="Q20" s="1802" t="s">
        <v>2</v>
      </c>
      <c r="R20" s="1802" t="s">
        <v>2</v>
      </c>
      <c r="S20" s="1802" t="s">
        <v>2</v>
      </c>
      <c r="T20" s="1936" t="s">
        <v>2</v>
      </c>
      <c r="U20" s="1798" t="s">
        <v>16</v>
      </c>
      <c r="V20" s="1944" t="s">
        <v>16</v>
      </c>
      <c r="W20" s="4080" t="s">
        <v>54</v>
      </c>
      <c r="X20" s="1797" t="s">
        <v>4</v>
      </c>
      <c r="Y20" s="1797" t="s">
        <v>4</v>
      </c>
      <c r="Z20" s="1798" t="s">
        <v>16</v>
      </c>
      <c r="AA20" s="1802" t="s">
        <v>2</v>
      </c>
      <c r="AB20" s="1800" t="s">
        <v>3</v>
      </c>
      <c r="AC20" s="1944" t="s">
        <v>16</v>
      </c>
      <c r="AD20" s="5700" t="s">
        <v>2</v>
      </c>
      <c r="AE20" s="1933" t="s">
        <v>3</v>
      </c>
      <c r="AF20" s="2044" t="s">
        <v>2</v>
      </c>
      <c r="AG20" s="2044" t="s">
        <v>2</v>
      </c>
      <c r="AH20" s="1919" t="s">
        <v>16</v>
      </c>
      <c r="AI20" s="1919" t="s">
        <v>16</v>
      </c>
      <c r="AJ20" s="5701" t="s">
        <v>4</v>
      </c>
      <c r="AK20" s="3329" t="s">
        <v>4</v>
      </c>
      <c r="AL20" s="2003" t="s">
        <v>16</v>
      </c>
      <c r="AM20" s="1999" t="s">
        <v>2</v>
      </c>
      <c r="AN20" s="1999" t="s">
        <v>2</v>
      </c>
      <c r="AO20" s="1999" t="s">
        <v>2</v>
      </c>
      <c r="AP20" s="2005" t="s">
        <v>3</v>
      </c>
      <c r="AQ20" s="2064" t="s">
        <v>16</v>
      </c>
      <c r="AR20" s="1735">
        <f t="shared" si="0"/>
        <v>10</v>
      </c>
      <c r="AS20" s="20">
        <f t="shared" si="1"/>
        <v>5</v>
      </c>
      <c r="AT20" s="20">
        <f t="shared" si="2"/>
        <v>5</v>
      </c>
      <c r="AU20" s="20">
        <f t="shared" si="3"/>
        <v>9</v>
      </c>
      <c r="AV20" s="1778">
        <f t="shared" si="4"/>
        <v>1</v>
      </c>
      <c r="AW20" s="1778">
        <f t="shared" si="5"/>
        <v>1</v>
      </c>
      <c r="AX20" s="1778">
        <v>2</v>
      </c>
      <c r="AY20" s="1595">
        <f t="shared" si="6"/>
        <v>21</v>
      </c>
      <c r="BA20" s="4126">
        <v>2</v>
      </c>
    </row>
    <row r="21" spans="1:53" ht="16.899999999999999" customHeight="1">
      <c r="A21" s="5242" t="s">
        <v>44</v>
      </c>
      <c r="B21" s="2007" t="s">
        <v>16</v>
      </c>
      <c r="C21" s="1976" t="s">
        <v>2</v>
      </c>
      <c r="D21" s="1977" t="s">
        <v>3</v>
      </c>
      <c r="E21" s="2012" t="s">
        <v>2</v>
      </c>
      <c r="F21" s="5678" t="s">
        <v>893</v>
      </c>
      <c r="G21" s="4070" t="s">
        <v>3</v>
      </c>
      <c r="H21" s="1952" t="s">
        <v>16</v>
      </c>
      <c r="I21" s="1788" t="s">
        <v>16</v>
      </c>
      <c r="J21" s="1785" t="s">
        <v>54</v>
      </c>
      <c r="K21" s="1788" t="s">
        <v>16</v>
      </c>
      <c r="L21" s="1791" t="s">
        <v>16</v>
      </c>
      <c r="M21" s="1789" t="s">
        <v>2</v>
      </c>
      <c r="N21" s="1787" t="s">
        <v>4</v>
      </c>
      <c r="O21" s="1928" t="s">
        <v>4</v>
      </c>
      <c r="P21" s="1945" t="s">
        <v>16</v>
      </c>
      <c r="Q21" s="1785" t="s">
        <v>3</v>
      </c>
      <c r="R21" s="1786" t="s">
        <v>2</v>
      </c>
      <c r="S21" s="1786" t="s">
        <v>2</v>
      </c>
      <c r="T21" s="1786" t="s">
        <v>2</v>
      </c>
      <c r="U21" s="1788" t="s">
        <v>16</v>
      </c>
      <c r="V21" s="1952" t="s">
        <v>16</v>
      </c>
      <c r="W21" s="5293" t="s">
        <v>2314</v>
      </c>
      <c r="X21" s="1786" t="s">
        <v>2</v>
      </c>
      <c r="Y21" s="4154" t="s">
        <v>15</v>
      </c>
      <c r="Z21" s="1787" t="s">
        <v>4</v>
      </c>
      <c r="AA21" s="1787" t="s">
        <v>4</v>
      </c>
      <c r="AB21" s="1788" t="s">
        <v>16</v>
      </c>
      <c r="AC21" s="5702" t="s">
        <v>1047</v>
      </c>
      <c r="AD21" s="4070" t="s">
        <v>3</v>
      </c>
      <c r="AE21" s="4154" t="s">
        <v>15</v>
      </c>
      <c r="AF21" s="1788" t="s">
        <v>16</v>
      </c>
      <c r="AG21" s="1786" t="s">
        <v>2</v>
      </c>
      <c r="AH21" s="1785" t="s">
        <v>3</v>
      </c>
      <c r="AI21" s="5692" t="s">
        <v>1047</v>
      </c>
      <c r="AJ21" s="1952" t="s">
        <v>16</v>
      </c>
      <c r="AK21" s="2100" t="s">
        <v>2</v>
      </c>
      <c r="AL21" s="1981" t="s">
        <v>4</v>
      </c>
      <c r="AM21" s="1981" t="s">
        <v>4</v>
      </c>
      <c r="AN21" s="1975" t="s">
        <v>16</v>
      </c>
      <c r="AO21" s="1976" t="s">
        <v>2</v>
      </c>
      <c r="AP21" s="1975" t="s">
        <v>16</v>
      </c>
      <c r="AQ21" s="2051" t="s">
        <v>3</v>
      </c>
      <c r="AR21" s="1734">
        <f t="shared" si="0"/>
        <v>8</v>
      </c>
      <c r="AS21" s="16">
        <f t="shared" si="1"/>
        <v>5</v>
      </c>
      <c r="AT21" s="16">
        <f t="shared" si="2"/>
        <v>4</v>
      </c>
      <c r="AU21" s="16">
        <f t="shared" si="3"/>
        <v>10</v>
      </c>
      <c r="AV21" s="1777">
        <f t="shared" si="4"/>
        <v>2</v>
      </c>
      <c r="AW21" s="1777">
        <f t="shared" si="5"/>
        <v>0</v>
      </c>
      <c r="AX21" s="1777">
        <v>2</v>
      </c>
      <c r="AY21" s="1591">
        <f t="shared" si="6"/>
        <v>20</v>
      </c>
      <c r="BA21" s="5468"/>
    </row>
    <row r="22" spans="1:53" ht="16.899999999999999" customHeight="1" thickBot="1">
      <c r="A22" s="5243" t="s">
        <v>1799</v>
      </c>
      <c r="B22" s="1995" t="s">
        <v>16</v>
      </c>
      <c r="C22" s="4506" t="s">
        <v>15</v>
      </c>
      <c r="D22" s="2012" t="s">
        <v>2</v>
      </c>
      <c r="E22" s="1978" t="s">
        <v>3</v>
      </c>
      <c r="F22" s="2119" t="s">
        <v>2</v>
      </c>
      <c r="G22" s="1947" t="s">
        <v>3</v>
      </c>
      <c r="H22" s="1941" t="s">
        <v>16</v>
      </c>
      <c r="I22" s="1790" t="s">
        <v>16</v>
      </c>
      <c r="J22" s="5698" t="s">
        <v>2311</v>
      </c>
      <c r="K22" s="1790" t="s">
        <v>16</v>
      </c>
      <c r="L22" s="1795" t="s">
        <v>16</v>
      </c>
      <c r="M22" s="1793" t="s">
        <v>2</v>
      </c>
      <c r="N22" s="1794" t="s">
        <v>4</v>
      </c>
      <c r="O22" s="1931" t="s">
        <v>4</v>
      </c>
      <c r="P22" s="1939" t="s">
        <v>16</v>
      </c>
      <c r="Q22" s="1792" t="s">
        <v>3</v>
      </c>
      <c r="R22" s="4089" t="s">
        <v>15</v>
      </c>
      <c r="S22" s="1793" t="s">
        <v>2</v>
      </c>
      <c r="T22" s="1793" t="s">
        <v>2</v>
      </c>
      <c r="U22" s="5248" t="s">
        <v>1047</v>
      </c>
      <c r="V22" s="1941" t="s">
        <v>16</v>
      </c>
      <c r="W22" s="5698" t="s">
        <v>2311</v>
      </c>
      <c r="X22" s="1793" t="s">
        <v>2</v>
      </c>
      <c r="Y22" s="1793" t="s">
        <v>2</v>
      </c>
      <c r="Z22" s="1794" t="s">
        <v>4</v>
      </c>
      <c r="AA22" s="1794" t="s">
        <v>4</v>
      </c>
      <c r="AB22" s="1790" t="s">
        <v>16</v>
      </c>
      <c r="AC22" s="1813" t="s">
        <v>16</v>
      </c>
      <c r="AD22" s="1947" t="s">
        <v>3</v>
      </c>
      <c r="AE22" s="1793" t="s">
        <v>2</v>
      </c>
      <c r="AF22" s="4089" t="s">
        <v>15</v>
      </c>
      <c r="AG22" s="1793" t="s">
        <v>2</v>
      </c>
      <c r="AH22" s="1792" t="s">
        <v>3</v>
      </c>
      <c r="AI22" s="1790" t="s">
        <v>16</v>
      </c>
      <c r="AJ22" s="1941" t="s">
        <v>16</v>
      </c>
      <c r="AK22" s="2118" t="s">
        <v>2</v>
      </c>
      <c r="AL22" s="1989" t="s">
        <v>4</v>
      </c>
      <c r="AM22" s="1989" t="s">
        <v>4</v>
      </c>
      <c r="AN22" s="1982" t="s">
        <v>16</v>
      </c>
      <c r="AO22" s="1987" t="s">
        <v>2</v>
      </c>
      <c r="AP22" s="1982" t="s">
        <v>16</v>
      </c>
      <c r="AQ22" s="2031" t="s">
        <v>3</v>
      </c>
      <c r="AR22" s="12">
        <f>COUNTIF(G22:AJ22,$AR$4)</f>
        <v>9</v>
      </c>
      <c r="AS22" s="13">
        <f>COUNTIF(G22:AJ22,$AS$4)</f>
        <v>4</v>
      </c>
      <c r="AT22" s="13">
        <f>COUNTIF(G22:AJ22,$AT$4)</f>
        <v>4</v>
      </c>
      <c r="AU22" s="13">
        <f>COUNTIF(G22:AJ22,$AU$4)</f>
        <v>10</v>
      </c>
      <c r="AV22" s="49">
        <f>COUNTIF(G22:AJ22,$AV$4)</f>
        <v>1</v>
      </c>
      <c r="AW22" s="49">
        <f t="shared" si="5"/>
        <v>0</v>
      </c>
      <c r="AX22" s="49">
        <v>2</v>
      </c>
      <c r="AY22" s="14">
        <f t="shared" si="6"/>
        <v>17</v>
      </c>
      <c r="BA22" s="5468"/>
    </row>
    <row r="23" spans="1:53" ht="16.899999999999999" customHeight="1" thickBot="1">
      <c r="A23" s="5244" t="s">
        <v>43</v>
      </c>
      <c r="B23" s="3206" t="s">
        <v>16</v>
      </c>
      <c r="C23" s="2213" t="s">
        <v>15</v>
      </c>
      <c r="D23" s="4506" t="s">
        <v>54</v>
      </c>
      <c r="E23" s="4956" t="s">
        <v>58</v>
      </c>
      <c r="F23" s="4956" t="s">
        <v>58</v>
      </c>
      <c r="G23" s="1942" t="s">
        <v>3</v>
      </c>
      <c r="H23" s="1944" t="s">
        <v>16</v>
      </c>
      <c r="I23" s="1798" t="s">
        <v>16</v>
      </c>
      <c r="J23" s="5694" t="s">
        <v>59</v>
      </c>
      <c r="K23" s="1798" t="s">
        <v>16</v>
      </c>
      <c r="L23" s="1799" t="s">
        <v>16</v>
      </c>
      <c r="M23" s="1800" t="s">
        <v>3</v>
      </c>
      <c r="N23" s="1797" t="s">
        <v>4</v>
      </c>
      <c r="O23" s="1949" t="s">
        <v>4</v>
      </c>
      <c r="P23" s="2772" t="s">
        <v>16</v>
      </c>
      <c r="Q23" s="1802" t="s">
        <v>2</v>
      </c>
      <c r="R23" s="1802" t="s">
        <v>2</v>
      </c>
      <c r="S23" s="4076" t="s">
        <v>15</v>
      </c>
      <c r="T23" s="1800" t="s">
        <v>3</v>
      </c>
      <c r="U23" s="5249" t="s">
        <v>1047</v>
      </c>
      <c r="V23" s="1944" t="s">
        <v>16</v>
      </c>
      <c r="W23" s="5729" t="s">
        <v>902</v>
      </c>
      <c r="X23" s="1802" t="s">
        <v>2</v>
      </c>
      <c r="Y23" s="1802" t="s">
        <v>2</v>
      </c>
      <c r="Z23" s="1797" t="s">
        <v>4</v>
      </c>
      <c r="AA23" s="1797" t="s">
        <v>4</v>
      </c>
      <c r="AB23" s="1798" t="s">
        <v>16</v>
      </c>
      <c r="AC23" s="2999" t="s">
        <v>16</v>
      </c>
      <c r="AD23" s="1942" t="s">
        <v>3</v>
      </c>
      <c r="AE23" s="4866" t="s">
        <v>902</v>
      </c>
      <c r="AF23" s="1802" t="s">
        <v>2</v>
      </c>
      <c r="AG23" s="4076" t="s">
        <v>15</v>
      </c>
      <c r="AH23" s="1800" t="s">
        <v>3</v>
      </c>
      <c r="AI23" s="1798" t="s">
        <v>16</v>
      </c>
      <c r="AJ23" s="1944" t="s">
        <v>16</v>
      </c>
      <c r="AK23" s="2146" t="s">
        <v>2</v>
      </c>
      <c r="AL23" s="2004" t="s">
        <v>4</v>
      </c>
      <c r="AM23" s="2004" t="s">
        <v>4</v>
      </c>
      <c r="AN23" s="2003" t="s">
        <v>16</v>
      </c>
      <c r="AO23" s="1999" t="s">
        <v>2</v>
      </c>
      <c r="AP23" s="2003" t="s">
        <v>16</v>
      </c>
      <c r="AQ23" s="2775" t="s">
        <v>3</v>
      </c>
      <c r="AR23" s="1735">
        <f t="shared" si="0"/>
        <v>7</v>
      </c>
      <c r="AS23" s="20">
        <f t="shared" si="1"/>
        <v>5</v>
      </c>
      <c r="AT23" s="20">
        <f t="shared" si="2"/>
        <v>4</v>
      </c>
      <c r="AU23" s="20">
        <f t="shared" si="3"/>
        <v>10</v>
      </c>
      <c r="AV23" s="1778">
        <f t="shared" si="4"/>
        <v>1</v>
      </c>
      <c r="AW23" s="1778">
        <f t="shared" si="5"/>
        <v>0</v>
      </c>
      <c r="AX23" s="1778">
        <v>2</v>
      </c>
      <c r="AY23" s="1595">
        <f t="shared" si="6"/>
        <v>19</v>
      </c>
    </row>
    <row r="24" spans="1:53" ht="16.899999999999999" customHeight="1">
      <c r="A24" s="5717" t="s">
        <v>1414</v>
      </c>
      <c r="B24" s="5668" t="s">
        <v>1706</v>
      </c>
      <c r="C24" s="1976" t="s">
        <v>2</v>
      </c>
      <c r="D24" s="5669" t="s">
        <v>2303</v>
      </c>
      <c r="E24" s="5669" t="s">
        <v>2303</v>
      </c>
      <c r="F24" s="2101" t="s">
        <v>2</v>
      </c>
      <c r="G24" s="1945" t="s">
        <v>16</v>
      </c>
      <c r="H24" s="1952" t="s">
        <v>16</v>
      </c>
      <c r="I24" s="4066" t="s">
        <v>2</v>
      </c>
      <c r="J24" s="1786" t="s">
        <v>2</v>
      </c>
      <c r="K24" s="1786" t="s">
        <v>2</v>
      </c>
      <c r="L24" s="1791" t="s">
        <v>16</v>
      </c>
      <c r="M24" s="1786" t="s">
        <v>2</v>
      </c>
      <c r="N24" s="1788" t="s">
        <v>16</v>
      </c>
      <c r="O24" s="1952" t="s">
        <v>16</v>
      </c>
      <c r="P24" s="4066" t="s">
        <v>2</v>
      </c>
      <c r="Q24" s="1786" t="s">
        <v>2</v>
      </c>
      <c r="R24" s="1786" t="s">
        <v>2</v>
      </c>
      <c r="S24" s="1786" t="s">
        <v>2</v>
      </c>
      <c r="T24" s="1786" t="s">
        <v>2</v>
      </c>
      <c r="U24" s="1788" t="s">
        <v>16</v>
      </c>
      <c r="V24" s="1952" t="s">
        <v>16</v>
      </c>
      <c r="W24" s="4066" t="s">
        <v>2</v>
      </c>
      <c r="X24" s="1786" t="s">
        <v>2</v>
      </c>
      <c r="Y24" s="1786" t="s">
        <v>2</v>
      </c>
      <c r="Z24" s="1786" t="s">
        <v>2</v>
      </c>
      <c r="AA24" s="1786" t="s">
        <v>2</v>
      </c>
      <c r="AB24" s="1788" t="s">
        <v>16</v>
      </c>
      <c r="AC24" s="1952" t="s">
        <v>16</v>
      </c>
      <c r="AD24" s="5260" t="s">
        <v>2</v>
      </c>
      <c r="AE24" s="2794" t="s">
        <v>2</v>
      </c>
      <c r="AF24" s="2794" t="s">
        <v>2</v>
      </c>
      <c r="AG24" s="2794" t="s">
        <v>2</v>
      </c>
      <c r="AH24" s="2794" t="s">
        <v>2</v>
      </c>
      <c r="AI24" s="2793" t="s">
        <v>16</v>
      </c>
      <c r="AJ24" s="3671" t="s">
        <v>16</v>
      </c>
      <c r="AK24" s="2070" t="s">
        <v>2</v>
      </c>
      <c r="AL24" s="1976" t="s">
        <v>2</v>
      </c>
      <c r="AM24" s="1976" t="s">
        <v>2</v>
      </c>
      <c r="AN24" s="1976" t="s">
        <v>2</v>
      </c>
      <c r="AO24" s="1976" t="s">
        <v>2</v>
      </c>
      <c r="AP24" s="1975" t="s">
        <v>16</v>
      </c>
      <c r="AQ24" s="3283" t="s">
        <v>16</v>
      </c>
      <c r="AR24" s="1734">
        <f t="shared" si="0"/>
        <v>19</v>
      </c>
      <c r="AS24" s="16">
        <f t="shared" si="1"/>
        <v>0</v>
      </c>
      <c r="AT24" s="16">
        <f t="shared" si="2"/>
        <v>0</v>
      </c>
      <c r="AU24" s="16">
        <f t="shared" si="3"/>
        <v>11</v>
      </c>
      <c r="AV24" s="1777">
        <f t="shared" si="4"/>
        <v>0</v>
      </c>
      <c r="AW24" s="1777">
        <f t="shared" si="5"/>
        <v>0</v>
      </c>
      <c r="AX24" s="1777">
        <v>0</v>
      </c>
      <c r="AY24" s="1591">
        <f>(AS24*2)+(AT24*2)+AV24</f>
        <v>0</v>
      </c>
      <c r="BA24" s="4126">
        <v>1.75</v>
      </c>
    </row>
    <row r="25" spans="1:53" ht="16.899999999999999" customHeight="1" thickBot="1">
      <c r="A25" s="5718" t="s">
        <v>1685</v>
      </c>
      <c r="B25" s="2074" t="s">
        <v>2</v>
      </c>
      <c r="C25" s="1987" t="s">
        <v>2</v>
      </c>
      <c r="D25" s="1987" t="s">
        <v>2</v>
      </c>
      <c r="E25" s="1987" t="s">
        <v>2</v>
      </c>
      <c r="F25" s="5670" t="s">
        <v>58</v>
      </c>
      <c r="G25" s="1939" t="s">
        <v>16</v>
      </c>
      <c r="H25" s="1941" t="s">
        <v>16</v>
      </c>
      <c r="I25" s="1936" t="s">
        <v>2</v>
      </c>
      <c r="J25" s="1793" t="s">
        <v>2</v>
      </c>
      <c r="K25" s="1793" t="s">
        <v>2</v>
      </c>
      <c r="L25" s="1795" t="s">
        <v>16</v>
      </c>
      <c r="M25" s="1793" t="s">
        <v>2</v>
      </c>
      <c r="N25" s="1790" t="s">
        <v>16</v>
      </c>
      <c r="O25" s="1941" t="s">
        <v>16</v>
      </c>
      <c r="P25" s="1936" t="s">
        <v>2</v>
      </c>
      <c r="Q25" s="1793" t="s">
        <v>2</v>
      </c>
      <c r="R25" s="1793" t="s">
        <v>2</v>
      </c>
      <c r="S25" s="1793" t="s">
        <v>2</v>
      </c>
      <c r="T25" s="1793" t="s">
        <v>2</v>
      </c>
      <c r="U25" s="1790" t="s">
        <v>16</v>
      </c>
      <c r="V25" s="1941" t="s">
        <v>16</v>
      </c>
      <c r="W25" s="1936" t="s">
        <v>2</v>
      </c>
      <c r="X25" s="1793" t="s">
        <v>2</v>
      </c>
      <c r="Y25" s="1793" t="s">
        <v>2</v>
      </c>
      <c r="Z25" s="1793" t="s">
        <v>2312</v>
      </c>
      <c r="AA25" s="1793" t="s">
        <v>2</v>
      </c>
      <c r="AB25" s="1790" t="s">
        <v>16</v>
      </c>
      <c r="AC25" s="1941" t="s">
        <v>16</v>
      </c>
      <c r="AD25" s="1936" t="s">
        <v>2</v>
      </c>
      <c r="AE25" s="1793" t="s">
        <v>2</v>
      </c>
      <c r="AF25" s="1793" t="s">
        <v>2</v>
      </c>
      <c r="AG25" s="1793" t="s">
        <v>2</v>
      </c>
      <c r="AH25" s="1793" t="s">
        <v>2</v>
      </c>
      <c r="AI25" s="1790" t="s">
        <v>16</v>
      </c>
      <c r="AJ25" s="1941" t="s">
        <v>16</v>
      </c>
      <c r="AK25" s="2074" t="s">
        <v>2</v>
      </c>
      <c r="AL25" s="1987" t="s">
        <v>2</v>
      </c>
      <c r="AM25" s="1987" t="s">
        <v>2</v>
      </c>
      <c r="AN25" s="1987" t="s">
        <v>2</v>
      </c>
      <c r="AO25" s="1987" t="s">
        <v>2</v>
      </c>
      <c r="AP25" s="1982" t="s">
        <v>16</v>
      </c>
      <c r="AQ25" s="1997" t="s">
        <v>16</v>
      </c>
      <c r="AR25" s="12">
        <f t="shared" si="0"/>
        <v>19</v>
      </c>
      <c r="AS25" s="13">
        <f t="shared" si="1"/>
        <v>0</v>
      </c>
      <c r="AT25" s="13">
        <f t="shared" si="2"/>
        <v>0</v>
      </c>
      <c r="AU25" s="13">
        <f t="shared" si="3"/>
        <v>11</v>
      </c>
      <c r="AV25" s="49">
        <f t="shared" si="4"/>
        <v>0</v>
      </c>
      <c r="AW25" s="49">
        <f t="shared" si="5"/>
        <v>0</v>
      </c>
      <c r="AX25" s="49">
        <v>0</v>
      </c>
      <c r="AY25" s="14">
        <f t="shared" si="6"/>
        <v>0</v>
      </c>
    </row>
    <row r="26" spans="1:53" ht="16.899999999999999" customHeight="1" thickBot="1">
      <c r="A26" s="5719" t="s">
        <v>729</v>
      </c>
      <c r="B26" s="4956" t="s">
        <v>58</v>
      </c>
      <c r="C26" s="1987" t="s">
        <v>2</v>
      </c>
      <c r="D26" s="1987" t="s">
        <v>2</v>
      </c>
      <c r="E26" s="1987" t="s">
        <v>2</v>
      </c>
      <c r="F26" s="4529" t="s">
        <v>15</v>
      </c>
      <c r="G26" s="1939" t="s">
        <v>16</v>
      </c>
      <c r="H26" s="1941" t="s">
        <v>16</v>
      </c>
      <c r="I26" s="1947" t="s">
        <v>3</v>
      </c>
      <c r="J26" s="1936" t="s">
        <v>2</v>
      </c>
      <c r="K26" s="4089" t="s">
        <v>15</v>
      </c>
      <c r="L26" s="1795" t="s">
        <v>16</v>
      </c>
      <c r="M26" s="1793" t="s">
        <v>2</v>
      </c>
      <c r="N26" s="1790" t="s">
        <v>16</v>
      </c>
      <c r="O26" s="5263" t="s">
        <v>1047</v>
      </c>
      <c r="P26" s="1947" t="s">
        <v>3</v>
      </c>
      <c r="Q26" s="1790" t="s">
        <v>16</v>
      </c>
      <c r="R26" s="1793" t="s">
        <v>2</v>
      </c>
      <c r="S26" s="5693" t="s">
        <v>806</v>
      </c>
      <c r="T26" s="5693" t="s">
        <v>806</v>
      </c>
      <c r="U26" s="1790" t="s">
        <v>16</v>
      </c>
      <c r="V26" s="1941" t="s">
        <v>16</v>
      </c>
      <c r="W26" s="4089" t="s">
        <v>15</v>
      </c>
      <c r="X26" s="1793" t="s">
        <v>2</v>
      </c>
      <c r="Y26" s="1792" t="s">
        <v>3</v>
      </c>
      <c r="Z26" s="1793" t="s">
        <v>2</v>
      </c>
      <c r="AA26" s="5694" t="s">
        <v>59</v>
      </c>
      <c r="AB26" s="5249" t="s">
        <v>1047</v>
      </c>
      <c r="AC26" s="1941" t="s">
        <v>16</v>
      </c>
      <c r="AD26" s="5693" t="s">
        <v>806</v>
      </c>
      <c r="AE26" s="5703" t="s">
        <v>806</v>
      </c>
      <c r="AF26" s="1790" t="s">
        <v>16</v>
      </c>
      <c r="AG26" s="1792" t="s">
        <v>3</v>
      </c>
      <c r="AH26" s="1793" t="s">
        <v>2</v>
      </c>
      <c r="AI26" s="1790" t="s">
        <v>16</v>
      </c>
      <c r="AJ26" s="1941" t="s">
        <v>16</v>
      </c>
      <c r="AK26" s="2074" t="s">
        <v>2</v>
      </c>
      <c r="AL26" s="1987" t="s">
        <v>2</v>
      </c>
      <c r="AM26" s="1987" t="s">
        <v>2</v>
      </c>
      <c r="AN26" s="1987" t="s">
        <v>2</v>
      </c>
      <c r="AO26" s="1987" t="s">
        <v>2</v>
      </c>
      <c r="AP26" s="1982" t="s">
        <v>16</v>
      </c>
      <c r="AQ26" s="1997" t="s">
        <v>16</v>
      </c>
      <c r="AR26" s="12">
        <f t="shared" si="0"/>
        <v>8</v>
      </c>
      <c r="AS26" s="13">
        <f t="shared" si="1"/>
        <v>4</v>
      </c>
      <c r="AT26" s="13">
        <f t="shared" si="2"/>
        <v>0</v>
      </c>
      <c r="AU26" s="13">
        <f t="shared" si="3"/>
        <v>11</v>
      </c>
      <c r="AV26" s="49">
        <f t="shared" si="4"/>
        <v>2</v>
      </c>
      <c r="AW26" s="49">
        <f t="shared" si="5"/>
        <v>0</v>
      </c>
      <c r="AX26" s="49">
        <v>2</v>
      </c>
      <c r="AY26" s="14">
        <f t="shared" si="6"/>
        <v>10</v>
      </c>
    </row>
    <row r="27" spans="1:53" ht="16.899999999999999" customHeight="1" thickBot="1">
      <c r="A27" s="5720" t="s">
        <v>26</v>
      </c>
      <c r="B27" s="2074" t="s">
        <v>2</v>
      </c>
      <c r="C27" s="2213" t="s">
        <v>15</v>
      </c>
      <c r="D27" s="1987" t="s">
        <v>2</v>
      </c>
      <c r="E27" s="1987" t="s">
        <v>2</v>
      </c>
      <c r="F27" s="2119" t="s">
        <v>2</v>
      </c>
      <c r="G27" s="1939" t="s">
        <v>16</v>
      </c>
      <c r="H27" s="1941" t="s">
        <v>16</v>
      </c>
      <c r="I27" s="1936" t="s">
        <v>2</v>
      </c>
      <c r="J27" s="4089" t="s">
        <v>15</v>
      </c>
      <c r="K27" s="1793" t="s">
        <v>2</v>
      </c>
      <c r="L27" s="5704" t="s">
        <v>1047</v>
      </c>
      <c r="M27" s="1792" t="s">
        <v>3</v>
      </c>
      <c r="N27" s="1790" t="s">
        <v>16</v>
      </c>
      <c r="O27" s="5723" t="s">
        <v>16</v>
      </c>
      <c r="P27" s="1936" t="s">
        <v>2</v>
      </c>
      <c r="Q27" s="1793" t="s">
        <v>2</v>
      </c>
      <c r="R27" s="1795" t="s">
        <v>15</v>
      </c>
      <c r="S27" s="1793" t="s">
        <v>2</v>
      </c>
      <c r="T27" s="4089" t="s">
        <v>15</v>
      </c>
      <c r="U27" s="1790" t="s">
        <v>16</v>
      </c>
      <c r="V27" s="1941" t="s">
        <v>16</v>
      </c>
      <c r="W27" s="1936" t="s">
        <v>2</v>
      </c>
      <c r="X27" s="5730" t="s">
        <v>2316</v>
      </c>
      <c r="Y27" s="1793" t="s">
        <v>2</v>
      </c>
      <c r="Z27" s="1792" t="s">
        <v>3</v>
      </c>
      <c r="AA27" s="1793" t="s">
        <v>2</v>
      </c>
      <c r="AB27" s="1790" t="s">
        <v>16</v>
      </c>
      <c r="AC27" s="5263" t="s">
        <v>1047</v>
      </c>
      <c r="AD27" s="1936" t="s">
        <v>2</v>
      </c>
      <c r="AE27" s="1792" t="s">
        <v>3</v>
      </c>
      <c r="AF27" s="1790" t="s">
        <v>16</v>
      </c>
      <c r="AG27" s="4089" t="s">
        <v>15</v>
      </c>
      <c r="AH27" s="1793" t="s">
        <v>2</v>
      </c>
      <c r="AI27" s="1790" t="s">
        <v>16</v>
      </c>
      <c r="AJ27" s="1941" t="s">
        <v>16</v>
      </c>
      <c r="AK27" s="2074" t="s">
        <v>2</v>
      </c>
      <c r="AL27" s="1987" t="s">
        <v>2</v>
      </c>
      <c r="AM27" s="1987" t="s">
        <v>2</v>
      </c>
      <c r="AN27" s="1987" t="s">
        <v>2</v>
      </c>
      <c r="AO27" s="1987" t="s">
        <v>2</v>
      </c>
      <c r="AP27" s="1982" t="s">
        <v>16</v>
      </c>
      <c r="AQ27" s="1997" t="s">
        <v>16</v>
      </c>
      <c r="AR27" s="12">
        <f t="shared" si="0"/>
        <v>14</v>
      </c>
      <c r="AS27" s="13">
        <f t="shared" si="1"/>
        <v>3</v>
      </c>
      <c r="AT27" s="13">
        <f t="shared" si="2"/>
        <v>0</v>
      </c>
      <c r="AU27" s="13">
        <f t="shared" si="3"/>
        <v>10</v>
      </c>
      <c r="AV27" s="49">
        <f t="shared" si="4"/>
        <v>2</v>
      </c>
      <c r="AW27" s="49">
        <f t="shared" si="5"/>
        <v>1</v>
      </c>
      <c r="AX27" s="49">
        <v>3</v>
      </c>
      <c r="AY27" s="14">
        <f t="shared" si="6"/>
        <v>8</v>
      </c>
    </row>
    <row r="28" spans="1:53" ht="16.899999999999999" customHeight="1">
      <c r="A28" s="5719" t="s">
        <v>428</v>
      </c>
      <c r="B28" s="2074" t="s">
        <v>2</v>
      </c>
      <c r="C28" s="1987" t="s">
        <v>2</v>
      </c>
      <c r="D28" s="2213" t="s">
        <v>15</v>
      </c>
      <c r="E28" s="1987" t="s">
        <v>15</v>
      </c>
      <c r="F28" s="2136" t="s">
        <v>3</v>
      </c>
      <c r="G28" s="1939" t="s">
        <v>16</v>
      </c>
      <c r="H28" s="1941" t="s">
        <v>16</v>
      </c>
      <c r="I28" s="1936" t="s">
        <v>2</v>
      </c>
      <c r="J28" s="1790" t="s">
        <v>16</v>
      </c>
      <c r="K28" s="1792" t="s">
        <v>3</v>
      </c>
      <c r="L28" s="5704" t="s">
        <v>1047</v>
      </c>
      <c r="M28" s="1793" t="s">
        <v>2</v>
      </c>
      <c r="N28" s="5248" t="s">
        <v>1047</v>
      </c>
      <c r="O28" s="1941" t="s">
        <v>16</v>
      </c>
      <c r="P28" s="5694" t="s">
        <v>59</v>
      </c>
      <c r="Q28" s="1792" t="s">
        <v>3</v>
      </c>
      <c r="R28" s="4089" t="s">
        <v>15</v>
      </c>
      <c r="S28" s="1793" t="s">
        <v>2</v>
      </c>
      <c r="T28" s="1792" t="s">
        <v>3</v>
      </c>
      <c r="U28" s="1790" t="s">
        <v>16</v>
      </c>
      <c r="V28" s="1941" t="s">
        <v>16</v>
      </c>
      <c r="W28" s="1936" t="s">
        <v>2</v>
      </c>
      <c r="X28" s="1793" t="s">
        <v>2</v>
      </c>
      <c r="Y28" s="1793" t="s">
        <v>2</v>
      </c>
      <c r="Z28" s="4089" t="s">
        <v>15</v>
      </c>
      <c r="AA28" s="1793" t="s">
        <v>2</v>
      </c>
      <c r="AB28" s="1790" t="s">
        <v>16</v>
      </c>
      <c r="AC28" s="1941" t="s">
        <v>16</v>
      </c>
      <c r="AD28" s="1947" t="s">
        <v>3</v>
      </c>
      <c r="AE28" s="1793" t="s">
        <v>2</v>
      </c>
      <c r="AF28" s="4089" t="s">
        <v>15</v>
      </c>
      <c r="AG28" s="1793" t="s">
        <v>2</v>
      </c>
      <c r="AH28" s="1793" t="s">
        <v>2</v>
      </c>
      <c r="AI28" s="1790" t="s">
        <v>16</v>
      </c>
      <c r="AJ28" s="5263" t="s">
        <v>1047</v>
      </c>
      <c r="AK28" s="2074" t="s">
        <v>2</v>
      </c>
      <c r="AL28" s="1987" t="s">
        <v>2</v>
      </c>
      <c r="AM28" s="1982" t="s">
        <v>16</v>
      </c>
      <c r="AN28" s="1987" t="s">
        <v>2</v>
      </c>
      <c r="AO28" s="1987" t="s">
        <v>2</v>
      </c>
      <c r="AP28" s="1982" t="s">
        <v>16</v>
      </c>
      <c r="AQ28" s="1997" t="s">
        <v>16</v>
      </c>
      <c r="AR28" s="12">
        <f t="shared" si="0"/>
        <v>13</v>
      </c>
      <c r="AS28" s="13">
        <f t="shared" si="1"/>
        <v>4</v>
      </c>
      <c r="AT28" s="13">
        <f t="shared" si="2"/>
        <v>0</v>
      </c>
      <c r="AU28" s="13">
        <f t="shared" si="3"/>
        <v>9</v>
      </c>
      <c r="AV28" s="49">
        <f t="shared" si="4"/>
        <v>3</v>
      </c>
      <c r="AW28" s="49">
        <f t="shared" si="5"/>
        <v>1</v>
      </c>
      <c r="AX28" s="49">
        <v>3</v>
      </c>
      <c r="AY28" s="14">
        <f t="shared" si="6"/>
        <v>11</v>
      </c>
      <c r="BA28" s="5468"/>
    </row>
    <row r="29" spans="1:53" ht="16.899999999999999" customHeight="1">
      <c r="A29" s="5720" t="s">
        <v>27</v>
      </c>
      <c r="B29" s="4480" t="s">
        <v>15</v>
      </c>
      <c r="C29" s="1978" t="s">
        <v>3</v>
      </c>
      <c r="D29" s="1987" t="s">
        <v>2</v>
      </c>
      <c r="E29" s="1987" t="s">
        <v>2</v>
      </c>
      <c r="F29" s="2136" t="s">
        <v>3</v>
      </c>
      <c r="G29" s="1939" t="s">
        <v>16</v>
      </c>
      <c r="H29" s="1941" t="s">
        <v>16</v>
      </c>
      <c r="I29" s="1936" t="s">
        <v>2</v>
      </c>
      <c r="J29" s="1790" t="s">
        <v>16</v>
      </c>
      <c r="K29" s="1793" t="s">
        <v>2</v>
      </c>
      <c r="L29" s="5704" t="s">
        <v>1047</v>
      </c>
      <c r="M29" s="1793" t="s">
        <v>2</v>
      </c>
      <c r="N29" s="5248" t="s">
        <v>1047</v>
      </c>
      <c r="O29" s="1941" t="s">
        <v>16</v>
      </c>
      <c r="P29" s="1936" t="s">
        <v>2</v>
      </c>
      <c r="Q29" s="1793" t="s">
        <v>2</v>
      </c>
      <c r="R29" s="1795" t="s">
        <v>15</v>
      </c>
      <c r="S29" s="2826" t="s">
        <v>3</v>
      </c>
      <c r="T29" s="1793" t="s">
        <v>2</v>
      </c>
      <c r="U29" s="1790" t="s">
        <v>16</v>
      </c>
      <c r="V29" s="1941" t="s">
        <v>16</v>
      </c>
      <c r="W29" s="1936" t="s">
        <v>2</v>
      </c>
      <c r="X29" s="4089" t="s">
        <v>15</v>
      </c>
      <c r="Y29" s="1793" t="s">
        <v>2312</v>
      </c>
      <c r="Z29" s="1793" t="s">
        <v>2</v>
      </c>
      <c r="AA29" s="1792" t="s">
        <v>3</v>
      </c>
      <c r="AB29" s="1790" t="s">
        <v>16</v>
      </c>
      <c r="AC29" s="1941" t="s">
        <v>16</v>
      </c>
      <c r="AD29" s="1936" t="s">
        <v>2</v>
      </c>
      <c r="AE29" s="1793" t="s">
        <v>2</v>
      </c>
      <c r="AF29" s="1793" t="s">
        <v>2</v>
      </c>
      <c r="AG29" s="1793" t="s">
        <v>2</v>
      </c>
      <c r="AH29" s="1792" t="s">
        <v>3</v>
      </c>
      <c r="AI29" s="1790" t="s">
        <v>16</v>
      </c>
      <c r="AJ29" s="5263" t="s">
        <v>1047</v>
      </c>
      <c r="AK29" s="2074" t="s">
        <v>2</v>
      </c>
      <c r="AL29" s="1987" t="s">
        <v>2</v>
      </c>
      <c r="AM29" s="1982" t="s">
        <v>16</v>
      </c>
      <c r="AN29" s="1987" t="s">
        <v>2</v>
      </c>
      <c r="AO29" s="1987" t="s">
        <v>2</v>
      </c>
      <c r="AP29" s="1982" t="s">
        <v>16</v>
      </c>
      <c r="AQ29" s="1997" t="s">
        <v>16</v>
      </c>
      <c r="AR29" s="12">
        <f t="shared" si="0"/>
        <v>15</v>
      </c>
      <c r="AS29" s="13">
        <f t="shared" si="1"/>
        <v>3</v>
      </c>
      <c r="AT29" s="13">
        <f t="shared" si="2"/>
        <v>0</v>
      </c>
      <c r="AU29" s="13">
        <f t="shared" si="3"/>
        <v>9</v>
      </c>
      <c r="AV29" s="49">
        <f t="shared" si="4"/>
        <v>3</v>
      </c>
      <c r="AW29" s="49">
        <f t="shared" si="5"/>
        <v>1</v>
      </c>
      <c r="AX29" s="49">
        <v>2</v>
      </c>
      <c r="AY29" s="14">
        <f t="shared" si="6"/>
        <v>9</v>
      </c>
    </row>
    <row r="30" spans="1:53" ht="16.899999999999999" customHeight="1" thickBot="1">
      <c r="A30" s="5719" t="s">
        <v>19</v>
      </c>
      <c r="B30" s="2068" t="s">
        <v>3</v>
      </c>
      <c r="C30" s="1982" t="s">
        <v>16</v>
      </c>
      <c r="D30" s="1987" t="s">
        <v>15</v>
      </c>
      <c r="E30" s="1987" t="s">
        <v>2</v>
      </c>
      <c r="F30" s="2119" t="s">
        <v>2</v>
      </c>
      <c r="G30" s="1939" t="s">
        <v>16</v>
      </c>
      <c r="H30" s="1941" t="s">
        <v>16</v>
      </c>
      <c r="I30" s="1936" t="s">
        <v>2</v>
      </c>
      <c r="J30" s="1947" t="s">
        <v>3</v>
      </c>
      <c r="K30" s="4076" t="s">
        <v>15</v>
      </c>
      <c r="L30" s="1795" t="s">
        <v>16</v>
      </c>
      <c r="M30" s="1793" t="s">
        <v>2</v>
      </c>
      <c r="N30" s="1936" t="s">
        <v>2</v>
      </c>
      <c r="O30" s="1941" t="s">
        <v>16</v>
      </c>
      <c r="P30" s="4090" t="s">
        <v>15</v>
      </c>
      <c r="Q30" s="1793" t="s">
        <v>2</v>
      </c>
      <c r="R30" s="1793" t="s">
        <v>2313</v>
      </c>
      <c r="S30" s="1793" t="s">
        <v>2</v>
      </c>
      <c r="T30" s="1793" t="s">
        <v>2</v>
      </c>
      <c r="U30" s="1935" t="s">
        <v>3</v>
      </c>
      <c r="V30" s="1941" t="s">
        <v>16</v>
      </c>
      <c r="W30" s="1792" t="s">
        <v>3</v>
      </c>
      <c r="X30" s="1792" t="s">
        <v>3</v>
      </c>
      <c r="Y30" s="1793" t="s">
        <v>2</v>
      </c>
      <c r="Z30" s="1790" t="s">
        <v>16</v>
      </c>
      <c r="AA30" s="1790" t="s">
        <v>16</v>
      </c>
      <c r="AB30" s="5248" t="s">
        <v>1047</v>
      </c>
      <c r="AC30" s="1941" t="s">
        <v>16</v>
      </c>
      <c r="AD30" s="4090" t="s">
        <v>15</v>
      </c>
      <c r="AE30" s="1793" t="s">
        <v>2</v>
      </c>
      <c r="AF30" s="1793" t="s">
        <v>2</v>
      </c>
      <c r="AG30" s="1793" t="s">
        <v>2</v>
      </c>
      <c r="AH30" s="1793" t="s">
        <v>2</v>
      </c>
      <c r="AI30" s="1790" t="s">
        <v>16</v>
      </c>
      <c r="AJ30" s="1941" t="s">
        <v>16</v>
      </c>
      <c r="AK30" s="2074" t="s">
        <v>2</v>
      </c>
      <c r="AL30" s="1982" t="s">
        <v>16</v>
      </c>
      <c r="AM30" s="1987" t="s">
        <v>2</v>
      </c>
      <c r="AN30" s="1987" t="s">
        <v>2</v>
      </c>
      <c r="AO30" s="1987" t="s">
        <v>2</v>
      </c>
      <c r="AP30" s="4770" t="s">
        <v>1047</v>
      </c>
      <c r="AQ30" s="1997" t="s">
        <v>16</v>
      </c>
      <c r="AR30" s="12">
        <f t="shared" si="0"/>
        <v>14</v>
      </c>
      <c r="AS30" s="13">
        <f t="shared" si="1"/>
        <v>4</v>
      </c>
      <c r="AT30" s="13">
        <f t="shared" si="2"/>
        <v>0</v>
      </c>
      <c r="AU30" s="13">
        <f t="shared" si="3"/>
        <v>10</v>
      </c>
      <c r="AV30" s="49">
        <f t="shared" si="4"/>
        <v>1</v>
      </c>
      <c r="AW30" s="49">
        <f t="shared" si="5"/>
        <v>0</v>
      </c>
      <c r="AX30" s="49">
        <v>2</v>
      </c>
      <c r="AY30" s="14">
        <f t="shared" si="6"/>
        <v>9</v>
      </c>
      <c r="BA30" s="4126">
        <v>1.75</v>
      </c>
    </row>
    <row r="31" spans="1:53" ht="16.899999999999999" customHeight="1">
      <c r="A31" s="5719" t="s">
        <v>524</v>
      </c>
      <c r="B31" s="2074" t="s">
        <v>2</v>
      </c>
      <c r="C31" s="1987" t="s">
        <v>2</v>
      </c>
      <c r="D31" s="1982" t="s">
        <v>16</v>
      </c>
      <c r="E31" s="1987" t="s">
        <v>2</v>
      </c>
      <c r="F31" s="2119" t="s">
        <v>2</v>
      </c>
      <c r="G31" s="1939" t="s">
        <v>16</v>
      </c>
      <c r="H31" s="1941" t="s">
        <v>16</v>
      </c>
      <c r="I31" s="1936" t="s">
        <v>2</v>
      </c>
      <c r="J31" s="1793" t="s">
        <v>2</v>
      </c>
      <c r="K31" s="1793" t="s">
        <v>2</v>
      </c>
      <c r="L31" s="1795" t="s">
        <v>16</v>
      </c>
      <c r="M31" s="1793" t="s">
        <v>2</v>
      </c>
      <c r="N31" s="1790" t="s">
        <v>16</v>
      </c>
      <c r="O31" s="1941" t="s">
        <v>16</v>
      </c>
      <c r="P31" s="1936" t="s">
        <v>2</v>
      </c>
      <c r="Q31" s="1793" t="s">
        <v>2</v>
      </c>
      <c r="R31" s="1793" t="s">
        <v>2</v>
      </c>
      <c r="S31" s="4089" t="s">
        <v>15</v>
      </c>
      <c r="T31" s="1793" t="s">
        <v>2</v>
      </c>
      <c r="U31" s="1790" t="s">
        <v>16</v>
      </c>
      <c r="V31" s="5263" t="s">
        <v>1047</v>
      </c>
      <c r="W31" s="1790" t="s">
        <v>16</v>
      </c>
      <c r="X31" s="1793" t="s">
        <v>2</v>
      </c>
      <c r="Y31" s="1793" t="s">
        <v>2</v>
      </c>
      <c r="Z31" s="1793" t="s">
        <v>2</v>
      </c>
      <c r="AA31" s="1793" t="s">
        <v>2</v>
      </c>
      <c r="AB31" s="1790" t="s">
        <v>16</v>
      </c>
      <c r="AC31" s="1941" t="s">
        <v>16</v>
      </c>
      <c r="AD31" s="1936" t="s">
        <v>2</v>
      </c>
      <c r="AE31" s="4089" t="s">
        <v>15</v>
      </c>
      <c r="AF31" s="1793" t="s">
        <v>2</v>
      </c>
      <c r="AG31" s="1793" t="s">
        <v>2</v>
      </c>
      <c r="AH31" s="1793" t="s">
        <v>2</v>
      </c>
      <c r="AI31" s="1790" t="s">
        <v>16</v>
      </c>
      <c r="AJ31" s="1941" t="s">
        <v>16</v>
      </c>
      <c r="AK31" s="2074" t="s">
        <v>2</v>
      </c>
      <c r="AL31" s="1982" t="s">
        <v>16</v>
      </c>
      <c r="AM31" s="1987" t="s">
        <v>2</v>
      </c>
      <c r="AN31" s="1987" t="s">
        <v>2</v>
      </c>
      <c r="AO31" s="1987" t="s">
        <v>2</v>
      </c>
      <c r="AP31" s="4770" t="s">
        <v>1047</v>
      </c>
      <c r="AQ31" s="1997" t="s">
        <v>16</v>
      </c>
      <c r="AR31" s="12">
        <f t="shared" si="0"/>
        <v>18</v>
      </c>
      <c r="AS31" s="13">
        <f t="shared" si="1"/>
        <v>0</v>
      </c>
      <c r="AT31" s="13">
        <f t="shared" si="2"/>
        <v>0</v>
      </c>
      <c r="AU31" s="13">
        <f t="shared" si="3"/>
        <v>11</v>
      </c>
      <c r="AV31" s="49">
        <f t="shared" si="4"/>
        <v>1</v>
      </c>
      <c r="AW31" s="49">
        <f t="shared" si="5"/>
        <v>0</v>
      </c>
      <c r="AX31" s="49">
        <v>2</v>
      </c>
      <c r="AY31" s="14">
        <f t="shared" si="6"/>
        <v>1</v>
      </c>
    </row>
    <row r="32" spans="1:53" ht="16.899999999999999" customHeight="1">
      <c r="A32" s="5719" t="s">
        <v>25</v>
      </c>
      <c r="B32" s="2074" t="s">
        <v>2</v>
      </c>
      <c r="C32" s="1987" t="s">
        <v>2</v>
      </c>
      <c r="D32" s="1978" t="s">
        <v>3</v>
      </c>
      <c r="E32" s="4480" t="s">
        <v>15</v>
      </c>
      <c r="F32" s="2119" t="s">
        <v>2</v>
      </c>
      <c r="G32" s="1939" t="s">
        <v>16</v>
      </c>
      <c r="H32" s="5263" t="s">
        <v>1047</v>
      </c>
      <c r="I32" s="4090" t="s">
        <v>15</v>
      </c>
      <c r="J32" s="1793" t="s">
        <v>2</v>
      </c>
      <c r="K32" s="1790" t="s">
        <v>16</v>
      </c>
      <c r="L32" s="1795" t="s">
        <v>16</v>
      </c>
      <c r="M32" s="1793" t="s">
        <v>2</v>
      </c>
      <c r="N32" s="1790" t="s">
        <v>16</v>
      </c>
      <c r="O32" s="1941" t="s">
        <v>16</v>
      </c>
      <c r="P32" s="1947" t="s">
        <v>3</v>
      </c>
      <c r="Q32" s="1793" t="s">
        <v>2</v>
      </c>
      <c r="R32" s="1793" t="s">
        <v>2</v>
      </c>
      <c r="S32" s="1793" t="s">
        <v>2</v>
      </c>
      <c r="T32" s="1793" t="s">
        <v>2</v>
      </c>
      <c r="U32" s="1790" t="s">
        <v>16</v>
      </c>
      <c r="V32" s="1941" t="s">
        <v>16</v>
      </c>
      <c r="W32" s="1793" t="s">
        <v>2</v>
      </c>
      <c r="X32" s="1792" t="s">
        <v>3</v>
      </c>
      <c r="Y32" s="4089" t="s">
        <v>15</v>
      </c>
      <c r="Z32" s="1793" t="s">
        <v>2</v>
      </c>
      <c r="AA32" s="1793" t="s">
        <v>2</v>
      </c>
      <c r="AB32" s="1941" t="s">
        <v>16</v>
      </c>
      <c r="AC32" s="1941" t="s">
        <v>16</v>
      </c>
      <c r="AD32" s="1936" t="s">
        <v>2</v>
      </c>
      <c r="AE32" s="1793" t="s">
        <v>2</v>
      </c>
      <c r="AF32" s="1792" t="s">
        <v>3</v>
      </c>
      <c r="AG32" s="1793" t="s">
        <v>2</v>
      </c>
      <c r="AH32" s="4089" t="s">
        <v>15</v>
      </c>
      <c r="AI32" s="1790" t="s">
        <v>16</v>
      </c>
      <c r="AJ32" s="1941" t="s">
        <v>16</v>
      </c>
      <c r="AK32" s="2074" t="s">
        <v>2</v>
      </c>
      <c r="AL32" s="1987" t="s">
        <v>2</v>
      </c>
      <c r="AM32" s="1987" t="s">
        <v>2</v>
      </c>
      <c r="AN32" s="1987" t="s">
        <v>2</v>
      </c>
      <c r="AO32" s="1987" t="s">
        <v>2</v>
      </c>
      <c r="AP32" s="1982" t="s">
        <v>16</v>
      </c>
      <c r="AQ32" s="4954" t="s">
        <v>1047</v>
      </c>
      <c r="AR32" s="12">
        <f t="shared" si="0"/>
        <v>15</v>
      </c>
      <c r="AS32" s="13">
        <f t="shared" si="1"/>
        <v>3</v>
      </c>
      <c r="AT32" s="13">
        <f t="shared" si="2"/>
        <v>0</v>
      </c>
      <c r="AU32" s="13">
        <f t="shared" si="3"/>
        <v>11</v>
      </c>
      <c r="AV32" s="49">
        <f t="shared" si="4"/>
        <v>1</v>
      </c>
      <c r="AW32" s="49">
        <f t="shared" si="5"/>
        <v>0</v>
      </c>
      <c r="AX32" s="49">
        <v>3</v>
      </c>
      <c r="AY32" s="14">
        <f t="shared" si="6"/>
        <v>7</v>
      </c>
    </row>
    <row r="33" spans="1:53" ht="16.899999999999999" customHeight="1" thickBot="1">
      <c r="A33" s="5721" t="s">
        <v>177</v>
      </c>
      <c r="B33" s="2062" t="s">
        <v>2</v>
      </c>
      <c r="C33" s="1999" t="s">
        <v>2</v>
      </c>
      <c r="D33" s="1999" t="s">
        <v>2</v>
      </c>
      <c r="E33" s="1999" t="s">
        <v>2</v>
      </c>
      <c r="F33" s="2228" t="s">
        <v>2</v>
      </c>
      <c r="G33" s="2772" t="s">
        <v>16</v>
      </c>
      <c r="H33" s="5266" t="s">
        <v>1047</v>
      </c>
      <c r="I33" s="1953" t="s">
        <v>2</v>
      </c>
      <c r="J33" s="1802" t="s">
        <v>2</v>
      </c>
      <c r="K33" s="1802" t="s">
        <v>2</v>
      </c>
      <c r="L33" s="1799" t="s">
        <v>16</v>
      </c>
      <c r="M33" s="1798" t="s">
        <v>16</v>
      </c>
      <c r="N33" s="1798" t="s">
        <v>16</v>
      </c>
      <c r="O33" s="1944" t="s">
        <v>16</v>
      </c>
      <c r="P33" s="1953" t="s">
        <v>2</v>
      </c>
      <c r="Q33" s="4076" t="s">
        <v>15</v>
      </c>
      <c r="R33" s="1802" t="s">
        <v>2</v>
      </c>
      <c r="S33" s="1802" t="s">
        <v>2</v>
      </c>
      <c r="T33" s="1802" t="s">
        <v>2</v>
      </c>
      <c r="U33" s="1798" t="s">
        <v>16</v>
      </c>
      <c r="V33" s="1944" t="s">
        <v>16</v>
      </c>
      <c r="W33" s="4080" t="s">
        <v>15</v>
      </c>
      <c r="X33" s="1798" t="s">
        <v>16</v>
      </c>
      <c r="Y33" s="1802" t="s">
        <v>2</v>
      </c>
      <c r="Z33" s="1802" t="s">
        <v>2</v>
      </c>
      <c r="AA33" s="1802" t="s">
        <v>2</v>
      </c>
      <c r="AB33" s="1941" t="s">
        <v>16</v>
      </c>
      <c r="AC33" s="5263" t="s">
        <v>1047</v>
      </c>
      <c r="AD33" s="1953" t="s">
        <v>2</v>
      </c>
      <c r="AE33" s="1802" t="s">
        <v>2</v>
      </c>
      <c r="AF33" s="1802" t="s">
        <v>2</v>
      </c>
      <c r="AG33" s="1802" t="s">
        <v>2</v>
      </c>
      <c r="AH33" s="1802" t="s">
        <v>2</v>
      </c>
      <c r="AI33" s="1798" t="s">
        <v>16</v>
      </c>
      <c r="AJ33" s="1944" t="s">
        <v>16</v>
      </c>
      <c r="AK33" s="2062" t="s">
        <v>2</v>
      </c>
      <c r="AL33" s="1999" t="s">
        <v>2</v>
      </c>
      <c r="AM33" s="1999" t="s">
        <v>2</v>
      </c>
      <c r="AN33" s="1999" t="s">
        <v>2</v>
      </c>
      <c r="AO33" s="1999" t="s">
        <v>2</v>
      </c>
      <c r="AP33" s="2003" t="s">
        <v>16</v>
      </c>
      <c r="AQ33" s="4957" t="s">
        <v>1047</v>
      </c>
      <c r="AR33" s="1735">
        <f t="shared" si="0"/>
        <v>17</v>
      </c>
      <c r="AS33" s="20">
        <f t="shared" si="1"/>
        <v>0</v>
      </c>
      <c r="AT33" s="20">
        <f t="shared" si="2"/>
        <v>0</v>
      </c>
      <c r="AU33" s="20">
        <f t="shared" si="3"/>
        <v>11</v>
      </c>
      <c r="AV33" s="1778">
        <f t="shared" si="4"/>
        <v>2</v>
      </c>
      <c r="AW33" s="1778">
        <f t="shared" si="5"/>
        <v>0</v>
      </c>
      <c r="AX33" s="1778">
        <v>2</v>
      </c>
      <c r="AY33" s="1595">
        <f t="shared" si="6"/>
        <v>2</v>
      </c>
    </row>
    <row r="34" spans="1:53">
      <c r="A34" s="3777" t="s">
        <v>527</v>
      </c>
      <c r="B34" s="1590" t="s">
        <v>1047</v>
      </c>
      <c r="C34" s="16" t="s">
        <v>1708</v>
      </c>
      <c r="D34" s="459" t="s">
        <v>16</v>
      </c>
      <c r="E34" s="5651" t="s">
        <v>1934</v>
      </c>
      <c r="F34" s="5652" t="s">
        <v>1934</v>
      </c>
      <c r="G34" s="5653" t="s">
        <v>1047</v>
      </c>
      <c r="H34" s="3167" t="s">
        <v>1708</v>
      </c>
      <c r="I34" s="3398"/>
      <c r="J34" s="1597"/>
      <c r="K34" s="1597"/>
      <c r="L34" s="3356"/>
      <c r="M34" s="1597"/>
      <c r="N34" s="4115"/>
      <c r="O34" s="4122"/>
      <c r="P34" s="5224"/>
      <c r="Q34" s="1597"/>
      <c r="R34" s="1597"/>
      <c r="S34" s="1597"/>
      <c r="T34" s="1597"/>
      <c r="U34" s="4249"/>
      <c r="V34" s="4122"/>
      <c r="W34" s="3398"/>
      <c r="X34" s="1597"/>
      <c r="Y34" s="1597"/>
      <c r="Z34" s="1597"/>
      <c r="AA34" s="1597"/>
      <c r="AB34" s="4115"/>
      <c r="AC34" s="4122"/>
      <c r="AD34" s="4723"/>
      <c r="AE34" s="1597"/>
      <c r="AF34" s="1597"/>
      <c r="AG34" s="1597"/>
      <c r="AH34" s="1597"/>
      <c r="AI34" s="4115"/>
      <c r="AJ34" s="3167"/>
      <c r="AK34" s="3449"/>
      <c r="AL34" s="1597"/>
      <c r="AM34" s="1597"/>
      <c r="AN34" s="1597"/>
      <c r="AO34" s="1597"/>
      <c r="AP34" s="5654"/>
      <c r="AQ34" s="3167"/>
      <c r="AR34" s="3449">
        <f>COUNTIF(I34:AJ34,$AR$4)</f>
        <v>0</v>
      </c>
      <c r="AS34" s="1597">
        <f>COUNTIF(I34:AJ34,$AS$4)</f>
        <v>0</v>
      </c>
      <c r="AT34" s="1597">
        <f>COUNTIF(I34:AJ34,$AT$4)</f>
        <v>0</v>
      </c>
      <c r="AU34" s="1597">
        <f>COUNTIF(I34:AJ34,$AU$4)</f>
        <v>0</v>
      </c>
      <c r="AV34" s="1847">
        <v>0</v>
      </c>
      <c r="AW34" s="1847">
        <f>IF(L34="off",0,1)+IF(U34="off",0,1)</f>
        <v>2</v>
      </c>
      <c r="AX34" s="1847" t="e">
        <f ca="1">[1]!ColorCount(I34:AJ34,$AX$4)</f>
        <v>#NAME?</v>
      </c>
      <c r="AY34" s="3167">
        <f>COUNTIF(I34:AJ34,"D1")*1+COUNTIF(I34:AJ34,"D2")*2</f>
        <v>0</v>
      </c>
      <c r="BA34" s="5468">
        <v>1</v>
      </c>
    </row>
    <row r="35" spans="1:53">
      <c r="A35" s="3173" t="s">
        <v>2286</v>
      </c>
      <c r="B35" s="1593" t="s">
        <v>1047</v>
      </c>
      <c r="C35" s="13" t="s">
        <v>704</v>
      </c>
      <c r="D35" s="13" t="s">
        <v>1047</v>
      </c>
      <c r="E35" s="13" t="s">
        <v>1047</v>
      </c>
      <c r="F35" s="14" t="s">
        <v>1047</v>
      </c>
      <c r="G35" s="5655" t="s">
        <v>5</v>
      </c>
      <c r="H35" s="2311" t="s">
        <v>5</v>
      </c>
      <c r="I35" s="1593"/>
      <c r="J35" s="13"/>
      <c r="K35" s="13"/>
      <c r="L35" s="3242"/>
      <c r="M35" s="13"/>
      <c r="N35" s="439"/>
      <c r="O35" s="2311"/>
      <c r="P35" s="4257"/>
      <c r="Q35" s="13"/>
      <c r="R35" s="13"/>
      <c r="S35" s="13"/>
      <c r="T35" s="13"/>
      <c r="U35" s="3242"/>
      <c r="V35" s="2311"/>
      <c r="W35" s="446"/>
      <c r="X35" s="13"/>
      <c r="Y35" s="13"/>
      <c r="Z35" s="13"/>
      <c r="AA35" s="13"/>
      <c r="AB35" s="13"/>
      <c r="AC35" s="2311"/>
      <c r="AD35" s="446"/>
      <c r="AE35" s="13"/>
      <c r="AF35" s="13"/>
      <c r="AG35" s="13"/>
      <c r="AH35" s="13"/>
      <c r="AI35" s="13"/>
      <c r="AJ35" s="14"/>
      <c r="AK35" s="12"/>
      <c r="AL35" s="13"/>
      <c r="AM35" s="13"/>
      <c r="AN35" s="13"/>
      <c r="AO35" s="13"/>
      <c r="AP35" s="3776"/>
      <c r="AQ35" s="2311"/>
      <c r="AR35" s="12">
        <f>COUNTIF(I35:AJ35,$AR$4)</f>
        <v>0</v>
      </c>
      <c r="AS35" s="13">
        <f>COUNTIF(I35:AJ35,$AS$4)</f>
        <v>0</v>
      </c>
      <c r="AT35" s="13">
        <f>COUNTIF(I35:AJ35,$AT$4)</f>
        <v>0</v>
      </c>
      <c r="AU35" s="13">
        <f>COUNTIF(I35:AJ35,$AU$4)</f>
        <v>0</v>
      </c>
      <c r="AV35" s="49">
        <v>0</v>
      </c>
      <c r="AW35" s="49">
        <f>IF(L35="off",0,1)+IF(U35="off",0,1)</f>
        <v>2</v>
      </c>
      <c r="AX35" s="49" t="e">
        <f ca="1">[1]!ColorCount(I35:AJ35,$AX$4)</f>
        <v>#NAME?</v>
      </c>
      <c r="AY35" s="14">
        <f>COUNTIF(I35:AJ35,"D1")*1+COUNTIF(I35:AJ35,"D2")*2</f>
        <v>0</v>
      </c>
    </row>
    <row r="36" spans="1:53">
      <c r="A36" s="4912" t="s">
        <v>1547</v>
      </c>
      <c r="B36" s="1593" t="s">
        <v>5</v>
      </c>
      <c r="C36" s="13" t="s">
        <v>5</v>
      </c>
      <c r="D36" s="13" t="s">
        <v>1708</v>
      </c>
      <c r="E36" s="13" t="s">
        <v>1047</v>
      </c>
      <c r="F36" s="14" t="s">
        <v>1047</v>
      </c>
      <c r="G36" s="5656" t="s">
        <v>1708</v>
      </c>
      <c r="H36" s="2311" t="s">
        <v>1047</v>
      </c>
      <c r="I36" s="446"/>
      <c r="J36" s="439"/>
      <c r="K36" s="13"/>
      <c r="L36" s="3242"/>
      <c r="M36" s="13"/>
      <c r="N36" s="13"/>
      <c r="O36" s="14"/>
      <c r="P36" s="5228"/>
      <c r="Q36" s="439"/>
      <c r="R36" s="439"/>
      <c r="S36" s="13"/>
      <c r="T36" s="13"/>
      <c r="U36" s="3242"/>
      <c r="V36" s="14"/>
      <c r="W36" s="1593"/>
      <c r="X36" s="439"/>
      <c r="Y36" s="439"/>
      <c r="Z36" s="13"/>
      <c r="AA36" s="13"/>
      <c r="AB36" s="13"/>
      <c r="AC36" s="14"/>
      <c r="AD36" s="1593"/>
      <c r="AE36" s="439"/>
      <c r="AF36" s="439"/>
      <c r="AG36" s="13"/>
      <c r="AH36" s="13"/>
      <c r="AI36" s="13"/>
      <c r="AJ36" s="14"/>
      <c r="AK36" s="12"/>
      <c r="AL36" s="13"/>
      <c r="AM36" s="13"/>
      <c r="AN36" s="13"/>
      <c r="AO36" s="13"/>
      <c r="AP36" s="49"/>
      <c r="AQ36" s="2311"/>
      <c r="AR36" s="12">
        <f>COUNTIF(I36:AJ36,$AR$4)</f>
        <v>0</v>
      </c>
      <c r="AS36" s="13">
        <f>COUNTIF(I36:AJ36,$AS$4)</f>
        <v>0</v>
      </c>
      <c r="AT36" s="13">
        <f>COUNTIF(I36:AJ36,$AT$4)</f>
        <v>0</v>
      </c>
      <c r="AU36" s="13">
        <f>COUNTIF(I36:AJ36,$AU$4)</f>
        <v>0</v>
      </c>
      <c r="AV36" s="49">
        <v>0</v>
      </c>
      <c r="AW36" s="49">
        <f>IF(L36="off",0,1)+IF(U36="off",0,1)</f>
        <v>2</v>
      </c>
      <c r="AX36" s="49" t="e">
        <f ca="1">[1]!ColorCount(I36:AJ36,$AX$4)</f>
        <v>#NAME?</v>
      </c>
      <c r="AY36" s="14">
        <f>COUNTIF(I36:AJ36,"D1")*1+COUNTIF(I36:AJ36,"D2")*2</f>
        <v>0</v>
      </c>
      <c r="BA36" s="4126">
        <v>2</v>
      </c>
    </row>
    <row r="37" spans="1:53" ht="17.25" thickBot="1">
      <c r="A37" s="3174" t="s">
        <v>1776</v>
      </c>
      <c r="B37" s="1594" t="s">
        <v>1708</v>
      </c>
      <c r="C37" s="451" t="s">
        <v>1047</v>
      </c>
      <c r="D37" s="451" t="s">
        <v>1047</v>
      </c>
      <c r="E37" s="451" t="s">
        <v>58</v>
      </c>
      <c r="F37" s="1595" t="s">
        <v>1708</v>
      </c>
      <c r="G37" s="5657" t="s">
        <v>5</v>
      </c>
      <c r="H37" s="1595" t="s">
        <v>5</v>
      </c>
      <c r="I37" s="1594"/>
      <c r="J37" s="20"/>
      <c r="K37" s="451"/>
      <c r="L37" s="33"/>
      <c r="M37" s="20"/>
      <c r="N37" s="20"/>
      <c r="O37" s="1595"/>
      <c r="P37" s="4260"/>
      <c r="Q37" s="20"/>
      <c r="R37" s="20"/>
      <c r="S37" s="451"/>
      <c r="T37" s="451"/>
      <c r="U37" s="3243"/>
      <c r="V37" s="1595"/>
      <c r="W37" s="1594"/>
      <c r="X37" s="20"/>
      <c r="Y37" s="20"/>
      <c r="Z37" s="451"/>
      <c r="AA37" s="451"/>
      <c r="AB37" s="20"/>
      <c r="AC37" s="1595"/>
      <c r="AD37" s="1594"/>
      <c r="AE37" s="20"/>
      <c r="AF37" s="20"/>
      <c r="AG37" s="20"/>
      <c r="AH37" s="451"/>
      <c r="AI37" s="451"/>
      <c r="AJ37" s="2317"/>
      <c r="AK37" s="4368"/>
      <c r="AL37" s="451"/>
      <c r="AM37" s="451"/>
      <c r="AN37" s="451"/>
      <c r="AO37" s="451"/>
      <c r="AP37" s="1778"/>
      <c r="AQ37" s="1595"/>
      <c r="AR37" s="1735">
        <f>COUNTIF(I37:AJ37,$AR$4)</f>
        <v>0</v>
      </c>
      <c r="AS37" s="20">
        <f>COUNTIF(I37:AJ37,$AS$4)</f>
        <v>0</v>
      </c>
      <c r="AT37" s="20">
        <f>COUNTIF(I37:AJ37,$AT$4)</f>
        <v>0</v>
      </c>
      <c r="AU37" s="20">
        <f>COUNTIF(I37:AJ37,$AU$4)</f>
        <v>0</v>
      </c>
      <c r="AV37" s="1778">
        <v>0</v>
      </c>
      <c r="AW37" s="1778">
        <f>IF(L37="off",0,1)+IF(U37="off",0,1)</f>
        <v>2</v>
      </c>
      <c r="AX37" s="1778" t="e">
        <f ca="1">[1]!ColorCount(I37:AJ37,$AX$4)</f>
        <v>#NAME?</v>
      </c>
      <c r="AY37" s="1595">
        <f>COUNTIF(I37:AJ37,"D1")*1+COUNTIF(I37:AJ37,"D2")*2</f>
        <v>0</v>
      </c>
    </row>
    <row r="38" spans="1:53">
      <c r="A38" s="4818" t="s">
        <v>2</v>
      </c>
      <c r="B38" s="4620">
        <v>3</v>
      </c>
      <c r="C38" s="4620">
        <v>3</v>
      </c>
      <c r="D38" s="4620">
        <v>3</v>
      </c>
      <c r="E38" s="4620">
        <v>3</v>
      </c>
      <c r="F38" s="4620">
        <v>3</v>
      </c>
      <c r="G38" s="4620">
        <v>0</v>
      </c>
      <c r="H38" s="4620">
        <v>0</v>
      </c>
      <c r="I38" s="4620">
        <v>3</v>
      </c>
      <c r="J38" s="4620">
        <v>3</v>
      </c>
      <c r="K38" s="4620">
        <v>3</v>
      </c>
      <c r="L38" s="4921">
        <v>0</v>
      </c>
      <c r="M38" s="4620">
        <v>3</v>
      </c>
      <c r="N38" s="4620">
        <v>0</v>
      </c>
      <c r="O38" s="4620">
        <v>0</v>
      </c>
      <c r="P38" s="4620">
        <v>3</v>
      </c>
      <c r="Q38" s="4620">
        <v>3</v>
      </c>
      <c r="R38" s="4620">
        <v>3</v>
      </c>
      <c r="S38" s="4620">
        <v>3</v>
      </c>
      <c r="T38" s="4620">
        <v>3</v>
      </c>
      <c r="U38" s="4921">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c r="AL38" s="4620"/>
      <c r="AM38" s="4620"/>
      <c r="AN38" s="4620"/>
      <c r="AO38" s="4620"/>
      <c r="AP38" s="4620"/>
      <c r="AQ38" s="4620"/>
      <c r="AR38" s="1597" t="s">
        <v>704</v>
      </c>
      <c r="AS38" s="1597" t="s">
        <v>798</v>
      </c>
      <c r="AT38" s="4819"/>
      <c r="AU38" s="4819"/>
      <c r="AV38" s="4820"/>
      <c r="AW38" s="4820"/>
      <c r="AX38" s="4820"/>
      <c r="AY38" s="2498"/>
    </row>
    <row r="39" spans="1:53">
      <c r="A39" s="4029" t="s">
        <v>3</v>
      </c>
      <c r="B39" s="4413">
        <f t="shared" ref="B39:AJ39" si="7">COUNTIF(B5:B33,"e")</f>
        <v>4</v>
      </c>
      <c r="C39" s="4413">
        <f t="shared" si="7"/>
        <v>4</v>
      </c>
      <c r="D39" s="4413">
        <f t="shared" si="7"/>
        <v>4</v>
      </c>
      <c r="E39" s="4413">
        <f t="shared" si="7"/>
        <v>4</v>
      </c>
      <c r="F39" s="4413">
        <f t="shared" si="7"/>
        <v>4</v>
      </c>
      <c r="G39" s="4413">
        <f t="shared" si="7"/>
        <v>3</v>
      </c>
      <c r="H39" s="4413">
        <f t="shared" si="7"/>
        <v>3</v>
      </c>
      <c r="I39" s="4413">
        <f t="shared" si="7"/>
        <v>4</v>
      </c>
      <c r="J39" s="4413">
        <f t="shared" si="7"/>
        <v>4</v>
      </c>
      <c r="K39" s="4263">
        <f t="shared" si="7"/>
        <v>4</v>
      </c>
      <c r="L39" s="4923">
        <f t="shared" si="7"/>
        <v>3</v>
      </c>
      <c r="M39" s="2721">
        <f t="shared" si="7"/>
        <v>3</v>
      </c>
      <c r="N39" s="2721">
        <f t="shared" si="7"/>
        <v>3</v>
      </c>
      <c r="O39" s="4413">
        <f t="shared" si="7"/>
        <v>3</v>
      </c>
      <c r="P39" s="4413">
        <f t="shared" si="7"/>
        <v>4</v>
      </c>
      <c r="Q39" s="4413">
        <f t="shared" si="7"/>
        <v>5</v>
      </c>
      <c r="R39" s="4413">
        <f t="shared" si="7"/>
        <v>4</v>
      </c>
      <c r="S39" s="2721">
        <f t="shared" si="7"/>
        <v>4</v>
      </c>
      <c r="T39" s="2721">
        <f t="shared" si="7"/>
        <v>4</v>
      </c>
      <c r="U39" s="4923">
        <f t="shared" si="7"/>
        <v>3</v>
      </c>
      <c r="V39" s="4413">
        <f t="shared" si="7"/>
        <v>3</v>
      </c>
      <c r="W39" s="4413">
        <f t="shared" si="7"/>
        <v>4</v>
      </c>
      <c r="X39" s="4413">
        <f t="shared" si="7"/>
        <v>4</v>
      </c>
      <c r="Y39" s="4413">
        <f t="shared" si="7"/>
        <v>4</v>
      </c>
      <c r="Z39" s="4413">
        <f t="shared" si="7"/>
        <v>4</v>
      </c>
      <c r="AA39" s="4413">
        <f t="shared" si="7"/>
        <v>4</v>
      </c>
      <c r="AB39" s="4413">
        <f t="shared" si="7"/>
        <v>3</v>
      </c>
      <c r="AC39" s="4413">
        <f>COUNTIF(AC5:AC33,"e")</f>
        <v>3</v>
      </c>
      <c r="AD39" s="4413">
        <f t="shared" si="7"/>
        <v>4</v>
      </c>
      <c r="AE39" s="4413">
        <f t="shared" si="7"/>
        <v>4</v>
      </c>
      <c r="AF39" s="4413">
        <f t="shared" si="7"/>
        <v>4</v>
      </c>
      <c r="AG39" s="4413">
        <f t="shared" si="7"/>
        <v>4</v>
      </c>
      <c r="AH39" s="4413">
        <f t="shared" si="7"/>
        <v>4</v>
      </c>
      <c r="AI39" s="4413">
        <f t="shared" si="7"/>
        <v>3</v>
      </c>
      <c r="AJ39" s="4413">
        <f t="shared" si="7"/>
        <v>3</v>
      </c>
      <c r="AK39" s="5367"/>
      <c r="AL39" s="5367"/>
      <c r="AM39" s="5367"/>
      <c r="AN39" s="5367"/>
      <c r="AO39" s="5367"/>
      <c r="AP39" s="5367"/>
      <c r="AQ39" s="5367"/>
      <c r="AY39" s="2498"/>
    </row>
    <row r="40" spans="1:53">
      <c r="A40" s="4029" t="s">
        <v>402</v>
      </c>
      <c r="B40" s="4264">
        <f t="shared" ref="B40:H40" si="8">COUNTIF(B6,"E")+COUNTIF(B7,"E")+COUNTIF(B9,"E")+COUNTIF(B10,"E")+COUNTIF(B12,"E")+COUNTIF(B14,"E")+COUNTIF(B15,"E")+COUNTIF(B18,"E")+COUNTIF(B19,"E")+COUNTIF(B21,"E")+COUNTIF(B26,"E")+COUNTIF(B28,"E")</f>
        <v>2</v>
      </c>
      <c r="C40" s="4264">
        <f t="shared" si="8"/>
        <v>2</v>
      </c>
      <c r="D40" s="4264">
        <f t="shared" si="8"/>
        <v>2</v>
      </c>
      <c r="E40" s="4264">
        <f t="shared" si="8"/>
        <v>1</v>
      </c>
      <c r="F40" s="4264">
        <f t="shared" si="8"/>
        <v>2</v>
      </c>
      <c r="G40" s="4264">
        <f t="shared" si="8"/>
        <v>1</v>
      </c>
      <c r="H40" s="4264">
        <f t="shared" si="8"/>
        <v>2</v>
      </c>
      <c r="I40" s="3810">
        <f>COUNTIF(I7,"E")+COUNTIF(I14,"E")+COUNTIF(I19,"E")+COUNTIF(I6,"E")+COUNTIF(I18,"E")+COUNTIF(I15,"E")+COUNTIF(I21,"E")+COUNTIF(I9,"E")+COUNTIF(I12,"E")+COUNTIF(I28,"E")+COUNTIF(I26,"E")+COUNTIF(I10,"E")</f>
        <v>3</v>
      </c>
      <c r="J40" s="3810">
        <f>COUNTIF(J7,"E")+COUNTIF(J14,"E")+COUNTIF(J19,"E")+COUNTIF(J6,"E")+COUNTIF(J18,"E")+COUNTIF(J15,"E")+COUNTIF(J21,"E")+COUNTIF(J9,"E")+COUNTIF(J12,"E")+COUNTIF(J28,"E")+COUNTIF(J26,"E")+COUNTIF(J10,"E")</f>
        <v>2</v>
      </c>
      <c r="K40" s="4264">
        <f t="shared" ref="K40:AJ40" si="9">COUNTIF(K6,"E")+COUNTIF(K7,"E")+COUNTIF(K9,"E")+COUNTIF(K10,"E")+COUNTIF(K12,"E")+COUNTIF(K14,"E")+COUNTIF(K15,"E")+COUNTIF(K18,"E")+COUNTIF(K19,"E")+COUNTIF(K21,"E")+COUNTIF(K26,"E")+COUNTIF(K28,"E")</f>
        <v>2</v>
      </c>
      <c r="L40" s="5232">
        <f t="shared" si="9"/>
        <v>2</v>
      </c>
      <c r="M40" s="4264">
        <f t="shared" si="9"/>
        <v>1</v>
      </c>
      <c r="N40" s="4264">
        <f t="shared" si="9"/>
        <v>1</v>
      </c>
      <c r="O40" s="4264">
        <f t="shared" si="9"/>
        <v>2</v>
      </c>
      <c r="P40" s="4264">
        <f t="shared" si="9"/>
        <v>2</v>
      </c>
      <c r="Q40" s="4264">
        <f t="shared" si="9"/>
        <v>3</v>
      </c>
      <c r="R40" s="4264">
        <f t="shared" si="9"/>
        <v>2</v>
      </c>
      <c r="S40" s="4264">
        <f t="shared" si="9"/>
        <v>2</v>
      </c>
      <c r="T40" s="4264">
        <f t="shared" si="9"/>
        <v>2</v>
      </c>
      <c r="U40" s="5232">
        <f t="shared" si="9"/>
        <v>1</v>
      </c>
      <c r="V40" s="4264">
        <f t="shared" si="9"/>
        <v>1</v>
      </c>
      <c r="W40" s="4264">
        <f t="shared" si="9"/>
        <v>2</v>
      </c>
      <c r="X40" s="4264">
        <f t="shared" si="9"/>
        <v>1</v>
      </c>
      <c r="Y40" s="4264">
        <f t="shared" si="9"/>
        <v>3</v>
      </c>
      <c r="Z40" s="4264">
        <f t="shared" si="9"/>
        <v>2</v>
      </c>
      <c r="AA40" s="4264">
        <f t="shared" si="9"/>
        <v>1</v>
      </c>
      <c r="AB40" s="4264">
        <f t="shared" si="9"/>
        <v>2</v>
      </c>
      <c r="AC40" s="4264">
        <f t="shared" si="9"/>
        <v>1</v>
      </c>
      <c r="AD40" s="4264">
        <f t="shared" si="9"/>
        <v>2</v>
      </c>
      <c r="AE40" s="4264">
        <f t="shared" si="9"/>
        <v>2</v>
      </c>
      <c r="AF40" s="4264">
        <f t="shared" si="9"/>
        <v>2</v>
      </c>
      <c r="AG40" s="4264">
        <f t="shared" si="9"/>
        <v>2</v>
      </c>
      <c r="AH40" s="4264">
        <f t="shared" si="9"/>
        <v>1</v>
      </c>
      <c r="AI40" s="4264">
        <f t="shared" si="9"/>
        <v>2</v>
      </c>
      <c r="AJ40" s="4264">
        <f t="shared" si="9"/>
        <v>2</v>
      </c>
      <c r="AK40" s="4412"/>
      <c r="AL40" s="4412"/>
      <c r="AM40" s="4412"/>
      <c r="AN40" s="4412"/>
      <c r="AO40" s="4412"/>
      <c r="AP40" s="4412"/>
      <c r="AQ40" s="4412"/>
      <c r="AY40" s="2498"/>
    </row>
    <row r="41" spans="1:53">
      <c r="A41" s="4029" t="s">
        <v>1837</v>
      </c>
      <c r="B41" s="4264">
        <f t="shared" ref="B41:H41" si="10">COUNTIF(B11,"E")+COUNTIF(B14,"E")+COUNTIF(B8,"E")+COUNTIF(B17,"E")+COUNTIF(B23,"E")+COUNTIF(B20,"E")</f>
        <v>1</v>
      </c>
      <c r="C41" s="4264">
        <f t="shared" si="10"/>
        <v>1</v>
      </c>
      <c r="D41" s="4264">
        <f t="shared" si="10"/>
        <v>1</v>
      </c>
      <c r="E41" s="4264">
        <f t="shared" si="10"/>
        <v>1</v>
      </c>
      <c r="F41" s="4264">
        <f t="shared" si="10"/>
        <v>1</v>
      </c>
      <c r="G41" s="4264">
        <f t="shared" si="10"/>
        <v>1</v>
      </c>
      <c r="H41" s="4264">
        <f t="shared" si="10"/>
        <v>1</v>
      </c>
      <c r="I41" s="3810">
        <f>COUNTIF(I14,"E")+COUNTIF(I11,"E")+COUNTIF(I8,"E")+COUNTIF(I17,"E")+COUNTIF(I23,"E")+COUNTIF(I20,"E")</f>
        <v>1</v>
      </c>
      <c r="J41" s="3810">
        <f>COUNTIF(J14,"E")+COUNTIF(J11,"E")+COUNTIF(J8,"E")+COUNTIF(J17,"E")+COUNTIF(J23,"E")+COUNTIF(J20,"E")</f>
        <v>1</v>
      </c>
      <c r="K41" s="4264">
        <f t="shared" ref="K41:AJ41" si="11">COUNTIF(K11,"E")+COUNTIF(K14,"E")+COUNTIF(K8,"E")+COUNTIF(K17,"E")+COUNTIF(K23,"E")+COUNTIF(K20,"E")</f>
        <v>1</v>
      </c>
      <c r="L41" s="5232">
        <f t="shared" si="11"/>
        <v>1</v>
      </c>
      <c r="M41" s="4264">
        <f t="shared" si="11"/>
        <v>1</v>
      </c>
      <c r="N41" s="4264">
        <f t="shared" si="11"/>
        <v>1</v>
      </c>
      <c r="O41" s="4264">
        <f t="shared" si="11"/>
        <v>1</v>
      </c>
      <c r="P41" s="4264">
        <f t="shared" si="11"/>
        <v>1</v>
      </c>
      <c r="Q41" s="4264">
        <f t="shared" si="11"/>
        <v>1</v>
      </c>
      <c r="R41" s="4264">
        <f t="shared" si="11"/>
        <v>1</v>
      </c>
      <c r="S41" s="4264">
        <f t="shared" si="11"/>
        <v>1</v>
      </c>
      <c r="T41" s="4264">
        <f t="shared" si="11"/>
        <v>1</v>
      </c>
      <c r="U41" s="5232">
        <f t="shared" si="11"/>
        <v>1</v>
      </c>
      <c r="V41" s="4264">
        <f t="shared" si="11"/>
        <v>1</v>
      </c>
      <c r="W41" s="4264">
        <f t="shared" si="11"/>
        <v>1</v>
      </c>
      <c r="X41" s="4264">
        <f t="shared" si="11"/>
        <v>1</v>
      </c>
      <c r="Y41" s="4264">
        <f t="shared" si="11"/>
        <v>1</v>
      </c>
      <c r="Z41" s="4264">
        <f t="shared" si="11"/>
        <v>1</v>
      </c>
      <c r="AA41" s="4264">
        <f t="shared" si="11"/>
        <v>1</v>
      </c>
      <c r="AB41" s="4264">
        <f t="shared" si="11"/>
        <v>1</v>
      </c>
      <c r="AC41" s="4264">
        <f t="shared" si="11"/>
        <v>1</v>
      </c>
      <c r="AD41" s="4264">
        <f t="shared" si="11"/>
        <v>1</v>
      </c>
      <c r="AE41" s="4264">
        <f t="shared" si="11"/>
        <v>1</v>
      </c>
      <c r="AF41" s="4264">
        <f t="shared" si="11"/>
        <v>1</v>
      </c>
      <c r="AG41" s="4264">
        <f t="shared" si="11"/>
        <v>1</v>
      </c>
      <c r="AH41" s="4264">
        <f t="shared" si="11"/>
        <v>1</v>
      </c>
      <c r="AI41" s="4264">
        <f t="shared" si="11"/>
        <v>1</v>
      </c>
      <c r="AJ41" s="4264">
        <f t="shared" si="11"/>
        <v>1</v>
      </c>
      <c r="AK41" s="4412"/>
      <c r="AL41" s="4412"/>
      <c r="AM41" s="4412"/>
      <c r="AN41" s="4412"/>
      <c r="AO41" s="4412"/>
      <c r="AP41" s="4412"/>
      <c r="AQ41" s="4412"/>
      <c r="AY41" s="2498"/>
    </row>
    <row r="42" spans="1:53">
      <c r="A42" s="4029" t="s">
        <v>1838</v>
      </c>
      <c r="B42" s="3810">
        <f t="shared" ref="B42:AJ42" si="12">COUNTIF(B5,"E")+COUNTIF(B10,"E")+COUNTIF(B18,"E")+COUNTIF(B27,"E")+COUNTIF(B30,"E")+COUNTIF(B16,"E")+COUNTIF(B32,"E")+COUNTIF(B5,"D1")+COUNTIF(B10,"D1")+COUNTIF(B18,"D1")+COUNTIF(B27,"D1")+COUNTIF(B30,"D1")+COUNTIF(B16,"D1")+COUNTIF(B32,"D1")</f>
        <v>1</v>
      </c>
      <c r="C42" s="3810">
        <f t="shared" si="12"/>
        <v>0</v>
      </c>
      <c r="D42" s="3810">
        <f t="shared" si="12"/>
        <v>2</v>
      </c>
      <c r="E42" s="3810">
        <f t="shared" si="12"/>
        <v>0</v>
      </c>
      <c r="F42" s="3810">
        <f t="shared" si="12"/>
        <v>0</v>
      </c>
      <c r="G42" s="3810">
        <f t="shared" si="12"/>
        <v>1</v>
      </c>
      <c r="H42" s="3810">
        <f t="shared" si="12"/>
        <v>2</v>
      </c>
      <c r="I42" s="3810">
        <f t="shared" si="12"/>
        <v>0</v>
      </c>
      <c r="J42" s="3810">
        <f t="shared" si="12"/>
        <v>1</v>
      </c>
      <c r="K42" s="3810">
        <f t="shared" si="12"/>
        <v>0</v>
      </c>
      <c r="L42" s="4925">
        <f t="shared" si="12"/>
        <v>2</v>
      </c>
      <c r="M42" s="3810">
        <f t="shared" si="12"/>
        <v>1</v>
      </c>
      <c r="N42" s="3810">
        <f t="shared" si="12"/>
        <v>1</v>
      </c>
      <c r="O42" s="3810">
        <f t="shared" si="12"/>
        <v>2</v>
      </c>
      <c r="P42" s="3810">
        <f t="shared" si="12"/>
        <v>1</v>
      </c>
      <c r="Q42" s="3810">
        <f t="shared" si="12"/>
        <v>0</v>
      </c>
      <c r="R42" s="3810">
        <f t="shared" si="12"/>
        <v>1</v>
      </c>
      <c r="S42" s="3810">
        <f t="shared" si="12"/>
        <v>1</v>
      </c>
      <c r="T42" s="3810">
        <f t="shared" si="12"/>
        <v>1</v>
      </c>
      <c r="U42" s="4925">
        <f t="shared" si="12"/>
        <v>1</v>
      </c>
      <c r="V42" s="3810">
        <f t="shared" si="12"/>
        <v>2</v>
      </c>
      <c r="W42" s="3810">
        <f t="shared" si="12"/>
        <v>2</v>
      </c>
      <c r="X42" s="3810">
        <f t="shared" si="12"/>
        <v>2</v>
      </c>
      <c r="Y42" s="3810">
        <f t="shared" si="12"/>
        <v>1</v>
      </c>
      <c r="Z42" s="3810">
        <f t="shared" si="12"/>
        <v>1</v>
      </c>
      <c r="AA42" s="3810">
        <f t="shared" si="12"/>
        <v>1</v>
      </c>
      <c r="AB42" s="3810">
        <f t="shared" si="12"/>
        <v>1</v>
      </c>
      <c r="AC42" s="3810">
        <f>COUNTIF(AC5,"E")+COUNTIF(AC10,"E")+COUNTIF(AC18,"E")+COUNTIF(AC27,"E")+COUNTIF(AC30,"E")+COUNTIF(AC16,"E")+COUNTIF(AC32,"E")+COUNTIF(AC5,"D1")+COUNTIF(AC10,"D1")+COUNTIF(AC18,"D1")+COUNTIF(AC27,"D1")+COUNTIF(AC30,"D1")+COUNTIF(AC16,"D1")+COUNTIF(AC32,"D1")</f>
        <v>2</v>
      </c>
      <c r="AD42" s="3810">
        <f t="shared" si="12"/>
        <v>0</v>
      </c>
      <c r="AE42" s="3810">
        <f t="shared" si="12"/>
        <v>2</v>
      </c>
      <c r="AF42" s="3810">
        <f t="shared" si="12"/>
        <v>2</v>
      </c>
      <c r="AG42" s="3810">
        <f t="shared" si="12"/>
        <v>1</v>
      </c>
      <c r="AH42" s="3810">
        <f t="shared" si="12"/>
        <v>0</v>
      </c>
      <c r="AI42" s="3810">
        <f t="shared" si="12"/>
        <v>2</v>
      </c>
      <c r="AJ42" s="3810">
        <f t="shared" si="12"/>
        <v>0</v>
      </c>
      <c r="AK42" s="4412"/>
      <c r="AL42" s="4412"/>
      <c r="AM42" s="4412"/>
      <c r="AN42" s="4412"/>
      <c r="AO42" s="4412"/>
      <c r="AP42" s="4412"/>
      <c r="AQ42" s="4412"/>
      <c r="AY42" s="2507"/>
    </row>
    <row r="43" spans="1:53">
      <c r="A43" s="4021" t="s">
        <v>2</v>
      </c>
      <c r="B43" s="4416">
        <f>COUNTIF(B5:B23,"D")</f>
        <v>7</v>
      </c>
      <c r="C43" s="4416">
        <f>COUNTIF(C5:C23,"D")</f>
        <v>12</v>
      </c>
      <c r="D43" s="4416">
        <f>COUNTIF(D5:D23,"D")</f>
        <v>8</v>
      </c>
      <c r="E43" s="4416">
        <f>COUNTIF(E5:E23,"D")</f>
        <v>5</v>
      </c>
      <c r="F43" s="4416">
        <f>COUNTIF(F5:F22,"D")</f>
        <v>4</v>
      </c>
      <c r="G43" s="4416">
        <f>COUNTIF(G5:G22,"D")</f>
        <v>0</v>
      </c>
      <c r="H43" s="4416">
        <f>COUNTIF(H5:H22,"D")</f>
        <v>0</v>
      </c>
      <c r="I43" s="4416">
        <f>COUNTIF(I5:I22,"D")</f>
        <v>4</v>
      </c>
      <c r="J43" s="4416">
        <f>COUNTIF(J5:J22,"D")</f>
        <v>6</v>
      </c>
      <c r="K43" s="4265">
        <f t="shared" ref="K43:AJ43" si="13">COUNTIF(K5:K23,"D")</f>
        <v>7</v>
      </c>
      <c r="L43" s="4927">
        <f t="shared" si="13"/>
        <v>0</v>
      </c>
      <c r="M43" s="2725">
        <f t="shared" si="13"/>
        <v>13</v>
      </c>
      <c r="N43" s="2725">
        <f t="shared" si="13"/>
        <v>0</v>
      </c>
      <c r="O43" s="4416">
        <f t="shared" si="13"/>
        <v>0</v>
      </c>
      <c r="P43" s="4416">
        <f t="shared" si="13"/>
        <v>9</v>
      </c>
      <c r="Q43" s="4416">
        <f t="shared" si="13"/>
        <v>11</v>
      </c>
      <c r="R43" s="4416">
        <f t="shared" si="13"/>
        <v>10</v>
      </c>
      <c r="S43" s="2725">
        <f t="shared" si="13"/>
        <v>8</v>
      </c>
      <c r="T43" s="2725">
        <f t="shared" si="13"/>
        <v>6</v>
      </c>
      <c r="U43" s="4927">
        <f t="shared" si="13"/>
        <v>0</v>
      </c>
      <c r="V43" s="4416">
        <f t="shared" si="13"/>
        <v>0</v>
      </c>
      <c r="W43" s="4416">
        <f t="shared" si="13"/>
        <v>7</v>
      </c>
      <c r="X43" s="4416">
        <f t="shared" si="13"/>
        <v>9</v>
      </c>
      <c r="Y43" s="4416">
        <f t="shared" si="13"/>
        <v>12</v>
      </c>
      <c r="Z43" s="4416">
        <f t="shared" si="13"/>
        <v>6</v>
      </c>
      <c r="AA43" s="4416">
        <f t="shared" si="13"/>
        <v>10</v>
      </c>
      <c r="AB43" s="4416">
        <f t="shared" si="13"/>
        <v>0</v>
      </c>
      <c r="AC43" s="4416">
        <f>COUNTIF(AC5:AC23,"D")</f>
        <v>0</v>
      </c>
      <c r="AD43" s="4416">
        <f t="shared" si="13"/>
        <v>10</v>
      </c>
      <c r="AE43" s="4416">
        <f t="shared" si="13"/>
        <v>12</v>
      </c>
      <c r="AF43" s="4416">
        <f t="shared" si="13"/>
        <v>6</v>
      </c>
      <c r="AG43" s="4416">
        <f t="shared" si="13"/>
        <v>10</v>
      </c>
      <c r="AH43" s="4416">
        <f t="shared" si="13"/>
        <v>7</v>
      </c>
      <c r="AI43" s="4416">
        <f t="shared" si="13"/>
        <v>0</v>
      </c>
      <c r="AJ43" s="4416">
        <f t="shared" si="13"/>
        <v>0</v>
      </c>
      <c r="AK43" s="5368"/>
      <c r="AL43" s="5368"/>
      <c r="AM43" s="5368"/>
      <c r="AN43" s="5368"/>
      <c r="AO43" s="5368"/>
      <c r="AP43" s="5368"/>
      <c r="AQ43" s="5368"/>
      <c r="AY43" s="2507"/>
    </row>
    <row r="44" spans="1:53">
      <c r="A44" s="448" t="s">
        <v>403</v>
      </c>
      <c r="B44" s="3810">
        <f>COUNTIF(B5:B23,"E")+COUNTIF(B24:B33,"D")+COUNTIF(B24:B33,"E")</f>
        <v>11</v>
      </c>
      <c r="C44" s="3810">
        <f>COUNTIF(C5:C23,"E")+COUNTIF(C24:C33,"D")+COUNTIF(C24:C33,"E")</f>
        <v>12</v>
      </c>
      <c r="D44" s="3810">
        <f>COUNTIF(D5:D23,"E")+COUNTIF(D24:D33,"D")+COUNTIF(D24:D33,"E")</f>
        <v>11</v>
      </c>
      <c r="E44" s="3810">
        <f>COUNTIF(E5:E23,"E")+COUNTIF(E24:E33,"D")+COUNTIF(E24:E33,"E")</f>
        <v>13</v>
      </c>
      <c r="F44" s="3810">
        <f>COUNTIF(F5:F22,"E")+COUNTIF(F24:F33,"D")+COUNTIF(F24:F33,"E")</f>
        <v>11</v>
      </c>
      <c r="G44" s="3810">
        <f>COUNTIF(G5:G22,"E")+COUNTIF(G24:G33,"D")+COUNTIF(G24:G33,"E")</f>
        <v>2</v>
      </c>
      <c r="H44" s="3810">
        <f>COUNTIF(H5:H22,"E")+COUNTIF(H24:H33,"D")+COUNTIF(H24:H33,"E")</f>
        <v>3</v>
      </c>
      <c r="I44" s="3810">
        <f>COUNTIF(I5:I22,"E")+COUNTIF(I24:I33,"D")+COUNTIF(I24:I33,"E")</f>
        <v>13</v>
      </c>
      <c r="J44" s="3810">
        <f>COUNTIF(J5:J22,"E")+COUNTIF(J24:J33,"D")+COUNTIF(J24:J33,"E")</f>
        <v>11</v>
      </c>
      <c r="K44" s="4264">
        <f t="shared" ref="K44:AJ44" si="14">COUNTIF(K5:K23,"E")+COUNTIF(K24:K33,"D")+COUNTIF(K24:K33,"E")</f>
        <v>12</v>
      </c>
      <c r="L44" s="4925">
        <f t="shared" si="14"/>
        <v>3</v>
      </c>
      <c r="M44" s="2723">
        <f t="shared" si="14"/>
        <v>11</v>
      </c>
      <c r="N44" s="2723">
        <f t="shared" si="14"/>
        <v>4</v>
      </c>
      <c r="O44" s="3810">
        <f t="shared" si="14"/>
        <v>3</v>
      </c>
      <c r="P44" s="3810">
        <f t="shared" si="14"/>
        <v>11</v>
      </c>
      <c r="Q44" s="3810">
        <f t="shared" si="14"/>
        <v>13</v>
      </c>
      <c r="R44" s="3810">
        <f t="shared" si="14"/>
        <v>13</v>
      </c>
      <c r="S44" s="2723">
        <f t="shared" si="14"/>
        <v>12</v>
      </c>
      <c r="T44" s="2723">
        <f t="shared" si="14"/>
        <v>12</v>
      </c>
      <c r="U44" s="4925">
        <f t="shared" si="14"/>
        <v>3</v>
      </c>
      <c r="V44" s="3810">
        <f t="shared" si="14"/>
        <v>3</v>
      </c>
      <c r="W44" s="3810">
        <f t="shared" si="14"/>
        <v>12</v>
      </c>
      <c r="X44" s="3810">
        <f t="shared" si="14"/>
        <v>10</v>
      </c>
      <c r="Y44" s="3810">
        <f t="shared" si="14"/>
        <v>13</v>
      </c>
      <c r="Z44" s="3810">
        <f t="shared" si="14"/>
        <v>12</v>
      </c>
      <c r="AA44" s="3810">
        <f t="shared" si="14"/>
        <v>11</v>
      </c>
      <c r="AB44" s="3810">
        <f t="shared" si="14"/>
        <v>3</v>
      </c>
      <c r="AC44" s="3810">
        <f>COUNTIF(AC5:AC23,"E")+COUNTIF(AC24:AC33,"D")+COUNTIF(AC24:AC33,"E")</f>
        <v>3</v>
      </c>
      <c r="AD44" s="3810">
        <f t="shared" si="14"/>
        <v>12</v>
      </c>
      <c r="AE44" s="3810">
        <f t="shared" si="14"/>
        <v>12</v>
      </c>
      <c r="AF44" s="3810">
        <f t="shared" si="14"/>
        <v>11</v>
      </c>
      <c r="AG44" s="3810">
        <f t="shared" si="14"/>
        <v>13</v>
      </c>
      <c r="AH44" s="3810">
        <f t="shared" si="14"/>
        <v>13</v>
      </c>
      <c r="AI44" s="3810">
        <f t="shared" si="14"/>
        <v>3</v>
      </c>
      <c r="AJ44" s="3810">
        <f t="shared" si="14"/>
        <v>3</v>
      </c>
      <c r="AK44" s="4412"/>
      <c r="AL44" s="4412"/>
      <c r="AM44" s="4412"/>
      <c r="AN44" s="4412"/>
      <c r="AO44" s="4412"/>
      <c r="AP44" s="4412"/>
      <c r="AQ44" s="4412"/>
      <c r="AY44" s="2507"/>
    </row>
    <row r="45" spans="1:53">
      <c r="A45" s="4033" t="s">
        <v>704</v>
      </c>
      <c r="B45" s="4413">
        <f t="shared" ref="B45:AJ45" si="15">COUNTIF(B5:B33,"d1")</f>
        <v>0</v>
      </c>
      <c r="C45" s="4413">
        <f t="shared" si="15"/>
        <v>0</v>
      </c>
      <c r="D45" s="4413">
        <f t="shared" si="15"/>
        <v>0</v>
      </c>
      <c r="E45" s="4413">
        <f t="shared" si="15"/>
        <v>0</v>
      </c>
      <c r="F45" s="4413">
        <f t="shared" si="15"/>
        <v>0</v>
      </c>
      <c r="G45" s="4413">
        <f t="shared" si="15"/>
        <v>3</v>
      </c>
      <c r="H45" s="4413">
        <f t="shared" si="15"/>
        <v>2</v>
      </c>
      <c r="I45" s="4413">
        <f t="shared" si="15"/>
        <v>0</v>
      </c>
      <c r="J45" s="4413">
        <f t="shared" si="15"/>
        <v>0</v>
      </c>
      <c r="K45" s="4263">
        <f t="shared" si="15"/>
        <v>0</v>
      </c>
      <c r="L45" s="4923">
        <f t="shared" si="15"/>
        <v>3</v>
      </c>
      <c r="M45" s="2721">
        <f t="shared" si="15"/>
        <v>0</v>
      </c>
      <c r="N45" s="2721">
        <f t="shared" si="15"/>
        <v>2</v>
      </c>
      <c r="O45" s="4413">
        <f t="shared" si="15"/>
        <v>2</v>
      </c>
      <c r="P45" s="4413">
        <f t="shared" si="15"/>
        <v>0</v>
      </c>
      <c r="Q45" s="4413">
        <f t="shared" si="15"/>
        <v>0</v>
      </c>
      <c r="R45" s="4413">
        <f t="shared" si="15"/>
        <v>0</v>
      </c>
      <c r="S45" s="2721">
        <f t="shared" si="15"/>
        <v>0</v>
      </c>
      <c r="T45" s="2721">
        <f t="shared" si="15"/>
        <v>0</v>
      </c>
      <c r="U45" s="4923">
        <f t="shared" si="15"/>
        <v>3</v>
      </c>
      <c r="V45" s="4413">
        <f t="shared" si="15"/>
        <v>2</v>
      </c>
      <c r="W45" s="4413">
        <f t="shared" si="15"/>
        <v>0</v>
      </c>
      <c r="X45" s="4413">
        <f t="shared" si="15"/>
        <v>0</v>
      </c>
      <c r="Y45" s="4413">
        <f t="shared" si="15"/>
        <v>0</v>
      </c>
      <c r="Z45" s="4413">
        <f t="shared" si="15"/>
        <v>0</v>
      </c>
      <c r="AA45" s="4413">
        <f t="shared" si="15"/>
        <v>0</v>
      </c>
      <c r="AB45" s="4413">
        <f t="shared" si="15"/>
        <v>2</v>
      </c>
      <c r="AC45" s="4413">
        <f>COUNTIF(AC5:AC33,"d1")</f>
        <v>3</v>
      </c>
      <c r="AD45" s="4413">
        <f t="shared" si="15"/>
        <v>0</v>
      </c>
      <c r="AE45" s="4413">
        <f t="shared" si="15"/>
        <v>0</v>
      </c>
      <c r="AF45" s="4413">
        <f t="shared" si="15"/>
        <v>0</v>
      </c>
      <c r="AG45" s="4413">
        <f t="shared" si="15"/>
        <v>0</v>
      </c>
      <c r="AH45" s="4413">
        <f t="shared" si="15"/>
        <v>0</v>
      </c>
      <c r="AI45" s="4413">
        <f t="shared" si="15"/>
        <v>5</v>
      </c>
      <c r="AJ45" s="4413">
        <f t="shared" si="15"/>
        <v>2</v>
      </c>
      <c r="AK45" s="5367"/>
      <c r="AL45" s="5367"/>
      <c r="AM45" s="5367"/>
      <c r="AN45" s="5367"/>
      <c r="AO45" s="5367"/>
      <c r="AP45" s="5367"/>
      <c r="AQ45" s="5367"/>
      <c r="AY45" s="2507"/>
    </row>
    <row r="46" spans="1:53">
      <c r="A46" s="4034" t="s">
        <v>658</v>
      </c>
      <c r="B46" s="4418">
        <f t="shared" ref="B46:J46" si="16">COUNTIF(B7,"n")+COUNTIF(B14,"n")+COUNTIF(B28,"n")+COUNTIF(B25,"n")+COUNTIF(B19,"n")+COUNTIF(B6,"n")+COUNTIF(B18,"n")+COUNTIF(B15,"n")+COUNTIF(B21,"n")+COUNTIF(B9,"n")+COUNTIF(B12,"n")+COUNTIF(B10,"n")</f>
        <v>2</v>
      </c>
      <c r="C46" s="4418">
        <f t="shared" si="16"/>
        <v>2</v>
      </c>
      <c r="D46" s="4418">
        <f t="shared" si="16"/>
        <v>1</v>
      </c>
      <c r="E46" s="4418">
        <f t="shared" si="16"/>
        <v>1</v>
      </c>
      <c r="F46" s="4418">
        <f t="shared" si="16"/>
        <v>2</v>
      </c>
      <c r="G46" s="4418">
        <f t="shared" si="16"/>
        <v>2</v>
      </c>
      <c r="H46" s="4418">
        <f t="shared" si="16"/>
        <v>2</v>
      </c>
      <c r="I46" s="4418">
        <f t="shared" si="16"/>
        <v>2</v>
      </c>
      <c r="J46" s="4418">
        <f t="shared" si="16"/>
        <v>1</v>
      </c>
      <c r="K46" s="4266">
        <f t="shared" ref="K46:X46" si="17">COUNTIF(K7,"n")+COUNTIF(K11,"n")+COUNTIF(K28,"n")+COUNTIF(K25,"n")+COUNTIF(K19,"n")+COUNTIF(K6,"n")+COUNTIF(K18,"n")+COUNTIF(K15,"n")+COUNTIF(K21,"n")+COUNTIF(K12,"n")+COUNTIF(K9,"n")+COUNTIF(K13,"n")</f>
        <v>1</v>
      </c>
      <c r="L46" s="4929">
        <f t="shared" si="17"/>
        <v>2</v>
      </c>
      <c r="M46" s="2727">
        <f t="shared" si="17"/>
        <v>2</v>
      </c>
      <c r="N46" s="2727">
        <f t="shared" si="17"/>
        <v>1</v>
      </c>
      <c r="O46" s="4418">
        <f t="shared" si="17"/>
        <v>1</v>
      </c>
      <c r="P46" s="4418">
        <f t="shared" si="17"/>
        <v>1</v>
      </c>
      <c r="Q46" s="4418">
        <f t="shared" si="17"/>
        <v>2</v>
      </c>
      <c r="R46" s="4418">
        <f t="shared" si="17"/>
        <v>2</v>
      </c>
      <c r="S46" s="2727">
        <f t="shared" si="17"/>
        <v>2</v>
      </c>
      <c r="T46" s="2727">
        <f t="shared" si="17"/>
        <v>2</v>
      </c>
      <c r="U46" s="4929">
        <f t="shared" si="17"/>
        <v>2</v>
      </c>
      <c r="V46" s="4418">
        <f t="shared" si="17"/>
        <v>1</v>
      </c>
      <c r="W46" s="4418">
        <f t="shared" si="17"/>
        <v>1</v>
      </c>
      <c r="X46" s="4418">
        <f t="shared" si="17"/>
        <v>1</v>
      </c>
      <c r="Y46" s="4418">
        <f t="shared" ref="Y46:AJ46" si="18">COUNTIF(Y7,"n")+COUNTIF(Y14,"n")+COUNTIF(Y28,"n")+COUNTIF(Y25,"n")+COUNTIF(Y19,"n")+COUNTIF(Y6,"n")+COUNTIF(Y18,"n")+COUNTIF(Y15,"n")+COUNTIF(Y21,"n")+COUNTIF(Y9,"n")+COUNTIF(Y12,"n")+COUNTIF(Y10,"n")</f>
        <v>1</v>
      </c>
      <c r="Z46" s="4418">
        <f t="shared" si="18"/>
        <v>1</v>
      </c>
      <c r="AA46" s="4418">
        <f t="shared" si="18"/>
        <v>1</v>
      </c>
      <c r="AB46" s="4418">
        <f t="shared" si="18"/>
        <v>2</v>
      </c>
      <c r="AC46" s="4418">
        <f t="shared" si="18"/>
        <v>2</v>
      </c>
      <c r="AD46" s="4418">
        <f t="shared" si="18"/>
        <v>2</v>
      </c>
      <c r="AE46" s="4418">
        <f t="shared" si="18"/>
        <v>2</v>
      </c>
      <c r="AF46" s="4418">
        <f t="shared" si="18"/>
        <v>2</v>
      </c>
      <c r="AG46" s="4418">
        <f t="shared" si="18"/>
        <v>2</v>
      </c>
      <c r="AH46" s="4418">
        <f t="shared" si="18"/>
        <v>1</v>
      </c>
      <c r="AI46" s="4418">
        <f t="shared" si="18"/>
        <v>1</v>
      </c>
      <c r="AJ46" s="4418">
        <f t="shared" si="18"/>
        <v>2</v>
      </c>
      <c r="AK46" s="4420"/>
      <c r="AL46" s="4420"/>
      <c r="AM46" s="4420"/>
      <c r="AN46" s="4420"/>
      <c r="AO46" s="4420"/>
      <c r="AP46" s="4420"/>
      <c r="AQ46" s="4420"/>
      <c r="AY46" s="2507"/>
    </row>
    <row r="47" spans="1:53">
      <c r="A47" s="4034" t="s">
        <v>1551</v>
      </c>
      <c r="B47" s="4418">
        <f t="shared" ref="B47:AJ47" si="19">COUNTIF(B5:B7,"D")+COUNTIF(B9:B10,"D")+COUNTIF(B12:B13,"D")+COUNTIF(B15:B16,"D")+COUNTIF(B18:B19,"D")+COUNTIF(B21:B22,"D")+COUNTIF(B5:B7,"E")+COUNTIF(B9:B10,"E")+COUNTIF(B12:B13,"E")+COUNTIF(B15:B16,"E")+COUNTIF(B18:B19,"E")+COUNTIF(B21:B22,"E")</f>
        <v>7</v>
      </c>
      <c r="C47" s="4418">
        <f t="shared" si="19"/>
        <v>10</v>
      </c>
      <c r="D47" s="4418">
        <f t="shared" si="19"/>
        <v>8</v>
      </c>
      <c r="E47" s="4418">
        <f t="shared" si="19"/>
        <v>7</v>
      </c>
      <c r="F47" s="4418">
        <f t="shared" si="19"/>
        <v>4</v>
      </c>
      <c r="G47" s="4418">
        <f t="shared" si="19"/>
        <v>2</v>
      </c>
      <c r="H47" s="4418">
        <f t="shared" si="19"/>
        <v>2</v>
      </c>
      <c r="I47" s="4418">
        <f t="shared" si="19"/>
        <v>4</v>
      </c>
      <c r="J47" s="4418">
        <f t="shared" si="19"/>
        <v>6</v>
      </c>
      <c r="K47" s="4418">
        <f t="shared" si="19"/>
        <v>6</v>
      </c>
      <c r="L47" s="4929">
        <f t="shared" si="19"/>
        <v>2</v>
      </c>
      <c r="M47" s="4418">
        <f t="shared" si="19"/>
        <v>10</v>
      </c>
      <c r="N47" s="4418">
        <f t="shared" si="19"/>
        <v>2</v>
      </c>
      <c r="O47" s="4418">
        <f t="shared" si="19"/>
        <v>2</v>
      </c>
      <c r="P47" s="4418">
        <f t="shared" si="19"/>
        <v>7</v>
      </c>
      <c r="Q47" s="4418">
        <f t="shared" si="19"/>
        <v>10</v>
      </c>
      <c r="R47" s="4418">
        <f t="shared" si="19"/>
        <v>10</v>
      </c>
      <c r="S47" s="4418">
        <f t="shared" si="19"/>
        <v>7</v>
      </c>
      <c r="T47" s="4418">
        <f t="shared" si="19"/>
        <v>6</v>
      </c>
      <c r="U47" s="4929">
        <f t="shared" si="19"/>
        <v>1</v>
      </c>
      <c r="V47" s="4418">
        <f t="shared" si="19"/>
        <v>2</v>
      </c>
      <c r="W47" s="4418">
        <f t="shared" si="19"/>
        <v>7</v>
      </c>
      <c r="X47" s="4418">
        <f t="shared" si="19"/>
        <v>7</v>
      </c>
      <c r="Y47" s="4418">
        <f t="shared" si="19"/>
        <v>11</v>
      </c>
      <c r="Z47" s="4418">
        <f t="shared" si="19"/>
        <v>7</v>
      </c>
      <c r="AA47" s="4418">
        <f t="shared" si="19"/>
        <v>9</v>
      </c>
      <c r="AB47" s="4418">
        <f t="shared" si="19"/>
        <v>2</v>
      </c>
      <c r="AC47" s="4418">
        <f>COUNTIF(AC5:AC7,"D")+COUNTIF(AC9:AC10,"D")+COUNTIF(AC12:AC13,"D")+COUNTIF(AC15:AC16,"D")+COUNTIF(AC18:AC19,"D")+COUNTIF(AC21:AC22,"D")+COUNTIF(AC5:AC7,"E")+COUNTIF(AC9:AC10,"E")+COUNTIF(AC12:AC13,"E")+COUNTIF(AC15:AC16,"E")+COUNTIF(AC18:AC19,"E")+COUNTIF(AC21:AC22,"E")</f>
        <v>2</v>
      </c>
      <c r="AD47" s="4418">
        <f t="shared" si="19"/>
        <v>9</v>
      </c>
      <c r="AE47" s="4418">
        <f t="shared" si="19"/>
        <v>11</v>
      </c>
      <c r="AF47" s="4418">
        <f t="shared" si="19"/>
        <v>6</v>
      </c>
      <c r="AG47" s="4418">
        <f t="shared" si="19"/>
        <v>8</v>
      </c>
      <c r="AH47" s="4418">
        <f t="shared" si="19"/>
        <v>7</v>
      </c>
      <c r="AI47" s="4418">
        <f t="shared" si="19"/>
        <v>2</v>
      </c>
      <c r="AJ47" s="4418">
        <f t="shared" si="19"/>
        <v>2</v>
      </c>
      <c r="AK47" s="4420"/>
      <c r="AL47" s="4420"/>
      <c r="AM47" s="4420"/>
      <c r="AN47" s="4420"/>
      <c r="AO47" s="4420"/>
      <c r="AP47" s="4420"/>
      <c r="AQ47" s="4420"/>
      <c r="AY47" s="2190"/>
    </row>
    <row r="48" spans="1:53">
      <c r="A48" s="4034" t="s">
        <v>1552</v>
      </c>
      <c r="B48" s="4418">
        <f t="shared" ref="B48:AJ48" si="20">COUNTIF(B14,"E")+COUNTIF(B14,"d")+COUNTIF(B8,"E")+COUNTIF(B8,"d")+COUNTIF(B17,"E")+COUNTIF(B17,"d")+COUNTIF(B11,"E")+COUNTIF(B11,"d")+COUNTIF(B23,"E")+COUNTIF(B23,"d")+COUNTIF(B20,"E")+COUNTIF(B20,"d")</f>
        <v>3</v>
      </c>
      <c r="C48" s="4418">
        <f t="shared" si="20"/>
        <v>5</v>
      </c>
      <c r="D48" s="4418">
        <f t="shared" si="20"/>
        <v>3</v>
      </c>
      <c r="E48" s="4418">
        <f t="shared" si="20"/>
        <v>2</v>
      </c>
      <c r="F48" s="4418">
        <f t="shared" si="20"/>
        <v>2</v>
      </c>
      <c r="G48" s="4418">
        <f t="shared" si="20"/>
        <v>1</v>
      </c>
      <c r="H48" s="4418">
        <f t="shared" si="20"/>
        <v>1</v>
      </c>
      <c r="I48" s="4418">
        <f t="shared" si="20"/>
        <v>3</v>
      </c>
      <c r="J48" s="4418">
        <f t="shared" si="20"/>
        <v>3</v>
      </c>
      <c r="K48" s="4418">
        <f t="shared" si="20"/>
        <v>4</v>
      </c>
      <c r="L48" s="4929">
        <f t="shared" si="20"/>
        <v>1</v>
      </c>
      <c r="M48" s="4418">
        <f t="shared" si="20"/>
        <v>5</v>
      </c>
      <c r="N48" s="4418">
        <f t="shared" si="20"/>
        <v>1</v>
      </c>
      <c r="O48" s="4418">
        <f t="shared" si="20"/>
        <v>1</v>
      </c>
      <c r="P48" s="4418">
        <f t="shared" si="20"/>
        <v>4</v>
      </c>
      <c r="Q48" s="4418">
        <f t="shared" si="20"/>
        <v>5</v>
      </c>
      <c r="R48" s="4418">
        <f t="shared" si="20"/>
        <v>4</v>
      </c>
      <c r="S48" s="4418">
        <f t="shared" si="20"/>
        <v>4</v>
      </c>
      <c r="T48" s="4418">
        <f t="shared" si="20"/>
        <v>3</v>
      </c>
      <c r="U48" s="4929">
        <f t="shared" si="20"/>
        <v>1</v>
      </c>
      <c r="V48" s="4418">
        <f t="shared" si="20"/>
        <v>1</v>
      </c>
      <c r="W48" s="4418">
        <f t="shared" si="20"/>
        <v>3</v>
      </c>
      <c r="X48" s="4418">
        <f t="shared" si="20"/>
        <v>4</v>
      </c>
      <c r="Y48" s="4418">
        <f t="shared" si="20"/>
        <v>4</v>
      </c>
      <c r="Z48" s="4418">
        <f t="shared" si="20"/>
        <v>2</v>
      </c>
      <c r="AA48" s="4418">
        <f t="shared" si="20"/>
        <v>4</v>
      </c>
      <c r="AB48" s="4418">
        <f t="shared" si="20"/>
        <v>1</v>
      </c>
      <c r="AC48" s="4418">
        <f t="shared" si="20"/>
        <v>1</v>
      </c>
      <c r="AD48" s="4418">
        <f t="shared" si="20"/>
        <v>4</v>
      </c>
      <c r="AE48" s="4418">
        <f t="shared" si="20"/>
        <v>4</v>
      </c>
      <c r="AF48" s="4418">
        <f t="shared" si="20"/>
        <v>3</v>
      </c>
      <c r="AG48" s="4418">
        <f t="shared" si="20"/>
        <v>5</v>
      </c>
      <c r="AH48" s="4418">
        <f t="shared" si="20"/>
        <v>3</v>
      </c>
      <c r="AI48" s="4418">
        <f t="shared" si="20"/>
        <v>1</v>
      </c>
      <c r="AJ48" s="4418">
        <f t="shared" si="20"/>
        <v>1</v>
      </c>
      <c r="AK48" s="4420"/>
      <c r="AL48" s="4420"/>
      <c r="AM48" s="4420"/>
      <c r="AN48" s="4420"/>
      <c r="AO48" s="4420"/>
      <c r="AP48" s="4420"/>
      <c r="AQ48" s="4420"/>
    </row>
    <row r="49" spans="1:43">
      <c r="A49" s="4034" t="s">
        <v>1553</v>
      </c>
      <c r="B49" s="4418">
        <f t="shared" ref="B49:AJ49" si="21">COUNTIF(B6:B7,"E")+COUNTIF(B6:B7,"d")+COUNTIF(B9:B10,"E")+COUNTIF(B9:B10,"D")+COUNTIF(B12,"E")+COUNTIF(B12,"d")+COUNTIF(B15,"E")+COUNTIF(B15,"d")+COUNTIF(B18:B19,"E")+COUNTIF(B18:B19,"D")+COUNTIF(B21,"E")+COUNTIF(B21,"d")+COUNTIF(B6:B7,"D1")+COUNTIF(B9:B10,"D1")+COUNTIF(B12,"D1")+COUNTIF(B15,"D1")+COUNTIF(B18:B19,"D1")+COUNTIF(B21,"D1")</f>
        <v>4</v>
      </c>
      <c r="C49" s="4418">
        <f t="shared" si="21"/>
        <v>7</v>
      </c>
      <c r="D49" s="4418">
        <f t="shared" si="21"/>
        <v>6</v>
      </c>
      <c r="E49" s="4418">
        <f t="shared" si="21"/>
        <v>5</v>
      </c>
      <c r="F49" s="4418">
        <f t="shared" si="21"/>
        <v>3</v>
      </c>
      <c r="G49" s="4418">
        <f t="shared" si="21"/>
        <v>2</v>
      </c>
      <c r="H49" s="4418">
        <f t="shared" si="21"/>
        <v>2</v>
      </c>
      <c r="I49" s="4418">
        <f t="shared" si="21"/>
        <v>4</v>
      </c>
      <c r="J49" s="4418">
        <f t="shared" si="21"/>
        <v>6</v>
      </c>
      <c r="K49" s="4418">
        <f t="shared" si="21"/>
        <v>4</v>
      </c>
      <c r="L49" s="4929">
        <f t="shared" si="21"/>
        <v>1</v>
      </c>
      <c r="M49" s="4418">
        <f t="shared" si="21"/>
        <v>6</v>
      </c>
      <c r="N49" s="4418">
        <f t="shared" si="21"/>
        <v>1</v>
      </c>
      <c r="O49" s="4418">
        <f t="shared" si="21"/>
        <v>1</v>
      </c>
      <c r="P49" s="4418">
        <f t="shared" si="21"/>
        <v>5</v>
      </c>
      <c r="Q49" s="4418">
        <f t="shared" si="21"/>
        <v>7</v>
      </c>
      <c r="R49" s="4418">
        <f t="shared" si="21"/>
        <v>6</v>
      </c>
      <c r="S49" s="4418">
        <f t="shared" si="21"/>
        <v>4</v>
      </c>
      <c r="T49" s="4418">
        <f t="shared" si="21"/>
        <v>4</v>
      </c>
      <c r="U49" s="4929">
        <f t="shared" si="21"/>
        <v>2</v>
      </c>
      <c r="V49" s="4418">
        <f t="shared" si="21"/>
        <v>2</v>
      </c>
      <c r="W49" s="4418">
        <f t="shared" si="21"/>
        <v>5</v>
      </c>
      <c r="X49" s="4418">
        <f t="shared" si="21"/>
        <v>5</v>
      </c>
      <c r="Y49" s="4418">
        <f t="shared" si="21"/>
        <v>8</v>
      </c>
      <c r="Z49" s="4418">
        <f t="shared" si="21"/>
        <v>5</v>
      </c>
      <c r="AA49" s="4418">
        <f t="shared" si="21"/>
        <v>6</v>
      </c>
      <c r="AB49" s="4418">
        <f t="shared" si="21"/>
        <v>2</v>
      </c>
      <c r="AC49" s="4418">
        <f t="shared" si="21"/>
        <v>2</v>
      </c>
      <c r="AD49" s="4418">
        <f t="shared" si="21"/>
        <v>5</v>
      </c>
      <c r="AE49" s="4418">
        <f t="shared" si="21"/>
        <v>7</v>
      </c>
      <c r="AF49" s="4418">
        <f t="shared" si="21"/>
        <v>4</v>
      </c>
      <c r="AG49" s="4418">
        <f t="shared" si="21"/>
        <v>6</v>
      </c>
      <c r="AH49" s="4418">
        <f t="shared" si="21"/>
        <v>5</v>
      </c>
      <c r="AI49" s="4418">
        <f t="shared" si="21"/>
        <v>5</v>
      </c>
      <c r="AJ49" s="4418">
        <f t="shared" si="21"/>
        <v>1</v>
      </c>
      <c r="AK49" s="4420"/>
      <c r="AL49" s="4420"/>
      <c r="AM49" s="4420"/>
      <c r="AN49" s="4420"/>
      <c r="AO49" s="4420"/>
      <c r="AP49" s="4420"/>
      <c r="AQ49" s="4420"/>
    </row>
    <row r="50" spans="1:43">
      <c r="A50" s="4036" t="s">
        <v>784</v>
      </c>
      <c r="B50" s="3810">
        <f t="shared" ref="B50:AJ50" si="22">B47+B48</f>
        <v>10</v>
      </c>
      <c r="C50" s="3810">
        <f t="shared" si="22"/>
        <v>15</v>
      </c>
      <c r="D50" s="3810">
        <f t="shared" si="22"/>
        <v>11</v>
      </c>
      <c r="E50" s="3810">
        <f t="shared" si="22"/>
        <v>9</v>
      </c>
      <c r="F50" s="3810">
        <f t="shared" si="22"/>
        <v>6</v>
      </c>
      <c r="G50" s="3810">
        <f t="shared" si="22"/>
        <v>3</v>
      </c>
      <c r="H50" s="3810">
        <f t="shared" si="22"/>
        <v>3</v>
      </c>
      <c r="I50" s="3810">
        <f t="shared" si="22"/>
        <v>7</v>
      </c>
      <c r="J50" s="3810">
        <f t="shared" si="22"/>
        <v>9</v>
      </c>
      <c r="K50" s="4264">
        <f t="shared" si="22"/>
        <v>10</v>
      </c>
      <c r="L50" s="4925">
        <f t="shared" si="22"/>
        <v>3</v>
      </c>
      <c r="M50" s="2723">
        <f t="shared" si="22"/>
        <v>15</v>
      </c>
      <c r="N50" s="2723">
        <f t="shared" si="22"/>
        <v>3</v>
      </c>
      <c r="O50" s="3810">
        <f t="shared" si="22"/>
        <v>3</v>
      </c>
      <c r="P50" s="3810">
        <f t="shared" si="22"/>
        <v>11</v>
      </c>
      <c r="Q50" s="3810">
        <f t="shared" si="22"/>
        <v>15</v>
      </c>
      <c r="R50" s="3810">
        <f t="shared" si="22"/>
        <v>14</v>
      </c>
      <c r="S50" s="2723">
        <f t="shared" si="22"/>
        <v>11</v>
      </c>
      <c r="T50" s="2723">
        <f t="shared" si="22"/>
        <v>9</v>
      </c>
      <c r="U50" s="4925">
        <f t="shared" si="22"/>
        <v>2</v>
      </c>
      <c r="V50" s="3810">
        <f t="shared" si="22"/>
        <v>3</v>
      </c>
      <c r="W50" s="3810">
        <f t="shared" si="22"/>
        <v>10</v>
      </c>
      <c r="X50" s="3810">
        <f t="shared" si="22"/>
        <v>11</v>
      </c>
      <c r="Y50" s="3810">
        <f t="shared" si="22"/>
        <v>15</v>
      </c>
      <c r="Z50" s="3810">
        <f t="shared" si="22"/>
        <v>9</v>
      </c>
      <c r="AA50" s="3810">
        <f t="shared" si="22"/>
        <v>13</v>
      </c>
      <c r="AB50" s="3810">
        <f t="shared" si="22"/>
        <v>3</v>
      </c>
      <c r="AC50" s="3810">
        <f t="shared" si="22"/>
        <v>3</v>
      </c>
      <c r="AD50" s="3810">
        <f t="shared" si="22"/>
        <v>13</v>
      </c>
      <c r="AE50" s="3810">
        <f t="shared" si="22"/>
        <v>15</v>
      </c>
      <c r="AF50" s="3810">
        <f t="shared" si="22"/>
        <v>9</v>
      </c>
      <c r="AG50" s="3810">
        <f t="shared" si="22"/>
        <v>13</v>
      </c>
      <c r="AH50" s="3810">
        <f t="shared" si="22"/>
        <v>10</v>
      </c>
      <c r="AI50" s="3810">
        <f t="shared" si="22"/>
        <v>3</v>
      </c>
      <c r="AJ50" s="3810">
        <f t="shared" si="22"/>
        <v>3</v>
      </c>
      <c r="AK50" s="4412"/>
      <c r="AL50" s="4412"/>
      <c r="AM50" s="4412"/>
      <c r="AN50" s="4412"/>
      <c r="AO50" s="4412"/>
      <c r="AP50" s="4412"/>
      <c r="AQ50" s="4412"/>
    </row>
    <row r="51" spans="1:43">
      <c r="A51" s="4821" t="s">
        <v>4</v>
      </c>
      <c r="B51" s="3810">
        <f t="shared" ref="B51:AJ51" si="23">COUNTIF(B5:B23,"n")</f>
        <v>3</v>
      </c>
      <c r="C51" s="3810">
        <f t="shared" si="23"/>
        <v>3</v>
      </c>
      <c r="D51" s="3810">
        <f t="shared" si="23"/>
        <v>3</v>
      </c>
      <c r="E51" s="3810">
        <f t="shared" si="23"/>
        <v>3</v>
      </c>
      <c r="F51" s="3810">
        <f t="shared" si="23"/>
        <v>3</v>
      </c>
      <c r="G51" s="3810">
        <f t="shared" si="23"/>
        <v>3</v>
      </c>
      <c r="H51" s="3810">
        <f t="shared" si="23"/>
        <v>3</v>
      </c>
      <c r="I51" s="3810">
        <f t="shared" si="23"/>
        <v>3</v>
      </c>
      <c r="J51" s="3810">
        <f t="shared" si="23"/>
        <v>3</v>
      </c>
      <c r="K51" s="4264">
        <f t="shared" si="23"/>
        <v>3</v>
      </c>
      <c r="L51" s="4925">
        <f t="shared" si="23"/>
        <v>3</v>
      </c>
      <c r="M51" s="2723">
        <f t="shared" si="23"/>
        <v>3</v>
      </c>
      <c r="N51" s="2723">
        <f t="shared" si="23"/>
        <v>3</v>
      </c>
      <c r="O51" s="3810">
        <f t="shared" si="23"/>
        <v>3</v>
      </c>
      <c r="P51" s="3810">
        <f t="shared" si="23"/>
        <v>3</v>
      </c>
      <c r="Q51" s="3810">
        <f t="shared" si="23"/>
        <v>3</v>
      </c>
      <c r="R51" s="3810">
        <f t="shared" si="23"/>
        <v>3</v>
      </c>
      <c r="S51" s="2723">
        <f t="shared" si="23"/>
        <v>3</v>
      </c>
      <c r="T51" s="2723">
        <f t="shared" si="23"/>
        <v>3</v>
      </c>
      <c r="U51" s="4925">
        <f t="shared" si="23"/>
        <v>3</v>
      </c>
      <c r="V51" s="3810">
        <f t="shared" si="23"/>
        <v>3</v>
      </c>
      <c r="W51" s="3810">
        <f t="shared" si="23"/>
        <v>3</v>
      </c>
      <c r="X51" s="3810">
        <f t="shared" si="23"/>
        <v>3</v>
      </c>
      <c r="Y51" s="3810">
        <f t="shared" si="23"/>
        <v>3</v>
      </c>
      <c r="Z51" s="3810">
        <f t="shared" si="23"/>
        <v>3</v>
      </c>
      <c r="AA51" s="3810">
        <f t="shared" si="23"/>
        <v>3</v>
      </c>
      <c r="AB51" s="3810">
        <f t="shared" si="23"/>
        <v>3</v>
      </c>
      <c r="AC51" s="3810">
        <f>COUNTIF(AC5:AC23,"n")</f>
        <v>3</v>
      </c>
      <c r="AD51" s="3810">
        <f t="shared" si="23"/>
        <v>3</v>
      </c>
      <c r="AE51" s="3810">
        <f t="shared" si="23"/>
        <v>3</v>
      </c>
      <c r="AF51" s="3810">
        <f t="shared" si="23"/>
        <v>3</v>
      </c>
      <c r="AG51" s="3810">
        <f t="shared" si="23"/>
        <v>3</v>
      </c>
      <c r="AH51" s="3810">
        <f t="shared" si="23"/>
        <v>3</v>
      </c>
      <c r="AI51" s="3810">
        <f t="shared" si="23"/>
        <v>3</v>
      </c>
      <c r="AJ51" s="3810">
        <f t="shared" si="23"/>
        <v>3</v>
      </c>
      <c r="AK51" s="4412"/>
      <c r="AL51" s="4412"/>
      <c r="AM51" s="4412"/>
      <c r="AN51" s="4412"/>
      <c r="AO51" s="4412"/>
      <c r="AP51" s="4412"/>
      <c r="AQ51" s="4412"/>
    </row>
    <row r="52" spans="1:43" ht="17.25" thickBot="1">
      <c r="A52" s="4822" t="s">
        <v>1841</v>
      </c>
      <c r="B52" s="4424">
        <f t="shared" ref="B52:J52" si="24">COUNTIF(B14,"N")+COUNTIF(B11,"N")+COUNTIF(B8,"N")+COUNTIF(B17,"N")+COUNTIF(B20,"N")+COUNTIF(B23,"N")</f>
        <v>1</v>
      </c>
      <c r="C52" s="4424">
        <f t="shared" si="24"/>
        <v>1</v>
      </c>
      <c r="D52" s="4424">
        <f t="shared" si="24"/>
        <v>1</v>
      </c>
      <c r="E52" s="4424">
        <f t="shared" si="24"/>
        <v>1</v>
      </c>
      <c r="F52" s="4424">
        <f t="shared" si="24"/>
        <v>1</v>
      </c>
      <c r="G52" s="4424">
        <f t="shared" si="24"/>
        <v>1</v>
      </c>
      <c r="H52" s="4424">
        <f t="shared" si="24"/>
        <v>1</v>
      </c>
      <c r="I52" s="4424">
        <f t="shared" si="24"/>
        <v>1</v>
      </c>
      <c r="J52" s="4424">
        <f t="shared" si="24"/>
        <v>1</v>
      </c>
      <c r="K52" s="4423">
        <f t="shared" ref="K52:X52" si="25">COUNTIF(K11,"N")+COUNTIF(K14,"N")+COUNTIF(K8,"N")+COUNTIF(K17,"N")+COUNTIF(K20,"N")+COUNTIF(K23,"N")</f>
        <v>1</v>
      </c>
      <c r="L52" s="4931">
        <f t="shared" si="25"/>
        <v>1</v>
      </c>
      <c r="M52" s="4823">
        <f t="shared" si="25"/>
        <v>1</v>
      </c>
      <c r="N52" s="4823">
        <f t="shared" si="25"/>
        <v>1</v>
      </c>
      <c r="O52" s="4424">
        <f t="shared" si="25"/>
        <v>1</v>
      </c>
      <c r="P52" s="4424">
        <f t="shared" si="25"/>
        <v>1</v>
      </c>
      <c r="Q52" s="4424">
        <f t="shared" si="25"/>
        <v>1</v>
      </c>
      <c r="R52" s="4424">
        <f t="shared" si="25"/>
        <v>1</v>
      </c>
      <c r="S52" s="4823">
        <f t="shared" si="25"/>
        <v>1</v>
      </c>
      <c r="T52" s="4823">
        <f t="shared" si="25"/>
        <v>1</v>
      </c>
      <c r="U52" s="4931">
        <f t="shared" si="25"/>
        <v>1</v>
      </c>
      <c r="V52" s="4424">
        <f t="shared" si="25"/>
        <v>1</v>
      </c>
      <c r="W52" s="4424">
        <f t="shared" si="25"/>
        <v>1</v>
      </c>
      <c r="X52" s="4424">
        <f t="shared" si="25"/>
        <v>1</v>
      </c>
      <c r="Y52" s="4424">
        <f t="shared" ref="Y52:AJ52" si="26">COUNTIF(Y14,"N")+COUNTIF(Y11,"N")+COUNTIF(Y8,"N")+COUNTIF(Y17,"N")+COUNTIF(Y20,"N")+COUNTIF(Y23,"N")</f>
        <v>1</v>
      </c>
      <c r="Z52" s="4424">
        <f t="shared" si="26"/>
        <v>1</v>
      </c>
      <c r="AA52" s="4424">
        <f t="shared" si="26"/>
        <v>1</v>
      </c>
      <c r="AB52" s="4424">
        <f t="shared" si="26"/>
        <v>1</v>
      </c>
      <c r="AC52" s="4424">
        <f t="shared" si="26"/>
        <v>1</v>
      </c>
      <c r="AD52" s="4424">
        <f t="shared" si="26"/>
        <v>1</v>
      </c>
      <c r="AE52" s="4424">
        <f t="shared" si="26"/>
        <v>1</v>
      </c>
      <c r="AF52" s="4424">
        <f t="shared" si="26"/>
        <v>1</v>
      </c>
      <c r="AG52" s="4424">
        <f t="shared" si="26"/>
        <v>1</v>
      </c>
      <c r="AH52" s="4424">
        <f t="shared" si="26"/>
        <v>1</v>
      </c>
      <c r="AI52" s="4424">
        <f t="shared" si="26"/>
        <v>1</v>
      </c>
      <c r="AJ52" s="4424">
        <f t="shared" si="26"/>
        <v>1</v>
      </c>
    </row>
  </sheetData>
  <mergeCells count="5">
    <mergeCell ref="A1:AX1"/>
    <mergeCell ref="B2:F2"/>
    <mergeCell ref="G2:AJ2"/>
    <mergeCell ref="AK2:AQ2"/>
    <mergeCell ref="AR2:AY3"/>
  </mergeCells>
  <phoneticPr fontId="3" type="noConversion"/>
  <conditionalFormatting sqref="B15">
    <cfRule type="cellIs" dxfId="16364" priority="996" operator="equal">
      <formula>"연"</formula>
    </cfRule>
    <cfRule type="cellIs" dxfId="16363" priority="997" operator="equal">
      <formula>"연"</formula>
    </cfRule>
    <cfRule type="cellIs" dxfId="16362" priority="998" operator="equal">
      <formula>"연"</formula>
    </cfRule>
    <cfRule type="cellIs" dxfId="16361" priority="999" operator="equal">
      <formula>"연"</formula>
    </cfRule>
    <cfRule type="cellIs" dxfId="16360" priority="1000" operator="equal">
      <formula>"연"</formula>
    </cfRule>
    <cfRule type="cellIs" dxfId="16359" priority="1001" operator="equal">
      <formula>"연"</formula>
    </cfRule>
  </conditionalFormatting>
  <conditionalFormatting sqref="B15:B16">
    <cfRule type="cellIs" dxfId="16358" priority="994" operator="equal">
      <formula>"연"</formula>
    </cfRule>
    <cfRule type="cellIs" dxfId="16357" priority="995" operator="equal">
      <formula>"연"</formula>
    </cfRule>
  </conditionalFormatting>
  <conditionalFormatting sqref="B16">
    <cfRule type="cellIs" dxfId="16356" priority="988" operator="equal">
      <formula>"연"</formula>
    </cfRule>
    <cfRule type="cellIs" dxfId="16355" priority="989" operator="equal">
      <formula>"연"</formula>
    </cfRule>
    <cfRule type="cellIs" dxfId="16354" priority="990" operator="equal">
      <formula>"연"</formula>
    </cfRule>
    <cfRule type="cellIs" dxfId="16353" priority="991" operator="equal">
      <formula>"연"</formula>
    </cfRule>
    <cfRule type="cellIs" dxfId="16352" priority="992" operator="equal">
      <formula>"연"</formula>
    </cfRule>
    <cfRule type="cellIs" dxfId="16351" priority="993" operator="equal">
      <formula>"연"</formula>
    </cfRule>
  </conditionalFormatting>
  <conditionalFormatting sqref="B34">
    <cfRule type="cellIs" dxfId="16350" priority="1282" operator="equal">
      <formula>"연"</formula>
    </cfRule>
    <cfRule type="cellIs" dxfId="16349" priority="1283" operator="equal">
      <formula>"연"</formula>
    </cfRule>
    <cfRule type="cellIs" dxfId="16348" priority="1284" operator="equal">
      <formula>"연"</formula>
    </cfRule>
    <cfRule type="cellIs" dxfId="16347" priority="1285" operator="equal">
      <formula>"연"</formula>
    </cfRule>
    <cfRule type="cellIs" dxfId="16346" priority="1286" operator="equal">
      <formula>"연"</formula>
    </cfRule>
    <cfRule type="cellIs" dxfId="16345" priority="1287" operator="equal">
      <formula>"연"</formula>
    </cfRule>
    <cfRule type="cellIs" dxfId="16344" priority="1288" operator="equal">
      <formula>"연"</formula>
    </cfRule>
    <cfRule type="cellIs" dxfId="16343" priority="1289" operator="equal">
      <formula>"연"</formula>
    </cfRule>
    <cfRule type="cellIs" dxfId="16342" priority="1290" operator="equal">
      <formula>"연"</formula>
    </cfRule>
    <cfRule type="cellIs" dxfId="16341" priority="1291" operator="equal">
      <formula>"연"</formula>
    </cfRule>
    <cfRule type="cellIs" dxfId="16340" priority="1292" operator="equal">
      <formula>"연"</formula>
    </cfRule>
    <cfRule type="cellIs" dxfId="16339" priority="1293" operator="equal">
      <formula>"연"</formula>
    </cfRule>
    <cfRule type="cellIs" dxfId="16338" priority="1294" operator="equal">
      <formula>"연"</formula>
    </cfRule>
    <cfRule type="cellIs" dxfId="16337" priority="1295" operator="equal">
      <formula>"연"</formula>
    </cfRule>
    <cfRule type="cellIs" dxfId="16336" priority="1296" operator="equal">
      <formula>"연"</formula>
    </cfRule>
    <cfRule type="cellIs" dxfId="16335" priority="1297" operator="equal">
      <formula>"연"</formula>
    </cfRule>
    <cfRule type="cellIs" dxfId="16334" priority="1298" operator="equal">
      <formula>"연"</formula>
    </cfRule>
    <cfRule type="cellIs" dxfId="16333" priority="1299" operator="equal">
      <formula>"연"</formula>
    </cfRule>
    <cfRule type="cellIs" dxfId="16332" priority="1300" operator="equal">
      <formula>"연"</formula>
    </cfRule>
    <cfRule type="cellIs" dxfId="16331" priority="1301" operator="equal">
      <formula>"연"</formula>
    </cfRule>
    <cfRule type="cellIs" dxfId="16330" priority="1302" operator="equal">
      <formula>"연"</formula>
    </cfRule>
    <cfRule type="cellIs" dxfId="16329" priority="1303" operator="equal">
      <formula>"연"</formula>
    </cfRule>
    <cfRule type="cellIs" dxfId="16328" priority="1304" operator="equal">
      <formula>"연"</formula>
    </cfRule>
    <cfRule type="cellIs" dxfId="16327" priority="1305" operator="equal">
      <formula>"연"</formula>
    </cfRule>
    <cfRule type="cellIs" dxfId="16326" priority="1306" operator="equal">
      <formula>"연"</formula>
    </cfRule>
    <cfRule type="cellIs" dxfId="16325" priority="1307" operator="equal">
      <formula>"연"</formula>
    </cfRule>
    <cfRule type="cellIs" dxfId="16324" priority="1308" operator="equal">
      <formula>"연"</formula>
    </cfRule>
  </conditionalFormatting>
  <conditionalFormatting sqref="B35">
    <cfRule type="cellIs" dxfId="16323" priority="1163" operator="equal">
      <formula>"연"</formula>
    </cfRule>
    <cfRule type="cellIs" dxfId="16322" priority="1164" operator="equal">
      <formula>"연"</formula>
    </cfRule>
    <cfRule type="cellIs" dxfId="16321" priority="1165" operator="equal">
      <formula>"연"</formula>
    </cfRule>
    <cfRule type="cellIs" dxfId="16320" priority="1166" operator="equal">
      <formula>"연"</formula>
    </cfRule>
    <cfRule type="cellIs" dxfId="16319" priority="1167" operator="equal">
      <formula>"연"</formula>
    </cfRule>
    <cfRule type="cellIs" dxfId="16318" priority="1168" operator="equal">
      <formula>"연"</formula>
    </cfRule>
    <cfRule type="cellIs" dxfId="16317" priority="1169" operator="equal">
      <formula>"연"</formula>
    </cfRule>
    <cfRule type="cellIs" dxfId="16316" priority="1170" operator="equal">
      <formula>"연"</formula>
    </cfRule>
    <cfRule type="cellIs" dxfId="16315" priority="1171" operator="equal">
      <formula>"연"</formula>
    </cfRule>
    <cfRule type="cellIs" dxfId="16314" priority="1172" operator="equal">
      <formula>"연"</formula>
    </cfRule>
    <cfRule type="cellIs" dxfId="16313" priority="1173" operator="equal">
      <formula>"연"</formula>
    </cfRule>
    <cfRule type="cellIs" dxfId="16312" priority="1174" operator="equal">
      <formula>"연"</formula>
    </cfRule>
    <cfRule type="cellIs" dxfId="16311" priority="1175" operator="equal">
      <formula>"연"</formula>
    </cfRule>
    <cfRule type="cellIs" dxfId="16310" priority="1176" operator="equal">
      <formula>"연"</formula>
    </cfRule>
    <cfRule type="cellIs" dxfId="16309" priority="1177" operator="equal">
      <formula>"연"</formula>
    </cfRule>
    <cfRule type="cellIs" dxfId="16308" priority="1178" operator="equal">
      <formula>"연"</formula>
    </cfRule>
    <cfRule type="cellIs" dxfId="16307" priority="1179" operator="equal">
      <formula>"연"</formula>
    </cfRule>
    <cfRule type="cellIs" dxfId="16306" priority="1181" operator="equal">
      <formula>"연"</formula>
    </cfRule>
  </conditionalFormatting>
  <conditionalFormatting sqref="B35:B36">
    <cfRule type="cellIs" dxfId="16305" priority="1087" operator="equal">
      <formula>"연"</formula>
    </cfRule>
  </conditionalFormatting>
  <conditionalFormatting sqref="B36">
    <cfRule type="cellIs" dxfId="16304" priority="1070" operator="equal">
      <formula>"연"</formula>
    </cfRule>
    <cfRule type="cellIs" dxfId="16303" priority="1071" operator="equal">
      <formula>"연"</formula>
    </cfRule>
    <cfRule type="cellIs" dxfId="16302" priority="1072" operator="equal">
      <formula>"연"</formula>
    </cfRule>
    <cfRule type="cellIs" dxfId="16301" priority="1073" operator="equal">
      <formula>"연"</formula>
    </cfRule>
    <cfRule type="cellIs" dxfId="16300" priority="1074" operator="equal">
      <formula>"연"</formula>
    </cfRule>
    <cfRule type="cellIs" dxfId="16299" priority="1075" operator="equal">
      <formula>"연"</formula>
    </cfRule>
    <cfRule type="cellIs" dxfId="16298" priority="1076" operator="equal">
      <formula>"연"</formula>
    </cfRule>
    <cfRule type="cellIs" dxfId="16297" priority="1077" operator="equal">
      <formula>"연"</formula>
    </cfRule>
    <cfRule type="cellIs" dxfId="16296" priority="1078" operator="equal">
      <formula>"연"</formula>
    </cfRule>
    <cfRule type="cellIs" dxfId="16295" priority="1079" operator="equal">
      <formula>"연"</formula>
    </cfRule>
    <cfRule type="cellIs" dxfId="16294" priority="1080" operator="equal">
      <formula>"연"</formula>
    </cfRule>
    <cfRule type="cellIs" dxfId="16293" priority="1081" operator="equal">
      <formula>"연"</formula>
    </cfRule>
    <cfRule type="cellIs" dxfId="16292" priority="1082" operator="equal">
      <formula>"연"</formula>
    </cfRule>
    <cfRule type="cellIs" dxfId="16291" priority="1083" operator="equal">
      <formula>"연"</formula>
    </cfRule>
    <cfRule type="cellIs" dxfId="16290" priority="1084" operator="equal">
      <formula>"연"</formula>
    </cfRule>
    <cfRule type="cellIs" dxfId="16289" priority="1085" operator="equal">
      <formula>"연"</formula>
    </cfRule>
    <cfRule type="cellIs" dxfId="16288" priority="1086" operator="equal">
      <formula>"연"</formula>
    </cfRule>
    <cfRule type="cellIs" dxfId="16287" priority="1088" operator="equal">
      <formula>"연"</formula>
    </cfRule>
  </conditionalFormatting>
  <conditionalFormatting sqref="B36:B37">
    <cfRule type="cellIs" dxfId="16286" priority="1068" operator="equal">
      <formula>"연"</formula>
    </cfRule>
  </conditionalFormatting>
  <conditionalFormatting sqref="B37">
    <cfRule type="cellIs" dxfId="16285" priority="1050" operator="equal">
      <formula>"연"</formula>
    </cfRule>
    <cfRule type="cellIs" dxfId="16284" priority="1051" operator="equal">
      <formula>"연"</formula>
    </cfRule>
    <cfRule type="cellIs" dxfId="16283" priority="1052" operator="equal">
      <formula>"연"</formula>
    </cfRule>
    <cfRule type="cellIs" dxfId="16282" priority="1053" operator="equal">
      <formula>"연"</formula>
    </cfRule>
    <cfRule type="cellIs" dxfId="16281" priority="1054" operator="equal">
      <formula>"연"</formula>
    </cfRule>
    <cfRule type="cellIs" dxfId="16280" priority="1055" operator="equal">
      <formula>"연"</formula>
    </cfRule>
    <cfRule type="cellIs" dxfId="16279" priority="1056" operator="equal">
      <formula>"연"</formula>
    </cfRule>
    <cfRule type="cellIs" dxfId="16278" priority="1057" operator="equal">
      <formula>"연"</formula>
    </cfRule>
    <cfRule type="cellIs" dxfId="16277" priority="1058" operator="equal">
      <formula>"연"</formula>
    </cfRule>
    <cfRule type="cellIs" dxfId="16276" priority="1059" operator="equal">
      <formula>"연"</formula>
    </cfRule>
    <cfRule type="cellIs" dxfId="16275" priority="1060" operator="equal">
      <formula>"연"</formula>
    </cfRule>
    <cfRule type="cellIs" dxfId="16274" priority="1061" operator="equal">
      <formula>"연"</formula>
    </cfRule>
    <cfRule type="cellIs" dxfId="16273" priority="1062" operator="equal">
      <formula>"연"</formula>
    </cfRule>
    <cfRule type="cellIs" dxfId="16272" priority="1063" operator="equal">
      <formula>"연"</formula>
    </cfRule>
    <cfRule type="cellIs" dxfId="16271" priority="1064" operator="equal">
      <formula>"연"</formula>
    </cfRule>
    <cfRule type="cellIs" dxfId="16270" priority="1065" operator="equal">
      <formula>"연"</formula>
    </cfRule>
    <cfRule type="cellIs" dxfId="16269" priority="1066" operator="equal">
      <formula>"연"</formula>
    </cfRule>
    <cfRule type="cellIs" dxfId="16268" priority="1067" operator="equal">
      <formula>"연"</formula>
    </cfRule>
    <cfRule type="cellIs" dxfId="16267" priority="1069" operator="equal">
      <formula>"연"</formula>
    </cfRule>
  </conditionalFormatting>
  <conditionalFormatting sqref="B34:C34">
    <cfRule type="cellIs" dxfId="16266" priority="1199" operator="equal">
      <formula>"연"</formula>
    </cfRule>
  </conditionalFormatting>
  <conditionalFormatting sqref="B35:D35">
    <cfRule type="cellIs" dxfId="16265" priority="1180" operator="equal">
      <formula>"연"</formula>
    </cfRule>
  </conditionalFormatting>
  <conditionalFormatting sqref="B4:AQ4">
    <cfRule type="cellIs" dxfId="16264" priority="1874" operator="equal">
      <formula>"일"</formula>
    </cfRule>
    <cfRule type="containsText" dxfId="16263" priority="1875" operator="containsText" text="토">
      <formula>NOT(ISERROR(SEARCH("토",B4)))</formula>
    </cfRule>
    <cfRule type="cellIs" dxfId="16262" priority="1876" operator="equal">
      <formula>"토"</formula>
    </cfRule>
  </conditionalFormatting>
  <conditionalFormatting sqref="C22:C23">
    <cfRule type="cellIs" dxfId="16261" priority="940" operator="equal">
      <formula>"연"</formula>
    </cfRule>
    <cfRule type="cellIs" dxfId="16260" priority="941" operator="equal">
      <formula>"연"</formula>
    </cfRule>
    <cfRule type="cellIs" dxfId="16259" priority="942" operator="equal">
      <formula>"연"</formula>
    </cfRule>
    <cfRule type="cellIs" dxfId="16258" priority="943" operator="equal">
      <formula>"연"</formula>
    </cfRule>
    <cfRule type="cellIs" dxfId="16257" priority="944" operator="equal">
      <formula>"연"</formula>
    </cfRule>
    <cfRule type="cellIs" dxfId="16256" priority="945" operator="equal">
      <formula>"연"</formula>
    </cfRule>
    <cfRule type="cellIs" dxfId="16255" priority="946" operator="equal">
      <formula>"연"</formula>
    </cfRule>
    <cfRule type="cellIs" dxfId="16254" priority="947" operator="equal">
      <formula>"연"</formula>
    </cfRule>
  </conditionalFormatting>
  <conditionalFormatting sqref="C27">
    <cfRule type="cellIs" dxfId="16253" priority="932" operator="equal">
      <formula>"연"</formula>
    </cfRule>
    <cfRule type="cellIs" dxfId="16252" priority="933" operator="equal">
      <formula>"연"</formula>
    </cfRule>
    <cfRule type="cellIs" dxfId="16251" priority="934" operator="equal">
      <formula>"연"</formula>
    </cfRule>
    <cfRule type="cellIs" dxfId="16250" priority="935" operator="equal">
      <formula>"연"</formula>
    </cfRule>
    <cfRule type="cellIs" dxfId="16249" priority="936" operator="equal">
      <formula>"연"</formula>
    </cfRule>
    <cfRule type="cellIs" dxfId="16248" priority="937" operator="equal">
      <formula>"연"</formula>
    </cfRule>
    <cfRule type="cellIs" dxfId="16247" priority="938" operator="equal">
      <formula>"연"</formula>
    </cfRule>
    <cfRule type="cellIs" dxfId="16246" priority="939" operator="equal">
      <formula>"연"</formula>
    </cfRule>
  </conditionalFormatting>
  <conditionalFormatting sqref="C34">
    <cfRule type="cellIs" dxfId="16245" priority="1182" operator="equal">
      <formula>"연"</formula>
    </cfRule>
    <cfRule type="cellIs" dxfId="16244" priority="1183" operator="equal">
      <formula>"연"</formula>
    </cfRule>
    <cfRule type="cellIs" dxfId="16243" priority="1184" operator="equal">
      <formula>"연"</formula>
    </cfRule>
    <cfRule type="cellIs" dxfId="16242" priority="1185" operator="equal">
      <formula>"연"</formula>
    </cfRule>
    <cfRule type="cellIs" dxfId="16241" priority="1186" operator="equal">
      <formula>"연"</formula>
    </cfRule>
    <cfRule type="cellIs" dxfId="16240" priority="1187" operator="equal">
      <formula>"연"</formula>
    </cfRule>
    <cfRule type="cellIs" dxfId="16239" priority="1188" operator="equal">
      <formula>"연"</formula>
    </cfRule>
    <cfRule type="cellIs" dxfId="16238" priority="1189" operator="equal">
      <formula>"연"</formula>
    </cfRule>
    <cfRule type="cellIs" dxfId="16237" priority="1190" operator="equal">
      <formula>"연"</formula>
    </cfRule>
    <cfRule type="cellIs" dxfId="16236" priority="1191" operator="equal">
      <formula>"연"</formula>
    </cfRule>
    <cfRule type="cellIs" dxfId="16235" priority="1192" operator="equal">
      <formula>"연"</formula>
    </cfRule>
    <cfRule type="cellIs" dxfId="16234" priority="1193" operator="equal">
      <formula>"연"</formula>
    </cfRule>
    <cfRule type="cellIs" dxfId="16233" priority="1194" operator="equal">
      <formula>"연"</formula>
    </cfRule>
    <cfRule type="cellIs" dxfId="16232" priority="1195" operator="equal">
      <formula>"연"</formula>
    </cfRule>
    <cfRule type="cellIs" dxfId="16231" priority="1196" operator="equal">
      <formula>"연"</formula>
    </cfRule>
    <cfRule type="cellIs" dxfId="16230" priority="1197" operator="equal">
      <formula>"연"</formula>
    </cfRule>
    <cfRule type="cellIs" dxfId="16229" priority="1198" operator="equal">
      <formula>"연"</formula>
    </cfRule>
    <cfRule type="cellIs" dxfId="16228" priority="1200" operator="equal">
      <formula>"연"</formula>
    </cfRule>
  </conditionalFormatting>
  <conditionalFormatting sqref="C35:D35">
    <cfRule type="cellIs" dxfId="16227" priority="1255" operator="equal">
      <formula>"연"</formula>
    </cfRule>
    <cfRule type="cellIs" dxfId="16226" priority="1256" operator="equal">
      <formula>"연"</formula>
    </cfRule>
    <cfRule type="cellIs" dxfId="16225" priority="1257" operator="equal">
      <formula>"연"</formula>
    </cfRule>
    <cfRule type="cellIs" dxfId="16224" priority="1258" operator="equal">
      <formula>"연"</formula>
    </cfRule>
    <cfRule type="cellIs" dxfId="16223" priority="1259" operator="equal">
      <formula>"연"</formula>
    </cfRule>
    <cfRule type="cellIs" dxfId="16222" priority="1260" operator="equal">
      <formula>"연"</formula>
    </cfRule>
    <cfRule type="cellIs" dxfId="16221" priority="1261" operator="equal">
      <formula>"연"</formula>
    </cfRule>
    <cfRule type="cellIs" dxfId="16220" priority="1262" operator="equal">
      <formula>"연"</formula>
    </cfRule>
    <cfRule type="cellIs" dxfId="16219" priority="1263" operator="equal">
      <formula>"연"</formula>
    </cfRule>
    <cfRule type="cellIs" dxfId="16218" priority="1264" operator="equal">
      <formula>"연"</formula>
    </cfRule>
    <cfRule type="cellIs" dxfId="16217" priority="1265" operator="equal">
      <formula>"연"</formula>
    </cfRule>
    <cfRule type="cellIs" dxfId="16216" priority="1266" operator="equal">
      <formula>"연"</formula>
    </cfRule>
    <cfRule type="cellIs" dxfId="16215" priority="1267" operator="equal">
      <formula>"연"</formula>
    </cfRule>
    <cfRule type="cellIs" dxfId="16214" priority="1268" operator="equal">
      <formula>"연"</formula>
    </cfRule>
    <cfRule type="cellIs" dxfId="16213" priority="1269" operator="equal">
      <formula>"연"</formula>
    </cfRule>
    <cfRule type="cellIs" dxfId="16212" priority="1270" operator="equal">
      <formula>"연"</formula>
    </cfRule>
    <cfRule type="cellIs" dxfId="16211" priority="1271" operator="equal">
      <formula>"연"</formula>
    </cfRule>
    <cfRule type="cellIs" dxfId="16210" priority="1272" operator="equal">
      <formula>"연"</formula>
    </cfRule>
    <cfRule type="cellIs" dxfId="16209" priority="1273" operator="equal">
      <formula>"연"</formula>
    </cfRule>
    <cfRule type="cellIs" dxfId="16208" priority="1274" operator="equal">
      <formula>"연"</formula>
    </cfRule>
    <cfRule type="cellIs" dxfId="16207" priority="1275" operator="equal">
      <formula>"연"</formula>
    </cfRule>
    <cfRule type="cellIs" dxfId="16206" priority="1276" operator="equal">
      <formula>"연"</formula>
    </cfRule>
    <cfRule type="cellIs" dxfId="16205" priority="1277" operator="equal">
      <formula>"연"</formula>
    </cfRule>
    <cfRule type="cellIs" dxfId="16204" priority="1278" operator="equal">
      <formula>"연"</formula>
    </cfRule>
    <cfRule type="cellIs" dxfId="16203" priority="1279" operator="equal">
      <formula>"연"</formula>
    </cfRule>
    <cfRule type="cellIs" dxfId="16202" priority="1280" operator="equal">
      <formula>"연"</formula>
    </cfRule>
    <cfRule type="cellIs" dxfId="16201" priority="1281" operator="equal">
      <formula>"연"</formula>
    </cfRule>
  </conditionalFormatting>
  <conditionalFormatting sqref="C36:D36">
    <cfRule type="cellIs" dxfId="16200" priority="1145" operator="equal">
      <formula>"연"</formula>
    </cfRule>
    <cfRule type="cellIs" dxfId="16199" priority="1146" operator="equal">
      <formula>"연"</formula>
    </cfRule>
    <cfRule type="cellIs" dxfId="16198" priority="1147" operator="equal">
      <formula>"연"</formula>
    </cfRule>
    <cfRule type="cellIs" dxfId="16197" priority="1148" operator="equal">
      <formula>"연"</formula>
    </cfRule>
    <cfRule type="cellIs" dxfId="16196" priority="1149" operator="equal">
      <formula>"연"</formula>
    </cfRule>
    <cfRule type="cellIs" dxfId="16195" priority="1150" operator="equal">
      <formula>"연"</formula>
    </cfRule>
    <cfRule type="cellIs" dxfId="16194" priority="1151" operator="equal">
      <formula>"연"</formula>
    </cfRule>
    <cfRule type="cellIs" dxfId="16193" priority="1152" operator="equal">
      <formula>"연"</formula>
    </cfRule>
    <cfRule type="cellIs" dxfId="16192" priority="1153" operator="equal">
      <formula>"연"</formula>
    </cfRule>
    <cfRule type="cellIs" dxfId="16191" priority="1154" operator="equal">
      <formula>"연"</formula>
    </cfRule>
    <cfRule type="cellIs" dxfId="16190" priority="1155" operator="equal">
      <formula>"연"</formula>
    </cfRule>
    <cfRule type="cellIs" dxfId="16189" priority="1156" operator="equal">
      <formula>"연"</formula>
    </cfRule>
    <cfRule type="cellIs" dxfId="16188" priority="1157" operator="equal">
      <formula>"연"</formula>
    </cfRule>
    <cfRule type="cellIs" dxfId="16187" priority="1158" operator="equal">
      <formula>"연"</formula>
    </cfRule>
    <cfRule type="cellIs" dxfId="16186" priority="1159" operator="equal">
      <formula>"연"</formula>
    </cfRule>
    <cfRule type="cellIs" dxfId="16185" priority="1160" operator="equal">
      <formula>"연"</formula>
    </cfRule>
    <cfRule type="cellIs" dxfId="16184" priority="1162" operator="equal">
      <formula>"연"</formula>
    </cfRule>
  </conditionalFormatting>
  <conditionalFormatting sqref="C36:D37">
    <cfRule type="cellIs" dxfId="16183" priority="1161" operator="equal">
      <formula>"연"</formula>
    </cfRule>
  </conditionalFormatting>
  <conditionalFormatting sqref="C37:D37">
    <cfRule type="cellIs" dxfId="16182" priority="1201" operator="equal">
      <formula>"연"</formula>
    </cfRule>
    <cfRule type="cellIs" dxfId="16181" priority="1202" operator="equal">
      <formula>"연"</formula>
    </cfRule>
    <cfRule type="cellIs" dxfId="16180" priority="1203" operator="equal">
      <formula>"연"</formula>
    </cfRule>
    <cfRule type="cellIs" dxfId="16179" priority="1204" operator="equal">
      <formula>"연"</formula>
    </cfRule>
    <cfRule type="cellIs" dxfId="16178" priority="1205" operator="equal">
      <formula>"연"</formula>
    </cfRule>
    <cfRule type="cellIs" dxfId="16177" priority="1206" operator="equal">
      <formula>"연"</formula>
    </cfRule>
    <cfRule type="cellIs" dxfId="16176" priority="1207" operator="equal">
      <formula>"연"</formula>
    </cfRule>
    <cfRule type="cellIs" dxfId="16175" priority="1208" operator="equal">
      <formula>"연"</formula>
    </cfRule>
    <cfRule type="cellIs" dxfId="16174" priority="1209" operator="equal">
      <formula>"연"</formula>
    </cfRule>
    <cfRule type="cellIs" dxfId="16173" priority="1210" operator="equal">
      <formula>"연"</formula>
    </cfRule>
    <cfRule type="cellIs" dxfId="16172" priority="1211" operator="equal">
      <formula>"연"</formula>
    </cfRule>
    <cfRule type="cellIs" dxfId="16171" priority="1212" operator="equal">
      <formula>"연"</formula>
    </cfRule>
    <cfRule type="cellIs" dxfId="16170" priority="1213" operator="equal">
      <formula>"연"</formula>
    </cfRule>
    <cfRule type="cellIs" dxfId="16169" priority="1214" operator="equal">
      <formula>"연"</formula>
    </cfRule>
    <cfRule type="cellIs" dxfId="16168" priority="1215" operator="equal">
      <formula>"연"</formula>
    </cfRule>
    <cfRule type="cellIs" dxfId="16167" priority="1216" operator="equal">
      <formula>"연"</formula>
    </cfRule>
    <cfRule type="cellIs" dxfId="16166" priority="1217" operator="equal">
      <formula>"연"</formula>
    </cfRule>
    <cfRule type="cellIs" dxfId="16165" priority="1218" operator="equal">
      <formula>"연"</formula>
    </cfRule>
    <cfRule type="cellIs" dxfId="16164" priority="1219" operator="equal">
      <formula>"연"</formula>
    </cfRule>
    <cfRule type="cellIs" dxfId="16163" priority="1220" operator="equal">
      <formula>"연"</formula>
    </cfRule>
    <cfRule type="cellIs" dxfId="16162" priority="1221" operator="equal">
      <formula>"연"</formula>
    </cfRule>
    <cfRule type="cellIs" dxfId="16161" priority="1222" operator="equal">
      <formula>"연"</formula>
    </cfRule>
    <cfRule type="cellIs" dxfId="16160" priority="1223" operator="equal">
      <formula>"연"</formula>
    </cfRule>
    <cfRule type="cellIs" dxfId="16159" priority="1224" operator="equal">
      <formula>"연"</formula>
    </cfRule>
    <cfRule type="cellIs" dxfId="16158" priority="1225" operator="equal">
      <formula>"연"</formula>
    </cfRule>
    <cfRule type="cellIs" dxfId="16157" priority="1226" operator="equal">
      <formula>"연"</formula>
    </cfRule>
    <cfRule type="cellIs" dxfId="16156" priority="1227" operator="equal">
      <formula>"연"</formula>
    </cfRule>
    <cfRule type="cellIs" dxfId="16155" priority="1228" operator="equal">
      <formula>"연"</formula>
    </cfRule>
  </conditionalFormatting>
  <conditionalFormatting sqref="C34:F34">
    <cfRule type="cellIs" dxfId="16154" priority="883" operator="equal">
      <formula>"연"</formula>
    </cfRule>
  </conditionalFormatting>
  <conditionalFormatting sqref="C36:F36">
    <cfRule type="cellIs" dxfId="16153" priority="1122" operator="equal">
      <formula>"연"</formula>
    </cfRule>
    <cfRule type="cellIs" dxfId="16152" priority="1123" operator="equal">
      <formula>"연"</formula>
    </cfRule>
  </conditionalFormatting>
  <conditionalFormatting sqref="D11">
    <cfRule type="cellIs" dxfId="16151" priority="924" operator="equal">
      <formula>"연"</formula>
    </cfRule>
    <cfRule type="cellIs" dxfId="16150" priority="925" operator="equal">
      <formula>"연"</formula>
    </cfRule>
    <cfRule type="cellIs" dxfId="16149" priority="926" operator="equal">
      <formula>"연"</formula>
    </cfRule>
    <cfRule type="cellIs" dxfId="16148" priority="927" operator="equal">
      <formula>"연"</formula>
    </cfRule>
    <cfRule type="cellIs" dxfId="16147" priority="928" operator="equal">
      <formula>"연"</formula>
    </cfRule>
    <cfRule type="cellIs" dxfId="16146" priority="929" operator="equal">
      <formula>"연"</formula>
    </cfRule>
    <cfRule type="cellIs" dxfId="16145" priority="930" operator="equal">
      <formula>"연"</formula>
    </cfRule>
    <cfRule type="cellIs" dxfId="16144" priority="931" operator="equal">
      <formula>"연"</formula>
    </cfRule>
  </conditionalFormatting>
  <conditionalFormatting sqref="D28">
    <cfRule type="cellIs" dxfId="16143" priority="908" operator="equal">
      <formula>"연"</formula>
    </cfRule>
    <cfRule type="cellIs" dxfId="16142" priority="909" operator="equal">
      <formula>"연"</formula>
    </cfRule>
    <cfRule type="cellIs" dxfId="16141" priority="910" operator="equal">
      <formula>"연"</formula>
    </cfRule>
    <cfRule type="cellIs" dxfId="16140" priority="911" operator="equal">
      <formula>"연"</formula>
    </cfRule>
    <cfRule type="cellIs" dxfId="16139" priority="912" operator="equal">
      <formula>"연"</formula>
    </cfRule>
    <cfRule type="cellIs" dxfId="16138" priority="913" operator="equal">
      <formula>"연"</formula>
    </cfRule>
    <cfRule type="cellIs" dxfId="16137" priority="914" operator="equal">
      <formula>"연"</formula>
    </cfRule>
    <cfRule type="cellIs" dxfId="16136" priority="915" operator="equal">
      <formula>"연"</formula>
    </cfRule>
  </conditionalFormatting>
  <conditionalFormatting sqref="D34">
    <cfRule type="cellIs" dxfId="16135" priority="855" operator="equal">
      <formula>"연"</formula>
    </cfRule>
    <cfRule type="cellIs" dxfId="16134" priority="856" operator="equal">
      <formula>"연"</formula>
    </cfRule>
    <cfRule type="cellIs" dxfId="16133" priority="857" operator="equal">
      <formula>"연"</formula>
    </cfRule>
    <cfRule type="cellIs" dxfId="16132" priority="858" operator="equal">
      <formula>"연"</formula>
    </cfRule>
    <cfRule type="cellIs" dxfId="16131" priority="859" operator="equal">
      <formula>"연"</formula>
    </cfRule>
    <cfRule type="cellIs" dxfId="16130" priority="860" operator="equal">
      <formula>"연"</formula>
    </cfRule>
    <cfRule type="cellIs" dxfId="16129" priority="861" operator="equal">
      <formula>"연"</formula>
    </cfRule>
    <cfRule type="cellIs" dxfId="16128" priority="862" operator="equal">
      <formula>"연"</formula>
    </cfRule>
    <cfRule type="cellIs" dxfId="16127" priority="863" operator="equal">
      <formula>"연"</formula>
    </cfRule>
    <cfRule type="cellIs" dxfId="16126" priority="864" operator="equal">
      <formula>"연"</formula>
    </cfRule>
    <cfRule type="cellIs" dxfId="16125" priority="865" operator="equal">
      <formula>"연"</formula>
    </cfRule>
    <cfRule type="cellIs" dxfId="16124" priority="866" operator="equal">
      <formula>"연"</formula>
    </cfRule>
    <cfRule type="cellIs" dxfId="16123" priority="867" operator="equal">
      <formula>"연"</formula>
    </cfRule>
    <cfRule type="cellIs" dxfId="16122" priority="868" operator="equal">
      <formula>"연"</formula>
    </cfRule>
    <cfRule type="cellIs" dxfId="16121" priority="869" operator="equal">
      <formula>"연"</formula>
    </cfRule>
    <cfRule type="cellIs" dxfId="16120" priority="870" operator="equal">
      <formula>"연"</formula>
    </cfRule>
    <cfRule type="cellIs" dxfId="16119" priority="871" operator="equal">
      <formula>"연"</formula>
    </cfRule>
    <cfRule type="cellIs" dxfId="16118" priority="872" operator="equal">
      <formula>"연"</formula>
    </cfRule>
    <cfRule type="cellIs" dxfId="16117" priority="873" operator="equal">
      <formula>"연"</formula>
    </cfRule>
    <cfRule type="cellIs" dxfId="16116" priority="874" operator="equal">
      <formula>"연"</formula>
    </cfRule>
    <cfRule type="cellIs" dxfId="16115" priority="875" operator="equal">
      <formula>"연"</formula>
    </cfRule>
    <cfRule type="cellIs" dxfId="16114" priority="876" operator="equal">
      <formula>"연"</formula>
    </cfRule>
    <cfRule type="cellIs" dxfId="16113" priority="877" operator="equal">
      <formula>"연"</formula>
    </cfRule>
    <cfRule type="cellIs" dxfId="16112" priority="878" operator="equal">
      <formula>"연"</formula>
    </cfRule>
    <cfRule type="cellIs" dxfId="16111" priority="879" operator="equal">
      <formula>"연"</formula>
    </cfRule>
    <cfRule type="cellIs" dxfId="16110" priority="880" operator="equal">
      <formula>"연"</formula>
    </cfRule>
    <cfRule type="cellIs" dxfId="16109" priority="881" operator="equal">
      <formula>"연"</formula>
    </cfRule>
    <cfRule type="cellIs" dxfId="16108" priority="882" operator="equal">
      <formula>"연"</formula>
    </cfRule>
  </conditionalFormatting>
  <conditionalFormatting sqref="E15">
    <cfRule type="cellIs" dxfId="16107" priority="964" operator="equal">
      <formula>"연"</formula>
    </cfRule>
    <cfRule type="cellIs" dxfId="16106" priority="965" operator="equal">
      <formula>"연"</formula>
    </cfRule>
    <cfRule type="cellIs" dxfId="16105" priority="966" operator="equal">
      <formula>"연"</formula>
    </cfRule>
    <cfRule type="cellIs" dxfId="16104" priority="967" operator="equal">
      <formula>"연"</formula>
    </cfRule>
    <cfRule type="cellIs" dxfId="16103" priority="968" operator="equal">
      <formula>"연"</formula>
    </cfRule>
    <cfRule type="cellIs" dxfId="16102" priority="969" operator="equal">
      <formula>"연"</formula>
    </cfRule>
    <cfRule type="cellIs" dxfId="16101" priority="970" operator="equal">
      <formula>"연"</formula>
    </cfRule>
    <cfRule type="cellIs" dxfId="16100" priority="971" operator="equal">
      <formula>"연"</formula>
    </cfRule>
  </conditionalFormatting>
  <conditionalFormatting sqref="E17">
    <cfRule type="cellIs" dxfId="16099" priority="948" operator="equal">
      <formula>"연"</formula>
    </cfRule>
    <cfRule type="cellIs" dxfId="16098" priority="949" operator="equal">
      <formula>"연"</formula>
    </cfRule>
    <cfRule type="cellIs" dxfId="16097" priority="950" operator="equal">
      <formula>"연"</formula>
    </cfRule>
    <cfRule type="cellIs" dxfId="16096" priority="951" operator="equal">
      <formula>"연"</formula>
    </cfRule>
    <cfRule type="cellIs" dxfId="16095" priority="952" operator="equal">
      <formula>"연"</formula>
    </cfRule>
    <cfRule type="cellIs" dxfId="16094" priority="953" operator="equal">
      <formula>"연"</formula>
    </cfRule>
    <cfRule type="cellIs" dxfId="16093" priority="954" operator="equal">
      <formula>"연"</formula>
    </cfRule>
    <cfRule type="cellIs" dxfId="16092" priority="955" operator="equal">
      <formula>"연"</formula>
    </cfRule>
  </conditionalFormatting>
  <conditionalFormatting sqref="E35:E36">
    <cfRule type="cellIs" dxfId="16091" priority="1124" operator="equal">
      <formula>"연"</formula>
    </cfRule>
  </conditionalFormatting>
  <conditionalFormatting sqref="E36">
    <cfRule type="cellIs" dxfId="16090" priority="1107" operator="equal">
      <formula>"연"</formula>
    </cfRule>
    <cfRule type="cellIs" dxfId="16089" priority="1108" operator="equal">
      <formula>"연"</formula>
    </cfRule>
    <cfRule type="cellIs" dxfId="16088" priority="1109" operator="equal">
      <formula>"연"</formula>
    </cfRule>
    <cfRule type="cellIs" dxfId="16087" priority="1110" operator="equal">
      <formula>"연"</formula>
    </cfRule>
    <cfRule type="cellIs" dxfId="16086" priority="1111" operator="equal">
      <formula>"연"</formula>
    </cfRule>
    <cfRule type="cellIs" dxfId="16085" priority="1112" operator="equal">
      <formula>"연"</formula>
    </cfRule>
    <cfRule type="cellIs" dxfId="16084" priority="1113" operator="equal">
      <formula>"연"</formula>
    </cfRule>
    <cfRule type="cellIs" dxfId="16083" priority="1114" operator="equal">
      <formula>"연"</formula>
    </cfRule>
    <cfRule type="cellIs" dxfId="16082" priority="1115" operator="equal">
      <formula>"연"</formula>
    </cfRule>
    <cfRule type="cellIs" dxfId="16081" priority="1116" operator="equal">
      <formula>"연"</formula>
    </cfRule>
    <cfRule type="cellIs" dxfId="16080" priority="1117" operator="equal">
      <formula>"연"</formula>
    </cfRule>
    <cfRule type="cellIs" dxfId="16079" priority="1118" operator="equal">
      <formula>"연"</formula>
    </cfRule>
    <cfRule type="cellIs" dxfId="16078" priority="1119" operator="equal">
      <formula>"연"</formula>
    </cfRule>
    <cfRule type="cellIs" dxfId="16077" priority="1120" operator="equal">
      <formula>"연"</formula>
    </cfRule>
    <cfRule type="cellIs" dxfId="16076" priority="1121" operator="equal">
      <formula>"연"</formula>
    </cfRule>
    <cfRule type="cellIs" dxfId="16075" priority="1125" operator="equal">
      <formula>"연"</formula>
    </cfRule>
  </conditionalFormatting>
  <conditionalFormatting sqref="E36:E37">
    <cfRule type="cellIs" dxfId="16074" priority="1030" operator="equal">
      <formula>"연"</formula>
    </cfRule>
  </conditionalFormatting>
  <conditionalFormatting sqref="E37">
    <cfRule type="cellIs" dxfId="16073" priority="1002" operator="equal">
      <formula>"연"</formula>
    </cfRule>
    <cfRule type="cellIs" dxfId="16072" priority="1003" operator="equal">
      <formula>"연"</formula>
    </cfRule>
    <cfRule type="cellIs" dxfId="16071" priority="1004" operator="equal">
      <formula>"연"</formula>
    </cfRule>
    <cfRule type="cellIs" dxfId="16070" priority="1005" operator="equal">
      <formula>"연"</formula>
    </cfRule>
    <cfRule type="cellIs" dxfId="16069" priority="1006" operator="equal">
      <formula>"연"</formula>
    </cfRule>
    <cfRule type="cellIs" dxfId="16068" priority="1007" operator="equal">
      <formula>"연"</formula>
    </cfRule>
    <cfRule type="cellIs" dxfId="16067" priority="1008" operator="equal">
      <formula>"연"</formula>
    </cfRule>
    <cfRule type="cellIs" dxfId="16066" priority="1009" operator="equal">
      <formula>"연"</formula>
    </cfRule>
    <cfRule type="cellIs" dxfId="16065" priority="1010" operator="equal">
      <formula>"연"</formula>
    </cfRule>
    <cfRule type="cellIs" dxfId="16064" priority="1011" operator="equal">
      <formula>"연"</formula>
    </cfRule>
    <cfRule type="cellIs" dxfId="16063" priority="1012" operator="equal">
      <formula>"연"</formula>
    </cfRule>
    <cfRule type="cellIs" dxfId="16062" priority="1013" operator="equal">
      <formula>"연"</formula>
    </cfRule>
    <cfRule type="cellIs" dxfId="16061" priority="1014" operator="equal">
      <formula>"연"</formula>
    </cfRule>
    <cfRule type="cellIs" dxfId="16060" priority="1015" operator="equal">
      <formula>"연"</formula>
    </cfRule>
    <cfRule type="cellIs" dxfId="16059" priority="1016" operator="equal">
      <formula>"연"</formula>
    </cfRule>
    <cfRule type="cellIs" dxfId="16058" priority="1017" operator="equal">
      <formula>"연"</formula>
    </cfRule>
    <cfRule type="cellIs" dxfId="16057" priority="1018" operator="equal">
      <formula>"연"</formula>
    </cfRule>
    <cfRule type="cellIs" dxfId="16056" priority="1019" operator="equal">
      <formula>"연"</formula>
    </cfRule>
    <cfRule type="cellIs" dxfId="16055" priority="1020" operator="equal">
      <formula>"연"</formula>
    </cfRule>
    <cfRule type="cellIs" dxfId="16054" priority="1021" operator="equal">
      <formula>"연"</formula>
    </cfRule>
    <cfRule type="cellIs" dxfId="16053" priority="1022" operator="equal">
      <formula>"연"</formula>
    </cfRule>
    <cfRule type="cellIs" dxfId="16052" priority="1023" operator="equal">
      <formula>"연"</formula>
    </cfRule>
    <cfRule type="cellIs" dxfId="16051" priority="1024" operator="equal">
      <formula>"연"</formula>
    </cfRule>
    <cfRule type="cellIs" dxfId="16050" priority="1025" operator="equal">
      <formula>"연"</formula>
    </cfRule>
    <cfRule type="cellIs" dxfId="16049" priority="1026" operator="equal">
      <formula>"연"</formula>
    </cfRule>
    <cfRule type="cellIs" dxfId="16048" priority="1027" operator="equal">
      <formula>"연"</formula>
    </cfRule>
  </conditionalFormatting>
  <conditionalFormatting sqref="E34:F34">
    <cfRule type="cellIs" dxfId="16047" priority="1031" operator="equal">
      <formula>"연"</formula>
    </cfRule>
    <cfRule type="cellIs" dxfId="16046" priority="1032" operator="equal">
      <formula>"연"</formula>
    </cfRule>
    <cfRule type="cellIs" dxfId="16045" priority="1033" operator="equal">
      <formula>"연"</formula>
    </cfRule>
    <cfRule type="cellIs" dxfId="16044" priority="1034" operator="equal">
      <formula>"연"</formula>
    </cfRule>
    <cfRule type="cellIs" dxfId="16043" priority="1035" operator="equal">
      <formula>"연"</formula>
    </cfRule>
    <cfRule type="cellIs" dxfId="16042" priority="1036" operator="equal">
      <formula>"연"</formula>
    </cfRule>
    <cfRule type="cellIs" dxfId="16041" priority="1037" operator="equal">
      <formula>"연"</formula>
    </cfRule>
    <cfRule type="cellIs" dxfId="16040" priority="1038" operator="equal">
      <formula>"연"</formula>
    </cfRule>
    <cfRule type="cellIs" dxfId="16039" priority="1039" operator="equal">
      <formula>"연"</formula>
    </cfRule>
    <cfRule type="cellIs" dxfId="16038" priority="1040" operator="equal">
      <formula>"연"</formula>
    </cfRule>
    <cfRule type="cellIs" dxfId="16037" priority="1041" operator="equal">
      <formula>"연"</formula>
    </cfRule>
    <cfRule type="cellIs" dxfId="16036" priority="1042" operator="equal">
      <formula>"연"</formula>
    </cfRule>
    <cfRule type="cellIs" dxfId="16035" priority="1043" operator="equal">
      <formula>"연"</formula>
    </cfRule>
    <cfRule type="cellIs" dxfId="16034" priority="1044" operator="equal">
      <formula>"연"</formula>
    </cfRule>
    <cfRule type="cellIs" dxfId="16033" priority="1045" operator="equal">
      <formula>"연"</formula>
    </cfRule>
    <cfRule type="cellIs" dxfId="16032" priority="1046" operator="equal">
      <formula>"연"</formula>
    </cfRule>
    <cfRule type="cellIs" dxfId="16031" priority="1047" operator="equal">
      <formula>"연"</formula>
    </cfRule>
    <cfRule type="cellIs" dxfId="16030" priority="1048" operator="equal">
      <formula>"연"</formula>
    </cfRule>
    <cfRule type="cellIs" dxfId="16029" priority="1049" operator="equal">
      <formula>"연"</formula>
    </cfRule>
  </conditionalFormatting>
  <conditionalFormatting sqref="E35:F35">
    <cfRule type="cellIs" dxfId="16028" priority="1126" operator="equal">
      <formula>"연"</formula>
    </cfRule>
    <cfRule type="cellIs" dxfId="16027" priority="1127" operator="equal">
      <formula>"연"</formula>
    </cfRule>
    <cfRule type="cellIs" dxfId="16026" priority="1128" operator="equal">
      <formula>"연"</formula>
    </cfRule>
    <cfRule type="cellIs" dxfId="16025" priority="1129" operator="equal">
      <formula>"연"</formula>
    </cfRule>
    <cfRule type="cellIs" dxfId="16024" priority="1130" operator="equal">
      <formula>"연"</formula>
    </cfRule>
    <cfRule type="cellIs" dxfId="16023" priority="1131" operator="equal">
      <formula>"연"</formula>
    </cfRule>
    <cfRule type="cellIs" dxfId="16022" priority="1132" operator="equal">
      <formula>"연"</formula>
    </cfRule>
    <cfRule type="cellIs" dxfId="16021" priority="1133" operator="equal">
      <formula>"연"</formula>
    </cfRule>
    <cfRule type="cellIs" dxfId="16020" priority="1134" operator="equal">
      <formula>"연"</formula>
    </cfRule>
    <cfRule type="cellIs" dxfId="16019" priority="1135" operator="equal">
      <formula>"연"</formula>
    </cfRule>
    <cfRule type="cellIs" dxfId="16018" priority="1136" operator="equal">
      <formula>"연"</formula>
    </cfRule>
    <cfRule type="cellIs" dxfId="16017" priority="1137" operator="equal">
      <formula>"연"</formula>
    </cfRule>
    <cfRule type="cellIs" dxfId="16016" priority="1138" operator="equal">
      <formula>"연"</formula>
    </cfRule>
    <cfRule type="cellIs" dxfId="16015" priority="1139" operator="equal">
      <formula>"연"</formula>
    </cfRule>
    <cfRule type="cellIs" dxfId="16014" priority="1140" operator="equal">
      <formula>"연"</formula>
    </cfRule>
    <cfRule type="cellIs" dxfId="16013" priority="1141" operator="equal">
      <formula>"연"</formula>
    </cfRule>
    <cfRule type="cellIs" dxfId="16012" priority="1142" operator="equal">
      <formula>"연"</formula>
    </cfRule>
    <cfRule type="cellIs" dxfId="16011" priority="1143" operator="equal">
      <formula>"연"</formula>
    </cfRule>
    <cfRule type="cellIs" dxfId="16010" priority="1144" operator="equal">
      <formula>"연"</formula>
    </cfRule>
  </conditionalFormatting>
  <conditionalFormatting sqref="E37:F37">
    <cfRule type="cellIs" dxfId="16009" priority="1028" operator="equal">
      <formula>"연"</formula>
    </cfRule>
    <cfRule type="cellIs" dxfId="16008" priority="1029" operator="equal">
      <formula>"연"</formula>
    </cfRule>
  </conditionalFormatting>
  <conditionalFormatting sqref="F20">
    <cfRule type="cellIs" dxfId="16007" priority="956" operator="equal">
      <formula>"연"</formula>
    </cfRule>
    <cfRule type="cellIs" dxfId="16006" priority="957" operator="equal">
      <formula>"연"</formula>
    </cfRule>
    <cfRule type="cellIs" dxfId="16005" priority="958" operator="equal">
      <formula>"연"</formula>
    </cfRule>
    <cfRule type="cellIs" dxfId="16004" priority="959" operator="equal">
      <formula>"연"</formula>
    </cfRule>
    <cfRule type="cellIs" dxfId="16003" priority="960" operator="equal">
      <formula>"연"</formula>
    </cfRule>
    <cfRule type="cellIs" dxfId="16002" priority="961" operator="equal">
      <formula>"연"</formula>
    </cfRule>
    <cfRule type="cellIs" dxfId="16001" priority="962" operator="equal">
      <formula>"연"</formula>
    </cfRule>
    <cfRule type="cellIs" dxfId="16000" priority="963" operator="equal">
      <formula>"연"</formula>
    </cfRule>
  </conditionalFormatting>
  <conditionalFormatting sqref="F26">
    <cfRule type="cellIs" dxfId="15999" priority="884" operator="equal">
      <formula>"연"</formula>
    </cfRule>
    <cfRule type="cellIs" dxfId="15998" priority="885" operator="equal">
      <formula>"연"</formula>
    </cfRule>
    <cfRule type="cellIs" dxfId="15997" priority="886" operator="equal">
      <formula>"연"</formula>
    </cfRule>
    <cfRule type="cellIs" dxfId="15996" priority="887" operator="equal">
      <formula>"연"</formula>
    </cfRule>
    <cfRule type="cellIs" dxfId="15995" priority="888" operator="equal">
      <formula>"연"</formula>
    </cfRule>
    <cfRule type="cellIs" dxfId="15994" priority="889" operator="equal">
      <formula>"연"</formula>
    </cfRule>
    <cfRule type="cellIs" dxfId="15993" priority="890" operator="equal">
      <formula>"연"</formula>
    </cfRule>
    <cfRule type="cellIs" dxfId="15992" priority="891" operator="equal">
      <formula>"연"</formula>
    </cfRule>
  </conditionalFormatting>
  <conditionalFormatting sqref="F36">
    <cfRule type="cellIs" dxfId="15991" priority="1229" operator="equal">
      <formula>"연"</formula>
    </cfRule>
    <cfRule type="cellIs" dxfId="15990" priority="1230" operator="equal">
      <formula>"연"</formula>
    </cfRule>
    <cfRule type="cellIs" dxfId="15989" priority="1231" operator="equal">
      <formula>"연"</formula>
    </cfRule>
    <cfRule type="cellIs" dxfId="15988" priority="1232" operator="equal">
      <formula>"연"</formula>
    </cfRule>
    <cfRule type="cellIs" dxfId="15987" priority="1233" operator="equal">
      <formula>"연"</formula>
    </cfRule>
    <cfRule type="cellIs" dxfId="15986" priority="1234" operator="equal">
      <formula>"연"</formula>
    </cfRule>
    <cfRule type="cellIs" dxfId="15985" priority="1235" operator="equal">
      <formula>"연"</formula>
    </cfRule>
    <cfRule type="cellIs" dxfId="15984" priority="1236" operator="equal">
      <formula>"연"</formula>
    </cfRule>
    <cfRule type="cellIs" dxfId="15983" priority="1237" operator="equal">
      <formula>"연"</formula>
    </cfRule>
    <cfRule type="cellIs" dxfId="15982" priority="1238" operator="equal">
      <formula>"연"</formula>
    </cfRule>
    <cfRule type="cellIs" dxfId="15981" priority="1239" operator="equal">
      <formula>"연"</formula>
    </cfRule>
    <cfRule type="cellIs" dxfId="15980" priority="1240" operator="equal">
      <formula>"연"</formula>
    </cfRule>
    <cfRule type="cellIs" dxfId="15979" priority="1241" operator="equal">
      <formula>"연"</formula>
    </cfRule>
    <cfRule type="cellIs" dxfId="15978" priority="1242" operator="equal">
      <formula>"연"</formula>
    </cfRule>
    <cfRule type="cellIs" dxfId="15977" priority="1243" operator="equal">
      <formula>"연"</formula>
    </cfRule>
    <cfRule type="cellIs" dxfId="15976" priority="1244" operator="equal">
      <formula>"연"</formula>
    </cfRule>
    <cfRule type="cellIs" dxfId="15975" priority="1245" operator="equal">
      <formula>"연"</formula>
    </cfRule>
    <cfRule type="cellIs" dxfId="15974" priority="1246" operator="equal">
      <formula>"연"</formula>
    </cfRule>
    <cfRule type="cellIs" dxfId="15973" priority="1247" operator="equal">
      <formula>"연"</formula>
    </cfRule>
    <cfRule type="cellIs" dxfId="15972" priority="1248" operator="equal">
      <formula>"연"</formula>
    </cfRule>
    <cfRule type="cellIs" dxfId="15971" priority="1249" operator="equal">
      <formula>"연"</formula>
    </cfRule>
    <cfRule type="cellIs" dxfId="15970" priority="1250" operator="equal">
      <formula>"연"</formula>
    </cfRule>
    <cfRule type="cellIs" dxfId="15969" priority="1251" operator="equal">
      <formula>"연"</formula>
    </cfRule>
    <cfRule type="cellIs" dxfId="15968" priority="1252" operator="equal">
      <formula>"연"</formula>
    </cfRule>
    <cfRule type="cellIs" dxfId="15967" priority="1253" operator="equal">
      <formula>"연"</formula>
    </cfRule>
    <cfRule type="cellIs" dxfId="15966" priority="1254" operator="equal">
      <formula>"연"</formula>
    </cfRule>
  </conditionalFormatting>
  <conditionalFormatting sqref="F37">
    <cfRule type="cellIs" dxfId="15965" priority="1089" operator="equal">
      <formula>"연"</formula>
    </cfRule>
    <cfRule type="cellIs" dxfId="15964" priority="1090" operator="equal">
      <formula>"연"</formula>
    </cfRule>
    <cfRule type="cellIs" dxfId="15963" priority="1091" operator="equal">
      <formula>"연"</formula>
    </cfRule>
    <cfRule type="cellIs" dxfId="15962" priority="1092" operator="equal">
      <formula>"연"</formula>
    </cfRule>
    <cfRule type="cellIs" dxfId="15961" priority="1093" operator="equal">
      <formula>"연"</formula>
    </cfRule>
    <cfRule type="cellIs" dxfId="15960" priority="1094" operator="equal">
      <formula>"연"</formula>
    </cfRule>
    <cfRule type="cellIs" dxfId="15959" priority="1095" operator="equal">
      <formula>"연"</formula>
    </cfRule>
    <cfRule type="cellIs" dxfId="15958" priority="1096" operator="equal">
      <formula>"연"</formula>
    </cfRule>
    <cfRule type="cellIs" dxfId="15957" priority="1097" operator="equal">
      <formula>"연"</formula>
    </cfRule>
    <cfRule type="cellIs" dxfId="15956" priority="1098" operator="equal">
      <formula>"연"</formula>
    </cfRule>
    <cfRule type="cellIs" dxfId="15955" priority="1099" operator="equal">
      <formula>"연"</formula>
    </cfRule>
    <cfRule type="cellIs" dxfId="15954" priority="1100" operator="equal">
      <formula>"연"</formula>
    </cfRule>
    <cfRule type="cellIs" dxfId="15953" priority="1101" operator="equal">
      <formula>"연"</formula>
    </cfRule>
    <cfRule type="cellIs" dxfId="15952" priority="1102" operator="equal">
      <formula>"연"</formula>
    </cfRule>
    <cfRule type="cellIs" dxfId="15951" priority="1103" operator="equal">
      <formula>"연"</formula>
    </cfRule>
    <cfRule type="cellIs" dxfId="15950" priority="1104" operator="equal">
      <formula>"연"</formula>
    </cfRule>
    <cfRule type="cellIs" dxfId="15949" priority="1105" operator="equal">
      <formula>"연"</formula>
    </cfRule>
    <cfRule type="cellIs" dxfId="15948" priority="1106" operator="equal">
      <formula>"연"</formula>
    </cfRule>
  </conditionalFormatting>
  <conditionalFormatting sqref="G18:G20">
    <cfRule type="cellIs" dxfId="15947" priority="677" operator="equal">
      <formula>"연"</formula>
    </cfRule>
  </conditionalFormatting>
  <conditionalFormatting sqref="G34:G35">
    <cfRule type="cellIs" dxfId="15946" priority="698" operator="equal">
      <formula>"연"</formula>
    </cfRule>
    <cfRule type="cellIs" dxfId="15945" priority="699" operator="equal">
      <formula>"연"</formula>
    </cfRule>
    <cfRule type="cellIs" dxfId="15944" priority="700" operator="equal">
      <formula>"연"</formula>
    </cfRule>
    <cfRule type="cellIs" dxfId="15943" priority="701" operator="equal">
      <formula>"연"</formula>
    </cfRule>
    <cfRule type="cellIs" dxfId="15942" priority="702" operator="equal">
      <formula>"연"</formula>
    </cfRule>
    <cfRule type="cellIs" dxfId="15941" priority="703" operator="equal">
      <formula>"연"</formula>
    </cfRule>
    <cfRule type="cellIs" dxfId="15940" priority="704" operator="equal">
      <formula>"연"</formula>
    </cfRule>
    <cfRule type="cellIs" dxfId="15939" priority="705" operator="equal">
      <formula>"연"</formula>
    </cfRule>
    <cfRule type="cellIs" dxfId="15938" priority="706" operator="equal">
      <formula>"연"</formula>
    </cfRule>
    <cfRule type="cellIs" dxfId="15937" priority="707" operator="equal">
      <formula>"연"</formula>
    </cfRule>
    <cfRule type="cellIs" dxfId="15936" priority="708" operator="equal">
      <formula>"연"</formula>
    </cfRule>
    <cfRule type="cellIs" dxfId="15935" priority="709" operator="equal">
      <formula>"연"</formula>
    </cfRule>
    <cfRule type="cellIs" dxfId="15934" priority="710" operator="equal">
      <formula>"연"</formula>
    </cfRule>
    <cfRule type="cellIs" dxfId="15933" priority="711" operator="equal">
      <formula>"연"</formula>
    </cfRule>
    <cfRule type="cellIs" dxfId="15932" priority="712" operator="equal">
      <formula>"연"</formula>
    </cfRule>
    <cfRule type="cellIs" dxfId="15931" priority="713" operator="equal">
      <formula>"연"</formula>
    </cfRule>
    <cfRule type="cellIs" dxfId="15930" priority="714" operator="equal">
      <formula>"연"</formula>
    </cfRule>
    <cfRule type="cellIs" dxfId="15929" priority="715" operator="equal">
      <formula>"연"</formula>
    </cfRule>
    <cfRule type="cellIs" dxfId="15928" priority="716" operator="equal">
      <formula>"연"</formula>
    </cfRule>
    <cfRule type="cellIs" dxfId="15927" priority="717" operator="equal">
      <formula>"연"</formula>
    </cfRule>
    <cfRule type="cellIs" dxfId="15926" priority="718" operator="equal">
      <formula>"연"</formula>
    </cfRule>
    <cfRule type="cellIs" dxfId="15925" priority="719" operator="equal">
      <formula>"연"</formula>
    </cfRule>
    <cfRule type="cellIs" dxfId="15924" priority="720" operator="equal">
      <formula>"연"</formula>
    </cfRule>
    <cfRule type="cellIs" dxfId="15923" priority="721" operator="equal">
      <formula>"연"</formula>
    </cfRule>
    <cfRule type="cellIs" dxfId="15922" priority="722" operator="equal">
      <formula>"연"</formula>
    </cfRule>
    <cfRule type="cellIs" dxfId="15921" priority="723" operator="equal">
      <formula>"연"</formula>
    </cfRule>
  </conditionalFormatting>
  <conditionalFormatting sqref="G34:G36">
    <cfRule type="cellIs" dxfId="15920" priority="726" operator="equal">
      <formula>"연"</formula>
    </cfRule>
  </conditionalFormatting>
  <conditionalFormatting sqref="G36">
    <cfRule type="cellIs" dxfId="15919" priority="727" operator="equal">
      <formula>"연"</formula>
    </cfRule>
    <cfRule type="cellIs" dxfId="15918" priority="728" operator="equal">
      <formula>"연"</formula>
    </cfRule>
    <cfRule type="cellIs" dxfId="15917" priority="729" operator="equal">
      <formula>"연"</formula>
    </cfRule>
    <cfRule type="cellIs" dxfId="15916" priority="730" operator="equal">
      <formula>"연"</formula>
    </cfRule>
    <cfRule type="cellIs" dxfId="15915" priority="731" operator="equal">
      <formula>"연"</formula>
    </cfRule>
    <cfRule type="cellIs" dxfId="15914" priority="732" operator="equal">
      <formula>"연"</formula>
    </cfRule>
    <cfRule type="cellIs" dxfId="15913" priority="733" operator="equal">
      <formula>"연"</formula>
    </cfRule>
    <cfRule type="cellIs" dxfId="15912" priority="734" operator="equal">
      <formula>"연"</formula>
    </cfRule>
    <cfRule type="cellIs" dxfId="15911" priority="735" operator="equal">
      <formula>"연"</formula>
    </cfRule>
    <cfRule type="cellIs" dxfId="15910" priority="736" operator="equal">
      <formula>"연"</formula>
    </cfRule>
    <cfRule type="cellIs" dxfId="15909" priority="737" operator="equal">
      <formula>"연"</formula>
    </cfRule>
    <cfRule type="cellIs" dxfId="15908" priority="738" operator="equal">
      <formula>"연"</formula>
    </cfRule>
    <cfRule type="cellIs" dxfId="15907" priority="739" operator="equal">
      <formula>"연"</formula>
    </cfRule>
    <cfRule type="cellIs" dxfId="15906" priority="740" operator="equal">
      <formula>"연"</formula>
    </cfRule>
    <cfRule type="cellIs" dxfId="15905" priority="741" operator="equal">
      <formula>"연"</formula>
    </cfRule>
    <cfRule type="cellIs" dxfId="15904" priority="742" operator="equal">
      <formula>"연"</formula>
    </cfRule>
    <cfRule type="cellIs" dxfId="15903" priority="743" operator="equal">
      <formula>"연"</formula>
    </cfRule>
    <cfRule type="cellIs" dxfId="15902" priority="744" operator="equal">
      <formula>"연"</formula>
    </cfRule>
    <cfRule type="cellIs" dxfId="15901" priority="745" operator="equal">
      <formula>"연"</formula>
    </cfRule>
    <cfRule type="cellIs" dxfId="15900" priority="746" operator="equal">
      <formula>"연"</formula>
    </cfRule>
    <cfRule type="cellIs" dxfId="15899" priority="747" operator="equal">
      <formula>"연"</formula>
    </cfRule>
    <cfRule type="cellIs" dxfId="15898" priority="748" operator="equal">
      <formula>"연"</formula>
    </cfRule>
    <cfRule type="cellIs" dxfId="15897" priority="749" operator="equal">
      <formula>"연"</formula>
    </cfRule>
    <cfRule type="cellIs" dxfId="15896" priority="750" operator="equal">
      <formula>"연"</formula>
    </cfRule>
    <cfRule type="cellIs" dxfId="15895" priority="751" operator="equal">
      <formula>"연"</formula>
    </cfRule>
    <cfRule type="cellIs" dxfId="15894" priority="752" operator="equal">
      <formula>"연"</formula>
    </cfRule>
    <cfRule type="cellIs" dxfId="15893" priority="753" operator="equal">
      <formula>"연"</formula>
    </cfRule>
  </conditionalFormatting>
  <conditionalFormatting sqref="G37">
    <cfRule type="cellIs" dxfId="15892" priority="678" operator="equal">
      <formula>"연"</formula>
    </cfRule>
    <cfRule type="cellIs" dxfId="15891" priority="679" operator="equal">
      <formula>"연"</formula>
    </cfRule>
    <cfRule type="cellIs" dxfId="15890" priority="680" operator="equal">
      <formula>"연"</formula>
    </cfRule>
    <cfRule type="cellIs" dxfId="15889" priority="681" operator="equal">
      <formula>"연"</formula>
    </cfRule>
    <cfRule type="cellIs" dxfId="15888" priority="682" operator="equal">
      <formula>"연"</formula>
    </cfRule>
    <cfRule type="cellIs" dxfId="15887" priority="683" operator="equal">
      <formula>"연"</formula>
    </cfRule>
    <cfRule type="cellIs" dxfId="15886" priority="684" operator="equal">
      <formula>"연"</formula>
    </cfRule>
    <cfRule type="cellIs" dxfId="15885" priority="685" operator="equal">
      <formula>"연"</formula>
    </cfRule>
    <cfRule type="cellIs" dxfId="15884" priority="686" operator="equal">
      <formula>"연"</formula>
    </cfRule>
    <cfRule type="cellIs" dxfId="15883" priority="687" operator="equal">
      <formula>"연"</formula>
    </cfRule>
    <cfRule type="cellIs" dxfId="15882" priority="688" operator="equal">
      <formula>"연"</formula>
    </cfRule>
    <cfRule type="cellIs" dxfId="15881" priority="689" operator="equal">
      <formula>"연"</formula>
    </cfRule>
    <cfRule type="cellIs" dxfId="15880" priority="690" operator="equal">
      <formula>"연"</formula>
    </cfRule>
    <cfRule type="cellIs" dxfId="15879" priority="691" operator="equal">
      <formula>"연"</formula>
    </cfRule>
    <cfRule type="cellIs" dxfId="15878" priority="692" operator="equal">
      <formula>"연"</formula>
    </cfRule>
    <cfRule type="cellIs" dxfId="15877" priority="693" operator="equal">
      <formula>"연"</formula>
    </cfRule>
    <cfRule type="cellIs" dxfId="15876" priority="694" operator="equal">
      <formula>"연"</formula>
    </cfRule>
    <cfRule type="cellIs" dxfId="15875" priority="695" operator="equal">
      <formula>"연"</formula>
    </cfRule>
    <cfRule type="cellIs" dxfId="15874" priority="696" operator="equal">
      <formula>"연"</formula>
    </cfRule>
    <cfRule type="cellIs" dxfId="15873" priority="697" operator="equal">
      <formula>"연"</formula>
    </cfRule>
  </conditionalFormatting>
  <conditionalFormatting sqref="G34:H34 F35:G35">
    <cfRule type="cellIs" dxfId="15872" priority="724" operator="equal">
      <formula>"연"</formula>
    </cfRule>
  </conditionalFormatting>
  <conditionalFormatting sqref="G34:H34 G35">
    <cfRule type="cellIs" dxfId="15871" priority="725" operator="equal">
      <formula>"연"</formula>
    </cfRule>
  </conditionalFormatting>
  <conditionalFormatting sqref="H32:H33">
    <cfRule type="cellIs" dxfId="15870" priority="676" operator="equal">
      <formula>"연"</formula>
    </cfRule>
  </conditionalFormatting>
  <conditionalFormatting sqref="H34">
    <cfRule type="cellIs" dxfId="15869" priority="754" operator="equal">
      <formula>"연"</formula>
    </cfRule>
    <cfRule type="cellIs" dxfId="15868" priority="755" operator="equal">
      <formula>"연"</formula>
    </cfRule>
    <cfRule type="cellIs" dxfId="15867" priority="756" operator="equal">
      <formula>"연"</formula>
    </cfRule>
    <cfRule type="cellIs" dxfId="15866" priority="757" operator="equal">
      <formula>"연"</formula>
    </cfRule>
    <cfRule type="cellIs" dxfId="15865" priority="758" operator="equal">
      <formula>"연"</formula>
    </cfRule>
    <cfRule type="cellIs" dxfId="15864" priority="759" operator="equal">
      <formula>"연"</formula>
    </cfRule>
    <cfRule type="cellIs" dxfId="15863" priority="760" operator="equal">
      <formula>"연"</formula>
    </cfRule>
    <cfRule type="cellIs" dxfId="15862" priority="761" operator="equal">
      <formula>"연"</formula>
    </cfRule>
    <cfRule type="cellIs" dxfId="15861" priority="762" operator="equal">
      <formula>"연"</formula>
    </cfRule>
    <cfRule type="cellIs" dxfId="15860" priority="763" operator="equal">
      <formula>"연"</formula>
    </cfRule>
    <cfRule type="cellIs" dxfId="15859" priority="764" operator="equal">
      <formula>"연"</formula>
    </cfRule>
    <cfRule type="cellIs" dxfId="15858" priority="765" operator="equal">
      <formula>"연"</formula>
    </cfRule>
    <cfRule type="cellIs" dxfId="15857" priority="766" operator="equal">
      <formula>"연"</formula>
    </cfRule>
    <cfRule type="cellIs" dxfId="15856" priority="767" operator="equal">
      <formula>"연"</formula>
    </cfRule>
    <cfRule type="cellIs" dxfId="15855" priority="768" operator="equal">
      <formula>"연"</formula>
    </cfRule>
    <cfRule type="cellIs" dxfId="15854" priority="769" operator="equal">
      <formula>"연"</formula>
    </cfRule>
    <cfRule type="cellIs" dxfId="15853" priority="771" operator="equal">
      <formula>"연"</formula>
    </cfRule>
  </conditionalFormatting>
  <conditionalFormatting sqref="H35">
    <cfRule type="cellIs" dxfId="15852" priority="801" operator="equal">
      <formula>"연"</formula>
    </cfRule>
    <cfRule type="cellIs" dxfId="15851" priority="802" operator="equal">
      <formula>"연"</formula>
    </cfRule>
    <cfRule type="cellIs" dxfId="15850" priority="803" operator="equal">
      <formula>"연"</formula>
    </cfRule>
    <cfRule type="cellIs" dxfId="15849" priority="804" operator="equal">
      <formula>"연"</formula>
    </cfRule>
    <cfRule type="cellIs" dxfId="15848" priority="805" operator="equal">
      <formula>"연"</formula>
    </cfRule>
    <cfRule type="cellIs" dxfId="15847" priority="806" operator="equal">
      <formula>"연"</formula>
    </cfRule>
    <cfRule type="cellIs" dxfId="15846" priority="807" operator="equal">
      <formula>"연"</formula>
    </cfRule>
    <cfRule type="cellIs" dxfId="15845" priority="808" operator="equal">
      <formula>"연"</formula>
    </cfRule>
    <cfRule type="cellIs" dxfId="15844" priority="809" operator="equal">
      <formula>"연"</formula>
    </cfRule>
    <cfRule type="cellIs" dxfId="15843" priority="810" operator="equal">
      <formula>"연"</formula>
    </cfRule>
    <cfRule type="cellIs" dxfId="15842" priority="811" operator="equal">
      <formula>"연"</formula>
    </cfRule>
    <cfRule type="cellIs" dxfId="15841" priority="812" operator="equal">
      <formula>"연"</formula>
    </cfRule>
    <cfRule type="cellIs" dxfId="15840" priority="813" operator="equal">
      <formula>"연"</formula>
    </cfRule>
    <cfRule type="cellIs" dxfId="15839" priority="814" operator="equal">
      <formula>"연"</formula>
    </cfRule>
    <cfRule type="cellIs" dxfId="15838" priority="815" operator="equal">
      <formula>"연"</formula>
    </cfRule>
    <cfRule type="cellIs" dxfId="15837" priority="816" operator="equal">
      <formula>"연"</formula>
    </cfRule>
    <cfRule type="cellIs" dxfId="15836" priority="817" operator="equal">
      <formula>"연"</formula>
    </cfRule>
    <cfRule type="cellIs" dxfId="15835" priority="818" operator="equal">
      <formula>"연"</formula>
    </cfRule>
    <cfRule type="cellIs" dxfId="15834" priority="819" operator="equal">
      <formula>"연"</formula>
    </cfRule>
    <cfRule type="cellIs" dxfId="15833" priority="820" operator="equal">
      <formula>"연"</formula>
    </cfRule>
    <cfRule type="cellIs" dxfId="15832" priority="821" operator="equal">
      <formula>"연"</formula>
    </cfRule>
    <cfRule type="cellIs" dxfId="15831" priority="822" operator="equal">
      <formula>"연"</formula>
    </cfRule>
    <cfRule type="cellIs" dxfId="15830" priority="823" operator="equal">
      <formula>"연"</formula>
    </cfRule>
    <cfRule type="cellIs" dxfId="15829" priority="824" operator="equal">
      <formula>"연"</formula>
    </cfRule>
    <cfRule type="cellIs" dxfId="15828" priority="825" operator="equal">
      <formula>"연"</formula>
    </cfRule>
    <cfRule type="cellIs" dxfId="15827" priority="826" operator="equal">
      <formula>"연"</formula>
    </cfRule>
    <cfRule type="cellIs" dxfId="15826" priority="827" operator="equal">
      <formula>"연"</formula>
    </cfRule>
    <cfRule type="cellIs" dxfId="15825" priority="828" operator="equal">
      <formula>"연"</formula>
    </cfRule>
  </conditionalFormatting>
  <conditionalFormatting sqref="H35:H37">
    <cfRule type="cellIs" dxfId="15824" priority="800" operator="equal">
      <formula>"연"</formula>
    </cfRule>
  </conditionalFormatting>
  <conditionalFormatting sqref="H36">
    <cfRule type="cellIs" dxfId="15823" priority="773" operator="equal">
      <formula>"연"</formula>
    </cfRule>
    <cfRule type="cellIs" dxfId="15822" priority="774" operator="equal">
      <formula>"연"</formula>
    </cfRule>
    <cfRule type="cellIs" dxfId="15821" priority="775" operator="equal">
      <formula>"연"</formula>
    </cfRule>
    <cfRule type="cellIs" dxfId="15820" priority="776" operator="equal">
      <formula>"연"</formula>
    </cfRule>
    <cfRule type="cellIs" dxfId="15819" priority="777" operator="equal">
      <formula>"연"</formula>
    </cfRule>
    <cfRule type="cellIs" dxfId="15818" priority="778" operator="equal">
      <formula>"연"</formula>
    </cfRule>
    <cfRule type="cellIs" dxfId="15817" priority="779" operator="equal">
      <formula>"연"</formula>
    </cfRule>
    <cfRule type="cellIs" dxfId="15816" priority="780" operator="equal">
      <formula>"연"</formula>
    </cfRule>
    <cfRule type="cellIs" dxfId="15815" priority="781" operator="equal">
      <formula>"연"</formula>
    </cfRule>
    <cfRule type="cellIs" dxfId="15814" priority="782" operator="equal">
      <formula>"연"</formula>
    </cfRule>
    <cfRule type="cellIs" dxfId="15813" priority="783" operator="equal">
      <formula>"연"</formula>
    </cfRule>
    <cfRule type="cellIs" dxfId="15812" priority="784" operator="equal">
      <formula>"연"</formula>
    </cfRule>
    <cfRule type="cellIs" dxfId="15811" priority="785" operator="equal">
      <formula>"연"</formula>
    </cfRule>
    <cfRule type="cellIs" dxfId="15810" priority="786" operator="equal">
      <formula>"연"</formula>
    </cfRule>
    <cfRule type="cellIs" dxfId="15809" priority="787" operator="equal">
      <formula>"연"</formula>
    </cfRule>
    <cfRule type="cellIs" dxfId="15808" priority="788" operator="equal">
      <formula>"연"</formula>
    </cfRule>
    <cfRule type="cellIs" dxfId="15807" priority="789" operator="equal">
      <formula>"연"</formula>
    </cfRule>
    <cfRule type="cellIs" dxfId="15806" priority="790" operator="equal">
      <formula>"연"</formula>
    </cfRule>
    <cfRule type="cellIs" dxfId="15805" priority="791" operator="equal">
      <formula>"연"</formula>
    </cfRule>
    <cfRule type="cellIs" dxfId="15804" priority="792" operator="equal">
      <formula>"연"</formula>
    </cfRule>
    <cfRule type="cellIs" dxfId="15803" priority="793" operator="equal">
      <formula>"연"</formula>
    </cfRule>
    <cfRule type="cellIs" dxfId="15802" priority="794" operator="equal">
      <formula>"연"</formula>
    </cfRule>
    <cfRule type="cellIs" dxfId="15801" priority="795" operator="equal">
      <formula>"연"</formula>
    </cfRule>
    <cfRule type="cellIs" dxfId="15800" priority="796" operator="equal">
      <formula>"연"</formula>
    </cfRule>
    <cfRule type="cellIs" dxfId="15799" priority="797" operator="equal">
      <formula>"연"</formula>
    </cfRule>
    <cfRule type="cellIs" dxfId="15798" priority="798" operator="equal">
      <formula>"연"</formula>
    </cfRule>
  </conditionalFormatting>
  <conditionalFormatting sqref="H36:H37">
    <cfRule type="cellIs" dxfId="15797" priority="772" operator="equal">
      <formula>"연"</formula>
    </cfRule>
    <cfRule type="cellIs" dxfId="15796" priority="799" operator="equal">
      <formula>"연"</formula>
    </cfRule>
  </conditionalFormatting>
  <conditionalFormatting sqref="H37">
    <cfRule type="cellIs" dxfId="15795" priority="829" operator="equal">
      <formula>"연"</formula>
    </cfRule>
    <cfRule type="cellIs" dxfId="15794" priority="830" operator="equal">
      <formula>"연"</formula>
    </cfRule>
    <cfRule type="cellIs" dxfId="15793" priority="831" operator="equal">
      <formula>"연"</formula>
    </cfRule>
    <cfRule type="cellIs" dxfId="15792" priority="832" operator="equal">
      <formula>"연"</formula>
    </cfRule>
    <cfRule type="cellIs" dxfId="15791" priority="833" operator="equal">
      <formula>"연"</formula>
    </cfRule>
    <cfRule type="cellIs" dxfId="15790" priority="834" operator="equal">
      <formula>"연"</formula>
    </cfRule>
    <cfRule type="cellIs" dxfId="15789" priority="835" operator="equal">
      <formula>"연"</formula>
    </cfRule>
    <cfRule type="cellIs" dxfId="15788" priority="836" operator="equal">
      <formula>"연"</formula>
    </cfRule>
    <cfRule type="cellIs" dxfId="15787" priority="837" operator="equal">
      <formula>"연"</formula>
    </cfRule>
    <cfRule type="cellIs" dxfId="15786" priority="838" operator="equal">
      <formula>"연"</formula>
    </cfRule>
    <cfRule type="cellIs" dxfId="15785" priority="839" operator="equal">
      <formula>"연"</formula>
    </cfRule>
    <cfRule type="cellIs" dxfId="15784" priority="840" operator="equal">
      <formula>"연"</formula>
    </cfRule>
    <cfRule type="cellIs" dxfId="15783" priority="841" operator="equal">
      <formula>"연"</formula>
    </cfRule>
    <cfRule type="cellIs" dxfId="15782" priority="842" operator="equal">
      <formula>"연"</formula>
    </cfRule>
    <cfRule type="cellIs" dxfId="15781" priority="843" operator="equal">
      <formula>"연"</formula>
    </cfRule>
    <cfRule type="cellIs" dxfId="15780" priority="844" operator="equal">
      <formula>"연"</formula>
    </cfRule>
    <cfRule type="cellIs" dxfId="15779" priority="845" operator="equal">
      <formula>"연"</formula>
    </cfRule>
    <cfRule type="cellIs" dxfId="15778" priority="846" operator="equal">
      <formula>"연"</formula>
    </cfRule>
    <cfRule type="cellIs" dxfId="15777" priority="847" operator="equal">
      <formula>"연"</formula>
    </cfRule>
    <cfRule type="cellIs" dxfId="15776" priority="848" operator="equal">
      <formula>"연"</formula>
    </cfRule>
    <cfRule type="cellIs" dxfId="15775" priority="849" operator="equal">
      <formula>"연"</formula>
    </cfRule>
    <cfRule type="cellIs" dxfId="15774" priority="850" operator="equal">
      <formula>"연"</formula>
    </cfRule>
    <cfRule type="cellIs" dxfId="15773" priority="851" operator="equal">
      <formula>"연"</formula>
    </cfRule>
    <cfRule type="cellIs" dxfId="15772" priority="852" operator="equal">
      <formula>"연"</formula>
    </cfRule>
    <cfRule type="cellIs" dxfId="15771" priority="853" operator="equal">
      <formula>"연"</formula>
    </cfRule>
  </conditionalFormatting>
  <conditionalFormatting sqref="H34:I34">
    <cfRule type="cellIs" dxfId="15770" priority="770" operator="equal">
      <formula>"연"</formula>
    </cfRule>
  </conditionalFormatting>
  <conditionalFormatting sqref="I6">
    <cfRule type="cellIs" dxfId="15769" priority="658" operator="equal">
      <formula>"연"</formula>
    </cfRule>
    <cfRule type="cellIs" dxfId="15768" priority="659" operator="equal">
      <formula>"연"</formula>
    </cfRule>
    <cfRule type="cellIs" dxfId="15767" priority="660" operator="equal">
      <formula>"연"</formula>
    </cfRule>
    <cfRule type="cellIs" dxfId="15766" priority="661" operator="equal">
      <formula>"연"</formula>
    </cfRule>
    <cfRule type="cellIs" dxfId="15765" priority="662" operator="equal">
      <formula>"연"</formula>
    </cfRule>
    <cfRule type="cellIs" dxfId="15764" priority="663" operator="equal">
      <formula>"연"</formula>
    </cfRule>
    <cfRule type="cellIs" dxfId="15763" priority="664" operator="equal">
      <formula>"연"</formula>
    </cfRule>
    <cfRule type="cellIs" dxfId="15762" priority="665" operator="equal">
      <formula>"연"</formula>
    </cfRule>
  </conditionalFormatting>
  <conditionalFormatting sqref="I11">
    <cfRule type="cellIs" dxfId="15761" priority="650" operator="equal">
      <formula>"연"</formula>
    </cfRule>
    <cfRule type="cellIs" dxfId="15760" priority="651" operator="equal">
      <formula>"연"</formula>
    </cfRule>
    <cfRule type="cellIs" dxfId="15759" priority="652" operator="equal">
      <formula>"연"</formula>
    </cfRule>
    <cfRule type="cellIs" dxfId="15758" priority="653" operator="equal">
      <formula>"연"</formula>
    </cfRule>
    <cfRule type="cellIs" dxfId="15757" priority="654" operator="equal">
      <formula>"연"</formula>
    </cfRule>
    <cfRule type="cellIs" dxfId="15756" priority="655" operator="equal">
      <formula>"연"</formula>
    </cfRule>
    <cfRule type="cellIs" dxfId="15755" priority="656" operator="equal">
      <formula>"연"</formula>
    </cfRule>
    <cfRule type="cellIs" dxfId="15754" priority="657" operator="equal">
      <formula>"연"</formula>
    </cfRule>
  </conditionalFormatting>
  <conditionalFormatting sqref="I32">
    <cfRule type="cellIs" dxfId="15753" priority="642" operator="equal">
      <formula>"연"</formula>
    </cfRule>
    <cfRule type="cellIs" dxfId="15752" priority="643" operator="equal">
      <formula>"연"</formula>
    </cfRule>
    <cfRule type="cellIs" dxfId="15751" priority="644" operator="equal">
      <formula>"연"</formula>
    </cfRule>
    <cfRule type="cellIs" dxfId="15750" priority="645" operator="equal">
      <formula>"연"</formula>
    </cfRule>
    <cfRule type="cellIs" dxfId="15749" priority="646" operator="equal">
      <formula>"연"</formula>
    </cfRule>
    <cfRule type="cellIs" dxfId="15748" priority="647" operator="equal">
      <formula>"연"</formula>
    </cfRule>
    <cfRule type="cellIs" dxfId="15747" priority="648" operator="equal">
      <formula>"연"</formula>
    </cfRule>
    <cfRule type="cellIs" dxfId="15746" priority="649" operator="equal">
      <formula>"연"</formula>
    </cfRule>
  </conditionalFormatting>
  <conditionalFormatting sqref="I34">
    <cfRule type="cellIs" dxfId="15745" priority="1429" operator="equal">
      <formula>"연"</formula>
    </cfRule>
    <cfRule type="cellIs" dxfId="15744" priority="1490" operator="equal">
      <formula>"연"</formula>
    </cfRule>
    <cfRule type="cellIs" dxfId="15743" priority="1491" operator="equal">
      <formula>"연"</formula>
    </cfRule>
    <cfRule type="cellIs" dxfId="15742" priority="1492" operator="equal">
      <formula>"연"</formula>
    </cfRule>
    <cfRule type="cellIs" dxfId="15741" priority="1493" operator="equal">
      <formula>"연"</formula>
    </cfRule>
    <cfRule type="cellIs" dxfId="15740" priority="1494" operator="equal">
      <formula>"연"</formula>
    </cfRule>
    <cfRule type="cellIs" dxfId="15739" priority="1495" operator="equal">
      <formula>"연"</formula>
    </cfRule>
    <cfRule type="cellIs" dxfId="15738" priority="1496" operator="equal">
      <formula>"연"</formula>
    </cfRule>
    <cfRule type="cellIs" dxfId="15737" priority="1497" operator="equal">
      <formula>"연"</formula>
    </cfRule>
    <cfRule type="cellIs" dxfId="15736" priority="1498" operator="equal">
      <formula>"연"</formula>
    </cfRule>
    <cfRule type="cellIs" dxfId="15735" priority="1499" operator="equal">
      <formula>"연"</formula>
    </cfRule>
    <cfRule type="cellIs" dxfId="15734" priority="1500" operator="equal">
      <formula>"연"</formula>
    </cfRule>
    <cfRule type="cellIs" dxfId="15733" priority="1501" operator="equal">
      <formula>"연"</formula>
    </cfRule>
    <cfRule type="cellIs" dxfId="15732" priority="1502" operator="equal">
      <formula>"연"</formula>
    </cfRule>
    <cfRule type="cellIs" dxfId="15731" priority="1503" operator="equal">
      <formula>"연"</formula>
    </cfRule>
    <cfRule type="cellIs" dxfId="15730" priority="1504" operator="equal">
      <formula>"연"</formula>
    </cfRule>
    <cfRule type="cellIs" dxfId="15729" priority="1506" operator="equal">
      <formula>"연"</formula>
    </cfRule>
  </conditionalFormatting>
  <conditionalFormatting sqref="I34:I35 AJ37:AP37">
    <cfRule type="cellIs" dxfId="15728" priority="1430" operator="equal">
      <formula>"연"</formula>
    </cfRule>
  </conditionalFormatting>
  <conditionalFormatting sqref="I35">
    <cfRule type="cellIs" dxfId="15727" priority="1661" operator="equal">
      <formula>"연"</formula>
    </cfRule>
    <cfRule type="cellIs" dxfId="15726" priority="1662" operator="equal">
      <formula>"연"</formula>
    </cfRule>
    <cfRule type="cellIs" dxfId="15725" priority="1663" operator="equal">
      <formula>"연"</formula>
    </cfRule>
    <cfRule type="cellIs" dxfId="15724" priority="1664" operator="equal">
      <formula>"연"</formula>
    </cfRule>
    <cfRule type="cellIs" dxfId="15723" priority="1665" operator="equal">
      <formula>"연"</formula>
    </cfRule>
    <cfRule type="cellIs" dxfId="15722" priority="1666" operator="equal">
      <formula>"연"</formula>
    </cfRule>
    <cfRule type="cellIs" dxfId="15721" priority="1667" operator="equal">
      <formula>"연"</formula>
    </cfRule>
    <cfRule type="cellIs" dxfId="15720" priority="1668" operator="equal">
      <formula>"연"</formula>
    </cfRule>
    <cfRule type="cellIs" dxfId="15719" priority="1669" operator="equal">
      <formula>"연"</formula>
    </cfRule>
    <cfRule type="cellIs" dxfId="15718" priority="1670" operator="equal">
      <formula>"연"</formula>
    </cfRule>
    <cfRule type="cellIs" dxfId="15717" priority="1671" operator="equal">
      <formula>"연"</formula>
    </cfRule>
    <cfRule type="cellIs" dxfId="15716" priority="1672" operator="equal">
      <formula>"연"</formula>
    </cfRule>
    <cfRule type="cellIs" dxfId="15715" priority="1673" operator="equal">
      <formula>"연"</formula>
    </cfRule>
    <cfRule type="cellIs" dxfId="15714" priority="1674" operator="equal">
      <formula>"연"</formula>
    </cfRule>
    <cfRule type="cellIs" dxfId="15713" priority="1675" operator="equal">
      <formula>"연"</formula>
    </cfRule>
    <cfRule type="cellIs" dxfId="15712" priority="1676" operator="equal">
      <formula>"연"</formula>
    </cfRule>
    <cfRule type="cellIs" dxfId="15711" priority="1677" operator="equal">
      <formula>"연"</formula>
    </cfRule>
    <cfRule type="cellIs" dxfId="15710" priority="1678" operator="equal">
      <formula>"연"</formula>
    </cfRule>
    <cfRule type="cellIs" dxfId="15709" priority="1679" operator="equal">
      <formula>"연"</formula>
    </cfRule>
    <cfRule type="cellIs" dxfId="15708" priority="1680" operator="equal">
      <formula>"연"</formula>
    </cfRule>
    <cfRule type="cellIs" dxfId="15707" priority="1681" operator="equal">
      <formula>"연"</formula>
    </cfRule>
    <cfRule type="cellIs" dxfId="15706" priority="1682" operator="equal">
      <formula>"연"</formula>
    </cfRule>
    <cfRule type="cellIs" dxfId="15705" priority="1683" operator="equal">
      <formula>"연"</formula>
    </cfRule>
    <cfRule type="cellIs" dxfId="15704" priority="1684" operator="equal">
      <formula>"연"</formula>
    </cfRule>
    <cfRule type="cellIs" dxfId="15703" priority="1685" operator="equal">
      <formula>"연"</formula>
    </cfRule>
  </conditionalFormatting>
  <conditionalFormatting sqref="I35:I36">
    <cfRule type="cellIs" dxfId="15702" priority="1605" operator="equal">
      <formula>"연"</formula>
    </cfRule>
    <cfRule type="cellIs" dxfId="15701" priority="1606" operator="equal">
      <formula>"연"</formula>
    </cfRule>
  </conditionalFormatting>
  <conditionalFormatting sqref="I36">
    <cfRule type="cellIs" dxfId="15700" priority="1580" operator="equal">
      <formula>"연"</formula>
    </cfRule>
    <cfRule type="cellIs" dxfId="15699" priority="1581" operator="equal">
      <formula>"연"</formula>
    </cfRule>
    <cfRule type="cellIs" dxfId="15698" priority="1582" operator="equal">
      <formula>"연"</formula>
    </cfRule>
    <cfRule type="cellIs" dxfId="15697" priority="1583" operator="equal">
      <formula>"연"</formula>
    </cfRule>
    <cfRule type="cellIs" dxfId="15696" priority="1584" operator="equal">
      <formula>"연"</formula>
    </cfRule>
    <cfRule type="cellIs" dxfId="15695" priority="1585" operator="equal">
      <formula>"연"</formula>
    </cfRule>
    <cfRule type="cellIs" dxfId="15694" priority="1586" operator="equal">
      <formula>"연"</formula>
    </cfRule>
    <cfRule type="cellIs" dxfId="15693" priority="1587" operator="equal">
      <formula>"연"</formula>
    </cfRule>
    <cfRule type="cellIs" dxfId="15692" priority="1588" operator="equal">
      <formula>"연"</formula>
    </cfRule>
    <cfRule type="cellIs" dxfId="15691" priority="1589" operator="equal">
      <formula>"연"</formula>
    </cfRule>
    <cfRule type="cellIs" dxfId="15690" priority="1590" operator="equal">
      <formula>"연"</formula>
    </cfRule>
    <cfRule type="cellIs" dxfId="15689" priority="1591" operator="equal">
      <formula>"연"</formula>
    </cfRule>
    <cfRule type="cellIs" dxfId="15688" priority="1592" operator="equal">
      <formula>"연"</formula>
    </cfRule>
    <cfRule type="cellIs" dxfId="15687" priority="1593" operator="equal">
      <formula>"연"</formula>
    </cfRule>
    <cfRule type="cellIs" dxfId="15686" priority="1594" operator="equal">
      <formula>"연"</formula>
    </cfRule>
    <cfRule type="cellIs" dxfId="15685" priority="1595" operator="equal">
      <formula>"연"</formula>
    </cfRule>
    <cfRule type="cellIs" dxfId="15684" priority="1596" operator="equal">
      <formula>"연"</formula>
    </cfRule>
    <cfRule type="cellIs" dxfId="15683" priority="1597" operator="equal">
      <formula>"연"</formula>
    </cfRule>
    <cfRule type="cellIs" dxfId="15682" priority="1598" operator="equal">
      <formula>"연"</formula>
    </cfRule>
    <cfRule type="cellIs" dxfId="15681" priority="1599" operator="equal">
      <formula>"연"</formula>
    </cfRule>
    <cfRule type="cellIs" dxfId="15680" priority="1600" operator="equal">
      <formula>"연"</formula>
    </cfRule>
    <cfRule type="cellIs" dxfId="15679" priority="1601" operator="equal">
      <formula>"연"</formula>
    </cfRule>
    <cfRule type="cellIs" dxfId="15678" priority="1602" operator="equal">
      <formula>"연"</formula>
    </cfRule>
    <cfRule type="cellIs" dxfId="15677" priority="1603" operator="equal">
      <formula>"연"</formula>
    </cfRule>
    <cfRule type="cellIs" dxfId="15676" priority="1604" operator="equal">
      <formula>"연"</formula>
    </cfRule>
  </conditionalFormatting>
  <conditionalFormatting sqref="I37">
    <cfRule type="cellIs" dxfId="15675" priority="1507" operator="equal">
      <formula>"연"</formula>
    </cfRule>
    <cfRule type="cellIs" dxfId="15674" priority="1508" operator="equal">
      <formula>"연"</formula>
    </cfRule>
    <cfRule type="cellIs" dxfId="15673" priority="1509" operator="equal">
      <formula>"연"</formula>
    </cfRule>
    <cfRule type="cellIs" dxfId="15672" priority="1510" operator="equal">
      <formula>"연"</formula>
    </cfRule>
    <cfRule type="cellIs" dxfId="15671" priority="1511" operator="equal">
      <formula>"연"</formula>
    </cfRule>
    <cfRule type="cellIs" dxfId="15670" priority="1512" operator="equal">
      <formula>"연"</formula>
    </cfRule>
    <cfRule type="cellIs" dxfId="15669" priority="1513" operator="equal">
      <formula>"연"</formula>
    </cfRule>
    <cfRule type="cellIs" dxfId="15668" priority="1514" operator="equal">
      <formula>"연"</formula>
    </cfRule>
    <cfRule type="cellIs" dxfId="15667" priority="1515" operator="equal">
      <formula>"연"</formula>
    </cfRule>
    <cfRule type="cellIs" dxfId="15666" priority="1516" operator="equal">
      <formula>"연"</formula>
    </cfRule>
    <cfRule type="cellIs" dxfId="15665" priority="1517" operator="equal">
      <formula>"연"</formula>
    </cfRule>
    <cfRule type="cellIs" dxfId="15664" priority="1518" operator="equal">
      <formula>"연"</formula>
    </cfRule>
    <cfRule type="cellIs" dxfId="15663" priority="1519" operator="equal">
      <formula>"연"</formula>
    </cfRule>
    <cfRule type="cellIs" dxfId="15662" priority="1520" operator="equal">
      <formula>"연"</formula>
    </cfRule>
    <cfRule type="cellIs" dxfId="15661" priority="1521" operator="equal">
      <formula>"연"</formula>
    </cfRule>
    <cfRule type="cellIs" dxfId="15660" priority="1522" operator="equal">
      <formula>"연"</formula>
    </cfRule>
    <cfRule type="cellIs" dxfId="15659" priority="1523" operator="equal">
      <formula>"연"</formula>
    </cfRule>
    <cfRule type="cellIs" dxfId="15658" priority="1524" operator="equal">
      <formula>"연"</formula>
    </cfRule>
  </conditionalFormatting>
  <conditionalFormatting sqref="I34:J34">
    <cfRule type="cellIs" dxfId="15657" priority="1505" operator="equal">
      <formula>"연"</formula>
    </cfRule>
  </conditionalFormatting>
  <conditionalFormatting sqref="I36:J36">
    <cfRule type="cellIs" dxfId="15656" priority="1579" operator="equal">
      <formula>"연"</formula>
    </cfRule>
  </conditionalFormatting>
  <conditionalFormatting sqref="I36:J37">
    <cfRule type="cellIs" dxfId="15655" priority="1427" operator="equal">
      <formula>"연"</formula>
    </cfRule>
  </conditionalFormatting>
  <conditionalFormatting sqref="I37:J37">
    <cfRule type="cellIs" dxfId="15654" priority="1425" operator="equal">
      <formula>"연"</formula>
    </cfRule>
  </conditionalFormatting>
  <conditionalFormatting sqref="J7">
    <cfRule type="cellIs" dxfId="15653" priority="618" operator="equal">
      <formula>"연"</formula>
    </cfRule>
    <cfRule type="cellIs" dxfId="15652" priority="619" operator="equal">
      <formula>"연"</formula>
    </cfRule>
    <cfRule type="cellIs" dxfId="15651" priority="620" operator="equal">
      <formula>"연"</formula>
    </cfRule>
    <cfRule type="cellIs" dxfId="15650" priority="621" operator="equal">
      <formula>"연"</formula>
    </cfRule>
    <cfRule type="cellIs" dxfId="15649" priority="622" operator="equal">
      <formula>"연"</formula>
    </cfRule>
    <cfRule type="cellIs" dxfId="15648" priority="623" operator="equal">
      <formula>"연"</formula>
    </cfRule>
    <cfRule type="cellIs" dxfId="15647" priority="624" operator="equal">
      <formula>"연"</formula>
    </cfRule>
    <cfRule type="cellIs" dxfId="15646" priority="625" operator="equal">
      <formula>"연"</formula>
    </cfRule>
  </conditionalFormatting>
  <conditionalFormatting sqref="J9">
    <cfRule type="cellIs" dxfId="15645" priority="626" operator="equal">
      <formula>"연"</formula>
    </cfRule>
    <cfRule type="cellIs" dxfId="15644" priority="627" operator="equal">
      <formula>"연"</formula>
    </cfRule>
    <cfRule type="cellIs" dxfId="15643" priority="628" operator="equal">
      <formula>"연"</formula>
    </cfRule>
    <cfRule type="cellIs" dxfId="15642" priority="629" operator="equal">
      <formula>"연"</formula>
    </cfRule>
    <cfRule type="cellIs" dxfId="15641" priority="630" operator="equal">
      <formula>"연"</formula>
    </cfRule>
    <cfRule type="cellIs" dxfId="15640" priority="631" operator="equal">
      <formula>"연"</formula>
    </cfRule>
    <cfRule type="cellIs" dxfId="15639" priority="632" operator="equal">
      <formula>"연"</formula>
    </cfRule>
    <cfRule type="cellIs" dxfId="15638" priority="633" operator="equal">
      <formula>"연"</formula>
    </cfRule>
  </conditionalFormatting>
  <conditionalFormatting sqref="J27">
    <cfRule type="cellIs" dxfId="15637" priority="634" operator="equal">
      <formula>"연"</formula>
    </cfRule>
    <cfRule type="cellIs" dxfId="15636" priority="635" operator="equal">
      <formula>"연"</formula>
    </cfRule>
    <cfRule type="cellIs" dxfId="15635" priority="636" operator="equal">
      <formula>"연"</formula>
    </cfRule>
    <cfRule type="cellIs" dxfId="15634" priority="637" operator="equal">
      <formula>"연"</formula>
    </cfRule>
    <cfRule type="cellIs" dxfId="15633" priority="638" operator="equal">
      <formula>"연"</formula>
    </cfRule>
    <cfRule type="cellIs" dxfId="15632" priority="639" operator="equal">
      <formula>"연"</formula>
    </cfRule>
    <cfRule type="cellIs" dxfId="15631" priority="640" operator="equal">
      <formula>"연"</formula>
    </cfRule>
    <cfRule type="cellIs" dxfId="15630" priority="641" operator="equal">
      <formula>"연"</formula>
    </cfRule>
  </conditionalFormatting>
  <conditionalFormatting sqref="J34">
    <cfRule type="cellIs" dxfId="15629" priority="1634" operator="equal">
      <formula>"연"</formula>
    </cfRule>
    <cfRule type="cellIs" dxfId="15628" priority="1635" operator="equal">
      <formula>"연"</formula>
    </cfRule>
    <cfRule type="cellIs" dxfId="15627" priority="1636" operator="equal">
      <formula>"연"</formula>
    </cfRule>
    <cfRule type="cellIs" dxfId="15626" priority="1637" operator="equal">
      <formula>"연"</formula>
    </cfRule>
    <cfRule type="cellIs" dxfId="15625" priority="1638" operator="equal">
      <formula>"연"</formula>
    </cfRule>
    <cfRule type="cellIs" dxfId="15624" priority="1639" operator="equal">
      <formula>"연"</formula>
    </cfRule>
    <cfRule type="cellIs" dxfId="15623" priority="1640" operator="equal">
      <formula>"연"</formula>
    </cfRule>
    <cfRule type="cellIs" dxfId="15622" priority="1641" operator="equal">
      <formula>"연"</formula>
    </cfRule>
    <cfRule type="cellIs" dxfId="15621" priority="1642" operator="equal">
      <formula>"연"</formula>
    </cfRule>
    <cfRule type="cellIs" dxfId="15620" priority="1643" operator="equal">
      <formula>"연"</formula>
    </cfRule>
    <cfRule type="cellIs" dxfId="15619" priority="1644" operator="equal">
      <formula>"연"</formula>
    </cfRule>
    <cfRule type="cellIs" dxfId="15618" priority="1645" operator="equal">
      <formula>"연"</formula>
    </cfRule>
    <cfRule type="cellIs" dxfId="15617" priority="1646" operator="equal">
      <formula>"연"</formula>
    </cfRule>
    <cfRule type="cellIs" dxfId="15616" priority="1647" operator="equal">
      <formula>"연"</formula>
    </cfRule>
    <cfRule type="cellIs" dxfId="15615" priority="1648" operator="equal">
      <formula>"연"</formula>
    </cfRule>
    <cfRule type="cellIs" dxfId="15614" priority="1649" operator="equal">
      <formula>"연"</formula>
    </cfRule>
    <cfRule type="cellIs" dxfId="15613" priority="1650" operator="equal">
      <formula>"연"</formula>
    </cfRule>
    <cfRule type="cellIs" dxfId="15612" priority="1651" operator="equal">
      <formula>"연"</formula>
    </cfRule>
    <cfRule type="cellIs" dxfId="15611" priority="1652" operator="equal">
      <formula>"연"</formula>
    </cfRule>
    <cfRule type="cellIs" dxfId="15610" priority="1653" operator="equal">
      <formula>"연"</formula>
    </cfRule>
    <cfRule type="cellIs" dxfId="15609" priority="1654" operator="equal">
      <formula>"연"</formula>
    </cfRule>
    <cfRule type="cellIs" dxfId="15608" priority="1655" operator="equal">
      <formula>"연"</formula>
    </cfRule>
    <cfRule type="cellIs" dxfId="15607" priority="1656" operator="equal">
      <formula>"연"</formula>
    </cfRule>
    <cfRule type="cellIs" dxfId="15606" priority="1657" operator="equal">
      <formula>"연"</formula>
    </cfRule>
    <cfRule type="cellIs" dxfId="15605" priority="1658" operator="equal">
      <formula>"연"</formula>
    </cfRule>
    <cfRule type="cellIs" dxfId="15604" priority="1659" operator="equal">
      <formula>"연"</formula>
    </cfRule>
    <cfRule type="cellIs" dxfId="15603" priority="1660" operator="equal">
      <formula>"연"</formula>
    </cfRule>
  </conditionalFormatting>
  <conditionalFormatting sqref="J35">
    <cfRule type="cellIs" dxfId="15602" priority="1450" operator="equal">
      <formula>"연"</formula>
    </cfRule>
    <cfRule type="cellIs" dxfId="15601" priority="1451" operator="equal">
      <formula>"연"</formula>
    </cfRule>
    <cfRule type="cellIs" dxfId="15600" priority="1452" operator="equal">
      <formula>"연"</formula>
    </cfRule>
    <cfRule type="cellIs" dxfId="15599" priority="1453" operator="equal">
      <formula>"연"</formula>
    </cfRule>
    <cfRule type="cellIs" dxfId="15598" priority="1454" operator="equal">
      <formula>"연"</formula>
    </cfRule>
    <cfRule type="cellIs" dxfId="15597" priority="1455" operator="equal">
      <formula>"연"</formula>
    </cfRule>
    <cfRule type="cellIs" dxfId="15596" priority="1456" operator="equal">
      <formula>"연"</formula>
    </cfRule>
    <cfRule type="cellIs" dxfId="15595" priority="1457" operator="equal">
      <formula>"연"</formula>
    </cfRule>
    <cfRule type="cellIs" dxfId="15594" priority="1458" operator="equal">
      <formula>"연"</formula>
    </cfRule>
    <cfRule type="cellIs" dxfId="15593" priority="1459" operator="equal">
      <formula>"연"</formula>
    </cfRule>
    <cfRule type="cellIs" dxfId="15592" priority="1460" operator="equal">
      <formula>"연"</formula>
    </cfRule>
    <cfRule type="cellIs" dxfId="15591" priority="1461" operator="equal">
      <formula>"연"</formula>
    </cfRule>
    <cfRule type="cellIs" dxfId="15590" priority="1462" operator="equal">
      <formula>"연"</formula>
    </cfRule>
    <cfRule type="cellIs" dxfId="15589" priority="1463" operator="equal">
      <formula>"연"</formula>
    </cfRule>
    <cfRule type="cellIs" dxfId="15588" priority="1464" operator="equal">
      <formula>"연"</formula>
    </cfRule>
    <cfRule type="cellIs" dxfId="15587" priority="1465" operator="equal">
      <formula>"연"</formula>
    </cfRule>
    <cfRule type="cellIs" dxfId="15586" priority="1466" operator="equal">
      <formula>"연"</formula>
    </cfRule>
    <cfRule type="cellIs" dxfId="15585" priority="1467" operator="equal">
      <formula>"연"</formula>
    </cfRule>
    <cfRule type="cellIs" dxfId="15584" priority="1469" operator="equal">
      <formula>"연"</formula>
    </cfRule>
  </conditionalFormatting>
  <conditionalFormatting sqref="J35:J36">
    <cfRule type="cellIs" dxfId="15583" priority="1468" operator="equal">
      <formula>"연"</formula>
    </cfRule>
  </conditionalFormatting>
  <conditionalFormatting sqref="J36">
    <cfRule type="cellIs" dxfId="15582" priority="1553" operator="equal">
      <formula>"연"</formula>
    </cfRule>
    <cfRule type="cellIs" dxfId="15581" priority="1554" operator="equal">
      <formula>"연"</formula>
    </cfRule>
    <cfRule type="cellIs" dxfId="15580" priority="1555" operator="equal">
      <formula>"연"</formula>
    </cfRule>
    <cfRule type="cellIs" dxfId="15579" priority="1556" operator="equal">
      <formula>"연"</formula>
    </cfRule>
    <cfRule type="cellIs" dxfId="15578" priority="1557" operator="equal">
      <formula>"연"</formula>
    </cfRule>
    <cfRule type="cellIs" dxfId="15577" priority="1558" operator="equal">
      <formula>"연"</formula>
    </cfRule>
    <cfRule type="cellIs" dxfId="15576" priority="1559" operator="equal">
      <formula>"연"</formula>
    </cfRule>
    <cfRule type="cellIs" dxfId="15575" priority="1560" operator="equal">
      <formula>"연"</formula>
    </cfRule>
    <cfRule type="cellIs" dxfId="15574" priority="1561" operator="equal">
      <formula>"연"</formula>
    </cfRule>
    <cfRule type="cellIs" dxfId="15573" priority="1562" operator="equal">
      <formula>"연"</formula>
    </cfRule>
    <cfRule type="cellIs" dxfId="15572" priority="1563" operator="equal">
      <formula>"연"</formula>
    </cfRule>
    <cfRule type="cellIs" dxfId="15571" priority="1564" operator="equal">
      <formula>"연"</formula>
    </cfRule>
    <cfRule type="cellIs" dxfId="15570" priority="1565" operator="equal">
      <formula>"연"</formula>
    </cfRule>
    <cfRule type="cellIs" dxfId="15569" priority="1566" operator="equal">
      <formula>"연"</formula>
    </cfRule>
    <cfRule type="cellIs" dxfId="15568" priority="1567" operator="equal">
      <formula>"연"</formula>
    </cfRule>
    <cfRule type="cellIs" dxfId="15567" priority="1568" operator="equal">
      <formula>"연"</formula>
    </cfRule>
    <cfRule type="cellIs" dxfId="15566" priority="1569" operator="equal">
      <formula>"연"</formula>
    </cfRule>
    <cfRule type="cellIs" dxfId="15565" priority="1570" operator="equal">
      <formula>"연"</formula>
    </cfRule>
    <cfRule type="cellIs" dxfId="15564" priority="1571" operator="equal">
      <formula>"연"</formula>
    </cfRule>
    <cfRule type="cellIs" dxfId="15563" priority="1572" operator="equal">
      <formula>"연"</formula>
    </cfRule>
    <cfRule type="cellIs" dxfId="15562" priority="1573" operator="equal">
      <formula>"연"</formula>
    </cfRule>
    <cfRule type="cellIs" dxfId="15561" priority="1574" operator="equal">
      <formula>"연"</formula>
    </cfRule>
    <cfRule type="cellIs" dxfId="15560" priority="1575" operator="equal">
      <formula>"연"</formula>
    </cfRule>
    <cfRule type="cellIs" dxfId="15559" priority="1576" operator="equal">
      <formula>"연"</formula>
    </cfRule>
    <cfRule type="cellIs" dxfId="15558" priority="1577" operator="equal">
      <formula>"연"</formula>
    </cfRule>
    <cfRule type="cellIs" dxfId="15557" priority="1578" operator="equal">
      <formula>"연"</formula>
    </cfRule>
  </conditionalFormatting>
  <conditionalFormatting sqref="J37">
    <cfRule type="cellIs" dxfId="15556" priority="1401" operator="equal">
      <formula>"연"</formula>
    </cfRule>
    <cfRule type="cellIs" dxfId="15555" priority="1402" operator="equal">
      <formula>"연"</formula>
    </cfRule>
    <cfRule type="cellIs" dxfId="15554" priority="1403" operator="equal">
      <formula>"연"</formula>
    </cfRule>
    <cfRule type="cellIs" dxfId="15553" priority="1404" operator="equal">
      <formula>"연"</formula>
    </cfRule>
    <cfRule type="cellIs" dxfId="15552" priority="1405" operator="equal">
      <formula>"연"</formula>
    </cfRule>
    <cfRule type="cellIs" dxfId="15551" priority="1406" operator="equal">
      <formula>"연"</formula>
    </cfRule>
    <cfRule type="cellIs" dxfId="15550" priority="1407" operator="equal">
      <formula>"연"</formula>
    </cfRule>
    <cfRule type="cellIs" dxfId="15549" priority="1408" operator="equal">
      <formula>"연"</formula>
    </cfRule>
    <cfRule type="cellIs" dxfId="15548" priority="1409" operator="equal">
      <formula>"연"</formula>
    </cfRule>
    <cfRule type="cellIs" dxfId="15547" priority="1410" operator="equal">
      <formula>"연"</formula>
    </cfRule>
    <cfRule type="cellIs" dxfId="15546" priority="1411" operator="equal">
      <formula>"연"</formula>
    </cfRule>
    <cfRule type="cellIs" dxfId="15545" priority="1412" operator="equal">
      <formula>"연"</formula>
    </cfRule>
    <cfRule type="cellIs" dxfId="15544" priority="1413" operator="equal">
      <formula>"연"</formula>
    </cfRule>
    <cfRule type="cellIs" dxfId="15543" priority="1414" operator="equal">
      <formula>"연"</formula>
    </cfRule>
    <cfRule type="cellIs" dxfId="15542" priority="1415" operator="equal">
      <formula>"연"</formula>
    </cfRule>
    <cfRule type="cellIs" dxfId="15541" priority="1416" operator="equal">
      <formula>"연"</formula>
    </cfRule>
    <cfRule type="cellIs" dxfId="15540" priority="1417" operator="equal">
      <formula>"연"</formula>
    </cfRule>
    <cfRule type="cellIs" dxfId="15539" priority="1418" operator="equal">
      <formula>"연"</formula>
    </cfRule>
    <cfRule type="cellIs" dxfId="15538" priority="1419" operator="equal">
      <formula>"연"</formula>
    </cfRule>
    <cfRule type="cellIs" dxfId="15537" priority="1420" operator="equal">
      <formula>"연"</formula>
    </cfRule>
    <cfRule type="cellIs" dxfId="15536" priority="1421" operator="equal">
      <formula>"연"</formula>
    </cfRule>
    <cfRule type="cellIs" dxfId="15535" priority="1422" operator="equal">
      <formula>"연"</formula>
    </cfRule>
    <cfRule type="cellIs" dxfId="15534" priority="1423" operator="equal">
      <formula>"연"</formula>
    </cfRule>
    <cfRule type="cellIs" dxfId="15533" priority="1424" operator="equal">
      <formula>"연"</formula>
    </cfRule>
    <cfRule type="cellIs" dxfId="15532" priority="1426" operator="equal">
      <formula>"연"</formula>
    </cfRule>
    <cfRule type="cellIs" dxfId="15531" priority="1428" operator="equal">
      <formula>"연"</formula>
    </cfRule>
  </conditionalFormatting>
  <conditionalFormatting sqref="K20">
    <cfRule type="cellIs" dxfId="15530" priority="602" operator="equal">
      <formula>"연"</formula>
    </cfRule>
    <cfRule type="cellIs" dxfId="15529" priority="603" operator="equal">
      <formula>"연"</formula>
    </cfRule>
    <cfRule type="cellIs" dxfId="15528" priority="604" operator="equal">
      <formula>"연"</formula>
    </cfRule>
    <cfRule type="cellIs" dxfId="15527" priority="605" operator="equal">
      <formula>"연"</formula>
    </cfRule>
    <cfRule type="cellIs" dxfId="15526" priority="606" operator="equal">
      <formula>"연"</formula>
    </cfRule>
    <cfRule type="cellIs" dxfId="15525" priority="607" operator="equal">
      <formula>"연"</formula>
    </cfRule>
    <cfRule type="cellIs" dxfId="15524" priority="608" operator="equal">
      <formula>"연"</formula>
    </cfRule>
    <cfRule type="cellIs" dxfId="15523" priority="609" operator="equal">
      <formula>"연"</formula>
    </cfRule>
  </conditionalFormatting>
  <conditionalFormatting sqref="K26">
    <cfRule type="cellIs" dxfId="15522" priority="594" operator="equal">
      <formula>"연"</formula>
    </cfRule>
    <cfRule type="cellIs" dxfId="15521" priority="595" operator="equal">
      <formula>"연"</formula>
    </cfRule>
    <cfRule type="cellIs" dxfId="15520" priority="596" operator="equal">
      <formula>"연"</formula>
    </cfRule>
    <cfRule type="cellIs" dxfId="15519" priority="597" operator="equal">
      <formula>"연"</formula>
    </cfRule>
    <cfRule type="cellIs" dxfId="15518" priority="598" operator="equal">
      <formula>"연"</formula>
    </cfRule>
    <cfRule type="cellIs" dxfId="15517" priority="599" operator="equal">
      <formula>"연"</formula>
    </cfRule>
    <cfRule type="cellIs" dxfId="15516" priority="600" operator="equal">
      <formula>"연"</formula>
    </cfRule>
    <cfRule type="cellIs" dxfId="15515" priority="601" operator="equal">
      <formula>"연"</formula>
    </cfRule>
  </conditionalFormatting>
  <conditionalFormatting sqref="K34">
    <cfRule type="cellIs" dxfId="15514" priority="1470" operator="equal">
      <formula>"연"</formula>
    </cfRule>
    <cfRule type="cellIs" dxfId="15513" priority="1471" operator="equal">
      <formula>"연"</formula>
    </cfRule>
    <cfRule type="cellIs" dxfId="15512" priority="1472" operator="equal">
      <formula>"연"</formula>
    </cfRule>
    <cfRule type="cellIs" dxfId="15511" priority="1473" operator="equal">
      <formula>"연"</formula>
    </cfRule>
    <cfRule type="cellIs" dxfId="15510" priority="1474" operator="equal">
      <formula>"연"</formula>
    </cfRule>
    <cfRule type="cellIs" dxfId="15509" priority="1475" operator="equal">
      <formula>"연"</formula>
    </cfRule>
    <cfRule type="cellIs" dxfId="15508" priority="1476" operator="equal">
      <formula>"연"</formula>
    </cfRule>
    <cfRule type="cellIs" dxfId="15507" priority="1477" operator="equal">
      <formula>"연"</formula>
    </cfRule>
    <cfRule type="cellIs" dxfId="15506" priority="1478" operator="equal">
      <formula>"연"</formula>
    </cfRule>
    <cfRule type="cellIs" dxfId="15505" priority="1479" operator="equal">
      <formula>"연"</formula>
    </cfRule>
    <cfRule type="cellIs" dxfId="15504" priority="1480" operator="equal">
      <formula>"연"</formula>
    </cfRule>
    <cfRule type="cellIs" dxfId="15503" priority="1481" operator="equal">
      <formula>"연"</formula>
    </cfRule>
    <cfRule type="cellIs" dxfId="15502" priority="1482" operator="equal">
      <formula>"연"</formula>
    </cfRule>
    <cfRule type="cellIs" dxfId="15501" priority="1483" operator="equal">
      <formula>"연"</formula>
    </cfRule>
    <cfRule type="cellIs" dxfId="15500" priority="1484" operator="equal">
      <formula>"연"</formula>
    </cfRule>
    <cfRule type="cellIs" dxfId="15499" priority="1485" operator="equal">
      <formula>"연"</formula>
    </cfRule>
    <cfRule type="cellIs" dxfId="15498" priority="1486" operator="equal">
      <formula>"연"</formula>
    </cfRule>
    <cfRule type="cellIs" dxfId="15497" priority="1487" operator="equal">
      <formula>"연"</formula>
    </cfRule>
    <cfRule type="cellIs" dxfId="15496" priority="1489" operator="equal">
      <formula>"연"</formula>
    </cfRule>
  </conditionalFormatting>
  <conditionalFormatting sqref="K34:K35">
    <cfRule type="cellIs" dxfId="15495" priority="1488" operator="equal">
      <formula>"연"</formula>
    </cfRule>
  </conditionalFormatting>
  <conditionalFormatting sqref="K35">
    <cfRule type="cellIs" dxfId="15494" priority="1607" operator="equal">
      <formula>"연"</formula>
    </cfRule>
    <cfRule type="cellIs" dxfId="15493" priority="1608" operator="equal">
      <formula>"연"</formula>
    </cfRule>
    <cfRule type="cellIs" dxfId="15492" priority="1609" operator="equal">
      <formula>"연"</formula>
    </cfRule>
    <cfRule type="cellIs" dxfId="15491" priority="1610" operator="equal">
      <formula>"연"</formula>
    </cfRule>
    <cfRule type="cellIs" dxfId="15490" priority="1611" operator="equal">
      <formula>"연"</formula>
    </cfRule>
    <cfRule type="cellIs" dxfId="15489" priority="1612" operator="equal">
      <formula>"연"</formula>
    </cfRule>
    <cfRule type="cellIs" dxfId="15488" priority="1613" operator="equal">
      <formula>"연"</formula>
    </cfRule>
    <cfRule type="cellIs" dxfId="15487" priority="1614" operator="equal">
      <formula>"연"</formula>
    </cfRule>
    <cfRule type="cellIs" dxfId="15486" priority="1615" operator="equal">
      <formula>"연"</formula>
    </cfRule>
    <cfRule type="cellIs" dxfId="15485" priority="1616" operator="equal">
      <formula>"연"</formula>
    </cfRule>
    <cfRule type="cellIs" dxfId="15484" priority="1617" operator="equal">
      <formula>"연"</formula>
    </cfRule>
    <cfRule type="cellIs" dxfId="15483" priority="1618" operator="equal">
      <formula>"연"</formula>
    </cfRule>
    <cfRule type="cellIs" dxfId="15482" priority="1619" operator="equal">
      <formula>"연"</formula>
    </cfRule>
    <cfRule type="cellIs" dxfId="15481" priority="1620" operator="equal">
      <formula>"연"</formula>
    </cfRule>
    <cfRule type="cellIs" dxfId="15480" priority="1621" operator="equal">
      <formula>"연"</formula>
    </cfRule>
    <cfRule type="cellIs" dxfId="15479" priority="1622" operator="equal">
      <formula>"연"</formula>
    </cfRule>
    <cfRule type="cellIs" dxfId="15478" priority="1623" operator="equal">
      <formula>"연"</formula>
    </cfRule>
    <cfRule type="cellIs" dxfId="15477" priority="1624" operator="equal">
      <formula>"연"</formula>
    </cfRule>
    <cfRule type="cellIs" dxfId="15476" priority="1625" operator="equal">
      <formula>"연"</formula>
    </cfRule>
    <cfRule type="cellIs" dxfId="15475" priority="1626" operator="equal">
      <formula>"연"</formula>
    </cfRule>
    <cfRule type="cellIs" dxfId="15474" priority="1627" operator="equal">
      <formula>"연"</formula>
    </cfRule>
    <cfRule type="cellIs" dxfId="15473" priority="1628" operator="equal">
      <formula>"연"</formula>
    </cfRule>
    <cfRule type="cellIs" dxfId="15472" priority="1629" operator="equal">
      <formula>"연"</formula>
    </cfRule>
    <cfRule type="cellIs" dxfId="15471" priority="1630" operator="equal">
      <formula>"연"</formula>
    </cfRule>
    <cfRule type="cellIs" dxfId="15470" priority="1631" operator="equal">
      <formula>"연"</formula>
    </cfRule>
    <cfRule type="cellIs" dxfId="15469" priority="1632" operator="equal">
      <formula>"연"</formula>
    </cfRule>
    <cfRule type="cellIs" dxfId="15468" priority="1633" operator="equal">
      <formula>"연"</formula>
    </cfRule>
  </conditionalFormatting>
  <conditionalFormatting sqref="K36">
    <cfRule type="cellIs" dxfId="15467" priority="1431" operator="equal">
      <formula>"연"</formula>
    </cfRule>
    <cfRule type="cellIs" dxfId="15466" priority="1432" operator="equal">
      <formula>"연"</formula>
    </cfRule>
    <cfRule type="cellIs" dxfId="15465" priority="1433" operator="equal">
      <formula>"연"</formula>
    </cfRule>
    <cfRule type="cellIs" dxfId="15464" priority="1434" operator="equal">
      <formula>"연"</formula>
    </cfRule>
    <cfRule type="cellIs" dxfId="15463" priority="1435" operator="equal">
      <formula>"연"</formula>
    </cfRule>
    <cfRule type="cellIs" dxfId="15462" priority="1436" operator="equal">
      <formula>"연"</formula>
    </cfRule>
    <cfRule type="cellIs" dxfId="15461" priority="1437" operator="equal">
      <formula>"연"</formula>
    </cfRule>
    <cfRule type="cellIs" dxfId="15460" priority="1438" operator="equal">
      <formula>"연"</formula>
    </cfRule>
    <cfRule type="cellIs" dxfId="15459" priority="1439" operator="equal">
      <formula>"연"</formula>
    </cfRule>
    <cfRule type="cellIs" dxfId="15458" priority="1440" operator="equal">
      <formula>"연"</formula>
    </cfRule>
    <cfRule type="cellIs" dxfId="15457" priority="1441" operator="equal">
      <formula>"연"</formula>
    </cfRule>
    <cfRule type="cellIs" dxfId="15456" priority="1442" operator="equal">
      <formula>"연"</formula>
    </cfRule>
    <cfRule type="cellIs" dxfId="15455" priority="1443" operator="equal">
      <formula>"연"</formula>
    </cfRule>
    <cfRule type="cellIs" dxfId="15454" priority="1444" operator="equal">
      <formula>"연"</formula>
    </cfRule>
    <cfRule type="cellIs" dxfId="15453" priority="1445" operator="equal">
      <formula>"연"</formula>
    </cfRule>
    <cfRule type="cellIs" dxfId="15452" priority="1446" operator="equal">
      <formula>"연"</formula>
    </cfRule>
    <cfRule type="cellIs" dxfId="15451" priority="1447" operator="equal">
      <formula>"연"</formula>
    </cfRule>
    <cfRule type="cellIs" dxfId="15450" priority="1449" operator="equal">
      <formula>"연"</formula>
    </cfRule>
  </conditionalFormatting>
  <conditionalFormatting sqref="K36:K37">
    <cfRule type="cellIs" dxfId="15449" priority="1448" operator="equal">
      <formula>"연"</formula>
    </cfRule>
  </conditionalFormatting>
  <conditionalFormatting sqref="K37">
    <cfRule type="cellIs" dxfId="15448" priority="1525" operator="equal">
      <formula>"연"</formula>
    </cfRule>
    <cfRule type="cellIs" dxfId="15447" priority="1526" operator="equal">
      <formula>"연"</formula>
    </cfRule>
    <cfRule type="cellIs" dxfId="15446" priority="1527" operator="equal">
      <formula>"연"</formula>
    </cfRule>
    <cfRule type="cellIs" dxfId="15445" priority="1528" operator="equal">
      <formula>"연"</formula>
    </cfRule>
    <cfRule type="cellIs" dxfId="15444" priority="1529" operator="equal">
      <formula>"연"</formula>
    </cfRule>
    <cfRule type="cellIs" dxfId="15443" priority="1530" operator="equal">
      <formula>"연"</formula>
    </cfRule>
    <cfRule type="cellIs" dxfId="15442" priority="1531" operator="equal">
      <formula>"연"</formula>
    </cfRule>
    <cfRule type="cellIs" dxfId="15441" priority="1532" operator="equal">
      <formula>"연"</formula>
    </cfRule>
    <cfRule type="cellIs" dxfId="15440" priority="1533" operator="equal">
      <formula>"연"</formula>
    </cfRule>
    <cfRule type="cellIs" dxfId="15439" priority="1534" operator="equal">
      <formula>"연"</formula>
    </cfRule>
    <cfRule type="cellIs" dxfId="15438" priority="1535" operator="equal">
      <formula>"연"</formula>
    </cfRule>
    <cfRule type="cellIs" dxfId="15437" priority="1536" operator="equal">
      <formula>"연"</formula>
    </cfRule>
    <cfRule type="cellIs" dxfId="15436" priority="1537" operator="equal">
      <formula>"연"</formula>
    </cfRule>
    <cfRule type="cellIs" dxfId="15435" priority="1538" operator="equal">
      <formula>"연"</formula>
    </cfRule>
    <cfRule type="cellIs" dxfId="15434" priority="1539" operator="equal">
      <formula>"연"</formula>
    </cfRule>
    <cfRule type="cellIs" dxfId="15433" priority="1540" operator="equal">
      <formula>"연"</formula>
    </cfRule>
    <cfRule type="cellIs" dxfId="15432" priority="1541" operator="equal">
      <formula>"연"</formula>
    </cfRule>
    <cfRule type="cellIs" dxfId="15431" priority="1542" operator="equal">
      <formula>"연"</formula>
    </cfRule>
    <cfRule type="cellIs" dxfId="15430" priority="1543" operator="equal">
      <formula>"연"</formula>
    </cfRule>
    <cfRule type="cellIs" dxfId="15429" priority="1544" operator="equal">
      <formula>"연"</formula>
    </cfRule>
    <cfRule type="cellIs" dxfId="15428" priority="1545" operator="equal">
      <formula>"연"</formula>
    </cfRule>
    <cfRule type="cellIs" dxfId="15427" priority="1546" operator="equal">
      <formula>"연"</formula>
    </cfRule>
    <cfRule type="cellIs" dxfId="15426" priority="1547" operator="equal">
      <formula>"연"</formula>
    </cfRule>
    <cfRule type="cellIs" dxfId="15425" priority="1548" operator="equal">
      <formula>"연"</formula>
    </cfRule>
    <cfRule type="cellIs" dxfId="15424" priority="1549" operator="equal">
      <formula>"연"</formula>
    </cfRule>
    <cfRule type="cellIs" dxfId="15423" priority="1550" operator="equal">
      <formula>"연"</formula>
    </cfRule>
    <cfRule type="cellIs" dxfId="15422" priority="1551" operator="equal">
      <formula>"연"</formula>
    </cfRule>
    <cfRule type="cellIs" dxfId="15421" priority="1552" operator="equal">
      <formula>"연"</formula>
    </cfRule>
  </conditionalFormatting>
  <conditionalFormatting sqref="K36:M36">
    <cfRule type="cellIs" dxfId="15420" priority="1397" operator="equal">
      <formula>"연"</formula>
    </cfRule>
  </conditionalFormatting>
  <conditionalFormatting sqref="L27:L29">
    <cfRule type="cellIs" dxfId="15419" priority="666" operator="equal">
      <formula>"연"</formula>
    </cfRule>
  </conditionalFormatting>
  <conditionalFormatting sqref="L34">
    <cfRule type="cellIs" dxfId="15418" priority="3999" operator="equal">
      <formula>"연"</formula>
    </cfRule>
    <cfRule type="cellIs" dxfId="15417" priority="4000" operator="equal">
      <formula>"연"</formula>
    </cfRule>
    <cfRule type="cellIs" dxfId="15416" priority="4001" operator="equal">
      <formula>"연"</formula>
    </cfRule>
    <cfRule type="cellIs" dxfId="15415" priority="4002" operator="equal">
      <formula>"연"</formula>
    </cfRule>
    <cfRule type="cellIs" dxfId="15414" priority="4003" operator="equal">
      <formula>"연"</formula>
    </cfRule>
    <cfRule type="cellIs" dxfId="15413" priority="4004" operator="equal">
      <formula>"연"</formula>
    </cfRule>
    <cfRule type="cellIs" dxfId="15412" priority="4005" operator="equal">
      <formula>"연"</formula>
    </cfRule>
    <cfRule type="cellIs" dxfId="15411" priority="4006" operator="equal">
      <formula>"연"</formula>
    </cfRule>
    <cfRule type="cellIs" dxfId="15410" priority="4007" operator="equal">
      <formula>"연"</formula>
    </cfRule>
    <cfRule type="cellIs" dxfId="15409" priority="4008" operator="equal">
      <formula>"연"</formula>
    </cfRule>
    <cfRule type="cellIs" dxfId="15408" priority="4009" operator="equal">
      <formula>"연"</formula>
    </cfRule>
    <cfRule type="cellIs" dxfId="15407" priority="4010" operator="equal">
      <formula>"연"</formula>
    </cfRule>
    <cfRule type="cellIs" dxfId="15406" priority="4011" operator="equal">
      <formula>"연"</formula>
    </cfRule>
    <cfRule type="cellIs" dxfId="15405" priority="4012" operator="equal">
      <formula>"연"</formula>
    </cfRule>
    <cfRule type="cellIs" dxfId="15404" priority="4013" operator="equal">
      <formula>"연"</formula>
    </cfRule>
    <cfRule type="cellIs" dxfId="15403" priority="4014" operator="equal">
      <formula>"연"</formula>
    </cfRule>
    <cfRule type="cellIs" dxfId="15402" priority="4015" operator="equal">
      <formula>"연"</formula>
    </cfRule>
    <cfRule type="cellIs" dxfId="15401" priority="4016" operator="equal">
      <formula>"연"</formula>
    </cfRule>
    <cfRule type="cellIs" dxfId="15400" priority="4017" operator="equal">
      <formula>"연"</formula>
    </cfRule>
    <cfRule type="cellIs" dxfId="15399" priority="4018" operator="equal">
      <formula>"연"</formula>
    </cfRule>
    <cfRule type="cellIs" dxfId="15398" priority="4019" operator="equal">
      <formula>"연"</formula>
    </cfRule>
    <cfRule type="cellIs" dxfId="15397" priority="4020" operator="equal">
      <formula>"연"</formula>
    </cfRule>
    <cfRule type="cellIs" dxfId="15396" priority="4021" operator="equal">
      <formula>"연"</formula>
    </cfRule>
    <cfRule type="cellIs" dxfId="15395" priority="4022" operator="equal">
      <formula>"연"</formula>
    </cfRule>
    <cfRule type="cellIs" dxfId="15394" priority="4023" operator="equal">
      <formula>"연"</formula>
    </cfRule>
    <cfRule type="cellIs" dxfId="15393" priority="4024" operator="equal">
      <formula>"연"</formula>
    </cfRule>
    <cfRule type="cellIs" dxfId="15392" priority="4025" operator="equal">
      <formula>"연"</formula>
    </cfRule>
  </conditionalFormatting>
  <conditionalFormatting sqref="L34:L35">
    <cfRule type="cellIs" dxfId="15391" priority="2692" operator="equal">
      <formula>"연"</formula>
    </cfRule>
  </conditionalFormatting>
  <conditionalFormatting sqref="L35">
    <cfRule type="cellIs" dxfId="15390" priority="2675" operator="equal">
      <formula>"연"</formula>
    </cfRule>
    <cfRule type="cellIs" dxfId="15389" priority="2676" operator="equal">
      <formula>"연"</formula>
    </cfRule>
    <cfRule type="cellIs" dxfId="15388" priority="2677" operator="equal">
      <formula>"연"</formula>
    </cfRule>
    <cfRule type="cellIs" dxfId="15387" priority="2678" operator="equal">
      <formula>"연"</formula>
    </cfRule>
    <cfRule type="cellIs" dxfId="15386" priority="2679" operator="equal">
      <formula>"연"</formula>
    </cfRule>
    <cfRule type="cellIs" dxfId="15385" priority="2680" operator="equal">
      <formula>"연"</formula>
    </cfRule>
    <cfRule type="cellIs" dxfId="15384" priority="2681" operator="equal">
      <formula>"연"</formula>
    </cfRule>
    <cfRule type="cellIs" dxfId="15383" priority="2682" operator="equal">
      <formula>"연"</formula>
    </cfRule>
    <cfRule type="cellIs" dxfId="15382" priority="2683" operator="equal">
      <formula>"연"</formula>
    </cfRule>
    <cfRule type="cellIs" dxfId="15381" priority="2684" operator="equal">
      <formula>"연"</formula>
    </cfRule>
    <cfRule type="cellIs" dxfId="15380" priority="2685" operator="equal">
      <formula>"연"</formula>
    </cfRule>
    <cfRule type="cellIs" dxfId="15379" priority="2686" operator="equal">
      <formula>"연"</formula>
    </cfRule>
    <cfRule type="cellIs" dxfId="15378" priority="2687" operator="equal">
      <formula>"연"</formula>
    </cfRule>
    <cfRule type="cellIs" dxfId="15377" priority="2688" operator="equal">
      <formula>"연"</formula>
    </cfRule>
    <cfRule type="cellIs" dxfId="15376" priority="2689" operator="equal">
      <formula>"연"</formula>
    </cfRule>
    <cfRule type="cellIs" dxfId="15375" priority="2690" operator="equal">
      <formula>"연"</formula>
    </cfRule>
    <cfRule type="cellIs" dxfId="15374" priority="2691" operator="equal">
      <formula>"연"</formula>
    </cfRule>
    <cfRule type="cellIs" dxfId="15373" priority="2693" operator="equal">
      <formula>"연"</formula>
    </cfRule>
  </conditionalFormatting>
  <conditionalFormatting sqref="L36">
    <cfRule type="cellIs" dxfId="15372" priority="1379" operator="equal">
      <formula>"연"</formula>
    </cfRule>
    <cfRule type="cellIs" dxfId="15371" priority="1380" operator="equal">
      <formula>"연"</formula>
    </cfRule>
    <cfRule type="cellIs" dxfId="15370" priority="1381" operator="equal">
      <formula>"연"</formula>
    </cfRule>
    <cfRule type="cellIs" dxfId="15369" priority="1382" operator="equal">
      <formula>"연"</formula>
    </cfRule>
    <cfRule type="cellIs" dxfId="15368" priority="1383" operator="equal">
      <formula>"연"</formula>
    </cfRule>
    <cfRule type="cellIs" dxfId="15367" priority="1384" operator="equal">
      <formula>"연"</formula>
    </cfRule>
    <cfRule type="cellIs" dxfId="15366" priority="1385" operator="equal">
      <formula>"연"</formula>
    </cfRule>
    <cfRule type="cellIs" dxfId="15365" priority="1386" operator="equal">
      <formula>"연"</formula>
    </cfRule>
    <cfRule type="cellIs" dxfId="15364" priority="1387" operator="equal">
      <formula>"연"</formula>
    </cfRule>
    <cfRule type="cellIs" dxfId="15363" priority="1388" operator="equal">
      <formula>"연"</formula>
    </cfRule>
    <cfRule type="cellIs" dxfId="15362" priority="1389" operator="equal">
      <formula>"연"</formula>
    </cfRule>
    <cfRule type="cellIs" dxfId="15361" priority="1390" operator="equal">
      <formula>"연"</formula>
    </cfRule>
    <cfRule type="cellIs" dxfId="15360" priority="1391" operator="equal">
      <formula>"연"</formula>
    </cfRule>
    <cfRule type="cellIs" dxfId="15359" priority="1392" operator="equal">
      <formula>"연"</formula>
    </cfRule>
    <cfRule type="cellIs" dxfId="15358" priority="1393" operator="equal">
      <formula>"연"</formula>
    </cfRule>
    <cfRule type="cellIs" dxfId="15357" priority="1394" operator="equal">
      <formula>"연"</formula>
    </cfRule>
    <cfRule type="cellIs" dxfId="15356" priority="1395" operator="equal">
      <formula>"연"</formula>
    </cfRule>
    <cfRule type="cellIs" dxfId="15355" priority="1396" operator="equal">
      <formula>"연"</formula>
    </cfRule>
    <cfRule type="cellIs" dxfId="15354" priority="1398" operator="equal">
      <formula>"연"</formula>
    </cfRule>
  </conditionalFormatting>
  <conditionalFormatting sqref="L37">
    <cfRule type="cellIs" dxfId="15353" priority="3390" operator="equal">
      <formula>"연"</formula>
    </cfRule>
    <cfRule type="cellIs" dxfId="15352" priority="3391" operator="equal">
      <formula>"연"</formula>
    </cfRule>
    <cfRule type="cellIs" dxfId="15351" priority="3392" operator="equal">
      <formula>"연"</formula>
    </cfRule>
    <cfRule type="cellIs" dxfId="15350" priority="3393" operator="equal">
      <formula>"연"</formula>
    </cfRule>
    <cfRule type="cellIs" dxfId="15349" priority="3394" operator="equal">
      <formula>"연"</formula>
    </cfRule>
    <cfRule type="cellIs" dxfId="15348" priority="3395" operator="equal">
      <formula>"연"</formula>
    </cfRule>
    <cfRule type="cellIs" dxfId="15347" priority="3396" operator="equal">
      <formula>"연"</formula>
    </cfRule>
    <cfRule type="cellIs" dxfId="15346" priority="3397" operator="equal">
      <formula>"연"</formula>
    </cfRule>
    <cfRule type="cellIs" dxfId="15345" priority="3398" operator="equal">
      <formula>"연"</formula>
    </cfRule>
    <cfRule type="cellIs" dxfId="15344" priority="3399" operator="equal">
      <formula>"연"</formula>
    </cfRule>
    <cfRule type="cellIs" dxfId="15343" priority="3400" operator="equal">
      <formula>"연"</formula>
    </cfRule>
    <cfRule type="cellIs" dxfId="15342" priority="3401" operator="equal">
      <formula>"연"</formula>
    </cfRule>
    <cfRule type="cellIs" dxfId="15341" priority="3402" operator="equal">
      <formula>"연"</formula>
    </cfRule>
    <cfRule type="cellIs" dxfId="15340" priority="3403" operator="equal">
      <formula>"연"</formula>
    </cfRule>
    <cfRule type="cellIs" dxfId="15339" priority="3404" operator="equal">
      <formula>"연"</formula>
    </cfRule>
    <cfRule type="cellIs" dxfId="15338" priority="3405" operator="equal">
      <formula>"연"</formula>
    </cfRule>
    <cfRule type="cellIs" dxfId="15337" priority="3406" operator="equal">
      <formula>"연"</formula>
    </cfRule>
    <cfRule type="cellIs" dxfId="15336" priority="3407" operator="equal">
      <formula>"연"</formula>
    </cfRule>
    <cfRule type="cellIs" dxfId="15335" priority="3408" operator="equal">
      <formula>"연"</formula>
    </cfRule>
    <cfRule type="cellIs" dxfId="15334" priority="3409" operator="equal">
      <formula>"연"</formula>
    </cfRule>
    <cfRule type="cellIs" dxfId="15333" priority="3410" operator="equal">
      <formula>"연"</formula>
    </cfRule>
    <cfRule type="cellIs" dxfId="15332" priority="3411" operator="equal">
      <formula>"연"</formula>
    </cfRule>
    <cfRule type="cellIs" dxfId="15331" priority="3412" operator="equal">
      <formula>"연"</formula>
    </cfRule>
    <cfRule type="cellIs" dxfId="15330" priority="3413" operator="equal">
      <formula>"연"</formula>
    </cfRule>
  </conditionalFormatting>
  <conditionalFormatting sqref="L35:M35">
    <cfRule type="cellIs" dxfId="15329" priority="2673" operator="equal">
      <formula>"연"</formula>
    </cfRule>
  </conditionalFormatting>
  <conditionalFormatting sqref="L37:M37">
    <cfRule type="cellIs" dxfId="15328" priority="3387" operator="equal">
      <formula>"연"</formula>
    </cfRule>
    <cfRule type="cellIs" dxfId="15327" priority="3388" operator="equal">
      <formula>"연"</formula>
    </cfRule>
    <cfRule type="cellIs" dxfId="15326" priority="3389" operator="equal">
      <formula>"연"</formula>
    </cfRule>
    <cfRule type="cellIs" dxfId="15325" priority="3414" operator="equal">
      <formula>"연"</formula>
    </cfRule>
    <cfRule type="cellIs" dxfId="15324" priority="3415" operator="equal">
      <formula>"연"</formula>
    </cfRule>
  </conditionalFormatting>
  <conditionalFormatting sqref="M5">
    <cfRule type="cellIs" dxfId="15323" priority="586" operator="equal">
      <formula>"연"</formula>
    </cfRule>
    <cfRule type="cellIs" dxfId="15322" priority="587" operator="equal">
      <formula>"연"</formula>
    </cfRule>
    <cfRule type="cellIs" dxfId="15321" priority="588" operator="equal">
      <formula>"연"</formula>
    </cfRule>
    <cfRule type="cellIs" dxfId="15320" priority="589" operator="equal">
      <formula>"연"</formula>
    </cfRule>
    <cfRule type="cellIs" dxfId="15319" priority="590" operator="equal">
      <formula>"연"</formula>
    </cfRule>
    <cfRule type="cellIs" dxfId="15318" priority="591" operator="equal">
      <formula>"연"</formula>
    </cfRule>
    <cfRule type="cellIs" dxfId="15317" priority="592" operator="equal">
      <formula>"연"</formula>
    </cfRule>
    <cfRule type="cellIs" dxfId="15316" priority="593" operator="equal">
      <formula>"연"</formula>
    </cfRule>
  </conditionalFormatting>
  <conditionalFormatting sqref="M12">
    <cfRule type="cellIs" dxfId="15315" priority="578" operator="equal">
      <formula>"연"</formula>
    </cfRule>
    <cfRule type="cellIs" dxfId="15314" priority="579" operator="equal">
      <formula>"연"</formula>
    </cfRule>
    <cfRule type="cellIs" dxfId="15313" priority="580" operator="equal">
      <formula>"연"</formula>
    </cfRule>
    <cfRule type="cellIs" dxfId="15312" priority="581" operator="equal">
      <formula>"연"</formula>
    </cfRule>
    <cfRule type="cellIs" dxfId="15311" priority="582" operator="equal">
      <formula>"연"</formula>
    </cfRule>
    <cfRule type="cellIs" dxfId="15310" priority="583" operator="equal">
      <formula>"연"</formula>
    </cfRule>
    <cfRule type="cellIs" dxfId="15309" priority="584" operator="equal">
      <formula>"연"</formula>
    </cfRule>
    <cfRule type="cellIs" dxfId="15308" priority="585" operator="equal">
      <formula>"연"</formula>
    </cfRule>
  </conditionalFormatting>
  <conditionalFormatting sqref="M34">
    <cfRule type="cellIs" dxfId="15307" priority="1359" operator="equal">
      <formula>"연"</formula>
    </cfRule>
    <cfRule type="cellIs" dxfId="15306" priority="1360" operator="equal">
      <formula>"연"</formula>
    </cfRule>
    <cfRule type="cellIs" dxfId="15305" priority="1361" operator="equal">
      <formula>"연"</formula>
    </cfRule>
    <cfRule type="cellIs" dxfId="15304" priority="1362" operator="equal">
      <formula>"연"</formula>
    </cfRule>
    <cfRule type="cellIs" dxfId="15303" priority="1363" operator="equal">
      <formula>"연"</formula>
    </cfRule>
    <cfRule type="cellIs" dxfId="15302" priority="1364" operator="equal">
      <formula>"연"</formula>
    </cfRule>
    <cfRule type="cellIs" dxfId="15301" priority="1365" operator="equal">
      <formula>"연"</formula>
    </cfRule>
    <cfRule type="cellIs" dxfId="15300" priority="1366" operator="equal">
      <formula>"연"</formula>
    </cfRule>
    <cfRule type="cellIs" dxfId="15299" priority="1367" operator="equal">
      <formula>"연"</formula>
    </cfRule>
    <cfRule type="cellIs" dxfId="15298" priority="1368" operator="equal">
      <formula>"연"</formula>
    </cfRule>
    <cfRule type="cellIs" dxfId="15297" priority="1369" operator="equal">
      <formula>"연"</formula>
    </cfRule>
    <cfRule type="cellIs" dxfId="15296" priority="1370" operator="equal">
      <formula>"연"</formula>
    </cfRule>
    <cfRule type="cellIs" dxfId="15295" priority="1371" operator="equal">
      <formula>"연"</formula>
    </cfRule>
    <cfRule type="cellIs" dxfId="15294" priority="1372" operator="equal">
      <formula>"연"</formula>
    </cfRule>
    <cfRule type="cellIs" dxfId="15293" priority="1373" operator="equal">
      <formula>"연"</formula>
    </cfRule>
    <cfRule type="cellIs" dxfId="15292" priority="1374" operator="equal">
      <formula>"연"</formula>
    </cfRule>
    <cfRule type="cellIs" dxfId="15291" priority="1375" operator="equal">
      <formula>"연"</formula>
    </cfRule>
    <cfRule type="cellIs" dxfId="15290" priority="1376" operator="equal">
      <formula>"연"</formula>
    </cfRule>
    <cfRule type="cellIs" dxfId="15289" priority="1377" operator="equal">
      <formula>"연"</formula>
    </cfRule>
    <cfRule type="cellIs" dxfId="15288" priority="1378" operator="equal">
      <formula>"연"</formula>
    </cfRule>
  </conditionalFormatting>
  <conditionalFormatting sqref="M35">
    <cfRule type="cellIs" dxfId="15287" priority="2656" operator="equal">
      <formula>"연"</formula>
    </cfRule>
    <cfRule type="cellIs" dxfId="15286" priority="2657" operator="equal">
      <formula>"연"</formula>
    </cfRule>
    <cfRule type="cellIs" dxfId="15285" priority="2658" operator="equal">
      <formula>"연"</formula>
    </cfRule>
    <cfRule type="cellIs" dxfId="15284" priority="2659" operator="equal">
      <formula>"연"</formula>
    </cfRule>
    <cfRule type="cellIs" dxfId="15283" priority="2660" operator="equal">
      <formula>"연"</formula>
    </cfRule>
    <cfRule type="cellIs" dxfId="15282" priority="2661" operator="equal">
      <formula>"연"</formula>
    </cfRule>
    <cfRule type="cellIs" dxfId="15281" priority="2662" operator="equal">
      <formula>"연"</formula>
    </cfRule>
    <cfRule type="cellIs" dxfId="15280" priority="2663" operator="equal">
      <formula>"연"</formula>
    </cfRule>
    <cfRule type="cellIs" dxfId="15279" priority="2664" operator="equal">
      <formula>"연"</formula>
    </cfRule>
    <cfRule type="cellIs" dxfId="15278" priority="2665" operator="equal">
      <formula>"연"</formula>
    </cfRule>
    <cfRule type="cellIs" dxfId="15277" priority="2666" operator="equal">
      <formula>"연"</formula>
    </cfRule>
    <cfRule type="cellIs" dxfId="15276" priority="2667" operator="equal">
      <formula>"연"</formula>
    </cfRule>
    <cfRule type="cellIs" dxfId="15275" priority="2668" operator="equal">
      <formula>"연"</formula>
    </cfRule>
    <cfRule type="cellIs" dxfId="15274" priority="2669" operator="equal">
      <formula>"연"</formula>
    </cfRule>
    <cfRule type="cellIs" dxfId="15273" priority="2670" operator="equal">
      <formula>"연"</formula>
    </cfRule>
    <cfRule type="cellIs" dxfId="15272" priority="2671" operator="equal">
      <formula>"연"</formula>
    </cfRule>
    <cfRule type="cellIs" dxfId="15271" priority="2672" operator="equal">
      <formula>"연"</formula>
    </cfRule>
    <cfRule type="cellIs" dxfId="15270" priority="2674" operator="equal">
      <formula>"연"</formula>
    </cfRule>
  </conditionalFormatting>
  <conditionalFormatting sqref="M35:M37">
    <cfRule type="cellIs" dxfId="15269" priority="1800" operator="equal">
      <formula>"연"</formula>
    </cfRule>
  </conditionalFormatting>
  <conditionalFormatting sqref="M36">
    <cfRule type="cellIs" dxfId="15268" priority="1754" operator="equal">
      <formula>"연"</formula>
    </cfRule>
    <cfRule type="cellIs" dxfId="15267" priority="1755" operator="equal">
      <formula>"연"</formula>
    </cfRule>
    <cfRule type="cellIs" dxfId="15266" priority="1756" operator="equal">
      <formula>"연"</formula>
    </cfRule>
    <cfRule type="cellIs" dxfId="15265" priority="1757" operator="equal">
      <formula>"연"</formula>
    </cfRule>
    <cfRule type="cellIs" dxfId="15264" priority="1758" operator="equal">
      <formula>"연"</formula>
    </cfRule>
    <cfRule type="cellIs" dxfId="15263" priority="1759" operator="equal">
      <formula>"연"</formula>
    </cfRule>
    <cfRule type="cellIs" dxfId="15262" priority="1760" operator="equal">
      <formula>"연"</formula>
    </cfRule>
    <cfRule type="cellIs" dxfId="15261" priority="1761" operator="equal">
      <formula>"연"</formula>
    </cfRule>
    <cfRule type="cellIs" dxfId="15260" priority="1762" operator="equal">
      <formula>"연"</formula>
    </cfRule>
    <cfRule type="cellIs" dxfId="15259" priority="1763" operator="equal">
      <formula>"연"</formula>
    </cfRule>
    <cfRule type="cellIs" dxfId="15258" priority="1764" operator="equal">
      <formula>"연"</formula>
    </cfRule>
    <cfRule type="cellIs" dxfId="15257" priority="1765" operator="equal">
      <formula>"연"</formula>
    </cfRule>
    <cfRule type="cellIs" dxfId="15256" priority="1766" operator="equal">
      <formula>"연"</formula>
    </cfRule>
    <cfRule type="cellIs" dxfId="15255" priority="1767" operator="equal">
      <formula>"연"</formula>
    </cfRule>
    <cfRule type="cellIs" dxfId="15254" priority="1768" operator="equal">
      <formula>"연"</formula>
    </cfRule>
    <cfRule type="cellIs" dxfId="15253" priority="1769" operator="equal">
      <formula>"연"</formula>
    </cfRule>
    <cfRule type="cellIs" dxfId="15252" priority="1770" operator="equal">
      <formula>"연"</formula>
    </cfRule>
    <cfRule type="cellIs" dxfId="15251" priority="1771" operator="equal">
      <formula>"연"</formula>
    </cfRule>
    <cfRule type="cellIs" dxfId="15250" priority="1772" operator="equal">
      <formula>"연"</formula>
    </cfRule>
    <cfRule type="cellIs" dxfId="15249" priority="1773" operator="equal">
      <formula>"연"</formula>
    </cfRule>
    <cfRule type="cellIs" dxfId="15248" priority="1774" operator="equal">
      <formula>"연"</formula>
    </cfRule>
    <cfRule type="cellIs" dxfId="15247" priority="1775" operator="equal">
      <formula>"연"</formula>
    </cfRule>
    <cfRule type="cellIs" dxfId="15246" priority="1776" operator="equal">
      <formula>"연"</formula>
    </cfRule>
    <cfRule type="cellIs" dxfId="15245" priority="1777" operator="equal">
      <formula>"연"</formula>
    </cfRule>
    <cfRule type="cellIs" dxfId="15244" priority="1778" operator="equal">
      <formula>"연"</formula>
    </cfRule>
    <cfRule type="cellIs" dxfId="15243" priority="1779" operator="equal">
      <formula>"연"</formula>
    </cfRule>
    <cfRule type="cellIs" dxfId="15242" priority="1780" operator="equal">
      <formula>"연"</formula>
    </cfRule>
    <cfRule type="cellIs" dxfId="15241" priority="1781" operator="equal">
      <formula>"연"</formula>
    </cfRule>
    <cfRule type="cellIs" dxfId="15240" priority="1782" operator="equal">
      <formula>"연"</formula>
    </cfRule>
    <cfRule type="cellIs" dxfId="15239" priority="1783" operator="equal">
      <formula>"연"</formula>
    </cfRule>
    <cfRule type="cellIs" dxfId="15238" priority="1784" operator="equal">
      <formula>"연"</formula>
    </cfRule>
    <cfRule type="cellIs" dxfId="15237" priority="1785" operator="equal">
      <formula>"연"</formula>
    </cfRule>
    <cfRule type="cellIs" dxfId="15236" priority="1786" operator="equal">
      <formula>"연"</formula>
    </cfRule>
    <cfRule type="cellIs" dxfId="15235" priority="1787" operator="equal">
      <formula>"연"</formula>
    </cfRule>
    <cfRule type="cellIs" dxfId="15234" priority="1788" operator="equal">
      <formula>"연"</formula>
    </cfRule>
    <cfRule type="cellIs" dxfId="15233" priority="1789" operator="equal">
      <formula>"연"</formula>
    </cfRule>
    <cfRule type="cellIs" dxfId="15232" priority="1790" operator="equal">
      <formula>"연"</formula>
    </cfRule>
    <cfRule type="cellIs" dxfId="15231" priority="1791" operator="equal">
      <formula>"연"</formula>
    </cfRule>
    <cfRule type="cellIs" dxfId="15230" priority="1792" operator="equal">
      <formula>"연"</formula>
    </cfRule>
    <cfRule type="cellIs" dxfId="15229" priority="1793" operator="equal">
      <formula>"연"</formula>
    </cfRule>
    <cfRule type="cellIs" dxfId="15228" priority="1794" operator="equal">
      <formula>"연"</formula>
    </cfRule>
    <cfRule type="cellIs" dxfId="15227" priority="1795" operator="equal">
      <formula>"연"</formula>
    </cfRule>
    <cfRule type="cellIs" dxfId="15226" priority="1796" operator="equal">
      <formula>"연"</formula>
    </cfRule>
    <cfRule type="cellIs" dxfId="15225" priority="1797" operator="equal">
      <formula>"연"</formula>
    </cfRule>
  </conditionalFormatting>
  <conditionalFormatting sqref="M37">
    <cfRule type="cellIs" dxfId="15224" priority="3362" operator="equal">
      <formula>"연"</formula>
    </cfRule>
    <cfRule type="cellIs" dxfId="15223" priority="3363" operator="equal">
      <formula>"연"</formula>
    </cfRule>
    <cfRule type="cellIs" dxfId="15222" priority="3364" operator="equal">
      <formula>"연"</formula>
    </cfRule>
    <cfRule type="cellIs" dxfId="15221" priority="3365" operator="equal">
      <formula>"연"</formula>
    </cfRule>
    <cfRule type="cellIs" dxfId="15220" priority="3366" operator="equal">
      <formula>"연"</formula>
    </cfRule>
    <cfRule type="cellIs" dxfId="15219" priority="3367" operator="equal">
      <formula>"연"</formula>
    </cfRule>
    <cfRule type="cellIs" dxfId="15218" priority="3368" operator="equal">
      <formula>"연"</formula>
    </cfRule>
    <cfRule type="cellIs" dxfId="15217" priority="3369" operator="equal">
      <formula>"연"</formula>
    </cfRule>
    <cfRule type="cellIs" dxfId="15216" priority="3370" operator="equal">
      <formula>"연"</formula>
    </cfRule>
    <cfRule type="cellIs" dxfId="15215" priority="3371" operator="equal">
      <formula>"연"</formula>
    </cfRule>
    <cfRule type="cellIs" dxfId="15214" priority="3372" operator="equal">
      <formula>"연"</formula>
    </cfRule>
    <cfRule type="cellIs" dxfId="15213" priority="3373" operator="equal">
      <formula>"연"</formula>
    </cfRule>
    <cfRule type="cellIs" dxfId="15212" priority="3374" operator="equal">
      <formula>"연"</formula>
    </cfRule>
    <cfRule type="cellIs" dxfId="15211" priority="3375" operator="equal">
      <formula>"연"</formula>
    </cfRule>
    <cfRule type="cellIs" dxfId="15210" priority="3376" operator="equal">
      <formula>"연"</formula>
    </cfRule>
    <cfRule type="cellIs" dxfId="15209" priority="3377" operator="equal">
      <formula>"연"</formula>
    </cfRule>
    <cfRule type="cellIs" dxfId="15208" priority="3378" operator="equal">
      <formula>"연"</formula>
    </cfRule>
    <cfRule type="cellIs" dxfId="15207" priority="3379" operator="equal">
      <formula>"연"</formula>
    </cfRule>
    <cfRule type="cellIs" dxfId="15206" priority="3380" operator="equal">
      <formula>"연"</formula>
    </cfRule>
    <cfRule type="cellIs" dxfId="15205" priority="3381" operator="equal">
      <formula>"연"</formula>
    </cfRule>
    <cfRule type="cellIs" dxfId="15204" priority="3382" operator="equal">
      <formula>"연"</formula>
    </cfRule>
    <cfRule type="cellIs" dxfId="15203" priority="3383" operator="equal">
      <formula>"연"</formula>
    </cfRule>
    <cfRule type="cellIs" dxfId="15202" priority="3384" operator="equal">
      <formula>"연"</formula>
    </cfRule>
    <cfRule type="cellIs" dxfId="15201" priority="3385" operator="equal">
      <formula>"연"</formula>
    </cfRule>
    <cfRule type="cellIs" dxfId="15200" priority="3386" operator="equal">
      <formula>"연"</formula>
    </cfRule>
    <cfRule type="cellIs" dxfId="15199" priority="3974" operator="equal">
      <formula>"연"</formula>
    </cfRule>
    <cfRule type="cellIs" dxfId="15198" priority="3975" operator="equal">
      <formula>"연"</formula>
    </cfRule>
    <cfRule type="cellIs" dxfId="15197" priority="3976" operator="equal">
      <formula>"연"</formula>
    </cfRule>
    <cfRule type="cellIs" dxfId="15196" priority="3977" operator="equal">
      <formula>"연"</formula>
    </cfRule>
    <cfRule type="cellIs" dxfId="15195" priority="3978" operator="equal">
      <formula>"연"</formula>
    </cfRule>
    <cfRule type="cellIs" dxfId="15194" priority="3979" operator="equal">
      <formula>"연"</formula>
    </cfRule>
    <cfRule type="cellIs" dxfId="15193" priority="3980" operator="equal">
      <formula>"연"</formula>
    </cfRule>
    <cfRule type="cellIs" dxfId="15192" priority="3981" operator="equal">
      <formula>"연"</formula>
    </cfRule>
    <cfRule type="cellIs" dxfId="15191" priority="3982" operator="equal">
      <formula>"연"</formula>
    </cfRule>
    <cfRule type="cellIs" dxfId="15190" priority="3983" operator="equal">
      <formula>"연"</formula>
    </cfRule>
    <cfRule type="cellIs" dxfId="15189" priority="3984" operator="equal">
      <formula>"연"</formula>
    </cfRule>
    <cfRule type="cellIs" dxfId="15188" priority="3985" operator="equal">
      <formula>"연"</formula>
    </cfRule>
    <cfRule type="cellIs" dxfId="15187" priority="3986" operator="equal">
      <formula>"연"</formula>
    </cfRule>
    <cfRule type="cellIs" dxfId="15186" priority="3987" operator="equal">
      <formula>"연"</formula>
    </cfRule>
    <cfRule type="cellIs" dxfId="15185" priority="3988" operator="equal">
      <formula>"연"</formula>
    </cfRule>
    <cfRule type="cellIs" dxfId="15184" priority="3989" operator="equal">
      <formula>"연"</formula>
    </cfRule>
    <cfRule type="cellIs" dxfId="15183" priority="3990" operator="equal">
      <formula>"연"</formula>
    </cfRule>
    <cfRule type="cellIs" dxfId="15182" priority="3991" operator="equal">
      <formula>"연"</formula>
    </cfRule>
    <cfRule type="cellIs" dxfId="15181" priority="3992" operator="equal">
      <formula>"연"</formula>
    </cfRule>
    <cfRule type="cellIs" dxfId="15180" priority="3993" operator="equal">
      <formula>"연"</formula>
    </cfRule>
    <cfRule type="cellIs" dxfId="15179" priority="3994" operator="equal">
      <formula>"연"</formula>
    </cfRule>
    <cfRule type="cellIs" dxfId="15178" priority="3995" operator="equal">
      <formula>"연"</formula>
    </cfRule>
    <cfRule type="cellIs" dxfId="15177" priority="3996" operator="equal">
      <formula>"연"</formula>
    </cfRule>
    <cfRule type="cellIs" dxfId="15176" priority="3997" operator="equal">
      <formula>"연"</formula>
    </cfRule>
    <cfRule type="cellIs" dxfId="15175" priority="3998" operator="equal">
      <formula>"연"</formula>
    </cfRule>
  </conditionalFormatting>
  <conditionalFormatting sqref="M36:N36">
    <cfRule type="cellIs" dxfId="15174" priority="1798" operator="equal">
      <formula>"연"</formula>
    </cfRule>
    <cfRule type="cellIs" dxfId="15173" priority="1799" operator="equal">
      <formula>"연"</formula>
    </cfRule>
  </conditionalFormatting>
  <conditionalFormatting sqref="N28:N29">
    <cfRule type="cellIs" dxfId="15172" priority="674" operator="equal">
      <formula>"연"</formula>
    </cfRule>
  </conditionalFormatting>
  <conditionalFormatting sqref="N34">
    <cfRule type="cellIs" dxfId="15171" priority="3334" operator="equal">
      <formula>"연"</formula>
    </cfRule>
    <cfRule type="cellIs" dxfId="15170" priority="3335" operator="equal">
      <formula>"연"</formula>
    </cfRule>
    <cfRule type="cellIs" dxfId="15169" priority="3336" operator="equal">
      <formula>"연"</formula>
    </cfRule>
    <cfRule type="cellIs" dxfId="15168" priority="3337" operator="equal">
      <formula>"연"</formula>
    </cfRule>
    <cfRule type="cellIs" dxfId="15167" priority="3338" operator="equal">
      <formula>"연"</formula>
    </cfRule>
    <cfRule type="cellIs" dxfId="15166" priority="3339" operator="equal">
      <formula>"연"</formula>
    </cfRule>
    <cfRule type="cellIs" dxfId="15165" priority="3340" operator="equal">
      <formula>"연"</formula>
    </cfRule>
    <cfRule type="cellIs" dxfId="15164" priority="3341" operator="equal">
      <formula>"연"</formula>
    </cfRule>
    <cfRule type="cellIs" dxfId="15163" priority="3342" operator="equal">
      <formula>"연"</formula>
    </cfRule>
    <cfRule type="cellIs" dxfId="15162" priority="3343" operator="equal">
      <formula>"연"</formula>
    </cfRule>
    <cfRule type="cellIs" dxfId="15161" priority="3344" operator="equal">
      <formula>"연"</formula>
    </cfRule>
    <cfRule type="cellIs" dxfId="15160" priority="3345" operator="equal">
      <formula>"연"</formula>
    </cfRule>
    <cfRule type="cellIs" dxfId="15159" priority="3346" operator="equal">
      <formula>"연"</formula>
    </cfRule>
    <cfRule type="cellIs" dxfId="15158" priority="3347" operator="equal">
      <formula>"연"</formula>
    </cfRule>
    <cfRule type="cellIs" dxfId="15157" priority="3348" operator="equal">
      <formula>"연"</formula>
    </cfRule>
    <cfRule type="cellIs" dxfId="15156" priority="3349" operator="equal">
      <formula>"연"</formula>
    </cfRule>
    <cfRule type="cellIs" dxfId="15155" priority="3350" operator="equal">
      <formula>"연"</formula>
    </cfRule>
    <cfRule type="cellIs" dxfId="15154" priority="3351" operator="equal">
      <formula>"연"</formula>
    </cfRule>
    <cfRule type="cellIs" dxfId="15153" priority="3352" operator="equal">
      <formula>"연"</formula>
    </cfRule>
    <cfRule type="cellIs" dxfId="15152" priority="3353" operator="equal">
      <formula>"연"</formula>
    </cfRule>
    <cfRule type="cellIs" dxfId="15151" priority="3354" operator="equal">
      <formula>"연"</formula>
    </cfRule>
    <cfRule type="cellIs" dxfId="15150" priority="3355" operator="equal">
      <formula>"연"</formula>
    </cfRule>
    <cfRule type="cellIs" dxfId="15149" priority="3356" operator="equal">
      <formula>"연"</formula>
    </cfRule>
    <cfRule type="cellIs" dxfId="15148" priority="3357" operator="equal">
      <formula>"연"</formula>
    </cfRule>
    <cfRule type="cellIs" dxfId="15147" priority="3358" operator="equal">
      <formula>"연"</formula>
    </cfRule>
    <cfRule type="cellIs" dxfId="15146" priority="3359" operator="equal">
      <formula>"연"</formula>
    </cfRule>
    <cfRule type="cellIs" dxfId="15145" priority="3360" operator="equal">
      <formula>"연"</formula>
    </cfRule>
    <cfRule type="cellIs" dxfId="15144" priority="3361" operator="equal">
      <formula>"연"</formula>
    </cfRule>
  </conditionalFormatting>
  <conditionalFormatting sqref="N34:N35">
    <cfRule type="cellIs" dxfId="15143" priority="3333" operator="equal">
      <formula>"연"</formula>
    </cfRule>
  </conditionalFormatting>
  <conditionalFormatting sqref="N35">
    <cfRule type="cellIs" dxfId="15142" priority="3307" operator="equal">
      <formula>"연"</formula>
    </cfRule>
    <cfRule type="cellIs" dxfId="15141" priority="3308" operator="equal">
      <formula>"연"</formula>
    </cfRule>
    <cfRule type="cellIs" dxfId="15140" priority="3309" operator="equal">
      <formula>"연"</formula>
    </cfRule>
    <cfRule type="cellIs" dxfId="15139" priority="3310" operator="equal">
      <formula>"연"</formula>
    </cfRule>
    <cfRule type="cellIs" dxfId="15138" priority="3311" operator="equal">
      <formula>"연"</formula>
    </cfRule>
    <cfRule type="cellIs" dxfId="15137" priority="3312" operator="equal">
      <formula>"연"</formula>
    </cfRule>
    <cfRule type="cellIs" dxfId="15136" priority="3313" operator="equal">
      <formula>"연"</formula>
    </cfRule>
    <cfRule type="cellIs" dxfId="15135" priority="3314" operator="equal">
      <formula>"연"</formula>
    </cfRule>
    <cfRule type="cellIs" dxfId="15134" priority="3315" operator="equal">
      <formula>"연"</formula>
    </cfRule>
    <cfRule type="cellIs" dxfId="15133" priority="3316" operator="equal">
      <formula>"연"</formula>
    </cfRule>
    <cfRule type="cellIs" dxfId="15132" priority="3317" operator="equal">
      <formula>"연"</formula>
    </cfRule>
    <cfRule type="cellIs" dxfId="15131" priority="3318" operator="equal">
      <formula>"연"</formula>
    </cfRule>
    <cfRule type="cellIs" dxfId="15130" priority="3319" operator="equal">
      <formula>"연"</formula>
    </cfRule>
    <cfRule type="cellIs" dxfId="15129" priority="3320" operator="equal">
      <formula>"연"</formula>
    </cfRule>
    <cfRule type="cellIs" dxfId="15128" priority="3321" operator="equal">
      <formula>"연"</formula>
    </cfRule>
    <cfRule type="cellIs" dxfId="15127" priority="3322" operator="equal">
      <formula>"연"</formula>
    </cfRule>
    <cfRule type="cellIs" dxfId="15126" priority="3323" operator="equal">
      <formula>"연"</formula>
    </cfRule>
    <cfRule type="cellIs" dxfId="15125" priority="3324" operator="equal">
      <formula>"연"</formula>
    </cfRule>
    <cfRule type="cellIs" dxfId="15124" priority="3325" operator="equal">
      <formula>"연"</formula>
    </cfRule>
    <cfRule type="cellIs" dxfId="15123" priority="3326" operator="equal">
      <formula>"연"</formula>
    </cfRule>
    <cfRule type="cellIs" dxfId="15122" priority="3327" operator="equal">
      <formula>"연"</formula>
    </cfRule>
    <cfRule type="cellIs" dxfId="15121" priority="3328" operator="equal">
      <formula>"연"</formula>
    </cfRule>
    <cfRule type="cellIs" dxfId="15120" priority="3329" operator="equal">
      <formula>"연"</formula>
    </cfRule>
    <cfRule type="cellIs" dxfId="15119" priority="3330" operator="equal">
      <formula>"연"</formula>
    </cfRule>
    <cfRule type="cellIs" dxfId="15118" priority="3331" operator="equal">
      <formula>"연"</formula>
    </cfRule>
    <cfRule type="cellIs" dxfId="15117" priority="3332" operator="equal">
      <formula>"연"</formula>
    </cfRule>
  </conditionalFormatting>
  <conditionalFormatting sqref="N36">
    <cfRule type="cellIs" dxfId="15116" priority="2638" operator="equal">
      <formula>"연"</formula>
    </cfRule>
    <cfRule type="cellIs" dxfId="15115" priority="2639" operator="equal">
      <formula>"연"</formula>
    </cfRule>
    <cfRule type="cellIs" dxfId="15114" priority="2640" operator="equal">
      <formula>"연"</formula>
    </cfRule>
    <cfRule type="cellIs" dxfId="15113" priority="2641" operator="equal">
      <formula>"연"</formula>
    </cfRule>
    <cfRule type="cellIs" dxfId="15112" priority="2642" operator="equal">
      <formula>"연"</formula>
    </cfRule>
    <cfRule type="cellIs" dxfId="15111" priority="2643" operator="equal">
      <formula>"연"</formula>
    </cfRule>
    <cfRule type="cellIs" dxfId="15110" priority="2644" operator="equal">
      <formula>"연"</formula>
    </cfRule>
    <cfRule type="cellIs" dxfId="15109" priority="2645" operator="equal">
      <formula>"연"</formula>
    </cfRule>
    <cfRule type="cellIs" dxfId="15108" priority="2646" operator="equal">
      <formula>"연"</formula>
    </cfRule>
    <cfRule type="cellIs" dxfId="15107" priority="2647" operator="equal">
      <formula>"연"</formula>
    </cfRule>
    <cfRule type="cellIs" dxfId="15106" priority="2648" operator="equal">
      <formula>"연"</formula>
    </cfRule>
    <cfRule type="cellIs" dxfId="15105" priority="2649" operator="equal">
      <formula>"연"</formula>
    </cfRule>
    <cfRule type="cellIs" dxfId="15104" priority="2650" operator="equal">
      <formula>"연"</formula>
    </cfRule>
    <cfRule type="cellIs" dxfId="15103" priority="2651" operator="equal">
      <formula>"연"</formula>
    </cfRule>
    <cfRule type="cellIs" dxfId="15102" priority="2652" operator="equal">
      <formula>"연"</formula>
    </cfRule>
    <cfRule type="cellIs" dxfId="15101" priority="2653" operator="equal">
      <formula>"연"</formula>
    </cfRule>
    <cfRule type="cellIs" dxfId="15100" priority="2654" operator="equal">
      <formula>"연"</formula>
    </cfRule>
    <cfRule type="cellIs" dxfId="15099" priority="2655" operator="equal">
      <formula>"연"</formula>
    </cfRule>
  </conditionalFormatting>
  <conditionalFormatting sqref="N37">
    <cfRule type="cellIs" dxfId="15098" priority="1339" operator="equal">
      <formula>"연"</formula>
    </cfRule>
    <cfRule type="cellIs" dxfId="15097" priority="1340" operator="equal">
      <formula>"연"</formula>
    </cfRule>
    <cfRule type="cellIs" dxfId="15096" priority="1341" operator="equal">
      <formula>"연"</formula>
    </cfRule>
    <cfRule type="cellIs" dxfId="15095" priority="1342" operator="equal">
      <formula>"연"</formula>
    </cfRule>
    <cfRule type="cellIs" dxfId="15094" priority="1343" operator="equal">
      <formula>"연"</formula>
    </cfRule>
    <cfRule type="cellIs" dxfId="15093" priority="1344" operator="equal">
      <formula>"연"</formula>
    </cfRule>
    <cfRule type="cellIs" dxfId="15092" priority="1345" operator="equal">
      <formula>"연"</formula>
    </cfRule>
    <cfRule type="cellIs" dxfId="15091" priority="1346" operator="equal">
      <formula>"연"</formula>
    </cfRule>
    <cfRule type="cellIs" dxfId="15090" priority="1347" operator="equal">
      <formula>"연"</formula>
    </cfRule>
    <cfRule type="cellIs" dxfId="15089" priority="1348" operator="equal">
      <formula>"연"</formula>
    </cfRule>
    <cfRule type="cellIs" dxfId="15088" priority="1349" operator="equal">
      <formula>"연"</formula>
    </cfRule>
    <cfRule type="cellIs" dxfId="15087" priority="1350" operator="equal">
      <formula>"연"</formula>
    </cfRule>
    <cfRule type="cellIs" dxfId="15086" priority="1351" operator="equal">
      <formula>"연"</formula>
    </cfRule>
    <cfRule type="cellIs" dxfId="15085" priority="1352" operator="equal">
      <formula>"연"</formula>
    </cfRule>
    <cfRule type="cellIs" dxfId="15084" priority="1353" operator="equal">
      <formula>"연"</formula>
    </cfRule>
    <cfRule type="cellIs" dxfId="15083" priority="1354" operator="equal">
      <formula>"연"</formula>
    </cfRule>
    <cfRule type="cellIs" dxfId="15082" priority="1355" operator="equal">
      <formula>"연"</formula>
    </cfRule>
    <cfRule type="cellIs" dxfId="15081" priority="1356" operator="equal">
      <formula>"연"</formula>
    </cfRule>
    <cfRule type="cellIs" dxfId="15080" priority="1358" operator="equal">
      <formula>"연"</formula>
    </cfRule>
  </conditionalFormatting>
  <conditionalFormatting sqref="N35:O35">
    <cfRule type="cellIs" dxfId="15079" priority="3304" operator="equal">
      <formula>"연"</formula>
    </cfRule>
    <cfRule type="cellIs" dxfId="15078" priority="3305" operator="equal">
      <formula>"연"</formula>
    </cfRule>
  </conditionalFormatting>
  <conditionalFormatting sqref="N37:O37">
    <cfRule type="cellIs" dxfId="15077" priority="1357" operator="equal">
      <formula>"연"</formula>
    </cfRule>
  </conditionalFormatting>
  <conditionalFormatting sqref="O24:O33">
    <cfRule type="cellIs" dxfId="15076" priority="673" operator="equal">
      <formula>"연"</formula>
    </cfRule>
  </conditionalFormatting>
  <conditionalFormatting sqref="O34">
    <cfRule type="cellIs" dxfId="15075" priority="3250" operator="equal">
      <formula>"연"</formula>
    </cfRule>
    <cfRule type="cellIs" dxfId="15074" priority="3251" operator="equal">
      <formula>"연"</formula>
    </cfRule>
    <cfRule type="cellIs" dxfId="15073" priority="3252" operator="equal">
      <formula>"연"</formula>
    </cfRule>
    <cfRule type="cellIs" dxfId="15072" priority="3253" operator="equal">
      <formula>"연"</formula>
    </cfRule>
    <cfRule type="cellIs" dxfId="15071" priority="3254" operator="equal">
      <formula>"연"</formula>
    </cfRule>
    <cfRule type="cellIs" dxfId="15070" priority="3255" operator="equal">
      <formula>"연"</formula>
    </cfRule>
    <cfRule type="cellIs" dxfId="15069" priority="3256" operator="equal">
      <formula>"연"</formula>
    </cfRule>
    <cfRule type="cellIs" dxfId="15068" priority="3257" operator="equal">
      <formula>"연"</formula>
    </cfRule>
    <cfRule type="cellIs" dxfId="15067" priority="3258" operator="equal">
      <formula>"연"</formula>
    </cfRule>
    <cfRule type="cellIs" dxfId="15066" priority="3259" operator="equal">
      <formula>"연"</formula>
    </cfRule>
    <cfRule type="cellIs" dxfId="15065" priority="3260" operator="equal">
      <formula>"연"</formula>
    </cfRule>
    <cfRule type="cellIs" dxfId="15064" priority="3261" operator="equal">
      <formula>"연"</formula>
    </cfRule>
    <cfRule type="cellIs" dxfId="15063" priority="3262" operator="equal">
      <formula>"연"</formula>
    </cfRule>
    <cfRule type="cellIs" dxfId="15062" priority="3263" operator="equal">
      <formula>"연"</formula>
    </cfRule>
    <cfRule type="cellIs" dxfId="15061" priority="3264" operator="equal">
      <formula>"연"</formula>
    </cfRule>
    <cfRule type="cellIs" dxfId="15060" priority="3265" operator="equal">
      <formula>"연"</formula>
    </cfRule>
    <cfRule type="cellIs" dxfId="15059" priority="3266" operator="equal">
      <formula>"연"</formula>
    </cfRule>
    <cfRule type="cellIs" dxfId="15058" priority="3267" operator="equal">
      <formula>"연"</formula>
    </cfRule>
    <cfRule type="cellIs" dxfId="15057" priority="3268" operator="equal">
      <formula>"연"</formula>
    </cfRule>
    <cfRule type="cellIs" dxfId="15056" priority="3269" operator="equal">
      <formula>"연"</formula>
    </cfRule>
    <cfRule type="cellIs" dxfId="15055" priority="3270" operator="equal">
      <formula>"연"</formula>
    </cfRule>
    <cfRule type="cellIs" dxfId="15054" priority="3271" operator="equal">
      <formula>"연"</formula>
    </cfRule>
    <cfRule type="cellIs" dxfId="15053" priority="3272" operator="equal">
      <formula>"연"</formula>
    </cfRule>
    <cfRule type="cellIs" dxfId="15052" priority="3273" operator="equal">
      <formula>"연"</formula>
    </cfRule>
    <cfRule type="cellIs" dxfId="15051" priority="3274" operator="equal">
      <formula>"연"</formula>
    </cfRule>
    <cfRule type="cellIs" dxfId="15050" priority="3275" operator="equal">
      <formula>"연"</formula>
    </cfRule>
  </conditionalFormatting>
  <conditionalFormatting sqref="O34:O35">
    <cfRule type="cellIs" dxfId="15049" priority="3278" operator="equal">
      <formula>"연"</formula>
    </cfRule>
  </conditionalFormatting>
  <conditionalFormatting sqref="O35">
    <cfRule type="cellIs" dxfId="15048" priority="3279" operator="equal">
      <formula>"연"</formula>
    </cfRule>
    <cfRule type="cellIs" dxfId="15047" priority="3280" operator="equal">
      <formula>"연"</formula>
    </cfRule>
    <cfRule type="cellIs" dxfId="15046" priority="3281" operator="equal">
      <formula>"연"</formula>
    </cfRule>
    <cfRule type="cellIs" dxfId="15045" priority="3282" operator="equal">
      <formula>"연"</formula>
    </cfRule>
    <cfRule type="cellIs" dxfId="15044" priority="3283" operator="equal">
      <formula>"연"</formula>
    </cfRule>
    <cfRule type="cellIs" dxfId="15043" priority="3284" operator="equal">
      <formula>"연"</formula>
    </cfRule>
    <cfRule type="cellIs" dxfId="15042" priority="3285" operator="equal">
      <formula>"연"</formula>
    </cfRule>
    <cfRule type="cellIs" dxfId="15041" priority="3286" operator="equal">
      <formula>"연"</formula>
    </cfRule>
    <cfRule type="cellIs" dxfId="15040" priority="3287" operator="equal">
      <formula>"연"</formula>
    </cfRule>
    <cfRule type="cellIs" dxfId="15039" priority="3288" operator="equal">
      <formula>"연"</formula>
    </cfRule>
    <cfRule type="cellIs" dxfId="15038" priority="3289" operator="equal">
      <formula>"연"</formula>
    </cfRule>
    <cfRule type="cellIs" dxfId="15037" priority="3290" operator="equal">
      <formula>"연"</formula>
    </cfRule>
    <cfRule type="cellIs" dxfId="15036" priority="3291" operator="equal">
      <formula>"연"</formula>
    </cfRule>
    <cfRule type="cellIs" dxfId="15035" priority="3292" operator="equal">
      <formula>"연"</formula>
    </cfRule>
    <cfRule type="cellIs" dxfId="15034" priority="3293" operator="equal">
      <formula>"연"</formula>
    </cfRule>
    <cfRule type="cellIs" dxfId="15033" priority="3294" operator="equal">
      <formula>"연"</formula>
    </cfRule>
    <cfRule type="cellIs" dxfId="15032" priority="3295" operator="equal">
      <formula>"연"</formula>
    </cfRule>
    <cfRule type="cellIs" dxfId="15031" priority="3296" operator="equal">
      <formula>"연"</formula>
    </cfRule>
    <cfRule type="cellIs" dxfId="15030" priority="3297" operator="equal">
      <formula>"연"</formula>
    </cfRule>
    <cfRule type="cellIs" dxfId="15029" priority="3298" operator="equal">
      <formula>"연"</formula>
    </cfRule>
    <cfRule type="cellIs" dxfId="15028" priority="3299" operator="equal">
      <formula>"연"</formula>
    </cfRule>
    <cfRule type="cellIs" dxfId="15027" priority="3300" operator="equal">
      <formula>"연"</formula>
    </cfRule>
    <cfRule type="cellIs" dxfId="15026" priority="3301" operator="equal">
      <formula>"연"</formula>
    </cfRule>
    <cfRule type="cellIs" dxfId="15025" priority="3302" operator="equal">
      <formula>"연"</formula>
    </cfRule>
    <cfRule type="cellIs" dxfId="15024" priority="3303" operator="equal">
      <formula>"연"</formula>
    </cfRule>
  </conditionalFormatting>
  <conditionalFormatting sqref="O35:O36">
    <cfRule type="cellIs" dxfId="15023" priority="3306" operator="equal">
      <formula>"연"</formula>
    </cfRule>
  </conditionalFormatting>
  <conditionalFormatting sqref="O36">
    <cfRule type="cellIs" dxfId="15022" priority="3947" operator="equal">
      <formula>"연"</formula>
    </cfRule>
    <cfRule type="cellIs" dxfId="15021" priority="3948" operator="equal">
      <formula>"연"</formula>
    </cfRule>
    <cfRule type="cellIs" dxfId="15020" priority="3949" operator="equal">
      <formula>"연"</formula>
    </cfRule>
    <cfRule type="cellIs" dxfId="15019" priority="3950" operator="equal">
      <formula>"연"</formula>
    </cfRule>
    <cfRule type="cellIs" dxfId="15018" priority="3951" operator="equal">
      <formula>"연"</formula>
    </cfRule>
    <cfRule type="cellIs" dxfId="15017" priority="3952" operator="equal">
      <formula>"연"</formula>
    </cfRule>
    <cfRule type="cellIs" dxfId="15016" priority="3953" operator="equal">
      <formula>"연"</formula>
    </cfRule>
    <cfRule type="cellIs" dxfId="15015" priority="3954" operator="equal">
      <formula>"연"</formula>
    </cfRule>
    <cfRule type="cellIs" dxfId="15014" priority="3955" operator="equal">
      <formula>"연"</formula>
    </cfRule>
    <cfRule type="cellIs" dxfId="15013" priority="3956" operator="equal">
      <formula>"연"</formula>
    </cfRule>
    <cfRule type="cellIs" dxfId="15012" priority="3957" operator="equal">
      <formula>"연"</formula>
    </cfRule>
    <cfRule type="cellIs" dxfId="15011" priority="3958" operator="equal">
      <formula>"연"</formula>
    </cfRule>
    <cfRule type="cellIs" dxfId="15010" priority="3959" operator="equal">
      <formula>"연"</formula>
    </cfRule>
    <cfRule type="cellIs" dxfId="15009" priority="3960" operator="equal">
      <formula>"연"</formula>
    </cfRule>
    <cfRule type="cellIs" dxfId="15008" priority="3961" operator="equal">
      <formula>"연"</formula>
    </cfRule>
    <cfRule type="cellIs" dxfId="15007" priority="3962" operator="equal">
      <formula>"연"</formula>
    </cfRule>
    <cfRule type="cellIs" dxfId="15006" priority="3963" operator="equal">
      <formula>"연"</formula>
    </cfRule>
    <cfRule type="cellIs" dxfId="15005" priority="3964" operator="equal">
      <formula>"연"</formula>
    </cfRule>
    <cfRule type="cellIs" dxfId="15004" priority="3965" operator="equal">
      <formula>"연"</formula>
    </cfRule>
    <cfRule type="cellIs" dxfId="15003" priority="3966" operator="equal">
      <formula>"연"</formula>
    </cfRule>
    <cfRule type="cellIs" dxfId="15002" priority="3967" operator="equal">
      <formula>"연"</formula>
    </cfRule>
    <cfRule type="cellIs" dxfId="15001" priority="3968" operator="equal">
      <formula>"연"</formula>
    </cfRule>
    <cfRule type="cellIs" dxfId="15000" priority="3969" operator="equal">
      <formula>"연"</formula>
    </cfRule>
    <cfRule type="cellIs" dxfId="14999" priority="3970" operator="equal">
      <formula>"연"</formula>
    </cfRule>
    <cfRule type="cellIs" dxfId="14998" priority="3971" operator="equal">
      <formula>"연"</formula>
    </cfRule>
    <cfRule type="cellIs" dxfId="14997" priority="3972" operator="equal">
      <formula>"연"</formula>
    </cfRule>
    <cfRule type="cellIs" dxfId="14996" priority="3973" operator="equal">
      <formula>"연"</formula>
    </cfRule>
  </conditionalFormatting>
  <conditionalFormatting sqref="O37">
    <cfRule type="cellIs" dxfId="14995" priority="2619" operator="equal">
      <formula>"연"</formula>
    </cfRule>
    <cfRule type="cellIs" dxfId="14994" priority="2620" operator="equal">
      <formula>"연"</formula>
    </cfRule>
    <cfRule type="cellIs" dxfId="14993" priority="2621" operator="equal">
      <formula>"연"</formula>
    </cfRule>
    <cfRule type="cellIs" dxfId="14992" priority="2622" operator="equal">
      <formula>"연"</formula>
    </cfRule>
    <cfRule type="cellIs" dxfId="14991" priority="2623" operator="equal">
      <formula>"연"</formula>
    </cfRule>
    <cfRule type="cellIs" dxfId="14990" priority="2624" operator="equal">
      <formula>"연"</formula>
    </cfRule>
    <cfRule type="cellIs" dxfId="14989" priority="2625" operator="equal">
      <formula>"연"</formula>
    </cfRule>
    <cfRule type="cellIs" dxfId="14988" priority="2626" operator="equal">
      <formula>"연"</formula>
    </cfRule>
    <cfRule type="cellIs" dxfId="14987" priority="2627" operator="equal">
      <formula>"연"</formula>
    </cfRule>
    <cfRule type="cellIs" dxfId="14986" priority="2628" operator="equal">
      <formula>"연"</formula>
    </cfRule>
    <cfRule type="cellIs" dxfId="14985" priority="2629" operator="equal">
      <formula>"연"</formula>
    </cfRule>
    <cfRule type="cellIs" dxfId="14984" priority="2630" operator="equal">
      <formula>"연"</formula>
    </cfRule>
    <cfRule type="cellIs" dxfId="14983" priority="2631" operator="equal">
      <formula>"연"</formula>
    </cfRule>
    <cfRule type="cellIs" dxfId="14982" priority="2632" operator="equal">
      <formula>"연"</formula>
    </cfRule>
    <cfRule type="cellIs" dxfId="14981" priority="2633" operator="equal">
      <formula>"연"</formula>
    </cfRule>
    <cfRule type="cellIs" dxfId="14980" priority="2634" operator="equal">
      <formula>"연"</formula>
    </cfRule>
    <cfRule type="cellIs" dxfId="14979" priority="2635" operator="equal">
      <formula>"연"</formula>
    </cfRule>
    <cfRule type="cellIs" dxfId="14978" priority="2637" operator="equal">
      <formula>"연"</formula>
    </cfRule>
  </conditionalFormatting>
  <conditionalFormatting sqref="O34:P34">
    <cfRule type="cellIs" dxfId="14977" priority="3276" operator="equal">
      <formula>"연"</formula>
    </cfRule>
    <cfRule type="cellIs" dxfId="14976" priority="3277" operator="equal">
      <formula>"연"</formula>
    </cfRule>
  </conditionalFormatting>
  <conditionalFormatting sqref="O37:P37">
    <cfRule type="cellIs" dxfId="14975" priority="2636" operator="equal">
      <formula>"연"</formula>
    </cfRule>
  </conditionalFormatting>
  <conditionalFormatting sqref="P13">
    <cfRule type="cellIs" dxfId="14974" priority="556" operator="equal">
      <formula>"연"</formula>
    </cfRule>
    <cfRule type="cellIs" dxfId="14973" priority="557" operator="equal">
      <formula>"연"</formula>
    </cfRule>
    <cfRule type="cellIs" dxfId="14972" priority="558" operator="equal">
      <formula>"연"</formula>
    </cfRule>
    <cfRule type="cellIs" dxfId="14971" priority="559" operator="equal">
      <formula>"연"</formula>
    </cfRule>
    <cfRule type="cellIs" dxfId="14970" priority="560" operator="equal">
      <formula>"연"</formula>
    </cfRule>
    <cfRule type="cellIs" dxfId="14969" priority="561" operator="equal">
      <formula>"연"</formula>
    </cfRule>
  </conditionalFormatting>
  <conditionalFormatting sqref="P13:P14">
    <cfRule type="cellIs" dxfId="14968" priority="554" operator="equal">
      <formula>"연"</formula>
    </cfRule>
    <cfRule type="cellIs" dxfId="14967" priority="555" operator="equal">
      <formula>"연"</formula>
    </cfRule>
  </conditionalFormatting>
  <conditionalFormatting sqref="P14">
    <cfRule type="cellIs" dxfId="14966" priority="548" operator="equal">
      <formula>"연"</formula>
    </cfRule>
    <cfRule type="cellIs" dxfId="14965" priority="549" operator="equal">
      <formula>"연"</formula>
    </cfRule>
    <cfRule type="cellIs" dxfId="14964" priority="550" operator="equal">
      <formula>"연"</formula>
    </cfRule>
    <cfRule type="cellIs" dxfId="14963" priority="551" operator="equal">
      <formula>"연"</formula>
    </cfRule>
    <cfRule type="cellIs" dxfId="14962" priority="552" operator="equal">
      <formula>"연"</formula>
    </cfRule>
    <cfRule type="cellIs" dxfId="14961" priority="553" operator="equal">
      <formula>"연"</formula>
    </cfRule>
  </conditionalFormatting>
  <conditionalFormatting sqref="P30">
    <cfRule type="cellIs" dxfId="14960" priority="540" operator="equal">
      <formula>"연"</formula>
    </cfRule>
    <cfRule type="cellIs" dxfId="14959" priority="541" operator="equal">
      <formula>"연"</formula>
    </cfRule>
    <cfRule type="cellIs" dxfId="14958" priority="542" operator="equal">
      <formula>"연"</formula>
    </cfRule>
    <cfRule type="cellIs" dxfId="14957" priority="543" operator="equal">
      <formula>"연"</formula>
    </cfRule>
    <cfRule type="cellIs" dxfId="14956" priority="544" operator="equal">
      <formula>"연"</formula>
    </cfRule>
    <cfRule type="cellIs" dxfId="14955" priority="545" operator="equal">
      <formula>"연"</formula>
    </cfRule>
    <cfRule type="cellIs" dxfId="14954" priority="546" operator="equal">
      <formula>"연"</formula>
    </cfRule>
    <cfRule type="cellIs" dxfId="14953" priority="547" operator="equal">
      <formula>"연"</formula>
    </cfRule>
  </conditionalFormatting>
  <conditionalFormatting sqref="P34">
    <cfRule type="cellIs" dxfId="14952" priority="3894" operator="equal">
      <formula>"연"</formula>
    </cfRule>
    <cfRule type="cellIs" dxfId="14951" priority="3895" operator="equal">
      <formula>"연"</formula>
    </cfRule>
    <cfRule type="cellIs" dxfId="14950" priority="3896" operator="equal">
      <formula>"연"</formula>
    </cfRule>
    <cfRule type="cellIs" dxfId="14949" priority="3897" operator="equal">
      <formula>"연"</formula>
    </cfRule>
    <cfRule type="cellIs" dxfId="14948" priority="3898" operator="equal">
      <formula>"연"</formula>
    </cfRule>
    <cfRule type="cellIs" dxfId="14947" priority="3899" operator="equal">
      <formula>"연"</formula>
    </cfRule>
    <cfRule type="cellIs" dxfId="14946" priority="3900" operator="equal">
      <formula>"연"</formula>
    </cfRule>
    <cfRule type="cellIs" dxfId="14945" priority="3901" operator="equal">
      <formula>"연"</formula>
    </cfRule>
    <cfRule type="cellIs" dxfId="14944" priority="3902" operator="equal">
      <formula>"연"</formula>
    </cfRule>
    <cfRule type="cellIs" dxfId="14943" priority="3903" operator="equal">
      <formula>"연"</formula>
    </cfRule>
    <cfRule type="cellIs" dxfId="14942" priority="3904" operator="equal">
      <formula>"연"</formula>
    </cfRule>
    <cfRule type="cellIs" dxfId="14941" priority="3905" operator="equal">
      <formula>"연"</formula>
    </cfRule>
    <cfRule type="cellIs" dxfId="14940" priority="3906" operator="equal">
      <formula>"연"</formula>
    </cfRule>
    <cfRule type="cellIs" dxfId="14939" priority="3907" operator="equal">
      <formula>"연"</formula>
    </cfRule>
    <cfRule type="cellIs" dxfId="14938" priority="3908" operator="equal">
      <formula>"연"</formula>
    </cfRule>
    <cfRule type="cellIs" dxfId="14937" priority="3909" operator="equal">
      <formula>"연"</formula>
    </cfRule>
    <cfRule type="cellIs" dxfId="14936" priority="3910" operator="equal">
      <formula>"연"</formula>
    </cfRule>
    <cfRule type="cellIs" dxfId="14935" priority="3911" operator="equal">
      <formula>"연"</formula>
    </cfRule>
    <cfRule type="cellIs" dxfId="14934" priority="3912" operator="equal">
      <formula>"연"</formula>
    </cfRule>
    <cfRule type="cellIs" dxfId="14933" priority="3913" operator="equal">
      <formula>"연"</formula>
    </cfRule>
    <cfRule type="cellIs" dxfId="14932" priority="3914" operator="equal">
      <formula>"연"</formula>
    </cfRule>
    <cfRule type="cellIs" dxfId="14931" priority="3915" operator="equal">
      <formula>"연"</formula>
    </cfRule>
    <cfRule type="cellIs" dxfId="14930" priority="3916" operator="equal">
      <formula>"연"</formula>
    </cfRule>
    <cfRule type="cellIs" dxfId="14929" priority="3917" operator="equal">
      <formula>"연"</formula>
    </cfRule>
    <cfRule type="cellIs" dxfId="14928" priority="3918" operator="equal">
      <formula>"연"</formula>
    </cfRule>
    <cfRule type="cellIs" dxfId="14927" priority="3919" operator="equal">
      <formula>"연"</formula>
    </cfRule>
  </conditionalFormatting>
  <conditionalFormatting sqref="P35">
    <cfRule type="cellIs" dxfId="14926" priority="3222" operator="equal">
      <formula>"연"</formula>
    </cfRule>
    <cfRule type="cellIs" dxfId="14925" priority="3223" operator="equal">
      <formula>"연"</formula>
    </cfRule>
    <cfRule type="cellIs" dxfId="14924" priority="3224" operator="equal">
      <formula>"연"</formula>
    </cfRule>
    <cfRule type="cellIs" dxfId="14923" priority="3225" operator="equal">
      <formula>"연"</formula>
    </cfRule>
    <cfRule type="cellIs" dxfId="14922" priority="3226" operator="equal">
      <formula>"연"</formula>
    </cfRule>
    <cfRule type="cellIs" dxfId="14921" priority="3227" operator="equal">
      <formula>"연"</formula>
    </cfRule>
    <cfRule type="cellIs" dxfId="14920" priority="3228" operator="equal">
      <formula>"연"</formula>
    </cfRule>
    <cfRule type="cellIs" dxfId="14919" priority="3229" operator="equal">
      <formula>"연"</formula>
    </cfRule>
    <cfRule type="cellIs" dxfId="14918" priority="3230" operator="equal">
      <formula>"연"</formula>
    </cfRule>
    <cfRule type="cellIs" dxfId="14917" priority="3231" operator="equal">
      <formula>"연"</formula>
    </cfRule>
    <cfRule type="cellIs" dxfId="14916" priority="3232" operator="equal">
      <formula>"연"</formula>
    </cfRule>
    <cfRule type="cellIs" dxfId="14915" priority="3233" operator="equal">
      <formula>"연"</formula>
    </cfRule>
    <cfRule type="cellIs" dxfId="14914" priority="3234" operator="equal">
      <formula>"연"</formula>
    </cfRule>
    <cfRule type="cellIs" dxfId="14913" priority="3235" operator="equal">
      <formula>"연"</formula>
    </cfRule>
    <cfRule type="cellIs" dxfId="14912" priority="3236" operator="equal">
      <formula>"연"</formula>
    </cfRule>
    <cfRule type="cellIs" dxfId="14911" priority="3237" operator="equal">
      <formula>"연"</formula>
    </cfRule>
    <cfRule type="cellIs" dxfId="14910" priority="3238" operator="equal">
      <formula>"연"</formula>
    </cfRule>
    <cfRule type="cellIs" dxfId="14909" priority="3239" operator="equal">
      <formula>"연"</formula>
    </cfRule>
    <cfRule type="cellIs" dxfId="14908" priority="3240" operator="equal">
      <formula>"연"</formula>
    </cfRule>
    <cfRule type="cellIs" dxfId="14907" priority="3241" operator="equal">
      <formula>"연"</formula>
    </cfRule>
    <cfRule type="cellIs" dxfId="14906" priority="3242" operator="equal">
      <formula>"연"</formula>
    </cfRule>
    <cfRule type="cellIs" dxfId="14905" priority="3243" operator="equal">
      <formula>"연"</formula>
    </cfRule>
    <cfRule type="cellIs" dxfId="14904" priority="3244" operator="equal">
      <formula>"연"</formula>
    </cfRule>
    <cfRule type="cellIs" dxfId="14903" priority="3245" operator="equal">
      <formula>"연"</formula>
    </cfRule>
    <cfRule type="cellIs" dxfId="14902" priority="3246" operator="equal">
      <formula>"연"</formula>
    </cfRule>
    <cfRule type="cellIs" dxfId="14901" priority="3247" operator="equal">
      <formula>"연"</formula>
    </cfRule>
    <cfRule type="cellIs" dxfId="14900" priority="3248" operator="equal">
      <formula>"연"</formula>
    </cfRule>
    <cfRule type="cellIs" dxfId="14899" priority="3249" operator="equal">
      <formula>"연"</formula>
    </cfRule>
  </conditionalFormatting>
  <conditionalFormatting sqref="P35:P36">
    <cfRule type="cellIs" dxfId="14898" priority="2617" operator="equal">
      <formula>"연"</formula>
    </cfRule>
  </conditionalFormatting>
  <conditionalFormatting sqref="P36">
    <cfRule type="cellIs" dxfId="14897" priority="2599" operator="equal">
      <formula>"연"</formula>
    </cfRule>
    <cfRule type="cellIs" dxfId="14896" priority="2600" operator="equal">
      <formula>"연"</formula>
    </cfRule>
    <cfRule type="cellIs" dxfId="14895" priority="2601" operator="equal">
      <formula>"연"</formula>
    </cfRule>
    <cfRule type="cellIs" dxfId="14894" priority="2602" operator="equal">
      <formula>"연"</formula>
    </cfRule>
    <cfRule type="cellIs" dxfId="14893" priority="2603" operator="equal">
      <formula>"연"</formula>
    </cfRule>
    <cfRule type="cellIs" dxfId="14892" priority="2604" operator="equal">
      <formula>"연"</formula>
    </cfRule>
    <cfRule type="cellIs" dxfId="14891" priority="2605" operator="equal">
      <formula>"연"</formula>
    </cfRule>
    <cfRule type="cellIs" dxfId="14890" priority="2606" operator="equal">
      <formula>"연"</formula>
    </cfRule>
    <cfRule type="cellIs" dxfId="14889" priority="2607" operator="equal">
      <formula>"연"</formula>
    </cfRule>
    <cfRule type="cellIs" dxfId="14888" priority="2608" operator="equal">
      <formula>"연"</formula>
    </cfRule>
    <cfRule type="cellIs" dxfId="14887" priority="2609" operator="equal">
      <formula>"연"</formula>
    </cfRule>
    <cfRule type="cellIs" dxfId="14886" priority="2610" operator="equal">
      <formula>"연"</formula>
    </cfRule>
    <cfRule type="cellIs" dxfId="14885" priority="2611" operator="equal">
      <formula>"연"</formula>
    </cfRule>
    <cfRule type="cellIs" dxfId="14884" priority="2612" operator="equal">
      <formula>"연"</formula>
    </cfRule>
    <cfRule type="cellIs" dxfId="14883" priority="2613" operator="equal">
      <formula>"연"</formula>
    </cfRule>
    <cfRule type="cellIs" dxfId="14882" priority="2614" operator="equal">
      <formula>"연"</formula>
    </cfRule>
    <cfRule type="cellIs" dxfId="14881" priority="2615" operator="equal">
      <formula>"연"</formula>
    </cfRule>
    <cfRule type="cellIs" dxfId="14880" priority="2616" operator="equal">
      <formula>"연"</formula>
    </cfRule>
    <cfRule type="cellIs" dxfId="14879" priority="2618" operator="equal">
      <formula>"연"</formula>
    </cfRule>
  </conditionalFormatting>
  <conditionalFormatting sqref="P37">
    <cfRule type="cellIs" dxfId="14878" priority="3194" operator="equal">
      <formula>"연"</formula>
    </cfRule>
    <cfRule type="cellIs" dxfId="14877" priority="3195" operator="equal">
      <formula>"연"</formula>
    </cfRule>
    <cfRule type="cellIs" dxfId="14876" priority="3196" operator="equal">
      <formula>"연"</formula>
    </cfRule>
    <cfRule type="cellIs" dxfId="14875" priority="3197" operator="equal">
      <formula>"연"</formula>
    </cfRule>
    <cfRule type="cellIs" dxfId="14874" priority="3198" operator="equal">
      <formula>"연"</formula>
    </cfRule>
    <cfRule type="cellIs" dxfId="14873" priority="3199" operator="equal">
      <formula>"연"</formula>
    </cfRule>
    <cfRule type="cellIs" dxfId="14872" priority="3200" operator="equal">
      <formula>"연"</formula>
    </cfRule>
    <cfRule type="cellIs" dxfId="14871" priority="3201" operator="equal">
      <formula>"연"</formula>
    </cfRule>
    <cfRule type="cellIs" dxfId="14870" priority="3202" operator="equal">
      <formula>"연"</formula>
    </cfRule>
    <cfRule type="cellIs" dxfId="14869" priority="3203" operator="equal">
      <formula>"연"</formula>
    </cfRule>
    <cfRule type="cellIs" dxfId="14868" priority="3204" operator="equal">
      <formula>"연"</formula>
    </cfRule>
    <cfRule type="cellIs" dxfId="14867" priority="3205" operator="equal">
      <formula>"연"</formula>
    </cfRule>
    <cfRule type="cellIs" dxfId="14866" priority="3206" operator="equal">
      <formula>"연"</formula>
    </cfRule>
    <cfRule type="cellIs" dxfId="14865" priority="3207" operator="equal">
      <formula>"연"</formula>
    </cfRule>
    <cfRule type="cellIs" dxfId="14864" priority="3208" operator="equal">
      <formula>"연"</formula>
    </cfRule>
    <cfRule type="cellIs" dxfId="14863" priority="3209" operator="equal">
      <formula>"연"</formula>
    </cfRule>
    <cfRule type="cellIs" dxfId="14862" priority="3210" operator="equal">
      <formula>"연"</formula>
    </cfRule>
    <cfRule type="cellIs" dxfId="14861" priority="3211" operator="equal">
      <formula>"연"</formula>
    </cfRule>
    <cfRule type="cellIs" dxfId="14860" priority="3212" operator="equal">
      <formula>"연"</formula>
    </cfRule>
    <cfRule type="cellIs" dxfId="14859" priority="3213" operator="equal">
      <formula>"연"</formula>
    </cfRule>
    <cfRule type="cellIs" dxfId="14858" priority="3214" operator="equal">
      <formula>"연"</formula>
    </cfRule>
    <cfRule type="cellIs" dxfId="14857" priority="3215" operator="equal">
      <formula>"연"</formula>
    </cfRule>
    <cfRule type="cellIs" dxfId="14856" priority="3216" operator="equal">
      <formula>"연"</formula>
    </cfRule>
    <cfRule type="cellIs" dxfId="14855" priority="3217" operator="equal">
      <formula>"연"</formula>
    </cfRule>
    <cfRule type="cellIs" dxfId="14854" priority="3218" operator="equal">
      <formula>"연"</formula>
    </cfRule>
    <cfRule type="cellIs" dxfId="14853" priority="3219" operator="equal">
      <formula>"연"</formula>
    </cfRule>
    <cfRule type="cellIs" dxfId="14852" priority="3220" operator="equal">
      <formula>"연"</formula>
    </cfRule>
  </conditionalFormatting>
  <conditionalFormatting sqref="P37:Q37">
    <cfRule type="cellIs" dxfId="14851" priority="3221" operator="equal">
      <formula>"연"</formula>
    </cfRule>
  </conditionalFormatting>
  <conditionalFormatting sqref="Q15">
    <cfRule type="cellIs" dxfId="14850" priority="534" operator="equal">
      <formula>"연"</formula>
    </cfRule>
    <cfRule type="cellIs" dxfId="14849" priority="535" operator="equal">
      <formula>"연"</formula>
    </cfRule>
    <cfRule type="cellIs" dxfId="14848" priority="536" operator="equal">
      <formula>"연"</formula>
    </cfRule>
    <cfRule type="cellIs" dxfId="14847" priority="537" operator="equal">
      <formula>"연"</formula>
    </cfRule>
    <cfRule type="cellIs" dxfId="14846" priority="538" operator="equal">
      <formula>"연"</formula>
    </cfRule>
    <cfRule type="cellIs" dxfId="14845" priority="539" operator="equal">
      <formula>"연"</formula>
    </cfRule>
  </conditionalFormatting>
  <conditionalFormatting sqref="Q15:Q16">
    <cfRule type="cellIs" dxfId="14844" priority="532" operator="equal">
      <formula>"연"</formula>
    </cfRule>
    <cfRule type="cellIs" dxfId="14843" priority="533" operator="equal">
      <formula>"연"</formula>
    </cfRule>
  </conditionalFormatting>
  <conditionalFormatting sqref="Q16">
    <cfRule type="cellIs" dxfId="14842" priority="526" operator="equal">
      <formula>"연"</formula>
    </cfRule>
    <cfRule type="cellIs" dxfId="14841" priority="527" operator="equal">
      <formula>"연"</formula>
    </cfRule>
    <cfRule type="cellIs" dxfId="14840" priority="528" operator="equal">
      <formula>"연"</formula>
    </cfRule>
    <cfRule type="cellIs" dxfId="14839" priority="529" operator="equal">
      <formula>"연"</formula>
    </cfRule>
    <cfRule type="cellIs" dxfId="14838" priority="530" operator="equal">
      <formula>"연"</formula>
    </cfRule>
    <cfRule type="cellIs" dxfId="14837" priority="531" operator="equal">
      <formula>"연"</formula>
    </cfRule>
  </conditionalFormatting>
  <conditionalFormatting sqref="Q33">
    <cfRule type="cellIs" dxfId="14836" priority="518" operator="equal">
      <formula>"연"</formula>
    </cfRule>
    <cfRule type="cellIs" dxfId="14835" priority="519" operator="equal">
      <formula>"연"</formula>
    </cfRule>
    <cfRule type="cellIs" dxfId="14834" priority="520" operator="equal">
      <formula>"연"</formula>
    </cfRule>
    <cfRule type="cellIs" dxfId="14833" priority="521" operator="equal">
      <formula>"연"</formula>
    </cfRule>
    <cfRule type="cellIs" dxfId="14832" priority="522" operator="equal">
      <formula>"연"</formula>
    </cfRule>
    <cfRule type="cellIs" dxfId="14831" priority="523" operator="equal">
      <formula>"연"</formula>
    </cfRule>
    <cfRule type="cellIs" dxfId="14830" priority="524" operator="equal">
      <formula>"연"</formula>
    </cfRule>
    <cfRule type="cellIs" dxfId="14829" priority="525" operator="equal">
      <formula>"연"</formula>
    </cfRule>
  </conditionalFormatting>
  <conditionalFormatting sqref="Q34">
    <cfRule type="cellIs" dxfId="14828" priority="2580" operator="equal">
      <formula>"연"</formula>
    </cfRule>
    <cfRule type="cellIs" dxfId="14827" priority="2581" operator="equal">
      <formula>"연"</formula>
    </cfRule>
    <cfRule type="cellIs" dxfId="14826" priority="2582" operator="equal">
      <formula>"연"</formula>
    </cfRule>
    <cfRule type="cellIs" dxfId="14825" priority="2583" operator="equal">
      <formula>"연"</formula>
    </cfRule>
    <cfRule type="cellIs" dxfId="14824" priority="2584" operator="equal">
      <formula>"연"</formula>
    </cfRule>
    <cfRule type="cellIs" dxfId="14823" priority="2585" operator="equal">
      <formula>"연"</formula>
    </cfRule>
    <cfRule type="cellIs" dxfId="14822" priority="2586" operator="equal">
      <formula>"연"</formula>
    </cfRule>
    <cfRule type="cellIs" dxfId="14821" priority="2587" operator="equal">
      <formula>"연"</formula>
    </cfRule>
    <cfRule type="cellIs" dxfId="14820" priority="2588" operator="equal">
      <formula>"연"</formula>
    </cfRule>
    <cfRule type="cellIs" dxfId="14819" priority="2589" operator="equal">
      <formula>"연"</formula>
    </cfRule>
    <cfRule type="cellIs" dxfId="14818" priority="2590" operator="equal">
      <formula>"연"</formula>
    </cfRule>
    <cfRule type="cellIs" dxfId="14817" priority="2591" operator="equal">
      <formula>"연"</formula>
    </cfRule>
    <cfRule type="cellIs" dxfId="14816" priority="2592" operator="equal">
      <formula>"연"</formula>
    </cfRule>
    <cfRule type="cellIs" dxfId="14815" priority="2593" operator="equal">
      <formula>"연"</formula>
    </cfRule>
    <cfRule type="cellIs" dxfId="14814" priority="2594" operator="equal">
      <formula>"연"</formula>
    </cfRule>
    <cfRule type="cellIs" dxfId="14813" priority="2595" operator="equal">
      <formula>"연"</formula>
    </cfRule>
    <cfRule type="cellIs" dxfId="14812" priority="2596" operator="equal">
      <formula>"연"</formula>
    </cfRule>
    <cfRule type="cellIs" dxfId="14811" priority="2597" operator="equal">
      <formula>"연"</formula>
    </cfRule>
    <cfRule type="cellIs" dxfId="14810" priority="2598" operator="equal">
      <formula>"연"</formula>
    </cfRule>
  </conditionalFormatting>
  <conditionalFormatting sqref="Q34:Q35">
    <cfRule type="cellIs" dxfId="14809" priority="2578" operator="equal">
      <formula>"연"</formula>
    </cfRule>
  </conditionalFormatting>
  <conditionalFormatting sqref="Q35">
    <cfRule type="cellIs" dxfId="14808" priority="2560" operator="equal">
      <formula>"연"</formula>
    </cfRule>
    <cfRule type="cellIs" dxfId="14807" priority="2561" operator="equal">
      <formula>"연"</formula>
    </cfRule>
    <cfRule type="cellIs" dxfId="14806" priority="2562" operator="equal">
      <formula>"연"</formula>
    </cfRule>
    <cfRule type="cellIs" dxfId="14805" priority="2563" operator="equal">
      <formula>"연"</formula>
    </cfRule>
    <cfRule type="cellIs" dxfId="14804" priority="2564" operator="equal">
      <formula>"연"</formula>
    </cfRule>
    <cfRule type="cellIs" dxfId="14803" priority="2565" operator="equal">
      <formula>"연"</formula>
    </cfRule>
    <cfRule type="cellIs" dxfId="14802" priority="2566" operator="equal">
      <formula>"연"</formula>
    </cfRule>
    <cfRule type="cellIs" dxfId="14801" priority="2567" operator="equal">
      <formula>"연"</formula>
    </cfRule>
    <cfRule type="cellIs" dxfId="14800" priority="2568" operator="equal">
      <formula>"연"</formula>
    </cfRule>
    <cfRule type="cellIs" dxfId="14799" priority="2569" operator="equal">
      <formula>"연"</formula>
    </cfRule>
    <cfRule type="cellIs" dxfId="14798" priority="2570" operator="equal">
      <formula>"연"</formula>
    </cfRule>
    <cfRule type="cellIs" dxfId="14797" priority="2571" operator="equal">
      <formula>"연"</formula>
    </cfRule>
    <cfRule type="cellIs" dxfId="14796" priority="2572" operator="equal">
      <formula>"연"</formula>
    </cfRule>
    <cfRule type="cellIs" dxfId="14795" priority="2573" operator="equal">
      <formula>"연"</formula>
    </cfRule>
    <cfRule type="cellIs" dxfId="14794" priority="2574" operator="equal">
      <formula>"연"</formula>
    </cfRule>
    <cfRule type="cellIs" dxfId="14793" priority="2575" operator="equal">
      <formula>"연"</formula>
    </cfRule>
    <cfRule type="cellIs" dxfId="14792" priority="2576" operator="equal">
      <formula>"연"</formula>
    </cfRule>
    <cfRule type="cellIs" dxfId="14791" priority="2577" operator="equal">
      <formula>"연"</formula>
    </cfRule>
    <cfRule type="cellIs" dxfId="14790" priority="2579" operator="equal">
      <formula>"연"</formula>
    </cfRule>
  </conditionalFormatting>
  <conditionalFormatting sqref="Q36">
    <cfRule type="cellIs" dxfId="14789" priority="3167" operator="equal">
      <formula>"연"</formula>
    </cfRule>
    <cfRule type="cellIs" dxfId="14788" priority="3168" operator="equal">
      <formula>"연"</formula>
    </cfRule>
    <cfRule type="cellIs" dxfId="14787" priority="3169" operator="equal">
      <formula>"연"</formula>
    </cfRule>
    <cfRule type="cellIs" dxfId="14786" priority="3170" operator="equal">
      <formula>"연"</formula>
    </cfRule>
    <cfRule type="cellIs" dxfId="14785" priority="3171" operator="equal">
      <formula>"연"</formula>
    </cfRule>
    <cfRule type="cellIs" dxfId="14784" priority="3172" operator="equal">
      <formula>"연"</formula>
    </cfRule>
    <cfRule type="cellIs" dxfId="14783" priority="3173" operator="equal">
      <formula>"연"</formula>
    </cfRule>
    <cfRule type="cellIs" dxfId="14782" priority="3174" operator="equal">
      <formula>"연"</formula>
    </cfRule>
    <cfRule type="cellIs" dxfId="14781" priority="3175" operator="equal">
      <formula>"연"</formula>
    </cfRule>
    <cfRule type="cellIs" dxfId="14780" priority="3176" operator="equal">
      <formula>"연"</formula>
    </cfRule>
    <cfRule type="cellIs" dxfId="14779" priority="3177" operator="equal">
      <formula>"연"</formula>
    </cfRule>
    <cfRule type="cellIs" dxfId="14778" priority="3178" operator="equal">
      <formula>"연"</formula>
    </cfRule>
    <cfRule type="cellIs" dxfId="14777" priority="3179" operator="equal">
      <formula>"연"</formula>
    </cfRule>
    <cfRule type="cellIs" dxfId="14776" priority="3180" operator="equal">
      <formula>"연"</formula>
    </cfRule>
    <cfRule type="cellIs" dxfId="14775" priority="3181" operator="equal">
      <formula>"연"</formula>
    </cfRule>
    <cfRule type="cellIs" dxfId="14774" priority="3182" operator="equal">
      <formula>"연"</formula>
    </cfRule>
    <cfRule type="cellIs" dxfId="14773" priority="3183" operator="equal">
      <formula>"연"</formula>
    </cfRule>
    <cfRule type="cellIs" dxfId="14772" priority="3184" operator="equal">
      <formula>"연"</formula>
    </cfRule>
    <cfRule type="cellIs" dxfId="14771" priority="3185" operator="equal">
      <formula>"연"</formula>
    </cfRule>
    <cfRule type="cellIs" dxfId="14770" priority="3186" operator="equal">
      <formula>"연"</formula>
    </cfRule>
    <cfRule type="cellIs" dxfId="14769" priority="3187" operator="equal">
      <formula>"연"</formula>
    </cfRule>
    <cfRule type="cellIs" dxfId="14768" priority="3188" operator="equal">
      <formula>"연"</formula>
    </cfRule>
    <cfRule type="cellIs" dxfId="14767" priority="3189" operator="equal">
      <formula>"연"</formula>
    </cfRule>
    <cfRule type="cellIs" dxfId="14766" priority="3190" operator="equal">
      <formula>"연"</formula>
    </cfRule>
    <cfRule type="cellIs" dxfId="14765" priority="3191" operator="equal">
      <formula>"연"</formula>
    </cfRule>
    <cfRule type="cellIs" dxfId="14764" priority="3192" operator="equal">
      <formula>"연"</formula>
    </cfRule>
    <cfRule type="cellIs" dxfId="14763" priority="3193" operator="equal">
      <formula>"연"</formula>
    </cfRule>
  </conditionalFormatting>
  <conditionalFormatting sqref="Q37">
    <cfRule type="cellIs" dxfId="14762" priority="3920" operator="equal">
      <formula>"연"</formula>
    </cfRule>
    <cfRule type="cellIs" dxfId="14761" priority="3921" operator="equal">
      <formula>"연"</formula>
    </cfRule>
    <cfRule type="cellIs" dxfId="14760" priority="3922" operator="equal">
      <formula>"연"</formula>
    </cfRule>
    <cfRule type="cellIs" dxfId="14759" priority="3923" operator="equal">
      <formula>"연"</formula>
    </cfRule>
    <cfRule type="cellIs" dxfId="14758" priority="3924" operator="equal">
      <formula>"연"</formula>
    </cfRule>
    <cfRule type="cellIs" dxfId="14757" priority="3925" operator="equal">
      <formula>"연"</formula>
    </cfRule>
    <cfRule type="cellIs" dxfId="14756" priority="3926" operator="equal">
      <formula>"연"</formula>
    </cfRule>
    <cfRule type="cellIs" dxfId="14755" priority="3927" operator="equal">
      <formula>"연"</formula>
    </cfRule>
    <cfRule type="cellIs" dxfId="14754" priority="3928" operator="equal">
      <formula>"연"</formula>
    </cfRule>
    <cfRule type="cellIs" dxfId="14753" priority="3929" operator="equal">
      <formula>"연"</formula>
    </cfRule>
    <cfRule type="cellIs" dxfId="14752" priority="3930" operator="equal">
      <formula>"연"</formula>
    </cfRule>
    <cfRule type="cellIs" dxfId="14751" priority="3931" operator="equal">
      <formula>"연"</formula>
    </cfRule>
    <cfRule type="cellIs" dxfId="14750" priority="3932" operator="equal">
      <formula>"연"</formula>
    </cfRule>
    <cfRule type="cellIs" dxfId="14749" priority="3933" operator="equal">
      <formula>"연"</formula>
    </cfRule>
    <cfRule type="cellIs" dxfId="14748" priority="3934" operator="equal">
      <formula>"연"</formula>
    </cfRule>
    <cfRule type="cellIs" dxfId="14747" priority="3935" operator="equal">
      <formula>"연"</formula>
    </cfRule>
    <cfRule type="cellIs" dxfId="14746" priority="3936" operator="equal">
      <formula>"연"</formula>
    </cfRule>
    <cfRule type="cellIs" dxfId="14745" priority="3937" operator="equal">
      <formula>"연"</formula>
    </cfRule>
    <cfRule type="cellIs" dxfId="14744" priority="3938" operator="equal">
      <formula>"연"</formula>
    </cfRule>
    <cfRule type="cellIs" dxfId="14743" priority="3939" operator="equal">
      <formula>"연"</formula>
    </cfRule>
    <cfRule type="cellIs" dxfId="14742" priority="3940" operator="equal">
      <formula>"연"</formula>
    </cfRule>
    <cfRule type="cellIs" dxfId="14741" priority="3941" operator="equal">
      <formula>"연"</formula>
    </cfRule>
    <cfRule type="cellIs" dxfId="14740" priority="3942" operator="equal">
      <formula>"연"</formula>
    </cfRule>
    <cfRule type="cellIs" dxfId="14739" priority="3943" operator="equal">
      <formula>"연"</formula>
    </cfRule>
    <cfRule type="cellIs" dxfId="14738" priority="3944" operator="equal">
      <formula>"연"</formula>
    </cfRule>
    <cfRule type="cellIs" dxfId="14737" priority="3945" operator="equal">
      <formula>"연"</formula>
    </cfRule>
    <cfRule type="cellIs" dxfId="14736" priority="3946" operator="equal">
      <formula>"연"</formula>
    </cfRule>
  </conditionalFormatting>
  <conditionalFormatting sqref="Q36:S36">
    <cfRule type="cellIs" dxfId="14735" priority="3164" operator="equal">
      <formula>"연"</formula>
    </cfRule>
    <cfRule type="cellIs" dxfId="14734" priority="3165" operator="equal">
      <formula>"연"</formula>
    </cfRule>
  </conditionalFormatting>
  <conditionalFormatting sqref="R19">
    <cfRule type="cellIs" dxfId="14733" priority="510" operator="equal">
      <formula>"연"</formula>
    </cfRule>
    <cfRule type="cellIs" dxfId="14732" priority="511" operator="equal">
      <formula>"연"</formula>
    </cfRule>
    <cfRule type="cellIs" dxfId="14731" priority="512" operator="equal">
      <formula>"연"</formula>
    </cfRule>
    <cfRule type="cellIs" dxfId="14730" priority="513" operator="equal">
      <formula>"연"</formula>
    </cfRule>
    <cfRule type="cellIs" dxfId="14729" priority="514" operator="equal">
      <formula>"연"</formula>
    </cfRule>
    <cfRule type="cellIs" dxfId="14728" priority="515" operator="equal">
      <formula>"연"</formula>
    </cfRule>
    <cfRule type="cellIs" dxfId="14727" priority="516" operator="equal">
      <formula>"연"</formula>
    </cfRule>
    <cfRule type="cellIs" dxfId="14726" priority="517" operator="equal">
      <formula>"연"</formula>
    </cfRule>
  </conditionalFormatting>
  <conditionalFormatting sqref="R22">
    <cfRule type="cellIs" dxfId="14725" priority="246" operator="equal">
      <formula>"연"</formula>
    </cfRule>
    <cfRule type="cellIs" dxfId="14724" priority="247" operator="equal">
      <formula>"연"</formula>
    </cfRule>
    <cfRule type="cellIs" dxfId="14723" priority="248" operator="equal">
      <formula>"연"</formula>
    </cfRule>
    <cfRule type="cellIs" dxfId="14722" priority="249" operator="equal">
      <formula>"연"</formula>
    </cfRule>
    <cfRule type="cellIs" dxfId="14721" priority="250" operator="equal">
      <formula>"연"</formula>
    </cfRule>
    <cfRule type="cellIs" dxfId="14720" priority="251" operator="equal">
      <formula>"연"</formula>
    </cfRule>
    <cfRule type="cellIs" dxfId="14719" priority="252" operator="equal">
      <formula>"연"</formula>
    </cfRule>
    <cfRule type="cellIs" dxfId="14718" priority="253" operator="equal">
      <formula>"연"</formula>
    </cfRule>
  </conditionalFormatting>
  <conditionalFormatting sqref="R28">
    <cfRule type="cellIs" dxfId="14717" priority="502" operator="equal">
      <formula>"연"</formula>
    </cfRule>
    <cfRule type="cellIs" dxfId="14716" priority="503" operator="equal">
      <formula>"연"</formula>
    </cfRule>
    <cfRule type="cellIs" dxfId="14715" priority="504" operator="equal">
      <formula>"연"</formula>
    </cfRule>
    <cfRule type="cellIs" dxfId="14714" priority="505" operator="equal">
      <formula>"연"</formula>
    </cfRule>
    <cfRule type="cellIs" dxfId="14713" priority="506" operator="equal">
      <formula>"연"</formula>
    </cfRule>
    <cfRule type="cellIs" dxfId="14712" priority="507" operator="equal">
      <formula>"연"</formula>
    </cfRule>
    <cfRule type="cellIs" dxfId="14711" priority="508" operator="equal">
      <formula>"연"</formula>
    </cfRule>
    <cfRule type="cellIs" dxfId="14710" priority="509" operator="equal">
      <formula>"연"</formula>
    </cfRule>
  </conditionalFormatting>
  <conditionalFormatting sqref="R34">
    <cfRule type="cellIs" dxfId="14709" priority="2541" operator="equal">
      <formula>"연"</formula>
    </cfRule>
    <cfRule type="cellIs" dxfId="14708" priority="2542" operator="equal">
      <formula>"연"</formula>
    </cfRule>
    <cfRule type="cellIs" dxfId="14707" priority="2543" operator="equal">
      <formula>"연"</formula>
    </cfRule>
    <cfRule type="cellIs" dxfId="14706" priority="2544" operator="equal">
      <formula>"연"</formula>
    </cfRule>
    <cfRule type="cellIs" dxfId="14705" priority="2545" operator="equal">
      <formula>"연"</formula>
    </cfRule>
    <cfRule type="cellIs" dxfId="14704" priority="2546" operator="equal">
      <formula>"연"</formula>
    </cfRule>
    <cfRule type="cellIs" dxfId="14703" priority="2547" operator="equal">
      <formula>"연"</formula>
    </cfRule>
    <cfRule type="cellIs" dxfId="14702" priority="2548" operator="equal">
      <formula>"연"</formula>
    </cfRule>
    <cfRule type="cellIs" dxfId="14701" priority="2549" operator="equal">
      <formula>"연"</formula>
    </cfRule>
    <cfRule type="cellIs" dxfId="14700" priority="2550" operator="equal">
      <formula>"연"</formula>
    </cfRule>
    <cfRule type="cellIs" dxfId="14699" priority="2551" operator="equal">
      <formula>"연"</formula>
    </cfRule>
    <cfRule type="cellIs" dxfId="14698" priority="2552" operator="equal">
      <formula>"연"</formula>
    </cfRule>
    <cfRule type="cellIs" dxfId="14697" priority="2553" operator="equal">
      <formula>"연"</formula>
    </cfRule>
    <cfRule type="cellIs" dxfId="14696" priority="2554" operator="equal">
      <formula>"연"</formula>
    </cfRule>
    <cfRule type="cellIs" dxfId="14695" priority="2555" operator="equal">
      <formula>"연"</formula>
    </cfRule>
    <cfRule type="cellIs" dxfId="14694" priority="2556" operator="equal">
      <formula>"연"</formula>
    </cfRule>
    <cfRule type="cellIs" dxfId="14693" priority="2557" operator="equal">
      <formula>"연"</formula>
    </cfRule>
    <cfRule type="cellIs" dxfId="14692" priority="2558" operator="equal">
      <formula>"연"</formula>
    </cfRule>
    <cfRule type="cellIs" dxfId="14691" priority="2559" operator="equal">
      <formula>"연"</formula>
    </cfRule>
  </conditionalFormatting>
  <conditionalFormatting sqref="R35">
    <cfRule type="cellIs" dxfId="14690" priority="3867" operator="equal">
      <formula>"연"</formula>
    </cfRule>
    <cfRule type="cellIs" dxfId="14689" priority="3868" operator="equal">
      <formula>"연"</formula>
    </cfRule>
    <cfRule type="cellIs" dxfId="14688" priority="3869" operator="equal">
      <formula>"연"</formula>
    </cfRule>
    <cfRule type="cellIs" dxfId="14687" priority="3870" operator="equal">
      <formula>"연"</formula>
    </cfRule>
    <cfRule type="cellIs" dxfId="14686" priority="3871" operator="equal">
      <formula>"연"</formula>
    </cfRule>
    <cfRule type="cellIs" dxfId="14685" priority="3872" operator="equal">
      <formula>"연"</formula>
    </cfRule>
    <cfRule type="cellIs" dxfId="14684" priority="3873" operator="equal">
      <formula>"연"</formula>
    </cfRule>
    <cfRule type="cellIs" dxfId="14683" priority="3874" operator="equal">
      <formula>"연"</formula>
    </cfRule>
    <cfRule type="cellIs" dxfId="14682" priority="3875" operator="equal">
      <formula>"연"</formula>
    </cfRule>
    <cfRule type="cellIs" dxfId="14681" priority="3876" operator="equal">
      <formula>"연"</formula>
    </cfRule>
    <cfRule type="cellIs" dxfId="14680" priority="3877" operator="equal">
      <formula>"연"</formula>
    </cfRule>
    <cfRule type="cellIs" dxfId="14679" priority="3878" operator="equal">
      <formula>"연"</formula>
    </cfRule>
    <cfRule type="cellIs" dxfId="14678" priority="3879" operator="equal">
      <formula>"연"</formula>
    </cfRule>
    <cfRule type="cellIs" dxfId="14677" priority="3880" operator="equal">
      <formula>"연"</formula>
    </cfRule>
    <cfRule type="cellIs" dxfId="14676" priority="3881" operator="equal">
      <formula>"연"</formula>
    </cfRule>
    <cfRule type="cellIs" dxfId="14675" priority="3882" operator="equal">
      <formula>"연"</formula>
    </cfRule>
    <cfRule type="cellIs" dxfId="14674" priority="3883" operator="equal">
      <formula>"연"</formula>
    </cfRule>
    <cfRule type="cellIs" dxfId="14673" priority="3884" operator="equal">
      <formula>"연"</formula>
    </cfRule>
    <cfRule type="cellIs" dxfId="14672" priority="3885" operator="equal">
      <formula>"연"</formula>
    </cfRule>
    <cfRule type="cellIs" dxfId="14671" priority="3886" operator="equal">
      <formula>"연"</formula>
    </cfRule>
    <cfRule type="cellIs" dxfId="14670" priority="3887" operator="equal">
      <formula>"연"</formula>
    </cfRule>
    <cfRule type="cellIs" dxfId="14669" priority="3888" operator="equal">
      <formula>"연"</formula>
    </cfRule>
    <cfRule type="cellIs" dxfId="14668" priority="3889" operator="equal">
      <formula>"연"</formula>
    </cfRule>
    <cfRule type="cellIs" dxfId="14667" priority="3890" operator="equal">
      <formula>"연"</formula>
    </cfRule>
    <cfRule type="cellIs" dxfId="14666" priority="3891" operator="equal">
      <formula>"연"</formula>
    </cfRule>
    <cfRule type="cellIs" dxfId="14665" priority="3892" operator="equal">
      <formula>"연"</formula>
    </cfRule>
    <cfRule type="cellIs" dxfId="14664" priority="3893" operator="equal">
      <formula>"연"</formula>
    </cfRule>
  </conditionalFormatting>
  <conditionalFormatting sqref="R35:R36">
    <cfRule type="cellIs" dxfId="14663" priority="3166" operator="equal">
      <formula>"연"</formula>
    </cfRule>
  </conditionalFormatting>
  <conditionalFormatting sqref="R36">
    <cfRule type="cellIs" dxfId="14662" priority="3139" operator="equal">
      <formula>"연"</formula>
    </cfRule>
    <cfRule type="cellIs" dxfId="14661" priority="3140" operator="equal">
      <formula>"연"</formula>
    </cfRule>
    <cfRule type="cellIs" dxfId="14660" priority="3141" operator="equal">
      <formula>"연"</formula>
    </cfRule>
    <cfRule type="cellIs" dxfId="14659" priority="3142" operator="equal">
      <formula>"연"</formula>
    </cfRule>
    <cfRule type="cellIs" dxfId="14658" priority="3143" operator="equal">
      <formula>"연"</formula>
    </cfRule>
    <cfRule type="cellIs" dxfId="14657" priority="3144" operator="equal">
      <formula>"연"</formula>
    </cfRule>
    <cfRule type="cellIs" dxfId="14656" priority="3145" operator="equal">
      <formula>"연"</formula>
    </cfRule>
    <cfRule type="cellIs" dxfId="14655" priority="3146" operator="equal">
      <formula>"연"</formula>
    </cfRule>
    <cfRule type="cellIs" dxfId="14654" priority="3147" operator="equal">
      <formula>"연"</formula>
    </cfRule>
    <cfRule type="cellIs" dxfId="14653" priority="3148" operator="equal">
      <formula>"연"</formula>
    </cfRule>
    <cfRule type="cellIs" dxfId="14652" priority="3149" operator="equal">
      <formula>"연"</formula>
    </cfRule>
    <cfRule type="cellIs" dxfId="14651" priority="3150" operator="equal">
      <formula>"연"</formula>
    </cfRule>
    <cfRule type="cellIs" dxfId="14650" priority="3151" operator="equal">
      <formula>"연"</formula>
    </cfRule>
    <cfRule type="cellIs" dxfId="14649" priority="3152" operator="equal">
      <formula>"연"</formula>
    </cfRule>
    <cfRule type="cellIs" dxfId="14648" priority="3153" operator="equal">
      <formula>"연"</formula>
    </cfRule>
    <cfRule type="cellIs" dxfId="14647" priority="3154" operator="equal">
      <formula>"연"</formula>
    </cfRule>
    <cfRule type="cellIs" dxfId="14646" priority="3155" operator="equal">
      <formula>"연"</formula>
    </cfRule>
    <cfRule type="cellIs" dxfId="14645" priority="3156" operator="equal">
      <formula>"연"</formula>
    </cfRule>
    <cfRule type="cellIs" dxfId="14644" priority="3157" operator="equal">
      <formula>"연"</formula>
    </cfRule>
    <cfRule type="cellIs" dxfId="14643" priority="3158" operator="equal">
      <formula>"연"</formula>
    </cfRule>
    <cfRule type="cellIs" dxfId="14642" priority="3159" operator="equal">
      <formula>"연"</formula>
    </cfRule>
    <cfRule type="cellIs" dxfId="14641" priority="3160" operator="equal">
      <formula>"연"</formula>
    </cfRule>
    <cfRule type="cellIs" dxfId="14640" priority="3161" operator="equal">
      <formula>"연"</formula>
    </cfRule>
    <cfRule type="cellIs" dxfId="14639" priority="3162" operator="equal">
      <formula>"연"</formula>
    </cfRule>
    <cfRule type="cellIs" dxfId="14638" priority="3163" operator="equal">
      <formula>"연"</formula>
    </cfRule>
  </conditionalFormatting>
  <conditionalFormatting sqref="R36:R37">
    <cfRule type="cellIs" dxfId="14637" priority="2501" operator="equal">
      <formula>"연"</formula>
    </cfRule>
  </conditionalFormatting>
  <conditionalFormatting sqref="R37">
    <cfRule type="cellIs" dxfId="14636" priority="2483" operator="equal">
      <formula>"연"</formula>
    </cfRule>
    <cfRule type="cellIs" dxfId="14635" priority="2484" operator="equal">
      <formula>"연"</formula>
    </cfRule>
    <cfRule type="cellIs" dxfId="14634" priority="2485" operator="equal">
      <formula>"연"</formula>
    </cfRule>
    <cfRule type="cellIs" dxfId="14633" priority="2486" operator="equal">
      <formula>"연"</formula>
    </cfRule>
    <cfRule type="cellIs" dxfId="14632" priority="2487" operator="equal">
      <formula>"연"</formula>
    </cfRule>
    <cfRule type="cellIs" dxfId="14631" priority="2488" operator="equal">
      <formula>"연"</formula>
    </cfRule>
    <cfRule type="cellIs" dxfId="14630" priority="2489" operator="equal">
      <formula>"연"</formula>
    </cfRule>
    <cfRule type="cellIs" dxfId="14629" priority="2490" operator="equal">
      <formula>"연"</formula>
    </cfRule>
    <cfRule type="cellIs" dxfId="14628" priority="2491" operator="equal">
      <formula>"연"</formula>
    </cfRule>
    <cfRule type="cellIs" dxfId="14627" priority="2492" operator="equal">
      <formula>"연"</formula>
    </cfRule>
    <cfRule type="cellIs" dxfId="14626" priority="2493" operator="equal">
      <formula>"연"</formula>
    </cfRule>
    <cfRule type="cellIs" dxfId="14625" priority="2494" operator="equal">
      <formula>"연"</formula>
    </cfRule>
    <cfRule type="cellIs" dxfId="14624" priority="2495" operator="equal">
      <formula>"연"</formula>
    </cfRule>
    <cfRule type="cellIs" dxfId="14623" priority="2496" operator="equal">
      <formula>"연"</formula>
    </cfRule>
    <cfRule type="cellIs" dxfId="14622" priority="2497" operator="equal">
      <formula>"연"</formula>
    </cfRule>
    <cfRule type="cellIs" dxfId="14621" priority="2498" operator="equal">
      <formula>"연"</formula>
    </cfRule>
    <cfRule type="cellIs" dxfId="14620" priority="2499" operator="equal">
      <formula>"연"</formula>
    </cfRule>
    <cfRule type="cellIs" dxfId="14619" priority="2500" operator="equal">
      <formula>"연"</formula>
    </cfRule>
    <cfRule type="cellIs" dxfId="14618" priority="2502" operator="equal">
      <formula>"연"</formula>
    </cfRule>
  </conditionalFormatting>
  <conditionalFormatting sqref="R34:S34">
    <cfRule type="cellIs" dxfId="14617" priority="2539" operator="equal">
      <formula>"연"</formula>
    </cfRule>
  </conditionalFormatting>
  <conditionalFormatting sqref="S23">
    <cfRule type="cellIs" dxfId="14616" priority="222" operator="equal">
      <formula>"연"</formula>
    </cfRule>
    <cfRule type="cellIs" dxfId="14615" priority="223" operator="equal">
      <formula>"연"</formula>
    </cfRule>
    <cfRule type="cellIs" dxfId="14614" priority="224" operator="equal">
      <formula>"연"</formula>
    </cfRule>
    <cfRule type="cellIs" dxfId="14613" priority="225" operator="equal">
      <formula>"연"</formula>
    </cfRule>
    <cfRule type="cellIs" dxfId="14612" priority="226" operator="equal">
      <formula>"연"</formula>
    </cfRule>
    <cfRule type="cellIs" dxfId="14611" priority="227" operator="equal">
      <formula>"연"</formula>
    </cfRule>
    <cfRule type="cellIs" dxfId="14610" priority="228" operator="equal">
      <formula>"연"</formula>
    </cfRule>
    <cfRule type="cellIs" dxfId="14609" priority="229" operator="equal">
      <formula>"연"</formula>
    </cfRule>
  </conditionalFormatting>
  <conditionalFormatting sqref="S31">
    <cfRule type="cellIs" dxfId="14608" priority="486" operator="equal">
      <formula>"연"</formula>
    </cfRule>
    <cfRule type="cellIs" dxfId="14607" priority="487" operator="equal">
      <formula>"연"</formula>
    </cfRule>
    <cfRule type="cellIs" dxfId="14606" priority="488" operator="equal">
      <formula>"연"</formula>
    </cfRule>
    <cfRule type="cellIs" dxfId="14605" priority="489" operator="equal">
      <formula>"연"</formula>
    </cfRule>
    <cfRule type="cellIs" dxfId="14604" priority="490" operator="equal">
      <formula>"연"</formula>
    </cfRule>
    <cfRule type="cellIs" dxfId="14603" priority="491" operator="equal">
      <formula>"연"</formula>
    </cfRule>
    <cfRule type="cellIs" dxfId="14602" priority="492" operator="equal">
      <formula>"연"</formula>
    </cfRule>
    <cfRule type="cellIs" dxfId="14601" priority="493" operator="equal">
      <formula>"연"</formula>
    </cfRule>
  </conditionalFormatting>
  <conditionalFormatting sqref="S34">
    <cfRule type="cellIs" dxfId="14600" priority="2522" operator="equal">
      <formula>"연"</formula>
    </cfRule>
    <cfRule type="cellIs" dxfId="14599" priority="2523" operator="equal">
      <formula>"연"</formula>
    </cfRule>
    <cfRule type="cellIs" dxfId="14598" priority="2524" operator="equal">
      <formula>"연"</formula>
    </cfRule>
    <cfRule type="cellIs" dxfId="14597" priority="2525" operator="equal">
      <formula>"연"</formula>
    </cfRule>
    <cfRule type="cellIs" dxfId="14596" priority="2526" operator="equal">
      <formula>"연"</formula>
    </cfRule>
    <cfRule type="cellIs" dxfId="14595" priority="2527" operator="equal">
      <formula>"연"</formula>
    </cfRule>
    <cfRule type="cellIs" dxfId="14594" priority="2528" operator="equal">
      <formula>"연"</formula>
    </cfRule>
    <cfRule type="cellIs" dxfId="14593" priority="2529" operator="equal">
      <formula>"연"</formula>
    </cfRule>
    <cfRule type="cellIs" dxfId="14592" priority="2530" operator="equal">
      <formula>"연"</formula>
    </cfRule>
    <cfRule type="cellIs" dxfId="14591" priority="2531" operator="equal">
      <formula>"연"</formula>
    </cfRule>
    <cfRule type="cellIs" dxfId="14590" priority="2532" operator="equal">
      <formula>"연"</formula>
    </cfRule>
    <cfRule type="cellIs" dxfId="14589" priority="2533" operator="equal">
      <formula>"연"</formula>
    </cfRule>
    <cfRule type="cellIs" dxfId="14588" priority="2534" operator="equal">
      <formula>"연"</formula>
    </cfRule>
    <cfRule type="cellIs" dxfId="14587" priority="2535" operator="equal">
      <formula>"연"</formula>
    </cfRule>
    <cfRule type="cellIs" dxfId="14586" priority="2536" operator="equal">
      <formula>"연"</formula>
    </cfRule>
    <cfRule type="cellIs" dxfId="14585" priority="2537" operator="equal">
      <formula>"연"</formula>
    </cfRule>
    <cfRule type="cellIs" dxfId="14584" priority="2538" operator="equal">
      <formula>"연"</formula>
    </cfRule>
    <cfRule type="cellIs" dxfId="14583" priority="2540" operator="equal">
      <formula>"연"</formula>
    </cfRule>
  </conditionalFormatting>
  <conditionalFormatting sqref="S34:S35">
    <cfRule type="cellIs" dxfId="14582" priority="2520" operator="equal">
      <formula>"연"</formula>
    </cfRule>
  </conditionalFormatting>
  <conditionalFormatting sqref="S35">
    <cfRule type="cellIs" dxfId="14581" priority="2503" operator="equal">
      <formula>"연"</formula>
    </cfRule>
    <cfRule type="cellIs" dxfId="14580" priority="2504" operator="equal">
      <formula>"연"</formula>
    </cfRule>
    <cfRule type="cellIs" dxfId="14579" priority="2505" operator="equal">
      <formula>"연"</formula>
    </cfRule>
    <cfRule type="cellIs" dxfId="14578" priority="2506" operator="equal">
      <formula>"연"</formula>
    </cfRule>
    <cfRule type="cellIs" dxfId="14577" priority="2507" operator="equal">
      <formula>"연"</formula>
    </cfRule>
    <cfRule type="cellIs" dxfId="14576" priority="2508" operator="equal">
      <formula>"연"</formula>
    </cfRule>
    <cfRule type="cellIs" dxfId="14575" priority="2509" operator="equal">
      <formula>"연"</formula>
    </cfRule>
    <cfRule type="cellIs" dxfId="14574" priority="2510" operator="equal">
      <formula>"연"</formula>
    </cfRule>
    <cfRule type="cellIs" dxfId="14573" priority="2511" operator="equal">
      <formula>"연"</formula>
    </cfRule>
    <cfRule type="cellIs" dxfId="14572" priority="2512" operator="equal">
      <formula>"연"</formula>
    </cfRule>
    <cfRule type="cellIs" dxfId="14571" priority="2513" operator="equal">
      <formula>"연"</formula>
    </cfRule>
    <cfRule type="cellIs" dxfId="14570" priority="2514" operator="equal">
      <formula>"연"</formula>
    </cfRule>
    <cfRule type="cellIs" dxfId="14569" priority="2515" operator="equal">
      <formula>"연"</formula>
    </cfRule>
    <cfRule type="cellIs" dxfId="14568" priority="2516" operator="equal">
      <formula>"연"</formula>
    </cfRule>
    <cfRule type="cellIs" dxfId="14567" priority="2517" operator="equal">
      <formula>"연"</formula>
    </cfRule>
    <cfRule type="cellIs" dxfId="14566" priority="2518" operator="equal">
      <formula>"연"</formula>
    </cfRule>
    <cfRule type="cellIs" dxfId="14565" priority="2519" operator="equal">
      <formula>"연"</formula>
    </cfRule>
    <cfRule type="cellIs" dxfId="14564" priority="2521" operator="equal">
      <formula>"연"</formula>
    </cfRule>
  </conditionalFormatting>
  <conditionalFormatting sqref="S36">
    <cfRule type="cellIs" dxfId="14563" priority="3841" operator="equal">
      <formula>"연"</formula>
    </cfRule>
    <cfRule type="cellIs" dxfId="14562" priority="3842" operator="equal">
      <formula>"연"</formula>
    </cfRule>
    <cfRule type="cellIs" dxfId="14561" priority="3843" operator="equal">
      <formula>"연"</formula>
    </cfRule>
    <cfRule type="cellIs" dxfId="14560" priority="3844" operator="equal">
      <formula>"연"</formula>
    </cfRule>
    <cfRule type="cellIs" dxfId="14559" priority="3845" operator="equal">
      <formula>"연"</formula>
    </cfRule>
    <cfRule type="cellIs" dxfId="14558" priority="3846" operator="equal">
      <formula>"연"</formula>
    </cfRule>
    <cfRule type="cellIs" dxfId="14557" priority="3847" operator="equal">
      <formula>"연"</formula>
    </cfRule>
    <cfRule type="cellIs" dxfId="14556" priority="3848" operator="equal">
      <formula>"연"</formula>
    </cfRule>
    <cfRule type="cellIs" dxfId="14555" priority="3849" operator="equal">
      <formula>"연"</formula>
    </cfRule>
    <cfRule type="cellIs" dxfId="14554" priority="3850" operator="equal">
      <formula>"연"</formula>
    </cfRule>
    <cfRule type="cellIs" dxfId="14553" priority="3851" operator="equal">
      <formula>"연"</formula>
    </cfRule>
    <cfRule type="cellIs" dxfId="14552" priority="3852" operator="equal">
      <formula>"연"</formula>
    </cfRule>
    <cfRule type="cellIs" dxfId="14551" priority="3853" operator="equal">
      <formula>"연"</formula>
    </cfRule>
    <cfRule type="cellIs" dxfId="14550" priority="3854" operator="equal">
      <formula>"연"</formula>
    </cfRule>
    <cfRule type="cellIs" dxfId="14549" priority="3855" operator="equal">
      <formula>"연"</formula>
    </cfRule>
    <cfRule type="cellIs" dxfId="14548" priority="3856" operator="equal">
      <formula>"연"</formula>
    </cfRule>
    <cfRule type="cellIs" dxfId="14547" priority="3857" operator="equal">
      <formula>"연"</formula>
    </cfRule>
    <cfRule type="cellIs" dxfId="14546" priority="3858" operator="equal">
      <formula>"연"</formula>
    </cfRule>
    <cfRule type="cellIs" dxfId="14545" priority="3859" operator="equal">
      <formula>"연"</formula>
    </cfRule>
    <cfRule type="cellIs" dxfId="14544" priority="3860" operator="equal">
      <formula>"연"</formula>
    </cfRule>
    <cfRule type="cellIs" dxfId="14543" priority="3861" operator="equal">
      <formula>"연"</formula>
    </cfRule>
    <cfRule type="cellIs" dxfId="14542" priority="3862" operator="equal">
      <formula>"연"</formula>
    </cfRule>
    <cfRule type="cellIs" dxfId="14541" priority="3863" operator="equal">
      <formula>"연"</formula>
    </cfRule>
    <cfRule type="cellIs" dxfId="14540" priority="3864" operator="equal">
      <formula>"연"</formula>
    </cfRule>
    <cfRule type="cellIs" dxfId="14539" priority="3865" operator="equal">
      <formula>"연"</formula>
    </cfRule>
    <cfRule type="cellIs" dxfId="14538" priority="3866" operator="equal">
      <formula>"연"</formula>
    </cfRule>
  </conditionalFormatting>
  <conditionalFormatting sqref="S37">
    <cfRule type="cellIs" dxfId="14537" priority="3111" operator="equal">
      <formula>"연"</formula>
    </cfRule>
    <cfRule type="cellIs" dxfId="14536" priority="3112" operator="equal">
      <formula>"연"</formula>
    </cfRule>
    <cfRule type="cellIs" dxfId="14535" priority="3113" operator="equal">
      <formula>"연"</formula>
    </cfRule>
    <cfRule type="cellIs" dxfId="14534" priority="3114" operator="equal">
      <formula>"연"</formula>
    </cfRule>
    <cfRule type="cellIs" dxfId="14533" priority="3115" operator="equal">
      <formula>"연"</formula>
    </cfRule>
    <cfRule type="cellIs" dxfId="14532" priority="3116" operator="equal">
      <formula>"연"</formula>
    </cfRule>
    <cfRule type="cellIs" dxfId="14531" priority="3117" operator="equal">
      <formula>"연"</formula>
    </cfRule>
    <cfRule type="cellIs" dxfId="14530" priority="3118" operator="equal">
      <formula>"연"</formula>
    </cfRule>
    <cfRule type="cellIs" dxfId="14529" priority="3119" operator="equal">
      <formula>"연"</formula>
    </cfRule>
    <cfRule type="cellIs" dxfId="14528" priority="3120" operator="equal">
      <formula>"연"</formula>
    </cfRule>
    <cfRule type="cellIs" dxfId="14527" priority="3121" operator="equal">
      <formula>"연"</formula>
    </cfRule>
    <cfRule type="cellIs" dxfId="14526" priority="3122" operator="equal">
      <formula>"연"</formula>
    </cfRule>
    <cfRule type="cellIs" dxfId="14525" priority="3123" operator="equal">
      <formula>"연"</formula>
    </cfRule>
    <cfRule type="cellIs" dxfId="14524" priority="3124" operator="equal">
      <formula>"연"</formula>
    </cfRule>
    <cfRule type="cellIs" dxfId="14523" priority="3125" operator="equal">
      <formula>"연"</formula>
    </cfRule>
    <cfRule type="cellIs" dxfId="14522" priority="3126" operator="equal">
      <formula>"연"</formula>
    </cfRule>
    <cfRule type="cellIs" dxfId="14521" priority="3127" operator="equal">
      <formula>"연"</formula>
    </cfRule>
    <cfRule type="cellIs" dxfId="14520" priority="3128" operator="equal">
      <formula>"연"</formula>
    </cfRule>
    <cfRule type="cellIs" dxfId="14519" priority="3129" operator="equal">
      <formula>"연"</formula>
    </cfRule>
    <cfRule type="cellIs" dxfId="14518" priority="3130" operator="equal">
      <formula>"연"</formula>
    </cfRule>
    <cfRule type="cellIs" dxfId="14517" priority="3131" operator="equal">
      <formula>"연"</formula>
    </cfRule>
    <cfRule type="cellIs" dxfId="14516" priority="3132" operator="equal">
      <formula>"연"</formula>
    </cfRule>
    <cfRule type="cellIs" dxfId="14515" priority="3133" operator="equal">
      <formula>"연"</formula>
    </cfRule>
    <cfRule type="cellIs" dxfId="14514" priority="3134" operator="equal">
      <formula>"연"</formula>
    </cfRule>
    <cfRule type="cellIs" dxfId="14513" priority="3135" operator="equal">
      <formula>"연"</formula>
    </cfRule>
    <cfRule type="cellIs" dxfId="14512" priority="3136" operator="equal">
      <formula>"연"</formula>
    </cfRule>
    <cfRule type="cellIs" dxfId="14511" priority="3137" operator="equal">
      <formula>"연"</formula>
    </cfRule>
    <cfRule type="cellIs" dxfId="14510" priority="3138" operator="equal">
      <formula>"연"</formula>
    </cfRule>
  </conditionalFormatting>
  <conditionalFormatting sqref="S35:T35">
    <cfRule type="cellIs" dxfId="14509" priority="2481" operator="equal">
      <formula>"연"</formula>
    </cfRule>
  </conditionalFormatting>
  <conditionalFormatting sqref="S37:T37">
    <cfRule type="cellIs" dxfId="14508" priority="3110" operator="equal">
      <formula>"연"</formula>
    </cfRule>
  </conditionalFormatting>
  <conditionalFormatting sqref="T8">
    <cfRule type="cellIs" dxfId="14507" priority="478" operator="equal">
      <formula>"연"</formula>
    </cfRule>
    <cfRule type="cellIs" dxfId="14506" priority="479" operator="equal">
      <formula>"연"</formula>
    </cfRule>
    <cfRule type="cellIs" dxfId="14505" priority="480" operator="equal">
      <formula>"연"</formula>
    </cfRule>
    <cfRule type="cellIs" dxfId="14504" priority="481" operator="equal">
      <formula>"연"</formula>
    </cfRule>
    <cfRule type="cellIs" dxfId="14503" priority="482" operator="equal">
      <formula>"연"</formula>
    </cfRule>
    <cfRule type="cellIs" dxfId="14502" priority="483" operator="equal">
      <formula>"연"</formula>
    </cfRule>
    <cfRule type="cellIs" dxfId="14501" priority="484" operator="equal">
      <formula>"연"</formula>
    </cfRule>
    <cfRule type="cellIs" dxfId="14500" priority="485" operator="equal">
      <formula>"연"</formula>
    </cfRule>
  </conditionalFormatting>
  <conditionalFormatting sqref="T27">
    <cfRule type="cellIs" dxfId="14499" priority="462" operator="equal">
      <formula>"연"</formula>
    </cfRule>
    <cfRule type="cellIs" dxfId="14498" priority="463" operator="equal">
      <formula>"연"</formula>
    </cfRule>
    <cfRule type="cellIs" dxfId="14497" priority="464" operator="equal">
      <formula>"연"</formula>
    </cfRule>
    <cfRule type="cellIs" dxfId="14496" priority="465" operator="equal">
      <formula>"연"</formula>
    </cfRule>
    <cfRule type="cellIs" dxfId="14495" priority="466" operator="equal">
      <formula>"연"</formula>
    </cfRule>
    <cfRule type="cellIs" dxfId="14494" priority="467" operator="equal">
      <formula>"연"</formula>
    </cfRule>
    <cfRule type="cellIs" dxfId="14493" priority="468" operator="equal">
      <formula>"연"</formula>
    </cfRule>
    <cfRule type="cellIs" dxfId="14492" priority="469" operator="equal">
      <formula>"연"</formula>
    </cfRule>
  </conditionalFormatting>
  <conditionalFormatting sqref="T34">
    <cfRule type="cellIs" dxfId="14491" priority="3815" operator="equal">
      <formula>"연"</formula>
    </cfRule>
    <cfRule type="cellIs" dxfId="14490" priority="3816" operator="equal">
      <formula>"연"</formula>
    </cfRule>
    <cfRule type="cellIs" dxfId="14489" priority="3817" operator="equal">
      <formula>"연"</formula>
    </cfRule>
    <cfRule type="cellIs" dxfId="14488" priority="3818" operator="equal">
      <formula>"연"</formula>
    </cfRule>
    <cfRule type="cellIs" dxfId="14487" priority="3819" operator="equal">
      <formula>"연"</formula>
    </cfRule>
    <cfRule type="cellIs" dxfId="14486" priority="3820" operator="equal">
      <formula>"연"</formula>
    </cfRule>
    <cfRule type="cellIs" dxfId="14485" priority="3821" operator="equal">
      <formula>"연"</formula>
    </cfRule>
    <cfRule type="cellIs" dxfId="14484" priority="3822" operator="equal">
      <formula>"연"</formula>
    </cfRule>
    <cfRule type="cellIs" dxfId="14483" priority="3823" operator="equal">
      <formula>"연"</formula>
    </cfRule>
    <cfRule type="cellIs" dxfId="14482" priority="3824" operator="equal">
      <formula>"연"</formula>
    </cfRule>
    <cfRule type="cellIs" dxfId="14481" priority="3825" operator="equal">
      <formula>"연"</formula>
    </cfRule>
    <cfRule type="cellIs" dxfId="14480" priority="3826" operator="equal">
      <formula>"연"</formula>
    </cfRule>
    <cfRule type="cellIs" dxfId="14479" priority="3827" operator="equal">
      <formula>"연"</formula>
    </cfRule>
    <cfRule type="cellIs" dxfId="14478" priority="3828" operator="equal">
      <formula>"연"</formula>
    </cfRule>
    <cfRule type="cellIs" dxfId="14477" priority="3829" operator="equal">
      <formula>"연"</formula>
    </cfRule>
    <cfRule type="cellIs" dxfId="14476" priority="3830" operator="equal">
      <formula>"연"</formula>
    </cfRule>
    <cfRule type="cellIs" dxfId="14475" priority="3831" operator="equal">
      <formula>"연"</formula>
    </cfRule>
    <cfRule type="cellIs" dxfId="14474" priority="3832" operator="equal">
      <formula>"연"</formula>
    </cfRule>
    <cfRule type="cellIs" dxfId="14473" priority="3833" operator="equal">
      <formula>"연"</formula>
    </cfRule>
    <cfRule type="cellIs" dxfId="14472" priority="3834" operator="equal">
      <formula>"연"</formula>
    </cfRule>
    <cfRule type="cellIs" dxfId="14471" priority="3835" operator="equal">
      <formula>"연"</formula>
    </cfRule>
    <cfRule type="cellIs" dxfId="14470" priority="3836" operator="equal">
      <formula>"연"</formula>
    </cfRule>
    <cfRule type="cellIs" dxfId="14469" priority="3837" operator="equal">
      <formula>"연"</formula>
    </cfRule>
    <cfRule type="cellIs" dxfId="14468" priority="3838" operator="equal">
      <formula>"연"</formula>
    </cfRule>
    <cfRule type="cellIs" dxfId="14467" priority="3839" operator="equal">
      <formula>"연"</formula>
    </cfRule>
    <cfRule type="cellIs" dxfId="14466" priority="3840" operator="equal">
      <formula>"연"</formula>
    </cfRule>
  </conditionalFormatting>
  <conditionalFormatting sqref="T35">
    <cfRule type="cellIs" dxfId="14465" priority="2464" operator="equal">
      <formula>"연"</formula>
    </cfRule>
    <cfRule type="cellIs" dxfId="14464" priority="2465" operator="equal">
      <formula>"연"</formula>
    </cfRule>
    <cfRule type="cellIs" dxfId="14463" priority="2466" operator="equal">
      <formula>"연"</formula>
    </cfRule>
    <cfRule type="cellIs" dxfId="14462" priority="2467" operator="equal">
      <formula>"연"</formula>
    </cfRule>
    <cfRule type="cellIs" dxfId="14461" priority="2468" operator="equal">
      <formula>"연"</formula>
    </cfRule>
    <cfRule type="cellIs" dxfId="14460" priority="2469" operator="equal">
      <formula>"연"</formula>
    </cfRule>
    <cfRule type="cellIs" dxfId="14459" priority="2470" operator="equal">
      <formula>"연"</formula>
    </cfRule>
    <cfRule type="cellIs" dxfId="14458" priority="2471" operator="equal">
      <formula>"연"</formula>
    </cfRule>
    <cfRule type="cellIs" dxfId="14457" priority="2472" operator="equal">
      <formula>"연"</formula>
    </cfRule>
    <cfRule type="cellIs" dxfId="14456" priority="2473" operator="equal">
      <formula>"연"</formula>
    </cfRule>
    <cfRule type="cellIs" dxfId="14455" priority="2474" operator="equal">
      <formula>"연"</formula>
    </cfRule>
    <cfRule type="cellIs" dxfId="14454" priority="2475" operator="equal">
      <formula>"연"</formula>
    </cfRule>
    <cfRule type="cellIs" dxfId="14453" priority="2476" operator="equal">
      <formula>"연"</formula>
    </cfRule>
    <cfRule type="cellIs" dxfId="14452" priority="2477" operator="equal">
      <formula>"연"</formula>
    </cfRule>
    <cfRule type="cellIs" dxfId="14451" priority="2478" operator="equal">
      <formula>"연"</formula>
    </cfRule>
    <cfRule type="cellIs" dxfId="14450" priority="2479" operator="equal">
      <formula>"연"</formula>
    </cfRule>
    <cfRule type="cellIs" dxfId="14449" priority="2480" operator="equal">
      <formula>"연"</formula>
    </cfRule>
    <cfRule type="cellIs" dxfId="14448" priority="2482" operator="equal">
      <formula>"연"</formula>
    </cfRule>
  </conditionalFormatting>
  <conditionalFormatting sqref="T35:T37">
    <cfRule type="cellIs" dxfId="14447" priority="2462" operator="equal">
      <formula>"연"</formula>
    </cfRule>
  </conditionalFormatting>
  <conditionalFormatting sqref="T36">
    <cfRule type="cellIs" dxfId="14446" priority="2445" operator="equal">
      <formula>"연"</formula>
    </cfRule>
    <cfRule type="cellIs" dxfId="14445" priority="2446" operator="equal">
      <formula>"연"</formula>
    </cfRule>
    <cfRule type="cellIs" dxfId="14444" priority="2447" operator="equal">
      <formula>"연"</formula>
    </cfRule>
    <cfRule type="cellIs" dxfId="14443" priority="2448" operator="equal">
      <formula>"연"</formula>
    </cfRule>
    <cfRule type="cellIs" dxfId="14442" priority="2449" operator="equal">
      <formula>"연"</formula>
    </cfRule>
    <cfRule type="cellIs" dxfId="14441" priority="2450" operator="equal">
      <formula>"연"</formula>
    </cfRule>
    <cfRule type="cellIs" dxfId="14440" priority="2451" operator="equal">
      <formula>"연"</formula>
    </cfRule>
    <cfRule type="cellIs" dxfId="14439" priority="2452" operator="equal">
      <formula>"연"</formula>
    </cfRule>
    <cfRule type="cellIs" dxfId="14438" priority="2453" operator="equal">
      <formula>"연"</formula>
    </cfRule>
    <cfRule type="cellIs" dxfId="14437" priority="2454" operator="equal">
      <formula>"연"</formula>
    </cfRule>
    <cfRule type="cellIs" dxfId="14436" priority="2455" operator="equal">
      <formula>"연"</formula>
    </cfRule>
    <cfRule type="cellIs" dxfId="14435" priority="2456" operator="equal">
      <formula>"연"</formula>
    </cfRule>
    <cfRule type="cellIs" dxfId="14434" priority="2457" operator="equal">
      <formula>"연"</formula>
    </cfRule>
    <cfRule type="cellIs" dxfId="14433" priority="2458" operator="equal">
      <formula>"연"</formula>
    </cfRule>
    <cfRule type="cellIs" dxfId="14432" priority="2459" operator="equal">
      <formula>"연"</formula>
    </cfRule>
    <cfRule type="cellIs" dxfId="14431" priority="2460" operator="equal">
      <formula>"연"</formula>
    </cfRule>
    <cfRule type="cellIs" dxfId="14430" priority="2461" operator="equal">
      <formula>"연"</formula>
    </cfRule>
    <cfRule type="cellIs" dxfId="14429" priority="2463" operator="equal">
      <formula>"연"</formula>
    </cfRule>
  </conditionalFormatting>
  <conditionalFormatting sqref="T37">
    <cfRule type="cellIs" dxfId="14428" priority="3083" operator="equal">
      <formula>"연"</formula>
    </cfRule>
    <cfRule type="cellIs" dxfId="14427" priority="3084" operator="equal">
      <formula>"연"</formula>
    </cfRule>
    <cfRule type="cellIs" dxfId="14426" priority="3085" operator="equal">
      <formula>"연"</formula>
    </cfRule>
    <cfRule type="cellIs" dxfId="14425" priority="3086" operator="equal">
      <formula>"연"</formula>
    </cfRule>
    <cfRule type="cellIs" dxfId="14424" priority="3087" operator="equal">
      <formula>"연"</formula>
    </cfRule>
    <cfRule type="cellIs" dxfId="14423" priority="3088" operator="equal">
      <formula>"연"</formula>
    </cfRule>
    <cfRule type="cellIs" dxfId="14422" priority="3089" operator="equal">
      <formula>"연"</formula>
    </cfRule>
    <cfRule type="cellIs" dxfId="14421" priority="3090" operator="equal">
      <formula>"연"</formula>
    </cfRule>
    <cfRule type="cellIs" dxfId="14420" priority="3091" operator="equal">
      <formula>"연"</formula>
    </cfRule>
    <cfRule type="cellIs" dxfId="14419" priority="3092" operator="equal">
      <formula>"연"</formula>
    </cfRule>
    <cfRule type="cellIs" dxfId="14418" priority="3093" operator="equal">
      <formula>"연"</formula>
    </cfRule>
    <cfRule type="cellIs" dxfId="14417" priority="3094" operator="equal">
      <formula>"연"</formula>
    </cfRule>
    <cfRule type="cellIs" dxfId="14416" priority="3095" operator="equal">
      <formula>"연"</formula>
    </cfRule>
    <cfRule type="cellIs" dxfId="14415" priority="3096" operator="equal">
      <formula>"연"</formula>
    </cfRule>
    <cfRule type="cellIs" dxfId="14414" priority="3097" operator="equal">
      <formula>"연"</formula>
    </cfRule>
    <cfRule type="cellIs" dxfId="14413" priority="3098" operator="equal">
      <formula>"연"</formula>
    </cfRule>
    <cfRule type="cellIs" dxfId="14412" priority="3099" operator="equal">
      <formula>"연"</formula>
    </cfRule>
    <cfRule type="cellIs" dxfId="14411" priority="3100" operator="equal">
      <formula>"연"</formula>
    </cfRule>
    <cfRule type="cellIs" dxfId="14410" priority="3101" operator="equal">
      <formula>"연"</formula>
    </cfRule>
    <cfRule type="cellIs" dxfId="14409" priority="3102" operator="equal">
      <formula>"연"</formula>
    </cfRule>
    <cfRule type="cellIs" dxfId="14408" priority="3103" operator="equal">
      <formula>"연"</formula>
    </cfRule>
    <cfRule type="cellIs" dxfId="14407" priority="3104" operator="equal">
      <formula>"연"</formula>
    </cfRule>
    <cfRule type="cellIs" dxfId="14406" priority="3105" operator="equal">
      <formula>"연"</formula>
    </cfRule>
    <cfRule type="cellIs" dxfId="14405" priority="3106" operator="equal">
      <formula>"연"</formula>
    </cfRule>
    <cfRule type="cellIs" dxfId="14404" priority="3107" operator="equal">
      <formula>"연"</formula>
    </cfRule>
    <cfRule type="cellIs" dxfId="14403" priority="3108" operator="equal">
      <formula>"연"</formula>
    </cfRule>
    <cfRule type="cellIs" dxfId="14402" priority="3109" operator="equal">
      <formula>"연"</formula>
    </cfRule>
  </conditionalFormatting>
  <conditionalFormatting sqref="T34:U34">
    <cfRule type="cellIs" dxfId="14401" priority="3080" operator="equal">
      <formula>"연"</formula>
    </cfRule>
    <cfRule type="cellIs" dxfId="14400" priority="3081" operator="equal">
      <formula>"연"</formula>
    </cfRule>
  </conditionalFormatting>
  <conditionalFormatting sqref="T36:U36">
    <cfRule type="cellIs" dxfId="14399" priority="2443" operator="equal">
      <formula>"연"</formula>
    </cfRule>
  </conditionalFormatting>
  <conditionalFormatting sqref="U22:U23">
    <cfRule type="cellIs" dxfId="14398" priority="854" operator="equal">
      <formula>"연"</formula>
    </cfRule>
  </conditionalFormatting>
  <conditionalFormatting sqref="U34">
    <cfRule type="cellIs" dxfId="14397" priority="3055" operator="equal">
      <formula>"연"</formula>
    </cfRule>
    <cfRule type="cellIs" dxfId="14396" priority="3056" operator="equal">
      <formula>"연"</formula>
    </cfRule>
    <cfRule type="cellIs" dxfId="14395" priority="3057" operator="equal">
      <formula>"연"</formula>
    </cfRule>
    <cfRule type="cellIs" dxfId="14394" priority="3058" operator="equal">
      <formula>"연"</formula>
    </cfRule>
    <cfRule type="cellIs" dxfId="14393" priority="3059" operator="equal">
      <formula>"연"</formula>
    </cfRule>
    <cfRule type="cellIs" dxfId="14392" priority="3060" operator="equal">
      <formula>"연"</formula>
    </cfRule>
    <cfRule type="cellIs" dxfId="14391" priority="3061" operator="equal">
      <formula>"연"</formula>
    </cfRule>
    <cfRule type="cellIs" dxfId="14390" priority="3062" operator="equal">
      <formula>"연"</formula>
    </cfRule>
    <cfRule type="cellIs" dxfId="14389" priority="3063" operator="equal">
      <formula>"연"</formula>
    </cfRule>
    <cfRule type="cellIs" dxfId="14388" priority="3064" operator="equal">
      <formula>"연"</formula>
    </cfRule>
    <cfRule type="cellIs" dxfId="14387" priority="3065" operator="equal">
      <formula>"연"</formula>
    </cfRule>
    <cfRule type="cellIs" dxfId="14386" priority="3066" operator="equal">
      <formula>"연"</formula>
    </cfRule>
    <cfRule type="cellIs" dxfId="14385" priority="3067" operator="equal">
      <formula>"연"</formula>
    </cfRule>
    <cfRule type="cellIs" dxfId="14384" priority="3068" operator="equal">
      <formula>"연"</formula>
    </cfRule>
    <cfRule type="cellIs" dxfId="14383" priority="3069" operator="equal">
      <formula>"연"</formula>
    </cfRule>
    <cfRule type="cellIs" dxfId="14382" priority="3070" operator="equal">
      <formula>"연"</formula>
    </cfRule>
    <cfRule type="cellIs" dxfId="14381" priority="3071" operator="equal">
      <formula>"연"</formula>
    </cfRule>
    <cfRule type="cellIs" dxfId="14380" priority="3072" operator="equal">
      <formula>"연"</formula>
    </cfRule>
    <cfRule type="cellIs" dxfId="14379" priority="3073" operator="equal">
      <formula>"연"</formula>
    </cfRule>
    <cfRule type="cellIs" dxfId="14378" priority="3074" operator="equal">
      <formula>"연"</formula>
    </cfRule>
    <cfRule type="cellIs" dxfId="14377" priority="3075" operator="equal">
      <formula>"연"</formula>
    </cfRule>
    <cfRule type="cellIs" dxfId="14376" priority="3076" operator="equal">
      <formula>"연"</formula>
    </cfRule>
    <cfRule type="cellIs" dxfId="14375" priority="3077" operator="equal">
      <formula>"연"</formula>
    </cfRule>
    <cfRule type="cellIs" dxfId="14374" priority="3078" operator="equal">
      <formula>"연"</formula>
    </cfRule>
    <cfRule type="cellIs" dxfId="14373" priority="3079" operator="equal">
      <formula>"연"</formula>
    </cfRule>
  </conditionalFormatting>
  <conditionalFormatting sqref="U34:U35">
    <cfRule type="cellIs" dxfId="14372" priority="3082" operator="equal">
      <formula>"연"</formula>
    </cfRule>
  </conditionalFormatting>
  <conditionalFormatting sqref="U35">
    <cfRule type="cellIs" dxfId="14371" priority="3788" operator="equal">
      <formula>"연"</formula>
    </cfRule>
    <cfRule type="cellIs" dxfId="14370" priority="3789" operator="equal">
      <formula>"연"</formula>
    </cfRule>
    <cfRule type="cellIs" dxfId="14369" priority="3790" operator="equal">
      <formula>"연"</formula>
    </cfRule>
    <cfRule type="cellIs" dxfId="14368" priority="3791" operator="equal">
      <formula>"연"</formula>
    </cfRule>
    <cfRule type="cellIs" dxfId="14367" priority="3792" operator="equal">
      <formula>"연"</formula>
    </cfRule>
    <cfRule type="cellIs" dxfId="14366" priority="3793" operator="equal">
      <formula>"연"</formula>
    </cfRule>
    <cfRule type="cellIs" dxfId="14365" priority="3794" operator="equal">
      <formula>"연"</formula>
    </cfRule>
    <cfRule type="cellIs" dxfId="14364" priority="3795" operator="equal">
      <formula>"연"</formula>
    </cfRule>
    <cfRule type="cellIs" dxfId="14363" priority="3796" operator="equal">
      <formula>"연"</formula>
    </cfRule>
    <cfRule type="cellIs" dxfId="14362" priority="3797" operator="equal">
      <formula>"연"</formula>
    </cfRule>
    <cfRule type="cellIs" dxfId="14361" priority="3798" operator="equal">
      <formula>"연"</formula>
    </cfRule>
    <cfRule type="cellIs" dxfId="14360" priority="3799" operator="equal">
      <formula>"연"</formula>
    </cfRule>
    <cfRule type="cellIs" dxfId="14359" priority="3800" operator="equal">
      <formula>"연"</formula>
    </cfRule>
    <cfRule type="cellIs" dxfId="14358" priority="3801" operator="equal">
      <formula>"연"</formula>
    </cfRule>
    <cfRule type="cellIs" dxfId="14357" priority="3802" operator="equal">
      <formula>"연"</formula>
    </cfRule>
    <cfRule type="cellIs" dxfId="14356" priority="3803" operator="equal">
      <formula>"연"</formula>
    </cfRule>
    <cfRule type="cellIs" dxfId="14355" priority="3804" operator="equal">
      <formula>"연"</formula>
    </cfRule>
    <cfRule type="cellIs" dxfId="14354" priority="3805" operator="equal">
      <formula>"연"</formula>
    </cfRule>
    <cfRule type="cellIs" dxfId="14353" priority="3806" operator="equal">
      <formula>"연"</formula>
    </cfRule>
    <cfRule type="cellIs" dxfId="14352" priority="3807" operator="equal">
      <formula>"연"</formula>
    </cfRule>
    <cfRule type="cellIs" dxfId="14351" priority="3808" operator="equal">
      <formula>"연"</formula>
    </cfRule>
    <cfRule type="cellIs" dxfId="14350" priority="3809" operator="equal">
      <formula>"연"</formula>
    </cfRule>
    <cfRule type="cellIs" dxfId="14349" priority="3810" operator="equal">
      <formula>"연"</formula>
    </cfRule>
    <cfRule type="cellIs" dxfId="14348" priority="3811" operator="equal">
      <formula>"연"</formula>
    </cfRule>
    <cfRule type="cellIs" dxfId="14347" priority="3812" operator="equal">
      <formula>"연"</formula>
    </cfRule>
    <cfRule type="cellIs" dxfId="14346" priority="3813" operator="equal">
      <formula>"연"</formula>
    </cfRule>
    <cfRule type="cellIs" dxfId="14345" priority="3814" operator="equal">
      <formula>"연"</formula>
    </cfRule>
  </conditionalFormatting>
  <conditionalFormatting sqref="U36">
    <cfRule type="cellIs" dxfId="14344" priority="2426" operator="equal">
      <formula>"연"</formula>
    </cfRule>
    <cfRule type="cellIs" dxfId="14343" priority="2427" operator="equal">
      <formula>"연"</formula>
    </cfRule>
    <cfRule type="cellIs" dxfId="14342" priority="2428" operator="equal">
      <formula>"연"</formula>
    </cfRule>
    <cfRule type="cellIs" dxfId="14341" priority="2429" operator="equal">
      <formula>"연"</formula>
    </cfRule>
    <cfRule type="cellIs" dxfId="14340" priority="2430" operator="equal">
      <formula>"연"</formula>
    </cfRule>
    <cfRule type="cellIs" dxfId="14339" priority="2431" operator="equal">
      <formula>"연"</formula>
    </cfRule>
    <cfRule type="cellIs" dxfId="14338" priority="2432" operator="equal">
      <formula>"연"</formula>
    </cfRule>
    <cfRule type="cellIs" dxfId="14337" priority="2433" operator="equal">
      <formula>"연"</formula>
    </cfRule>
    <cfRule type="cellIs" dxfId="14336" priority="2434" operator="equal">
      <formula>"연"</formula>
    </cfRule>
    <cfRule type="cellIs" dxfId="14335" priority="2435" operator="equal">
      <formula>"연"</formula>
    </cfRule>
    <cfRule type="cellIs" dxfId="14334" priority="2436" operator="equal">
      <formula>"연"</formula>
    </cfRule>
    <cfRule type="cellIs" dxfId="14333" priority="2437" operator="equal">
      <formula>"연"</formula>
    </cfRule>
    <cfRule type="cellIs" dxfId="14332" priority="2438" operator="equal">
      <formula>"연"</formula>
    </cfRule>
    <cfRule type="cellIs" dxfId="14331" priority="2439" operator="equal">
      <formula>"연"</formula>
    </cfRule>
    <cfRule type="cellIs" dxfId="14330" priority="2440" operator="equal">
      <formula>"연"</formula>
    </cfRule>
    <cfRule type="cellIs" dxfId="14329" priority="2441" operator="equal">
      <formula>"연"</formula>
    </cfRule>
    <cfRule type="cellIs" dxfId="14328" priority="2442" operator="equal">
      <formula>"연"</formula>
    </cfRule>
    <cfRule type="cellIs" dxfId="14327" priority="2444" operator="equal">
      <formula>"연"</formula>
    </cfRule>
  </conditionalFormatting>
  <conditionalFormatting sqref="U36:U37">
    <cfRule type="cellIs" dxfId="14326" priority="2424" operator="equal">
      <formula>"연"</formula>
    </cfRule>
  </conditionalFormatting>
  <conditionalFormatting sqref="U37">
    <cfRule type="cellIs" dxfId="14325" priority="2406" operator="equal">
      <formula>"연"</formula>
    </cfRule>
    <cfRule type="cellIs" dxfId="14324" priority="2407" operator="equal">
      <formula>"연"</formula>
    </cfRule>
    <cfRule type="cellIs" dxfId="14323" priority="2408" operator="equal">
      <formula>"연"</formula>
    </cfRule>
    <cfRule type="cellIs" dxfId="14322" priority="2409" operator="equal">
      <formula>"연"</formula>
    </cfRule>
    <cfRule type="cellIs" dxfId="14321" priority="2410" operator="equal">
      <formula>"연"</formula>
    </cfRule>
    <cfRule type="cellIs" dxfId="14320" priority="2411" operator="equal">
      <formula>"연"</formula>
    </cfRule>
    <cfRule type="cellIs" dxfId="14319" priority="2412" operator="equal">
      <formula>"연"</formula>
    </cfRule>
    <cfRule type="cellIs" dxfId="14318" priority="2413" operator="equal">
      <formula>"연"</formula>
    </cfRule>
    <cfRule type="cellIs" dxfId="14317" priority="2414" operator="equal">
      <formula>"연"</formula>
    </cfRule>
    <cfRule type="cellIs" dxfId="14316" priority="2415" operator="equal">
      <formula>"연"</formula>
    </cfRule>
    <cfRule type="cellIs" dxfId="14315" priority="2416" operator="equal">
      <formula>"연"</formula>
    </cfRule>
    <cfRule type="cellIs" dxfId="14314" priority="2417" operator="equal">
      <formula>"연"</formula>
    </cfRule>
    <cfRule type="cellIs" dxfId="14313" priority="2418" operator="equal">
      <formula>"연"</formula>
    </cfRule>
    <cfRule type="cellIs" dxfId="14312" priority="2419" operator="equal">
      <formula>"연"</formula>
    </cfRule>
    <cfRule type="cellIs" dxfId="14311" priority="2420" operator="equal">
      <formula>"연"</formula>
    </cfRule>
    <cfRule type="cellIs" dxfId="14310" priority="2421" operator="equal">
      <formula>"연"</formula>
    </cfRule>
    <cfRule type="cellIs" dxfId="14309" priority="2425" operator="equal">
      <formula>"연"</formula>
    </cfRule>
  </conditionalFormatting>
  <conditionalFormatting sqref="U37:V37">
    <cfRule type="cellIs" dxfId="14308" priority="2422" operator="equal">
      <formula>"연"</formula>
    </cfRule>
    <cfRule type="cellIs" dxfId="14307" priority="2423" operator="equal">
      <formula>"연"</formula>
    </cfRule>
  </conditionalFormatting>
  <conditionalFormatting sqref="U34:W34">
    <cfRule type="cellIs" dxfId="14306" priority="1950" operator="equal">
      <formula>"연"</formula>
    </cfRule>
  </conditionalFormatting>
  <conditionalFormatting sqref="V24:V29 V31:V33">
    <cfRule type="cellIs" dxfId="14305" priority="672" operator="equal">
      <formula>"연"</formula>
    </cfRule>
  </conditionalFormatting>
  <conditionalFormatting sqref="V34">
    <cfRule type="cellIs" dxfId="14304" priority="1399" operator="equal">
      <formula>"연"</formula>
    </cfRule>
    <cfRule type="cellIs" dxfId="14303" priority="1400" operator="equal">
      <formula>"연"</formula>
    </cfRule>
    <cfRule type="cellIs" dxfId="14302" priority="1924" operator="equal">
      <formula>"연"</formula>
    </cfRule>
    <cfRule type="cellIs" dxfId="14301" priority="1925" operator="equal">
      <formula>"연"</formula>
    </cfRule>
    <cfRule type="cellIs" dxfId="14300" priority="1926" operator="equal">
      <formula>"연"</formula>
    </cfRule>
    <cfRule type="cellIs" dxfId="14299" priority="1927" operator="equal">
      <formula>"연"</formula>
    </cfRule>
    <cfRule type="cellIs" dxfId="14298" priority="1928" operator="equal">
      <formula>"연"</formula>
    </cfRule>
    <cfRule type="cellIs" dxfId="14297" priority="1929" operator="equal">
      <formula>"연"</formula>
    </cfRule>
    <cfRule type="cellIs" dxfId="14296" priority="1930" operator="equal">
      <formula>"연"</formula>
    </cfRule>
    <cfRule type="cellIs" dxfId="14295" priority="1931" operator="equal">
      <formula>"연"</formula>
    </cfRule>
    <cfRule type="cellIs" dxfId="14294" priority="1932" operator="equal">
      <formula>"연"</formula>
    </cfRule>
    <cfRule type="cellIs" dxfId="14293" priority="1933" operator="equal">
      <formula>"연"</formula>
    </cfRule>
    <cfRule type="cellIs" dxfId="14292" priority="1934" operator="equal">
      <formula>"연"</formula>
    </cfRule>
    <cfRule type="cellIs" dxfId="14291" priority="1935" operator="equal">
      <formula>"연"</formula>
    </cfRule>
    <cfRule type="cellIs" dxfId="14290" priority="1936" operator="equal">
      <formula>"연"</formula>
    </cfRule>
    <cfRule type="cellIs" dxfId="14289" priority="1937" operator="equal">
      <formula>"연"</formula>
    </cfRule>
    <cfRule type="cellIs" dxfId="14288" priority="1938" operator="equal">
      <formula>"연"</formula>
    </cfRule>
    <cfRule type="cellIs" dxfId="14287" priority="1939" operator="equal">
      <formula>"연"</formula>
    </cfRule>
    <cfRule type="cellIs" dxfId="14286" priority="1940" operator="equal">
      <formula>"연"</formula>
    </cfRule>
    <cfRule type="cellIs" dxfId="14285" priority="1941" operator="equal">
      <formula>"연"</formula>
    </cfRule>
    <cfRule type="cellIs" dxfId="14284" priority="1942" operator="equal">
      <formula>"연"</formula>
    </cfRule>
    <cfRule type="cellIs" dxfId="14283" priority="1943" operator="equal">
      <formula>"연"</formula>
    </cfRule>
    <cfRule type="cellIs" dxfId="14282" priority="1944" operator="equal">
      <formula>"연"</formula>
    </cfRule>
    <cfRule type="cellIs" dxfId="14281" priority="1945" operator="equal">
      <formula>"연"</formula>
    </cfRule>
    <cfRule type="cellIs" dxfId="14280" priority="1946" operator="equal">
      <formula>"연"</formula>
    </cfRule>
    <cfRule type="cellIs" dxfId="14279" priority="1947" operator="equal">
      <formula>"연"</formula>
    </cfRule>
    <cfRule type="cellIs" dxfId="14278" priority="1948" operator="equal">
      <formula>"연"</formula>
    </cfRule>
    <cfRule type="cellIs" dxfId="14277" priority="1949" operator="equal">
      <formula>"연"</formula>
    </cfRule>
  </conditionalFormatting>
  <conditionalFormatting sqref="V36">
    <cfRule type="cellIs" dxfId="14276" priority="2386" operator="equal">
      <formula>"연"</formula>
    </cfRule>
    <cfRule type="cellIs" dxfId="14275" priority="2387" operator="equal">
      <formula>"연"</formula>
    </cfRule>
    <cfRule type="cellIs" dxfId="14274" priority="2388" operator="equal">
      <formula>"연"</formula>
    </cfRule>
    <cfRule type="cellIs" dxfId="14273" priority="2389" operator="equal">
      <formula>"연"</formula>
    </cfRule>
    <cfRule type="cellIs" dxfId="14272" priority="2390" operator="equal">
      <formula>"연"</formula>
    </cfRule>
    <cfRule type="cellIs" dxfId="14271" priority="2391" operator="equal">
      <formula>"연"</formula>
    </cfRule>
    <cfRule type="cellIs" dxfId="14270" priority="2392" operator="equal">
      <formula>"연"</formula>
    </cfRule>
    <cfRule type="cellIs" dxfId="14269" priority="2393" operator="equal">
      <formula>"연"</formula>
    </cfRule>
    <cfRule type="cellIs" dxfId="14268" priority="2394" operator="equal">
      <formula>"연"</formula>
    </cfRule>
    <cfRule type="cellIs" dxfId="14267" priority="2395" operator="equal">
      <formula>"연"</formula>
    </cfRule>
    <cfRule type="cellIs" dxfId="14266" priority="2396" operator="equal">
      <formula>"연"</formula>
    </cfRule>
    <cfRule type="cellIs" dxfId="14265" priority="2397" operator="equal">
      <formula>"연"</formula>
    </cfRule>
    <cfRule type="cellIs" dxfId="14264" priority="2398" operator="equal">
      <formula>"연"</formula>
    </cfRule>
    <cfRule type="cellIs" dxfId="14263" priority="2399" operator="equal">
      <formula>"연"</formula>
    </cfRule>
    <cfRule type="cellIs" dxfId="14262" priority="2400" operator="equal">
      <formula>"연"</formula>
    </cfRule>
    <cfRule type="cellIs" dxfId="14261" priority="2401" operator="equal">
      <formula>"연"</formula>
    </cfRule>
    <cfRule type="cellIs" dxfId="14260" priority="2402" operator="equal">
      <formula>"연"</formula>
    </cfRule>
    <cfRule type="cellIs" dxfId="14259" priority="2403" operator="equal">
      <formula>"연"</formula>
    </cfRule>
    <cfRule type="cellIs" dxfId="14258" priority="2404" operator="equal">
      <formula>"연"</formula>
    </cfRule>
    <cfRule type="cellIs" dxfId="14257" priority="2405" operator="equal">
      <formula>"연"</formula>
    </cfRule>
  </conditionalFormatting>
  <conditionalFormatting sqref="V37">
    <cfRule type="cellIs" dxfId="14256" priority="3762" operator="equal">
      <formula>"연"</formula>
    </cfRule>
    <cfRule type="cellIs" dxfId="14255" priority="3763" operator="equal">
      <formula>"연"</formula>
    </cfRule>
    <cfRule type="cellIs" dxfId="14254" priority="3764" operator="equal">
      <formula>"연"</formula>
    </cfRule>
    <cfRule type="cellIs" dxfId="14253" priority="3765" operator="equal">
      <formula>"연"</formula>
    </cfRule>
    <cfRule type="cellIs" dxfId="14252" priority="3766" operator="equal">
      <formula>"연"</formula>
    </cfRule>
    <cfRule type="cellIs" dxfId="14251" priority="3767" operator="equal">
      <formula>"연"</formula>
    </cfRule>
    <cfRule type="cellIs" dxfId="14250" priority="3768" operator="equal">
      <formula>"연"</formula>
    </cfRule>
    <cfRule type="cellIs" dxfId="14249" priority="3769" operator="equal">
      <formula>"연"</formula>
    </cfRule>
    <cfRule type="cellIs" dxfId="14248" priority="3770" operator="equal">
      <formula>"연"</formula>
    </cfRule>
    <cfRule type="cellIs" dxfId="14247" priority="3771" operator="equal">
      <formula>"연"</formula>
    </cfRule>
    <cfRule type="cellIs" dxfId="14246" priority="3772" operator="equal">
      <formula>"연"</formula>
    </cfRule>
    <cfRule type="cellIs" dxfId="14245" priority="3773" operator="equal">
      <formula>"연"</formula>
    </cfRule>
    <cfRule type="cellIs" dxfId="14244" priority="3774" operator="equal">
      <formula>"연"</formula>
    </cfRule>
    <cfRule type="cellIs" dxfId="14243" priority="3775" operator="equal">
      <formula>"연"</formula>
    </cfRule>
    <cfRule type="cellIs" dxfId="14242" priority="3776" operator="equal">
      <formula>"연"</formula>
    </cfRule>
    <cfRule type="cellIs" dxfId="14241" priority="3777" operator="equal">
      <formula>"연"</formula>
    </cfRule>
    <cfRule type="cellIs" dxfId="14240" priority="3778" operator="equal">
      <formula>"연"</formula>
    </cfRule>
    <cfRule type="cellIs" dxfId="14239" priority="3779" operator="equal">
      <formula>"연"</formula>
    </cfRule>
    <cfRule type="cellIs" dxfId="14238" priority="3780" operator="equal">
      <formula>"연"</formula>
    </cfRule>
    <cfRule type="cellIs" dxfId="14237" priority="3781" operator="equal">
      <formula>"연"</formula>
    </cfRule>
    <cfRule type="cellIs" dxfId="14236" priority="3782" operator="equal">
      <formula>"연"</formula>
    </cfRule>
    <cfRule type="cellIs" dxfId="14235" priority="3783" operator="equal">
      <formula>"연"</formula>
    </cfRule>
    <cfRule type="cellIs" dxfId="14234" priority="3784" operator="equal">
      <formula>"연"</formula>
    </cfRule>
    <cfRule type="cellIs" dxfId="14233" priority="3785" operator="equal">
      <formula>"연"</formula>
    </cfRule>
    <cfRule type="cellIs" dxfId="14232" priority="3786" operator="equal">
      <formula>"연"</formula>
    </cfRule>
    <cfRule type="cellIs" dxfId="14231" priority="3787" operator="equal">
      <formula>"연"</formula>
    </cfRule>
  </conditionalFormatting>
  <conditionalFormatting sqref="V35:W35">
    <cfRule type="cellIs" dxfId="14230" priority="3027" operator="equal">
      <formula>"연"</formula>
    </cfRule>
    <cfRule type="cellIs" dxfId="14229" priority="3028" operator="equal">
      <formula>"연"</formula>
    </cfRule>
    <cfRule type="cellIs" dxfId="14228" priority="3029" operator="equal">
      <formula>"연"</formula>
    </cfRule>
    <cfRule type="cellIs" dxfId="14227" priority="3030" operator="equal">
      <formula>"연"</formula>
    </cfRule>
    <cfRule type="cellIs" dxfId="14226" priority="3031" operator="equal">
      <formula>"연"</formula>
    </cfRule>
    <cfRule type="cellIs" dxfId="14225" priority="3032" operator="equal">
      <formula>"연"</formula>
    </cfRule>
    <cfRule type="cellIs" dxfId="14224" priority="3033" operator="equal">
      <formula>"연"</formula>
    </cfRule>
    <cfRule type="cellIs" dxfId="14223" priority="3034" operator="equal">
      <formula>"연"</formula>
    </cfRule>
    <cfRule type="cellIs" dxfId="14222" priority="3035" operator="equal">
      <formula>"연"</formula>
    </cfRule>
    <cfRule type="cellIs" dxfId="14221" priority="3036" operator="equal">
      <formula>"연"</formula>
    </cfRule>
    <cfRule type="cellIs" dxfId="14220" priority="3037" operator="equal">
      <formula>"연"</formula>
    </cfRule>
    <cfRule type="cellIs" dxfId="14219" priority="3038" operator="equal">
      <formula>"연"</formula>
    </cfRule>
    <cfRule type="cellIs" dxfId="14218" priority="3039" operator="equal">
      <formula>"연"</formula>
    </cfRule>
    <cfRule type="cellIs" dxfId="14217" priority="3040" operator="equal">
      <formula>"연"</formula>
    </cfRule>
    <cfRule type="cellIs" dxfId="14216" priority="3041" operator="equal">
      <formula>"연"</formula>
    </cfRule>
    <cfRule type="cellIs" dxfId="14215" priority="3042" operator="equal">
      <formula>"연"</formula>
    </cfRule>
    <cfRule type="cellIs" dxfId="14214" priority="3043" operator="equal">
      <formula>"연"</formula>
    </cfRule>
    <cfRule type="cellIs" dxfId="14213" priority="3044" operator="equal">
      <formula>"연"</formula>
    </cfRule>
    <cfRule type="cellIs" dxfId="14212" priority="3045" operator="equal">
      <formula>"연"</formula>
    </cfRule>
    <cfRule type="cellIs" dxfId="14211" priority="3046" operator="equal">
      <formula>"연"</formula>
    </cfRule>
    <cfRule type="cellIs" dxfId="14210" priority="3047" operator="equal">
      <formula>"연"</formula>
    </cfRule>
    <cfRule type="cellIs" dxfId="14209" priority="3048" operator="equal">
      <formula>"연"</formula>
    </cfRule>
    <cfRule type="cellIs" dxfId="14208" priority="3049" operator="equal">
      <formula>"연"</formula>
    </cfRule>
    <cfRule type="cellIs" dxfId="14207" priority="3050" operator="equal">
      <formula>"연"</formula>
    </cfRule>
    <cfRule type="cellIs" dxfId="14206" priority="3051" operator="equal">
      <formula>"연"</formula>
    </cfRule>
    <cfRule type="cellIs" dxfId="14205" priority="3052" operator="equal">
      <formula>"연"</formula>
    </cfRule>
    <cfRule type="cellIs" dxfId="14204" priority="3053" operator="equal">
      <formula>"연"</formula>
    </cfRule>
    <cfRule type="cellIs" dxfId="14203" priority="3054" operator="equal">
      <formula>"연"</formula>
    </cfRule>
  </conditionalFormatting>
  <conditionalFormatting sqref="V35:X35">
    <cfRule type="cellIs" dxfId="14202" priority="2310" operator="equal">
      <formula>"연"</formula>
    </cfRule>
  </conditionalFormatting>
  <conditionalFormatting sqref="W20">
    <cfRule type="cellIs" dxfId="14201" priority="238" operator="equal">
      <formula>"연"</formula>
    </cfRule>
    <cfRule type="cellIs" dxfId="14200" priority="239" operator="equal">
      <formula>"연"</formula>
    </cfRule>
    <cfRule type="cellIs" dxfId="14199" priority="240" operator="equal">
      <formula>"연"</formula>
    </cfRule>
    <cfRule type="cellIs" dxfId="14198" priority="241" operator="equal">
      <formula>"연"</formula>
    </cfRule>
    <cfRule type="cellIs" dxfId="14197" priority="242" operator="equal">
      <formula>"연"</formula>
    </cfRule>
    <cfRule type="cellIs" dxfId="14196" priority="243" operator="equal">
      <formula>"연"</formula>
    </cfRule>
    <cfRule type="cellIs" dxfId="14195" priority="244" operator="equal">
      <formula>"연"</formula>
    </cfRule>
    <cfRule type="cellIs" dxfId="14194" priority="245" operator="equal">
      <formula>"연"</formula>
    </cfRule>
  </conditionalFormatting>
  <conditionalFormatting sqref="W33">
    <cfRule type="cellIs" dxfId="14193" priority="454" operator="equal">
      <formula>"연"</formula>
    </cfRule>
    <cfRule type="cellIs" dxfId="14192" priority="455" operator="equal">
      <formula>"연"</formula>
    </cfRule>
    <cfRule type="cellIs" dxfId="14191" priority="456" operator="equal">
      <formula>"연"</formula>
    </cfRule>
    <cfRule type="cellIs" dxfId="14190" priority="457" operator="equal">
      <formula>"연"</formula>
    </cfRule>
    <cfRule type="cellIs" dxfId="14189" priority="458" operator="equal">
      <formula>"연"</formula>
    </cfRule>
    <cfRule type="cellIs" dxfId="14188" priority="459" operator="equal">
      <formula>"연"</formula>
    </cfRule>
    <cfRule type="cellIs" dxfId="14187" priority="460" operator="equal">
      <formula>"연"</formula>
    </cfRule>
    <cfRule type="cellIs" dxfId="14186" priority="461" operator="equal">
      <formula>"연"</formula>
    </cfRule>
  </conditionalFormatting>
  <conditionalFormatting sqref="W34">
    <cfRule type="cellIs" dxfId="14185" priority="2367" operator="equal">
      <formula>"연"</formula>
    </cfRule>
    <cfRule type="cellIs" dxfId="14184" priority="2368" operator="equal">
      <formula>"연"</formula>
    </cfRule>
    <cfRule type="cellIs" dxfId="14183" priority="2369" operator="equal">
      <formula>"연"</formula>
    </cfRule>
    <cfRule type="cellIs" dxfId="14182" priority="2370" operator="equal">
      <formula>"연"</formula>
    </cfRule>
    <cfRule type="cellIs" dxfId="14181" priority="2371" operator="equal">
      <formula>"연"</formula>
    </cfRule>
    <cfRule type="cellIs" dxfId="14180" priority="2372" operator="equal">
      <formula>"연"</formula>
    </cfRule>
    <cfRule type="cellIs" dxfId="14179" priority="2373" operator="equal">
      <formula>"연"</formula>
    </cfRule>
    <cfRule type="cellIs" dxfId="14178" priority="2374" operator="equal">
      <formula>"연"</formula>
    </cfRule>
    <cfRule type="cellIs" dxfId="14177" priority="2375" operator="equal">
      <formula>"연"</formula>
    </cfRule>
    <cfRule type="cellIs" dxfId="14176" priority="2376" operator="equal">
      <formula>"연"</formula>
    </cfRule>
    <cfRule type="cellIs" dxfId="14175" priority="2377" operator="equal">
      <formula>"연"</formula>
    </cfRule>
    <cfRule type="cellIs" dxfId="14174" priority="2378" operator="equal">
      <formula>"연"</formula>
    </cfRule>
    <cfRule type="cellIs" dxfId="14173" priority="2379" operator="equal">
      <formula>"연"</formula>
    </cfRule>
    <cfRule type="cellIs" dxfId="14172" priority="2380" operator="equal">
      <formula>"연"</formula>
    </cfRule>
    <cfRule type="cellIs" dxfId="14171" priority="2381" operator="equal">
      <formula>"연"</formula>
    </cfRule>
    <cfRule type="cellIs" dxfId="14170" priority="2382" operator="equal">
      <formula>"연"</formula>
    </cfRule>
    <cfRule type="cellIs" dxfId="14169" priority="2383" operator="equal">
      <formula>"연"</formula>
    </cfRule>
    <cfRule type="cellIs" dxfId="14168" priority="2385" operator="equal">
      <formula>"연"</formula>
    </cfRule>
  </conditionalFormatting>
  <conditionalFormatting sqref="W36">
    <cfRule type="cellIs" dxfId="14167" priority="3735" operator="equal">
      <formula>"연"</formula>
    </cfRule>
    <cfRule type="cellIs" dxfId="14166" priority="3736" operator="equal">
      <formula>"연"</formula>
    </cfRule>
    <cfRule type="cellIs" dxfId="14165" priority="3737" operator="equal">
      <formula>"연"</formula>
    </cfRule>
    <cfRule type="cellIs" dxfId="14164" priority="3738" operator="equal">
      <formula>"연"</formula>
    </cfRule>
    <cfRule type="cellIs" dxfId="14163" priority="3739" operator="equal">
      <formula>"연"</formula>
    </cfRule>
    <cfRule type="cellIs" dxfId="14162" priority="3740" operator="equal">
      <formula>"연"</formula>
    </cfRule>
    <cfRule type="cellIs" dxfId="14161" priority="3741" operator="equal">
      <formula>"연"</formula>
    </cfRule>
    <cfRule type="cellIs" dxfId="14160" priority="3742" operator="equal">
      <formula>"연"</formula>
    </cfRule>
    <cfRule type="cellIs" dxfId="14159" priority="3743" operator="equal">
      <formula>"연"</formula>
    </cfRule>
    <cfRule type="cellIs" dxfId="14158" priority="3744" operator="equal">
      <formula>"연"</formula>
    </cfRule>
    <cfRule type="cellIs" dxfId="14157" priority="3745" operator="equal">
      <formula>"연"</formula>
    </cfRule>
    <cfRule type="cellIs" dxfId="14156" priority="3746" operator="equal">
      <formula>"연"</formula>
    </cfRule>
    <cfRule type="cellIs" dxfId="14155" priority="3747" operator="equal">
      <formula>"연"</formula>
    </cfRule>
    <cfRule type="cellIs" dxfId="14154" priority="3748" operator="equal">
      <formula>"연"</formula>
    </cfRule>
    <cfRule type="cellIs" dxfId="14153" priority="3749" operator="equal">
      <formula>"연"</formula>
    </cfRule>
    <cfRule type="cellIs" dxfId="14152" priority="3750" operator="equal">
      <formula>"연"</formula>
    </cfRule>
    <cfRule type="cellIs" dxfId="14151" priority="3751" operator="equal">
      <formula>"연"</formula>
    </cfRule>
    <cfRule type="cellIs" dxfId="14150" priority="3752" operator="equal">
      <formula>"연"</formula>
    </cfRule>
    <cfRule type="cellIs" dxfId="14149" priority="3753" operator="equal">
      <formula>"연"</formula>
    </cfRule>
    <cfRule type="cellIs" dxfId="14148" priority="3754" operator="equal">
      <formula>"연"</formula>
    </cfRule>
    <cfRule type="cellIs" dxfId="14147" priority="3755" operator="equal">
      <formula>"연"</formula>
    </cfRule>
    <cfRule type="cellIs" dxfId="14146" priority="3756" operator="equal">
      <formula>"연"</formula>
    </cfRule>
    <cfRule type="cellIs" dxfId="14145" priority="3757" operator="equal">
      <formula>"연"</formula>
    </cfRule>
    <cfRule type="cellIs" dxfId="14144" priority="3758" operator="equal">
      <formula>"연"</formula>
    </cfRule>
    <cfRule type="cellIs" dxfId="14143" priority="3759" operator="equal">
      <formula>"연"</formula>
    </cfRule>
    <cfRule type="cellIs" dxfId="14142" priority="3760" operator="equal">
      <formula>"연"</formula>
    </cfRule>
    <cfRule type="cellIs" dxfId="14141" priority="3761" operator="equal">
      <formula>"연"</formula>
    </cfRule>
  </conditionalFormatting>
  <conditionalFormatting sqref="W34:X34">
    <cfRule type="cellIs" dxfId="14140" priority="2384" operator="equal">
      <formula>"연"</formula>
    </cfRule>
  </conditionalFormatting>
  <conditionalFormatting sqref="W36:X36">
    <cfRule type="cellIs" dxfId="14139" priority="3026" operator="equal">
      <formula>"연"</formula>
    </cfRule>
  </conditionalFormatting>
  <conditionalFormatting sqref="W37:Y37">
    <cfRule type="cellIs" dxfId="14138" priority="2234" operator="equal">
      <formula>"연"</formula>
    </cfRule>
    <cfRule type="cellIs" dxfId="14137" priority="2235" operator="equal">
      <formula>"연"</formula>
    </cfRule>
    <cfRule type="cellIs" dxfId="14136" priority="2236" operator="equal">
      <formula>"연"</formula>
    </cfRule>
    <cfRule type="cellIs" dxfId="14135" priority="2237" operator="equal">
      <formula>"연"</formula>
    </cfRule>
    <cfRule type="cellIs" dxfId="14134" priority="2238" operator="equal">
      <formula>"연"</formula>
    </cfRule>
    <cfRule type="cellIs" dxfId="14133" priority="2239" operator="equal">
      <formula>"연"</formula>
    </cfRule>
    <cfRule type="cellIs" dxfId="14132" priority="2240" operator="equal">
      <formula>"연"</formula>
    </cfRule>
    <cfRule type="cellIs" dxfId="14131" priority="2241" operator="equal">
      <formula>"연"</formula>
    </cfRule>
    <cfRule type="cellIs" dxfId="14130" priority="2242" operator="equal">
      <formula>"연"</formula>
    </cfRule>
    <cfRule type="cellIs" dxfId="14129" priority="2243" operator="equal">
      <formula>"연"</formula>
    </cfRule>
    <cfRule type="cellIs" dxfId="14128" priority="2244" operator="equal">
      <formula>"연"</formula>
    </cfRule>
    <cfRule type="cellIs" dxfId="14127" priority="2245" operator="equal">
      <formula>"연"</formula>
    </cfRule>
    <cfRule type="cellIs" dxfId="14126" priority="2246" operator="equal">
      <formula>"연"</formula>
    </cfRule>
    <cfRule type="cellIs" dxfId="14125" priority="2247" operator="equal">
      <formula>"연"</formula>
    </cfRule>
    <cfRule type="cellIs" dxfId="14124" priority="2248" operator="equal">
      <formula>"연"</formula>
    </cfRule>
    <cfRule type="cellIs" dxfId="14123" priority="2249" operator="equal">
      <formula>"연"</formula>
    </cfRule>
    <cfRule type="cellIs" dxfId="14122" priority="2250" operator="equal">
      <formula>"연"</formula>
    </cfRule>
    <cfRule type="cellIs" dxfId="14121" priority="2251" operator="equal">
      <formula>"연"</formula>
    </cfRule>
    <cfRule type="cellIs" dxfId="14120" priority="2252" operator="equal">
      <formula>"연"</formula>
    </cfRule>
    <cfRule type="cellIs" dxfId="14119" priority="2253" operator="equal">
      <formula>"연"</formula>
    </cfRule>
  </conditionalFormatting>
  <conditionalFormatting sqref="X12">
    <cfRule type="cellIs" dxfId="14118" priority="446" operator="equal">
      <formula>"연"</formula>
    </cfRule>
    <cfRule type="cellIs" dxfId="14117" priority="447" operator="equal">
      <formula>"연"</formula>
    </cfRule>
    <cfRule type="cellIs" dxfId="14116" priority="448" operator="equal">
      <formula>"연"</formula>
    </cfRule>
    <cfRule type="cellIs" dxfId="14115" priority="449" operator="equal">
      <formula>"연"</formula>
    </cfRule>
    <cfRule type="cellIs" dxfId="14114" priority="450" operator="equal">
      <formula>"연"</formula>
    </cfRule>
    <cfRule type="cellIs" dxfId="14113" priority="451" operator="equal">
      <formula>"연"</formula>
    </cfRule>
    <cfRule type="cellIs" dxfId="14112" priority="452" operator="equal">
      <formula>"연"</formula>
    </cfRule>
    <cfRule type="cellIs" dxfId="14111" priority="453" operator="equal">
      <formula>"연"</formula>
    </cfRule>
  </conditionalFormatting>
  <conditionalFormatting sqref="X14">
    <cfRule type="cellIs" dxfId="14110" priority="438" operator="equal">
      <formula>"연"</formula>
    </cfRule>
    <cfRule type="cellIs" dxfId="14109" priority="439" operator="equal">
      <formula>"연"</formula>
    </cfRule>
    <cfRule type="cellIs" dxfId="14108" priority="440" operator="equal">
      <formula>"연"</formula>
    </cfRule>
    <cfRule type="cellIs" dxfId="14107" priority="441" operator="equal">
      <formula>"연"</formula>
    </cfRule>
    <cfRule type="cellIs" dxfId="14106" priority="442" operator="equal">
      <formula>"연"</formula>
    </cfRule>
    <cfRule type="cellIs" dxfId="14105" priority="443" operator="equal">
      <formula>"연"</formula>
    </cfRule>
    <cfRule type="cellIs" dxfId="14104" priority="444" operator="equal">
      <formula>"연"</formula>
    </cfRule>
    <cfRule type="cellIs" dxfId="14103" priority="445" operator="equal">
      <formula>"연"</formula>
    </cfRule>
  </conditionalFormatting>
  <conditionalFormatting sqref="X29">
    <cfRule type="cellIs" dxfId="14102" priority="430" operator="equal">
      <formula>"연"</formula>
    </cfRule>
    <cfRule type="cellIs" dxfId="14101" priority="431" operator="equal">
      <formula>"연"</formula>
    </cfRule>
    <cfRule type="cellIs" dxfId="14100" priority="432" operator="equal">
      <formula>"연"</formula>
    </cfRule>
    <cfRule type="cellIs" dxfId="14099" priority="433" operator="equal">
      <formula>"연"</formula>
    </cfRule>
    <cfRule type="cellIs" dxfId="14098" priority="434" operator="equal">
      <formula>"연"</formula>
    </cfRule>
    <cfRule type="cellIs" dxfId="14097" priority="435" operator="equal">
      <formula>"연"</formula>
    </cfRule>
    <cfRule type="cellIs" dxfId="14096" priority="436" operator="equal">
      <formula>"연"</formula>
    </cfRule>
    <cfRule type="cellIs" dxfId="14095" priority="437" operator="equal">
      <formula>"연"</formula>
    </cfRule>
  </conditionalFormatting>
  <conditionalFormatting sqref="X34">
    <cfRule type="cellIs" dxfId="14094" priority="3708" operator="equal">
      <formula>"연"</formula>
    </cfRule>
    <cfRule type="cellIs" dxfId="14093" priority="3709" operator="equal">
      <formula>"연"</formula>
    </cfRule>
    <cfRule type="cellIs" dxfId="14092" priority="3710" operator="equal">
      <formula>"연"</formula>
    </cfRule>
    <cfRule type="cellIs" dxfId="14091" priority="3711" operator="equal">
      <formula>"연"</formula>
    </cfRule>
    <cfRule type="cellIs" dxfId="14090" priority="3712" operator="equal">
      <formula>"연"</formula>
    </cfRule>
    <cfRule type="cellIs" dxfId="14089" priority="3713" operator="equal">
      <formula>"연"</formula>
    </cfRule>
    <cfRule type="cellIs" dxfId="14088" priority="3714" operator="equal">
      <formula>"연"</formula>
    </cfRule>
    <cfRule type="cellIs" dxfId="14087" priority="3715" operator="equal">
      <formula>"연"</formula>
    </cfRule>
    <cfRule type="cellIs" dxfId="14086" priority="3716" operator="equal">
      <formula>"연"</formula>
    </cfRule>
    <cfRule type="cellIs" dxfId="14085" priority="3717" operator="equal">
      <formula>"연"</formula>
    </cfRule>
    <cfRule type="cellIs" dxfId="14084" priority="3718" operator="equal">
      <formula>"연"</formula>
    </cfRule>
    <cfRule type="cellIs" dxfId="14083" priority="3719" operator="equal">
      <formula>"연"</formula>
    </cfRule>
    <cfRule type="cellIs" dxfId="14082" priority="3720" operator="equal">
      <formula>"연"</formula>
    </cfRule>
    <cfRule type="cellIs" dxfId="14081" priority="3721" operator="equal">
      <formula>"연"</formula>
    </cfRule>
    <cfRule type="cellIs" dxfId="14080" priority="3722" operator="equal">
      <formula>"연"</formula>
    </cfRule>
    <cfRule type="cellIs" dxfId="14079" priority="3723" operator="equal">
      <formula>"연"</formula>
    </cfRule>
    <cfRule type="cellIs" dxfId="14078" priority="3724" operator="equal">
      <formula>"연"</formula>
    </cfRule>
    <cfRule type="cellIs" dxfId="14077" priority="3725" operator="equal">
      <formula>"연"</formula>
    </cfRule>
    <cfRule type="cellIs" dxfId="14076" priority="3726" operator="equal">
      <formula>"연"</formula>
    </cfRule>
    <cfRule type="cellIs" dxfId="14075" priority="3727" operator="equal">
      <formula>"연"</formula>
    </cfRule>
    <cfRule type="cellIs" dxfId="14074" priority="3728" operator="equal">
      <formula>"연"</formula>
    </cfRule>
    <cfRule type="cellIs" dxfId="14073" priority="3729" operator="equal">
      <formula>"연"</formula>
    </cfRule>
    <cfRule type="cellIs" dxfId="14072" priority="3730" operator="equal">
      <formula>"연"</formula>
    </cfRule>
    <cfRule type="cellIs" dxfId="14071" priority="3731" operator="equal">
      <formula>"연"</formula>
    </cfRule>
    <cfRule type="cellIs" dxfId="14070" priority="3732" operator="equal">
      <formula>"연"</formula>
    </cfRule>
    <cfRule type="cellIs" dxfId="14069" priority="3733" operator="equal">
      <formula>"연"</formula>
    </cfRule>
    <cfRule type="cellIs" dxfId="14068" priority="3734" operator="equal">
      <formula>"연"</formula>
    </cfRule>
  </conditionalFormatting>
  <conditionalFormatting sqref="X35">
    <cfRule type="cellIs" dxfId="14067" priority="2292" operator="equal">
      <formula>"연"</formula>
    </cfRule>
    <cfRule type="cellIs" dxfId="14066" priority="2293" operator="equal">
      <formula>"연"</formula>
    </cfRule>
    <cfRule type="cellIs" dxfId="14065" priority="2294" operator="equal">
      <formula>"연"</formula>
    </cfRule>
    <cfRule type="cellIs" dxfId="14064" priority="2295" operator="equal">
      <formula>"연"</formula>
    </cfRule>
    <cfRule type="cellIs" dxfId="14063" priority="2296" operator="equal">
      <formula>"연"</formula>
    </cfRule>
    <cfRule type="cellIs" dxfId="14062" priority="2297" operator="equal">
      <formula>"연"</formula>
    </cfRule>
    <cfRule type="cellIs" dxfId="14061" priority="2298" operator="equal">
      <formula>"연"</formula>
    </cfRule>
    <cfRule type="cellIs" dxfId="14060" priority="2299" operator="equal">
      <formula>"연"</formula>
    </cfRule>
    <cfRule type="cellIs" dxfId="14059" priority="2300" operator="equal">
      <formula>"연"</formula>
    </cfRule>
    <cfRule type="cellIs" dxfId="14058" priority="2301" operator="equal">
      <formula>"연"</formula>
    </cfRule>
    <cfRule type="cellIs" dxfId="14057" priority="2302" operator="equal">
      <formula>"연"</formula>
    </cfRule>
    <cfRule type="cellIs" dxfId="14056" priority="2303" operator="equal">
      <formula>"연"</formula>
    </cfRule>
    <cfRule type="cellIs" dxfId="14055" priority="2304" operator="equal">
      <formula>"연"</formula>
    </cfRule>
    <cfRule type="cellIs" dxfId="14054" priority="2305" operator="equal">
      <formula>"연"</formula>
    </cfRule>
    <cfRule type="cellIs" dxfId="14053" priority="2306" operator="equal">
      <formula>"연"</formula>
    </cfRule>
    <cfRule type="cellIs" dxfId="14052" priority="2307" operator="equal">
      <formula>"연"</formula>
    </cfRule>
    <cfRule type="cellIs" dxfId="14051" priority="2308" operator="equal">
      <formula>"연"</formula>
    </cfRule>
    <cfRule type="cellIs" dxfId="14050" priority="2309" operator="equal">
      <formula>"연"</formula>
    </cfRule>
    <cfRule type="cellIs" dxfId="14049" priority="2311" operator="equal">
      <formula>"연"</formula>
    </cfRule>
  </conditionalFormatting>
  <conditionalFormatting sqref="X36">
    <cfRule type="cellIs" dxfId="14048" priority="3000" operator="equal">
      <formula>"연"</formula>
    </cfRule>
    <cfRule type="cellIs" dxfId="14047" priority="3001" operator="equal">
      <formula>"연"</formula>
    </cfRule>
    <cfRule type="cellIs" dxfId="14046" priority="3002" operator="equal">
      <formula>"연"</formula>
    </cfRule>
    <cfRule type="cellIs" dxfId="14045" priority="3003" operator="equal">
      <formula>"연"</formula>
    </cfRule>
    <cfRule type="cellIs" dxfId="14044" priority="3004" operator="equal">
      <formula>"연"</formula>
    </cfRule>
    <cfRule type="cellIs" dxfId="14043" priority="3005" operator="equal">
      <formula>"연"</formula>
    </cfRule>
    <cfRule type="cellIs" dxfId="14042" priority="3006" operator="equal">
      <formula>"연"</formula>
    </cfRule>
    <cfRule type="cellIs" dxfId="14041" priority="3007" operator="equal">
      <formula>"연"</formula>
    </cfRule>
    <cfRule type="cellIs" dxfId="14040" priority="3008" operator="equal">
      <formula>"연"</formula>
    </cfRule>
    <cfRule type="cellIs" dxfId="14039" priority="3009" operator="equal">
      <formula>"연"</formula>
    </cfRule>
    <cfRule type="cellIs" dxfId="14038" priority="3010" operator="equal">
      <formula>"연"</formula>
    </cfRule>
    <cfRule type="cellIs" dxfId="14037" priority="3011" operator="equal">
      <formula>"연"</formula>
    </cfRule>
    <cfRule type="cellIs" dxfId="14036" priority="3012" operator="equal">
      <formula>"연"</formula>
    </cfRule>
    <cfRule type="cellIs" dxfId="14035" priority="3013" operator="equal">
      <formula>"연"</formula>
    </cfRule>
    <cfRule type="cellIs" dxfId="14034" priority="3014" operator="equal">
      <formula>"연"</formula>
    </cfRule>
    <cfRule type="cellIs" dxfId="14033" priority="3015" operator="equal">
      <formula>"연"</formula>
    </cfRule>
    <cfRule type="cellIs" dxfId="14032" priority="3016" operator="equal">
      <formula>"연"</formula>
    </cfRule>
    <cfRule type="cellIs" dxfId="14031" priority="3017" operator="equal">
      <formula>"연"</formula>
    </cfRule>
    <cfRule type="cellIs" dxfId="14030" priority="3018" operator="equal">
      <formula>"연"</formula>
    </cfRule>
    <cfRule type="cellIs" dxfId="14029" priority="3019" operator="equal">
      <formula>"연"</formula>
    </cfRule>
    <cfRule type="cellIs" dxfId="14028" priority="3020" operator="equal">
      <formula>"연"</formula>
    </cfRule>
    <cfRule type="cellIs" dxfId="14027" priority="3021" operator="equal">
      <formula>"연"</formula>
    </cfRule>
    <cfRule type="cellIs" dxfId="14026" priority="3022" operator="equal">
      <formula>"연"</formula>
    </cfRule>
    <cfRule type="cellIs" dxfId="14025" priority="3023" operator="equal">
      <formula>"연"</formula>
    </cfRule>
    <cfRule type="cellIs" dxfId="14024" priority="3024" operator="equal">
      <formula>"연"</formula>
    </cfRule>
    <cfRule type="cellIs" dxfId="14023" priority="3025" operator="equal">
      <formula>"연"</formula>
    </cfRule>
  </conditionalFormatting>
  <conditionalFormatting sqref="X36:Z36">
    <cfRule type="cellIs" dxfId="14022" priority="2997" operator="equal">
      <formula>"연"</formula>
    </cfRule>
    <cfRule type="cellIs" dxfId="14021" priority="2998" operator="equal">
      <formula>"연"</formula>
    </cfRule>
  </conditionalFormatting>
  <conditionalFormatting sqref="Y8">
    <cfRule type="cellIs" dxfId="14020" priority="414" operator="equal">
      <formula>"연"</formula>
    </cfRule>
    <cfRule type="cellIs" dxfId="14019" priority="415" operator="equal">
      <formula>"연"</formula>
    </cfRule>
    <cfRule type="cellIs" dxfId="14018" priority="416" operator="equal">
      <formula>"연"</formula>
    </cfRule>
    <cfRule type="cellIs" dxfId="14017" priority="417" operator="equal">
      <formula>"연"</formula>
    </cfRule>
    <cfRule type="cellIs" dxfId="14016" priority="418" operator="equal">
      <formula>"연"</formula>
    </cfRule>
    <cfRule type="cellIs" dxfId="14015" priority="419" operator="equal">
      <formula>"연"</formula>
    </cfRule>
    <cfRule type="cellIs" dxfId="14014" priority="420" operator="equal">
      <formula>"연"</formula>
    </cfRule>
    <cfRule type="cellIs" dxfId="14013" priority="421" operator="equal">
      <formula>"연"</formula>
    </cfRule>
  </conditionalFormatting>
  <conditionalFormatting sqref="Y21">
    <cfRule type="cellIs" dxfId="14012" priority="398" operator="equal">
      <formula>"연"</formula>
    </cfRule>
    <cfRule type="cellIs" dxfId="14011" priority="399" operator="equal">
      <formula>"연"</formula>
    </cfRule>
    <cfRule type="cellIs" dxfId="14010" priority="400" operator="equal">
      <formula>"연"</formula>
    </cfRule>
    <cfRule type="cellIs" dxfId="14009" priority="401" operator="equal">
      <formula>"연"</formula>
    </cfRule>
    <cfRule type="cellIs" dxfId="14008" priority="402" operator="equal">
      <formula>"연"</formula>
    </cfRule>
    <cfRule type="cellIs" dxfId="14007" priority="403" operator="equal">
      <formula>"연"</formula>
    </cfRule>
    <cfRule type="cellIs" dxfId="14006" priority="404" operator="equal">
      <formula>"연"</formula>
    </cfRule>
    <cfRule type="cellIs" dxfId="14005" priority="405" operator="equal">
      <formula>"연"</formula>
    </cfRule>
  </conditionalFormatting>
  <conditionalFormatting sqref="Y32">
    <cfRule type="cellIs" dxfId="14004" priority="422" operator="equal">
      <formula>"연"</formula>
    </cfRule>
    <cfRule type="cellIs" dxfId="14003" priority="423" operator="equal">
      <formula>"연"</formula>
    </cfRule>
    <cfRule type="cellIs" dxfId="14002" priority="424" operator="equal">
      <formula>"연"</formula>
    </cfRule>
    <cfRule type="cellIs" dxfId="14001" priority="425" operator="equal">
      <formula>"연"</formula>
    </cfRule>
    <cfRule type="cellIs" dxfId="14000" priority="426" operator="equal">
      <formula>"연"</formula>
    </cfRule>
    <cfRule type="cellIs" dxfId="13999" priority="427" operator="equal">
      <formula>"연"</formula>
    </cfRule>
    <cfRule type="cellIs" dxfId="13998" priority="428" operator="equal">
      <formula>"연"</formula>
    </cfRule>
    <cfRule type="cellIs" dxfId="13997" priority="429" operator="equal">
      <formula>"연"</formula>
    </cfRule>
  </conditionalFormatting>
  <conditionalFormatting sqref="Y34">
    <cfRule type="cellIs" dxfId="13996" priority="2348" operator="equal">
      <formula>"연"</formula>
    </cfRule>
    <cfRule type="cellIs" dxfId="13995" priority="2349" operator="equal">
      <formula>"연"</formula>
    </cfRule>
    <cfRule type="cellIs" dxfId="13994" priority="2350" operator="equal">
      <formula>"연"</formula>
    </cfRule>
    <cfRule type="cellIs" dxfId="13993" priority="2351" operator="equal">
      <formula>"연"</formula>
    </cfRule>
    <cfRule type="cellIs" dxfId="13992" priority="2352" operator="equal">
      <formula>"연"</formula>
    </cfRule>
    <cfRule type="cellIs" dxfId="13991" priority="2353" operator="equal">
      <formula>"연"</formula>
    </cfRule>
    <cfRule type="cellIs" dxfId="13990" priority="2354" operator="equal">
      <formula>"연"</formula>
    </cfRule>
    <cfRule type="cellIs" dxfId="13989" priority="2355" operator="equal">
      <formula>"연"</formula>
    </cfRule>
    <cfRule type="cellIs" dxfId="13988" priority="2356" operator="equal">
      <formula>"연"</formula>
    </cfRule>
    <cfRule type="cellIs" dxfId="13987" priority="2357" operator="equal">
      <formula>"연"</formula>
    </cfRule>
    <cfRule type="cellIs" dxfId="13986" priority="2358" operator="equal">
      <formula>"연"</formula>
    </cfRule>
    <cfRule type="cellIs" dxfId="13985" priority="2359" operator="equal">
      <formula>"연"</formula>
    </cfRule>
    <cfRule type="cellIs" dxfId="13984" priority="2360" operator="equal">
      <formula>"연"</formula>
    </cfRule>
    <cfRule type="cellIs" dxfId="13983" priority="2361" operator="equal">
      <formula>"연"</formula>
    </cfRule>
    <cfRule type="cellIs" dxfId="13982" priority="2362" operator="equal">
      <formula>"연"</formula>
    </cfRule>
    <cfRule type="cellIs" dxfId="13981" priority="2363" operator="equal">
      <formula>"연"</formula>
    </cfRule>
    <cfRule type="cellIs" dxfId="13980" priority="2364" operator="equal">
      <formula>"연"</formula>
    </cfRule>
    <cfRule type="cellIs" dxfId="13979" priority="2365" operator="equal">
      <formula>"연"</formula>
    </cfRule>
    <cfRule type="cellIs" dxfId="13978" priority="2366" operator="equal">
      <formula>"연"</formula>
    </cfRule>
  </conditionalFormatting>
  <conditionalFormatting sqref="Y35">
    <cfRule type="cellIs" dxfId="13977" priority="3681" operator="equal">
      <formula>"연"</formula>
    </cfRule>
    <cfRule type="cellIs" dxfId="13976" priority="3682" operator="equal">
      <formula>"연"</formula>
    </cfRule>
    <cfRule type="cellIs" dxfId="13975" priority="3683" operator="equal">
      <formula>"연"</formula>
    </cfRule>
    <cfRule type="cellIs" dxfId="13974" priority="3684" operator="equal">
      <formula>"연"</formula>
    </cfRule>
    <cfRule type="cellIs" dxfId="13973" priority="3685" operator="equal">
      <formula>"연"</formula>
    </cfRule>
    <cfRule type="cellIs" dxfId="13972" priority="3686" operator="equal">
      <formula>"연"</formula>
    </cfRule>
    <cfRule type="cellIs" dxfId="13971" priority="3687" operator="equal">
      <formula>"연"</formula>
    </cfRule>
    <cfRule type="cellIs" dxfId="13970" priority="3688" operator="equal">
      <formula>"연"</formula>
    </cfRule>
    <cfRule type="cellIs" dxfId="13969" priority="3689" operator="equal">
      <formula>"연"</formula>
    </cfRule>
    <cfRule type="cellIs" dxfId="13968" priority="3690" operator="equal">
      <formula>"연"</formula>
    </cfRule>
    <cfRule type="cellIs" dxfId="13967" priority="3691" operator="equal">
      <formula>"연"</formula>
    </cfRule>
    <cfRule type="cellIs" dxfId="13966" priority="3692" operator="equal">
      <formula>"연"</formula>
    </cfRule>
    <cfRule type="cellIs" dxfId="13965" priority="3693" operator="equal">
      <formula>"연"</formula>
    </cfRule>
    <cfRule type="cellIs" dxfId="13964" priority="3694" operator="equal">
      <formula>"연"</formula>
    </cfRule>
    <cfRule type="cellIs" dxfId="13963" priority="3695" operator="equal">
      <formula>"연"</formula>
    </cfRule>
    <cfRule type="cellIs" dxfId="13962" priority="3696" operator="equal">
      <formula>"연"</formula>
    </cfRule>
    <cfRule type="cellIs" dxfId="13961" priority="3697" operator="equal">
      <formula>"연"</formula>
    </cfRule>
    <cfRule type="cellIs" dxfId="13960" priority="3698" operator="equal">
      <formula>"연"</formula>
    </cfRule>
    <cfRule type="cellIs" dxfId="13959" priority="3699" operator="equal">
      <formula>"연"</formula>
    </cfRule>
    <cfRule type="cellIs" dxfId="13958" priority="3700" operator="equal">
      <formula>"연"</formula>
    </cfRule>
    <cfRule type="cellIs" dxfId="13957" priority="3701" operator="equal">
      <formula>"연"</formula>
    </cfRule>
    <cfRule type="cellIs" dxfId="13956" priority="3702" operator="equal">
      <formula>"연"</formula>
    </cfRule>
    <cfRule type="cellIs" dxfId="13955" priority="3703" operator="equal">
      <formula>"연"</formula>
    </cfRule>
    <cfRule type="cellIs" dxfId="13954" priority="3704" operator="equal">
      <formula>"연"</formula>
    </cfRule>
    <cfRule type="cellIs" dxfId="13953" priority="3705" operator="equal">
      <formula>"연"</formula>
    </cfRule>
    <cfRule type="cellIs" dxfId="13952" priority="3706" operator="equal">
      <formula>"연"</formula>
    </cfRule>
    <cfRule type="cellIs" dxfId="13951" priority="3707" operator="equal">
      <formula>"연"</formula>
    </cfRule>
  </conditionalFormatting>
  <conditionalFormatting sqref="Y35:Y36">
    <cfRule type="cellIs" dxfId="13950" priority="2999" operator="equal">
      <formula>"연"</formula>
    </cfRule>
  </conditionalFormatting>
  <conditionalFormatting sqref="Y36">
    <cfRule type="cellIs" dxfId="13949" priority="2971" operator="equal">
      <formula>"연"</formula>
    </cfRule>
    <cfRule type="cellIs" dxfId="13948" priority="2972" operator="equal">
      <formula>"연"</formula>
    </cfRule>
    <cfRule type="cellIs" dxfId="13947" priority="2973" operator="equal">
      <formula>"연"</formula>
    </cfRule>
    <cfRule type="cellIs" dxfId="13946" priority="2974" operator="equal">
      <formula>"연"</formula>
    </cfRule>
    <cfRule type="cellIs" dxfId="13945" priority="2975" operator="equal">
      <formula>"연"</formula>
    </cfRule>
    <cfRule type="cellIs" dxfId="13944" priority="2976" operator="equal">
      <formula>"연"</formula>
    </cfRule>
    <cfRule type="cellIs" dxfId="13943" priority="2977" operator="equal">
      <formula>"연"</formula>
    </cfRule>
    <cfRule type="cellIs" dxfId="13942" priority="2978" operator="equal">
      <formula>"연"</formula>
    </cfRule>
    <cfRule type="cellIs" dxfId="13941" priority="2979" operator="equal">
      <formula>"연"</formula>
    </cfRule>
    <cfRule type="cellIs" dxfId="13940" priority="2980" operator="equal">
      <formula>"연"</formula>
    </cfRule>
    <cfRule type="cellIs" dxfId="13939" priority="2981" operator="equal">
      <formula>"연"</formula>
    </cfRule>
    <cfRule type="cellIs" dxfId="13938" priority="2982" operator="equal">
      <formula>"연"</formula>
    </cfRule>
    <cfRule type="cellIs" dxfId="13937" priority="2983" operator="equal">
      <formula>"연"</formula>
    </cfRule>
    <cfRule type="cellIs" dxfId="13936" priority="2984" operator="equal">
      <formula>"연"</formula>
    </cfRule>
    <cfRule type="cellIs" dxfId="13935" priority="2985" operator="equal">
      <formula>"연"</formula>
    </cfRule>
    <cfRule type="cellIs" dxfId="13934" priority="2986" operator="equal">
      <formula>"연"</formula>
    </cfRule>
    <cfRule type="cellIs" dxfId="13933" priority="2987" operator="equal">
      <formula>"연"</formula>
    </cfRule>
    <cfRule type="cellIs" dxfId="13932" priority="2988" operator="equal">
      <formula>"연"</formula>
    </cfRule>
    <cfRule type="cellIs" dxfId="13931" priority="2989" operator="equal">
      <formula>"연"</formula>
    </cfRule>
    <cfRule type="cellIs" dxfId="13930" priority="2990" operator="equal">
      <formula>"연"</formula>
    </cfRule>
    <cfRule type="cellIs" dxfId="13929" priority="2991" operator="equal">
      <formula>"연"</formula>
    </cfRule>
    <cfRule type="cellIs" dxfId="13928" priority="2992" operator="equal">
      <formula>"연"</formula>
    </cfRule>
    <cfRule type="cellIs" dxfId="13927" priority="2993" operator="equal">
      <formula>"연"</formula>
    </cfRule>
    <cfRule type="cellIs" dxfId="13926" priority="2994" operator="equal">
      <formula>"연"</formula>
    </cfRule>
    <cfRule type="cellIs" dxfId="13925" priority="2995" operator="equal">
      <formula>"연"</formula>
    </cfRule>
    <cfRule type="cellIs" dxfId="13924" priority="2996" operator="equal">
      <formula>"연"</formula>
    </cfRule>
  </conditionalFormatting>
  <conditionalFormatting sqref="Y34:Z34">
    <cfRule type="cellIs" dxfId="13923" priority="2346" operator="equal">
      <formula>"연"</formula>
    </cfRule>
  </conditionalFormatting>
  <conditionalFormatting sqref="Z13">
    <cfRule type="cellIs" dxfId="13922" priority="382" operator="equal">
      <formula>"연"</formula>
    </cfRule>
    <cfRule type="cellIs" dxfId="13921" priority="383" operator="equal">
      <formula>"연"</formula>
    </cfRule>
    <cfRule type="cellIs" dxfId="13920" priority="384" operator="equal">
      <formula>"연"</formula>
    </cfRule>
    <cfRule type="cellIs" dxfId="13919" priority="385" operator="equal">
      <formula>"연"</formula>
    </cfRule>
    <cfRule type="cellIs" dxfId="13918" priority="386" operator="equal">
      <formula>"연"</formula>
    </cfRule>
    <cfRule type="cellIs" dxfId="13917" priority="387" operator="equal">
      <formula>"연"</formula>
    </cfRule>
    <cfRule type="cellIs" dxfId="13916" priority="388" operator="equal">
      <formula>"연"</formula>
    </cfRule>
    <cfRule type="cellIs" dxfId="13915" priority="389" operator="equal">
      <formula>"연"</formula>
    </cfRule>
  </conditionalFormatting>
  <conditionalFormatting sqref="Z16">
    <cfRule type="cellIs" dxfId="13914" priority="406" operator="equal">
      <formula>"연"</formula>
    </cfRule>
    <cfRule type="cellIs" dxfId="13913" priority="407" operator="equal">
      <formula>"연"</formula>
    </cfRule>
    <cfRule type="cellIs" dxfId="13912" priority="408" operator="equal">
      <formula>"연"</formula>
    </cfRule>
    <cfRule type="cellIs" dxfId="13911" priority="409" operator="equal">
      <formula>"연"</formula>
    </cfRule>
    <cfRule type="cellIs" dxfId="13910" priority="410" operator="equal">
      <formula>"연"</formula>
    </cfRule>
    <cfRule type="cellIs" dxfId="13909" priority="411" operator="equal">
      <formula>"연"</formula>
    </cfRule>
    <cfRule type="cellIs" dxfId="13908" priority="412" operator="equal">
      <formula>"연"</formula>
    </cfRule>
    <cfRule type="cellIs" dxfId="13907" priority="413" operator="equal">
      <formula>"연"</formula>
    </cfRule>
  </conditionalFormatting>
  <conditionalFormatting sqref="Z28">
    <cfRule type="cellIs" dxfId="13906" priority="390" operator="equal">
      <formula>"연"</formula>
    </cfRule>
    <cfRule type="cellIs" dxfId="13905" priority="391" operator="equal">
      <formula>"연"</formula>
    </cfRule>
    <cfRule type="cellIs" dxfId="13904" priority="392" operator="equal">
      <formula>"연"</formula>
    </cfRule>
    <cfRule type="cellIs" dxfId="13903" priority="393" operator="equal">
      <formula>"연"</formula>
    </cfRule>
    <cfRule type="cellIs" dxfId="13902" priority="394" operator="equal">
      <formula>"연"</formula>
    </cfRule>
    <cfRule type="cellIs" dxfId="13901" priority="395" operator="equal">
      <formula>"연"</formula>
    </cfRule>
    <cfRule type="cellIs" dxfId="13900" priority="396" operator="equal">
      <formula>"연"</formula>
    </cfRule>
    <cfRule type="cellIs" dxfId="13899" priority="397" operator="equal">
      <formula>"연"</formula>
    </cfRule>
  </conditionalFormatting>
  <conditionalFormatting sqref="Z34">
    <cfRule type="cellIs" dxfId="13898" priority="2330" operator="equal">
      <formula>"연"</formula>
    </cfRule>
    <cfRule type="cellIs" dxfId="13897" priority="2331" operator="equal">
      <formula>"연"</formula>
    </cfRule>
    <cfRule type="cellIs" dxfId="13896" priority="2332" operator="equal">
      <formula>"연"</formula>
    </cfRule>
    <cfRule type="cellIs" dxfId="13895" priority="2333" operator="equal">
      <formula>"연"</formula>
    </cfRule>
    <cfRule type="cellIs" dxfId="13894" priority="2334" operator="equal">
      <formula>"연"</formula>
    </cfRule>
    <cfRule type="cellIs" dxfId="13893" priority="2335" operator="equal">
      <formula>"연"</formula>
    </cfRule>
    <cfRule type="cellIs" dxfId="13892" priority="2336" operator="equal">
      <formula>"연"</formula>
    </cfRule>
    <cfRule type="cellIs" dxfId="13891" priority="2337" operator="equal">
      <formula>"연"</formula>
    </cfRule>
    <cfRule type="cellIs" dxfId="13890" priority="2338" operator="equal">
      <formula>"연"</formula>
    </cfRule>
    <cfRule type="cellIs" dxfId="13889" priority="2339" operator="equal">
      <formula>"연"</formula>
    </cfRule>
    <cfRule type="cellIs" dxfId="13888" priority="2340" operator="equal">
      <formula>"연"</formula>
    </cfRule>
    <cfRule type="cellIs" dxfId="13887" priority="2341" operator="equal">
      <formula>"연"</formula>
    </cfRule>
    <cfRule type="cellIs" dxfId="13886" priority="2342" operator="equal">
      <formula>"연"</formula>
    </cfRule>
    <cfRule type="cellIs" dxfId="13885" priority="2343" operator="equal">
      <formula>"연"</formula>
    </cfRule>
    <cfRule type="cellIs" dxfId="13884" priority="2344" operator="equal">
      <formula>"연"</formula>
    </cfRule>
    <cfRule type="cellIs" dxfId="13883" priority="2345" operator="equal">
      <formula>"연"</formula>
    </cfRule>
    <cfRule type="cellIs" dxfId="13882" priority="2347" operator="equal">
      <formula>"연"</formula>
    </cfRule>
  </conditionalFormatting>
  <conditionalFormatting sqref="Z35">
    <cfRule type="cellIs" dxfId="13881" priority="2272" operator="equal">
      <formula>"연"</formula>
    </cfRule>
    <cfRule type="cellIs" dxfId="13880" priority="2273" operator="equal">
      <formula>"연"</formula>
    </cfRule>
    <cfRule type="cellIs" dxfId="13879" priority="2274" operator="equal">
      <formula>"연"</formula>
    </cfRule>
    <cfRule type="cellIs" dxfId="13878" priority="2275" operator="equal">
      <formula>"연"</formula>
    </cfRule>
    <cfRule type="cellIs" dxfId="13877" priority="2276" operator="equal">
      <formula>"연"</formula>
    </cfRule>
    <cfRule type="cellIs" dxfId="13876" priority="2277" operator="equal">
      <formula>"연"</formula>
    </cfRule>
    <cfRule type="cellIs" dxfId="13875" priority="2278" operator="equal">
      <formula>"연"</formula>
    </cfRule>
    <cfRule type="cellIs" dxfId="13874" priority="2279" operator="equal">
      <formula>"연"</formula>
    </cfRule>
    <cfRule type="cellIs" dxfId="13873" priority="2280" operator="equal">
      <formula>"연"</formula>
    </cfRule>
    <cfRule type="cellIs" dxfId="13872" priority="2281" operator="equal">
      <formula>"연"</formula>
    </cfRule>
    <cfRule type="cellIs" dxfId="13871" priority="2282" operator="equal">
      <formula>"연"</formula>
    </cfRule>
    <cfRule type="cellIs" dxfId="13870" priority="2283" operator="equal">
      <formula>"연"</formula>
    </cfRule>
    <cfRule type="cellIs" dxfId="13869" priority="2284" operator="equal">
      <formula>"연"</formula>
    </cfRule>
    <cfRule type="cellIs" dxfId="13868" priority="2285" operator="equal">
      <formula>"연"</formula>
    </cfRule>
    <cfRule type="cellIs" dxfId="13867" priority="2286" operator="equal">
      <formula>"연"</formula>
    </cfRule>
    <cfRule type="cellIs" dxfId="13866" priority="2287" operator="equal">
      <formula>"연"</formula>
    </cfRule>
    <cfRule type="cellIs" dxfId="13865" priority="2288" operator="equal">
      <formula>"연"</formula>
    </cfRule>
    <cfRule type="cellIs" dxfId="13864" priority="2289" operator="equal">
      <formula>"연"</formula>
    </cfRule>
    <cfRule type="cellIs" dxfId="13863" priority="2290" operator="equal">
      <formula>"연"</formula>
    </cfRule>
    <cfRule type="cellIs" dxfId="13862" priority="2291" operator="equal">
      <formula>"연"</formula>
    </cfRule>
  </conditionalFormatting>
  <conditionalFormatting sqref="Z36">
    <cfRule type="cellIs" dxfId="13861" priority="3655" operator="equal">
      <formula>"연"</formula>
    </cfRule>
    <cfRule type="cellIs" dxfId="13860" priority="3656" operator="equal">
      <formula>"연"</formula>
    </cfRule>
    <cfRule type="cellIs" dxfId="13859" priority="3657" operator="equal">
      <formula>"연"</formula>
    </cfRule>
    <cfRule type="cellIs" dxfId="13858" priority="3658" operator="equal">
      <formula>"연"</formula>
    </cfRule>
    <cfRule type="cellIs" dxfId="13857" priority="3659" operator="equal">
      <formula>"연"</formula>
    </cfRule>
    <cfRule type="cellIs" dxfId="13856" priority="3660" operator="equal">
      <formula>"연"</formula>
    </cfRule>
    <cfRule type="cellIs" dxfId="13855" priority="3661" operator="equal">
      <formula>"연"</formula>
    </cfRule>
    <cfRule type="cellIs" dxfId="13854" priority="3662" operator="equal">
      <formula>"연"</formula>
    </cfRule>
    <cfRule type="cellIs" dxfId="13853" priority="3663" operator="equal">
      <formula>"연"</formula>
    </cfRule>
    <cfRule type="cellIs" dxfId="13852" priority="3664" operator="equal">
      <formula>"연"</formula>
    </cfRule>
    <cfRule type="cellIs" dxfId="13851" priority="3665" operator="equal">
      <formula>"연"</formula>
    </cfRule>
    <cfRule type="cellIs" dxfId="13850" priority="3666" operator="equal">
      <formula>"연"</formula>
    </cfRule>
    <cfRule type="cellIs" dxfId="13849" priority="3667" operator="equal">
      <formula>"연"</formula>
    </cfRule>
    <cfRule type="cellIs" dxfId="13848" priority="3668" operator="equal">
      <formula>"연"</formula>
    </cfRule>
    <cfRule type="cellIs" dxfId="13847" priority="3669" operator="equal">
      <formula>"연"</formula>
    </cfRule>
    <cfRule type="cellIs" dxfId="13846" priority="3670" operator="equal">
      <formula>"연"</formula>
    </cfRule>
    <cfRule type="cellIs" dxfId="13845" priority="3671" operator="equal">
      <formula>"연"</formula>
    </cfRule>
    <cfRule type="cellIs" dxfId="13844" priority="3672" operator="equal">
      <formula>"연"</formula>
    </cfRule>
    <cfRule type="cellIs" dxfId="13843" priority="3673" operator="equal">
      <formula>"연"</formula>
    </cfRule>
    <cfRule type="cellIs" dxfId="13842" priority="3674" operator="equal">
      <formula>"연"</formula>
    </cfRule>
    <cfRule type="cellIs" dxfId="13841" priority="3675" operator="equal">
      <formula>"연"</formula>
    </cfRule>
    <cfRule type="cellIs" dxfId="13840" priority="3676" operator="equal">
      <formula>"연"</formula>
    </cfRule>
    <cfRule type="cellIs" dxfId="13839" priority="3677" operator="equal">
      <formula>"연"</formula>
    </cfRule>
    <cfRule type="cellIs" dxfId="13838" priority="3678" operator="equal">
      <formula>"연"</formula>
    </cfRule>
    <cfRule type="cellIs" dxfId="13837" priority="3679" operator="equal">
      <formula>"연"</formula>
    </cfRule>
    <cfRule type="cellIs" dxfId="13836" priority="3680" operator="equal">
      <formula>"연"</formula>
    </cfRule>
  </conditionalFormatting>
  <conditionalFormatting sqref="Z37">
    <cfRule type="cellIs" dxfId="13835" priority="2943" operator="equal">
      <formula>"연"</formula>
    </cfRule>
    <cfRule type="cellIs" dxfId="13834" priority="2944" operator="equal">
      <formula>"연"</formula>
    </cfRule>
    <cfRule type="cellIs" dxfId="13833" priority="2945" operator="equal">
      <formula>"연"</formula>
    </cfRule>
    <cfRule type="cellIs" dxfId="13832" priority="2946" operator="equal">
      <formula>"연"</formula>
    </cfRule>
    <cfRule type="cellIs" dxfId="13831" priority="2947" operator="equal">
      <formula>"연"</formula>
    </cfRule>
    <cfRule type="cellIs" dxfId="13830" priority="2948" operator="equal">
      <formula>"연"</formula>
    </cfRule>
    <cfRule type="cellIs" dxfId="13829" priority="2949" operator="equal">
      <formula>"연"</formula>
    </cfRule>
    <cfRule type="cellIs" dxfId="13828" priority="2950" operator="equal">
      <formula>"연"</formula>
    </cfRule>
    <cfRule type="cellIs" dxfId="13827" priority="2951" operator="equal">
      <formula>"연"</formula>
    </cfRule>
    <cfRule type="cellIs" dxfId="13826" priority="2952" operator="equal">
      <formula>"연"</formula>
    </cfRule>
    <cfRule type="cellIs" dxfId="13825" priority="2953" operator="equal">
      <formula>"연"</formula>
    </cfRule>
    <cfRule type="cellIs" dxfId="13824" priority="2954" operator="equal">
      <formula>"연"</formula>
    </cfRule>
    <cfRule type="cellIs" dxfId="13823" priority="2955" operator="equal">
      <formula>"연"</formula>
    </cfRule>
    <cfRule type="cellIs" dxfId="13822" priority="2956" operator="equal">
      <formula>"연"</formula>
    </cfRule>
    <cfRule type="cellIs" dxfId="13821" priority="2957" operator="equal">
      <formula>"연"</formula>
    </cfRule>
    <cfRule type="cellIs" dxfId="13820" priority="2958" operator="equal">
      <formula>"연"</formula>
    </cfRule>
    <cfRule type="cellIs" dxfId="13819" priority="2959" operator="equal">
      <formula>"연"</formula>
    </cfRule>
    <cfRule type="cellIs" dxfId="13818" priority="2960" operator="equal">
      <formula>"연"</formula>
    </cfRule>
    <cfRule type="cellIs" dxfId="13817" priority="2961" operator="equal">
      <formula>"연"</formula>
    </cfRule>
    <cfRule type="cellIs" dxfId="13816" priority="2962" operator="equal">
      <formula>"연"</formula>
    </cfRule>
    <cfRule type="cellIs" dxfId="13815" priority="2963" operator="equal">
      <formula>"연"</formula>
    </cfRule>
    <cfRule type="cellIs" dxfId="13814" priority="2964" operator="equal">
      <formula>"연"</formula>
    </cfRule>
    <cfRule type="cellIs" dxfId="13813" priority="2965" operator="equal">
      <formula>"연"</formula>
    </cfRule>
    <cfRule type="cellIs" dxfId="13812" priority="2966" operator="equal">
      <formula>"연"</formula>
    </cfRule>
    <cfRule type="cellIs" dxfId="13811" priority="2967" operator="equal">
      <formula>"연"</formula>
    </cfRule>
    <cfRule type="cellIs" dxfId="13810" priority="2968" operator="equal">
      <formula>"연"</formula>
    </cfRule>
    <cfRule type="cellIs" dxfId="13809" priority="2969" operator="equal">
      <formula>"연"</formula>
    </cfRule>
    <cfRule type="cellIs" dxfId="13808" priority="2970" operator="equal">
      <formula>"연"</formula>
    </cfRule>
  </conditionalFormatting>
  <conditionalFormatting sqref="Z34:AA34">
    <cfRule type="cellIs" dxfId="13807" priority="2326" operator="equal">
      <formula>"연"</formula>
    </cfRule>
    <cfRule type="cellIs" dxfId="13806" priority="2327" operator="equal">
      <formula>"연"</formula>
    </cfRule>
  </conditionalFormatting>
  <conditionalFormatting sqref="Z37:AA37">
    <cfRule type="cellIs" dxfId="13805" priority="2942" operator="equal">
      <formula>"연"</formula>
    </cfRule>
  </conditionalFormatting>
  <conditionalFormatting sqref="AA5">
    <cfRule type="cellIs" dxfId="13804" priority="562" operator="equal">
      <formula>"연"</formula>
    </cfRule>
    <cfRule type="cellIs" dxfId="13803" priority="563" operator="equal">
      <formula>"연"</formula>
    </cfRule>
    <cfRule type="cellIs" dxfId="13802" priority="564" operator="equal">
      <formula>"연"</formula>
    </cfRule>
    <cfRule type="cellIs" dxfId="13801" priority="565" operator="equal">
      <formula>"연"</formula>
    </cfRule>
    <cfRule type="cellIs" dxfId="13800" priority="566" operator="equal">
      <formula>"연"</formula>
    </cfRule>
    <cfRule type="cellIs" dxfId="13799" priority="567" operator="equal">
      <formula>"연"</formula>
    </cfRule>
    <cfRule type="cellIs" dxfId="13798" priority="568" operator="equal">
      <formula>"연"</formula>
    </cfRule>
    <cfRule type="cellIs" dxfId="13797" priority="569" operator="equal">
      <formula>"연"</formula>
    </cfRule>
  </conditionalFormatting>
  <conditionalFormatting sqref="AA15">
    <cfRule type="cellIs" dxfId="13796" priority="374" operator="equal">
      <formula>"연"</formula>
    </cfRule>
    <cfRule type="cellIs" dxfId="13795" priority="375" operator="equal">
      <formula>"연"</formula>
    </cfRule>
    <cfRule type="cellIs" dxfId="13794" priority="376" operator="equal">
      <formula>"연"</formula>
    </cfRule>
    <cfRule type="cellIs" dxfId="13793" priority="377" operator="equal">
      <formula>"연"</formula>
    </cfRule>
    <cfRule type="cellIs" dxfId="13792" priority="378" operator="equal">
      <formula>"연"</formula>
    </cfRule>
    <cfRule type="cellIs" dxfId="13791" priority="379" operator="equal">
      <formula>"연"</formula>
    </cfRule>
    <cfRule type="cellIs" dxfId="13790" priority="380" operator="equal">
      <formula>"연"</formula>
    </cfRule>
    <cfRule type="cellIs" dxfId="13789" priority="381" operator="equal">
      <formula>"연"</formula>
    </cfRule>
  </conditionalFormatting>
  <conditionalFormatting sqref="AA34">
    <cfRule type="cellIs" dxfId="13788" priority="2312" operator="equal">
      <formula>"연"</formula>
    </cfRule>
    <cfRule type="cellIs" dxfId="13787" priority="2313" operator="equal">
      <formula>"연"</formula>
    </cfRule>
    <cfRule type="cellIs" dxfId="13786" priority="2314" operator="equal">
      <formula>"연"</formula>
    </cfRule>
    <cfRule type="cellIs" dxfId="13785" priority="2315" operator="equal">
      <formula>"연"</formula>
    </cfRule>
    <cfRule type="cellIs" dxfId="13784" priority="2316" operator="equal">
      <formula>"연"</formula>
    </cfRule>
    <cfRule type="cellIs" dxfId="13783" priority="2317" operator="equal">
      <formula>"연"</formula>
    </cfRule>
    <cfRule type="cellIs" dxfId="13782" priority="2318" operator="equal">
      <formula>"연"</formula>
    </cfRule>
    <cfRule type="cellIs" dxfId="13781" priority="2319" operator="equal">
      <formula>"연"</formula>
    </cfRule>
    <cfRule type="cellIs" dxfId="13780" priority="2320" operator="equal">
      <formula>"연"</formula>
    </cfRule>
    <cfRule type="cellIs" dxfId="13779" priority="2321" operator="equal">
      <formula>"연"</formula>
    </cfRule>
    <cfRule type="cellIs" dxfId="13778" priority="2322" operator="equal">
      <formula>"연"</formula>
    </cfRule>
    <cfRule type="cellIs" dxfId="13777" priority="2323" operator="equal">
      <formula>"연"</formula>
    </cfRule>
    <cfRule type="cellIs" dxfId="13776" priority="2324" operator="equal">
      <formula>"연"</formula>
    </cfRule>
    <cfRule type="cellIs" dxfId="13775" priority="2325" operator="equal">
      <formula>"연"</formula>
    </cfRule>
    <cfRule type="cellIs" dxfId="13774" priority="2329" operator="equal">
      <formula>"연"</formula>
    </cfRule>
  </conditionalFormatting>
  <conditionalFormatting sqref="AA34:AA35">
    <cfRule type="cellIs" dxfId="13773" priority="2328" operator="equal">
      <formula>"연"</formula>
    </cfRule>
  </conditionalFormatting>
  <conditionalFormatting sqref="AA35">
    <cfRule type="cellIs" dxfId="13772" priority="3628" operator="equal">
      <formula>"연"</formula>
    </cfRule>
    <cfRule type="cellIs" dxfId="13771" priority="3629" operator="equal">
      <formula>"연"</formula>
    </cfRule>
    <cfRule type="cellIs" dxfId="13770" priority="3630" operator="equal">
      <formula>"연"</formula>
    </cfRule>
    <cfRule type="cellIs" dxfId="13769" priority="3631" operator="equal">
      <formula>"연"</formula>
    </cfRule>
    <cfRule type="cellIs" dxfId="13768" priority="3632" operator="equal">
      <formula>"연"</formula>
    </cfRule>
    <cfRule type="cellIs" dxfId="13767" priority="3633" operator="equal">
      <formula>"연"</formula>
    </cfRule>
    <cfRule type="cellIs" dxfId="13766" priority="3634" operator="equal">
      <formula>"연"</formula>
    </cfRule>
    <cfRule type="cellIs" dxfId="13765" priority="3635" operator="equal">
      <formula>"연"</formula>
    </cfRule>
    <cfRule type="cellIs" dxfId="13764" priority="3636" operator="equal">
      <formula>"연"</formula>
    </cfRule>
    <cfRule type="cellIs" dxfId="13763" priority="3637" operator="equal">
      <formula>"연"</formula>
    </cfRule>
    <cfRule type="cellIs" dxfId="13762" priority="3638" operator="equal">
      <formula>"연"</formula>
    </cfRule>
    <cfRule type="cellIs" dxfId="13761" priority="3639" operator="equal">
      <formula>"연"</formula>
    </cfRule>
    <cfRule type="cellIs" dxfId="13760" priority="3640" operator="equal">
      <formula>"연"</formula>
    </cfRule>
    <cfRule type="cellIs" dxfId="13759" priority="3641" operator="equal">
      <formula>"연"</formula>
    </cfRule>
    <cfRule type="cellIs" dxfId="13758" priority="3642" operator="equal">
      <formula>"연"</formula>
    </cfRule>
    <cfRule type="cellIs" dxfId="13757" priority="3643" operator="equal">
      <formula>"연"</formula>
    </cfRule>
    <cfRule type="cellIs" dxfId="13756" priority="3644" operator="equal">
      <formula>"연"</formula>
    </cfRule>
    <cfRule type="cellIs" dxfId="13755" priority="3645" operator="equal">
      <formula>"연"</formula>
    </cfRule>
    <cfRule type="cellIs" dxfId="13754" priority="3646" operator="equal">
      <formula>"연"</formula>
    </cfRule>
    <cfRule type="cellIs" dxfId="13753" priority="3647" operator="equal">
      <formula>"연"</formula>
    </cfRule>
    <cfRule type="cellIs" dxfId="13752" priority="3648" operator="equal">
      <formula>"연"</formula>
    </cfRule>
    <cfRule type="cellIs" dxfId="13751" priority="3649" operator="equal">
      <formula>"연"</formula>
    </cfRule>
    <cfRule type="cellIs" dxfId="13750" priority="3650" operator="equal">
      <formula>"연"</formula>
    </cfRule>
    <cfRule type="cellIs" dxfId="13749" priority="3651" operator="equal">
      <formula>"연"</formula>
    </cfRule>
    <cfRule type="cellIs" dxfId="13748" priority="3652" operator="equal">
      <formula>"연"</formula>
    </cfRule>
    <cfRule type="cellIs" dxfId="13747" priority="3653" operator="equal">
      <formula>"연"</formula>
    </cfRule>
    <cfRule type="cellIs" dxfId="13746" priority="3654" operator="equal">
      <formula>"연"</formula>
    </cfRule>
  </conditionalFormatting>
  <conditionalFormatting sqref="AA36:AA37">
    <cfRule type="cellIs" dxfId="13745" priority="2270" operator="equal">
      <formula>"연"</formula>
    </cfRule>
  </conditionalFormatting>
  <conditionalFormatting sqref="AA37">
    <cfRule type="cellIs" dxfId="13744" priority="2915" operator="equal">
      <formula>"연"</formula>
    </cfRule>
    <cfRule type="cellIs" dxfId="13743" priority="2916" operator="equal">
      <formula>"연"</formula>
    </cfRule>
    <cfRule type="cellIs" dxfId="13742" priority="2917" operator="equal">
      <formula>"연"</formula>
    </cfRule>
    <cfRule type="cellIs" dxfId="13741" priority="2918" operator="equal">
      <formula>"연"</formula>
    </cfRule>
    <cfRule type="cellIs" dxfId="13740" priority="2919" operator="equal">
      <formula>"연"</formula>
    </cfRule>
    <cfRule type="cellIs" dxfId="13739" priority="2920" operator="equal">
      <formula>"연"</formula>
    </cfRule>
    <cfRule type="cellIs" dxfId="13738" priority="2921" operator="equal">
      <formula>"연"</formula>
    </cfRule>
    <cfRule type="cellIs" dxfId="13737" priority="2922" operator="equal">
      <formula>"연"</formula>
    </cfRule>
    <cfRule type="cellIs" dxfId="13736" priority="2923" operator="equal">
      <formula>"연"</formula>
    </cfRule>
    <cfRule type="cellIs" dxfId="13735" priority="2924" operator="equal">
      <formula>"연"</formula>
    </cfRule>
    <cfRule type="cellIs" dxfId="13734" priority="2925" operator="equal">
      <formula>"연"</formula>
    </cfRule>
    <cfRule type="cellIs" dxfId="13733" priority="2926" operator="equal">
      <formula>"연"</formula>
    </cfRule>
    <cfRule type="cellIs" dxfId="13732" priority="2927" operator="equal">
      <formula>"연"</formula>
    </cfRule>
    <cfRule type="cellIs" dxfId="13731" priority="2928" operator="equal">
      <formula>"연"</formula>
    </cfRule>
    <cfRule type="cellIs" dxfId="13730" priority="2929" operator="equal">
      <formula>"연"</formula>
    </cfRule>
    <cfRule type="cellIs" dxfId="13729" priority="2930" operator="equal">
      <formula>"연"</formula>
    </cfRule>
    <cfRule type="cellIs" dxfId="13728" priority="2931" operator="equal">
      <formula>"연"</formula>
    </cfRule>
    <cfRule type="cellIs" dxfId="13727" priority="2932" operator="equal">
      <formula>"연"</formula>
    </cfRule>
    <cfRule type="cellIs" dxfId="13726" priority="2933" operator="equal">
      <formula>"연"</formula>
    </cfRule>
    <cfRule type="cellIs" dxfId="13725" priority="2934" operator="equal">
      <formula>"연"</formula>
    </cfRule>
    <cfRule type="cellIs" dxfId="13724" priority="2935" operator="equal">
      <formula>"연"</formula>
    </cfRule>
    <cfRule type="cellIs" dxfId="13723" priority="2936" operator="equal">
      <formula>"연"</formula>
    </cfRule>
    <cfRule type="cellIs" dxfId="13722" priority="2937" operator="equal">
      <formula>"연"</formula>
    </cfRule>
    <cfRule type="cellIs" dxfId="13721" priority="2938" operator="equal">
      <formula>"연"</formula>
    </cfRule>
    <cfRule type="cellIs" dxfId="13720" priority="2939" operator="equal">
      <formula>"연"</formula>
    </cfRule>
    <cfRule type="cellIs" dxfId="13719" priority="2940" operator="equal">
      <formula>"연"</formula>
    </cfRule>
    <cfRule type="cellIs" dxfId="13718" priority="2941" operator="equal">
      <formula>"연"</formula>
    </cfRule>
  </conditionalFormatting>
  <conditionalFormatting sqref="AA34:AB34">
    <cfRule type="cellIs" dxfId="13717" priority="1921" operator="equal">
      <formula>"연"</formula>
    </cfRule>
    <cfRule type="cellIs" dxfId="13716" priority="1922" operator="equal">
      <formula>"연"</formula>
    </cfRule>
  </conditionalFormatting>
  <conditionalFormatting sqref="AA36:AB36">
    <cfRule type="cellIs" dxfId="13715" priority="2254" operator="equal">
      <formula>"연"</formula>
    </cfRule>
    <cfRule type="cellIs" dxfId="13714" priority="2255" operator="equal">
      <formula>"연"</formula>
    </cfRule>
    <cfRule type="cellIs" dxfId="13713" priority="2256" operator="equal">
      <formula>"연"</formula>
    </cfRule>
    <cfRule type="cellIs" dxfId="13712" priority="2257" operator="equal">
      <formula>"연"</formula>
    </cfRule>
    <cfRule type="cellIs" dxfId="13711" priority="2258" operator="equal">
      <formula>"연"</formula>
    </cfRule>
    <cfRule type="cellIs" dxfId="13710" priority="2259" operator="equal">
      <formula>"연"</formula>
    </cfRule>
    <cfRule type="cellIs" dxfId="13709" priority="2260" operator="equal">
      <formula>"연"</formula>
    </cfRule>
    <cfRule type="cellIs" dxfId="13708" priority="2261" operator="equal">
      <formula>"연"</formula>
    </cfRule>
    <cfRule type="cellIs" dxfId="13707" priority="2262" operator="equal">
      <formula>"연"</formula>
    </cfRule>
    <cfRule type="cellIs" dxfId="13706" priority="2263" operator="equal">
      <formula>"연"</formula>
    </cfRule>
    <cfRule type="cellIs" dxfId="13705" priority="2264" operator="equal">
      <formula>"연"</formula>
    </cfRule>
    <cfRule type="cellIs" dxfId="13704" priority="2265" operator="equal">
      <formula>"연"</formula>
    </cfRule>
    <cfRule type="cellIs" dxfId="13703" priority="2266" operator="equal">
      <formula>"연"</formula>
    </cfRule>
    <cfRule type="cellIs" dxfId="13702" priority="2267" operator="equal">
      <formula>"연"</formula>
    </cfRule>
    <cfRule type="cellIs" dxfId="13701" priority="2268" operator="equal">
      <formula>"연"</formula>
    </cfRule>
    <cfRule type="cellIs" dxfId="13700" priority="2269" operator="equal">
      <formula>"연"</formula>
    </cfRule>
    <cfRule type="cellIs" dxfId="13699" priority="2271" operator="equal">
      <formula>"연"</formula>
    </cfRule>
  </conditionalFormatting>
  <conditionalFormatting sqref="AA36:AC36">
    <cfRule type="cellIs" dxfId="13698" priority="2116" operator="equal">
      <formula>"연"</formula>
    </cfRule>
    <cfRule type="cellIs" dxfId="13697" priority="2117" operator="equal">
      <formula>"연"</formula>
    </cfRule>
  </conditionalFormatting>
  <conditionalFormatting sqref="AB34">
    <cfRule type="cellIs" dxfId="13696" priority="1895" operator="equal">
      <formula>"연"</formula>
    </cfRule>
    <cfRule type="cellIs" dxfId="13695" priority="1896" operator="equal">
      <formula>"연"</formula>
    </cfRule>
    <cfRule type="cellIs" dxfId="13694" priority="1897" operator="equal">
      <formula>"연"</formula>
    </cfRule>
    <cfRule type="cellIs" dxfId="13693" priority="1898" operator="equal">
      <formula>"연"</formula>
    </cfRule>
    <cfRule type="cellIs" dxfId="13692" priority="1899" operator="equal">
      <formula>"연"</formula>
    </cfRule>
    <cfRule type="cellIs" dxfId="13691" priority="1900" operator="equal">
      <formula>"연"</formula>
    </cfRule>
    <cfRule type="cellIs" dxfId="13690" priority="1901" operator="equal">
      <formula>"연"</formula>
    </cfRule>
    <cfRule type="cellIs" dxfId="13689" priority="1902" operator="equal">
      <formula>"연"</formula>
    </cfRule>
    <cfRule type="cellIs" dxfId="13688" priority="1903" operator="equal">
      <formula>"연"</formula>
    </cfRule>
    <cfRule type="cellIs" dxfId="13687" priority="1904" operator="equal">
      <formula>"연"</formula>
    </cfRule>
    <cfRule type="cellIs" dxfId="13686" priority="1905" operator="equal">
      <formula>"연"</formula>
    </cfRule>
    <cfRule type="cellIs" dxfId="13685" priority="1906" operator="equal">
      <formula>"연"</formula>
    </cfRule>
    <cfRule type="cellIs" dxfId="13684" priority="1907" operator="equal">
      <formula>"연"</formula>
    </cfRule>
    <cfRule type="cellIs" dxfId="13683" priority="1908" operator="equal">
      <formula>"연"</formula>
    </cfRule>
    <cfRule type="cellIs" dxfId="13682" priority="1909" operator="equal">
      <formula>"연"</formula>
    </cfRule>
    <cfRule type="cellIs" dxfId="13681" priority="1910" operator="equal">
      <formula>"연"</formula>
    </cfRule>
    <cfRule type="cellIs" dxfId="13680" priority="1911" operator="equal">
      <formula>"연"</formula>
    </cfRule>
    <cfRule type="cellIs" dxfId="13679" priority="1912" operator="equal">
      <formula>"연"</formula>
    </cfRule>
    <cfRule type="cellIs" dxfId="13678" priority="1913" operator="equal">
      <formula>"연"</formula>
    </cfRule>
    <cfRule type="cellIs" dxfId="13677" priority="1914" operator="equal">
      <formula>"연"</formula>
    </cfRule>
    <cfRule type="cellIs" dxfId="13676" priority="1915" operator="equal">
      <formula>"연"</formula>
    </cfRule>
    <cfRule type="cellIs" dxfId="13675" priority="1916" operator="equal">
      <formula>"연"</formula>
    </cfRule>
    <cfRule type="cellIs" dxfId="13674" priority="1917" operator="equal">
      <formula>"연"</formula>
    </cfRule>
    <cfRule type="cellIs" dxfId="13673" priority="1918" operator="equal">
      <formula>"연"</formula>
    </cfRule>
    <cfRule type="cellIs" dxfId="13672" priority="1919" operator="equal">
      <formula>"연"</formula>
    </cfRule>
    <cfRule type="cellIs" dxfId="13671" priority="1920" operator="equal">
      <formula>"연"</formula>
    </cfRule>
  </conditionalFormatting>
  <conditionalFormatting sqref="AB34:AB35">
    <cfRule type="cellIs" dxfId="13670" priority="1923" operator="equal">
      <formula>"연"</formula>
    </cfRule>
  </conditionalFormatting>
  <conditionalFormatting sqref="AB35">
    <cfRule type="cellIs" dxfId="13669" priority="2215" operator="equal">
      <formula>"연"</formula>
    </cfRule>
    <cfRule type="cellIs" dxfId="13668" priority="2216" operator="equal">
      <formula>"연"</formula>
    </cfRule>
    <cfRule type="cellIs" dxfId="13667" priority="2217" operator="equal">
      <formula>"연"</formula>
    </cfRule>
    <cfRule type="cellIs" dxfId="13666" priority="2218" operator="equal">
      <formula>"연"</formula>
    </cfRule>
    <cfRule type="cellIs" dxfId="13665" priority="2219" operator="equal">
      <formula>"연"</formula>
    </cfRule>
    <cfRule type="cellIs" dxfId="13664" priority="2220" operator="equal">
      <formula>"연"</formula>
    </cfRule>
    <cfRule type="cellIs" dxfId="13663" priority="2221" operator="equal">
      <formula>"연"</formula>
    </cfRule>
    <cfRule type="cellIs" dxfId="13662" priority="2222" operator="equal">
      <formula>"연"</formula>
    </cfRule>
    <cfRule type="cellIs" dxfId="13661" priority="2223" operator="equal">
      <formula>"연"</formula>
    </cfRule>
    <cfRule type="cellIs" dxfId="13660" priority="2224" operator="equal">
      <formula>"연"</formula>
    </cfRule>
    <cfRule type="cellIs" dxfId="13659" priority="2225" operator="equal">
      <formula>"연"</formula>
    </cfRule>
    <cfRule type="cellIs" dxfId="13658" priority="2226" operator="equal">
      <formula>"연"</formula>
    </cfRule>
    <cfRule type="cellIs" dxfId="13657" priority="2227" operator="equal">
      <formula>"연"</formula>
    </cfRule>
    <cfRule type="cellIs" dxfId="13656" priority="2228" operator="equal">
      <formula>"연"</formula>
    </cfRule>
    <cfRule type="cellIs" dxfId="13655" priority="2229" operator="equal">
      <formula>"연"</formula>
    </cfRule>
    <cfRule type="cellIs" dxfId="13654" priority="2230" operator="equal">
      <formula>"연"</formula>
    </cfRule>
    <cfRule type="cellIs" dxfId="13653" priority="2231" operator="equal">
      <formula>"연"</formula>
    </cfRule>
    <cfRule type="cellIs" dxfId="13652" priority="2232" operator="equal">
      <formula>"연"</formula>
    </cfRule>
    <cfRule type="cellIs" dxfId="13651" priority="2233" operator="equal">
      <formula>"연"</formula>
    </cfRule>
  </conditionalFormatting>
  <conditionalFormatting sqref="AB36">
    <cfRule type="cellIs" dxfId="13650" priority="3602" operator="equal">
      <formula>"연"</formula>
    </cfRule>
    <cfRule type="cellIs" dxfId="13649" priority="3603" operator="equal">
      <formula>"연"</formula>
    </cfRule>
    <cfRule type="cellIs" dxfId="13648" priority="3604" operator="equal">
      <formula>"연"</formula>
    </cfRule>
    <cfRule type="cellIs" dxfId="13647" priority="3605" operator="equal">
      <formula>"연"</formula>
    </cfRule>
    <cfRule type="cellIs" dxfId="13646" priority="3606" operator="equal">
      <formula>"연"</formula>
    </cfRule>
    <cfRule type="cellIs" dxfId="13645" priority="3607" operator="equal">
      <formula>"연"</formula>
    </cfRule>
    <cfRule type="cellIs" dxfId="13644" priority="3608" operator="equal">
      <formula>"연"</formula>
    </cfRule>
    <cfRule type="cellIs" dxfId="13643" priority="3609" operator="equal">
      <formula>"연"</formula>
    </cfRule>
    <cfRule type="cellIs" dxfId="13642" priority="3610" operator="equal">
      <formula>"연"</formula>
    </cfRule>
    <cfRule type="cellIs" dxfId="13641" priority="3611" operator="equal">
      <formula>"연"</formula>
    </cfRule>
    <cfRule type="cellIs" dxfId="13640" priority="3612" operator="equal">
      <formula>"연"</formula>
    </cfRule>
    <cfRule type="cellIs" dxfId="13639" priority="3613" operator="equal">
      <formula>"연"</formula>
    </cfRule>
    <cfRule type="cellIs" dxfId="13638" priority="3614" operator="equal">
      <formula>"연"</formula>
    </cfRule>
    <cfRule type="cellIs" dxfId="13637" priority="3615" operator="equal">
      <formula>"연"</formula>
    </cfRule>
    <cfRule type="cellIs" dxfId="13636" priority="3616" operator="equal">
      <formula>"연"</formula>
    </cfRule>
    <cfRule type="cellIs" dxfId="13635" priority="3617" operator="equal">
      <formula>"연"</formula>
    </cfRule>
    <cfRule type="cellIs" dxfId="13634" priority="3618" operator="equal">
      <formula>"연"</formula>
    </cfRule>
    <cfRule type="cellIs" dxfId="13633" priority="3619" operator="equal">
      <formula>"연"</formula>
    </cfRule>
    <cfRule type="cellIs" dxfId="13632" priority="3620" operator="equal">
      <formula>"연"</formula>
    </cfRule>
    <cfRule type="cellIs" dxfId="13631" priority="3621" operator="equal">
      <formula>"연"</formula>
    </cfRule>
    <cfRule type="cellIs" dxfId="13630" priority="3622" operator="equal">
      <formula>"연"</formula>
    </cfRule>
    <cfRule type="cellIs" dxfId="13629" priority="3623" operator="equal">
      <formula>"연"</formula>
    </cfRule>
    <cfRule type="cellIs" dxfId="13628" priority="3624" operator="equal">
      <formula>"연"</formula>
    </cfRule>
    <cfRule type="cellIs" dxfId="13627" priority="3625" operator="equal">
      <formula>"연"</formula>
    </cfRule>
    <cfRule type="cellIs" dxfId="13626" priority="3626" operator="equal">
      <formula>"연"</formula>
    </cfRule>
    <cfRule type="cellIs" dxfId="13625" priority="3627" operator="equal">
      <formula>"연"</formula>
    </cfRule>
  </conditionalFormatting>
  <conditionalFormatting sqref="AB36:AB37">
    <cfRule type="cellIs" dxfId="13624" priority="1309" operator="equal">
      <formula>"연"</formula>
    </cfRule>
  </conditionalFormatting>
  <conditionalFormatting sqref="AB37">
    <cfRule type="cellIs" dxfId="13623" priority="1951" operator="equal">
      <formula>"연"</formula>
    </cfRule>
    <cfRule type="cellIs" dxfId="13622" priority="1952" operator="equal">
      <formula>"연"</formula>
    </cfRule>
    <cfRule type="cellIs" dxfId="13621" priority="1953" operator="equal">
      <formula>"연"</formula>
    </cfRule>
    <cfRule type="cellIs" dxfId="13620" priority="1954" operator="equal">
      <formula>"연"</formula>
    </cfRule>
    <cfRule type="cellIs" dxfId="13619" priority="1955" operator="equal">
      <formula>"연"</formula>
    </cfRule>
    <cfRule type="cellIs" dxfId="13618" priority="1956" operator="equal">
      <formula>"연"</formula>
    </cfRule>
    <cfRule type="cellIs" dxfId="13617" priority="1957" operator="equal">
      <formula>"연"</formula>
    </cfRule>
    <cfRule type="cellIs" dxfId="13616" priority="1958" operator="equal">
      <formula>"연"</formula>
    </cfRule>
    <cfRule type="cellIs" dxfId="13615" priority="1959" operator="equal">
      <formula>"연"</formula>
    </cfRule>
    <cfRule type="cellIs" dxfId="13614" priority="1960" operator="equal">
      <formula>"연"</formula>
    </cfRule>
    <cfRule type="cellIs" dxfId="13613" priority="1961" operator="equal">
      <formula>"연"</formula>
    </cfRule>
    <cfRule type="cellIs" dxfId="13612" priority="1962" operator="equal">
      <formula>"연"</formula>
    </cfRule>
    <cfRule type="cellIs" dxfId="13611" priority="1963" operator="equal">
      <formula>"연"</formula>
    </cfRule>
    <cfRule type="cellIs" dxfId="13610" priority="1964" operator="equal">
      <formula>"연"</formula>
    </cfRule>
    <cfRule type="cellIs" dxfId="13609" priority="1965" operator="equal">
      <formula>"연"</formula>
    </cfRule>
    <cfRule type="cellIs" dxfId="13608" priority="1966" operator="equal">
      <formula>"연"</formula>
    </cfRule>
    <cfRule type="cellIs" dxfId="13607" priority="1967" operator="equal">
      <formula>"연"</formula>
    </cfRule>
    <cfRule type="cellIs" dxfId="13606" priority="1968" operator="equal">
      <formula>"연"</formula>
    </cfRule>
    <cfRule type="cellIs" dxfId="13605" priority="1969" operator="equal">
      <formula>"연"</formula>
    </cfRule>
  </conditionalFormatting>
  <conditionalFormatting sqref="AC21">
    <cfRule type="cellIs" dxfId="13604" priority="213" operator="equal">
      <formula>"연"</formula>
    </cfRule>
  </conditionalFormatting>
  <conditionalFormatting sqref="AC24:AC33">
    <cfRule type="cellIs" dxfId="13603" priority="670" operator="equal">
      <formula>"연"</formula>
    </cfRule>
  </conditionalFormatting>
  <conditionalFormatting sqref="AC34:AC35">
    <cfRule type="cellIs" dxfId="13602" priority="2886" operator="equal">
      <formula>"연"</formula>
    </cfRule>
  </conditionalFormatting>
  <conditionalFormatting sqref="AC35">
    <cfRule type="cellIs" dxfId="13601" priority="2887" operator="equal">
      <formula>"연"</formula>
    </cfRule>
    <cfRule type="cellIs" dxfId="13600" priority="2888" operator="equal">
      <formula>"연"</formula>
    </cfRule>
    <cfRule type="cellIs" dxfId="13599" priority="2889" operator="equal">
      <formula>"연"</formula>
    </cfRule>
    <cfRule type="cellIs" dxfId="13598" priority="2890" operator="equal">
      <formula>"연"</formula>
    </cfRule>
    <cfRule type="cellIs" dxfId="13597" priority="2891" operator="equal">
      <formula>"연"</formula>
    </cfRule>
    <cfRule type="cellIs" dxfId="13596" priority="2892" operator="equal">
      <formula>"연"</formula>
    </cfRule>
    <cfRule type="cellIs" dxfId="13595" priority="2893" operator="equal">
      <formula>"연"</formula>
    </cfRule>
    <cfRule type="cellIs" dxfId="13594" priority="2894" operator="equal">
      <formula>"연"</formula>
    </cfRule>
    <cfRule type="cellIs" dxfId="13593" priority="2895" operator="equal">
      <formula>"연"</formula>
    </cfRule>
    <cfRule type="cellIs" dxfId="13592" priority="2896" operator="equal">
      <formula>"연"</formula>
    </cfRule>
    <cfRule type="cellIs" dxfId="13591" priority="2897" operator="equal">
      <formula>"연"</formula>
    </cfRule>
    <cfRule type="cellIs" dxfId="13590" priority="2898" operator="equal">
      <formula>"연"</formula>
    </cfRule>
    <cfRule type="cellIs" dxfId="13589" priority="2899" operator="equal">
      <formula>"연"</formula>
    </cfRule>
    <cfRule type="cellIs" dxfId="13588" priority="2900" operator="equal">
      <formula>"연"</formula>
    </cfRule>
    <cfRule type="cellIs" dxfId="13587" priority="2901" operator="equal">
      <formula>"연"</formula>
    </cfRule>
    <cfRule type="cellIs" dxfId="13586" priority="2902" operator="equal">
      <formula>"연"</formula>
    </cfRule>
    <cfRule type="cellIs" dxfId="13585" priority="2903" operator="equal">
      <formula>"연"</formula>
    </cfRule>
    <cfRule type="cellIs" dxfId="13584" priority="2904" operator="equal">
      <formula>"연"</formula>
    </cfRule>
    <cfRule type="cellIs" dxfId="13583" priority="2905" operator="equal">
      <formula>"연"</formula>
    </cfRule>
    <cfRule type="cellIs" dxfId="13582" priority="2906" operator="equal">
      <formula>"연"</formula>
    </cfRule>
    <cfRule type="cellIs" dxfId="13581" priority="2907" operator="equal">
      <formula>"연"</formula>
    </cfRule>
    <cfRule type="cellIs" dxfId="13580" priority="2908" operator="equal">
      <formula>"연"</formula>
    </cfRule>
    <cfRule type="cellIs" dxfId="13579" priority="2909" operator="equal">
      <formula>"연"</formula>
    </cfRule>
    <cfRule type="cellIs" dxfId="13578" priority="2910" operator="equal">
      <formula>"연"</formula>
    </cfRule>
    <cfRule type="cellIs" dxfId="13577" priority="2911" operator="equal">
      <formula>"연"</formula>
    </cfRule>
    <cfRule type="cellIs" dxfId="13576" priority="2912" operator="equal">
      <formula>"연"</formula>
    </cfRule>
    <cfRule type="cellIs" dxfId="13575" priority="2913" operator="equal">
      <formula>"연"</formula>
    </cfRule>
    <cfRule type="cellIs" dxfId="13574" priority="2914" operator="equal">
      <formula>"연"</formula>
    </cfRule>
  </conditionalFormatting>
  <conditionalFormatting sqref="AC36">
    <cfRule type="cellIs" dxfId="13573" priority="2102" operator="equal">
      <formula>"연"</formula>
    </cfRule>
    <cfRule type="cellIs" dxfId="13572" priority="2103" operator="equal">
      <formula>"연"</formula>
    </cfRule>
    <cfRule type="cellIs" dxfId="13571" priority="2104" operator="equal">
      <formula>"연"</formula>
    </cfRule>
    <cfRule type="cellIs" dxfId="13570" priority="2105" operator="equal">
      <formula>"연"</formula>
    </cfRule>
    <cfRule type="cellIs" dxfId="13569" priority="2106" operator="equal">
      <formula>"연"</formula>
    </cfRule>
    <cfRule type="cellIs" dxfId="13568" priority="2107" operator="equal">
      <formula>"연"</formula>
    </cfRule>
    <cfRule type="cellIs" dxfId="13567" priority="2108" operator="equal">
      <formula>"연"</formula>
    </cfRule>
    <cfRule type="cellIs" dxfId="13566" priority="2109" operator="equal">
      <formula>"연"</formula>
    </cfRule>
    <cfRule type="cellIs" dxfId="13565" priority="2110" operator="equal">
      <formula>"연"</formula>
    </cfRule>
    <cfRule type="cellIs" dxfId="13564" priority="2111" operator="equal">
      <formula>"연"</formula>
    </cfRule>
    <cfRule type="cellIs" dxfId="13563" priority="2112" operator="equal">
      <formula>"연"</formula>
    </cfRule>
    <cfRule type="cellIs" dxfId="13562" priority="2113" operator="equal">
      <formula>"연"</formula>
    </cfRule>
    <cfRule type="cellIs" dxfId="13561" priority="2114" operator="equal">
      <formula>"연"</formula>
    </cfRule>
    <cfRule type="cellIs" dxfId="13560" priority="2115" operator="equal">
      <formula>"연"</formula>
    </cfRule>
    <cfRule type="cellIs" dxfId="13559" priority="2119" operator="equal">
      <formula>"연"</formula>
    </cfRule>
  </conditionalFormatting>
  <conditionalFormatting sqref="AC36:AC37">
    <cfRule type="cellIs" dxfId="13558" priority="2118" operator="equal">
      <formula>"연"</formula>
    </cfRule>
  </conditionalFormatting>
  <conditionalFormatting sqref="AC37">
    <cfRule type="cellIs" dxfId="13557" priority="3575" operator="equal">
      <formula>"연"</formula>
    </cfRule>
    <cfRule type="cellIs" dxfId="13556" priority="3576" operator="equal">
      <formula>"연"</formula>
    </cfRule>
    <cfRule type="cellIs" dxfId="13555" priority="3577" operator="equal">
      <formula>"연"</formula>
    </cfRule>
    <cfRule type="cellIs" dxfId="13554" priority="3578" operator="equal">
      <formula>"연"</formula>
    </cfRule>
    <cfRule type="cellIs" dxfId="13553" priority="3579" operator="equal">
      <formula>"연"</formula>
    </cfRule>
    <cfRule type="cellIs" dxfId="13552" priority="3580" operator="equal">
      <formula>"연"</formula>
    </cfRule>
    <cfRule type="cellIs" dxfId="13551" priority="3581" operator="equal">
      <formula>"연"</formula>
    </cfRule>
    <cfRule type="cellIs" dxfId="13550" priority="3582" operator="equal">
      <formula>"연"</formula>
    </cfRule>
    <cfRule type="cellIs" dxfId="13549" priority="3583" operator="equal">
      <formula>"연"</formula>
    </cfRule>
    <cfRule type="cellIs" dxfId="13548" priority="3584" operator="equal">
      <formula>"연"</formula>
    </cfRule>
    <cfRule type="cellIs" dxfId="13547" priority="3585" operator="equal">
      <formula>"연"</formula>
    </cfRule>
    <cfRule type="cellIs" dxfId="13546" priority="3586" operator="equal">
      <formula>"연"</formula>
    </cfRule>
    <cfRule type="cellIs" dxfId="13545" priority="3587" operator="equal">
      <formula>"연"</formula>
    </cfRule>
    <cfRule type="cellIs" dxfId="13544" priority="3588" operator="equal">
      <formula>"연"</formula>
    </cfRule>
    <cfRule type="cellIs" dxfId="13543" priority="3589" operator="equal">
      <formula>"연"</formula>
    </cfRule>
    <cfRule type="cellIs" dxfId="13542" priority="3590" operator="equal">
      <formula>"연"</formula>
    </cfRule>
    <cfRule type="cellIs" dxfId="13541" priority="3591" operator="equal">
      <formula>"연"</formula>
    </cfRule>
    <cfRule type="cellIs" dxfId="13540" priority="3592" operator="equal">
      <formula>"연"</formula>
    </cfRule>
    <cfRule type="cellIs" dxfId="13539" priority="3593" operator="equal">
      <formula>"연"</formula>
    </cfRule>
    <cfRule type="cellIs" dxfId="13538" priority="3594" operator="equal">
      <formula>"연"</formula>
    </cfRule>
    <cfRule type="cellIs" dxfId="13537" priority="3595" operator="equal">
      <formula>"연"</formula>
    </cfRule>
    <cfRule type="cellIs" dxfId="13536" priority="3596" operator="equal">
      <formula>"연"</formula>
    </cfRule>
    <cfRule type="cellIs" dxfId="13535" priority="3597" operator="equal">
      <formula>"연"</formula>
    </cfRule>
    <cfRule type="cellIs" dxfId="13534" priority="3598" operator="equal">
      <formula>"연"</formula>
    </cfRule>
    <cfRule type="cellIs" dxfId="13533" priority="3599" operator="equal">
      <formula>"연"</formula>
    </cfRule>
    <cfRule type="cellIs" dxfId="13532" priority="3600" operator="equal">
      <formula>"연"</formula>
    </cfRule>
    <cfRule type="cellIs" dxfId="13531" priority="3601" operator="equal">
      <formula>"연"</formula>
    </cfRule>
  </conditionalFormatting>
  <conditionalFormatting sqref="AC34:AD34">
    <cfRule type="cellIs" dxfId="13530" priority="2861" operator="equal">
      <formula>"연"</formula>
    </cfRule>
    <cfRule type="cellIs" dxfId="13529" priority="2862" operator="equal">
      <formula>"연"</formula>
    </cfRule>
    <cfRule type="cellIs" dxfId="13528" priority="2863" operator="equal">
      <formula>"연"</formula>
    </cfRule>
    <cfRule type="cellIs" dxfId="13527" priority="2864" operator="equal">
      <formula>"연"</formula>
    </cfRule>
    <cfRule type="cellIs" dxfId="13526" priority="2865" operator="equal">
      <formula>"연"</formula>
    </cfRule>
    <cfRule type="cellIs" dxfId="13525" priority="2866" operator="equal">
      <formula>"연"</formula>
    </cfRule>
    <cfRule type="cellIs" dxfId="13524" priority="2867" operator="equal">
      <formula>"연"</formula>
    </cfRule>
    <cfRule type="cellIs" dxfId="13523" priority="2868" operator="equal">
      <formula>"연"</formula>
    </cfRule>
    <cfRule type="cellIs" dxfId="13522" priority="2869" operator="equal">
      <formula>"연"</formula>
    </cfRule>
    <cfRule type="cellIs" dxfId="13521" priority="2870" operator="equal">
      <formula>"연"</formula>
    </cfRule>
    <cfRule type="cellIs" dxfId="13520" priority="2871" operator="equal">
      <formula>"연"</formula>
    </cfRule>
    <cfRule type="cellIs" dxfId="13519" priority="2872" operator="equal">
      <formula>"연"</formula>
    </cfRule>
    <cfRule type="cellIs" dxfId="13518" priority="2873" operator="equal">
      <formula>"연"</formula>
    </cfRule>
    <cfRule type="cellIs" dxfId="13517" priority="2874" operator="equal">
      <formula>"연"</formula>
    </cfRule>
    <cfRule type="cellIs" dxfId="13516" priority="2875" operator="equal">
      <formula>"연"</formula>
    </cfRule>
    <cfRule type="cellIs" dxfId="13515" priority="2876" operator="equal">
      <formula>"연"</formula>
    </cfRule>
    <cfRule type="cellIs" dxfId="13514" priority="2877" operator="equal">
      <formula>"연"</formula>
    </cfRule>
    <cfRule type="cellIs" dxfId="13513" priority="2878" operator="equal">
      <formula>"연"</formula>
    </cfRule>
    <cfRule type="cellIs" dxfId="13512" priority="2879" operator="equal">
      <formula>"연"</formula>
    </cfRule>
    <cfRule type="cellIs" dxfId="13511" priority="2880" operator="equal">
      <formula>"연"</formula>
    </cfRule>
    <cfRule type="cellIs" dxfId="13510" priority="2881" operator="equal">
      <formula>"연"</formula>
    </cfRule>
    <cfRule type="cellIs" dxfId="13509" priority="2882" operator="equal">
      <formula>"연"</formula>
    </cfRule>
    <cfRule type="cellIs" dxfId="13508" priority="2883" operator="equal">
      <formula>"연"</formula>
    </cfRule>
    <cfRule type="cellIs" dxfId="13507" priority="2884" operator="equal">
      <formula>"연"</formula>
    </cfRule>
    <cfRule type="cellIs" dxfId="13506" priority="2885" operator="equal">
      <formula>"연"</formula>
    </cfRule>
  </conditionalFormatting>
  <conditionalFormatting sqref="AC36:AD36">
    <cfRule type="cellIs" dxfId="13505" priority="2098" operator="equal">
      <formula>"연"</formula>
    </cfRule>
    <cfRule type="cellIs" dxfId="13504" priority="2099" operator="equal">
      <formula>"연"</formula>
    </cfRule>
  </conditionalFormatting>
  <conditionalFormatting sqref="AC34:AE34">
    <cfRule type="cellIs" dxfId="13503" priority="2211" operator="equal">
      <formula>"연"</formula>
    </cfRule>
    <cfRule type="cellIs" dxfId="13502" priority="2212" operator="equal">
      <formula>"연"</formula>
    </cfRule>
    <cfRule type="cellIs" dxfId="13501" priority="2213" operator="equal">
      <formula>"연"</formula>
    </cfRule>
  </conditionalFormatting>
  <conditionalFormatting sqref="AD17">
    <cfRule type="cellIs" dxfId="13500" priority="214" operator="equal">
      <formula>"연"</formula>
    </cfRule>
    <cfRule type="cellIs" dxfId="13499" priority="215" operator="equal">
      <formula>"연"</formula>
    </cfRule>
    <cfRule type="cellIs" dxfId="13498" priority="216" operator="equal">
      <formula>"연"</formula>
    </cfRule>
    <cfRule type="cellIs" dxfId="13497" priority="217" operator="equal">
      <formula>"연"</formula>
    </cfRule>
    <cfRule type="cellIs" dxfId="13496" priority="218" operator="equal">
      <formula>"연"</formula>
    </cfRule>
    <cfRule type="cellIs" dxfId="13495" priority="219" operator="equal">
      <formula>"연"</formula>
    </cfRule>
    <cfRule type="cellIs" dxfId="13494" priority="220" operator="equal">
      <formula>"연"</formula>
    </cfRule>
    <cfRule type="cellIs" dxfId="13493" priority="221" operator="equal">
      <formula>"연"</formula>
    </cfRule>
  </conditionalFormatting>
  <conditionalFormatting sqref="AD19">
    <cfRule type="cellIs" dxfId="13492" priority="350" operator="equal">
      <formula>"연"</formula>
    </cfRule>
    <cfRule type="cellIs" dxfId="13491" priority="351" operator="equal">
      <formula>"연"</formula>
    </cfRule>
    <cfRule type="cellIs" dxfId="13490" priority="352" operator="equal">
      <formula>"연"</formula>
    </cfRule>
    <cfRule type="cellIs" dxfId="13489" priority="353" operator="equal">
      <formula>"연"</formula>
    </cfRule>
    <cfRule type="cellIs" dxfId="13488" priority="354" operator="equal">
      <formula>"연"</formula>
    </cfRule>
    <cfRule type="cellIs" dxfId="13487" priority="355" operator="equal">
      <formula>"연"</formula>
    </cfRule>
    <cfRule type="cellIs" dxfId="13486" priority="356" operator="equal">
      <formula>"연"</formula>
    </cfRule>
    <cfRule type="cellIs" dxfId="13485" priority="357" operator="equal">
      <formula>"연"</formula>
    </cfRule>
  </conditionalFormatting>
  <conditionalFormatting sqref="AD30">
    <cfRule type="cellIs" dxfId="13484" priority="334" operator="equal">
      <formula>"연"</formula>
    </cfRule>
    <cfRule type="cellIs" dxfId="13483" priority="335" operator="equal">
      <formula>"연"</formula>
    </cfRule>
    <cfRule type="cellIs" dxfId="13482" priority="336" operator="equal">
      <formula>"연"</formula>
    </cfRule>
    <cfRule type="cellIs" dxfId="13481" priority="337" operator="equal">
      <formula>"연"</formula>
    </cfRule>
    <cfRule type="cellIs" dxfId="13480" priority="338" operator="equal">
      <formula>"연"</formula>
    </cfRule>
    <cfRule type="cellIs" dxfId="13479" priority="339" operator="equal">
      <formula>"연"</formula>
    </cfRule>
    <cfRule type="cellIs" dxfId="13478" priority="340" operator="equal">
      <formula>"연"</formula>
    </cfRule>
    <cfRule type="cellIs" dxfId="13477" priority="341" operator="equal">
      <formula>"연"</formula>
    </cfRule>
  </conditionalFormatting>
  <conditionalFormatting sqref="AD34">
    <cfRule type="cellIs" dxfId="13476" priority="1753" operator="equal">
      <formula>"연"</formula>
    </cfRule>
    <cfRule type="cellIs" dxfId="13475" priority="3549" operator="equal">
      <formula>"연"</formula>
    </cfRule>
    <cfRule type="cellIs" dxfId="13474" priority="3550" operator="equal">
      <formula>"연"</formula>
    </cfRule>
    <cfRule type="cellIs" dxfId="13473" priority="3551" operator="equal">
      <formula>"연"</formula>
    </cfRule>
    <cfRule type="cellIs" dxfId="13472" priority="3552" operator="equal">
      <formula>"연"</formula>
    </cfRule>
    <cfRule type="cellIs" dxfId="13471" priority="3553" operator="equal">
      <formula>"연"</formula>
    </cfRule>
    <cfRule type="cellIs" dxfId="13470" priority="3554" operator="equal">
      <formula>"연"</formula>
    </cfRule>
    <cfRule type="cellIs" dxfId="13469" priority="3555" operator="equal">
      <formula>"연"</formula>
    </cfRule>
    <cfRule type="cellIs" dxfId="13468" priority="3556" operator="equal">
      <formula>"연"</formula>
    </cfRule>
    <cfRule type="cellIs" dxfId="13467" priority="3557" operator="equal">
      <formula>"연"</formula>
    </cfRule>
    <cfRule type="cellIs" dxfId="13466" priority="3558" operator="equal">
      <formula>"연"</formula>
    </cfRule>
    <cfRule type="cellIs" dxfId="13465" priority="3559" operator="equal">
      <formula>"연"</formula>
    </cfRule>
    <cfRule type="cellIs" dxfId="13464" priority="3560" operator="equal">
      <formula>"연"</formula>
    </cfRule>
    <cfRule type="cellIs" dxfId="13463" priority="3561" operator="equal">
      <formula>"연"</formula>
    </cfRule>
    <cfRule type="cellIs" dxfId="13462" priority="3562" operator="equal">
      <formula>"연"</formula>
    </cfRule>
    <cfRule type="cellIs" dxfId="13461" priority="3563" operator="equal">
      <formula>"연"</formula>
    </cfRule>
    <cfRule type="cellIs" dxfId="13460" priority="3564" operator="equal">
      <formula>"연"</formula>
    </cfRule>
    <cfRule type="cellIs" dxfId="13459" priority="3565" operator="equal">
      <formula>"연"</formula>
    </cfRule>
    <cfRule type="cellIs" dxfId="13458" priority="3566" operator="equal">
      <formula>"연"</formula>
    </cfRule>
    <cfRule type="cellIs" dxfId="13457" priority="3567" operator="equal">
      <formula>"연"</formula>
    </cfRule>
    <cfRule type="cellIs" dxfId="13456" priority="3568" operator="equal">
      <formula>"연"</formula>
    </cfRule>
    <cfRule type="cellIs" dxfId="13455" priority="3569" operator="equal">
      <formula>"연"</formula>
    </cfRule>
    <cfRule type="cellIs" dxfId="13454" priority="3570" operator="equal">
      <formula>"연"</formula>
    </cfRule>
    <cfRule type="cellIs" dxfId="13453" priority="3571" operator="equal">
      <formula>"연"</formula>
    </cfRule>
    <cfRule type="cellIs" dxfId="13452" priority="3572" operator="equal">
      <formula>"연"</formula>
    </cfRule>
    <cfRule type="cellIs" dxfId="13451" priority="3573" operator="equal">
      <formula>"연"</formula>
    </cfRule>
    <cfRule type="cellIs" dxfId="13450" priority="3574" operator="equal">
      <formula>"연"</formula>
    </cfRule>
  </conditionalFormatting>
  <conditionalFormatting sqref="AD35">
    <cfRule type="cellIs" dxfId="13449" priority="2833" operator="equal">
      <formula>"연"</formula>
    </cfRule>
    <cfRule type="cellIs" dxfId="13448" priority="2834" operator="equal">
      <formula>"연"</formula>
    </cfRule>
    <cfRule type="cellIs" dxfId="13447" priority="2835" operator="equal">
      <formula>"연"</formula>
    </cfRule>
    <cfRule type="cellIs" dxfId="13446" priority="2836" operator="equal">
      <formula>"연"</formula>
    </cfRule>
    <cfRule type="cellIs" dxfId="13445" priority="2837" operator="equal">
      <formula>"연"</formula>
    </cfRule>
    <cfRule type="cellIs" dxfId="13444" priority="2838" operator="equal">
      <formula>"연"</formula>
    </cfRule>
    <cfRule type="cellIs" dxfId="13443" priority="2839" operator="equal">
      <formula>"연"</formula>
    </cfRule>
    <cfRule type="cellIs" dxfId="13442" priority="2840" operator="equal">
      <formula>"연"</formula>
    </cfRule>
    <cfRule type="cellIs" dxfId="13441" priority="2841" operator="equal">
      <formula>"연"</formula>
    </cfRule>
    <cfRule type="cellIs" dxfId="13440" priority="2842" operator="equal">
      <formula>"연"</formula>
    </cfRule>
    <cfRule type="cellIs" dxfId="13439" priority="2843" operator="equal">
      <formula>"연"</formula>
    </cfRule>
    <cfRule type="cellIs" dxfId="13438" priority="2844" operator="equal">
      <formula>"연"</formula>
    </cfRule>
    <cfRule type="cellIs" dxfId="13437" priority="2845" operator="equal">
      <formula>"연"</formula>
    </cfRule>
    <cfRule type="cellIs" dxfId="13436" priority="2846" operator="equal">
      <formula>"연"</formula>
    </cfRule>
    <cfRule type="cellIs" dxfId="13435" priority="2847" operator="equal">
      <formula>"연"</formula>
    </cfRule>
    <cfRule type="cellIs" dxfId="13434" priority="2848" operator="equal">
      <formula>"연"</formula>
    </cfRule>
    <cfRule type="cellIs" dxfId="13433" priority="2849" operator="equal">
      <formula>"연"</formula>
    </cfRule>
    <cfRule type="cellIs" dxfId="13432" priority="2850" operator="equal">
      <formula>"연"</formula>
    </cfRule>
    <cfRule type="cellIs" dxfId="13431" priority="2851" operator="equal">
      <formula>"연"</formula>
    </cfRule>
    <cfRule type="cellIs" dxfId="13430" priority="2852" operator="equal">
      <formula>"연"</formula>
    </cfRule>
    <cfRule type="cellIs" dxfId="13429" priority="2853" operator="equal">
      <formula>"연"</formula>
    </cfRule>
    <cfRule type="cellIs" dxfId="13428" priority="2854" operator="equal">
      <formula>"연"</formula>
    </cfRule>
    <cfRule type="cellIs" dxfId="13427" priority="2855" operator="equal">
      <formula>"연"</formula>
    </cfRule>
    <cfRule type="cellIs" dxfId="13426" priority="2856" operator="equal">
      <formula>"연"</formula>
    </cfRule>
    <cfRule type="cellIs" dxfId="13425" priority="2857" operator="equal">
      <formula>"연"</formula>
    </cfRule>
    <cfRule type="cellIs" dxfId="13424" priority="2858" operator="equal">
      <formula>"연"</formula>
    </cfRule>
    <cfRule type="cellIs" dxfId="13423" priority="2859" operator="equal">
      <formula>"연"</formula>
    </cfRule>
  </conditionalFormatting>
  <conditionalFormatting sqref="AD35:AD36">
    <cfRule type="cellIs" dxfId="13422" priority="2100" operator="equal">
      <formula>"연"</formula>
    </cfRule>
  </conditionalFormatting>
  <conditionalFormatting sqref="AD36">
    <cfRule type="cellIs" dxfId="13421" priority="2083" operator="equal">
      <formula>"연"</formula>
    </cfRule>
    <cfRule type="cellIs" dxfId="13420" priority="2084" operator="equal">
      <formula>"연"</formula>
    </cfRule>
    <cfRule type="cellIs" dxfId="13419" priority="2085" operator="equal">
      <formula>"연"</formula>
    </cfRule>
    <cfRule type="cellIs" dxfId="13418" priority="2086" operator="equal">
      <formula>"연"</formula>
    </cfRule>
    <cfRule type="cellIs" dxfId="13417" priority="2087" operator="equal">
      <formula>"연"</formula>
    </cfRule>
    <cfRule type="cellIs" dxfId="13416" priority="2088" operator="equal">
      <formula>"연"</formula>
    </cfRule>
    <cfRule type="cellIs" dxfId="13415" priority="2089" operator="equal">
      <formula>"연"</formula>
    </cfRule>
    <cfRule type="cellIs" dxfId="13414" priority="2090" operator="equal">
      <formula>"연"</formula>
    </cfRule>
    <cfRule type="cellIs" dxfId="13413" priority="2091" operator="equal">
      <formula>"연"</formula>
    </cfRule>
    <cfRule type="cellIs" dxfId="13412" priority="2092" operator="equal">
      <formula>"연"</formula>
    </cfRule>
    <cfRule type="cellIs" dxfId="13411" priority="2093" operator="equal">
      <formula>"연"</formula>
    </cfRule>
    <cfRule type="cellIs" dxfId="13410" priority="2094" operator="equal">
      <formula>"연"</formula>
    </cfRule>
    <cfRule type="cellIs" dxfId="13409" priority="2095" operator="equal">
      <formula>"연"</formula>
    </cfRule>
    <cfRule type="cellIs" dxfId="13408" priority="2096" operator="equal">
      <formula>"연"</formula>
    </cfRule>
    <cfRule type="cellIs" dxfId="13407" priority="2097" operator="equal">
      <formula>"연"</formula>
    </cfRule>
    <cfRule type="cellIs" dxfId="13406" priority="2101" operator="equal">
      <formula>"연"</formula>
    </cfRule>
  </conditionalFormatting>
  <conditionalFormatting sqref="AD36:AD37">
    <cfRule type="cellIs" dxfId="13405" priority="2063" operator="equal">
      <formula>"연"</formula>
    </cfRule>
  </conditionalFormatting>
  <conditionalFormatting sqref="AD37">
    <cfRule type="cellIs" dxfId="13404" priority="2046" operator="equal">
      <formula>"연"</formula>
    </cfRule>
    <cfRule type="cellIs" dxfId="13403" priority="2047" operator="equal">
      <formula>"연"</formula>
    </cfRule>
    <cfRule type="cellIs" dxfId="13402" priority="2048" operator="equal">
      <formula>"연"</formula>
    </cfRule>
    <cfRule type="cellIs" dxfId="13401" priority="2049" operator="equal">
      <formula>"연"</formula>
    </cfRule>
    <cfRule type="cellIs" dxfId="13400" priority="2050" operator="equal">
      <formula>"연"</formula>
    </cfRule>
    <cfRule type="cellIs" dxfId="13399" priority="2051" operator="equal">
      <formula>"연"</formula>
    </cfRule>
    <cfRule type="cellIs" dxfId="13398" priority="2052" operator="equal">
      <formula>"연"</formula>
    </cfRule>
    <cfRule type="cellIs" dxfId="13397" priority="2053" operator="equal">
      <formula>"연"</formula>
    </cfRule>
    <cfRule type="cellIs" dxfId="13396" priority="2054" operator="equal">
      <formula>"연"</formula>
    </cfRule>
    <cfRule type="cellIs" dxfId="13395" priority="2055" operator="equal">
      <formula>"연"</formula>
    </cfRule>
    <cfRule type="cellIs" dxfId="13394" priority="2056" operator="equal">
      <formula>"연"</formula>
    </cfRule>
    <cfRule type="cellIs" dxfId="13393" priority="2057" operator="equal">
      <formula>"연"</formula>
    </cfRule>
    <cfRule type="cellIs" dxfId="13392" priority="2058" operator="equal">
      <formula>"연"</formula>
    </cfRule>
    <cfRule type="cellIs" dxfId="13391" priority="2059" operator="equal">
      <formula>"연"</formula>
    </cfRule>
    <cfRule type="cellIs" dxfId="13390" priority="2060" operator="equal">
      <formula>"연"</formula>
    </cfRule>
    <cfRule type="cellIs" dxfId="13389" priority="2061" operator="equal">
      <formula>"연"</formula>
    </cfRule>
    <cfRule type="cellIs" dxfId="13388" priority="2062" operator="equal">
      <formula>"연"</formula>
    </cfRule>
    <cfRule type="cellIs" dxfId="13387" priority="2064" operator="equal">
      <formula>"연"</formula>
    </cfRule>
  </conditionalFormatting>
  <conditionalFormatting sqref="AD35:AE35">
    <cfRule type="cellIs" dxfId="13386" priority="2860" operator="equal">
      <formula>"연"</formula>
    </cfRule>
  </conditionalFormatting>
  <conditionalFormatting sqref="AD37:AE37">
    <cfRule type="cellIs" dxfId="13385" priority="2044" operator="equal">
      <formula>"연"</formula>
    </cfRule>
  </conditionalFormatting>
  <conditionalFormatting sqref="AE11">
    <cfRule type="cellIs" dxfId="13384" priority="358" operator="equal">
      <formula>"연"</formula>
    </cfRule>
    <cfRule type="cellIs" dxfId="13383" priority="359" operator="equal">
      <formula>"연"</formula>
    </cfRule>
    <cfRule type="cellIs" dxfId="13382" priority="360" operator="equal">
      <formula>"연"</formula>
    </cfRule>
    <cfRule type="cellIs" dxfId="13381" priority="361" operator="equal">
      <formula>"연"</formula>
    </cfRule>
    <cfRule type="cellIs" dxfId="13380" priority="362" operator="equal">
      <formula>"연"</formula>
    </cfRule>
    <cfRule type="cellIs" dxfId="13379" priority="363" operator="equal">
      <formula>"연"</formula>
    </cfRule>
    <cfRule type="cellIs" dxfId="13378" priority="364" operator="equal">
      <formula>"연"</formula>
    </cfRule>
    <cfRule type="cellIs" dxfId="13377" priority="365" operator="equal">
      <formula>"연"</formula>
    </cfRule>
  </conditionalFormatting>
  <conditionalFormatting sqref="AE21">
    <cfRule type="cellIs" dxfId="13376" priority="326" operator="equal">
      <formula>"연"</formula>
    </cfRule>
    <cfRule type="cellIs" dxfId="13375" priority="327" operator="equal">
      <formula>"연"</formula>
    </cfRule>
    <cfRule type="cellIs" dxfId="13374" priority="328" operator="equal">
      <formula>"연"</formula>
    </cfRule>
    <cfRule type="cellIs" dxfId="13373" priority="329" operator="equal">
      <formula>"연"</formula>
    </cfRule>
    <cfRule type="cellIs" dxfId="13372" priority="330" operator="equal">
      <formula>"연"</formula>
    </cfRule>
    <cfRule type="cellIs" dxfId="13371" priority="331" operator="equal">
      <formula>"연"</formula>
    </cfRule>
    <cfRule type="cellIs" dxfId="13370" priority="332" operator="equal">
      <formula>"연"</formula>
    </cfRule>
    <cfRule type="cellIs" dxfId="13369" priority="333" operator="equal">
      <formula>"연"</formula>
    </cfRule>
  </conditionalFormatting>
  <conditionalFormatting sqref="AE31">
    <cfRule type="cellIs" dxfId="13368" priority="318" operator="equal">
      <formula>"연"</formula>
    </cfRule>
    <cfRule type="cellIs" dxfId="13367" priority="319" operator="equal">
      <formula>"연"</formula>
    </cfRule>
    <cfRule type="cellIs" dxfId="13366" priority="320" operator="equal">
      <formula>"연"</formula>
    </cfRule>
    <cfRule type="cellIs" dxfId="13365" priority="321" operator="equal">
      <formula>"연"</formula>
    </cfRule>
    <cfRule type="cellIs" dxfId="13364" priority="322" operator="equal">
      <formula>"연"</formula>
    </cfRule>
    <cfRule type="cellIs" dxfId="13363" priority="323" operator="equal">
      <formula>"연"</formula>
    </cfRule>
    <cfRule type="cellIs" dxfId="13362" priority="324" operator="equal">
      <formula>"연"</formula>
    </cfRule>
    <cfRule type="cellIs" dxfId="13361" priority="325" operator="equal">
      <formula>"연"</formula>
    </cfRule>
  </conditionalFormatting>
  <conditionalFormatting sqref="AE34">
    <cfRule type="cellIs" dxfId="13360" priority="2196" operator="equal">
      <formula>"연"</formula>
    </cfRule>
    <cfRule type="cellIs" dxfId="13359" priority="2197" operator="equal">
      <formula>"연"</formula>
    </cfRule>
    <cfRule type="cellIs" dxfId="13358" priority="2198" operator="equal">
      <formula>"연"</formula>
    </cfRule>
    <cfRule type="cellIs" dxfId="13357" priority="2199" operator="equal">
      <formula>"연"</formula>
    </cfRule>
    <cfRule type="cellIs" dxfId="13356" priority="2200" operator="equal">
      <formula>"연"</formula>
    </cfRule>
    <cfRule type="cellIs" dxfId="13355" priority="2201" operator="equal">
      <formula>"연"</formula>
    </cfRule>
    <cfRule type="cellIs" dxfId="13354" priority="2202" operator="equal">
      <formula>"연"</formula>
    </cfRule>
    <cfRule type="cellIs" dxfId="13353" priority="2203" operator="equal">
      <formula>"연"</formula>
    </cfRule>
    <cfRule type="cellIs" dxfId="13352" priority="2204" operator="equal">
      <formula>"연"</formula>
    </cfRule>
    <cfRule type="cellIs" dxfId="13351" priority="2205" operator="equal">
      <formula>"연"</formula>
    </cfRule>
    <cfRule type="cellIs" dxfId="13350" priority="2206" operator="equal">
      <formula>"연"</formula>
    </cfRule>
    <cfRule type="cellIs" dxfId="13349" priority="2207" operator="equal">
      <formula>"연"</formula>
    </cfRule>
    <cfRule type="cellIs" dxfId="13348" priority="2208" operator="equal">
      <formula>"연"</formula>
    </cfRule>
    <cfRule type="cellIs" dxfId="13347" priority="2209" operator="equal">
      <formula>"연"</formula>
    </cfRule>
    <cfRule type="cellIs" dxfId="13346" priority="2210" operator="equal">
      <formula>"연"</formula>
    </cfRule>
    <cfRule type="cellIs" dxfId="13345" priority="2214" operator="equal">
      <formula>"연"</formula>
    </cfRule>
  </conditionalFormatting>
  <conditionalFormatting sqref="AE35">
    <cfRule type="cellIs" dxfId="13344" priority="3522" operator="equal">
      <formula>"연"</formula>
    </cfRule>
    <cfRule type="cellIs" dxfId="13343" priority="3523" operator="equal">
      <formula>"연"</formula>
    </cfRule>
    <cfRule type="cellIs" dxfId="13342" priority="3524" operator="equal">
      <formula>"연"</formula>
    </cfRule>
    <cfRule type="cellIs" dxfId="13341" priority="3525" operator="equal">
      <formula>"연"</formula>
    </cfRule>
    <cfRule type="cellIs" dxfId="13340" priority="3526" operator="equal">
      <formula>"연"</formula>
    </cfRule>
    <cfRule type="cellIs" dxfId="13339" priority="3527" operator="equal">
      <formula>"연"</formula>
    </cfRule>
    <cfRule type="cellIs" dxfId="13338" priority="3528" operator="equal">
      <formula>"연"</formula>
    </cfRule>
    <cfRule type="cellIs" dxfId="13337" priority="3529" operator="equal">
      <formula>"연"</formula>
    </cfRule>
    <cfRule type="cellIs" dxfId="13336" priority="3530" operator="equal">
      <formula>"연"</formula>
    </cfRule>
    <cfRule type="cellIs" dxfId="13335" priority="3531" operator="equal">
      <formula>"연"</formula>
    </cfRule>
    <cfRule type="cellIs" dxfId="13334" priority="3532" operator="equal">
      <formula>"연"</formula>
    </cfRule>
    <cfRule type="cellIs" dxfId="13333" priority="3533" operator="equal">
      <formula>"연"</formula>
    </cfRule>
    <cfRule type="cellIs" dxfId="13332" priority="3534" operator="equal">
      <formula>"연"</formula>
    </cfRule>
    <cfRule type="cellIs" dxfId="13331" priority="3535" operator="equal">
      <formula>"연"</formula>
    </cfRule>
    <cfRule type="cellIs" dxfId="13330" priority="3536" operator="equal">
      <formula>"연"</formula>
    </cfRule>
    <cfRule type="cellIs" dxfId="13329" priority="3537" operator="equal">
      <formula>"연"</formula>
    </cfRule>
    <cfRule type="cellIs" dxfId="13328" priority="3538" operator="equal">
      <formula>"연"</formula>
    </cfRule>
    <cfRule type="cellIs" dxfId="13327" priority="3539" operator="equal">
      <formula>"연"</formula>
    </cfRule>
    <cfRule type="cellIs" dxfId="13326" priority="3540" operator="equal">
      <formula>"연"</formula>
    </cfRule>
    <cfRule type="cellIs" dxfId="13325" priority="3541" operator="equal">
      <formula>"연"</formula>
    </cfRule>
    <cfRule type="cellIs" dxfId="13324" priority="3542" operator="equal">
      <formula>"연"</formula>
    </cfRule>
    <cfRule type="cellIs" dxfId="13323" priority="3543" operator="equal">
      <formula>"연"</formula>
    </cfRule>
    <cfRule type="cellIs" dxfId="13322" priority="3544" operator="equal">
      <formula>"연"</formula>
    </cfRule>
    <cfRule type="cellIs" dxfId="13321" priority="3545" operator="equal">
      <formula>"연"</formula>
    </cfRule>
    <cfRule type="cellIs" dxfId="13320" priority="3546" operator="equal">
      <formula>"연"</formula>
    </cfRule>
    <cfRule type="cellIs" dxfId="13319" priority="3547" operator="equal">
      <formula>"연"</formula>
    </cfRule>
    <cfRule type="cellIs" dxfId="13318" priority="3548" operator="equal">
      <formula>"연"</formula>
    </cfRule>
  </conditionalFormatting>
  <conditionalFormatting sqref="AE36">
    <cfRule type="cellIs" dxfId="13317" priority="2806" operator="equal">
      <formula>"연"</formula>
    </cfRule>
    <cfRule type="cellIs" dxfId="13316" priority="2807" operator="equal">
      <formula>"연"</formula>
    </cfRule>
    <cfRule type="cellIs" dxfId="13315" priority="2808" operator="equal">
      <formula>"연"</formula>
    </cfRule>
    <cfRule type="cellIs" dxfId="13314" priority="2809" operator="equal">
      <formula>"연"</formula>
    </cfRule>
    <cfRule type="cellIs" dxfId="13313" priority="2810" operator="equal">
      <formula>"연"</formula>
    </cfRule>
    <cfRule type="cellIs" dxfId="13312" priority="2811" operator="equal">
      <formula>"연"</formula>
    </cfRule>
    <cfRule type="cellIs" dxfId="13311" priority="2812" operator="equal">
      <formula>"연"</formula>
    </cfRule>
    <cfRule type="cellIs" dxfId="13310" priority="2813" operator="equal">
      <formula>"연"</formula>
    </cfRule>
    <cfRule type="cellIs" dxfId="13309" priority="2814" operator="equal">
      <formula>"연"</formula>
    </cfRule>
    <cfRule type="cellIs" dxfId="13308" priority="2815" operator="equal">
      <formula>"연"</formula>
    </cfRule>
    <cfRule type="cellIs" dxfId="13307" priority="2816" operator="equal">
      <formula>"연"</formula>
    </cfRule>
    <cfRule type="cellIs" dxfId="13306" priority="2817" operator="equal">
      <formula>"연"</formula>
    </cfRule>
    <cfRule type="cellIs" dxfId="13305" priority="2818" operator="equal">
      <formula>"연"</formula>
    </cfRule>
    <cfRule type="cellIs" dxfId="13304" priority="2819" operator="equal">
      <formula>"연"</formula>
    </cfRule>
    <cfRule type="cellIs" dxfId="13303" priority="2820" operator="equal">
      <formula>"연"</formula>
    </cfRule>
    <cfRule type="cellIs" dxfId="13302" priority="2821" operator="equal">
      <formula>"연"</formula>
    </cfRule>
    <cfRule type="cellIs" dxfId="13301" priority="2822" operator="equal">
      <formula>"연"</formula>
    </cfRule>
    <cfRule type="cellIs" dxfId="13300" priority="2823" operator="equal">
      <formula>"연"</formula>
    </cfRule>
    <cfRule type="cellIs" dxfId="13299" priority="2824" operator="equal">
      <formula>"연"</formula>
    </cfRule>
    <cfRule type="cellIs" dxfId="13298" priority="2825" operator="equal">
      <formula>"연"</formula>
    </cfRule>
    <cfRule type="cellIs" dxfId="13297" priority="2826" operator="equal">
      <formula>"연"</formula>
    </cfRule>
    <cfRule type="cellIs" dxfId="13296" priority="2827" operator="equal">
      <formula>"연"</formula>
    </cfRule>
    <cfRule type="cellIs" dxfId="13295" priority="2828" operator="equal">
      <formula>"연"</formula>
    </cfRule>
    <cfRule type="cellIs" dxfId="13294" priority="2829" operator="equal">
      <formula>"연"</formula>
    </cfRule>
    <cfRule type="cellIs" dxfId="13293" priority="2830" operator="equal">
      <formula>"연"</formula>
    </cfRule>
    <cfRule type="cellIs" dxfId="13292" priority="2831" operator="equal">
      <formula>"연"</formula>
    </cfRule>
    <cfRule type="cellIs" dxfId="13291" priority="2832" operator="equal">
      <formula>"연"</formula>
    </cfRule>
  </conditionalFormatting>
  <conditionalFormatting sqref="AE37">
    <cfRule type="cellIs" dxfId="13290" priority="2026" operator="equal">
      <formula>"연"</formula>
    </cfRule>
    <cfRule type="cellIs" dxfId="13289" priority="2027" operator="equal">
      <formula>"연"</formula>
    </cfRule>
    <cfRule type="cellIs" dxfId="13288" priority="2028" operator="equal">
      <formula>"연"</formula>
    </cfRule>
    <cfRule type="cellIs" dxfId="13287" priority="2029" operator="equal">
      <formula>"연"</formula>
    </cfRule>
    <cfRule type="cellIs" dxfId="13286" priority="2030" operator="equal">
      <formula>"연"</formula>
    </cfRule>
    <cfRule type="cellIs" dxfId="13285" priority="2031" operator="equal">
      <formula>"연"</formula>
    </cfRule>
    <cfRule type="cellIs" dxfId="13284" priority="2032" operator="equal">
      <formula>"연"</formula>
    </cfRule>
    <cfRule type="cellIs" dxfId="13283" priority="2033" operator="equal">
      <formula>"연"</formula>
    </cfRule>
    <cfRule type="cellIs" dxfId="13282" priority="2034" operator="equal">
      <formula>"연"</formula>
    </cfRule>
    <cfRule type="cellIs" dxfId="13281" priority="2035" operator="equal">
      <formula>"연"</formula>
    </cfRule>
    <cfRule type="cellIs" dxfId="13280" priority="2036" operator="equal">
      <formula>"연"</formula>
    </cfRule>
    <cfRule type="cellIs" dxfId="13279" priority="2037" operator="equal">
      <formula>"연"</formula>
    </cfRule>
    <cfRule type="cellIs" dxfId="13278" priority="2038" operator="equal">
      <formula>"연"</formula>
    </cfRule>
    <cfRule type="cellIs" dxfId="13277" priority="2039" operator="equal">
      <formula>"연"</formula>
    </cfRule>
    <cfRule type="cellIs" dxfId="13276" priority="2040" operator="equal">
      <formula>"연"</formula>
    </cfRule>
    <cfRule type="cellIs" dxfId="13275" priority="2041" operator="equal">
      <formula>"연"</formula>
    </cfRule>
    <cfRule type="cellIs" dxfId="13274" priority="2042" operator="equal">
      <formula>"연"</formula>
    </cfRule>
    <cfRule type="cellIs" dxfId="13273" priority="2043" operator="equal">
      <formula>"연"</formula>
    </cfRule>
    <cfRule type="cellIs" dxfId="13272" priority="2045" operator="equal">
      <formula>"연"</formula>
    </cfRule>
  </conditionalFormatting>
  <conditionalFormatting sqref="AE36:AF36">
    <cfRule type="cellIs" dxfId="13271" priority="2803" operator="equal">
      <formula>"연"</formula>
    </cfRule>
    <cfRule type="cellIs" dxfId="13270" priority="2804" operator="equal">
      <formula>"연"</formula>
    </cfRule>
  </conditionalFormatting>
  <conditionalFormatting sqref="AE34:AG34">
    <cfRule type="cellIs" dxfId="13269" priority="2194" operator="equal">
      <formula>"연"</formula>
    </cfRule>
  </conditionalFormatting>
  <conditionalFormatting sqref="AF18">
    <cfRule type="cellIs" dxfId="13268" priority="342" operator="equal">
      <formula>"연"</formula>
    </cfRule>
    <cfRule type="cellIs" dxfId="13267" priority="343" operator="equal">
      <formula>"연"</formula>
    </cfRule>
    <cfRule type="cellIs" dxfId="13266" priority="344" operator="equal">
      <formula>"연"</formula>
    </cfRule>
    <cfRule type="cellIs" dxfId="13265" priority="345" operator="equal">
      <formula>"연"</formula>
    </cfRule>
    <cfRule type="cellIs" dxfId="13264" priority="346" operator="equal">
      <formula>"연"</formula>
    </cfRule>
    <cfRule type="cellIs" dxfId="13263" priority="347" operator="equal">
      <formula>"연"</formula>
    </cfRule>
    <cfRule type="cellIs" dxfId="13262" priority="348" operator="equal">
      <formula>"연"</formula>
    </cfRule>
    <cfRule type="cellIs" dxfId="13261" priority="349" operator="equal">
      <formula>"연"</formula>
    </cfRule>
  </conditionalFormatting>
  <conditionalFormatting sqref="AF22">
    <cfRule type="cellIs" dxfId="13260" priority="310" operator="equal">
      <formula>"연"</formula>
    </cfRule>
    <cfRule type="cellIs" dxfId="13259" priority="311" operator="equal">
      <formula>"연"</formula>
    </cfRule>
    <cfRule type="cellIs" dxfId="13258" priority="312" operator="equal">
      <formula>"연"</formula>
    </cfRule>
    <cfRule type="cellIs" dxfId="13257" priority="313" operator="equal">
      <formula>"연"</formula>
    </cfRule>
    <cfRule type="cellIs" dxfId="13256" priority="314" operator="equal">
      <formula>"연"</formula>
    </cfRule>
    <cfRule type="cellIs" dxfId="13255" priority="315" operator="equal">
      <formula>"연"</formula>
    </cfRule>
    <cfRule type="cellIs" dxfId="13254" priority="316" operator="equal">
      <formula>"연"</formula>
    </cfRule>
    <cfRule type="cellIs" dxfId="13253" priority="317" operator="equal">
      <formula>"연"</formula>
    </cfRule>
  </conditionalFormatting>
  <conditionalFormatting sqref="AF28">
    <cfRule type="cellIs" dxfId="13252" priority="294" operator="equal">
      <formula>"연"</formula>
    </cfRule>
    <cfRule type="cellIs" dxfId="13251" priority="295" operator="equal">
      <formula>"연"</formula>
    </cfRule>
    <cfRule type="cellIs" dxfId="13250" priority="296" operator="equal">
      <formula>"연"</formula>
    </cfRule>
    <cfRule type="cellIs" dxfId="13249" priority="297" operator="equal">
      <formula>"연"</formula>
    </cfRule>
    <cfRule type="cellIs" dxfId="13248" priority="298" operator="equal">
      <formula>"연"</formula>
    </cfRule>
    <cfRule type="cellIs" dxfId="13247" priority="299" operator="equal">
      <formula>"연"</formula>
    </cfRule>
    <cfRule type="cellIs" dxfId="13246" priority="300" operator="equal">
      <formula>"연"</formula>
    </cfRule>
    <cfRule type="cellIs" dxfId="13245" priority="301" operator="equal">
      <formula>"연"</formula>
    </cfRule>
  </conditionalFormatting>
  <conditionalFormatting sqref="AF34">
    <cfRule type="cellIs" dxfId="13244" priority="2177" operator="equal">
      <formula>"연"</formula>
    </cfRule>
    <cfRule type="cellIs" dxfId="13243" priority="2178" operator="equal">
      <formula>"연"</formula>
    </cfRule>
    <cfRule type="cellIs" dxfId="13242" priority="2179" operator="equal">
      <formula>"연"</formula>
    </cfRule>
    <cfRule type="cellIs" dxfId="13241" priority="2180" operator="equal">
      <formula>"연"</formula>
    </cfRule>
    <cfRule type="cellIs" dxfId="13240" priority="2181" operator="equal">
      <formula>"연"</formula>
    </cfRule>
    <cfRule type="cellIs" dxfId="13239" priority="2182" operator="equal">
      <formula>"연"</formula>
    </cfRule>
    <cfRule type="cellIs" dxfId="13238" priority="2183" operator="equal">
      <formula>"연"</formula>
    </cfRule>
    <cfRule type="cellIs" dxfId="13237" priority="2184" operator="equal">
      <formula>"연"</formula>
    </cfRule>
    <cfRule type="cellIs" dxfId="13236" priority="2185" operator="equal">
      <formula>"연"</formula>
    </cfRule>
    <cfRule type="cellIs" dxfId="13235" priority="2186" operator="equal">
      <formula>"연"</formula>
    </cfRule>
    <cfRule type="cellIs" dxfId="13234" priority="2187" operator="equal">
      <formula>"연"</formula>
    </cfRule>
    <cfRule type="cellIs" dxfId="13233" priority="2188" operator="equal">
      <formula>"연"</formula>
    </cfRule>
    <cfRule type="cellIs" dxfId="13232" priority="2189" operator="equal">
      <formula>"연"</formula>
    </cfRule>
    <cfRule type="cellIs" dxfId="13231" priority="2190" operator="equal">
      <formula>"연"</formula>
    </cfRule>
    <cfRule type="cellIs" dxfId="13230" priority="2191" operator="equal">
      <formula>"연"</formula>
    </cfRule>
    <cfRule type="cellIs" dxfId="13229" priority="2192" operator="equal">
      <formula>"연"</formula>
    </cfRule>
    <cfRule type="cellIs" dxfId="13228" priority="2193" operator="equal">
      <formula>"연"</formula>
    </cfRule>
    <cfRule type="cellIs" dxfId="13227" priority="2195" operator="equal">
      <formula>"연"</formula>
    </cfRule>
  </conditionalFormatting>
  <conditionalFormatting sqref="AF34:AF36">
    <cfRule type="cellIs" dxfId="13226" priority="2156" operator="equal">
      <formula>"연"</formula>
    </cfRule>
  </conditionalFormatting>
  <conditionalFormatting sqref="AF35">
    <cfRule type="cellIs" dxfId="13225" priority="2139" operator="equal">
      <formula>"연"</formula>
    </cfRule>
    <cfRule type="cellIs" dxfId="13224" priority="2140" operator="equal">
      <formula>"연"</formula>
    </cfRule>
    <cfRule type="cellIs" dxfId="13223" priority="2141" operator="equal">
      <formula>"연"</formula>
    </cfRule>
    <cfRule type="cellIs" dxfId="13222" priority="2142" operator="equal">
      <formula>"연"</formula>
    </cfRule>
    <cfRule type="cellIs" dxfId="13221" priority="2143" operator="equal">
      <formula>"연"</formula>
    </cfRule>
    <cfRule type="cellIs" dxfId="13220" priority="2144" operator="equal">
      <formula>"연"</formula>
    </cfRule>
    <cfRule type="cellIs" dxfId="13219" priority="2145" operator="equal">
      <formula>"연"</formula>
    </cfRule>
    <cfRule type="cellIs" dxfId="13218" priority="2146" operator="equal">
      <formula>"연"</formula>
    </cfRule>
    <cfRule type="cellIs" dxfId="13217" priority="2147" operator="equal">
      <formula>"연"</formula>
    </cfRule>
    <cfRule type="cellIs" dxfId="13216" priority="2148" operator="equal">
      <formula>"연"</formula>
    </cfRule>
    <cfRule type="cellIs" dxfId="13215" priority="2149" operator="equal">
      <formula>"연"</formula>
    </cfRule>
    <cfRule type="cellIs" dxfId="13214" priority="2150" operator="equal">
      <formula>"연"</formula>
    </cfRule>
    <cfRule type="cellIs" dxfId="13213" priority="2151" operator="equal">
      <formula>"연"</formula>
    </cfRule>
    <cfRule type="cellIs" dxfId="13212" priority="2152" operator="equal">
      <formula>"연"</formula>
    </cfRule>
    <cfRule type="cellIs" dxfId="13211" priority="2153" operator="equal">
      <formula>"연"</formula>
    </cfRule>
    <cfRule type="cellIs" dxfId="13210" priority="2154" operator="equal">
      <formula>"연"</formula>
    </cfRule>
    <cfRule type="cellIs" dxfId="13209" priority="2155" operator="equal">
      <formula>"연"</formula>
    </cfRule>
    <cfRule type="cellIs" dxfId="13208" priority="2157" operator="equal">
      <formula>"연"</formula>
    </cfRule>
  </conditionalFormatting>
  <conditionalFormatting sqref="AF36">
    <cfRule type="cellIs" dxfId="13207" priority="2778" operator="equal">
      <formula>"연"</formula>
    </cfRule>
    <cfRule type="cellIs" dxfId="13206" priority="2779" operator="equal">
      <formula>"연"</formula>
    </cfRule>
    <cfRule type="cellIs" dxfId="13205" priority="2780" operator="equal">
      <formula>"연"</formula>
    </cfRule>
    <cfRule type="cellIs" dxfId="13204" priority="2781" operator="equal">
      <formula>"연"</formula>
    </cfRule>
    <cfRule type="cellIs" dxfId="13203" priority="2782" operator="equal">
      <formula>"연"</formula>
    </cfRule>
    <cfRule type="cellIs" dxfId="13202" priority="2783" operator="equal">
      <formula>"연"</formula>
    </cfRule>
    <cfRule type="cellIs" dxfId="13201" priority="2784" operator="equal">
      <formula>"연"</formula>
    </cfRule>
    <cfRule type="cellIs" dxfId="13200" priority="2785" operator="equal">
      <formula>"연"</formula>
    </cfRule>
    <cfRule type="cellIs" dxfId="13199" priority="2786" operator="equal">
      <formula>"연"</formula>
    </cfRule>
    <cfRule type="cellIs" dxfId="13198" priority="2787" operator="equal">
      <formula>"연"</formula>
    </cfRule>
    <cfRule type="cellIs" dxfId="13197" priority="2788" operator="equal">
      <formula>"연"</formula>
    </cfRule>
    <cfRule type="cellIs" dxfId="13196" priority="2789" operator="equal">
      <formula>"연"</formula>
    </cfRule>
    <cfRule type="cellIs" dxfId="13195" priority="2790" operator="equal">
      <formula>"연"</formula>
    </cfRule>
    <cfRule type="cellIs" dxfId="13194" priority="2791" operator="equal">
      <formula>"연"</formula>
    </cfRule>
    <cfRule type="cellIs" dxfId="13193" priority="2792" operator="equal">
      <formula>"연"</formula>
    </cfRule>
    <cfRule type="cellIs" dxfId="13192" priority="2793" operator="equal">
      <formula>"연"</formula>
    </cfRule>
    <cfRule type="cellIs" dxfId="13191" priority="2794" operator="equal">
      <formula>"연"</formula>
    </cfRule>
    <cfRule type="cellIs" dxfId="13190" priority="2795" operator="equal">
      <formula>"연"</formula>
    </cfRule>
    <cfRule type="cellIs" dxfId="13189" priority="2796" operator="equal">
      <formula>"연"</formula>
    </cfRule>
    <cfRule type="cellIs" dxfId="13188" priority="2797" operator="equal">
      <formula>"연"</formula>
    </cfRule>
    <cfRule type="cellIs" dxfId="13187" priority="2798" operator="equal">
      <formula>"연"</formula>
    </cfRule>
    <cfRule type="cellIs" dxfId="13186" priority="2799" operator="equal">
      <formula>"연"</formula>
    </cfRule>
    <cfRule type="cellIs" dxfId="13185" priority="2800" operator="equal">
      <formula>"연"</formula>
    </cfRule>
    <cfRule type="cellIs" dxfId="13184" priority="2801" operator="equal">
      <formula>"연"</formula>
    </cfRule>
    <cfRule type="cellIs" dxfId="13183" priority="2802" operator="equal">
      <formula>"연"</formula>
    </cfRule>
  </conditionalFormatting>
  <conditionalFormatting sqref="AF36:AF37">
    <cfRule type="cellIs" dxfId="13182" priority="2805" operator="equal">
      <formula>"연"</formula>
    </cfRule>
  </conditionalFormatting>
  <conditionalFormatting sqref="AF37">
    <cfRule type="cellIs" dxfId="13181" priority="3495" operator="equal">
      <formula>"연"</formula>
    </cfRule>
    <cfRule type="cellIs" dxfId="13180" priority="3496" operator="equal">
      <formula>"연"</formula>
    </cfRule>
    <cfRule type="cellIs" dxfId="13179" priority="3497" operator="equal">
      <formula>"연"</formula>
    </cfRule>
    <cfRule type="cellIs" dxfId="13178" priority="3498" operator="equal">
      <formula>"연"</formula>
    </cfRule>
    <cfRule type="cellIs" dxfId="13177" priority="3499" operator="equal">
      <formula>"연"</formula>
    </cfRule>
    <cfRule type="cellIs" dxfId="13176" priority="3500" operator="equal">
      <formula>"연"</formula>
    </cfRule>
    <cfRule type="cellIs" dxfId="13175" priority="3501" operator="equal">
      <formula>"연"</formula>
    </cfRule>
    <cfRule type="cellIs" dxfId="13174" priority="3502" operator="equal">
      <formula>"연"</formula>
    </cfRule>
    <cfRule type="cellIs" dxfId="13173" priority="3503" operator="equal">
      <formula>"연"</formula>
    </cfRule>
    <cfRule type="cellIs" dxfId="13172" priority="3504" operator="equal">
      <formula>"연"</formula>
    </cfRule>
    <cfRule type="cellIs" dxfId="13171" priority="3505" operator="equal">
      <formula>"연"</formula>
    </cfRule>
    <cfRule type="cellIs" dxfId="13170" priority="3506" operator="equal">
      <formula>"연"</formula>
    </cfRule>
    <cfRule type="cellIs" dxfId="13169" priority="3507" operator="equal">
      <formula>"연"</formula>
    </cfRule>
    <cfRule type="cellIs" dxfId="13168" priority="3508" operator="equal">
      <formula>"연"</formula>
    </cfRule>
    <cfRule type="cellIs" dxfId="13167" priority="3509" operator="equal">
      <formula>"연"</formula>
    </cfRule>
    <cfRule type="cellIs" dxfId="13166" priority="3510" operator="equal">
      <formula>"연"</formula>
    </cfRule>
    <cfRule type="cellIs" dxfId="13165" priority="3511" operator="equal">
      <formula>"연"</formula>
    </cfRule>
    <cfRule type="cellIs" dxfId="13164" priority="3512" operator="equal">
      <formula>"연"</formula>
    </cfRule>
    <cfRule type="cellIs" dxfId="13163" priority="3513" operator="equal">
      <formula>"연"</formula>
    </cfRule>
    <cfRule type="cellIs" dxfId="13162" priority="3514" operator="equal">
      <formula>"연"</formula>
    </cfRule>
    <cfRule type="cellIs" dxfId="13161" priority="3515" operator="equal">
      <formula>"연"</formula>
    </cfRule>
    <cfRule type="cellIs" dxfId="13160" priority="3516" operator="equal">
      <formula>"연"</formula>
    </cfRule>
    <cfRule type="cellIs" dxfId="13159" priority="3517" operator="equal">
      <formula>"연"</formula>
    </cfRule>
    <cfRule type="cellIs" dxfId="13158" priority="3518" operator="equal">
      <formula>"연"</formula>
    </cfRule>
    <cfRule type="cellIs" dxfId="13157" priority="3519" operator="equal">
      <formula>"연"</formula>
    </cfRule>
    <cfRule type="cellIs" dxfId="13156" priority="3520" operator="equal">
      <formula>"연"</formula>
    </cfRule>
    <cfRule type="cellIs" dxfId="13155" priority="3521" operator="equal">
      <formula>"연"</formula>
    </cfRule>
  </conditionalFormatting>
  <conditionalFormatting sqref="AF35:AI35">
    <cfRule type="cellIs" dxfId="13154" priority="2137" operator="equal">
      <formula>"연"</formula>
    </cfRule>
  </conditionalFormatting>
  <conditionalFormatting sqref="AG10">
    <cfRule type="cellIs" dxfId="13153" priority="278" operator="equal">
      <formula>"연"</formula>
    </cfRule>
    <cfRule type="cellIs" dxfId="13152" priority="279" operator="equal">
      <formula>"연"</formula>
    </cfRule>
    <cfRule type="cellIs" dxfId="13151" priority="280" operator="equal">
      <formula>"연"</formula>
    </cfRule>
    <cfRule type="cellIs" dxfId="13150" priority="281" operator="equal">
      <formula>"연"</formula>
    </cfRule>
    <cfRule type="cellIs" dxfId="13149" priority="282" operator="equal">
      <formula>"연"</formula>
    </cfRule>
    <cfRule type="cellIs" dxfId="13148" priority="283" operator="equal">
      <formula>"연"</formula>
    </cfRule>
    <cfRule type="cellIs" dxfId="13147" priority="284" operator="equal">
      <formula>"연"</formula>
    </cfRule>
    <cfRule type="cellIs" dxfId="13146" priority="285" operator="equal">
      <formula>"연"</formula>
    </cfRule>
  </conditionalFormatting>
  <conditionalFormatting sqref="AG23">
    <cfRule type="cellIs" dxfId="13145" priority="302" operator="equal">
      <formula>"연"</formula>
    </cfRule>
    <cfRule type="cellIs" dxfId="13144" priority="303" operator="equal">
      <formula>"연"</formula>
    </cfRule>
    <cfRule type="cellIs" dxfId="13143" priority="304" operator="equal">
      <formula>"연"</formula>
    </cfRule>
    <cfRule type="cellIs" dxfId="13142" priority="305" operator="equal">
      <formula>"연"</formula>
    </cfRule>
    <cfRule type="cellIs" dxfId="13141" priority="306" operator="equal">
      <formula>"연"</formula>
    </cfRule>
    <cfRule type="cellIs" dxfId="13140" priority="307" operator="equal">
      <formula>"연"</formula>
    </cfRule>
    <cfRule type="cellIs" dxfId="13139" priority="308" operator="equal">
      <formula>"연"</formula>
    </cfRule>
    <cfRule type="cellIs" dxfId="13138" priority="309" operator="equal">
      <formula>"연"</formula>
    </cfRule>
  </conditionalFormatting>
  <conditionalFormatting sqref="AG27">
    <cfRule type="cellIs" dxfId="13137" priority="286" operator="equal">
      <formula>"연"</formula>
    </cfRule>
    <cfRule type="cellIs" dxfId="13136" priority="287" operator="equal">
      <formula>"연"</formula>
    </cfRule>
    <cfRule type="cellIs" dxfId="13135" priority="288" operator="equal">
      <formula>"연"</formula>
    </cfRule>
    <cfRule type="cellIs" dxfId="13134" priority="289" operator="equal">
      <formula>"연"</formula>
    </cfRule>
    <cfRule type="cellIs" dxfId="13133" priority="290" operator="equal">
      <formula>"연"</formula>
    </cfRule>
    <cfRule type="cellIs" dxfId="13132" priority="291" operator="equal">
      <formula>"연"</formula>
    </cfRule>
    <cfRule type="cellIs" dxfId="13131" priority="292" operator="equal">
      <formula>"연"</formula>
    </cfRule>
    <cfRule type="cellIs" dxfId="13130" priority="293" operator="equal">
      <formula>"연"</formula>
    </cfRule>
  </conditionalFormatting>
  <conditionalFormatting sqref="AG34">
    <cfRule type="cellIs" dxfId="13129" priority="3468" operator="equal">
      <formula>"연"</formula>
    </cfRule>
    <cfRule type="cellIs" dxfId="13128" priority="3469" operator="equal">
      <formula>"연"</formula>
    </cfRule>
    <cfRule type="cellIs" dxfId="13127" priority="3470" operator="equal">
      <formula>"연"</formula>
    </cfRule>
    <cfRule type="cellIs" dxfId="13126" priority="3471" operator="equal">
      <formula>"연"</formula>
    </cfRule>
    <cfRule type="cellIs" dxfId="13125" priority="3472" operator="equal">
      <formula>"연"</formula>
    </cfRule>
    <cfRule type="cellIs" dxfId="13124" priority="3473" operator="equal">
      <formula>"연"</formula>
    </cfRule>
    <cfRule type="cellIs" dxfId="13123" priority="3474" operator="equal">
      <formula>"연"</formula>
    </cfRule>
    <cfRule type="cellIs" dxfId="13122" priority="3475" operator="equal">
      <formula>"연"</formula>
    </cfRule>
    <cfRule type="cellIs" dxfId="13121" priority="3476" operator="equal">
      <formula>"연"</formula>
    </cfRule>
    <cfRule type="cellIs" dxfId="13120" priority="3477" operator="equal">
      <formula>"연"</formula>
    </cfRule>
    <cfRule type="cellIs" dxfId="13119" priority="3478" operator="equal">
      <formula>"연"</formula>
    </cfRule>
    <cfRule type="cellIs" dxfId="13118" priority="3479" operator="equal">
      <formula>"연"</formula>
    </cfRule>
    <cfRule type="cellIs" dxfId="13117" priority="3480" operator="equal">
      <formula>"연"</formula>
    </cfRule>
    <cfRule type="cellIs" dxfId="13116" priority="3481" operator="equal">
      <formula>"연"</formula>
    </cfRule>
    <cfRule type="cellIs" dxfId="13115" priority="3482" operator="equal">
      <formula>"연"</formula>
    </cfRule>
    <cfRule type="cellIs" dxfId="13114" priority="3483" operator="equal">
      <formula>"연"</formula>
    </cfRule>
    <cfRule type="cellIs" dxfId="13113" priority="3484" operator="equal">
      <formula>"연"</formula>
    </cfRule>
    <cfRule type="cellIs" dxfId="13112" priority="3485" operator="equal">
      <formula>"연"</formula>
    </cfRule>
    <cfRule type="cellIs" dxfId="13111" priority="3486" operator="equal">
      <formula>"연"</formula>
    </cfRule>
    <cfRule type="cellIs" dxfId="13110" priority="3487" operator="equal">
      <formula>"연"</formula>
    </cfRule>
    <cfRule type="cellIs" dxfId="13109" priority="3488" operator="equal">
      <formula>"연"</formula>
    </cfRule>
    <cfRule type="cellIs" dxfId="13108" priority="3489" operator="equal">
      <formula>"연"</formula>
    </cfRule>
    <cfRule type="cellIs" dxfId="13107" priority="3490" operator="equal">
      <formula>"연"</formula>
    </cfRule>
    <cfRule type="cellIs" dxfId="13106" priority="3491" operator="equal">
      <formula>"연"</formula>
    </cfRule>
    <cfRule type="cellIs" dxfId="13105" priority="3492" operator="equal">
      <formula>"연"</formula>
    </cfRule>
    <cfRule type="cellIs" dxfId="13104" priority="3493" operator="equal">
      <formula>"연"</formula>
    </cfRule>
    <cfRule type="cellIs" dxfId="13103" priority="3494" operator="equal">
      <formula>"연"</formula>
    </cfRule>
  </conditionalFormatting>
  <conditionalFormatting sqref="AG35">
    <cfRule type="cellIs" dxfId="13102" priority="2120" operator="equal">
      <formula>"연"</formula>
    </cfRule>
    <cfRule type="cellIs" dxfId="13101" priority="2121" operator="equal">
      <formula>"연"</formula>
    </cfRule>
    <cfRule type="cellIs" dxfId="13100" priority="2122" operator="equal">
      <formula>"연"</formula>
    </cfRule>
    <cfRule type="cellIs" dxfId="13099" priority="2123" operator="equal">
      <formula>"연"</formula>
    </cfRule>
    <cfRule type="cellIs" dxfId="13098" priority="2124" operator="equal">
      <formula>"연"</formula>
    </cfRule>
    <cfRule type="cellIs" dxfId="13097" priority="2125" operator="equal">
      <formula>"연"</formula>
    </cfRule>
    <cfRule type="cellIs" dxfId="13096" priority="2126" operator="equal">
      <formula>"연"</formula>
    </cfRule>
    <cfRule type="cellIs" dxfId="13095" priority="2127" operator="equal">
      <formula>"연"</formula>
    </cfRule>
    <cfRule type="cellIs" dxfId="13094" priority="2128" operator="equal">
      <formula>"연"</formula>
    </cfRule>
    <cfRule type="cellIs" dxfId="13093" priority="2129" operator="equal">
      <formula>"연"</formula>
    </cfRule>
    <cfRule type="cellIs" dxfId="13092" priority="2130" operator="equal">
      <formula>"연"</formula>
    </cfRule>
    <cfRule type="cellIs" dxfId="13091" priority="2131" operator="equal">
      <formula>"연"</formula>
    </cfRule>
    <cfRule type="cellIs" dxfId="13090" priority="2132" operator="equal">
      <formula>"연"</formula>
    </cfRule>
    <cfRule type="cellIs" dxfId="13089" priority="2133" operator="equal">
      <formula>"연"</formula>
    </cfRule>
    <cfRule type="cellIs" dxfId="13088" priority="2134" operator="equal">
      <formula>"연"</formula>
    </cfRule>
    <cfRule type="cellIs" dxfId="13087" priority="2135" operator="equal">
      <formula>"연"</formula>
    </cfRule>
    <cfRule type="cellIs" dxfId="13086" priority="2136" operator="equal">
      <formula>"연"</formula>
    </cfRule>
    <cfRule type="cellIs" dxfId="13085" priority="2138" operator="equal">
      <formula>"연"</formula>
    </cfRule>
  </conditionalFormatting>
  <conditionalFormatting sqref="AG35:AG36">
    <cfRule type="cellIs" dxfId="13084" priority="1987" operator="equal">
      <formula>"연"</formula>
    </cfRule>
  </conditionalFormatting>
  <conditionalFormatting sqref="AG36">
    <cfRule type="cellIs" dxfId="13083" priority="1970" operator="equal">
      <formula>"연"</formula>
    </cfRule>
    <cfRule type="cellIs" dxfId="13082" priority="1971" operator="equal">
      <formula>"연"</formula>
    </cfRule>
    <cfRule type="cellIs" dxfId="13081" priority="1972" operator="equal">
      <formula>"연"</formula>
    </cfRule>
    <cfRule type="cellIs" dxfId="13080" priority="1973" operator="equal">
      <formula>"연"</formula>
    </cfRule>
    <cfRule type="cellIs" dxfId="13079" priority="1974" operator="equal">
      <formula>"연"</formula>
    </cfRule>
    <cfRule type="cellIs" dxfId="13078" priority="1975" operator="equal">
      <formula>"연"</formula>
    </cfRule>
    <cfRule type="cellIs" dxfId="13077" priority="1976" operator="equal">
      <formula>"연"</formula>
    </cfRule>
    <cfRule type="cellIs" dxfId="13076" priority="1977" operator="equal">
      <formula>"연"</formula>
    </cfRule>
    <cfRule type="cellIs" dxfId="13075" priority="1978" operator="equal">
      <formula>"연"</formula>
    </cfRule>
    <cfRule type="cellIs" dxfId="13074" priority="1979" operator="equal">
      <formula>"연"</formula>
    </cfRule>
    <cfRule type="cellIs" dxfId="13073" priority="1980" operator="equal">
      <formula>"연"</formula>
    </cfRule>
    <cfRule type="cellIs" dxfId="13072" priority="1981" operator="equal">
      <formula>"연"</formula>
    </cfRule>
    <cfRule type="cellIs" dxfId="13071" priority="1982" operator="equal">
      <formula>"연"</formula>
    </cfRule>
    <cfRule type="cellIs" dxfId="13070" priority="1983" operator="equal">
      <formula>"연"</formula>
    </cfRule>
    <cfRule type="cellIs" dxfId="13069" priority="1984" operator="equal">
      <formula>"연"</formula>
    </cfRule>
    <cfRule type="cellIs" dxfId="13068" priority="1985" operator="equal">
      <formula>"연"</formula>
    </cfRule>
    <cfRule type="cellIs" dxfId="13067" priority="1986" operator="equal">
      <formula>"연"</formula>
    </cfRule>
    <cfRule type="cellIs" dxfId="13066" priority="1988" operator="equal">
      <formula>"연"</formula>
    </cfRule>
  </conditionalFormatting>
  <conditionalFormatting sqref="AG36:AG37">
    <cfRule type="cellIs" dxfId="13065" priority="1751" operator="equal">
      <formula>"연"</formula>
    </cfRule>
  </conditionalFormatting>
  <conditionalFormatting sqref="AG37">
    <cfRule type="cellIs" dxfId="13064" priority="1733" operator="equal">
      <formula>"연"</formula>
    </cfRule>
    <cfRule type="cellIs" dxfId="13063" priority="1734" operator="equal">
      <formula>"연"</formula>
    </cfRule>
    <cfRule type="cellIs" dxfId="13062" priority="1735" operator="equal">
      <formula>"연"</formula>
    </cfRule>
    <cfRule type="cellIs" dxfId="13061" priority="1736" operator="equal">
      <formula>"연"</formula>
    </cfRule>
    <cfRule type="cellIs" dxfId="13060" priority="1737" operator="equal">
      <formula>"연"</formula>
    </cfRule>
    <cfRule type="cellIs" dxfId="13059" priority="1738" operator="equal">
      <formula>"연"</formula>
    </cfRule>
    <cfRule type="cellIs" dxfId="13058" priority="1739" operator="equal">
      <formula>"연"</formula>
    </cfRule>
    <cfRule type="cellIs" dxfId="13057" priority="1740" operator="equal">
      <formula>"연"</formula>
    </cfRule>
    <cfRule type="cellIs" dxfId="13056" priority="1741" operator="equal">
      <formula>"연"</formula>
    </cfRule>
    <cfRule type="cellIs" dxfId="13055" priority="1742" operator="equal">
      <formula>"연"</formula>
    </cfRule>
    <cfRule type="cellIs" dxfId="13054" priority="1743" operator="equal">
      <formula>"연"</formula>
    </cfRule>
    <cfRule type="cellIs" dxfId="13053" priority="1744" operator="equal">
      <formula>"연"</formula>
    </cfRule>
    <cfRule type="cellIs" dxfId="13052" priority="1745" operator="equal">
      <formula>"연"</formula>
    </cfRule>
    <cfRule type="cellIs" dxfId="13051" priority="1746" operator="equal">
      <formula>"연"</formula>
    </cfRule>
    <cfRule type="cellIs" dxfId="13050" priority="1747" operator="equal">
      <formula>"연"</formula>
    </cfRule>
    <cfRule type="cellIs" dxfId="13049" priority="1748" operator="equal">
      <formula>"연"</formula>
    </cfRule>
    <cfRule type="cellIs" dxfId="13048" priority="1749" operator="equal">
      <formula>"연"</formula>
    </cfRule>
    <cfRule type="cellIs" dxfId="13047" priority="1750" operator="equal">
      <formula>"연"</formula>
    </cfRule>
    <cfRule type="cellIs" dxfId="13046" priority="1752" operator="equal">
      <formula>"연"</formula>
    </cfRule>
  </conditionalFormatting>
  <conditionalFormatting sqref="AH6">
    <cfRule type="cellIs" dxfId="13045" priority="262" operator="equal">
      <formula>"연"</formula>
    </cfRule>
    <cfRule type="cellIs" dxfId="13044" priority="263" operator="equal">
      <formula>"연"</formula>
    </cfRule>
    <cfRule type="cellIs" dxfId="13043" priority="264" operator="equal">
      <formula>"연"</formula>
    </cfRule>
    <cfRule type="cellIs" dxfId="13042" priority="265" operator="equal">
      <formula>"연"</formula>
    </cfRule>
    <cfRule type="cellIs" dxfId="13041" priority="266" operator="equal">
      <formula>"연"</formula>
    </cfRule>
    <cfRule type="cellIs" dxfId="13040" priority="267" operator="equal">
      <formula>"연"</formula>
    </cfRule>
    <cfRule type="cellIs" dxfId="13039" priority="268" operator="equal">
      <formula>"연"</formula>
    </cfRule>
    <cfRule type="cellIs" dxfId="13038" priority="269" operator="equal">
      <formula>"연"</formula>
    </cfRule>
  </conditionalFormatting>
  <conditionalFormatting sqref="AH9">
    <cfRule type="cellIs" dxfId="13037" priority="270" operator="equal">
      <formula>"연"</formula>
    </cfRule>
    <cfRule type="cellIs" dxfId="13036" priority="271" operator="equal">
      <formula>"연"</formula>
    </cfRule>
    <cfRule type="cellIs" dxfId="13035" priority="272" operator="equal">
      <formula>"연"</formula>
    </cfRule>
    <cfRule type="cellIs" dxfId="13034" priority="273" operator="equal">
      <formula>"연"</formula>
    </cfRule>
    <cfRule type="cellIs" dxfId="13033" priority="274" operator="equal">
      <formula>"연"</formula>
    </cfRule>
    <cfRule type="cellIs" dxfId="13032" priority="275" operator="equal">
      <formula>"연"</formula>
    </cfRule>
    <cfRule type="cellIs" dxfId="13031" priority="276" operator="equal">
      <formula>"연"</formula>
    </cfRule>
    <cfRule type="cellIs" dxfId="13030" priority="277" operator="equal">
      <formula>"연"</formula>
    </cfRule>
  </conditionalFormatting>
  <conditionalFormatting sqref="AH32">
    <cfRule type="cellIs" dxfId="13029" priority="254" operator="equal">
      <formula>"연"</formula>
    </cfRule>
    <cfRule type="cellIs" dxfId="13028" priority="255" operator="equal">
      <formula>"연"</formula>
    </cfRule>
    <cfRule type="cellIs" dxfId="13027" priority="256" operator="equal">
      <formula>"연"</formula>
    </cfRule>
    <cfRule type="cellIs" dxfId="13026" priority="257" operator="equal">
      <formula>"연"</formula>
    </cfRule>
    <cfRule type="cellIs" dxfId="13025" priority="258" operator="equal">
      <formula>"연"</formula>
    </cfRule>
    <cfRule type="cellIs" dxfId="13024" priority="259" operator="equal">
      <formula>"연"</formula>
    </cfRule>
    <cfRule type="cellIs" dxfId="13023" priority="260" operator="equal">
      <formula>"연"</formula>
    </cfRule>
    <cfRule type="cellIs" dxfId="13022" priority="261" operator="equal">
      <formula>"연"</formula>
    </cfRule>
  </conditionalFormatting>
  <conditionalFormatting sqref="AH34">
    <cfRule type="cellIs" dxfId="13021" priority="2158" operator="equal">
      <formula>"연"</formula>
    </cfRule>
    <cfRule type="cellIs" dxfId="13020" priority="2159" operator="equal">
      <formula>"연"</formula>
    </cfRule>
    <cfRule type="cellIs" dxfId="13019" priority="2160" operator="equal">
      <formula>"연"</formula>
    </cfRule>
    <cfRule type="cellIs" dxfId="13018" priority="2161" operator="equal">
      <formula>"연"</formula>
    </cfRule>
    <cfRule type="cellIs" dxfId="13017" priority="2162" operator="equal">
      <formula>"연"</formula>
    </cfRule>
    <cfRule type="cellIs" dxfId="13016" priority="2163" operator="equal">
      <formula>"연"</formula>
    </cfRule>
    <cfRule type="cellIs" dxfId="13015" priority="2164" operator="equal">
      <formula>"연"</formula>
    </cfRule>
    <cfRule type="cellIs" dxfId="13014" priority="2165" operator="equal">
      <formula>"연"</formula>
    </cfRule>
    <cfRule type="cellIs" dxfId="13013" priority="2166" operator="equal">
      <formula>"연"</formula>
    </cfRule>
    <cfRule type="cellIs" dxfId="13012" priority="2167" operator="equal">
      <formula>"연"</formula>
    </cfRule>
    <cfRule type="cellIs" dxfId="13011" priority="2168" operator="equal">
      <formula>"연"</formula>
    </cfRule>
    <cfRule type="cellIs" dxfId="13010" priority="2169" operator="equal">
      <formula>"연"</formula>
    </cfRule>
    <cfRule type="cellIs" dxfId="13009" priority="2170" operator="equal">
      <formula>"연"</formula>
    </cfRule>
    <cfRule type="cellIs" dxfId="13008" priority="2171" operator="equal">
      <formula>"연"</formula>
    </cfRule>
    <cfRule type="cellIs" dxfId="13007" priority="2172" operator="equal">
      <formula>"연"</formula>
    </cfRule>
    <cfRule type="cellIs" dxfId="13006" priority="2173" operator="equal">
      <formula>"연"</formula>
    </cfRule>
    <cfRule type="cellIs" dxfId="13005" priority="2174" operator="equal">
      <formula>"연"</formula>
    </cfRule>
    <cfRule type="cellIs" dxfId="13004" priority="2175" operator="equal">
      <formula>"연"</formula>
    </cfRule>
    <cfRule type="cellIs" dxfId="13003" priority="2176" operator="equal">
      <formula>"연"</formula>
    </cfRule>
  </conditionalFormatting>
  <conditionalFormatting sqref="AH35:AI35">
    <cfRule type="cellIs" dxfId="13002" priority="3441" operator="equal">
      <formula>"연"</formula>
    </cfRule>
    <cfRule type="cellIs" dxfId="13001" priority="3442" operator="equal">
      <formula>"연"</formula>
    </cfRule>
    <cfRule type="cellIs" dxfId="13000" priority="3443" operator="equal">
      <formula>"연"</formula>
    </cfRule>
    <cfRule type="cellIs" dxfId="12999" priority="3444" operator="equal">
      <formula>"연"</formula>
    </cfRule>
    <cfRule type="cellIs" dxfId="12998" priority="3445" operator="equal">
      <formula>"연"</formula>
    </cfRule>
    <cfRule type="cellIs" dxfId="12997" priority="3446" operator="equal">
      <formula>"연"</formula>
    </cfRule>
    <cfRule type="cellIs" dxfId="12996" priority="3447" operator="equal">
      <formula>"연"</formula>
    </cfRule>
    <cfRule type="cellIs" dxfId="12995" priority="3448" operator="equal">
      <formula>"연"</formula>
    </cfRule>
    <cfRule type="cellIs" dxfId="12994" priority="3449" operator="equal">
      <formula>"연"</formula>
    </cfRule>
    <cfRule type="cellIs" dxfId="12993" priority="3450" operator="equal">
      <formula>"연"</formula>
    </cfRule>
    <cfRule type="cellIs" dxfId="12992" priority="3451" operator="equal">
      <formula>"연"</formula>
    </cfRule>
    <cfRule type="cellIs" dxfId="12991" priority="3452" operator="equal">
      <formula>"연"</formula>
    </cfRule>
    <cfRule type="cellIs" dxfId="12990" priority="3453" operator="equal">
      <formula>"연"</formula>
    </cfRule>
    <cfRule type="cellIs" dxfId="12989" priority="3454" operator="equal">
      <formula>"연"</formula>
    </cfRule>
    <cfRule type="cellIs" dxfId="12988" priority="3455" operator="equal">
      <formula>"연"</formula>
    </cfRule>
    <cfRule type="cellIs" dxfId="12987" priority="3456" operator="equal">
      <formula>"연"</formula>
    </cfRule>
    <cfRule type="cellIs" dxfId="12986" priority="3457" operator="equal">
      <formula>"연"</formula>
    </cfRule>
    <cfRule type="cellIs" dxfId="12985" priority="3458" operator="equal">
      <formula>"연"</formula>
    </cfRule>
    <cfRule type="cellIs" dxfId="12984" priority="3459" operator="equal">
      <formula>"연"</formula>
    </cfRule>
    <cfRule type="cellIs" dxfId="12983" priority="3460" operator="equal">
      <formula>"연"</formula>
    </cfRule>
    <cfRule type="cellIs" dxfId="12982" priority="3461" operator="equal">
      <formula>"연"</formula>
    </cfRule>
    <cfRule type="cellIs" dxfId="12981" priority="3462" operator="equal">
      <formula>"연"</formula>
    </cfRule>
    <cfRule type="cellIs" dxfId="12980" priority="3463" operator="equal">
      <formula>"연"</formula>
    </cfRule>
    <cfRule type="cellIs" dxfId="12979" priority="3464" operator="equal">
      <formula>"연"</formula>
    </cfRule>
    <cfRule type="cellIs" dxfId="12978" priority="3465" operator="equal">
      <formula>"연"</formula>
    </cfRule>
    <cfRule type="cellIs" dxfId="12977" priority="3466" operator="equal">
      <formula>"연"</formula>
    </cfRule>
    <cfRule type="cellIs" dxfId="12976" priority="3467" operator="equal">
      <formula>"연"</formula>
    </cfRule>
  </conditionalFormatting>
  <conditionalFormatting sqref="AH36:AI36">
    <cfRule type="cellIs" dxfId="12975" priority="2065" operator="equal">
      <formula>"연"</formula>
    </cfRule>
    <cfRule type="cellIs" dxfId="12974" priority="2066" operator="equal">
      <formula>"연"</formula>
    </cfRule>
    <cfRule type="cellIs" dxfId="12973" priority="2067" operator="equal">
      <formula>"연"</formula>
    </cfRule>
    <cfRule type="cellIs" dxfId="12972" priority="2068" operator="equal">
      <formula>"연"</formula>
    </cfRule>
    <cfRule type="cellIs" dxfId="12971" priority="2069" operator="equal">
      <formula>"연"</formula>
    </cfRule>
    <cfRule type="cellIs" dxfId="12970" priority="2070" operator="equal">
      <formula>"연"</formula>
    </cfRule>
    <cfRule type="cellIs" dxfId="12969" priority="2071" operator="equal">
      <formula>"연"</formula>
    </cfRule>
    <cfRule type="cellIs" dxfId="12968" priority="2072" operator="equal">
      <formula>"연"</formula>
    </cfRule>
    <cfRule type="cellIs" dxfId="12967" priority="2073" operator="equal">
      <formula>"연"</formula>
    </cfRule>
    <cfRule type="cellIs" dxfId="12966" priority="2074" operator="equal">
      <formula>"연"</formula>
    </cfRule>
    <cfRule type="cellIs" dxfId="12965" priority="2075" operator="equal">
      <formula>"연"</formula>
    </cfRule>
    <cfRule type="cellIs" dxfId="12964" priority="2076" operator="equal">
      <formula>"연"</formula>
    </cfRule>
    <cfRule type="cellIs" dxfId="12963" priority="2077" operator="equal">
      <formula>"연"</formula>
    </cfRule>
    <cfRule type="cellIs" dxfId="12962" priority="2078" operator="equal">
      <formula>"연"</formula>
    </cfRule>
    <cfRule type="cellIs" dxfId="12961" priority="2079" operator="equal">
      <formula>"연"</formula>
    </cfRule>
    <cfRule type="cellIs" dxfId="12960" priority="2080" operator="equal">
      <formula>"연"</formula>
    </cfRule>
    <cfRule type="cellIs" dxfId="12959" priority="2082" operator="equal">
      <formula>"연"</formula>
    </cfRule>
  </conditionalFormatting>
  <conditionalFormatting sqref="AH36:AI37">
    <cfRule type="cellIs" dxfId="12958" priority="2081" operator="equal">
      <formula>"연"</formula>
    </cfRule>
  </conditionalFormatting>
  <conditionalFormatting sqref="AH37:AI37">
    <cfRule type="cellIs" dxfId="12957" priority="2750" operator="equal">
      <formula>"연"</formula>
    </cfRule>
    <cfRule type="cellIs" dxfId="12956" priority="2751" operator="equal">
      <formula>"연"</formula>
    </cfRule>
    <cfRule type="cellIs" dxfId="12955" priority="2752" operator="equal">
      <formula>"연"</formula>
    </cfRule>
    <cfRule type="cellIs" dxfId="12954" priority="2753" operator="equal">
      <formula>"연"</formula>
    </cfRule>
    <cfRule type="cellIs" dxfId="12953" priority="2754" operator="equal">
      <formula>"연"</formula>
    </cfRule>
    <cfRule type="cellIs" dxfId="12952" priority="2755" operator="equal">
      <formula>"연"</formula>
    </cfRule>
    <cfRule type="cellIs" dxfId="12951" priority="2756" operator="equal">
      <formula>"연"</formula>
    </cfRule>
    <cfRule type="cellIs" dxfId="12950" priority="2757" operator="equal">
      <formula>"연"</formula>
    </cfRule>
    <cfRule type="cellIs" dxfId="12949" priority="2758" operator="equal">
      <formula>"연"</formula>
    </cfRule>
    <cfRule type="cellIs" dxfId="12948" priority="2759" operator="equal">
      <formula>"연"</formula>
    </cfRule>
    <cfRule type="cellIs" dxfId="12947" priority="2760" operator="equal">
      <formula>"연"</formula>
    </cfRule>
    <cfRule type="cellIs" dxfId="12946" priority="2761" operator="equal">
      <formula>"연"</formula>
    </cfRule>
    <cfRule type="cellIs" dxfId="12945" priority="2762" operator="equal">
      <formula>"연"</formula>
    </cfRule>
    <cfRule type="cellIs" dxfId="12944" priority="2763" operator="equal">
      <formula>"연"</formula>
    </cfRule>
    <cfRule type="cellIs" dxfId="12943" priority="2764" operator="equal">
      <formula>"연"</formula>
    </cfRule>
    <cfRule type="cellIs" dxfId="12942" priority="2765" operator="equal">
      <formula>"연"</formula>
    </cfRule>
    <cfRule type="cellIs" dxfId="12941" priority="2766" operator="equal">
      <formula>"연"</formula>
    </cfRule>
    <cfRule type="cellIs" dxfId="12940" priority="2767" operator="equal">
      <formula>"연"</formula>
    </cfRule>
    <cfRule type="cellIs" dxfId="12939" priority="2768" operator="equal">
      <formula>"연"</formula>
    </cfRule>
    <cfRule type="cellIs" dxfId="12938" priority="2769" operator="equal">
      <formula>"연"</formula>
    </cfRule>
    <cfRule type="cellIs" dxfId="12937" priority="2770" operator="equal">
      <formula>"연"</formula>
    </cfRule>
    <cfRule type="cellIs" dxfId="12936" priority="2771" operator="equal">
      <formula>"연"</formula>
    </cfRule>
    <cfRule type="cellIs" dxfId="12935" priority="2772" operator="equal">
      <formula>"연"</formula>
    </cfRule>
    <cfRule type="cellIs" dxfId="12934" priority="2773" operator="equal">
      <formula>"연"</formula>
    </cfRule>
    <cfRule type="cellIs" dxfId="12933" priority="2774" operator="equal">
      <formula>"연"</formula>
    </cfRule>
    <cfRule type="cellIs" dxfId="12932" priority="2775" operator="equal">
      <formula>"연"</formula>
    </cfRule>
    <cfRule type="cellIs" dxfId="12931" priority="2776" operator="equal">
      <formula>"연"</formula>
    </cfRule>
    <cfRule type="cellIs" dxfId="12930" priority="2777" operator="equal">
      <formula>"연"</formula>
    </cfRule>
  </conditionalFormatting>
  <conditionalFormatting sqref="AH34:AO34">
    <cfRule type="cellIs" dxfId="12929" priority="1338" operator="equal">
      <formula>"연"</formula>
    </cfRule>
  </conditionalFormatting>
  <conditionalFormatting sqref="AH36:AO36">
    <cfRule type="cellIs" dxfId="12928" priority="2003" operator="equal">
      <formula>"연"</formula>
    </cfRule>
    <cfRule type="cellIs" dxfId="12927" priority="2004" operator="equal">
      <formula>"연"</formula>
    </cfRule>
  </conditionalFormatting>
  <conditionalFormatting sqref="AI5:AI6 AI8">
    <cfRule type="cellIs" dxfId="12926" priority="675" operator="equal">
      <formula>"연"</formula>
    </cfRule>
  </conditionalFormatting>
  <conditionalFormatting sqref="AI21">
    <cfRule type="cellIs" dxfId="12925" priority="212" operator="equal">
      <formula>"연"</formula>
    </cfRule>
  </conditionalFormatting>
  <conditionalFormatting sqref="AI34">
    <cfRule type="cellIs" dxfId="12924" priority="1310" operator="equal">
      <formula>"연"</formula>
    </cfRule>
    <cfRule type="cellIs" dxfId="12923" priority="1311" operator="equal">
      <formula>"연"</formula>
    </cfRule>
    <cfRule type="cellIs" dxfId="12922" priority="1312" operator="equal">
      <formula>"연"</formula>
    </cfRule>
    <cfRule type="cellIs" dxfId="12921" priority="1313" operator="equal">
      <formula>"연"</formula>
    </cfRule>
    <cfRule type="cellIs" dxfId="12920" priority="1314" operator="equal">
      <formula>"연"</formula>
    </cfRule>
    <cfRule type="cellIs" dxfId="12919" priority="1315" operator="equal">
      <formula>"연"</formula>
    </cfRule>
    <cfRule type="cellIs" dxfId="12918" priority="1316" operator="equal">
      <formula>"연"</formula>
    </cfRule>
    <cfRule type="cellIs" dxfId="12917" priority="1317" operator="equal">
      <formula>"연"</formula>
    </cfRule>
    <cfRule type="cellIs" dxfId="12916" priority="1318" operator="equal">
      <formula>"연"</formula>
    </cfRule>
    <cfRule type="cellIs" dxfId="12915" priority="1319" operator="equal">
      <formula>"연"</formula>
    </cfRule>
    <cfRule type="cellIs" dxfId="12914" priority="1320" operator="equal">
      <formula>"연"</formula>
    </cfRule>
    <cfRule type="cellIs" dxfId="12913" priority="1321" operator="equal">
      <formula>"연"</formula>
    </cfRule>
    <cfRule type="cellIs" dxfId="12912" priority="1322" operator="equal">
      <formula>"연"</formula>
    </cfRule>
    <cfRule type="cellIs" dxfId="12911" priority="1323" operator="equal">
      <formula>"연"</formula>
    </cfRule>
    <cfRule type="cellIs" dxfId="12910" priority="1324" operator="equal">
      <formula>"연"</formula>
    </cfRule>
    <cfRule type="cellIs" dxfId="12909" priority="1325" operator="equal">
      <formula>"연"</formula>
    </cfRule>
    <cfRule type="cellIs" dxfId="12908" priority="1326" operator="equal">
      <formula>"연"</formula>
    </cfRule>
    <cfRule type="cellIs" dxfId="12907" priority="1327" operator="equal">
      <formula>"연"</formula>
    </cfRule>
    <cfRule type="cellIs" dxfId="12906" priority="1328" operator="equal">
      <formula>"연"</formula>
    </cfRule>
    <cfRule type="cellIs" dxfId="12905" priority="1329" operator="equal">
      <formula>"연"</formula>
    </cfRule>
    <cfRule type="cellIs" dxfId="12904" priority="1330" operator="equal">
      <formula>"연"</formula>
    </cfRule>
    <cfRule type="cellIs" dxfId="12903" priority="1331" operator="equal">
      <formula>"연"</formula>
    </cfRule>
    <cfRule type="cellIs" dxfId="12902" priority="1332" operator="equal">
      <formula>"연"</formula>
    </cfRule>
    <cfRule type="cellIs" dxfId="12901" priority="1333" operator="equal">
      <formula>"연"</formula>
    </cfRule>
    <cfRule type="cellIs" dxfId="12900" priority="1334" operator="equal">
      <formula>"연"</formula>
    </cfRule>
    <cfRule type="cellIs" dxfId="12899" priority="1335" operator="equal">
      <formula>"연"</formula>
    </cfRule>
    <cfRule type="cellIs" dxfId="12898" priority="1336" operator="equal">
      <formula>"연"</formula>
    </cfRule>
    <cfRule type="cellIs" dxfId="12897" priority="1337" operator="equal">
      <formula>"연"</formula>
    </cfRule>
  </conditionalFormatting>
  <conditionalFormatting sqref="AJ24:AJ33">
    <cfRule type="cellIs" dxfId="12896" priority="669" operator="equal">
      <formula>"연"</formula>
    </cfRule>
  </conditionalFormatting>
  <conditionalFormatting sqref="AJ34:AO34">
    <cfRule type="cellIs" dxfId="12895" priority="1714" operator="equal">
      <formula>"연"</formula>
    </cfRule>
    <cfRule type="cellIs" dxfId="12894" priority="1715" operator="equal">
      <formula>"연"</formula>
    </cfRule>
    <cfRule type="cellIs" dxfId="12893" priority="1716" operator="equal">
      <formula>"연"</formula>
    </cfRule>
    <cfRule type="cellIs" dxfId="12892" priority="1717" operator="equal">
      <formula>"연"</formula>
    </cfRule>
    <cfRule type="cellIs" dxfId="12891" priority="1718" operator="equal">
      <formula>"연"</formula>
    </cfRule>
    <cfRule type="cellIs" dxfId="12890" priority="1719" operator="equal">
      <formula>"연"</formula>
    </cfRule>
    <cfRule type="cellIs" dxfId="12889" priority="1720" operator="equal">
      <formula>"연"</formula>
    </cfRule>
    <cfRule type="cellIs" dxfId="12888" priority="1721" operator="equal">
      <formula>"연"</formula>
    </cfRule>
    <cfRule type="cellIs" dxfId="12887" priority="1722" operator="equal">
      <formula>"연"</formula>
    </cfRule>
    <cfRule type="cellIs" dxfId="12886" priority="1723" operator="equal">
      <formula>"연"</formula>
    </cfRule>
    <cfRule type="cellIs" dxfId="12885" priority="1724" operator="equal">
      <formula>"연"</formula>
    </cfRule>
    <cfRule type="cellIs" dxfId="12884" priority="1725" operator="equal">
      <formula>"연"</formula>
    </cfRule>
    <cfRule type="cellIs" dxfId="12883" priority="1726" operator="equal">
      <formula>"연"</formula>
    </cfRule>
    <cfRule type="cellIs" dxfId="12882" priority="1727" operator="equal">
      <formula>"연"</formula>
    </cfRule>
    <cfRule type="cellIs" dxfId="12881" priority="1728" operator="equal">
      <formula>"연"</formula>
    </cfRule>
    <cfRule type="cellIs" dxfId="12880" priority="1729" operator="equal">
      <formula>"연"</formula>
    </cfRule>
    <cfRule type="cellIs" dxfId="12879" priority="1730" operator="equal">
      <formula>"연"</formula>
    </cfRule>
    <cfRule type="cellIs" dxfId="12878" priority="1731" operator="equal">
      <formula>"연"</formula>
    </cfRule>
    <cfRule type="cellIs" dxfId="12877" priority="1732" operator="equal">
      <formula>"연"</formula>
    </cfRule>
  </conditionalFormatting>
  <conditionalFormatting sqref="AJ35:AO35">
    <cfRule type="cellIs" dxfId="12876" priority="2007" operator="equal">
      <formula>"연"</formula>
    </cfRule>
    <cfRule type="cellIs" dxfId="12875" priority="2008" operator="equal">
      <formula>"연"</formula>
    </cfRule>
    <cfRule type="cellIs" dxfId="12874" priority="2009" operator="equal">
      <formula>"연"</formula>
    </cfRule>
    <cfRule type="cellIs" dxfId="12873" priority="2010" operator="equal">
      <formula>"연"</formula>
    </cfRule>
    <cfRule type="cellIs" dxfId="12872" priority="2011" operator="equal">
      <formula>"연"</formula>
    </cfRule>
    <cfRule type="cellIs" dxfId="12871" priority="2012" operator="equal">
      <formula>"연"</formula>
    </cfRule>
    <cfRule type="cellIs" dxfId="12870" priority="2013" operator="equal">
      <formula>"연"</formula>
    </cfRule>
    <cfRule type="cellIs" dxfId="12869" priority="2014" operator="equal">
      <formula>"연"</formula>
    </cfRule>
    <cfRule type="cellIs" dxfId="12868" priority="2015" operator="equal">
      <formula>"연"</formula>
    </cfRule>
    <cfRule type="cellIs" dxfId="12867" priority="2016" operator="equal">
      <formula>"연"</formula>
    </cfRule>
    <cfRule type="cellIs" dxfId="12866" priority="2017" operator="equal">
      <formula>"연"</formula>
    </cfRule>
    <cfRule type="cellIs" dxfId="12865" priority="2018" operator="equal">
      <formula>"연"</formula>
    </cfRule>
    <cfRule type="cellIs" dxfId="12864" priority="2019" operator="equal">
      <formula>"연"</formula>
    </cfRule>
    <cfRule type="cellIs" dxfId="12863" priority="2020" operator="equal">
      <formula>"연"</formula>
    </cfRule>
    <cfRule type="cellIs" dxfId="12862" priority="2021" operator="equal">
      <formula>"연"</formula>
    </cfRule>
    <cfRule type="cellIs" dxfId="12861" priority="2022" operator="equal">
      <formula>"연"</formula>
    </cfRule>
    <cfRule type="cellIs" dxfId="12860" priority="2023" operator="equal">
      <formula>"연"</formula>
    </cfRule>
    <cfRule type="cellIs" dxfId="12859" priority="2024" operator="equal">
      <formula>"연"</formula>
    </cfRule>
    <cfRule type="cellIs" dxfId="12858" priority="2025" operator="equal">
      <formula>"연"</formula>
    </cfRule>
  </conditionalFormatting>
  <conditionalFormatting sqref="AJ35:AO36">
    <cfRule type="cellIs" dxfId="12857" priority="2005" operator="equal">
      <formula>"연"</formula>
    </cfRule>
  </conditionalFormatting>
  <conditionalFormatting sqref="AJ36:AO36">
    <cfRule type="cellIs" dxfId="12856" priority="1990" operator="equal">
      <formula>"연"</formula>
    </cfRule>
    <cfRule type="cellIs" dxfId="12855" priority="1991" operator="equal">
      <formula>"연"</formula>
    </cfRule>
    <cfRule type="cellIs" dxfId="12854" priority="1992" operator="equal">
      <formula>"연"</formula>
    </cfRule>
    <cfRule type="cellIs" dxfId="12853" priority="1993" operator="equal">
      <formula>"연"</formula>
    </cfRule>
    <cfRule type="cellIs" dxfId="12852" priority="1994" operator="equal">
      <formula>"연"</formula>
    </cfRule>
    <cfRule type="cellIs" dxfId="12851" priority="1995" operator="equal">
      <formula>"연"</formula>
    </cfRule>
    <cfRule type="cellIs" dxfId="12850" priority="1996" operator="equal">
      <formula>"연"</formula>
    </cfRule>
    <cfRule type="cellIs" dxfId="12849" priority="1997" operator="equal">
      <formula>"연"</formula>
    </cfRule>
    <cfRule type="cellIs" dxfId="12848" priority="1998" operator="equal">
      <formula>"연"</formula>
    </cfRule>
    <cfRule type="cellIs" dxfId="12847" priority="1999" operator="equal">
      <formula>"연"</formula>
    </cfRule>
    <cfRule type="cellIs" dxfId="12846" priority="2000" operator="equal">
      <formula>"연"</formula>
    </cfRule>
    <cfRule type="cellIs" dxfId="12845" priority="2001" operator="equal">
      <formula>"연"</formula>
    </cfRule>
    <cfRule type="cellIs" dxfId="12844" priority="2002" operator="equal">
      <formula>"연"</formula>
    </cfRule>
    <cfRule type="cellIs" dxfId="12843" priority="2006" operator="equal">
      <formula>"연"</formula>
    </cfRule>
  </conditionalFormatting>
  <conditionalFormatting sqref="AJ36:AO37">
    <cfRule type="cellIs" dxfId="12842" priority="1713" operator="equal">
      <formula>"연"</formula>
    </cfRule>
  </conditionalFormatting>
  <conditionalFormatting sqref="AJ37:AO37">
    <cfRule type="cellIs" dxfId="12841" priority="1686" operator="equal">
      <formula>"연"</formula>
    </cfRule>
    <cfRule type="cellIs" dxfId="12840" priority="1687" operator="equal">
      <formula>"연"</formula>
    </cfRule>
    <cfRule type="cellIs" dxfId="12839" priority="1688" operator="equal">
      <formula>"연"</formula>
    </cfRule>
    <cfRule type="cellIs" dxfId="12838" priority="1689" operator="equal">
      <formula>"연"</formula>
    </cfRule>
    <cfRule type="cellIs" dxfId="12837" priority="1690" operator="equal">
      <formula>"연"</formula>
    </cfRule>
    <cfRule type="cellIs" dxfId="12836" priority="1691" operator="equal">
      <formula>"연"</formula>
    </cfRule>
    <cfRule type="cellIs" dxfId="12835" priority="1692" operator="equal">
      <formula>"연"</formula>
    </cfRule>
    <cfRule type="cellIs" dxfId="12834" priority="1693" operator="equal">
      <formula>"연"</formula>
    </cfRule>
    <cfRule type="cellIs" dxfId="12833" priority="1694" operator="equal">
      <formula>"연"</formula>
    </cfRule>
    <cfRule type="cellIs" dxfId="12832" priority="1695" operator="equal">
      <formula>"연"</formula>
    </cfRule>
    <cfRule type="cellIs" dxfId="12831" priority="1696" operator="equal">
      <formula>"연"</formula>
    </cfRule>
    <cfRule type="cellIs" dxfId="12830" priority="1697" operator="equal">
      <formula>"연"</formula>
    </cfRule>
    <cfRule type="cellIs" dxfId="12829" priority="1698" operator="equal">
      <formula>"연"</formula>
    </cfRule>
    <cfRule type="cellIs" dxfId="12828" priority="1699" operator="equal">
      <formula>"연"</formula>
    </cfRule>
    <cfRule type="cellIs" dxfId="12827" priority="1700" operator="equal">
      <formula>"연"</formula>
    </cfRule>
    <cfRule type="cellIs" dxfId="12826" priority="1701" operator="equal">
      <formula>"연"</formula>
    </cfRule>
    <cfRule type="cellIs" dxfId="12825" priority="1702" operator="equal">
      <formula>"연"</formula>
    </cfRule>
    <cfRule type="cellIs" dxfId="12824" priority="1703" operator="equal">
      <formula>"연"</formula>
    </cfRule>
    <cfRule type="cellIs" dxfId="12823" priority="1704" operator="equal">
      <formula>"연"</formula>
    </cfRule>
    <cfRule type="cellIs" dxfId="12822" priority="1705" operator="equal">
      <formula>"연"</formula>
    </cfRule>
    <cfRule type="cellIs" dxfId="12821" priority="1706" operator="equal">
      <formula>"연"</formula>
    </cfRule>
    <cfRule type="cellIs" dxfId="12820" priority="1707" operator="equal">
      <formula>"연"</formula>
    </cfRule>
    <cfRule type="cellIs" dxfId="12819" priority="1708" operator="equal">
      <formula>"연"</formula>
    </cfRule>
    <cfRule type="cellIs" dxfId="12818" priority="1709" operator="equal">
      <formula>"연"</formula>
    </cfRule>
    <cfRule type="cellIs" dxfId="12817" priority="1710" operator="equal">
      <formula>"연"</formula>
    </cfRule>
  </conditionalFormatting>
  <conditionalFormatting sqref="AJ36:AP36">
    <cfRule type="cellIs" dxfId="12816" priority="1871" operator="equal">
      <formula>"연"</formula>
    </cfRule>
    <cfRule type="cellIs" dxfId="12815" priority="1872" operator="equal">
      <formula>"연"</formula>
    </cfRule>
  </conditionalFormatting>
  <conditionalFormatting sqref="AJ37:AP37">
    <cfRule type="cellIs" dxfId="12814" priority="1711" operator="equal">
      <formula>"연"</formula>
    </cfRule>
    <cfRule type="cellIs" dxfId="12813" priority="1712" operator="equal">
      <formula>"연"</formula>
    </cfRule>
  </conditionalFormatting>
  <conditionalFormatting sqref="AP30:AP31">
    <cfRule type="cellIs" dxfId="12812" priority="668" operator="equal">
      <formula>"연"</formula>
    </cfRule>
  </conditionalFormatting>
  <conditionalFormatting sqref="AP34:AP35">
    <cfRule type="cellIs" dxfId="12811" priority="1818" operator="equal">
      <formula>"연"</formula>
    </cfRule>
    <cfRule type="cellIs" dxfId="12810" priority="1819" operator="equal">
      <formula>"연"</formula>
    </cfRule>
    <cfRule type="cellIs" dxfId="12809" priority="1820" operator="equal">
      <formula>"연"</formula>
    </cfRule>
    <cfRule type="cellIs" dxfId="12808" priority="1821" operator="equal">
      <formula>"연"</formula>
    </cfRule>
    <cfRule type="cellIs" dxfId="12807" priority="1822" operator="equal">
      <formula>"연"</formula>
    </cfRule>
    <cfRule type="cellIs" dxfId="12806" priority="1823" operator="equal">
      <formula>"연"</formula>
    </cfRule>
    <cfRule type="cellIs" dxfId="12805" priority="1824" operator="equal">
      <formula>"연"</formula>
    </cfRule>
    <cfRule type="cellIs" dxfId="12804" priority="1825" operator="equal">
      <formula>"연"</formula>
    </cfRule>
    <cfRule type="cellIs" dxfId="12803" priority="1826" operator="equal">
      <formula>"연"</formula>
    </cfRule>
    <cfRule type="cellIs" dxfId="12802" priority="1827" operator="equal">
      <formula>"연"</formula>
    </cfRule>
    <cfRule type="cellIs" dxfId="12801" priority="1828" operator="equal">
      <formula>"연"</formula>
    </cfRule>
    <cfRule type="cellIs" dxfId="12800" priority="1829" operator="equal">
      <formula>"연"</formula>
    </cfRule>
    <cfRule type="cellIs" dxfId="12799" priority="1830" operator="equal">
      <formula>"연"</formula>
    </cfRule>
    <cfRule type="cellIs" dxfId="12798" priority="1831" operator="equal">
      <formula>"연"</formula>
    </cfRule>
    <cfRule type="cellIs" dxfId="12797" priority="1832" operator="equal">
      <formula>"연"</formula>
    </cfRule>
    <cfRule type="cellIs" dxfId="12796" priority="1833" operator="equal">
      <formula>"연"</formula>
    </cfRule>
    <cfRule type="cellIs" dxfId="12795" priority="1834" operator="equal">
      <formula>"연"</formula>
    </cfRule>
    <cfRule type="cellIs" dxfId="12794" priority="1835" operator="equal">
      <formula>"연"</formula>
    </cfRule>
    <cfRule type="cellIs" dxfId="12793" priority="1836" operator="equal">
      <formula>"연"</formula>
    </cfRule>
    <cfRule type="cellIs" dxfId="12792" priority="1837" operator="equal">
      <formula>"연"</formula>
    </cfRule>
    <cfRule type="cellIs" dxfId="12791" priority="1838" operator="equal">
      <formula>"연"</formula>
    </cfRule>
    <cfRule type="cellIs" dxfId="12790" priority="1839" operator="equal">
      <formula>"연"</formula>
    </cfRule>
    <cfRule type="cellIs" dxfId="12789" priority="1840" operator="equal">
      <formula>"연"</formula>
    </cfRule>
    <cfRule type="cellIs" dxfId="12788" priority="1841" operator="equal">
      <formula>"연"</formula>
    </cfRule>
    <cfRule type="cellIs" dxfId="12787" priority="1842" operator="equal">
      <formula>"연"</formula>
    </cfRule>
    <cfRule type="cellIs" dxfId="12786" priority="1843" operator="equal">
      <formula>"연"</formula>
    </cfRule>
  </conditionalFormatting>
  <conditionalFormatting sqref="AP34:AP36">
    <cfRule type="cellIs" dxfId="12785" priority="1846" operator="equal">
      <formula>"연"</formula>
    </cfRule>
  </conditionalFormatting>
  <conditionalFormatting sqref="AP36">
    <cfRule type="cellIs" dxfId="12784" priority="1847" operator="equal">
      <formula>"연"</formula>
    </cfRule>
    <cfRule type="cellIs" dxfId="12783" priority="1848" operator="equal">
      <formula>"연"</formula>
    </cfRule>
    <cfRule type="cellIs" dxfId="12782" priority="1849" operator="equal">
      <formula>"연"</formula>
    </cfRule>
    <cfRule type="cellIs" dxfId="12781" priority="1850" operator="equal">
      <formula>"연"</formula>
    </cfRule>
    <cfRule type="cellIs" dxfId="12780" priority="1851" operator="equal">
      <formula>"연"</formula>
    </cfRule>
    <cfRule type="cellIs" dxfId="12779" priority="1852" operator="equal">
      <formula>"연"</formula>
    </cfRule>
    <cfRule type="cellIs" dxfId="12778" priority="1853" operator="equal">
      <formula>"연"</formula>
    </cfRule>
    <cfRule type="cellIs" dxfId="12777" priority="1854" operator="equal">
      <formula>"연"</formula>
    </cfRule>
    <cfRule type="cellIs" dxfId="12776" priority="1855" operator="equal">
      <formula>"연"</formula>
    </cfRule>
    <cfRule type="cellIs" dxfId="12775" priority="1856" operator="equal">
      <formula>"연"</formula>
    </cfRule>
    <cfRule type="cellIs" dxfId="12774" priority="1857" operator="equal">
      <formula>"연"</formula>
    </cfRule>
    <cfRule type="cellIs" dxfId="12773" priority="1858" operator="equal">
      <formula>"연"</formula>
    </cfRule>
    <cfRule type="cellIs" dxfId="12772" priority="1859" operator="equal">
      <formula>"연"</formula>
    </cfRule>
    <cfRule type="cellIs" dxfId="12771" priority="1860" operator="equal">
      <formula>"연"</formula>
    </cfRule>
    <cfRule type="cellIs" dxfId="12770" priority="1861" operator="equal">
      <formula>"연"</formula>
    </cfRule>
    <cfRule type="cellIs" dxfId="12769" priority="1862" operator="equal">
      <formula>"연"</formula>
    </cfRule>
    <cfRule type="cellIs" dxfId="12768" priority="1863" operator="equal">
      <formula>"연"</formula>
    </cfRule>
    <cfRule type="cellIs" dxfId="12767" priority="1864" operator="equal">
      <formula>"연"</formula>
    </cfRule>
    <cfRule type="cellIs" dxfId="12766" priority="1865" operator="equal">
      <formula>"연"</formula>
    </cfRule>
    <cfRule type="cellIs" dxfId="12765" priority="1866" operator="equal">
      <formula>"연"</formula>
    </cfRule>
    <cfRule type="cellIs" dxfId="12764" priority="1867" operator="equal">
      <formula>"연"</formula>
    </cfRule>
    <cfRule type="cellIs" dxfId="12763" priority="1868" operator="equal">
      <formula>"연"</formula>
    </cfRule>
    <cfRule type="cellIs" dxfId="12762" priority="1869" operator="equal">
      <formula>"연"</formula>
    </cfRule>
    <cfRule type="cellIs" dxfId="12761" priority="1870" operator="equal">
      <formula>"연"</formula>
    </cfRule>
    <cfRule type="cellIs" dxfId="12760" priority="1873" operator="equal">
      <formula>"연"</formula>
    </cfRule>
  </conditionalFormatting>
  <conditionalFormatting sqref="AP37">
    <cfRule type="cellIs" dxfId="12759" priority="1801" operator="equal">
      <formula>"연"</formula>
    </cfRule>
    <cfRule type="cellIs" dxfId="12758" priority="1802" operator="equal">
      <formula>"연"</formula>
    </cfRule>
    <cfRule type="cellIs" dxfId="12757" priority="1803" operator="equal">
      <formula>"연"</formula>
    </cfRule>
    <cfRule type="cellIs" dxfId="12756" priority="1804" operator="equal">
      <formula>"연"</formula>
    </cfRule>
    <cfRule type="cellIs" dxfId="12755" priority="1805" operator="equal">
      <formula>"연"</formula>
    </cfRule>
    <cfRule type="cellIs" dxfId="12754" priority="1806" operator="equal">
      <formula>"연"</formula>
    </cfRule>
    <cfRule type="cellIs" dxfId="12753" priority="1807" operator="equal">
      <formula>"연"</formula>
    </cfRule>
    <cfRule type="cellIs" dxfId="12752" priority="1808" operator="equal">
      <formula>"연"</formula>
    </cfRule>
    <cfRule type="cellIs" dxfId="12751" priority="1809" operator="equal">
      <formula>"연"</formula>
    </cfRule>
    <cfRule type="cellIs" dxfId="12750" priority="1810" operator="equal">
      <formula>"연"</formula>
    </cfRule>
    <cfRule type="cellIs" dxfId="12749" priority="1811" operator="equal">
      <formula>"연"</formula>
    </cfRule>
    <cfRule type="cellIs" dxfId="12748" priority="1812" operator="equal">
      <formula>"연"</formula>
    </cfRule>
    <cfRule type="cellIs" dxfId="12747" priority="1813" operator="equal">
      <formula>"연"</formula>
    </cfRule>
    <cfRule type="cellIs" dxfId="12746" priority="1814" operator="equal">
      <formula>"연"</formula>
    </cfRule>
    <cfRule type="cellIs" dxfId="12745" priority="1815" operator="equal">
      <formula>"연"</formula>
    </cfRule>
    <cfRule type="cellIs" dxfId="12744" priority="1816" operator="equal">
      <formula>"연"</formula>
    </cfRule>
    <cfRule type="cellIs" dxfId="12743" priority="1817" operator="equal">
      <formula>"연"</formula>
    </cfRule>
  </conditionalFormatting>
  <conditionalFormatting sqref="AP34:AQ34 AP35">
    <cfRule type="cellIs" dxfId="12742" priority="1844" operator="equal">
      <formula>"연"</formula>
    </cfRule>
    <cfRule type="cellIs" dxfId="12741" priority="1845" operator="equal">
      <formula>"연"</formula>
    </cfRule>
  </conditionalFormatting>
  <conditionalFormatting sqref="AQ24:AQ33">
    <cfRule type="cellIs" dxfId="12740" priority="667" operator="equal">
      <formula>"연"</formula>
    </cfRule>
  </conditionalFormatting>
  <conditionalFormatting sqref="AQ34">
    <cfRule type="cellIs" dxfId="12739" priority="1877" operator="equal">
      <formula>"연"</formula>
    </cfRule>
    <cfRule type="cellIs" dxfId="12738" priority="1878" operator="equal">
      <formula>"연"</formula>
    </cfRule>
    <cfRule type="cellIs" dxfId="12737" priority="1879" operator="equal">
      <formula>"연"</formula>
    </cfRule>
    <cfRule type="cellIs" dxfId="12736" priority="1880" operator="equal">
      <formula>"연"</formula>
    </cfRule>
    <cfRule type="cellIs" dxfId="12735" priority="1881" operator="equal">
      <formula>"연"</formula>
    </cfRule>
    <cfRule type="cellIs" dxfId="12734" priority="1882" operator="equal">
      <formula>"연"</formula>
    </cfRule>
    <cfRule type="cellIs" dxfId="12733" priority="1883" operator="equal">
      <formula>"연"</formula>
    </cfRule>
    <cfRule type="cellIs" dxfId="12732" priority="1884" operator="equal">
      <formula>"연"</formula>
    </cfRule>
    <cfRule type="cellIs" dxfId="12731" priority="1885" operator="equal">
      <formula>"연"</formula>
    </cfRule>
    <cfRule type="cellIs" dxfId="12730" priority="1886" operator="equal">
      <formula>"연"</formula>
    </cfRule>
    <cfRule type="cellIs" dxfId="12729" priority="1887" operator="equal">
      <formula>"연"</formula>
    </cfRule>
    <cfRule type="cellIs" dxfId="12728" priority="1888" operator="equal">
      <formula>"연"</formula>
    </cfRule>
    <cfRule type="cellIs" dxfId="12727" priority="1889" operator="equal">
      <formula>"연"</formula>
    </cfRule>
    <cfRule type="cellIs" dxfId="12726" priority="1890" operator="equal">
      <formula>"연"</formula>
    </cfRule>
    <cfRule type="cellIs" dxfId="12725" priority="1891" operator="equal">
      <formula>"연"</formula>
    </cfRule>
    <cfRule type="cellIs" dxfId="12724" priority="1892" operator="equal">
      <formula>"연"</formula>
    </cfRule>
    <cfRule type="cellIs" dxfId="12723" priority="1893" operator="equal">
      <formula>"연"</formula>
    </cfRule>
    <cfRule type="cellIs" dxfId="12722" priority="1894" operator="equal">
      <formula>"연"</formula>
    </cfRule>
  </conditionalFormatting>
  <conditionalFormatting sqref="AQ35">
    <cfRule type="cellIs" dxfId="12721" priority="2722" operator="equal">
      <formula>"연"</formula>
    </cfRule>
    <cfRule type="cellIs" dxfId="12720" priority="2723" operator="equal">
      <formula>"연"</formula>
    </cfRule>
    <cfRule type="cellIs" dxfId="12719" priority="2724" operator="equal">
      <formula>"연"</formula>
    </cfRule>
    <cfRule type="cellIs" dxfId="12718" priority="2725" operator="equal">
      <formula>"연"</formula>
    </cfRule>
    <cfRule type="cellIs" dxfId="12717" priority="2726" operator="equal">
      <formula>"연"</formula>
    </cfRule>
    <cfRule type="cellIs" dxfId="12716" priority="2727" operator="equal">
      <formula>"연"</formula>
    </cfRule>
    <cfRule type="cellIs" dxfId="12715" priority="2728" operator="equal">
      <formula>"연"</formula>
    </cfRule>
    <cfRule type="cellIs" dxfId="12714" priority="2729" operator="equal">
      <formula>"연"</formula>
    </cfRule>
    <cfRule type="cellIs" dxfId="12713" priority="2730" operator="equal">
      <formula>"연"</formula>
    </cfRule>
    <cfRule type="cellIs" dxfId="12712" priority="2731" operator="equal">
      <formula>"연"</formula>
    </cfRule>
    <cfRule type="cellIs" dxfId="12711" priority="2732" operator="equal">
      <formula>"연"</formula>
    </cfRule>
    <cfRule type="cellIs" dxfId="12710" priority="2733" operator="equal">
      <formula>"연"</formula>
    </cfRule>
    <cfRule type="cellIs" dxfId="12709" priority="2734" operator="equal">
      <formula>"연"</formula>
    </cfRule>
    <cfRule type="cellIs" dxfId="12708" priority="2735" operator="equal">
      <formula>"연"</formula>
    </cfRule>
    <cfRule type="cellIs" dxfId="12707" priority="2736" operator="equal">
      <formula>"연"</formula>
    </cfRule>
    <cfRule type="cellIs" dxfId="12706" priority="2737" operator="equal">
      <formula>"연"</formula>
    </cfRule>
    <cfRule type="cellIs" dxfId="12705" priority="2738" operator="equal">
      <formula>"연"</formula>
    </cfRule>
    <cfRule type="cellIs" dxfId="12704" priority="2739" operator="equal">
      <formula>"연"</formula>
    </cfRule>
    <cfRule type="cellIs" dxfId="12703" priority="2740" operator="equal">
      <formula>"연"</formula>
    </cfRule>
    <cfRule type="cellIs" dxfId="12702" priority="2741" operator="equal">
      <formula>"연"</formula>
    </cfRule>
    <cfRule type="cellIs" dxfId="12701" priority="2742" operator="equal">
      <formula>"연"</formula>
    </cfRule>
    <cfRule type="cellIs" dxfId="12700" priority="2743" operator="equal">
      <formula>"연"</formula>
    </cfRule>
    <cfRule type="cellIs" dxfId="12699" priority="2744" operator="equal">
      <formula>"연"</formula>
    </cfRule>
    <cfRule type="cellIs" dxfId="12698" priority="2745" operator="equal">
      <formula>"연"</formula>
    </cfRule>
    <cfRule type="cellIs" dxfId="12697" priority="2746" operator="equal">
      <formula>"연"</formula>
    </cfRule>
    <cfRule type="cellIs" dxfId="12696" priority="2747" operator="equal">
      <formula>"연"</formula>
    </cfRule>
    <cfRule type="cellIs" dxfId="12695" priority="2748" operator="equal">
      <formula>"연"</formula>
    </cfRule>
    <cfRule type="cellIs" dxfId="12694" priority="2749" operator="equal">
      <formula>"연"</formula>
    </cfRule>
  </conditionalFormatting>
  <conditionalFormatting sqref="AQ35:AQ37">
    <cfRule type="cellIs" dxfId="12693" priority="2721" operator="equal">
      <formula>"연"</formula>
    </cfRule>
  </conditionalFormatting>
  <conditionalFormatting sqref="AQ36">
    <cfRule type="cellIs" dxfId="12692" priority="2694" operator="equal">
      <formula>"연"</formula>
    </cfRule>
    <cfRule type="cellIs" dxfId="12691" priority="2695" operator="equal">
      <formula>"연"</formula>
    </cfRule>
    <cfRule type="cellIs" dxfId="12690" priority="2696" operator="equal">
      <formula>"연"</formula>
    </cfRule>
    <cfRule type="cellIs" dxfId="12689" priority="2697" operator="equal">
      <formula>"연"</formula>
    </cfRule>
    <cfRule type="cellIs" dxfId="12688" priority="2698" operator="equal">
      <formula>"연"</formula>
    </cfRule>
    <cfRule type="cellIs" dxfId="12687" priority="2699" operator="equal">
      <formula>"연"</formula>
    </cfRule>
    <cfRule type="cellIs" dxfId="12686" priority="2700" operator="equal">
      <formula>"연"</formula>
    </cfRule>
    <cfRule type="cellIs" dxfId="12685" priority="2701" operator="equal">
      <formula>"연"</formula>
    </cfRule>
    <cfRule type="cellIs" dxfId="12684" priority="2702" operator="equal">
      <formula>"연"</formula>
    </cfRule>
    <cfRule type="cellIs" dxfId="12683" priority="2703" operator="equal">
      <formula>"연"</formula>
    </cfRule>
    <cfRule type="cellIs" dxfId="12682" priority="2704" operator="equal">
      <formula>"연"</formula>
    </cfRule>
    <cfRule type="cellIs" dxfId="12681" priority="2705" operator="equal">
      <formula>"연"</formula>
    </cfRule>
    <cfRule type="cellIs" dxfId="12680" priority="2706" operator="equal">
      <formula>"연"</formula>
    </cfRule>
    <cfRule type="cellIs" dxfId="12679" priority="2707" operator="equal">
      <formula>"연"</formula>
    </cfRule>
    <cfRule type="cellIs" dxfId="12678" priority="2708" operator="equal">
      <formula>"연"</formula>
    </cfRule>
    <cfRule type="cellIs" dxfId="12677" priority="2709" operator="equal">
      <formula>"연"</formula>
    </cfRule>
    <cfRule type="cellIs" dxfId="12676" priority="2710" operator="equal">
      <formula>"연"</formula>
    </cfRule>
    <cfRule type="cellIs" dxfId="12675" priority="2711" operator="equal">
      <formula>"연"</formula>
    </cfRule>
    <cfRule type="cellIs" dxfId="12674" priority="2712" operator="equal">
      <formula>"연"</formula>
    </cfRule>
    <cfRule type="cellIs" dxfId="12673" priority="2713" operator="equal">
      <formula>"연"</formula>
    </cfRule>
    <cfRule type="cellIs" dxfId="12672" priority="2714" operator="equal">
      <formula>"연"</formula>
    </cfRule>
    <cfRule type="cellIs" dxfId="12671" priority="2715" operator="equal">
      <formula>"연"</formula>
    </cfRule>
    <cfRule type="cellIs" dxfId="12670" priority="2716" operator="equal">
      <formula>"연"</formula>
    </cfRule>
    <cfRule type="cellIs" dxfId="12669" priority="2717" operator="equal">
      <formula>"연"</formula>
    </cfRule>
    <cfRule type="cellIs" dxfId="12668" priority="2718" operator="equal">
      <formula>"연"</formula>
    </cfRule>
    <cfRule type="cellIs" dxfId="12667" priority="2719" operator="equal">
      <formula>"연"</formula>
    </cfRule>
  </conditionalFormatting>
  <conditionalFormatting sqref="AQ36:AQ37">
    <cfRule type="cellIs" dxfId="12666" priority="1989" operator="equal">
      <formula>"연"</formula>
    </cfRule>
    <cfRule type="cellIs" dxfId="12665" priority="2720" operator="equal">
      <formula>"연"</formula>
    </cfRule>
  </conditionalFormatting>
  <conditionalFormatting sqref="AQ37">
    <cfRule type="cellIs" dxfId="12664" priority="3416" operator="equal">
      <formula>"연"</formula>
    </cfRule>
    <cfRule type="cellIs" dxfId="12663" priority="3417" operator="equal">
      <formula>"연"</formula>
    </cfRule>
    <cfRule type="cellIs" dxfId="12662" priority="3418" operator="equal">
      <formula>"연"</formula>
    </cfRule>
    <cfRule type="cellIs" dxfId="12661" priority="3419" operator="equal">
      <formula>"연"</formula>
    </cfRule>
    <cfRule type="cellIs" dxfId="12660" priority="3420" operator="equal">
      <formula>"연"</formula>
    </cfRule>
    <cfRule type="cellIs" dxfId="12659" priority="3421" operator="equal">
      <formula>"연"</formula>
    </cfRule>
    <cfRule type="cellIs" dxfId="12658" priority="3422" operator="equal">
      <formula>"연"</formula>
    </cfRule>
    <cfRule type="cellIs" dxfId="12657" priority="3423" operator="equal">
      <formula>"연"</formula>
    </cfRule>
    <cfRule type="cellIs" dxfId="12656" priority="3424" operator="equal">
      <formula>"연"</formula>
    </cfRule>
    <cfRule type="cellIs" dxfId="12655" priority="3425" operator="equal">
      <formula>"연"</formula>
    </cfRule>
    <cfRule type="cellIs" dxfId="12654" priority="3426" operator="equal">
      <formula>"연"</formula>
    </cfRule>
    <cfRule type="cellIs" dxfId="12653" priority="3427" operator="equal">
      <formula>"연"</formula>
    </cfRule>
    <cfRule type="cellIs" dxfId="12652" priority="3428" operator="equal">
      <formula>"연"</formula>
    </cfRule>
    <cfRule type="cellIs" dxfId="12651" priority="3429" operator="equal">
      <formula>"연"</formula>
    </cfRule>
    <cfRule type="cellIs" dxfId="12650" priority="3430" operator="equal">
      <formula>"연"</formula>
    </cfRule>
    <cfRule type="cellIs" dxfId="12649" priority="3431" operator="equal">
      <formula>"연"</formula>
    </cfRule>
    <cfRule type="cellIs" dxfId="12648" priority="3432" operator="equal">
      <formula>"연"</formula>
    </cfRule>
    <cfRule type="cellIs" dxfId="12647" priority="3433" operator="equal">
      <formula>"연"</formula>
    </cfRule>
    <cfRule type="cellIs" dxfId="12646" priority="3434" operator="equal">
      <formula>"연"</formula>
    </cfRule>
    <cfRule type="cellIs" dxfId="12645" priority="3435" operator="equal">
      <formula>"연"</formula>
    </cfRule>
    <cfRule type="cellIs" dxfId="12644" priority="3436" operator="equal">
      <formula>"연"</formula>
    </cfRule>
    <cfRule type="cellIs" dxfId="12643" priority="3437" operator="equal">
      <formula>"연"</formula>
    </cfRule>
    <cfRule type="cellIs" dxfId="12642" priority="3438" operator="equal">
      <formula>"연"</formula>
    </cfRule>
    <cfRule type="cellIs" dxfId="12641" priority="3439" operator="equal">
      <formula>"연"</formula>
    </cfRule>
    <cfRule type="cellIs" dxfId="12640" priority="3440" operator="equal">
      <formula>"연"</formula>
    </cfRule>
  </conditionalFormatting>
  <conditionalFormatting sqref="B29">
    <cfRule type="cellIs" dxfId="12639" priority="204" operator="equal">
      <formula>"연"</formula>
    </cfRule>
    <cfRule type="cellIs" dxfId="12638" priority="205" operator="equal">
      <formula>"연"</formula>
    </cfRule>
    <cfRule type="cellIs" dxfId="12637" priority="206" operator="equal">
      <formula>"연"</formula>
    </cfRule>
    <cfRule type="cellIs" dxfId="12636" priority="207" operator="equal">
      <formula>"연"</formula>
    </cfRule>
    <cfRule type="cellIs" dxfId="12635" priority="208" operator="equal">
      <formula>"연"</formula>
    </cfRule>
    <cfRule type="cellIs" dxfId="12634" priority="209" operator="equal">
      <formula>"연"</formula>
    </cfRule>
    <cfRule type="cellIs" dxfId="12633" priority="210" operator="equal">
      <formula>"연"</formula>
    </cfRule>
    <cfRule type="cellIs" dxfId="12632" priority="211" operator="equal">
      <formula>"연"</formula>
    </cfRule>
  </conditionalFormatting>
  <conditionalFormatting sqref="E32">
    <cfRule type="cellIs" dxfId="12631" priority="196" operator="equal">
      <formula>"연"</formula>
    </cfRule>
    <cfRule type="cellIs" dxfId="12630" priority="197" operator="equal">
      <formula>"연"</formula>
    </cfRule>
    <cfRule type="cellIs" dxfId="12629" priority="198" operator="equal">
      <formula>"연"</formula>
    </cfRule>
    <cfRule type="cellIs" dxfId="12628" priority="199" operator="equal">
      <formula>"연"</formula>
    </cfRule>
    <cfRule type="cellIs" dxfId="12627" priority="200" operator="equal">
      <formula>"연"</formula>
    </cfRule>
    <cfRule type="cellIs" dxfId="12626" priority="201" operator="equal">
      <formula>"연"</formula>
    </cfRule>
    <cfRule type="cellIs" dxfId="12625" priority="202" operator="equal">
      <formula>"연"</formula>
    </cfRule>
    <cfRule type="cellIs" dxfId="12624" priority="203" operator="equal">
      <formula>"연"</formula>
    </cfRule>
  </conditionalFormatting>
  <conditionalFormatting sqref="D23">
    <cfRule type="cellIs" dxfId="12623" priority="188" operator="equal">
      <formula>"연"</formula>
    </cfRule>
    <cfRule type="cellIs" dxfId="12622" priority="189" operator="equal">
      <formula>"연"</formula>
    </cfRule>
    <cfRule type="cellIs" dxfId="12621" priority="190" operator="equal">
      <formula>"연"</formula>
    </cfRule>
    <cfRule type="cellIs" dxfId="12620" priority="191" operator="equal">
      <formula>"연"</formula>
    </cfRule>
    <cfRule type="cellIs" dxfId="12619" priority="192" operator="equal">
      <formula>"연"</formula>
    </cfRule>
    <cfRule type="cellIs" dxfId="12618" priority="193" operator="equal">
      <formula>"연"</formula>
    </cfRule>
    <cfRule type="cellIs" dxfId="12617" priority="194" operator="equal">
      <formula>"연"</formula>
    </cfRule>
    <cfRule type="cellIs" dxfId="12616" priority="195" operator="equal">
      <formula>"연"</formula>
    </cfRule>
  </conditionalFormatting>
  <conditionalFormatting sqref="B7">
    <cfRule type="cellIs" dxfId="12615" priority="180" operator="equal">
      <formula>"연"</formula>
    </cfRule>
    <cfRule type="cellIs" dxfId="12614" priority="181" operator="equal">
      <formula>"연"</formula>
    </cfRule>
    <cfRule type="cellIs" dxfId="12613" priority="182" operator="equal">
      <formula>"연"</formula>
    </cfRule>
    <cfRule type="cellIs" dxfId="12612" priority="183" operator="equal">
      <formula>"연"</formula>
    </cfRule>
    <cfRule type="cellIs" dxfId="12611" priority="184" operator="equal">
      <formula>"연"</formula>
    </cfRule>
    <cfRule type="cellIs" dxfId="12610" priority="185" operator="equal">
      <formula>"연"</formula>
    </cfRule>
    <cfRule type="cellIs" dxfId="12609" priority="186" operator="equal">
      <formula>"연"</formula>
    </cfRule>
    <cfRule type="cellIs" dxfId="12608" priority="187" operator="equal">
      <formula>"연"</formula>
    </cfRule>
  </conditionalFormatting>
  <conditionalFormatting sqref="AF19:AG19">
    <cfRule type="cellIs" dxfId="12607" priority="150" operator="equal">
      <formula>"연"</formula>
    </cfRule>
  </conditionalFormatting>
  <conditionalFormatting sqref="AF19:AG19">
    <cfRule type="cellIs" dxfId="12606" priority="122" operator="equal">
      <formula>"연"</formula>
    </cfRule>
    <cfRule type="cellIs" dxfId="12605" priority="123" operator="equal">
      <formula>"연"</formula>
    </cfRule>
    <cfRule type="cellIs" dxfId="12604" priority="124" operator="equal">
      <formula>"연"</formula>
    </cfRule>
    <cfRule type="cellIs" dxfId="12603" priority="125" operator="equal">
      <formula>"연"</formula>
    </cfRule>
    <cfRule type="cellIs" dxfId="12602" priority="126" operator="equal">
      <formula>"연"</formula>
    </cfRule>
    <cfRule type="cellIs" dxfId="12601" priority="127" operator="equal">
      <formula>"연"</formula>
    </cfRule>
    <cfRule type="cellIs" dxfId="12600" priority="128" operator="equal">
      <formula>"연"</formula>
    </cfRule>
    <cfRule type="cellIs" dxfId="12599" priority="129" operator="equal">
      <formula>"연"</formula>
    </cfRule>
    <cfRule type="cellIs" dxfId="12598" priority="130" operator="equal">
      <formula>"연"</formula>
    </cfRule>
    <cfRule type="cellIs" dxfId="12597" priority="131" operator="equal">
      <formula>"연"</formula>
    </cfRule>
    <cfRule type="cellIs" dxfId="12596" priority="132" operator="equal">
      <formula>"연"</formula>
    </cfRule>
    <cfRule type="cellIs" dxfId="12595" priority="133" operator="equal">
      <formula>"연"</formula>
    </cfRule>
    <cfRule type="cellIs" dxfId="12594" priority="134" operator="equal">
      <formula>"연"</formula>
    </cfRule>
    <cfRule type="cellIs" dxfId="12593" priority="135" operator="equal">
      <formula>"연"</formula>
    </cfRule>
    <cfRule type="cellIs" dxfId="12592" priority="136" operator="equal">
      <formula>"연"</formula>
    </cfRule>
    <cfRule type="cellIs" dxfId="12591" priority="137" operator="equal">
      <formula>"연"</formula>
    </cfRule>
    <cfRule type="cellIs" dxfId="12590" priority="138" operator="equal">
      <formula>"연"</formula>
    </cfRule>
    <cfRule type="cellIs" dxfId="12589" priority="139" operator="equal">
      <formula>"연"</formula>
    </cfRule>
    <cfRule type="cellIs" dxfId="12588" priority="140" operator="equal">
      <formula>"연"</formula>
    </cfRule>
    <cfRule type="cellIs" dxfId="12587" priority="141" operator="equal">
      <formula>"연"</formula>
    </cfRule>
    <cfRule type="cellIs" dxfId="12586" priority="142" operator="equal">
      <formula>"연"</formula>
    </cfRule>
    <cfRule type="cellIs" dxfId="12585" priority="143" operator="equal">
      <formula>"연"</formula>
    </cfRule>
    <cfRule type="cellIs" dxfId="12584" priority="144" operator="equal">
      <formula>"연"</formula>
    </cfRule>
    <cfRule type="cellIs" dxfId="12583" priority="145" operator="equal">
      <formula>"연"</formula>
    </cfRule>
    <cfRule type="cellIs" dxfId="12582" priority="146" operator="equal">
      <formula>"연"</formula>
    </cfRule>
    <cfRule type="cellIs" dxfId="12581" priority="147" operator="equal">
      <formula>"연"</formula>
    </cfRule>
  </conditionalFormatting>
  <conditionalFormatting sqref="AF19:AG19">
    <cfRule type="cellIs" dxfId="12580" priority="148" operator="equal">
      <formula>"연"</formula>
    </cfRule>
    <cfRule type="cellIs" dxfId="12579" priority="149" operator="equal">
      <formula>"연"</formula>
    </cfRule>
  </conditionalFormatting>
  <conditionalFormatting sqref="V10">
    <cfRule type="cellIs" dxfId="12578" priority="121" operator="equal">
      <formula>"연"</formula>
    </cfRule>
  </conditionalFormatting>
  <conditionalFormatting sqref="AI10">
    <cfRule type="cellIs" dxfId="12577" priority="120" operator="equal">
      <formula>"연"</formula>
    </cfRule>
  </conditionalFormatting>
  <conditionalFormatting sqref="K30">
    <cfRule type="cellIs" dxfId="12576" priority="112" operator="equal">
      <formula>"연"</formula>
    </cfRule>
    <cfRule type="cellIs" dxfId="12575" priority="113" operator="equal">
      <formula>"연"</formula>
    </cfRule>
    <cfRule type="cellIs" dxfId="12574" priority="114" operator="equal">
      <formula>"연"</formula>
    </cfRule>
    <cfRule type="cellIs" dxfId="12573" priority="115" operator="equal">
      <formula>"연"</formula>
    </cfRule>
    <cfRule type="cellIs" dxfId="12572" priority="116" operator="equal">
      <formula>"연"</formula>
    </cfRule>
    <cfRule type="cellIs" dxfId="12571" priority="117" operator="equal">
      <formula>"연"</formula>
    </cfRule>
    <cfRule type="cellIs" dxfId="12570" priority="118" operator="equal">
      <formula>"연"</formula>
    </cfRule>
    <cfRule type="cellIs" dxfId="12569" priority="119" operator="equal">
      <formula>"연"</formula>
    </cfRule>
  </conditionalFormatting>
  <conditionalFormatting sqref="J22">
    <cfRule type="cellIs" dxfId="12568" priority="110" operator="equal">
      <formula>"연"</formula>
    </cfRule>
  </conditionalFormatting>
  <conditionalFormatting sqref="J22">
    <cfRule type="cellIs" dxfId="12567" priority="82" operator="equal">
      <formula>"연"</formula>
    </cfRule>
    <cfRule type="cellIs" dxfId="12566" priority="83" operator="equal">
      <formula>"연"</formula>
    </cfRule>
    <cfRule type="cellIs" dxfId="12565" priority="84" operator="equal">
      <formula>"연"</formula>
    </cfRule>
    <cfRule type="cellIs" dxfId="12564" priority="85" operator="equal">
      <formula>"연"</formula>
    </cfRule>
    <cfRule type="cellIs" dxfId="12563" priority="86" operator="equal">
      <formula>"연"</formula>
    </cfRule>
    <cfRule type="cellIs" dxfId="12562" priority="87" operator="equal">
      <formula>"연"</formula>
    </cfRule>
    <cfRule type="cellIs" dxfId="12561" priority="88" operator="equal">
      <formula>"연"</formula>
    </cfRule>
    <cfRule type="cellIs" dxfId="12560" priority="89" operator="equal">
      <formula>"연"</formula>
    </cfRule>
    <cfRule type="cellIs" dxfId="12559" priority="90" operator="equal">
      <formula>"연"</formula>
    </cfRule>
    <cfRule type="cellIs" dxfId="12558" priority="91" operator="equal">
      <formula>"연"</formula>
    </cfRule>
    <cfRule type="cellIs" dxfId="12557" priority="92" operator="equal">
      <formula>"연"</formula>
    </cfRule>
    <cfRule type="cellIs" dxfId="12556" priority="93" operator="equal">
      <formula>"연"</formula>
    </cfRule>
    <cfRule type="cellIs" dxfId="12555" priority="94" operator="equal">
      <formula>"연"</formula>
    </cfRule>
    <cfRule type="cellIs" dxfId="12554" priority="95" operator="equal">
      <formula>"연"</formula>
    </cfRule>
    <cfRule type="cellIs" dxfId="12553" priority="96" operator="equal">
      <formula>"연"</formula>
    </cfRule>
    <cfRule type="cellIs" dxfId="12552" priority="97" operator="equal">
      <formula>"연"</formula>
    </cfRule>
    <cfRule type="cellIs" dxfId="12551" priority="98" operator="equal">
      <formula>"연"</formula>
    </cfRule>
    <cfRule type="cellIs" dxfId="12550" priority="99" operator="equal">
      <formula>"연"</formula>
    </cfRule>
    <cfRule type="cellIs" dxfId="12549" priority="100" operator="equal">
      <formula>"연"</formula>
    </cfRule>
    <cfRule type="cellIs" dxfId="12548" priority="101" operator="equal">
      <formula>"연"</formula>
    </cfRule>
    <cfRule type="cellIs" dxfId="12547" priority="102" operator="equal">
      <formula>"연"</formula>
    </cfRule>
    <cfRule type="cellIs" dxfId="12546" priority="103" operator="equal">
      <formula>"연"</formula>
    </cfRule>
    <cfRule type="cellIs" dxfId="12545" priority="104" operator="equal">
      <formula>"연"</formula>
    </cfRule>
    <cfRule type="cellIs" dxfId="12544" priority="105" operator="equal">
      <formula>"연"</formula>
    </cfRule>
    <cfRule type="cellIs" dxfId="12543" priority="106" operator="equal">
      <formula>"연"</formula>
    </cfRule>
    <cfRule type="cellIs" dxfId="12542" priority="107" operator="equal">
      <formula>"연"</formula>
    </cfRule>
  </conditionalFormatting>
  <conditionalFormatting sqref="J22">
    <cfRule type="cellIs" dxfId="12541" priority="108" operator="equal">
      <formula>"연"</formula>
    </cfRule>
    <cfRule type="cellIs" dxfId="12540" priority="109" operator="equal">
      <formula>"연"</formula>
    </cfRule>
  </conditionalFormatting>
  <conditionalFormatting sqref="W22">
    <cfRule type="cellIs" dxfId="12539" priority="81" operator="equal">
      <formula>"연"</formula>
    </cfRule>
  </conditionalFormatting>
  <conditionalFormatting sqref="W22">
    <cfRule type="cellIs" dxfId="12538" priority="53" operator="equal">
      <formula>"연"</formula>
    </cfRule>
    <cfRule type="cellIs" dxfId="12537" priority="54" operator="equal">
      <formula>"연"</formula>
    </cfRule>
    <cfRule type="cellIs" dxfId="12536" priority="55" operator="equal">
      <formula>"연"</formula>
    </cfRule>
    <cfRule type="cellIs" dxfId="12535" priority="56" operator="equal">
      <formula>"연"</formula>
    </cfRule>
    <cfRule type="cellIs" dxfId="12534" priority="57" operator="equal">
      <formula>"연"</formula>
    </cfRule>
    <cfRule type="cellIs" dxfId="12533" priority="58" operator="equal">
      <formula>"연"</formula>
    </cfRule>
    <cfRule type="cellIs" dxfId="12532" priority="59" operator="equal">
      <formula>"연"</formula>
    </cfRule>
    <cfRule type="cellIs" dxfId="12531" priority="60" operator="equal">
      <formula>"연"</formula>
    </cfRule>
    <cfRule type="cellIs" dxfId="12530" priority="61" operator="equal">
      <formula>"연"</formula>
    </cfRule>
    <cfRule type="cellIs" dxfId="12529" priority="62" operator="equal">
      <formula>"연"</formula>
    </cfRule>
    <cfRule type="cellIs" dxfId="12528" priority="63" operator="equal">
      <formula>"연"</formula>
    </cfRule>
    <cfRule type="cellIs" dxfId="12527" priority="64" operator="equal">
      <formula>"연"</formula>
    </cfRule>
    <cfRule type="cellIs" dxfId="12526" priority="65" operator="equal">
      <formula>"연"</formula>
    </cfRule>
    <cfRule type="cellIs" dxfId="12525" priority="66" operator="equal">
      <formula>"연"</formula>
    </cfRule>
    <cfRule type="cellIs" dxfId="12524" priority="67" operator="equal">
      <formula>"연"</formula>
    </cfRule>
    <cfRule type="cellIs" dxfId="12523" priority="68" operator="equal">
      <formula>"연"</formula>
    </cfRule>
    <cfRule type="cellIs" dxfId="12522" priority="69" operator="equal">
      <formula>"연"</formula>
    </cfRule>
    <cfRule type="cellIs" dxfId="12521" priority="70" operator="equal">
      <formula>"연"</formula>
    </cfRule>
    <cfRule type="cellIs" dxfId="12520" priority="71" operator="equal">
      <formula>"연"</formula>
    </cfRule>
    <cfRule type="cellIs" dxfId="12519" priority="72" operator="equal">
      <formula>"연"</formula>
    </cfRule>
    <cfRule type="cellIs" dxfId="12518" priority="73" operator="equal">
      <formula>"연"</formula>
    </cfRule>
    <cfRule type="cellIs" dxfId="12517" priority="74" operator="equal">
      <formula>"연"</formula>
    </cfRule>
    <cfRule type="cellIs" dxfId="12516" priority="75" operator="equal">
      <formula>"연"</formula>
    </cfRule>
    <cfRule type="cellIs" dxfId="12515" priority="76" operator="equal">
      <formula>"연"</formula>
    </cfRule>
    <cfRule type="cellIs" dxfId="12514" priority="77" operator="equal">
      <formula>"연"</formula>
    </cfRule>
    <cfRule type="cellIs" dxfId="12513" priority="78" operator="equal">
      <formula>"연"</formula>
    </cfRule>
  </conditionalFormatting>
  <conditionalFormatting sqref="W22">
    <cfRule type="cellIs" dxfId="12512" priority="79" operator="equal">
      <formula>"연"</formula>
    </cfRule>
    <cfRule type="cellIs" dxfId="12511" priority="80" operator="equal">
      <formula>"연"</formula>
    </cfRule>
  </conditionalFormatting>
  <conditionalFormatting sqref="U7">
    <cfRule type="cellIs" dxfId="12510" priority="52" operator="equal">
      <formula>"연"</formula>
    </cfRule>
  </conditionalFormatting>
  <conditionalFormatting sqref="M10">
    <cfRule type="cellIs" dxfId="12509" priority="36" operator="equal">
      <formula>"연"</formula>
    </cfRule>
    <cfRule type="cellIs" dxfId="12508" priority="37" operator="equal">
      <formula>"연"</formula>
    </cfRule>
    <cfRule type="cellIs" dxfId="12507" priority="38" operator="equal">
      <formula>"연"</formula>
    </cfRule>
    <cfRule type="cellIs" dxfId="12506" priority="39" operator="equal">
      <formula>"연"</formula>
    </cfRule>
    <cfRule type="cellIs" dxfId="12505" priority="40" operator="equal">
      <formula>"연"</formula>
    </cfRule>
    <cfRule type="cellIs" dxfId="12504" priority="41" operator="equal">
      <formula>"연"</formula>
    </cfRule>
    <cfRule type="cellIs" dxfId="12503" priority="42" operator="equal">
      <formula>"연"</formula>
    </cfRule>
    <cfRule type="cellIs" dxfId="12502" priority="43" operator="equal">
      <formula>"연"</formula>
    </cfRule>
  </conditionalFormatting>
  <conditionalFormatting sqref="T18">
    <cfRule type="cellIs" dxfId="12501" priority="28" operator="equal">
      <formula>"연"</formula>
    </cfRule>
    <cfRule type="cellIs" dxfId="12500" priority="29" operator="equal">
      <formula>"연"</formula>
    </cfRule>
    <cfRule type="cellIs" dxfId="12499" priority="30" operator="equal">
      <formula>"연"</formula>
    </cfRule>
    <cfRule type="cellIs" dxfId="12498" priority="31" operator="equal">
      <formula>"연"</formula>
    </cfRule>
    <cfRule type="cellIs" dxfId="12497" priority="32" operator="equal">
      <formula>"연"</formula>
    </cfRule>
    <cfRule type="cellIs" dxfId="12496" priority="33" operator="equal">
      <formula>"연"</formula>
    </cfRule>
    <cfRule type="cellIs" dxfId="12495" priority="34" operator="equal">
      <formula>"연"</formula>
    </cfRule>
    <cfRule type="cellIs" dxfId="12494" priority="35" operator="equal">
      <formula>"연"</formula>
    </cfRule>
  </conditionalFormatting>
  <conditionalFormatting sqref="AA7">
    <cfRule type="cellIs" dxfId="12493" priority="20" operator="equal">
      <formula>"연"</formula>
    </cfRule>
    <cfRule type="cellIs" dxfId="12492" priority="21" operator="equal">
      <formula>"연"</formula>
    </cfRule>
    <cfRule type="cellIs" dxfId="12491" priority="22" operator="equal">
      <formula>"연"</formula>
    </cfRule>
    <cfRule type="cellIs" dxfId="12490" priority="23" operator="equal">
      <formula>"연"</formula>
    </cfRule>
    <cfRule type="cellIs" dxfId="12489" priority="24" operator="equal">
      <formula>"연"</formula>
    </cfRule>
    <cfRule type="cellIs" dxfId="12488" priority="25" operator="equal">
      <formula>"연"</formula>
    </cfRule>
    <cfRule type="cellIs" dxfId="12487" priority="26" operator="equal">
      <formula>"연"</formula>
    </cfRule>
    <cfRule type="cellIs" dxfId="12486" priority="27" operator="equal">
      <formula>"연"</formula>
    </cfRule>
  </conditionalFormatting>
  <conditionalFormatting sqref="W26">
    <cfRule type="cellIs" dxfId="12485" priority="12" operator="equal">
      <formula>"연"</formula>
    </cfRule>
    <cfRule type="cellIs" dxfId="12484" priority="13" operator="equal">
      <formula>"연"</formula>
    </cfRule>
    <cfRule type="cellIs" dxfId="12483" priority="14" operator="equal">
      <formula>"연"</formula>
    </cfRule>
    <cfRule type="cellIs" dxfId="12482" priority="15" operator="equal">
      <formula>"연"</formula>
    </cfRule>
    <cfRule type="cellIs" dxfId="12481" priority="16" operator="equal">
      <formula>"연"</formula>
    </cfRule>
    <cfRule type="cellIs" dxfId="12480" priority="17" operator="equal">
      <formula>"연"</formula>
    </cfRule>
    <cfRule type="cellIs" dxfId="12479" priority="18" operator="equal">
      <formula>"연"</formula>
    </cfRule>
    <cfRule type="cellIs" dxfId="12478" priority="19" operator="equal">
      <formula>"연"</formula>
    </cfRule>
  </conditionalFormatting>
  <conditionalFormatting sqref="S19">
    <cfRule type="cellIs" dxfId="12477" priority="4" operator="equal">
      <formula>"연"</formula>
    </cfRule>
    <cfRule type="cellIs" dxfId="12476" priority="5" operator="equal">
      <formula>"연"</formula>
    </cfRule>
    <cfRule type="cellIs" dxfId="12475" priority="6" operator="equal">
      <formula>"연"</formula>
    </cfRule>
    <cfRule type="cellIs" dxfId="12474" priority="7" operator="equal">
      <formula>"연"</formula>
    </cfRule>
    <cfRule type="cellIs" dxfId="12473" priority="8" operator="equal">
      <formula>"연"</formula>
    </cfRule>
    <cfRule type="cellIs" dxfId="12472" priority="9" operator="equal">
      <formula>"연"</formula>
    </cfRule>
    <cfRule type="cellIs" dxfId="12471" priority="10" operator="equal">
      <formula>"연"</formula>
    </cfRule>
    <cfRule type="cellIs" dxfId="12470" priority="11" operator="equal">
      <formula>"연"</formula>
    </cfRule>
  </conditionalFormatting>
  <conditionalFormatting sqref="AB30">
    <cfRule type="cellIs" dxfId="12469" priority="3" operator="equal">
      <formula>"연"</formula>
    </cfRule>
  </conditionalFormatting>
  <conditionalFormatting sqref="AB32:AB33">
    <cfRule type="cellIs" dxfId="12468" priority="2" operator="equal">
      <formula>"연"</formula>
    </cfRule>
  </conditionalFormatting>
  <conditionalFormatting sqref="AB26">
    <cfRule type="cellIs" dxfId="12467" priority="1" operator="equal">
      <formula>"연"</formula>
    </cfRule>
  </conditionalFormatting>
  <pageMargins left="0.7" right="0.7" top="0.75" bottom="0.75" header="0.3" footer="0.3"/>
  <pageSetup paperSize="9" scale="92" orientation="landscape" horizontalDpi="300" verticalDpi="300" r:id="rId1"/>
  <rowBreaks count="1" manualBreakCount="1">
    <brk id="33" max="16383" man="1"/>
  </rowBreaks>
  <colBreaks count="1" manualBreakCount="1">
    <brk id="43"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65635-F2F1-4749-AF91-2CD0A458712D}">
  <sheetPr>
    <tabColor theme="0" tint="-0.14999847407452621"/>
    <pageSetUpPr fitToPage="1"/>
  </sheetPr>
  <dimension ref="A1:BC51"/>
  <sheetViews>
    <sheetView zoomScaleNormal="100" workbookViewId="0">
      <selection activeCell="AP21" sqref="AP21"/>
    </sheetView>
  </sheetViews>
  <sheetFormatPr defaultRowHeight="16.5"/>
  <cols>
    <col min="1" max="1" width="8" customWidth="1"/>
    <col min="2" max="2" width="3.875" hidden="1" customWidth="1"/>
    <col min="3" max="3" width="0.125" hidden="1" customWidth="1"/>
    <col min="4" max="9" width="3.875" hidden="1" customWidth="1"/>
    <col min="10" max="10" width="4" hidden="1" customWidth="1"/>
    <col min="11" max="17" width="3.875" hidden="1" customWidth="1"/>
    <col min="18" max="18" width="0.125" hidden="1" customWidth="1"/>
    <col min="19" max="19" width="3.875" hidden="1" customWidth="1"/>
    <col min="20" max="20" width="0.125" hidden="1" customWidth="1"/>
    <col min="21" max="21" width="4.25" hidden="1" customWidth="1"/>
    <col min="22" max="28" width="3.875" hidden="1" customWidth="1"/>
    <col min="29" max="29" width="4.125" hidden="1" customWidth="1"/>
    <col min="30" max="30" width="3.875" hidden="1" customWidth="1"/>
    <col min="31" max="31" width="0.125" customWidth="1"/>
    <col min="32" max="32" width="3.875" hidden="1" customWidth="1"/>
    <col min="33" max="43" width="3.875" customWidth="1"/>
    <col min="44" max="51" width="3.25" customWidth="1"/>
  </cols>
  <sheetData>
    <row r="1" spans="1:55" ht="15" customHeight="1" thickBot="1">
      <c r="A1" s="4877"/>
      <c r="B1" s="6343" t="s">
        <v>1828</v>
      </c>
      <c r="C1" s="6343"/>
      <c r="D1" s="6343"/>
      <c r="E1" s="6343"/>
      <c r="F1" s="6343"/>
      <c r="G1" s="6343"/>
      <c r="H1" s="6343"/>
      <c r="I1" s="6407" t="s">
        <v>2290</v>
      </c>
      <c r="J1" s="6408"/>
      <c r="K1" s="6408"/>
      <c r="L1" s="6408"/>
      <c r="M1" s="6408"/>
      <c r="N1" s="6408"/>
      <c r="O1" s="6408"/>
      <c r="P1" s="6408"/>
      <c r="Q1" s="6408"/>
      <c r="R1" s="6408"/>
      <c r="S1" s="6408"/>
      <c r="T1" s="6408"/>
      <c r="U1" s="6408"/>
      <c r="V1" s="6408"/>
      <c r="W1" s="6408"/>
      <c r="X1" s="6408"/>
      <c r="Y1" s="6408"/>
      <c r="Z1" s="6408"/>
      <c r="AA1" s="6408"/>
      <c r="AB1" s="6408"/>
      <c r="AC1" s="6408"/>
      <c r="AD1" s="6408"/>
      <c r="AE1" s="6408"/>
      <c r="AF1" s="6408"/>
      <c r="AG1" s="6408"/>
      <c r="AH1" s="6408"/>
      <c r="AI1" s="6408"/>
      <c r="AJ1" s="6408"/>
      <c r="AK1" s="6408"/>
      <c r="AL1" s="6408"/>
      <c r="AM1" s="3"/>
      <c r="AN1" s="6346" t="s">
        <v>1923</v>
      </c>
      <c r="AO1" s="6346"/>
      <c r="AP1" s="6346"/>
      <c r="AQ1" s="6346"/>
      <c r="AR1" s="6321" t="s">
        <v>1</v>
      </c>
      <c r="AS1" s="6321"/>
      <c r="AT1" s="6321"/>
      <c r="AU1" s="6321"/>
      <c r="AV1" s="6321"/>
      <c r="AW1" s="6321"/>
      <c r="AX1" s="6321"/>
      <c r="AY1" s="6322"/>
      <c r="AZ1" s="6409" t="s">
        <v>2324</v>
      </c>
      <c r="BA1" s="6410"/>
      <c r="BB1" s="6410"/>
      <c r="BC1" s="6410"/>
    </row>
    <row r="2" spans="1:55" ht="14.45" customHeight="1" thickBot="1">
      <c r="A2" s="3511" t="s">
        <v>0</v>
      </c>
      <c r="B2" s="5658">
        <v>24</v>
      </c>
      <c r="C2" s="5659">
        <v>25</v>
      </c>
      <c r="D2" s="5734">
        <v>26</v>
      </c>
      <c r="E2" s="5734">
        <v>27</v>
      </c>
      <c r="F2" s="5659">
        <v>28</v>
      </c>
      <c r="G2" s="5659">
        <v>29</v>
      </c>
      <c r="H2" s="5735">
        <v>30</v>
      </c>
      <c r="I2" s="5736">
        <v>1</v>
      </c>
      <c r="J2" s="5659">
        <v>2</v>
      </c>
      <c r="K2" s="5734">
        <v>3</v>
      </c>
      <c r="L2" s="5734">
        <v>4</v>
      </c>
      <c r="M2" s="5659">
        <v>5</v>
      </c>
      <c r="N2" s="5659">
        <v>6</v>
      </c>
      <c r="O2" s="5661">
        <v>7</v>
      </c>
      <c r="P2" s="5736">
        <v>8</v>
      </c>
      <c r="Q2" s="5734">
        <v>9</v>
      </c>
      <c r="R2" s="5659">
        <v>10</v>
      </c>
      <c r="S2" s="5659">
        <v>11</v>
      </c>
      <c r="T2" s="5734">
        <v>12</v>
      </c>
      <c r="U2" s="5734">
        <v>13</v>
      </c>
      <c r="V2" s="5661">
        <v>14</v>
      </c>
      <c r="W2" s="5736">
        <v>15</v>
      </c>
      <c r="X2" s="5734">
        <v>16</v>
      </c>
      <c r="Y2" s="5734">
        <v>17</v>
      </c>
      <c r="Z2" s="5659">
        <v>18</v>
      </c>
      <c r="AA2" s="5734">
        <v>19</v>
      </c>
      <c r="AB2" s="5734">
        <v>20</v>
      </c>
      <c r="AC2" s="5661">
        <v>21</v>
      </c>
      <c r="AD2" s="5662">
        <v>22</v>
      </c>
      <c r="AE2" s="5734">
        <v>23</v>
      </c>
      <c r="AF2" s="5734">
        <v>24</v>
      </c>
      <c r="AG2" s="5659">
        <v>25</v>
      </c>
      <c r="AH2" s="5734">
        <v>26</v>
      </c>
      <c r="AI2" s="5734">
        <v>27</v>
      </c>
      <c r="AJ2" s="5735">
        <v>28</v>
      </c>
      <c r="AK2" s="5736">
        <v>29</v>
      </c>
      <c r="AL2" s="5659">
        <v>30</v>
      </c>
      <c r="AM2" s="5661">
        <v>31</v>
      </c>
      <c r="AN2" s="5662">
        <v>1</v>
      </c>
      <c r="AO2" s="5659">
        <v>2</v>
      </c>
      <c r="AP2" s="5659">
        <v>3</v>
      </c>
      <c r="AQ2" s="5661">
        <v>4</v>
      </c>
      <c r="AR2" s="6405"/>
      <c r="AS2" s="6405"/>
      <c r="AT2" s="6405"/>
      <c r="AU2" s="6405"/>
      <c r="AV2" s="6405"/>
      <c r="AW2" s="6405"/>
      <c r="AX2" s="6405"/>
      <c r="AY2" s="6406"/>
      <c r="AZ2" s="6409"/>
      <c r="BA2" s="6410"/>
      <c r="BB2" s="6410"/>
      <c r="BC2" s="6410"/>
    </row>
    <row r="3" spans="1:55" ht="14.45" customHeight="1" thickBot="1">
      <c r="A3" s="1781" t="s">
        <v>7</v>
      </c>
      <c r="B3" s="5666" t="s">
        <v>13</v>
      </c>
      <c r="C3" s="5667" t="s">
        <v>14</v>
      </c>
      <c r="D3" s="5667" t="s">
        <v>8</v>
      </c>
      <c r="E3" s="1969" t="s">
        <v>9</v>
      </c>
      <c r="F3" s="4648" t="s">
        <v>10</v>
      </c>
      <c r="G3" s="2048" t="s">
        <v>11</v>
      </c>
      <c r="H3" s="5664" t="s">
        <v>550</v>
      </c>
      <c r="I3" s="5737" t="s">
        <v>182</v>
      </c>
      <c r="J3" s="3267" t="s">
        <v>60</v>
      </c>
      <c r="K3" s="5738" t="s">
        <v>224</v>
      </c>
      <c r="L3" s="2399" t="s">
        <v>225</v>
      </c>
      <c r="M3" s="2399" t="s">
        <v>226</v>
      </c>
      <c r="N3" s="5739" t="s">
        <v>208</v>
      </c>
      <c r="O3" s="5740" t="s">
        <v>12</v>
      </c>
      <c r="P3" s="5737" t="s">
        <v>13</v>
      </c>
      <c r="Q3" s="3267" t="s">
        <v>14</v>
      </c>
      <c r="R3" s="5738" t="s">
        <v>8</v>
      </c>
      <c r="S3" s="2399" t="s">
        <v>9</v>
      </c>
      <c r="T3" s="2399" t="s">
        <v>10</v>
      </c>
      <c r="U3" s="5739" t="s">
        <v>11</v>
      </c>
      <c r="V3" s="5740" t="s">
        <v>12</v>
      </c>
      <c r="W3" s="5737" t="s">
        <v>13</v>
      </c>
      <c r="X3" s="3267" t="s">
        <v>14</v>
      </c>
      <c r="Y3" s="5738" t="s">
        <v>8</v>
      </c>
      <c r="Z3" s="2399" t="s">
        <v>9</v>
      </c>
      <c r="AA3" s="2399" t="s">
        <v>10</v>
      </c>
      <c r="AB3" s="5739" t="s">
        <v>11</v>
      </c>
      <c r="AC3" s="5740" t="s">
        <v>12</v>
      </c>
      <c r="AD3" s="5741" t="s">
        <v>13</v>
      </c>
      <c r="AE3" s="3267" t="s">
        <v>14</v>
      </c>
      <c r="AF3" s="5738" t="s">
        <v>8</v>
      </c>
      <c r="AG3" s="2399" t="s">
        <v>9</v>
      </c>
      <c r="AH3" s="2399" t="s">
        <v>10</v>
      </c>
      <c r="AI3" s="5739" t="s">
        <v>11</v>
      </c>
      <c r="AJ3" s="5742" t="s">
        <v>12</v>
      </c>
      <c r="AK3" s="5737" t="s">
        <v>13</v>
      </c>
      <c r="AL3" s="3267" t="s">
        <v>14</v>
      </c>
      <c r="AM3" s="5743" t="s">
        <v>8</v>
      </c>
      <c r="AN3" s="5744" t="s">
        <v>9</v>
      </c>
      <c r="AO3" s="2399" t="s">
        <v>10</v>
      </c>
      <c r="AP3" s="5739" t="s">
        <v>11</v>
      </c>
      <c r="AQ3" s="5740" t="s">
        <v>12</v>
      </c>
      <c r="AR3" s="1556" t="s">
        <v>2</v>
      </c>
      <c r="AS3" s="1554" t="s">
        <v>3</v>
      </c>
      <c r="AT3" s="1554" t="s">
        <v>4</v>
      </c>
      <c r="AU3" s="1554" t="s">
        <v>5</v>
      </c>
      <c r="AV3" s="1776" t="s">
        <v>775</v>
      </c>
      <c r="AW3" s="1776" t="s">
        <v>1169</v>
      </c>
      <c r="AX3" s="1776" t="s">
        <v>777</v>
      </c>
      <c r="AY3" s="1555" t="s">
        <v>6</v>
      </c>
      <c r="AZ3" s="6409"/>
      <c r="BA3" s="6410"/>
      <c r="BB3" s="6410"/>
      <c r="BC3" s="6410"/>
    </row>
    <row r="4" spans="1:55" ht="14.45" customHeight="1" thickBot="1">
      <c r="A4" s="5746" t="s">
        <v>490</v>
      </c>
      <c r="B4" s="1988" t="s">
        <v>4</v>
      </c>
      <c r="C4" s="1989" t="s">
        <v>4</v>
      </c>
      <c r="D4" s="1975" t="s">
        <v>5</v>
      </c>
      <c r="E4" s="1977" t="s">
        <v>3</v>
      </c>
      <c r="F4" s="1976" t="s">
        <v>2</v>
      </c>
      <c r="G4" s="4779" t="s">
        <v>1047</v>
      </c>
      <c r="H4" s="2109" t="s">
        <v>5</v>
      </c>
      <c r="I4" s="4480" t="s">
        <v>2</v>
      </c>
      <c r="J4" s="1987" t="s">
        <v>2</v>
      </c>
      <c r="K4" s="1987" t="s">
        <v>2</v>
      </c>
      <c r="L4" s="1987" t="s">
        <v>2</v>
      </c>
      <c r="M4" s="1987" t="s">
        <v>2</v>
      </c>
      <c r="N4" s="1982" t="s">
        <v>16</v>
      </c>
      <c r="O4" s="1997" t="s">
        <v>16</v>
      </c>
      <c r="P4" s="2068" t="s">
        <v>3</v>
      </c>
      <c r="Q4" s="1987" t="s">
        <v>2327</v>
      </c>
      <c r="R4" s="2213" t="s">
        <v>2326</v>
      </c>
      <c r="S4" s="1978" t="s">
        <v>3</v>
      </c>
      <c r="T4" s="1987" t="s">
        <v>2</v>
      </c>
      <c r="U4" s="1982" t="s">
        <v>16</v>
      </c>
      <c r="V4" s="1993" t="s">
        <v>4</v>
      </c>
      <c r="W4" s="1988" t="s">
        <v>4</v>
      </c>
      <c r="X4" s="1982" t="s">
        <v>16</v>
      </c>
      <c r="Y4" s="1987" t="s">
        <v>2329</v>
      </c>
      <c r="Z4" s="1987" t="s">
        <v>2</v>
      </c>
      <c r="AA4" s="2118" t="s">
        <v>2337</v>
      </c>
      <c r="AB4" s="2118" t="s">
        <v>2337</v>
      </c>
      <c r="AC4" s="2118" t="s">
        <v>2337</v>
      </c>
      <c r="AD4" s="2118" t="s">
        <v>2337</v>
      </c>
      <c r="AE4" s="2118" t="s">
        <v>2337</v>
      </c>
      <c r="AF4" s="2118" t="s">
        <v>2337</v>
      </c>
      <c r="AG4" s="2118" t="s">
        <v>2337</v>
      </c>
      <c r="AH4" s="2118" t="s">
        <v>2337</v>
      </c>
      <c r="AI4" s="2118" t="s">
        <v>2337</v>
      </c>
      <c r="AJ4" s="2118" t="s">
        <v>2337</v>
      </c>
      <c r="AK4" s="2118" t="s">
        <v>2337</v>
      </c>
      <c r="AL4" s="2118" t="s">
        <v>2337</v>
      </c>
      <c r="AM4" s="2118" t="s">
        <v>2337</v>
      </c>
      <c r="AN4" s="2118" t="s">
        <v>2337</v>
      </c>
      <c r="AO4" s="2118" t="s">
        <v>2337</v>
      </c>
      <c r="AP4" s="2118" t="s">
        <v>2337</v>
      </c>
      <c r="AQ4" s="2118" t="s">
        <v>2337</v>
      </c>
      <c r="AR4" s="1734">
        <f ca="1">COUNTIF(I4:AM4,$AR$4)</f>
        <v>15</v>
      </c>
      <c r="AS4" s="16">
        <f ca="1">COUNTIF(I4:AM4,$AS$4)</f>
        <v>5</v>
      </c>
      <c r="AT4" s="16">
        <f ca="1">COUNTIF(I4:AM4,$AT$4)</f>
        <v>2</v>
      </c>
      <c r="AU4" s="16">
        <f ca="1">COUNTIF(I4:AM4,$AU$4)</f>
        <v>9</v>
      </c>
      <c r="AV4" s="1777">
        <f ca="1">COUNTIF(I4:AM4,$AV$4)</f>
        <v>0</v>
      </c>
      <c r="AW4" s="1777">
        <v>0</v>
      </c>
      <c r="AX4" s="1777">
        <v>3</v>
      </c>
      <c r="AY4" s="1591">
        <f ca="1">(AS4*2)+(AT4*2)+AV4</f>
        <v>14</v>
      </c>
      <c r="AZ4" s="6409"/>
      <c r="BA4" s="6410"/>
      <c r="BB4" s="6410"/>
      <c r="BC4" s="6410"/>
    </row>
    <row r="5" spans="1:55" ht="14.45" customHeight="1" thickBot="1">
      <c r="A5" s="5747" t="s">
        <v>36</v>
      </c>
      <c r="B5" s="2074" t="s">
        <v>2</v>
      </c>
      <c r="C5" s="1987" t="s">
        <v>2</v>
      </c>
      <c r="D5" s="1982" t="s">
        <v>5</v>
      </c>
      <c r="E5" s="1987" t="s">
        <v>2</v>
      </c>
      <c r="F5" s="2213" t="s">
        <v>2</v>
      </c>
      <c r="G5" s="4770" t="s">
        <v>1047</v>
      </c>
      <c r="H5" s="2125" t="s">
        <v>5</v>
      </c>
      <c r="I5" s="2074" t="s">
        <v>2</v>
      </c>
      <c r="J5" s="1978" t="s">
        <v>3</v>
      </c>
      <c r="K5" s="1987" t="s">
        <v>2</v>
      </c>
      <c r="L5" s="1989" t="s">
        <v>4</v>
      </c>
      <c r="M5" s="1989" t="s">
        <v>4</v>
      </c>
      <c r="N5" s="1982" t="s">
        <v>16</v>
      </c>
      <c r="O5" s="1997" t="s">
        <v>16</v>
      </c>
      <c r="P5" s="2074" t="s">
        <v>2</v>
      </c>
      <c r="Q5" s="1987" t="s">
        <v>2</v>
      </c>
      <c r="R5" s="1987" t="s">
        <v>2</v>
      </c>
      <c r="S5" s="2213" t="s">
        <v>2</v>
      </c>
      <c r="T5" s="1987" t="s">
        <v>2</v>
      </c>
      <c r="U5" s="1982" t="s">
        <v>16</v>
      </c>
      <c r="V5" s="1993" t="s">
        <v>4</v>
      </c>
      <c r="W5" s="1988" t="s">
        <v>4</v>
      </c>
      <c r="X5" s="1982" t="s">
        <v>16</v>
      </c>
      <c r="Y5" s="1987" t="s">
        <v>2</v>
      </c>
      <c r="Z5" s="4456" t="s">
        <v>2</v>
      </c>
      <c r="AA5" s="1982" t="s">
        <v>16</v>
      </c>
      <c r="AB5" s="1982" t="s">
        <v>16</v>
      </c>
      <c r="AC5" s="2031" t="s">
        <v>3</v>
      </c>
      <c r="AD5" s="1978" t="s">
        <v>3</v>
      </c>
      <c r="AE5" s="5694" t="s">
        <v>59</v>
      </c>
      <c r="AF5" s="5694" t="s">
        <v>59</v>
      </c>
      <c r="AG5" s="5694" t="s">
        <v>59</v>
      </c>
      <c r="AH5" s="5694" t="s">
        <v>59</v>
      </c>
      <c r="AI5" s="1982" t="s">
        <v>16</v>
      </c>
      <c r="AJ5" s="2125" t="s">
        <v>16</v>
      </c>
      <c r="AK5" s="2068" t="s">
        <v>3</v>
      </c>
      <c r="AL5" s="1987" t="s">
        <v>2335</v>
      </c>
      <c r="AM5" s="2032" t="s">
        <v>2</v>
      </c>
      <c r="AN5" s="2118" t="s">
        <v>2335</v>
      </c>
      <c r="AO5" s="1987" t="s">
        <v>2</v>
      </c>
      <c r="AP5" s="1982" t="s">
        <v>16</v>
      </c>
      <c r="AQ5" s="1997" t="s">
        <v>16</v>
      </c>
      <c r="AR5" s="12">
        <f t="shared" ref="AR5:AR30" ca="1" si="0">COUNTIF(I5:AM5,$AR$4)</f>
        <v>15</v>
      </c>
      <c r="AS5" s="13">
        <f ca="1">COUNTIF(I5:AM5,$AS$4)</f>
        <v>4</v>
      </c>
      <c r="AT5" s="13">
        <f t="shared" ref="AT5:AT32" ca="1" si="1">COUNTIF(I5:AM5,$AT$4)</f>
        <v>4</v>
      </c>
      <c r="AU5" s="13">
        <f t="shared" ref="AU5:AU32" ca="1" si="2">COUNTIF(I5:AM5,$AU$4)</f>
        <v>8</v>
      </c>
      <c r="AV5" s="49">
        <f t="shared" ref="AV5:AV32" ca="1" si="3">COUNTIF(I5:AM5,$AV$4)</f>
        <v>0</v>
      </c>
      <c r="AW5" s="49">
        <v>0</v>
      </c>
      <c r="AX5" s="49">
        <v>2</v>
      </c>
      <c r="AY5" s="14">
        <f t="shared" ref="AY5:AY32" ca="1" si="4">(AS5*2)+(AT5*2)+AV5</f>
        <v>16</v>
      </c>
      <c r="AZ5" s="6409"/>
      <c r="BA5" s="6410"/>
      <c r="BB5" s="6410"/>
      <c r="BC5" s="6410"/>
    </row>
    <row r="6" spans="1:55" ht="14.45" customHeight="1">
      <c r="A6" s="4961" t="s">
        <v>1497</v>
      </c>
      <c r="B6" s="1988" t="s">
        <v>4</v>
      </c>
      <c r="C6" s="1989" t="s">
        <v>4</v>
      </c>
      <c r="D6" s="1982" t="s">
        <v>5</v>
      </c>
      <c r="E6" s="1978" t="s">
        <v>3</v>
      </c>
      <c r="F6" s="1987" t="s">
        <v>2</v>
      </c>
      <c r="G6" s="4770" t="s">
        <v>3</v>
      </c>
      <c r="H6" s="2125" t="s">
        <v>5</v>
      </c>
      <c r="I6" s="2074" t="s">
        <v>2</v>
      </c>
      <c r="J6" s="1978" t="s">
        <v>3</v>
      </c>
      <c r="K6" s="1987" t="s">
        <v>2</v>
      </c>
      <c r="L6" s="1989" t="s">
        <v>4</v>
      </c>
      <c r="M6" s="1989" t="s">
        <v>4</v>
      </c>
      <c r="N6" s="1982" t="s">
        <v>16</v>
      </c>
      <c r="O6" s="1997" t="s">
        <v>16</v>
      </c>
      <c r="P6" s="2074" t="s">
        <v>2</v>
      </c>
      <c r="Q6" s="1978" t="s">
        <v>3</v>
      </c>
      <c r="R6" s="1987" t="s">
        <v>2</v>
      </c>
      <c r="S6" s="1987" t="s">
        <v>2</v>
      </c>
      <c r="T6" s="1987" t="s">
        <v>2</v>
      </c>
      <c r="U6" s="1982" t="s">
        <v>16</v>
      </c>
      <c r="V6" s="1997" t="s">
        <v>16</v>
      </c>
      <c r="W6" s="3402" t="s">
        <v>3</v>
      </c>
      <c r="X6" s="1987" t="s">
        <v>2</v>
      </c>
      <c r="Y6" s="1987" t="s">
        <v>2</v>
      </c>
      <c r="Z6" s="5694" t="s">
        <v>59</v>
      </c>
      <c r="AA6" s="1982" t="s">
        <v>16</v>
      </c>
      <c r="AB6" s="2031" t="s">
        <v>3</v>
      </c>
      <c r="AC6" s="4485" t="s">
        <v>16</v>
      </c>
      <c r="AD6" s="4534" t="s">
        <v>2</v>
      </c>
      <c r="AE6" s="1987" t="s">
        <v>2</v>
      </c>
      <c r="AF6" s="2021" t="s">
        <v>2</v>
      </c>
      <c r="AG6" s="2018" t="s">
        <v>16</v>
      </c>
      <c r="AH6" s="1987" t="s">
        <v>2</v>
      </c>
      <c r="AI6" s="1982" t="s">
        <v>16</v>
      </c>
      <c r="AJ6" s="2123" t="s">
        <v>4</v>
      </c>
      <c r="AK6" s="1988" t="s">
        <v>4</v>
      </c>
      <c r="AL6" s="1982" t="s">
        <v>16</v>
      </c>
      <c r="AM6" s="2031" t="s">
        <v>2322</v>
      </c>
      <c r="AN6" s="2118" t="s">
        <v>2</v>
      </c>
      <c r="AO6" s="1987" t="s">
        <v>2</v>
      </c>
      <c r="AP6" s="1982" t="s">
        <v>16</v>
      </c>
      <c r="AQ6" s="2031" t="s">
        <v>3</v>
      </c>
      <c r="AR6" s="12">
        <f t="shared" ca="1" si="0"/>
        <v>11</v>
      </c>
      <c r="AS6" s="13">
        <f t="shared" ref="AS6:AS32" ca="1" si="5">COUNTIF(I6:AM6,$AS$4)</f>
        <v>5</v>
      </c>
      <c r="AT6" s="13">
        <f t="shared" ca="1" si="1"/>
        <v>6</v>
      </c>
      <c r="AU6" s="13">
        <f t="shared" ca="1" si="2"/>
        <v>9</v>
      </c>
      <c r="AV6" s="49">
        <f t="shared" ca="1" si="3"/>
        <v>0</v>
      </c>
      <c r="AW6" s="49">
        <v>0</v>
      </c>
      <c r="AX6" s="49">
        <v>2</v>
      </c>
      <c r="AY6" s="14">
        <f t="shared" ca="1" si="4"/>
        <v>22</v>
      </c>
      <c r="AZ6" s="6409"/>
      <c r="BA6" s="6410"/>
      <c r="BB6" s="6410"/>
      <c r="BC6" s="6410"/>
    </row>
    <row r="7" spans="1:55" ht="13.15" customHeight="1" thickBot="1">
      <c r="A7" s="4962" t="s">
        <v>46</v>
      </c>
      <c r="B7" s="3329" t="s">
        <v>4</v>
      </c>
      <c r="C7" s="2004" t="s">
        <v>4</v>
      </c>
      <c r="D7" s="2003" t="s">
        <v>5</v>
      </c>
      <c r="E7" s="2005" t="s">
        <v>3</v>
      </c>
      <c r="F7" s="1999" t="s">
        <v>2</v>
      </c>
      <c r="G7" s="4772" t="s">
        <v>1047</v>
      </c>
      <c r="H7" s="2152" t="s">
        <v>5</v>
      </c>
      <c r="I7" s="2062" t="s">
        <v>2</v>
      </c>
      <c r="J7" s="2005" t="s">
        <v>3</v>
      </c>
      <c r="K7" s="1999" t="s">
        <v>2</v>
      </c>
      <c r="L7" s="2004" t="s">
        <v>4</v>
      </c>
      <c r="M7" s="2004" t="s">
        <v>4</v>
      </c>
      <c r="N7" s="2003" t="s">
        <v>16</v>
      </c>
      <c r="O7" s="2064" t="s">
        <v>16</v>
      </c>
      <c r="P7" s="2062" t="s">
        <v>2</v>
      </c>
      <c r="Q7" s="2005" t="s">
        <v>3</v>
      </c>
      <c r="R7" s="1999" t="s">
        <v>2</v>
      </c>
      <c r="S7" s="1999" t="s">
        <v>2</v>
      </c>
      <c r="T7" s="2003" t="s">
        <v>16</v>
      </c>
      <c r="U7" s="2003" t="s">
        <v>16</v>
      </c>
      <c r="V7" s="4457" t="s">
        <v>4</v>
      </c>
      <c r="W7" s="3329" t="s">
        <v>2331</v>
      </c>
      <c r="X7" s="2003" t="s">
        <v>16</v>
      </c>
      <c r="Y7" s="1987" t="s">
        <v>2</v>
      </c>
      <c r="Z7" s="4456" t="s">
        <v>2330</v>
      </c>
      <c r="AA7" s="1999" t="s">
        <v>2</v>
      </c>
      <c r="AB7" s="2003" t="s">
        <v>16</v>
      </c>
      <c r="AC7" s="2775" t="s">
        <v>3</v>
      </c>
      <c r="AD7" s="1999" t="s">
        <v>2</v>
      </c>
      <c r="AE7" s="5768" t="s">
        <v>59</v>
      </c>
      <c r="AF7" s="1987" t="s">
        <v>2</v>
      </c>
      <c r="AG7" s="4456" t="s">
        <v>2339</v>
      </c>
      <c r="AH7" s="2003" t="s">
        <v>16</v>
      </c>
      <c r="AI7" s="2003" t="s">
        <v>16</v>
      </c>
      <c r="AJ7" s="2150" t="s">
        <v>4</v>
      </c>
      <c r="AK7" s="3329" t="s">
        <v>4</v>
      </c>
      <c r="AL7" s="2003" t="s">
        <v>16</v>
      </c>
      <c r="AM7" s="2035" t="s">
        <v>2</v>
      </c>
      <c r="AN7" s="2146" t="s">
        <v>2</v>
      </c>
      <c r="AO7" s="1999" t="s">
        <v>2</v>
      </c>
      <c r="AP7" s="2003" t="s">
        <v>16</v>
      </c>
      <c r="AQ7" s="1999" t="s">
        <v>2</v>
      </c>
      <c r="AR7" s="1735">
        <f t="shared" ca="1" si="0"/>
        <v>11</v>
      </c>
      <c r="AS7" s="20">
        <f t="shared" ca="1" si="5"/>
        <v>5</v>
      </c>
      <c r="AT7" s="20">
        <f t="shared" ca="1" si="1"/>
        <v>6</v>
      </c>
      <c r="AU7" s="20">
        <f t="shared" ca="1" si="2"/>
        <v>9</v>
      </c>
      <c r="AV7" s="1778">
        <f t="shared" ca="1" si="3"/>
        <v>0</v>
      </c>
      <c r="AW7" s="1778">
        <v>0</v>
      </c>
      <c r="AX7" s="1778">
        <v>2</v>
      </c>
      <c r="AY7" s="1595">
        <f t="shared" ca="1" si="4"/>
        <v>22</v>
      </c>
      <c r="AZ7" s="6409"/>
      <c r="BA7" s="6410"/>
      <c r="BB7" s="6410"/>
      <c r="BC7" s="6410"/>
    </row>
    <row r="8" spans="1:55" ht="14.45" customHeight="1" thickBot="1">
      <c r="A8" s="5748" t="s">
        <v>40</v>
      </c>
      <c r="B8" s="2007" t="s">
        <v>5</v>
      </c>
      <c r="C8" s="2012" t="s">
        <v>2</v>
      </c>
      <c r="D8" s="2014" t="s">
        <v>3</v>
      </c>
      <c r="E8" s="2012" t="s">
        <v>2</v>
      </c>
      <c r="F8" s="4506" t="s">
        <v>54</v>
      </c>
      <c r="G8" s="2014" t="s">
        <v>3</v>
      </c>
      <c r="H8" s="3099" t="s">
        <v>5</v>
      </c>
      <c r="I8" s="2388" t="s">
        <v>2</v>
      </c>
      <c r="J8" s="4506" t="s">
        <v>2</v>
      </c>
      <c r="K8" s="2012" t="s">
        <v>2</v>
      </c>
      <c r="L8" s="2014" t="s">
        <v>3</v>
      </c>
      <c r="M8" s="2012" t="s">
        <v>2</v>
      </c>
      <c r="N8" s="2009" t="s">
        <v>16</v>
      </c>
      <c r="O8" s="3395" t="s">
        <v>16</v>
      </c>
      <c r="P8" s="3401" t="s">
        <v>4</v>
      </c>
      <c r="Q8" s="2008" t="s">
        <v>4</v>
      </c>
      <c r="R8" s="2009" t="s">
        <v>16</v>
      </c>
      <c r="S8" s="2014" t="s">
        <v>3</v>
      </c>
      <c r="T8" s="2012" t="s">
        <v>2</v>
      </c>
      <c r="U8" s="2003" t="s">
        <v>16</v>
      </c>
      <c r="V8" s="4842" t="s">
        <v>704</v>
      </c>
      <c r="W8" s="3402" t="s">
        <v>3</v>
      </c>
      <c r="X8" s="2213" t="s">
        <v>2</v>
      </c>
      <c r="Y8" s="4506" t="s">
        <v>2</v>
      </c>
      <c r="Z8" s="2008" t="s">
        <v>4</v>
      </c>
      <c r="AA8" s="2008" t="s">
        <v>4</v>
      </c>
      <c r="AB8" s="2009" t="s">
        <v>16</v>
      </c>
      <c r="AC8" s="3395" t="s">
        <v>16</v>
      </c>
      <c r="AD8" s="5694" t="s">
        <v>59</v>
      </c>
      <c r="AE8" s="1982" t="s">
        <v>16</v>
      </c>
      <c r="AF8" s="2014" t="s">
        <v>3</v>
      </c>
      <c r="AG8" s="2014" t="s">
        <v>3</v>
      </c>
      <c r="AH8" s="1981" t="s">
        <v>4</v>
      </c>
      <c r="AI8" s="1981" t="s">
        <v>4</v>
      </c>
      <c r="AJ8" s="3099" t="s">
        <v>16</v>
      </c>
      <c r="AK8" s="2070" t="s">
        <v>2</v>
      </c>
      <c r="AL8" s="2100" t="s">
        <v>2</v>
      </c>
      <c r="AM8" s="2026" t="s">
        <v>2</v>
      </c>
      <c r="AN8" s="3101" t="s">
        <v>16</v>
      </c>
      <c r="AO8" s="2012" t="s">
        <v>2</v>
      </c>
      <c r="AP8" s="2014" t="s">
        <v>3</v>
      </c>
      <c r="AQ8" s="3395" t="s">
        <v>16</v>
      </c>
      <c r="AR8" s="1734">
        <f t="shared" ca="1" si="0"/>
        <v>11</v>
      </c>
      <c r="AS8" s="16">
        <f t="shared" ca="1" si="5"/>
        <v>5</v>
      </c>
      <c r="AT8" s="16">
        <f t="shared" ca="1" si="1"/>
        <v>6</v>
      </c>
      <c r="AU8" s="16">
        <f t="shared" ca="1" si="2"/>
        <v>8</v>
      </c>
      <c r="AV8" s="1777">
        <f t="shared" ca="1" si="3"/>
        <v>1</v>
      </c>
      <c r="AW8" s="1777">
        <v>0</v>
      </c>
      <c r="AX8" s="1777">
        <v>2</v>
      </c>
      <c r="AY8" s="1591">
        <f t="shared" ca="1" si="4"/>
        <v>23</v>
      </c>
      <c r="AZ8" s="6409"/>
      <c r="BA8" s="6410"/>
      <c r="BB8" s="6410"/>
      <c r="BC8" s="6410"/>
    </row>
    <row r="9" spans="1:55" ht="14.45" customHeight="1">
      <c r="A9" s="5749" t="s">
        <v>1709</v>
      </c>
      <c r="B9" s="1995" t="s">
        <v>5</v>
      </c>
      <c r="C9" s="1987" t="s">
        <v>2</v>
      </c>
      <c r="D9" s="1978" t="s">
        <v>3</v>
      </c>
      <c r="E9" s="2213" t="s">
        <v>2</v>
      </c>
      <c r="F9" s="1987" t="s">
        <v>2</v>
      </c>
      <c r="G9" s="1978" t="s">
        <v>1047</v>
      </c>
      <c r="H9" s="2125" t="s">
        <v>5</v>
      </c>
      <c r="I9" s="2074" t="s">
        <v>2</v>
      </c>
      <c r="J9" s="1987" t="s">
        <v>2</v>
      </c>
      <c r="K9" s="2213" t="s">
        <v>2</v>
      </c>
      <c r="L9" s="1978" t="s">
        <v>3</v>
      </c>
      <c r="M9" s="1987" t="s">
        <v>2</v>
      </c>
      <c r="N9" s="1982" t="s">
        <v>16</v>
      </c>
      <c r="O9" s="4954" t="s">
        <v>1047</v>
      </c>
      <c r="P9" s="1988" t="s">
        <v>4</v>
      </c>
      <c r="Q9" s="1989" t="s">
        <v>4</v>
      </c>
      <c r="R9" s="1982" t="s">
        <v>16</v>
      </c>
      <c r="S9" s="5703" t="s">
        <v>806</v>
      </c>
      <c r="T9" s="2213" t="s">
        <v>2322</v>
      </c>
      <c r="U9" s="1997" t="s">
        <v>16</v>
      </c>
      <c r="V9" s="1997" t="s">
        <v>16</v>
      </c>
      <c r="W9" s="2068" t="s">
        <v>3</v>
      </c>
      <c r="X9" s="2213" t="s">
        <v>2</v>
      </c>
      <c r="Y9" s="1987" t="s">
        <v>2</v>
      </c>
      <c r="Z9" s="1989" t="s">
        <v>4</v>
      </c>
      <c r="AA9" s="1989" t="s">
        <v>4</v>
      </c>
      <c r="AB9" s="1982" t="s">
        <v>16</v>
      </c>
      <c r="AC9" s="1997" t="s">
        <v>16</v>
      </c>
      <c r="AD9" s="2134" t="s">
        <v>3</v>
      </c>
      <c r="AE9" s="1987" t="s">
        <v>2</v>
      </c>
      <c r="AF9" s="1987" t="s">
        <v>2</v>
      </c>
      <c r="AG9" s="1987" t="s">
        <v>2</v>
      </c>
      <c r="AH9" s="1978" t="s">
        <v>3</v>
      </c>
      <c r="AI9" s="2009" t="s">
        <v>16</v>
      </c>
      <c r="AJ9" s="1997" t="s">
        <v>16</v>
      </c>
      <c r="AK9" s="5773" t="s">
        <v>59</v>
      </c>
      <c r="AL9" s="2008" t="s">
        <v>4</v>
      </c>
      <c r="AM9" s="2016" t="s">
        <v>4</v>
      </c>
      <c r="AN9" s="2122" t="s">
        <v>16</v>
      </c>
      <c r="AO9" s="1987" t="s">
        <v>2</v>
      </c>
      <c r="AP9" s="1978" t="s">
        <v>3</v>
      </c>
      <c r="AQ9" s="1997" t="s">
        <v>16</v>
      </c>
      <c r="AR9" s="12">
        <f t="shared" ca="1" si="0"/>
        <v>11</v>
      </c>
      <c r="AS9" s="13">
        <f t="shared" ca="1" si="5"/>
        <v>5</v>
      </c>
      <c r="AT9" s="13">
        <f t="shared" ca="1" si="1"/>
        <v>6</v>
      </c>
      <c r="AU9" s="13">
        <f t="shared" ca="1" si="2"/>
        <v>8</v>
      </c>
      <c r="AV9" s="49">
        <f t="shared" ca="1" si="3"/>
        <v>1</v>
      </c>
      <c r="AW9" s="49">
        <v>0</v>
      </c>
      <c r="AX9" s="49">
        <v>3</v>
      </c>
      <c r="AY9" s="14">
        <f t="shared" ca="1" si="4"/>
        <v>23</v>
      </c>
      <c r="AZ9" s="6409"/>
      <c r="BA9" s="6410"/>
      <c r="BB9" s="6410"/>
      <c r="BC9" s="6410"/>
    </row>
    <row r="10" spans="1:55" ht="14.45" customHeight="1" thickBot="1">
      <c r="A10" s="5750" t="s">
        <v>37</v>
      </c>
      <c r="B10" s="3199" t="s">
        <v>5</v>
      </c>
      <c r="C10" s="4460" t="s">
        <v>2</v>
      </c>
      <c r="D10" s="2019" t="s">
        <v>3</v>
      </c>
      <c r="E10" s="2021" t="s">
        <v>2</v>
      </c>
      <c r="F10" s="2021" t="s">
        <v>2</v>
      </c>
      <c r="G10" s="2019" t="s">
        <v>3</v>
      </c>
      <c r="H10" s="2223" t="s">
        <v>5</v>
      </c>
      <c r="I10" s="2021" t="s">
        <v>2</v>
      </c>
      <c r="J10" s="2021" t="s">
        <v>2</v>
      </c>
      <c r="K10" s="2021" t="s">
        <v>2</v>
      </c>
      <c r="L10" s="2019" t="s">
        <v>3</v>
      </c>
      <c r="M10" s="2021" t="s">
        <v>2</v>
      </c>
      <c r="N10" s="2018" t="s">
        <v>16</v>
      </c>
      <c r="O10" s="3285" t="s">
        <v>16</v>
      </c>
      <c r="P10" s="2017" t="s">
        <v>4</v>
      </c>
      <c r="Q10" s="2022" t="s">
        <v>4</v>
      </c>
      <c r="R10" s="2018" t="s">
        <v>16</v>
      </c>
      <c r="S10" s="2019" t="s">
        <v>2322</v>
      </c>
      <c r="T10" s="2021" t="s">
        <v>2</v>
      </c>
      <c r="U10" s="4847" t="s">
        <v>1047</v>
      </c>
      <c r="V10" s="3285" t="s">
        <v>16</v>
      </c>
      <c r="W10" s="4643" t="s">
        <v>3</v>
      </c>
      <c r="X10" s="4460" t="s">
        <v>2</v>
      </c>
      <c r="Y10" s="2021" t="s">
        <v>2</v>
      </c>
      <c r="Z10" s="2022" t="s">
        <v>4</v>
      </c>
      <c r="AA10" s="2022" t="s">
        <v>4</v>
      </c>
      <c r="AB10" s="2018" t="s">
        <v>16</v>
      </c>
      <c r="AC10" s="3285" t="s">
        <v>16</v>
      </c>
      <c r="AD10" s="2220" t="s">
        <v>3</v>
      </c>
      <c r="AE10" s="2021" t="s">
        <v>2</v>
      </c>
      <c r="AF10" s="5355" t="s">
        <v>54</v>
      </c>
      <c r="AG10" s="1999" t="s">
        <v>2</v>
      </c>
      <c r="AH10" s="5770" t="s">
        <v>59</v>
      </c>
      <c r="AI10" s="2018" t="s">
        <v>16</v>
      </c>
      <c r="AJ10" s="2223" t="s">
        <v>16</v>
      </c>
      <c r="AK10" s="2388" t="s">
        <v>2</v>
      </c>
      <c r="AL10" s="2022" t="s">
        <v>4</v>
      </c>
      <c r="AM10" s="3481" t="s">
        <v>4</v>
      </c>
      <c r="AN10" s="3471" t="s">
        <v>16</v>
      </c>
      <c r="AO10" s="2021" t="s">
        <v>2</v>
      </c>
      <c r="AP10" s="2019" t="s">
        <v>3</v>
      </c>
      <c r="AQ10" s="3285" t="s">
        <v>16</v>
      </c>
      <c r="AR10" s="1735">
        <f t="shared" ca="1" si="0"/>
        <v>11</v>
      </c>
      <c r="AS10" s="20">
        <f t="shared" ca="1" si="5"/>
        <v>5</v>
      </c>
      <c r="AT10" s="20">
        <f t="shared" ca="1" si="1"/>
        <v>6</v>
      </c>
      <c r="AU10" s="20">
        <f t="shared" ca="1" si="2"/>
        <v>8</v>
      </c>
      <c r="AV10" s="1778">
        <f t="shared" ca="1" si="3"/>
        <v>1</v>
      </c>
      <c r="AW10" s="1778">
        <v>0</v>
      </c>
      <c r="AX10" s="1778">
        <v>2</v>
      </c>
      <c r="AY10" s="1595">
        <f t="shared" ca="1" si="4"/>
        <v>23</v>
      </c>
      <c r="AZ10" s="6409"/>
      <c r="BA10" s="6410"/>
      <c r="BB10" s="6410"/>
      <c r="BC10" s="6410"/>
    </row>
    <row r="11" spans="1:55" ht="14.45" customHeight="1" thickBot="1">
      <c r="A11" s="5751" t="s">
        <v>22</v>
      </c>
      <c r="B11" s="2070" t="s">
        <v>2</v>
      </c>
      <c r="C11" s="1976" t="s">
        <v>2</v>
      </c>
      <c r="D11" s="1981" t="s">
        <v>4</v>
      </c>
      <c r="E11" s="1981" t="s">
        <v>4</v>
      </c>
      <c r="F11" s="1975" t="s">
        <v>5</v>
      </c>
      <c r="G11" s="1975" t="s">
        <v>5</v>
      </c>
      <c r="H11" s="2113" t="s">
        <v>3</v>
      </c>
      <c r="I11" s="4481" t="s">
        <v>2</v>
      </c>
      <c r="J11" s="1976" t="s">
        <v>2</v>
      </c>
      <c r="K11" s="1976" t="s">
        <v>2</v>
      </c>
      <c r="L11" s="1975" t="s">
        <v>16</v>
      </c>
      <c r="M11" s="1975" t="s">
        <v>16</v>
      </c>
      <c r="N11" s="1981" t="s">
        <v>4</v>
      </c>
      <c r="O11" s="2792" t="s">
        <v>4</v>
      </c>
      <c r="P11" s="2065" t="s">
        <v>16</v>
      </c>
      <c r="Q11" s="5694" t="s">
        <v>59</v>
      </c>
      <c r="R11" s="1976" t="s">
        <v>2</v>
      </c>
      <c r="S11" s="1976" t="s">
        <v>2</v>
      </c>
      <c r="T11" s="1976" t="s">
        <v>2</v>
      </c>
      <c r="U11" s="1977" t="s">
        <v>3</v>
      </c>
      <c r="V11" s="3283" t="s">
        <v>16</v>
      </c>
      <c r="W11" s="2070" t="s">
        <v>2</v>
      </c>
      <c r="X11" s="5694" t="s">
        <v>59</v>
      </c>
      <c r="Y11" s="1977" t="s">
        <v>3</v>
      </c>
      <c r="Z11" s="2054" t="s">
        <v>2334</v>
      </c>
      <c r="AA11" s="4456" t="s">
        <v>2</v>
      </c>
      <c r="AB11" s="1975" t="s">
        <v>16</v>
      </c>
      <c r="AC11" s="3283" t="s">
        <v>16</v>
      </c>
      <c r="AD11" s="2111" t="s">
        <v>4</v>
      </c>
      <c r="AE11" s="1981" t="s">
        <v>4</v>
      </c>
      <c r="AF11" s="1975" t="s">
        <v>16</v>
      </c>
      <c r="AG11" s="4454" t="s">
        <v>2</v>
      </c>
      <c r="AH11" s="1977" t="s">
        <v>3</v>
      </c>
      <c r="AI11" s="1977" t="s">
        <v>3</v>
      </c>
      <c r="AJ11" s="2109" t="s">
        <v>16</v>
      </c>
      <c r="AK11" s="2070" t="s">
        <v>2</v>
      </c>
      <c r="AL11" s="1977" t="s">
        <v>3</v>
      </c>
      <c r="AM11" s="5694" t="s">
        <v>59</v>
      </c>
      <c r="AN11" s="2111" t="s">
        <v>4</v>
      </c>
      <c r="AO11" s="1981" t="s">
        <v>4</v>
      </c>
      <c r="AP11" s="1975" t="s">
        <v>16</v>
      </c>
      <c r="AQ11" s="3283" t="s">
        <v>16</v>
      </c>
      <c r="AR11" s="1734">
        <f t="shared" ca="1" si="0"/>
        <v>13</v>
      </c>
      <c r="AS11" s="16">
        <f t="shared" ca="1" si="5"/>
        <v>5</v>
      </c>
      <c r="AT11" s="16">
        <f t="shared" ca="1" si="1"/>
        <v>4</v>
      </c>
      <c r="AU11" s="16">
        <f t="shared" ca="1" si="2"/>
        <v>8</v>
      </c>
      <c r="AV11" s="1777">
        <f t="shared" ca="1" si="3"/>
        <v>1</v>
      </c>
      <c r="AW11" s="1777">
        <v>0</v>
      </c>
      <c r="AX11" s="1777">
        <v>3</v>
      </c>
      <c r="AY11" s="1591">
        <f t="shared" ca="1" si="4"/>
        <v>19</v>
      </c>
      <c r="AZ11" s="6409"/>
      <c r="BA11" s="6410"/>
      <c r="BB11" s="6410"/>
      <c r="BC11" s="6410"/>
    </row>
    <row r="12" spans="1:55" ht="14.45" customHeight="1" thickBot="1">
      <c r="A12" s="5323" t="s">
        <v>523</v>
      </c>
      <c r="B12" s="2074" t="s">
        <v>2</v>
      </c>
      <c r="C12" s="1987" t="s">
        <v>2</v>
      </c>
      <c r="D12" s="1989" t="s">
        <v>4</v>
      </c>
      <c r="E12" s="1989" t="s">
        <v>4</v>
      </c>
      <c r="F12" s="1982" t="s">
        <v>5</v>
      </c>
      <c r="G12" s="1982" t="s">
        <v>5</v>
      </c>
      <c r="H12" s="2136" t="s">
        <v>3</v>
      </c>
      <c r="I12" s="2074" t="s">
        <v>2</v>
      </c>
      <c r="J12" s="2213" t="s">
        <v>2</v>
      </c>
      <c r="K12" s="1987" t="s">
        <v>2</v>
      </c>
      <c r="L12" s="1982" t="s">
        <v>16</v>
      </c>
      <c r="M12" s="1982" t="s">
        <v>16</v>
      </c>
      <c r="N12" s="1989" t="s">
        <v>4</v>
      </c>
      <c r="O12" s="1993" t="s">
        <v>4</v>
      </c>
      <c r="P12" s="1995" t="s">
        <v>16</v>
      </c>
      <c r="Q12" s="2213" t="s">
        <v>2</v>
      </c>
      <c r="R12" s="1987" t="s">
        <v>15</v>
      </c>
      <c r="S12" s="1987" t="s">
        <v>2</v>
      </c>
      <c r="T12" s="1987" t="s">
        <v>2</v>
      </c>
      <c r="U12" s="1978" t="s">
        <v>3</v>
      </c>
      <c r="V12" s="1997" t="s">
        <v>16</v>
      </c>
      <c r="W12" s="2074" t="s">
        <v>2</v>
      </c>
      <c r="X12" s="1987" t="s">
        <v>2</v>
      </c>
      <c r="Y12" s="1978" t="s">
        <v>3</v>
      </c>
      <c r="Z12" s="1987" t="s">
        <v>2</v>
      </c>
      <c r="AA12" s="1978" t="s">
        <v>3</v>
      </c>
      <c r="AB12" s="1982" t="s">
        <v>16</v>
      </c>
      <c r="AC12" s="1997" t="s">
        <v>16</v>
      </c>
      <c r="AD12" s="2127" t="s">
        <v>4</v>
      </c>
      <c r="AE12" s="1989" t="s">
        <v>4</v>
      </c>
      <c r="AF12" s="1982" t="s">
        <v>16</v>
      </c>
      <c r="AG12" s="2012" t="s">
        <v>2</v>
      </c>
      <c r="AH12" s="2213" t="s">
        <v>2328</v>
      </c>
      <c r="AI12" s="4770" t="s">
        <v>1047</v>
      </c>
      <c r="AJ12" s="1997" t="s">
        <v>16</v>
      </c>
      <c r="AK12" s="5769" t="s">
        <v>59</v>
      </c>
      <c r="AL12" s="5694" t="s">
        <v>59</v>
      </c>
      <c r="AM12" s="5694" t="s">
        <v>59</v>
      </c>
      <c r="AN12" s="2127" t="s">
        <v>4</v>
      </c>
      <c r="AO12" s="1989" t="s">
        <v>4</v>
      </c>
      <c r="AP12" s="1982" t="s">
        <v>16</v>
      </c>
      <c r="AQ12" s="1997" t="s">
        <v>16</v>
      </c>
      <c r="AR12" s="12">
        <f t="shared" ca="1" si="0"/>
        <v>14</v>
      </c>
      <c r="AS12" s="13">
        <f t="shared" ca="1" si="5"/>
        <v>4</v>
      </c>
      <c r="AT12" s="13">
        <f t="shared" ca="1" si="1"/>
        <v>4</v>
      </c>
      <c r="AU12" s="13">
        <f t="shared" ca="1" si="2"/>
        <v>8</v>
      </c>
      <c r="AV12" s="49">
        <f t="shared" ca="1" si="3"/>
        <v>1</v>
      </c>
      <c r="AW12" s="49">
        <v>0</v>
      </c>
      <c r="AX12" s="49">
        <v>3</v>
      </c>
      <c r="AY12" s="14">
        <f t="shared" ca="1" si="4"/>
        <v>17</v>
      </c>
      <c r="AZ12" s="6409"/>
      <c r="BA12" s="6410"/>
      <c r="BB12" s="6410"/>
      <c r="BC12" s="6410"/>
    </row>
    <row r="13" spans="1:55" ht="14.45" customHeight="1" thickBot="1">
      <c r="A13" s="5324" t="s">
        <v>646</v>
      </c>
      <c r="B13" s="2062" t="s">
        <v>2</v>
      </c>
      <c r="C13" s="1999" t="s">
        <v>2</v>
      </c>
      <c r="D13" s="2004" t="s">
        <v>33</v>
      </c>
      <c r="E13" s="2004" t="s">
        <v>4</v>
      </c>
      <c r="F13" s="2003" t="s">
        <v>5</v>
      </c>
      <c r="G13" s="2003" t="s">
        <v>5</v>
      </c>
      <c r="H13" s="2161" t="s">
        <v>3</v>
      </c>
      <c r="I13" s="2062" t="s">
        <v>2</v>
      </c>
      <c r="J13" s="5694" t="s">
        <v>59</v>
      </c>
      <c r="K13" s="5694" t="s">
        <v>59</v>
      </c>
      <c r="L13" s="2003" t="s">
        <v>16</v>
      </c>
      <c r="M13" s="2003" t="s">
        <v>16</v>
      </c>
      <c r="N13" s="2004" t="s">
        <v>4</v>
      </c>
      <c r="O13" s="4457" t="s">
        <v>4</v>
      </c>
      <c r="P13" s="3206" t="s">
        <v>16</v>
      </c>
      <c r="Q13" s="1999" t="s">
        <v>2</v>
      </c>
      <c r="R13" s="2005" t="s">
        <v>3</v>
      </c>
      <c r="S13" s="4456" t="s">
        <v>2</v>
      </c>
      <c r="T13" s="1999" t="s">
        <v>2</v>
      </c>
      <c r="U13" s="2005" t="s">
        <v>3</v>
      </c>
      <c r="V13" s="2064" t="s">
        <v>16</v>
      </c>
      <c r="W13" s="2062" t="s">
        <v>2</v>
      </c>
      <c r="X13" s="1999" t="s">
        <v>2</v>
      </c>
      <c r="Y13" s="2005" t="s">
        <v>2330</v>
      </c>
      <c r="Z13" s="1999" t="s">
        <v>2</v>
      </c>
      <c r="AA13" s="2005" t="s">
        <v>3</v>
      </c>
      <c r="AB13" s="2003" t="s">
        <v>16</v>
      </c>
      <c r="AC13" s="2064" t="s">
        <v>16</v>
      </c>
      <c r="AD13" s="2143" t="s">
        <v>4</v>
      </c>
      <c r="AE13" s="2004" t="s">
        <v>4</v>
      </c>
      <c r="AF13" s="2003" t="s">
        <v>16</v>
      </c>
      <c r="AG13" s="1999" t="s">
        <v>2335</v>
      </c>
      <c r="AH13" s="4456" t="s">
        <v>2330</v>
      </c>
      <c r="AI13" s="4772" t="s">
        <v>1047</v>
      </c>
      <c r="AJ13" s="2152" t="s">
        <v>16</v>
      </c>
      <c r="AK13" s="2062" t="s">
        <v>2</v>
      </c>
      <c r="AL13" s="1999" t="s">
        <v>2</v>
      </c>
      <c r="AM13" s="2035" t="s">
        <v>2</v>
      </c>
      <c r="AN13" s="2143" t="s">
        <v>4</v>
      </c>
      <c r="AO13" s="2004" t="s">
        <v>4</v>
      </c>
      <c r="AP13" s="2003" t="s">
        <v>16</v>
      </c>
      <c r="AQ13" s="2064" t="s">
        <v>16</v>
      </c>
      <c r="AR13" s="1735">
        <f t="shared" ca="1" si="0"/>
        <v>13</v>
      </c>
      <c r="AS13" s="20">
        <f t="shared" ca="1" si="5"/>
        <v>5</v>
      </c>
      <c r="AT13" s="20">
        <f t="shared" ca="1" si="1"/>
        <v>4</v>
      </c>
      <c r="AU13" s="20">
        <f t="shared" ca="1" si="2"/>
        <v>8</v>
      </c>
      <c r="AV13" s="1778">
        <f t="shared" ca="1" si="3"/>
        <v>1</v>
      </c>
      <c r="AW13" s="1778">
        <v>0</v>
      </c>
      <c r="AX13" s="1778">
        <v>2</v>
      </c>
      <c r="AY13" s="1595">
        <f t="shared" ca="1" si="4"/>
        <v>19</v>
      </c>
    </row>
    <row r="14" spans="1:55" ht="14.45" customHeight="1" thickBot="1">
      <c r="A14" s="5752" t="s">
        <v>75</v>
      </c>
      <c r="B14" s="2388" t="s">
        <v>2</v>
      </c>
      <c r="C14" s="2012" t="s">
        <v>2</v>
      </c>
      <c r="D14" s="2012" t="s">
        <v>2</v>
      </c>
      <c r="E14" s="2009" t="s">
        <v>5</v>
      </c>
      <c r="F14" s="2008" t="s">
        <v>4</v>
      </c>
      <c r="G14" s="2008" t="s">
        <v>4</v>
      </c>
      <c r="H14" s="3099" t="s">
        <v>5</v>
      </c>
      <c r="I14" s="3402" t="s">
        <v>3</v>
      </c>
      <c r="J14" s="2012" t="s">
        <v>2</v>
      </c>
      <c r="K14" s="5694" t="s">
        <v>59</v>
      </c>
      <c r="L14" s="4506" t="s">
        <v>2</v>
      </c>
      <c r="M14" s="2014" t="s">
        <v>3</v>
      </c>
      <c r="N14" s="2009" t="s">
        <v>16</v>
      </c>
      <c r="O14" s="3395" t="s">
        <v>16</v>
      </c>
      <c r="P14" s="2070" t="s">
        <v>2</v>
      </c>
      <c r="Q14" s="1991" t="s">
        <v>2325</v>
      </c>
      <c r="R14" s="2008" t="s">
        <v>4</v>
      </c>
      <c r="S14" s="2008" t="s">
        <v>4</v>
      </c>
      <c r="T14" s="2009" t="s">
        <v>16</v>
      </c>
      <c r="U14" s="2009" t="s">
        <v>16</v>
      </c>
      <c r="V14" s="3480" t="s">
        <v>3</v>
      </c>
      <c r="W14" s="2388" t="s">
        <v>2</v>
      </c>
      <c r="X14" s="2014" t="s">
        <v>3</v>
      </c>
      <c r="Y14" s="2012" t="s">
        <v>2</v>
      </c>
      <c r="Z14" s="1999" t="s">
        <v>2</v>
      </c>
      <c r="AA14" s="2009" t="s">
        <v>16</v>
      </c>
      <c r="AB14" s="2008" t="s">
        <v>4</v>
      </c>
      <c r="AC14" s="2016" t="s">
        <v>4</v>
      </c>
      <c r="AD14" s="3101" t="s">
        <v>16</v>
      </c>
      <c r="AE14" s="2014" t="s">
        <v>3</v>
      </c>
      <c r="AF14" s="2012" t="s">
        <v>2</v>
      </c>
      <c r="AG14" s="5694" t="s">
        <v>59</v>
      </c>
      <c r="AH14" s="5694" t="s">
        <v>59</v>
      </c>
      <c r="AI14" s="1975" t="s">
        <v>16</v>
      </c>
      <c r="AJ14" s="5771" t="s">
        <v>16</v>
      </c>
      <c r="AK14" s="4943" t="s">
        <v>2</v>
      </c>
      <c r="AL14" s="4844" t="s">
        <v>2</v>
      </c>
      <c r="AM14" s="2389" t="s">
        <v>2</v>
      </c>
      <c r="AN14" s="3114" t="s">
        <v>2</v>
      </c>
      <c r="AO14" s="2012" t="s">
        <v>2</v>
      </c>
      <c r="AP14" s="2009" t="s">
        <v>16</v>
      </c>
      <c r="AQ14" s="3395" t="s">
        <v>16</v>
      </c>
      <c r="AR14" s="1734">
        <f t="shared" ca="1" si="0"/>
        <v>13</v>
      </c>
      <c r="AS14" s="16">
        <f t="shared" ca="1" si="5"/>
        <v>6</v>
      </c>
      <c r="AT14" s="16">
        <f t="shared" ca="1" si="1"/>
        <v>4</v>
      </c>
      <c r="AU14" s="16">
        <f t="shared" ca="1" si="2"/>
        <v>8</v>
      </c>
      <c r="AV14" s="1777">
        <f t="shared" ca="1" si="3"/>
        <v>0</v>
      </c>
      <c r="AW14" s="1777">
        <v>0</v>
      </c>
      <c r="AX14" s="1777">
        <v>3</v>
      </c>
      <c r="AY14" s="1591">
        <f t="shared" ca="1" si="4"/>
        <v>20</v>
      </c>
    </row>
    <row r="15" spans="1:55" ht="14.45" customHeight="1" thickBot="1">
      <c r="A15" s="5752" t="s">
        <v>526</v>
      </c>
      <c r="B15" s="2074" t="s">
        <v>2</v>
      </c>
      <c r="C15" s="1987" t="s">
        <v>2</v>
      </c>
      <c r="D15" s="1987" t="s">
        <v>2</v>
      </c>
      <c r="E15" s="1982" t="s">
        <v>5</v>
      </c>
      <c r="F15" s="1989" t="s">
        <v>4</v>
      </c>
      <c r="G15" s="1989" t="s">
        <v>4</v>
      </c>
      <c r="H15" s="2125" t="s">
        <v>5</v>
      </c>
      <c r="I15" s="5694" t="s">
        <v>59</v>
      </c>
      <c r="J15" s="5694" t="s">
        <v>59</v>
      </c>
      <c r="K15" s="1978" t="s">
        <v>2322</v>
      </c>
      <c r="L15" s="5694" t="s">
        <v>59</v>
      </c>
      <c r="M15" s="1978" t="s">
        <v>3</v>
      </c>
      <c r="N15" s="1982" t="s">
        <v>16</v>
      </c>
      <c r="O15" s="1997" t="s">
        <v>16</v>
      </c>
      <c r="P15" s="4480" t="s">
        <v>2</v>
      </c>
      <c r="Q15" s="1987" t="s">
        <v>2</v>
      </c>
      <c r="R15" s="1989" t="s">
        <v>4</v>
      </c>
      <c r="S15" s="1989" t="s">
        <v>4</v>
      </c>
      <c r="T15" s="1982" t="s">
        <v>16</v>
      </c>
      <c r="U15" s="1982" t="s">
        <v>16</v>
      </c>
      <c r="V15" s="2031" t="s">
        <v>3</v>
      </c>
      <c r="W15" s="2074" t="s">
        <v>2</v>
      </c>
      <c r="X15" s="1987" t="s">
        <v>2</v>
      </c>
      <c r="Y15" s="1987" t="s">
        <v>2</v>
      </c>
      <c r="Z15" s="1982" t="s">
        <v>16</v>
      </c>
      <c r="AA15" s="1982" t="s">
        <v>16</v>
      </c>
      <c r="AB15" s="1989" t="s">
        <v>4</v>
      </c>
      <c r="AC15" s="1993" t="s">
        <v>4</v>
      </c>
      <c r="AD15" s="2122" t="s">
        <v>16</v>
      </c>
      <c r="AE15" s="1987" t="s">
        <v>2</v>
      </c>
      <c r="AF15" s="1978" t="s">
        <v>54</v>
      </c>
      <c r="AG15" s="1978" t="s">
        <v>2336</v>
      </c>
      <c r="AH15" s="5775" t="s">
        <v>2341</v>
      </c>
      <c r="AI15" s="1977" t="s">
        <v>3</v>
      </c>
      <c r="AJ15" s="1993" t="s">
        <v>4</v>
      </c>
      <c r="AK15" s="5772" t="s">
        <v>4</v>
      </c>
      <c r="AL15" s="1982" t="s">
        <v>16</v>
      </c>
      <c r="AM15" s="1982" t="s">
        <v>16</v>
      </c>
      <c r="AN15" s="2118" t="s">
        <v>2</v>
      </c>
      <c r="AO15" s="1987" t="s">
        <v>2</v>
      </c>
      <c r="AP15" s="1982" t="s">
        <v>16</v>
      </c>
      <c r="AQ15" s="1997" t="s">
        <v>16</v>
      </c>
      <c r="AR15" s="12">
        <f t="shared" ca="1" si="0"/>
        <v>14</v>
      </c>
      <c r="AS15" s="13">
        <f t="shared" ca="1" si="5"/>
        <v>5</v>
      </c>
      <c r="AT15" s="13">
        <f t="shared" ca="1" si="1"/>
        <v>4</v>
      </c>
      <c r="AU15" s="13">
        <f t="shared" ca="1" si="2"/>
        <v>8</v>
      </c>
      <c r="AV15" s="49">
        <f t="shared" ca="1" si="3"/>
        <v>0</v>
      </c>
      <c r="AW15" s="49">
        <v>0</v>
      </c>
      <c r="AX15" s="49">
        <v>3</v>
      </c>
      <c r="AY15" s="14">
        <f t="shared" ca="1" si="4"/>
        <v>18</v>
      </c>
    </row>
    <row r="16" spans="1:55" ht="14.45" customHeight="1" thickBot="1">
      <c r="A16" s="5753" t="s">
        <v>39</v>
      </c>
      <c r="B16" s="4947" t="s">
        <v>2</v>
      </c>
      <c r="C16" s="2021" t="s">
        <v>2</v>
      </c>
      <c r="D16" s="2018" t="s">
        <v>5</v>
      </c>
      <c r="E16" s="2021" t="s">
        <v>2</v>
      </c>
      <c r="F16" s="1989" t="s">
        <v>4</v>
      </c>
      <c r="G16" s="2022" t="s">
        <v>4</v>
      </c>
      <c r="H16" s="2223" t="s">
        <v>5</v>
      </c>
      <c r="I16" s="4643" t="s">
        <v>3</v>
      </c>
      <c r="J16" s="2021" t="s">
        <v>2</v>
      </c>
      <c r="K16" s="4460" t="s">
        <v>2</v>
      </c>
      <c r="L16" s="5694" t="s">
        <v>59</v>
      </c>
      <c r="M16" s="2019" t="s">
        <v>3</v>
      </c>
      <c r="N16" s="2018" t="s">
        <v>16</v>
      </c>
      <c r="O16" s="3285" t="s">
        <v>16</v>
      </c>
      <c r="P16" s="2369" t="s">
        <v>2</v>
      </c>
      <c r="Q16" s="2021" t="s">
        <v>2</v>
      </c>
      <c r="R16" s="2022" t="s">
        <v>4</v>
      </c>
      <c r="S16" s="2022" t="s">
        <v>4</v>
      </c>
      <c r="T16" s="2018" t="s">
        <v>16</v>
      </c>
      <c r="U16" s="2018" t="s">
        <v>16</v>
      </c>
      <c r="V16" s="2374" t="s">
        <v>3</v>
      </c>
      <c r="W16" s="2369" t="s">
        <v>2</v>
      </c>
      <c r="X16" s="2021" t="s">
        <v>2</v>
      </c>
      <c r="Y16" s="2021" t="s">
        <v>2</v>
      </c>
      <c r="Z16" s="2021" t="s">
        <v>2</v>
      </c>
      <c r="AA16" s="2018" t="s">
        <v>16</v>
      </c>
      <c r="AB16" s="2018" t="s">
        <v>16</v>
      </c>
      <c r="AC16" s="3481" t="s">
        <v>4</v>
      </c>
      <c r="AD16" s="3471" t="s">
        <v>16</v>
      </c>
      <c r="AE16" s="5355" t="s">
        <v>3</v>
      </c>
      <c r="AF16" s="2021" t="s">
        <v>2</v>
      </c>
      <c r="AG16" s="5694" t="s">
        <v>59</v>
      </c>
      <c r="AH16" s="2021" t="s">
        <v>2</v>
      </c>
      <c r="AI16" s="2019" t="s">
        <v>3</v>
      </c>
      <c r="AJ16" s="2223" t="s">
        <v>16</v>
      </c>
      <c r="AK16" s="4643" t="s">
        <v>3</v>
      </c>
      <c r="AL16" s="4460" t="s">
        <v>2</v>
      </c>
      <c r="AM16" s="4461" t="s">
        <v>2</v>
      </c>
      <c r="AN16" s="2217" t="s">
        <v>2</v>
      </c>
      <c r="AO16" s="2021" t="s">
        <v>2</v>
      </c>
      <c r="AP16" s="2018" t="s">
        <v>16</v>
      </c>
      <c r="AQ16" s="3285" t="s">
        <v>16</v>
      </c>
      <c r="AR16" s="1735">
        <f t="shared" ca="1" si="0"/>
        <v>13</v>
      </c>
      <c r="AS16" s="20">
        <f t="shared" ca="1" si="5"/>
        <v>6</v>
      </c>
      <c r="AT16" s="20">
        <f t="shared" ca="1" si="1"/>
        <v>4</v>
      </c>
      <c r="AU16" s="20">
        <f t="shared" ca="1" si="2"/>
        <v>8</v>
      </c>
      <c r="AV16" s="1778">
        <f t="shared" ca="1" si="3"/>
        <v>0</v>
      </c>
      <c r="AW16" s="1778">
        <v>0</v>
      </c>
      <c r="AX16" s="1778">
        <v>2</v>
      </c>
      <c r="AY16" s="1595">
        <f t="shared" ca="1" si="4"/>
        <v>20</v>
      </c>
    </row>
    <row r="17" spans="1:51" ht="14.45" customHeight="1" thickBot="1">
      <c r="A17" s="5754" t="s">
        <v>42</v>
      </c>
      <c r="B17" s="2070" t="s">
        <v>2</v>
      </c>
      <c r="C17" s="1977" t="s">
        <v>3</v>
      </c>
      <c r="D17" s="4454" t="s">
        <v>2</v>
      </c>
      <c r="E17" s="1975" t="s">
        <v>5</v>
      </c>
      <c r="F17" s="1975">
        <v>0</v>
      </c>
      <c r="G17" s="1975" t="s">
        <v>5</v>
      </c>
      <c r="H17" s="2105" t="s">
        <v>4</v>
      </c>
      <c r="I17" s="1974" t="s">
        <v>4</v>
      </c>
      <c r="J17" s="1975" t="s">
        <v>16</v>
      </c>
      <c r="K17" s="1977" t="s">
        <v>2322</v>
      </c>
      <c r="L17" s="1976" t="s">
        <v>2</v>
      </c>
      <c r="M17" s="4454" t="s">
        <v>2</v>
      </c>
      <c r="N17" s="1975" t="s">
        <v>16</v>
      </c>
      <c r="O17" s="2051" t="s">
        <v>3</v>
      </c>
      <c r="P17" s="2070" t="s">
        <v>2</v>
      </c>
      <c r="Q17" s="1976" t="s">
        <v>2</v>
      </c>
      <c r="R17" s="1976" t="s">
        <v>2</v>
      </c>
      <c r="S17" s="1975" t="s">
        <v>16</v>
      </c>
      <c r="T17" s="1981" t="s">
        <v>4</v>
      </c>
      <c r="U17" s="1981" t="s">
        <v>4</v>
      </c>
      <c r="V17" s="3283" t="s">
        <v>16</v>
      </c>
      <c r="W17" s="2070" t="s">
        <v>2</v>
      </c>
      <c r="X17" s="1977" t="s">
        <v>3</v>
      </c>
      <c r="Y17" s="1976" t="s">
        <v>2</v>
      </c>
      <c r="Z17" s="1976" t="s">
        <v>2</v>
      </c>
      <c r="AA17" s="4454" t="s">
        <v>2338</v>
      </c>
      <c r="AB17" s="1975" t="s">
        <v>16</v>
      </c>
      <c r="AC17" s="3283" t="s">
        <v>16</v>
      </c>
      <c r="AD17" s="2100" t="s">
        <v>2</v>
      </c>
      <c r="AE17" s="1987" t="s">
        <v>2</v>
      </c>
      <c r="AF17" s="1981" t="s">
        <v>4</v>
      </c>
      <c r="AG17" s="1981" t="s">
        <v>4</v>
      </c>
      <c r="AH17" s="1975" t="s">
        <v>16</v>
      </c>
      <c r="AI17" s="1975" t="s">
        <v>16</v>
      </c>
      <c r="AJ17" s="2113" t="s">
        <v>3</v>
      </c>
      <c r="AK17" s="2070" t="s">
        <v>2</v>
      </c>
      <c r="AL17" s="1976" t="s">
        <v>2</v>
      </c>
      <c r="AM17" s="2026" t="s">
        <v>2</v>
      </c>
      <c r="AN17" s="2154" t="s">
        <v>16</v>
      </c>
      <c r="AO17" s="1975" t="s">
        <v>16</v>
      </c>
      <c r="AP17" s="1981" t="s">
        <v>4</v>
      </c>
      <c r="AQ17" s="2792" t="s">
        <v>4</v>
      </c>
      <c r="AR17" s="1734">
        <f t="shared" ca="1" si="0"/>
        <v>13</v>
      </c>
      <c r="AS17" s="16">
        <f t="shared" ca="1" si="5"/>
        <v>5</v>
      </c>
      <c r="AT17" s="16">
        <f t="shared" ca="1" si="1"/>
        <v>5</v>
      </c>
      <c r="AU17" s="16">
        <f t="shared" ca="1" si="2"/>
        <v>8</v>
      </c>
      <c r="AV17" s="1777">
        <f t="shared" ca="1" si="3"/>
        <v>0</v>
      </c>
      <c r="AW17" s="1777">
        <v>0</v>
      </c>
      <c r="AX17" s="1777">
        <v>2</v>
      </c>
      <c r="AY17" s="1591">
        <f t="shared" ca="1" si="4"/>
        <v>20</v>
      </c>
    </row>
    <row r="18" spans="1:51" ht="14.45" customHeight="1">
      <c r="A18" s="5755" t="s">
        <v>41</v>
      </c>
      <c r="B18" s="4480" t="s">
        <v>2</v>
      </c>
      <c r="C18" s="1978" t="s">
        <v>3</v>
      </c>
      <c r="D18" s="3351" t="s">
        <v>2319</v>
      </c>
      <c r="E18" s="3351" t="s">
        <v>2319</v>
      </c>
      <c r="F18" s="1982" t="s">
        <v>5</v>
      </c>
      <c r="G18" s="1982" t="s">
        <v>5</v>
      </c>
      <c r="H18" s="2123" t="s">
        <v>4</v>
      </c>
      <c r="I18" s="1988" t="s">
        <v>4</v>
      </c>
      <c r="J18" s="1982" t="s">
        <v>16</v>
      </c>
      <c r="K18" s="1978" t="s">
        <v>3</v>
      </c>
      <c r="L18" s="1987" t="s">
        <v>2</v>
      </c>
      <c r="M18" s="1987" t="s">
        <v>2</v>
      </c>
      <c r="N18" s="1982" t="s">
        <v>16</v>
      </c>
      <c r="O18" s="2031" t="s">
        <v>3</v>
      </c>
      <c r="P18" s="2213" t="s">
        <v>2</v>
      </c>
      <c r="Q18" s="2070" t="s">
        <v>2</v>
      </c>
      <c r="R18" s="1987" t="s">
        <v>2</v>
      </c>
      <c r="S18" s="1982" t="s">
        <v>16</v>
      </c>
      <c r="T18" s="1989" t="s">
        <v>4</v>
      </c>
      <c r="U18" s="1989" t="s">
        <v>4</v>
      </c>
      <c r="V18" s="1997" t="s">
        <v>16</v>
      </c>
      <c r="W18" s="4943" t="s">
        <v>2</v>
      </c>
      <c r="X18" s="1987" t="s">
        <v>2</v>
      </c>
      <c r="Y18" s="1987" t="s">
        <v>2</v>
      </c>
      <c r="Z18" s="1978" t="s">
        <v>3</v>
      </c>
      <c r="AA18" s="5694" t="s">
        <v>59</v>
      </c>
      <c r="AB18" s="1982" t="s">
        <v>16</v>
      </c>
      <c r="AC18" s="1997" t="s">
        <v>16</v>
      </c>
      <c r="AD18" s="2074" t="s">
        <v>2</v>
      </c>
      <c r="AE18" s="1987" t="s">
        <v>2</v>
      </c>
      <c r="AF18" s="1989" t="s">
        <v>4</v>
      </c>
      <c r="AG18" s="1989" t="s">
        <v>4</v>
      </c>
      <c r="AH18" s="1982" t="s">
        <v>16</v>
      </c>
      <c r="AI18" s="1982" t="s">
        <v>16</v>
      </c>
      <c r="AJ18" s="2136" t="s">
        <v>3</v>
      </c>
      <c r="AK18" s="5693" t="s">
        <v>806</v>
      </c>
      <c r="AL18" s="1987" t="s">
        <v>2</v>
      </c>
      <c r="AM18" s="2032" t="s">
        <v>2</v>
      </c>
      <c r="AN18" s="2122" t="s">
        <v>16</v>
      </c>
      <c r="AO18" s="1982" t="s">
        <v>16</v>
      </c>
      <c r="AP18" s="1989" t="s">
        <v>4</v>
      </c>
      <c r="AQ18" s="1993" t="s">
        <v>4</v>
      </c>
      <c r="AR18" s="12">
        <f t="shared" ca="1" si="0"/>
        <v>14</v>
      </c>
      <c r="AS18" s="13">
        <f t="shared" ca="1" si="5"/>
        <v>4</v>
      </c>
      <c r="AT18" s="13">
        <f t="shared" ca="1" si="1"/>
        <v>5</v>
      </c>
      <c r="AU18" s="13">
        <f t="shared" ca="1" si="2"/>
        <v>8</v>
      </c>
      <c r="AV18" s="49">
        <f t="shared" ca="1" si="3"/>
        <v>0</v>
      </c>
      <c r="AW18" s="49">
        <v>0</v>
      </c>
      <c r="AX18" s="49">
        <v>2</v>
      </c>
      <c r="AY18" s="14">
        <f t="shared" ca="1" si="4"/>
        <v>18</v>
      </c>
    </row>
    <row r="19" spans="1:51" ht="14.45" customHeight="1" thickBot="1">
      <c r="A19" s="5756" t="s">
        <v>521</v>
      </c>
      <c r="B19" s="2062" t="s">
        <v>2</v>
      </c>
      <c r="C19" s="2005" t="s">
        <v>3</v>
      </c>
      <c r="D19" s="1999" t="s">
        <v>2</v>
      </c>
      <c r="E19" s="1999" t="s">
        <v>2</v>
      </c>
      <c r="F19" s="2003" t="s">
        <v>5</v>
      </c>
      <c r="G19" s="2003">
        <v>0</v>
      </c>
      <c r="H19" s="2150" t="s">
        <v>4</v>
      </c>
      <c r="I19" s="3329" t="s">
        <v>4</v>
      </c>
      <c r="J19" s="2003" t="s">
        <v>16</v>
      </c>
      <c r="K19" s="2005" t="s">
        <v>3</v>
      </c>
      <c r="L19" s="4456" t="s">
        <v>2</v>
      </c>
      <c r="M19" s="1999" t="s">
        <v>2</v>
      </c>
      <c r="N19" s="2003" t="s">
        <v>16</v>
      </c>
      <c r="O19" s="2775" t="s">
        <v>3</v>
      </c>
      <c r="P19" s="2062" t="s">
        <v>2</v>
      </c>
      <c r="Q19" s="1999" t="s">
        <v>2</v>
      </c>
      <c r="R19" s="1999" t="s">
        <v>2</v>
      </c>
      <c r="S19" s="2003" t="s">
        <v>16</v>
      </c>
      <c r="T19" s="2004" t="s">
        <v>4</v>
      </c>
      <c r="U19" s="2004" t="s">
        <v>4</v>
      </c>
      <c r="V19" s="2064" t="s">
        <v>16</v>
      </c>
      <c r="W19" s="2062" t="s">
        <v>2</v>
      </c>
      <c r="X19" s="2005" t="s">
        <v>3</v>
      </c>
      <c r="Y19" s="4456" t="s">
        <v>2</v>
      </c>
      <c r="Z19" s="1982" t="s">
        <v>16</v>
      </c>
      <c r="AA19" s="1999" t="s">
        <v>2</v>
      </c>
      <c r="AB19" s="1989" t="s">
        <v>4</v>
      </c>
      <c r="AC19" s="2064" t="s">
        <v>16</v>
      </c>
      <c r="AD19" s="5770" t="s">
        <v>59</v>
      </c>
      <c r="AE19" s="5770" t="s">
        <v>59</v>
      </c>
      <c r="AF19" s="2004" t="s">
        <v>4</v>
      </c>
      <c r="AG19" s="2004" t="s">
        <v>4</v>
      </c>
      <c r="AH19" s="2003" t="s">
        <v>16</v>
      </c>
      <c r="AI19" s="2003" t="s">
        <v>16</v>
      </c>
      <c r="AJ19" s="2161" t="s">
        <v>2333</v>
      </c>
      <c r="AK19" s="2062" t="s">
        <v>2</v>
      </c>
      <c r="AL19" s="2019" t="s">
        <v>3</v>
      </c>
      <c r="AM19" s="4461" t="s">
        <v>2</v>
      </c>
      <c r="AN19" s="2149" t="s">
        <v>16</v>
      </c>
      <c r="AO19" s="2003" t="s">
        <v>16</v>
      </c>
      <c r="AP19" s="2004" t="s">
        <v>4</v>
      </c>
      <c r="AQ19" s="4457" t="s">
        <v>4</v>
      </c>
      <c r="AR19" s="1735">
        <f ca="1">COUNTIF(I19:AM19,$AR$4)</f>
        <v>0</v>
      </c>
      <c r="AS19" s="20">
        <f t="shared" ca="1" si="5"/>
        <v>5</v>
      </c>
      <c r="AT19" s="20">
        <f t="shared" ca="1" si="1"/>
        <v>5</v>
      </c>
      <c r="AU19" s="20">
        <f t="shared" ca="1" si="2"/>
        <v>8</v>
      </c>
      <c r="AV19" s="1778">
        <f t="shared" ca="1" si="3"/>
        <v>0</v>
      </c>
      <c r="AW19" s="1778">
        <v>0</v>
      </c>
      <c r="AX19" s="1778">
        <v>2</v>
      </c>
      <c r="AY19" s="1595">
        <f t="shared" ca="1" si="4"/>
        <v>20</v>
      </c>
    </row>
    <row r="20" spans="1:51" ht="14.45" customHeight="1" thickBot="1">
      <c r="A20" s="5337" t="s">
        <v>44</v>
      </c>
      <c r="B20" s="3282" t="s">
        <v>3</v>
      </c>
      <c r="C20" s="4454" t="s">
        <v>2</v>
      </c>
      <c r="D20" s="1975" t="s">
        <v>5</v>
      </c>
      <c r="E20" s="1976" t="s">
        <v>15</v>
      </c>
      <c r="F20" s="5763">
        <v>0</v>
      </c>
      <c r="G20" s="4779">
        <v>0</v>
      </c>
      <c r="H20" s="2109" t="s">
        <v>5</v>
      </c>
      <c r="I20" s="2070" t="s">
        <v>2</v>
      </c>
      <c r="J20" s="1981" t="s">
        <v>4</v>
      </c>
      <c r="K20" s="1981" t="s">
        <v>4</v>
      </c>
      <c r="L20" s="1975" t="s">
        <v>16</v>
      </c>
      <c r="M20" s="4454" t="s">
        <v>2</v>
      </c>
      <c r="N20" s="1977" t="s">
        <v>3</v>
      </c>
      <c r="O20" s="3283" t="s">
        <v>16</v>
      </c>
      <c r="P20" s="2070" t="s">
        <v>2</v>
      </c>
      <c r="Q20" s="1976" t="s">
        <v>2</v>
      </c>
      <c r="R20" s="1977" t="s">
        <v>3</v>
      </c>
      <c r="S20" s="1976" t="s">
        <v>2</v>
      </c>
      <c r="T20" s="1977" t="s">
        <v>3</v>
      </c>
      <c r="U20" s="1975" t="s">
        <v>16</v>
      </c>
      <c r="V20" s="3283" t="s">
        <v>16</v>
      </c>
      <c r="W20" s="4481" t="s">
        <v>2</v>
      </c>
      <c r="X20" s="1981" t="s">
        <v>4</v>
      </c>
      <c r="Y20" s="1981" t="s">
        <v>4</v>
      </c>
      <c r="Z20" s="1975" t="s">
        <v>16</v>
      </c>
      <c r="AA20" s="1976" t="s">
        <v>2</v>
      </c>
      <c r="AB20" s="1982" t="s">
        <v>16</v>
      </c>
      <c r="AC20" s="2051" t="s">
        <v>3</v>
      </c>
      <c r="AD20" s="2100" t="s">
        <v>2</v>
      </c>
      <c r="AE20" s="1976" t="s">
        <v>2</v>
      </c>
      <c r="AF20" s="1976" t="s">
        <v>2</v>
      </c>
      <c r="AG20" s="1975" t="s">
        <v>16</v>
      </c>
      <c r="AH20" s="1981" t="s">
        <v>4</v>
      </c>
      <c r="AI20" s="1981" t="s">
        <v>4</v>
      </c>
      <c r="AJ20" s="2109" t="s">
        <v>16</v>
      </c>
      <c r="AK20" s="3282" t="s">
        <v>3</v>
      </c>
      <c r="AL20" s="4454" t="s">
        <v>2</v>
      </c>
      <c r="AM20" s="2026" t="s">
        <v>2</v>
      </c>
      <c r="AN20" s="2100" t="s">
        <v>2</v>
      </c>
      <c r="AO20" s="1976" t="s">
        <v>2</v>
      </c>
      <c r="AP20" s="1975" t="s">
        <v>16</v>
      </c>
      <c r="AQ20" s="3283" t="s">
        <v>16</v>
      </c>
      <c r="AR20" s="1734">
        <f t="shared" ca="1" si="0"/>
        <v>12</v>
      </c>
      <c r="AS20" s="16">
        <f t="shared" ca="1" si="5"/>
        <v>5</v>
      </c>
      <c r="AT20" s="16">
        <f t="shared" ca="1" si="1"/>
        <v>6</v>
      </c>
      <c r="AU20" s="16">
        <f t="shared" ca="1" si="2"/>
        <v>8</v>
      </c>
      <c r="AV20" s="1777">
        <f t="shared" ca="1" si="3"/>
        <v>0</v>
      </c>
      <c r="AW20" s="1777">
        <v>0</v>
      </c>
      <c r="AX20" s="1777">
        <v>3</v>
      </c>
      <c r="AY20" s="1591">
        <f t="shared" ca="1" si="4"/>
        <v>22</v>
      </c>
    </row>
    <row r="21" spans="1:51" ht="14.45" customHeight="1">
      <c r="A21" s="5326" t="s">
        <v>1799</v>
      </c>
      <c r="B21" s="2068" t="s">
        <v>3</v>
      </c>
      <c r="C21" s="1987" t="s">
        <v>2</v>
      </c>
      <c r="D21" s="2213" t="s">
        <v>2</v>
      </c>
      <c r="E21" s="1987" t="s">
        <v>2</v>
      </c>
      <c r="F21" s="1978" t="s">
        <v>3</v>
      </c>
      <c r="G21" s="1982" t="s">
        <v>5</v>
      </c>
      <c r="H21" s="2125" t="s">
        <v>5</v>
      </c>
      <c r="I21" s="2074" t="s">
        <v>2</v>
      </c>
      <c r="J21" s="1989" t="s">
        <v>4</v>
      </c>
      <c r="K21" s="1989" t="s">
        <v>4</v>
      </c>
      <c r="L21" s="1982" t="s">
        <v>16</v>
      </c>
      <c r="M21" s="1987" t="s">
        <v>2</v>
      </c>
      <c r="N21" s="1978" t="s">
        <v>3</v>
      </c>
      <c r="O21" s="1997" t="s">
        <v>16</v>
      </c>
      <c r="P21" s="2068" t="s">
        <v>3</v>
      </c>
      <c r="Q21" s="1987" t="s">
        <v>2</v>
      </c>
      <c r="R21" s="5764" t="s">
        <v>15</v>
      </c>
      <c r="S21" s="1987" t="s">
        <v>2</v>
      </c>
      <c r="T21" s="4874" t="s">
        <v>16</v>
      </c>
      <c r="U21" s="1982" t="s">
        <v>16</v>
      </c>
      <c r="V21" s="4954" t="s">
        <v>1047</v>
      </c>
      <c r="W21" s="2074" t="s">
        <v>2</v>
      </c>
      <c r="X21" s="1989" t="s">
        <v>4</v>
      </c>
      <c r="Y21" s="1989" t="s">
        <v>4</v>
      </c>
      <c r="Z21" s="1982" t="s">
        <v>16</v>
      </c>
      <c r="AA21" s="1987" t="s">
        <v>2</v>
      </c>
      <c r="AB21" s="1978" t="s">
        <v>3</v>
      </c>
      <c r="AC21" s="1997" t="s">
        <v>16</v>
      </c>
      <c r="AD21" s="5766" t="s">
        <v>54</v>
      </c>
      <c r="AE21" s="1987" t="s">
        <v>2</v>
      </c>
      <c r="AF21" s="2213" t="s">
        <v>806</v>
      </c>
      <c r="AG21" s="1982" t="s">
        <v>16</v>
      </c>
      <c r="AH21" s="1987" t="s">
        <v>2</v>
      </c>
      <c r="AI21" s="5694" t="s">
        <v>59</v>
      </c>
      <c r="AJ21" s="2125" t="s">
        <v>16</v>
      </c>
      <c r="AK21" s="2074" t="s">
        <v>2</v>
      </c>
      <c r="AL21" s="2008" t="s">
        <v>4</v>
      </c>
      <c r="AM21" s="2791" t="s">
        <v>4</v>
      </c>
      <c r="AN21" s="1995" t="s">
        <v>16</v>
      </c>
      <c r="AO21" s="1987" t="s">
        <v>2</v>
      </c>
      <c r="AP21" s="1982" t="s">
        <v>16</v>
      </c>
      <c r="AQ21" s="1997" t="s">
        <v>16</v>
      </c>
      <c r="AR21" s="12">
        <f t="shared" ca="1" si="0"/>
        <v>13</v>
      </c>
      <c r="AS21" s="13">
        <f t="shared" ca="1" si="5"/>
        <v>4</v>
      </c>
      <c r="AT21" s="13">
        <f t="shared" ca="1" si="1"/>
        <v>6</v>
      </c>
      <c r="AU21" s="13">
        <f t="shared" ca="1" si="2"/>
        <v>8</v>
      </c>
      <c r="AV21" s="49">
        <f t="shared" ca="1" si="3"/>
        <v>0</v>
      </c>
      <c r="AW21" s="49">
        <v>0</v>
      </c>
      <c r="AX21" s="49">
        <v>2</v>
      </c>
      <c r="AY21" s="14">
        <f t="shared" ca="1" si="4"/>
        <v>20</v>
      </c>
    </row>
    <row r="22" spans="1:51" ht="14.45" customHeight="1" thickBot="1">
      <c r="A22" s="5757" t="s">
        <v>43</v>
      </c>
      <c r="B22" s="3368" t="s">
        <v>3</v>
      </c>
      <c r="C22" s="5745" t="s">
        <v>902</v>
      </c>
      <c r="D22" s="1999" t="s">
        <v>2</v>
      </c>
      <c r="E22" s="4456" t="s">
        <v>2</v>
      </c>
      <c r="F22" s="2005" t="s">
        <v>3</v>
      </c>
      <c r="G22" s="2003" t="s">
        <v>5</v>
      </c>
      <c r="H22" s="2152" t="s">
        <v>5</v>
      </c>
      <c r="I22" s="2062" t="s">
        <v>2</v>
      </c>
      <c r="J22" s="2004" t="s">
        <v>4</v>
      </c>
      <c r="K22" s="2004" t="s">
        <v>4</v>
      </c>
      <c r="L22" s="2003" t="s">
        <v>16</v>
      </c>
      <c r="M22" s="1999" t="s">
        <v>2</v>
      </c>
      <c r="N22" s="2005" t="s">
        <v>3</v>
      </c>
      <c r="O22" s="2064" t="s">
        <v>16</v>
      </c>
      <c r="P22" s="3368" t="s">
        <v>3</v>
      </c>
      <c r="Q22" s="1999" t="s">
        <v>2</v>
      </c>
      <c r="R22" s="4456" t="s">
        <v>2</v>
      </c>
      <c r="S22" s="5703" t="s">
        <v>806</v>
      </c>
      <c r="T22" s="2005" t="s">
        <v>3</v>
      </c>
      <c r="U22" s="2003" t="s">
        <v>16</v>
      </c>
      <c r="V22" s="2064" t="s">
        <v>16</v>
      </c>
      <c r="W22" s="2062" t="s">
        <v>2</v>
      </c>
      <c r="X22" s="2004" t="s">
        <v>4</v>
      </c>
      <c r="Y22" s="2004" t="s">
        <v>4</v>
      </c>
      <c r="Z22" s="2003" t="s">
        <v>16</v>
      </c>
      <c r="AA22" s="1999" t="s">
        <v>2</v>
      </c>
      <c r="AB22" s="2005" t="s">
        <v>3</v>
      </c>
      <c r="AC22" s="2064" t="s">
        <v>16</v>
      </c>
      <c r="AD22" s="5768" t="s">
        <v>59</v>
      </c>
      <c r="AE22" s="5768" t="s">
        <v>59</v>
      </c>
      <c r="AF22" s="5768" t="s">
        <v>59</v>
      </c>
      <c r="AG22" s="2003" t="s">
        <v>16</v>
      </c>
      <c r="AH22" s="2004" t="s">
        <v>4</v>
      </c>
      <c r="AI22" s="2004" t="s">
        <v>4</v>
      </c>
      <c r="AJ22" s="2152" t="s">
        <v>16</v>
      </c>
      <c r="AK22" s="4483" t="s">
        <v>2</v>
      </c>
      <c r="AL22" s="1999" t="s">
        <v>2323</v>
      </c>
      <c r="AM22" s="2161" t="s">
        <v>3</v>
      </c>
      <c r="AN22" s="4840" t="s">
        <v>2</v>
      </c>
      <c r="AO22" s="1999" t="s">
        <v>2323</v>
      </c>
      <c r="AP22" s="2003" t="s">
        <v>16</v>
      </c>
      <c r="AQ22" s="2064" t="s">
        <v>16</v>
      </c>
      <c r="AR22" s="1735">
        <f t="shared" ca="1" si="0"/>
        <v>12</v>
      </c>
      <c r="AS22" s="20">
        <f t="shared" ca="1" si="5"/>
        <v>5</v>
      </c>
      <c r="AT22" s="20">
        <f t="shared" ca="1" si="1"/>
        <v>6</v>
      </c>
      <c r="AU22" s="20">
        <f t="shared" ca="1" si="2"/>
        <v>8</v>
      </c>
      <c r="AV22" s="1778">
        <f t="shared" ca="1" si="3"/>
        <v>0</v>
      </c>
      <c r="AW22" s="1778">
        <v>0</v>
      </c>
      <c r="AX22" s="1778">
        <v>3</v>
      </c>
      <c r="AY22" s="1595">
        <f t="shared" ca="1" si="4"/>
        <v>22</v>
      </c>
    </row>
    <row r="23" spans="1:51" ht="14.45" customHeight="1">
      <c r="A23" s="5335" t="s">
        <v>1414</v>
      </c>
      <c r="B23" s="2388" t="s">
        <v>2</v>
      </c>
      <c r="C23" s="2012" t="s">
        <v>2</v>
      </c>
      <c r="D23" s="2012" t="s">
        <v>1753</v>
      </c>
      <c r="E23" s="2012" t="s">
        <v>1753</v>
      </c>
      <c r="F23" s="2012" t="s">
        <v>1753</v>
      </c>
      <c r="G23" s="2009" t="s">
        <v>5</v>
      </c>
      <c r="H23" s="3099" t="s">
        <v>5</v>
      </c>
      <c r="I23" s="2388" t="s">
        <v>2</v>
      </c>
      <c r="J23" s="2012" t="s">
        <v>2</v>
      </c>
      <c r="K23" s="2012" t="s">
        <v>2</v>
      </c>
      <c r="L23" s="2012" t="s">
        <v>2</v>
      </c>
      <c r="M23" s="2012" t="s">
        <v>2</v>
      </c>
      <c r="N23" s="2009" t="s">
        <v>16</v>
      </c>
      <c r="O23" s="3395" t="s">
        <v>16</v>
      </c>
      <c r="P23" s="2388" t="s">
        <v>2</v>
      </c>
      <c r="Q23" s="2012" t="s">
        <v>2</v>
      </c>
      <c r="R23" s="2012" t="s">
        <v>2</v>
      </c>
      <c r="S23" s="2012" t="s">
        <v>2</v>
      </c>
      <c r="T23" s="2012" t="s">
        <v>2</v>
      </c>
      <c r="U23" s="2009" t="s">
        <v>16</v>
      </c>
      <c r="V23" s="3395" t="s">
        <v>16</v>
      </c>
      <c r="W23" s="2388" t="s">
        <v>2</v>
      </c>
      <c r="X23" s="2012" t="s">
        <v>2</v>
      </c>
      <c r="Y23" s="2012" t="s">
        <v>2</v>
      </c>
      <c r="Z23" s="2012" t="s">
        <v>2</v>
      </c>
      <c r="AA23" s="2012" t="s">
        <v>2</v>
      </c>
      <c r="AB23" s="2009" t="s">
        <v>16</v>
      </c>
      <c r="AC23" s="3395" t="s">
        <v>16</v>
      </c>
      <c r="AD23" s="3114" t="s">
        <v>2</v>
      </c>
      <c r="AE23" s="2012" t="s">
        <v>2</v>
      </c>
      <c r="AF23" s="2012" t="s">
        <v>2</v>
      </c>
      <c r="AG23" s="2012" t="s">
        <v>2</v>
      </c>
      <c r="AH23" s="2012" t="s">
        <v>2</v>
      </c>
      <c r="AI23" s="2009" t="s">
        <v>16</v>
      </c>
      <c r="AJ23" s="3099" t="s">
        <v>16</v>
      </c>
      <c r="AK23" s="2388" t="s">
        <v>2</v>
      </c>
      <c r="AL23" s="2012" t="s">
        <v>2</v>
      </c>
      <c r="AM23" s="2389" t="s">
        <v>2</v>
      </c>
      <c r="AN23" s="3114" t="s">
        <v>2</v>
      </c>
      <c r="AO23" s="2012" t="s">
        <v>2</v>
      </c>
      <c r="AP23" s="2009" t="s">
        <v>16</v>
      </c>
      <c r="AQ23" s="3395" t="s">
        <v>16</v>
      </c>
      <c r="AR23" s="1734">
        <f t="shared" ca="1" si="0"/>
        <v>23</v>
      </c>
      <c r="AS23" s="16">
        <f t="shared" ca="1" si="5"/>
        <v>0</v>
      </c>
      <c r="AT23" s="16">
        <f t="shared" ca="1" si="1"/>
        <v>0</v>
      </c>
      <c r="AU23" s="16">
        <f t="shared" ca="1" si="2"/>
        <v>8</v>
      </c>
      <c r="AV23" s="1777">
        <f t="shared" ca="1" si="3"/>
        <v>0</v>
      </c>
      <c r="AW23" s="1777">
        <v>0</v>
      </c>
      <c r="AX23" s="1777">
        <v>0</v>
      </c>
      <c r="AY23" s="1591">
        <f t="shared" ca="1" si="4"/>
        <v>0</v>
      </c>
    </row>
    <row r="24" spans="1:51" ht="14.45" customHeight="1">
      <c r="A24" s="5758" t="s">
        <v>1685</v>
      </c>
      <c r="B24" s="2074" t="s">
        <v>2</v>
      </c>
      <c r="C24" s="1987" t="s">
        <v>2</v>
      </c>
      <c r="D24" s="1987" t="s">
        <v>2</v>
      </c>
      <c r="E24" s="1987" t="s">
        <v>5</v>
      </c>
      <c r="F24" s="1987" t="s">
        <v>1753</v>
      </c>
      <c r="G24" s="1982" t="s">
        <v>5</v>
      </c>
      <c r="H24" s="2125" t="s">
        <v>5</v>
      </c>
      <c r="I24" s="2074" t="s">
        <v>2</v>
      </c>
      <c r="J24" s="1987" t="s">
        <v>2</v>
      </c>
      <c r="K24" s="1987" t="s">
        <v>2</v>
      </c>
      <c r="L24" s="1987" t="s">
        <v>2321</v>
      </c>
      <c r="M24" s="1987" t="s">
        <v>2</v>
      </c>
      <c r="N24" s="1982" t="s">
        <v>16</v>
      </c>
      <c r="O24" s="1997" t="s">
        <v>16</v>
      </c>
      <c r="P24" s="2074" t="s">
        <v>2</v>
      </c>
      <c r="Q24" s="1987" t="s">
        <v>2</v>
      </c>
      <c r="R24" s="1987" t="s">
        <v>2</v>
      </c>
      <c r="S24" s="1987" t="s">
        <v>2</v>
      </c>
      <c r="T24" s="1987" t="s">
        <v>2</v>
      </c>
      <c r="U24" s="1982" t="s">
        <v>16</v>
      </c>
      <c r="V24" s="1997" t="s">
        <v>16</v>
      </c>
      <c r="W24" s="2074" t="s">
        <v>2</v>
      </c>
      <c r="X24" s="1987" t="s">
        <v>2</v>
      </c>
      <c r="Y24" s="1987" t="s">
        <v>2</v>
      </c>
      <c r="Z24" s="1987" t="s">
        <v>2</v>
      </c>
      <c r="AA24" s="1987" t="s">
        <v>2</v>
      </c>
      <c r="AB24" s="1982" t="s">
        <v>16</v>
      </c>
      <c r="AC24" s="1997" t="s">
        <v>16</v>
      </c>
      <c r="AD24" s="2118" t="s">
        <v>2</v>
      </c>
      <c r="AE24" s="1987" t="s">
        <v>2</v>
      </c>
      <c r="AF24" s="1987" t="s">
        <v>2</v>
      </c>
      <c r="AG24" s="1987" t="s">
        <v>2</v>
      </c>
      <c r="AH24" s="1987" t="s">
        <v>2</v>
      </c>
      <c r="AI24" s="1982" t="s">
        <v>16</v>
      </c>
      <c r="AJ24" s="2125" t="s">
        <v>16</v>
      </c>
      <c r="AK24" s="2074" t="s">
        <v>2</v>
      </c>
      <c r="AL24" s="1987" t="s">
        <v>2</v>
      </c>
      <c r="AM24" s="2032" t="s">
        <v>2</v>
      </c>
      <c r="AN24" s="2118" t="s">
        <v>2</v>
      </c>
      <c r="AO24" s="1987" t="s">
        <v>2</v>
      </c>
      <c r="AP24" s="1982" t="s">
        <v>16</v>
      </c>
      <c r="AQ24" s="4954" t="s">
        <v>1047</v>
      </c>
      <c r="AR24" s="12">
        <f t="shared" ca="1" si="0"/>
        <v>23</v>
      </c>
      <c r="AS24" s="13">
        <f t="shared" ca="1" si="5"/>
        <v>0</v>
      </c>
      <c r="AT24" s="13">
        <f t="shared" ca="1" si="1"/>
        <v>0</v>
      </c>
      <c r="AU24" s="13">
        <f t="shared" ca="1" si="2"/>
        <v>8</v>
      </c>
      <c r="AV24" s="49">
        <f t="shared" ca="1" si="3"/>
        <v>0</v>
      </c>
      <c r="AW24" s="49">
        <v>0</v>
      </c>
      <c r="AX24" s="49">
        <v>0</v>
      </c>
      <c r="AY24" s="14">
        <f t="shared" ca="1" si="4"/>
        <v>0</v>
      </c>
    </row>
    <row r="25" spans="1:51" ht="14.45" customHeight="1">
      <c r="A25" s="5759" t="s">
        <v>729</v>
      </c>
      <c r="B25" s="5315" t="s">
        <v>2320</v>
      </c>
      <c r="C25" s="4839" t="s">
        <v>2320</v>
      </c>
      <c r="D25" s="1982" t="s">
        <v>5</v>
      </c>
      <c r="E25" s="1978" t="s">
        <v>3</v>
      </c>
      <c r="F25" s="1987" t="s">
        <v>2</v>
      </c>
      <c r="G25" s="1982" t="s">
        <v>5</v>
      </c>
      <c r="H25" s="2125" t="s">
        <v>5</v>
      </c>
      <c r="I25" s="2068" t="s">
        <v>3</v>
      </c>
      <c r="J25" s="1987" t="s">
        <v>2</v>
      </c>
      <c r="K25" s="2213" t="s">
        <v>2</v>
      </c>
      <c r="L25" s="1987" t="s">
        <v>2</v>
      </c>
      <c r="M25" s="1987" t="s">
        <v>2</v>
      </c>
      <c r="N25" s="1982" t="s">
        <v>16</v>
      </c>
      <c r="O25" s="1997" t="s">
        <v>16</v>
      </c>
      <c r="P25" s="2068" t="s">
        <v>3</v>
      </c>
      <c r="Q25" s="1982" t="s">
        <v>16</v>
      </c>
      <c r="R25" s="1987" t="s">
        <v>2</v>
      </c>
      <c r="S25" s="1987" t="s">
        <v>2</v>
      </c>
      <c r="T25" s="1987" t="s">
        <v>2</v>
      </c>
      <c r="U25" s="4954" t="s">
        <v>1047</v>
      </c>
      <c r="V25" s="1997" t="s">
        <v>16</v>
      </c>
      <c r="W25" s="5315" t="s">
        <v>58</v>
      </c>
      <c r="X25" s="5315" t="s">
        <v>58</v>
      </c>
      <c r="Y25" s="1987" t="s">
        <v>2</v>
      </c>
      <c r="Z25" s="1978" t="s">
        <v>3</v>
      </c>
      <c r="AA25" s="1987" t="s">
        <v>2335</v>
      </c>
      <c r="AB25" s="1982" t="s">
        <v>16</v>
      </c>
      <c r="AC25" s="1997" t="s">
        <v>16</v>
      </c>
      <c r="AD25" s="2118" t="s">
        <v>2</v>
      </c>
      <c r="AE25" s="1987" t="s">
        <v>2</v>
      </c>
      <c r="AF25" s="2213" t="s">
        <v>2</v>
      </c>
      <c r="AG25" s="1987" t="s">
        <v>2</v>
      </c>
      <c r="AH25" s="5767" t="s">
        <v>2332</v>
      </c>
      <c r="AI25" s="1982" t="s">
        <v>16</v>
      </c>
      <c r="AJ25" s="2125" t="s">
        <v>16</v>
      </c>
      <c r="AK25" s="2074" t="s">
        <v>2</v>
      </c>
      <c r="AL25" s="1982" t="s">
        <v>16</v>
      </c>
      <c r="AM25" s="2031" t="s">
        <v>3</v>
      </c>
      <c r="AN25" s="2118" t="s">
        <v>2</v>
      </c>
      <c r="AO25" s="1987" t="s">
        <v>2</v>
      </c>
      <c r="AP25" s="4770" t="s">
        <v>1047</v>
      </c>
      <c r="AQ25" s="1997" t="s">
        <v>16</v>
      </c>
      <c r="AR25" s="12">
        <f t="shared" ca="1" si="0"/>
        <v>15</v>
      </c>
      <c r="AS25" s="13">
        <f t="shared" ca="1" si="5"/>
        <v>4</v>
      </c>
      <c r="AT25" s="13">
        <f t="shared" ca="1" si="1"/>
        <v>0</v>
      </c>
      <c r="AU25" s="13">
        <f t="shared" ca="1" si="2"/>
        <v>9</v>
      </c>
      <c r="AV25" s="49">
        <f t="shared" ca="1" si="3"/>
        <v>1</v>
      </c>
      <c r="AW25" s="49">
        <v>0</v>
      </c>
      <c r="AX25" s="49">
        <v>3</v>
      </c>
      <c r="AY25" s="14">
        <f t="shared" ca="1" si="4"/>
        <v>9</v>
      </c>
    </row>
    <row r="26" spans="1:51" ht="14.45" customHeight="1" thickBot="1">
      <c r="A26" s="5760" t="s">
        <v>26</v>
      </c>
      <c r="B26" s="2074" t="s">
        <v>2</v>
      </c>
      <c r="C26" s="1978" t="s">
        <v>3</v>
      </c>
      <c r="D26" s="1987" t="s">
        <v>2</v>
      </c>
      <c r="E26" s="2213" t="s">
        <v>2</v>
      </c>
      <c r="F26" s="1987" t="s">
        <v>2</v>
      </c>
      <c r="G26" s="1982" t="s">
        <v>5</v>
      </c>
      <c r="H26" s="5313" t="s">
        <v>1047</v>
      </c>
      <c r="I26" s="2074" t="s">
        <v>2</v>
      </c>
      <c r="J26" s="2213" t="s">
        <v>2</v>
      </c>
      <c r="K26" s="1982" t="s">
        <v>5</v>
      </c>
      <c r="L26" s="1978" t="s">
        <v>3</v>
      </c>
      <c r="M26" s="1987" t="s">
        <v>2</v>
      </c>
      <c r="N26" s="1982" t="s">
        <v>16</v>
      </c>
      <c r="O26" s="1997" t="s">
        <v>16</v>
      </c>
      <c r="P26" s="2074" t="s">
        <v>2</v>
      </c>
      <c r="Q26" s="1982" t="s">
        <v>16</v>
      </c>
      <c r="R26" s="1987" t="s">
        <v>2</v>
      </c>
      <c r="S26" s="1978" t="s">
        <v>3</v>
      </c>
      <c r="T26" s="1987" t="s">
        <v>2</v>
      </c>
      <c r="U26" s="1982" t="s">
        <v>16</v>
      </c>
      <c r="V26" s="5762" t="s">
        <v>16</v>
      </c>
      <c r="W26" s="2074" t="str">
        <f>+X14</f>
        <v>E</v>
      </c>
      <c r="X26" s="1978" t="s">
        <v>3</v>
      </c>
      <c r="Y26" s="2213" t="s">
        <v>2</v>
      </c>
      <c r="Z26" s="1987" t="s">
        <v>2</v>
      </c>
      <c r="AA26" s="1987" t="s">
        <v>2335</v>
      </c>
      <c r="AB26" s="1982" t="s">
        <v>16</v>
      </c>
      <c r="AC26" s="1997" t="s">
        <v>16</v>
      </c>
      <c r="AD26" s="4534" t="s">
        <v>2</v>
      </c>
      <c r="AE26" s="1978" t="s">
        <v>3</v>
      </c>
      <c r="AF26" s="1987" t="s">
        <v>2</v>
      </c>
      <c r="AG26" s="1987" t="s">
        <v>2</v>
      </c>
      <c r="AH26" s="2213" t="s">
        <v>2</v>
      </c>
      <c r="AI26" s="1982"/>
      <c r="AJ26" s="2125" t="s">
        <v>16</v>
      </c>
      <c r="AK26" s="5774" t="s">
        <v>2340</v>
      </c>
      <c r="AL26" s="2032" t="s">
        <v>2</v>
      </c>
      <c r="AM26" s="1982" t="s">
        <v>16</v>
      </c>
      <c r="AN26" s="2118" t="s">
        <v>2</v>
      </c>
      <c r="AO26" s="1987" t="s">
        <v>2</v>
      </c>
      <c r="AP26" s="4770" t="s">
        <v>1047</v>
      </c>
      <c r="AQ26" s="1997" t="s">
        <v>16</v>
      </c>
      <c r="AR26" s="12">
        <f t="shared" ca="1" si="0"/>
        <v>17</v>
      </c>
      <c r="AS26" s="13">
        <f t="shared" ca="1" si="5"/>
        <v>4</v>
      </c>
      <c r="AT26" s="13">
        <f t="shared" ca="1" si="1"/>
        <v>0</v>
      </c>
      <c r="AU26" s="13">
        <f t="shared" ca="1" si="2"/>
        <v>9</v>
      </c>
      <c r="AV26" s="49">
        <f t="shared" ca="1" si="3"/>
        <v>1</v>
      </c>
      <c r="AW26" s="49">
        <v>0</v>
      </c>
      <c r="AX26" s="49">
        <v>4</v>
      </c>
      <c r="AY26" s="14">
        <f t="shared" ca="1" si="4"/>
        <v>9</v>
      </c>
    </row>
    <row r="27" spans="1:51" ht="14.45" customHeight="1">
      <c r="A27" s="5759" t="s">
        <v>428</v>
      </c>
      <c r="B27" s="2068" t="s">
        <v>3</v>
      </c>
      <c r="C27" s="5315" t="s">
        <v>58</v>
      </c>
      <c r="D27" s="2213" t="s">
        <v>2</v>
      </c>
      <c r="E27" s="1987" t="s">
        <v>2</v>
      </c>
      <c r="F27" s="1987" t="s">
        <v>2</v>
      </c>
      <c r="G27" s="1982" t="s">
        <v>5</v>
      </c>
      <c r="H27" s="5313" t="s">
        <v>1047</v>
      </c>
      <c r="I27" s="2074" t="s">
        <v>2</v>
      </c>
      <c r="J27" s="1987" t="s">
        <v>2</v>
      </c>
      <c r="K27" s="1982" t="s">
        <v>16</v>
      </c>
      <c r="L27" s="1987" t="s">
        <v>2</v>
      </c>
      <c r="M27" s="1978" t="s">
        <v>54</v>
      </c>
      <c r="N27" s="1982" t="s">
        <v>16</v>
      </c>
      <c r="O27" s="1997" t="s">
        <v>16</v>
      </c>
      <c r="P27" s="2074" t="s">
        <v>2</v>
      </c>
      <c r="Q27" s="1987" t="s">
        <v>2</v>
      </c>
      <c r="R27" s="2213" t="s">
        <v>2</v>
      </c>
      <c r="S27" s="1987" t="s">
        <v>2</v>
      </c>
      <c r="T27" s="5694" t="s">
        <v>902</v>
      </c>
      <c r="U27" s="1982" t="s">
        <v>16</v>
      </c>
      <c r="V27" s="1997" t="s">
        <v>16</v>
      </c>
      <c r="W27" s="5765" t="s">
        <v>15</v>
      </c>
      <c r="X27" s="1982" t="s">
        <v>16</v>
      </c>
      <c r="Y27" s="1987" t="s">
        <v>2</v>
      </c>
      <c r="Z27" s="1987" t="s">
        <v>2</v>
      </c>
      <c r="AA27" s="1978" t="s">
        <v>2330</v>
      </c>
      <c r="AB27" s="4770" t="s">
        <v>1047</v>
      </c>
      <c r="AC27" s="1997" t="s">
        <v>16</v>
      </c>
      <c r="AD27" s="2118" t="s">
        <v>2</v>
      </c>
      <c r="AE27" s="2213" t="s">
        <v>2</v>
      </c>
      <c r="AF27" s="1978" t="s">
        <v>3</v>
      </c>
      <c r="AG27" s="1987" t="s">
        <v>2</v>
      </c>
      <c r="AH27" s="1987" t="s">
        <v>2</v>
      </c>
      <c r="AI27" s="1982" t="s">
        <v>16</v>
      </c>
      <c r="AJ27" s="2125" t="s">
        <v>16</v>
      </c>
      <c r="AK27" s="2074" t="s">
        <v>2</v>
      </c>
      <c r="AL27" s="2213" t="s">
        <v>2</v>
      </c>
      <c r="AM27" s="2032" t="s">
        <v>2</v>
      </c>
      <c r="AN27" s="2118" t="s">
        <v>2</v>
      </c>
      <c r="AO27" s="1987" t="s">
        <v>2</v>
      </c>
      <c r="AP27" s="1982" t="s">
        <v>16</v>
      </c>
      <c r="AQ27" s="4954" t="s">
        <v>1047</v>
      </c>
      <c r="AR27" s="12">
        <f t="shared" ca="1" si="0"/>
        <v>18</v>
      </c>
      <c r="AS27" s="13">
        <f t="shared" ca="1" si="5"/>
        <v>3</v>
      </c>
      <c r="AT27" s="13">
        <f t="shared" ca="1" si="1"/>
        <v>0</v>
      </c>
      <c r="AU27" s="13">
        <f t="shared" ca="1" si="2"/>
        <v>9</v>
      </c>
      <c r="AV27" s="49">
        <f t="shared" ca="1" si="3"/>
        <v>1</v>
      </c>
      <c r="AW27" s="49">
        <v>0</v>
      </c>
      <c r="AX27" s="49">
        <v>3</v>
      </c>
      <c r="AY27" s="14">
        <f t="shared" ca="1" si="4"/>
        <v>7</v>
      </c>
    </row>
    <row r="28" spans="1:51" ht="14.45" customHeight="1" thickBot="1">
      <c r="A28" s="5760" t="s">
        <v>27</v>
      </c>
      <c r="B28" s="2074" t="s">
        <v>2</v>
      </c>
      <c r="C28" s="1987" t="s">
        <v>2</v>
      </c>
      <c r="D28" s="1987" t="s">
        <v>2</v>
      </c>
      <c r="E28" s="1987" t="s">
        <v>2</v>
      </c>
      <c r="F28" s="1978" t="s">
        <v>3</v>
      </c>
      <c r="G28" s="1982" t="s">
        <v>5</v>
      </c>
      <c r="H28" s="1982" t="s">
        <v>5</v>
      </c>
      <c r="I28" s="4480" t="s">
        <v>2</v>
      </c>
      <c r="J28" s="1987" t="s">
        <v>2</v>
      </c>
      <c r="K28" s="1987" t="s">
        <v>2</v>
      </c>
      <c r="L28" s="1987" t="s">
        <v>2</v>
      </c>
      <c r="M28" s="1987" t="s">
        <v>15</v>
      </c>
      <c r="N28" s="1982" t="s">
        <v>16</v>
      </c>
      <c r="O28" s="1997" t="s">
        <v>16</v>
      </c>
      <c r="P28" s="2074" t="s">
        <v>2</v>
      </c>
      <c r="Q28" s="1987" t="s">
        <v>2</v>
      </c>
      <c r="R28" s="1978" t="s">
        <v>3</v>
      </c>
      <c r="S28" s="1987" t="s">
        <v>2</v>
      </c>
      <c r="T28" s="2213" t="s">
        <v>54</v>
      </c>
      <c r="U28" s="1982" t="s">
        <v>16</v>
      </c>
      <c r="V28" s="1997" t="s">
        <v>16</v>
      </c>
      <c r="W28" s="5765" t="s">
        <v>15</v>
      </c>
      <c r="X28" s="1982" t="s">
        <v>16</v>
      </c>
      <c r="Y28" s="1987" t="s">
        <v>2</v>
      </c>
      <c r="Z28" s="1987" t="s">
        <v>2</v>
      </c>
      <c r="AA28" s="2213" t="s">
        <v>2</v>
      </c>
      <c r="AB28" s="4770" t="s">
        <v>1047</v>
      </c>
      <c r="AC28" s="1997" t="s">
        <v>16</v>
      </c>
      <c r="AD28" s="2232" t="s">
        <v>15</v>
      </c>
      <c r="AE28" s="1987" t="s">
        <v>2</v>
      </c>
      <c r="AF28" s="1987" t="s">
        <v>2</v>
      </c>
      <c r="AG28" s="1987" t="s">
        <v>2</v>
      </c>
      <c r="AH28" s="1978" t="s">
        <v>3</v>
      </c>
      <c r="AI28" s="1982" t="s">
        <v>16</v>
      </c>
      <c r="AJ28" s="2125" t="s">
        <v>16</v>
      </c>
      <c r="AK28" s="2074" t="s">
        <v>2</v>
      </c>
      <c r="AL28" s="1978" t="s">
        <v>3</v>
      </c>
      <c r="AM28" s="2032" t="s">
        <v>2</v>
      </c>
      <c r="AN28" s="2118" t="s">
        <v>2</v>
      </c>
      <c r="AO28" s="1987" t="s">
        <v>2</v>
      </c>
      <c r="AP28" s="1982" t="s">
        <v>16</v>
      </c>
      <c r="AQ28" s="1982" t="s">
        <v>16</v>
      </c>
      <c r="AR28" s="12">
        <f t="shared" ca="1" si="0"/>
        <v>17</v>
      </c>
      <c r="AS28" s="13">
        <f t="shared" ca="1" si="5"/>
        <v>4</v>
      </c>
      <c r="AT28" s="13">
        <f t="shared" ca="1" si="1"/>
        <v>0</v>
      </c>
      <c r="AU28" s="13">
        <f t="shared" ca="1" si="2"/>
        <v>9</v>
      </c>
      <c r="AV28" s="49">
        <f t="shared" ca="1" si="3"/>
        <v>1</v>
      </c>
      <c r="AW28" s="49">
        <v>0</v>
      </c>
      <c r="AX28" s="49">
        <v>3</v>
      </c>
      <c r="AY28" s="14">
        <f t="shared" ca="1" si="4"/>
        <v>9</v>
      </c>
    </row>
    <row r="29" spans="1:51" ht="14.45" customHeight="1">
      <c r="A29" s="5759" t="s">
        <v>19</v>
      </c>
      <c r="B29" s="4480" t="s">
        <v>2</v>
      </c>
      <c r="C29" s="1987" t="s">
        <v>2</v>
      </c>
      <c r="D29" s="1987" t="s">
        <v>2</v>
      </c>
      <c r="E29" s="4839" t="s">
        <v>58</v>
      </c>
      <c r="F29" s="1987" t="s">
        <v>2</v>
      </c>
      <c r="G29" s="1982" t="s">
        <v>5</v>
      </c>
      <c r="H29" s="2125" t="s">
        <v>5</v>
      </c>
      <c r="I29" s="2068" t="s">
        <v>3</v>
      </c>
      <c r="J29" s="1982" t="s">
        <v>16</v>
      </c>
      <c r="K29" s="1987" t="s">
        <v>2</v>
      </c>
      <c r="L29" s="4839" t="s">
        <v>2320</v>
      </c>
      <c r="M29" s="1987" t="s">
        <v>2</v>
      </c>
      <c r="N29" s="4770" t="s">
        <v>1047</v>
      </c>
      <c r="O29" s="1997" t="s">
        <v>16</v>
      </c>
      <c r="P29" s="2074" t="s">
        <v>2</v>
      </c>
      <c r="Q29" s="1987" t="s">
        <v>2</v>
      </c>
      <c r="R29" s="1987" t="s">
        <v>2</v>
      </c>
      <c r="S29" s="1982" t="s">
        <v>16</v>
      </c>
      <c r="T29" s="1987" t="s">
        <v>2</v>
      </c>
      <c r="U29" s="4954" t="s">
        <v>1047</v>
      </c>
      <c r="V29" s="1997" t="s">
        <v>16</v>
      </c>
      <c r="W29" s="2074" t="s">
        <v>2</v>
      </c>
      <c r="X29" s="5694" t="s">
        <v>59</v>
      </c>
      <c r="Y29" s="1987" t="s">
        <v>2</v>
      </c>
      <c r="Z29" s="2213" t="s">
        <v>2336</v>
      </c>
      <c r="AA29" s="1987" t="s">
        <v>2335</v>
      </c>
      <c r="AB29" s="1982" t="s">
        <v>16</v>
      </c>
      <c r="AC29" s="4954" t="s">
        <v>1047</v>
      </c>
      <c r="AD29" s="2118" t="s">
        <v>2</v>
      </c>
      <c r="AE29" s="1978" t="s">
        <v>3</v>
      </c>
      <c r="AF29" s="1982" t="s">
        <v>16</v>
      </c>
      <c r="AG29" s="1987" t="s">
        <v>2</v>
      </c>
      <c r="AH29" s="1987" t="s">
        <v>2</v>
      </c>
      <c r="AI29" s="2125" t="s">
        <v>16</v>
      </c>
      <c r="AJ29" s="5313" t="s">
        <v>1047</v>
      </c>
      <c r="AK29" s="2125" t="s">
        <v>16</v>
      </c>
      <c r="AL29" s="1978" t="s">
        <v>3</v>
      </c>
      <c r="AM29" s="4455" t="s">
        <v>2</v>
      </c>
      <c r="AN29" s="2118" t="s">
        <v>2</v>
      </c>
      <c r="AO29" s="2125" t="s">
        <v>16</v>
      </c>
      <c r="AP29" s="1982" t="s">
        <v>16</v>
      </c>
      <c r="AQ29" s="1997" t="s">
        <v>16</v>
      </c>
      <c r="AR29" s="12">
        <f t="shared" ca="1" si="0"/>
        <v>17</v>
      </c>
      <c r="AS29" s="13">
        <f t="shared" ca="1" si="5"/>
        <v>4</v>
      </c>
      <c r="AT29" s="13">
        <f t="shared" ca="1" si="1"/>
        <v>0</v>
      </c>
      <c r="AU29" s="13">
        <f t="shared" ca="1" si="2"/>
        <v>8</v>
      </c>
      <c r="AV29" s="49">
        <f t="shared" ca="1" si="3"/>
        <v>2</v>
      </c>
      <c r="AW29" s="49">
        <v>0</v>
      </c>
      <c r="AX29" s="49">
        <v>3</v>
      </c>
      <c r="AY29" s="14">
        <f t="shared" ca="1" si="4"/>
        <v>10</v>
      </c>
    </row>
    <row r="30" spans="1:51" ht="14.45" customHeight="1">
      <c r="A30" s="5759" t="s">
        <v>524</v>
      </c>
      <c r="B30" s="2074" t="s">
        <v>2</v>
      </c>
      <c r="C30" s="2213" t="s">
        <v>2</v>
      </c>
      <c r="D30" s="1987" t="s">
        <v>2</v>
      </c>
      <c r="E30" s="1987" t="s">
        <v>2</v>
      </c>
      <c r="F30" s="4839" t="s">
        <v>1753</v>
      </c>
      <c r="G30" s="1982" t="s">
        <v>5</v>
      </c>
      <c r="H30" s="2125" t="s">
        <v>5</v>
      </c>
      <c r="I30" s="1987" t="s">
        <v>2</v>
      </c>
      <c r="J30" s="1987" t="s">
        <v>2</v>
      </c>
      <c r="K30" s="1987" t="s">
        <v>2</v>
      </c>
      <c r="L30" s="1987" t="s">
        <v>2</v>
      </c>
      <c r="M30" s="2213" t="s">
        <v>2</v>
      </c>
      <c r="N30" s="1997" t="s">
        <v>16</v>
      </c>
      <c r="O30" s="1997" t="s">
        <v>16</v>
      </c>
      <c r="P30" s="2074" t="s">
        <v>2</v>
      </c>
      <c r="Q30" s="1987" t="s">
        <v>2</v>
      </c>
      <c r="R30" s="1987" t="s">
        <v>2</v>
      </c>
      <c r="S30" s="1987" t="s">
        <v>2</v>
      </c>
      <c r="T30" s="1987" t="s">
        <v>2</v>
      </c>
      <c r="U30" s="1982" t="s">
        <v>16</v>
      </c>
      <c r="V30" s="1997" t="s">
        <v>16</v>
      </c>
      <c r="W30" s="4480" t="s">
        <v>2</v>
      </c>
      <c r="X30" s="1987" t="s">
        <v>2</v>
      </c>
      <c r="Y30" s="1987" t="s">
        <v>2</v>
      </c>
      <c r="Z30" s="1987" t="s">
        <v>2</v>
      </c>
      <c r="AA30" s="1987" t="s">
        <v>2335</v>
      </c>
      <c r="AB30" s="1982" t="s">
        <v>16</v>
      </c>
      <c r="AC30" s="4954" t="s">
        <v>1047</v>
      </c>
      <c r="AD30" s="2118" t="s">
        <v>2</v>
      </c>
      <c r="AE30" s="1987" t="s">
        <v>2</v>
      </c>
      <c r="AF30" s="1982" t="s">
        <v>16</v>
      </c>
      <c r="AG30" s="1987" t="s">
        <v>2</v>
      </c>
      <c r="AH30" s="1987" t="s">
        <v>2</v>
      </c>
      <c r="AI30" s="1982" t="s">
        <v>16</v>
      </c>
      <c r="AJ30" s="2125" t="s">
        <v>16</v>
      </c>
      <c r="AK30" s="2074" t="s">
        <v>2</v>
      </c>
      <c r="AL30" s="1987" t="s">
        <v>2</v>
      </c>
      <c r="AM30" s="2032" t="s">
        <v>2</v>
      </c>
      <c r="AN30" s="2118" t="s">
        <v>2</v>
      </c>
      <c r="AO30" s="1987" t="s">
        <v>2</v>
      </c>
      <c r="AP30" s="1982" t="s">
        <v>16</v>
      </c>
      <c r="AQ30" s="1997" t="s">
        <v>16</v>
      </c>
      <c r="AR30" s="12">
        <f t="shared" ca="1" si="0"/>
        <v>20</v>
      </c>
      <c r="AS30" s="13">
        <f t="shared" ca="1" si="5"/>
        <v>0</v>
      </c>
      <c r="AT30" s="13">
        <f t="shared" ca="1" si="1"/>
        <v>0</v>
      </c>
      <c r="AU30" s="13">
        <f t="shared" ca="1" si="2"/>
        <v>8</v>
      </c>
      <c r="AV30" s="49">
        <f t="shared" ca="1" si="3"/>
        <v>2</v>
      </c>
      <c r="AW30" s="49">
        <v>0</v>
      </c>
      <c r="AX30" s="49">
        <v>2</v>
      </c>
      <c r="AY30" s="14">
        <f t="shared" ca="1" si="4"/>
        <v>2</v>
      </c>
    </row>
    <row r="31" spans="1:51" ht="14.45" customHeight="1">
      <c r="A31" s="5759" t="s">
        <v>25</v>
      </c>
      <c r="B31" s="2074" t="s">
        <v>2</v>
      </c>
      <c r="C31" s="1987" t="s">
        <v>2</v>
      </c>
      <c r="D31" s="1978" t="s">
        <v>3</v>
      </c>
      <c r="E31" s="1987" t="s">
        <v>2</v>
      </c>
      <c r="F31" s="2213" t="s">
        <v>2</v>
      </c>
      <c r="G31" s="1982" t="s">
        <v>5</v>
      </c>
      <c r="H31" s="2125" t="s">
        <v>5</v>
      </c>
      <c r="I31" s="2074" t="s">
        <v>2</v>
      </c>
      <c r="J31" s="1978" t="s">
        <v>3</v>
      </c>
      <c r="K31" s="1987" t="s">
        <v>2</v>
      </c>
      <c r="L31" s="2213" t="s">
        <v>2</v>
      </c>
      <c r="M31" s="1987" t="s">
        <v>2</v>
      </c>
      <c r="N31" s="4954" t="s">
        <v>1047</v>
      </c>
      <c r="O31" s="1997" t="s">
        <v>16</v>
      </c>
      <c r="P31" s="2074" t="s">
        <v>2</v>
      </c>
      <c r="Q31" s="2180" t="s">
        <v>3</v>
      </c>
      <c r="R31" s="1987" t="s">
        <v>2</v>
      </c>
      <c r="S31" s="2213" t="s">
        <v>2</v>
      </c>
      <c r="T31" s="1987" t="s">
        <v>2</v>
      </c>
      <c r="U31" s="1982" t="s">
        <v>16</v>
      </c>
      <c r="V31" s="1997" t="s">
        <v>16</v>
      </c>
      <c r="W31" s="2074" t="s">
        <v>2</v>
      </c>
      <c r="X31" s="1987" t="s">
        <v>2</v>
      </c>
      <c r="Y31" s="1978" t="s">
        <v>3</v>
      </c>
      <c r="Z31" s="1987" t="s">
        <v>2</v>
      </c>
      <c r="AA31" s="1987" t="s">
        <v>2</v>
      </c>
      <c r="AB31" s="1982" t="s">
        <v>16</v>
      </c>
      <c r="AC31" s="1997" t="s">
        <v>16</v>
      </c>
      <c r="AD31" s="2118" t="s">
        <v>2</v>
      </c>
      <c r="AE31" s="1987" t="s">
        <v>2</v>
      </c>
      <c r="AF31" s="1987" t="s">
        <v>2</v>
      </c>
      <c r="AG31" s="1978" t="s">
        <v>3</v>
      </c>
      <c r="AH31" s="1987" t="s">
        <v>2</v>
      </c>
      <c r="AI31" s="1982" t="s">
        <v>16</v>
      </c>
      <c r="AJ31" s="2125" t="s">
        <v>16</v>
      </c>
      <c r="AK31" s="4480" t="s">
        <v>2336</v>
      </c>
      <c r="AL31" s="1987" t="s">
        <v>2</v>
      </c>
      <c r="AM31" s="1985" t="s">
        <v>2</v>
      </c>
      <c r="AN31" s="2118" t="s">
        <v>2</v>
      </c>
      <c r="AO31" s="1987" t="s">
        <v>2</v>
      </c>
      <c r="AP31" s="1982" t="s">
        <v>16</v>
      </c>
      <c r="AQ31" s="1997" t="s">
        <v>16</v>
      </c>
      <c r="AR31" s="12">
        <f ca="1">COUNTIF(I31:AM31,$AR$4)</f>
        <v>17</v>
      </c>
      <c r="AS31" s="13">
        <f t="shared" ca="1" si="5"/>
        <v>4</v>
      </c>
      <c r="AT31" s="13">
        <f t="shared" ca="1" si="1"/>
        <v>0</v>
      </c>
      <c r="AU31" s="13">
        <f t="shared" ca="1" si="2"/>
        <v>8</v>
      </c>
      <c r="AV31" s="49">
        <f t="shared" ca="1" si="3"/>
        <v>2</v>
      </c>
      <c r="AW31" s="49">
        <v>0</v>
      </c>
      <c r="AX31" s="49">
        <v>3</v>
      </c>
      <c r="AY31" s="14">
        <f t="shared" ca="1" si="4"/>
        <v>10</v>
      </c>
    </row>
    <row r="32" spans="1:51" ht="14.45" customHeight="1" thickBot="1">
      <c r="A32" s="5761" t="s">
        <v>177</v>
      </c>
      <c r="B32" s="2062" t="s">
        <v>2</v>
      </c>
      <c r="C32" s="1999" t="s">
        <v>2</v>
      </c>
      <c r="D32" s="1999" t="s">
        <v>2</v>
      </c>
      <c r="E32" s="1999" t="s">
        <v>2</v>
      </c>
      <c r="F32" s="1999" t="s">
        <v>2</v>
      </c>
      <c r="G32" s="2003" t="s">
        <v>5</v>
      </c>
      <c r="H32" s="2152" t="s">
        <v>5</v>
      </c>
      <c r="I32" s="2062" t="s">
        <v>2</v>
      </c>
      <c r="J32" s="1999" t="s">
        <v>2</v>
      </c>
      <c r="K32" s="1999" t="s">
        <v>2</v>
      </c>
      <c r="L32" s="1999" t="s">
        <v>2</v>
      </c>
      <c r="M32" s="1999" t="s">
        <v>2</v>
      </c>
      <c r="N32" s="2003" t="s">
        <v>16</v>
      </c>
      <c r="O32" s="4957" t="s">
        <v>1047</v>
      </c>
      <c r="P32" s="4483" t="s">
        <v>2</v>
      </c>
      <c r="Q32" s="1999" t="s">
        <v>2</v>
      </c>
      <c r="R32" s="2003" t="s">
        <v>16</v>
      </c>
      <c r="S32" s="1999" t="s">
        <v>2</v>
      </c>
      <c r="T32" s="1999" t="s">
        <v>2</v>
      </c>
      <c r="U32" s="2003" t="s">
        <v>16</v>
      </c>
      <c r="V32" s="2064" t="s">
        <v>16</v>
      </c>
      <c r="W32" s="2062" t="s">
        <v>2</v>
      </c>
      <c r="X32" s="1999" t="s">
        <v>2</v>
      </c>
      <c r="Y32" s="1999" t="s">
        <v>2</v>
      </c>
      <c r="Z32" s="1999" t="s">
        <v>2</v>
      </c>
      <c r="AA32" s="1999" t="s">
        <v>2</v>
      </c>
      <c r="AB32" s="2003" t="s">
        <v>16</v>
      </c>
      <c r="AC32" s="2064" t="s">
        <v>16</v>
      </c>
      <c r="AD32" s="2146" t="s">
        <v>2</v>
      </c>
      <c r="AE32" s="1999" t="s">
        <v>2</v>
      </c>
      <c r="AF32" s="1999" t="s">
        <v>2</v>
      </c>
      <c r="AG32" s="4456" t="s">
        <v>2</v>
      </c>
      <c r="AH32" s="1999" t="s">
        <v>2</v>
      </c>
      <c r="AI32" s="2003" t="s">
        <v>16</v>
      </c>
      <c r="AJ32" s="5314" t="s">
        <v>1047</v>
      </c>
      <c r="AK32" s="2062" t="s">
        <v>2</v>
      </c>
      <c r="AL32" s="1999" t="s">
        <v>2</v>
      </c>
      <c r="AM32" s="2064" t="s">
        <v>16</v>
      </c>
      <c r="AN32" s="2146" t="s">
        <v>2</v>
      </c>
      <c r="AO32" s="1999" t="s">
        <v>2</v>
      </c>
      <c r="AP32" s="2003" t="s">
        <v>16</v>
      </c>
      <c r="AQ32" s="2064" t="s">
        <v>16</v>
      </c>
      <c r="AR32" s="1735">
        <f ca="1">COUNTIF(I32:AM32,$AR$4)</f>
        <v>21</v>
      </c>
      <c r="AS32" s="20">
        <f t="shared" ca="1" si="5"/>
        <v>0</v>
      </c>
      <c r="AT32" s="20">
        <f t="shared" ca="1" si="1"/>
        <v>0</v>
      </c>
      <c r="AU32" s="20">
        <f t="shared" ca="1" si="2"/>
        <v>8</v>
      </c>
      <c r="AV32" s="1778">
        <f t="shared" ca="1" si="3"/>
        <v>2</v>
      </c>
      <c r="AW32" s="1778" t="s">
        <v>2349</v>
      </c>
      <c r="AX32" s="1778">
        <v>2</v>
      </c>
      <c r="AY32" s="1595">
        <f t="shared" ca="1" si="4"/>
        <v>2</v>
      </c>
    </row>
    <row r="33" spans="1:51">
      <c r="A33" s="3777" t="s">
        <v>527</v>
      </c>
      <c r="B33" s="4723" t="s">
        <v>5</v>
      </c>
      <c r="C33" s="1597" t="s">
        <v>5</v>
      </c>
      <c r="D33" s="1597" t="s">
        <v>5</v>
      </c>
      <c r="E33" s="1597" t="s">
        <v>2319</v>
      </c>
      <c r="F33" s="1597" t="s">
        <v>1047</v>
      </c>
      <c r="G33" s="4115" t="s">
        <v>1047</v>
      </c>
      <c r="H33" s="4744" t="s">
        <v>1047</v>
      </c>
      <c r="I33" s="5731"/>
      <c r="J33" s="1597"/>
      <c r="K33" s="1597"/>
      <c r="L33" s="1597"/>
      <c r="M33" s="1597"/>
      <c r="N33" s="3356"/>
      <c r="O33" s="3167"/>
      <c r="P33" s="4723"/>
      <c r="Q33" s="4115"/>
      <c r="R33" s="1847"/>
      <c r="S33" s="1597"/>
      <c r="T33" s="1597"/>
      <c r="U33" s="1597"/>
      <c r="V33" s="3167"/>
      <c r="W33" s="5732"/>
      <c r="X33" s="4115"/>
      <c r="Y33" s="1597"/>
      <c r="Z33" s="1597"/>
      <c r="AA33" s="1597"/>
      <c r="AB33" s="1597"/>
      <c r="AC33" s="4744"/>
      <c r="AD33" s="4723"/>
      <c r="AE33" s="4115"/>
      <c r="AF33" s="4115"/>
      <c r="AG33" s="1597"/>
      <c r="AH33" s="1597"/>
      <c r="AI33" s="1597"/>
      <c r="AJ33" s="3167"/>
      <c r="AK33" s="4739"/>
      <c r="AL33" s="1597"/>
      <c r="AM33" s="3167"/>
      <c r="AN33" s="3449"/>
      <c r="AO33" s="1597"/>
      <c r="AP33" s="1597"/>
      <c r="AQ33" s="3167"/>
      <c r="AR33" s="3449">
        <f ca="1">COUNTIF(K33:AL33,$AR$4)</f>
        <v>0</v>
      </c>
      <c r="AS33" s="1597">
        <f ca="1">COUNTIF(K33:AL33,$AS$4)</f>
        <v>0</v>
      </c>
      <c r="AT33" s="1597">
        <f ca="1">COUNTIF(K33:AL33,$AT$4)</f>
        <v>0</v>
      </c>
      <c r="AU33" s="1597">
        <f ca="1">COUNTIF(K33:AL33,$AU$4)</f>
        <v>0</v>
      </c>
      <c r="AV33" s="1847">
        <v>0</v>
      </c>
      <c r="AW33" s="1847">
        <f>IF(N33="off",0,1)+IF(W33="off",0,1)</f>
        <v>2</v>
      </c>
      <c r="AX33" s="1847">
        <v>0</v>
      </c>
      <c r="AY33" s="3167">
        <f>COUNTIF(K33:AL33,"D1")*1+COUNTIF(K33:AL33,"D2")*2</f>
        <v>0</v>
      </c>
    </row>
    <row r="34" spans="1:51">
      <c r="A34" s="3173" t="s">
        <v>2286</v>
      </c>
      <c r="B34" s="446"/>
      <c r="C34" s="13"/>
      <c r="D34" s="13"/>
      <c r="E34" s="13"/>
      <c r="F34" s="13"/>
      <c r="G34" s="13"/>
      <c r="H34" s="4815"/>
      <c r="I34" s="4257"/>
      <c r="J34" s="439"/>
      <c r="K34" s="13"/>
      <c r="L34" s="13"/>
      <c r="M34" s="13"/>
      <c r="N34" s="3242"/>
      <c r="O34" s="14"/>
      <c r="P34" s="446"/>
      <c r="Q34" s="439"/>
      <c r="R34" s="3776"/>
      <c r="S34" s="13"/>
      <c r="T34" s="13"/>
      <c r="U34" s="13"/>
      <c r="V34" s="14"/>
      <c r="W34" s="5040"/>
      <c r="X34" s="439"/>
      <c r="Y34" s="439"/>
      <c r="Z34" s="13"/>
      <c r="AA34" s="13"/>
      <c r="AB34" s="13"/>
      <c r="AC34" s="4815"/>
      <c r="AD34" s="1593"/>
      <c r="AE34" s="439"/>
      <c r="AF34" s="439"/>
      <c r="AG34" s="13"/>
      <c r="AH34" s="13"/>
      <c r="AI34" s="13"/>
      <c r="AJ34" s="14"/>
      <c r="AK34" s="12"/>
      <c r="AL34" s="13"/>
      <c r="AM34" s="14"/>
      <c r="AN34" s="12"/>
      <c r="AO34" s="13"/>
      <c r="AP34" s="13"/>
      <c r="AQ34" s="14"/>
      <c r="AR34" s="12">
        <f ca="1">COUNTIF(K34:AL34,$AR$4)</f>
        <v>0</v>
      </c>
      <c r="AS34" s="13">
        <f ca="1">COUNTIF(K34:AL34,$AS$4)</f>
        <v>0</v>
      </c>
      <c r="AT34" s="13">
        <f ca="1">COUNTIF(K34:AL34,$AT$4)</f>
        <v>0</v>
      </c>
      <c r="AU34" s="13">
        <f ca="1">COUNTIF(K34:AL34,$AU$4)</f>
        <v>0</v>
      </c>
      <c r="AV34" s="49">
        <v>0</v>
      </c>
      <c r="AW34" s="49">
        <f>IF(N34="off",0,1)+IF(W34="off",0,1)</f>
        <v>2</v>
      </c>
      <c r="AX34" s="49">
        <v>0</v>
      </c>
      <c r="AY34" s="14">
        <f>COUNTIF(K34:AL34,"D1")*1+COUNTIF(K34:AL34,"D2")*2</f>
        <v>0</v>
      </c>
    </row>
    <row r="35" spans="1:51" ht="27">
      <c r="A35" s="4912" t="s">
        <v>1547</v>
      </c>
      <c r="B35" s="1593" t="s">
        <v>1047</v>
      </c>
      <c r="C35" s="439" t="s">
        <v>1708</v>
      </c>
      <c r="D35" s="439" t="s">
        <v>1047</v>
      </c>
      <c r="E35" s="13" t="s">
        <v>1708</v>
      </c>
      <c r="F35" s="13" t="s">
        <v>5</v>
      </c>
      <c r="G35" s="13" t="s">
        <v>5</v>
      </c>
      <c r="H35" s="4815" t="s">
        <v>1708</v>
      </c>
      <c r="I35" s="5228"/>
      <c r="J35" s="439"/>
      <c r="K35" s="439"/>
      <c r="L35" s="439"/>
      <c r="M35" s="13"/>
      <c r="N35" s="3242"/>
      <c r="O35" s="14"/>
      <c r="P35" s="1593"/>
      <c r="Q35" s="13"/>
      <c r="R35" s="49"/>
      <c r="S35" s="439"/>
      <c r="T35" s="439"/>
      <c r="U35" s="13"/>
      <c r="V35" s="14"/>
      <c r="W35" s="5040"/>
      <c r="X35" s="13"/>
      <c r="Y35" s="13"/>
      <c r="Z35" s="439"/>
      <c r="AA35" s="439"/>
      <c r="AB35" s="13"/>
      <c r="AC35" s="4815"/>
      <c r="AD35" s="1593"/>
      <c r="AE35" s="13"/>
      <c r="AF35" s="13"/>
      <c r="AG35" s="439"/>
      <c r="AH35" s="439"/>
      <c r="AI35" s="13"/>
      <c r="AJ35" s="14"/>
      <c r="AK35" s="12"/>
      <c r="AL35" s="13"/>
      <c r="AM35" s="14"/>
      <c r="AN35" s="12"/>
      <c r="AO35" s="13"/>
      <c r="AP35" s="13"/>
      <c r="AQ35" s="14"/>
      <c r="AR35" s="12">
        <f ca="1">COUNTIF(K35:AL35,$AR$4)</f>
        <v>0</v>
      </c>
      <c r="AS35" s="13">
        <f ca="1">COUNTIF(K35:AL35,$AS$4)</f>
        <v>0</v>
      </c>
      <c r="AT35" s="13">
        <f ca="1">COUNTIF(K35:AL35,$AT$4)</f>
        <v>0</v>
      </c>
      <c r="AU35" s="13">
        <f ca="1">COUNTIF(K35:AL35,$AU$4)</f>
        <v>0</v>
      </c>
      <c r="AV35" s="49">
        <v>0</v>
      </c>
      <c r="AW35" s="49">
        <f>IF(N35="off",0,1)+IF(W35="off",0,1)</f>
        <v>2</v>
      </c>
      <c r="AX35" s="49">
        <v>0</v>
      </c>
      <c r="AY35" s="14">
        <f>COUNTIF(K35:AL35,"D1")*1+COUNTIF(K35:AL35,"D2")*2</f>
        <v>0</v>
      </c>
    </row>
    <row r="36" spans="1:51" ht="17.25" thickBot="1">
      <c r="A36" s="3174" t="s">
        <v>1776</v>
      </c>
      <c r="B36" s="1594" t="s">
        <v>1708</v>
      </c>
      <c r="C36" s="20" t="s">
        <v>1047</v>
      </c>
      <c r="D36" s="20" t="s">
        <v>1708</v>
      </c>
      <c r="E36" s="20" t="s">
        <v>1047</v>
      </c>
      <c r="F36" s="451" t="s">
        <v>1708</v>
      </c>
      <c r="G36" s="451" t="s">
        <v>1708</v>
      </c>
      <c r="H36" s="4378" t="s">
        <v>5</v>
      </c>
      <c r="I36" s="5733"/>
      <c r="J36" s="20"/>
      <c r="K36" s="20"/>
      <c r="L36" s="20"/>
      <c r="M36" s="451"/>
      <c r="N36" s="33"/>
      <c r="O36" s="1595"/>
      <c r="P36" s="1594"/>
      <c r="Q36" s="20"/>
      <c r="R36" s="4345"/>
      <c r="S36" s="20"/>
      <c r="T36" s="20"/>
      <c r="U36" s="451"/>
      <c r="V36" s="2317"/>
      <c r="W36" s="5046"/>
      <c r="X36" s="20"/>
      <c r="Y36" s="20"/>
      <c r="Z36" s="20"/>
      <c r="AA36" s="20"/>
      <c r="AB36" s="451"/>
      <c r="AC36" s="4378"/>
      <c r="AD36" s="1594"/>
      <c r="AE36" s="20"/>
      <c r="AF36" s="20"/>
      <c r="AG36" s="20"/>
      <c r="AH36" s="20"/>
      <c r="AI36" s="20"/>
      <c r="AJ36" s="2317"/>
      <c r="AK36" s="4368"/>
      <c r="AL36" s="451"/>
      <c r="AM36" s="2317"/>
      <c r="AN36" s="4368"/>
      <c r="AO36" s="451"/>
      <c r="AP36" s="451"/>
      <c r="AQ36" s="2317"/>
      <c r="AR36" s="1735">
        <f ca="1">COUNTIF(K36:AL36,$AR$4)</f>
        <v>0</v>
      </c>
      <c r="AS36" s="20">
        <f ca="1">COUNTIF(K36:AL36,$AS$4)</f>
        <v>0</v>
      </c>
      <c r="AT36" s="20">
        <f ca="1">COUNTIF(K36:AL36,$AT$4)</f>
        <v>0</v>
      </c>
      <c r="AU36" s="20">
        <f ca="1">COUNTIF(K36:AL36,$AU$4)</f>
        <v>0</v>
      </c>
      <c r="AV36" s="1778">
        <v>0</v>
      </c>
      <c r="AW36" s="1778">
        <f>IF(N36="off",0,1)+IF(W36="off",0,1)</f>
        <v>2</v>
      </c>
      <c r="AX36" s="1778">
        <v>0</v>
      </c>
      <c r="AY36" s="1595">
        <f>COUNTIF(K36:AL36,"D1")*1+COUNTIF(K36:AL36,"D2")*2</f>
        <v>0</v>
      </c>
    </row>
    <row r="37" spans="1:51">
      <c r="A37" s="4818" t="s">
        <v>2</v>
      </c>
      <c r="B37" s="4620">
        <v>3</v>
      </c>
      <c r="C37" s="4620">
        <v>3</v>
      </c>
      <c r="D37" s="4620">
        <v>3</v>
      </c>
      <c r="E37" s="4620">
        <v>3</v>
      </c>
      <c r="F37" s="4620">
        <v>3</v>
      </c>
      <c r="G37" s="4620">
        <v>0</v>
      </c>
      <c r="H37" s="4752">
        <v>0</v>
      </c>
      <c r="I37" s="4753">
        <v>3</v>
      </c>
      <c r="J37" s="4620">
        <v>3</v>
      </c>
      <c r="K37" s="4620">
        <v>3</v>
      </c>
      <c r="L37" s="4620">
        <v>3</v>
      </c>
      <c r="M37" s="4620">
        <v>3</v>
      </c>
      <c r="N37" s="4620">
        <v>0</v>
      </c>
      <c r="O37" s="4620">
        <v>0</v>
      </c>
      <c r="P37" s="4620">
        <v>3</v>
      </c>
      <c r="Q37" s="4620">
        <v>3</v>
      </c>
      <c r="R37" s="4620">
        <v>3</v>
      </c>
      <c r="S37" s="4620">
        <v>3</v>
      </c>
      <c r="T37" s="4620">
        <v>3</v>
      </c>
      <c r="U37" s="4620">
        <v>0</v>
      </c>
      <c r="V37" s="4620">
        <v>0</v>
      </c>
      <c r="W37" s="4620">
        <v>3</v>
      </c>
      <c r="X37" s="4620">
        <v>3</v>
      </c>
      <c r="Y37" s="4620">
        <v>3</v>
      </c>
      <c r="Z37" s="4620">
        <v>3</v>
      </c>
      <c r="AA37" s="4620">
        <v>3</v>
      </c>
      <c r="AB37" s="4620">
        <v>0</v>
      </c>
      <c r="AC37" s="4620">
        <v>0</v>
      </c>
      <c r="AD37" s="4620">
        <v>3</v>
      </c>
      <c r="AE37" s="4620">
        <v>3</v>
      </c>
      <c r="AF37" s="4620">
        <v>3</v>
      </c>
      <c r="AG37" s="4620">
        <v>3</v>
      </c>
      <c r="AH37" s="4620">
        <v>3</v>
      </c>
      <c r="AI37" s="4620">
        <v>0</v>
      </c>
      <c r="AJ37" s="4620">
        <v>0</v>
      </c>
      <c r="AK37" s="4620">
        <v>3</v>
      </c>
      <c r="AL37" s="4620">
        <v>3</v>
      </c>
      <c r="AM37" s="4621">
        <v>3</v>
      </c>
      <c r="AN37" s="4262">
        <v>0</v>
      </c>
      <c r="AO37" s="4620">
        <v>0</v>
      </c>
      <c r="AP37" s="4620">
        <v>0</v>
      </c>
      <c r="AQ37" s="4620">
        <v>0</v>
      </c>
      <c r="AR37" s="1597" t="s">
        <v>704</v>
      </c>
      <c r="AS37" s="1597" t="s">
        <v>798</v>
      </c>
      <c r="AT37" s="4819"/>
      <c r="AU37" s="4819"/>
      <c r="AV37" s="4820"/>
      <c r="AW37" s="4820"/>
      <c r="AX37" s="4820"/>
      <c r="AY37" s="2498"/>
    </row>
    <row r="38" spans="1:51">
      <c r="A38" s="4029" t="s">
        <v>3</v>
      </c>
      <c r="B38" s="4413">
        <f t="shared" ref="B38:AQ38" si="6">COUNTIF(B4:B32,"e")</f>
        <v>4</v>
      </c>
      <c r="C38" s="4413">
        <f t="shared" si="6"/>
        <v>4</v>
      </c>
      <c r="D38" s="4413">
        <f t="shared" si="6"/>
        <v>4</v>
      </c>
      <c r="E38" s="4413">
        <f t="shared" si="6"/>
        <v>4</v>
      </c>
      <c r="F38" s="4413">
        <f t="shared" si="6"/>
        <v>4</v>
      </c>
      <c r="G38" s="4413">
        <f t="shared" si="6"/>
        <v>3</v>
      </c>
      <c r="H38" s="4756">
        <f t="shared" si="6"/>
        <v>3</v>
      </c>
      <c r="I38" s="4030">
        <f t="shared" si="6"/>
        <v>4</v>
      </c>
      <c r="J38" s="4413">
        <f t="shared" si="6"/>
        <v>4</v>
      </c>
      <c r="K38" s="4413">
        <f t="shared" si="6"/>
        <v>4</v>
      </c>
      <c r="L38" s="4413">
        <f t="shared" si="6"/>
        <v>4</v>
      </c>
      <c r="M38" s="4263">
        <f t="shared" si="6"/>
        <v>4</v>
      </c>
      <c r="N38" s="4413">
        <f t="shared" si="6"/>
        <v>3</v>
      </c>
      <c r="O38" s="2721">
        <f t="shared" si="6"/>
        <v>3</v>
      </c>
      <c r="P38" s="4413">
        <f t="shared" si="6"/>
        <v>4</v>
      </c>
      <c r="Q38" s="4413">
        <f t="shared" si="6"/>
        <v>4</v>
      </c>
      <c r="R38" s="4413">
        <f t="shared" si="6"/>
        <v>4</v>
      </c>
      <c r="S38" s="4413">
        <f t="shared" si="6"/>
        <v>4</v>
      </c>
      <c r="T38" s="4263">
        <f t="shared" si="6"/>
        <v>4</v>
      </c>
      <c r="U38" s="4413">
        <f t="shared" si="6"/>
        <v>3</v>
      </c>
      <c r="V38" s="2721">
        <f t="shared" si="6"/>
        <v>3</v>
      </c>
      <c r="W38" s="4413">
        <f t="shared" si="6"/>
        <v>5</v>
      </c>
      <c r="X38" s="4413">
        <f t="shared" si="6"/>
        <v>4</v>
      </c>
      <c r="Y38" s="4413">
        <f t="shared" si="6"/>
        <v>4</v>
      </c>
      <c r="Z38" s="4413">
        <f t="shared" si="6"/>
        <v>4</v>
      </c>
      <c r="AA38" s="4263">
        <f t="shared" si="6"/>
        <v>3</v>
      </c>
      <c r="AB38" s="4413">
        <f t="shared" si="6"/>
        <v>3</v>
      </c>
      <c r="AC38" s="2721">
        <f t="shared" si="6"/>
        <v>3</v>
      </c>
      <c r="AD38" s="4413">
        <f t="shared" si="6"/>
        <v>4</v>
      </c>
      <c r="AE38" s="4413">
        <f t="shared" si="6"/>
        <v>4</v>
      </c>
      <c r="AF38" s="4413">
        <f t="shared" si="6"/>
        <v>4</v>
      </c>
      <c r="AG38" s="4413">
        <f t="shared" si="6"/>
        <v>4</v>
      </c>
      <c r="AH38" s="4263">
        <f t="shared" si="6"/>
        <v>4</v>
      </c>
      <c r="AI38" s="4413">
        <f t="shared" si="6"/>
        <v>3</v>
      </c>
      <c r="AJ38" s="2721">
        <f t="shared" si="6"/>
        <v>3</v>
      </c>
      <c r="AK38" s="4413">
        <f t="shared" si="6"/>
        <v>4</v>
      </c>
      <c r="AL38" s="4413">
        <f t="shared" si="6"/>
        <v>4</v>
      </c>
      <c r="AM38" s="4414">
        <f t="shared" si="6"/>
        <v>3</v>
      </c>
      <c r="AN38" s="4263">
        <f t="shared" si="6"/>
        <v>0</v>
      </c>
      <c r="AO38" s="4263">
        <f t="shared" si="6"/>
        <v>0</v>
      </c>
      <c r="AP38" s="4413">
        <f t="shared" si="6"/>
        <v>3</v>
      </c>
      <c r="AQ38" s="2721">
        <f t="shared" si="6"/>
        <v>1</v>
      </c>
      <c r="AY38" s="2498"/>
    </row>
    <row r="39" spans="1:51">
      <c r="A39" s="4029" t="s">
        <v>402</v>
      </c>
      <c r="B39" s="4264">
        <f t="shared" ref="B39:J39" si="7">COUNTIF(B5,"E")+COUNTIF(B6,"E")+COUNTIF(B8,"E")+COUNTIF(B9,"E")+COUNTIF(B11,"E")+COUNTIF(B13,"E")+COUNTIF(B14,"E")+COUNTIF(B17,"E")+COUNTIF(B18,"E")+COUNTIF(B20,"E")+COUNTIF(B25,"E")+COUNTIF(B27,"E")</f>
        <v>2</v>
      </c>
      <c r="C39" s="4264">
        <f t="shared" si="7"/>
        <v>2</v>
      </c>
      <c r="D39" s="4264">
        <f t="shared" si="7"/>
        <v>2</v>
      </c>
      <c r="E39" s="4264">
        <f t="shared" si="7"/>
        <v>2</v>
      </c>
      <c r="F39" s="4264">
        <f t="shared" si="7"/>
        <v>1</v>
      </c>
      <c r="G39" s="4264">
        <f t="shared" si="7"/>
        <v>2</v>
      </c>
      <c r="H39" s="4926">
        <f t="shared" si="7"/>
        <v>2</v>
      </c>
      <c r="I39" s="4032">
        <f t="shared" si="7"/>
        <v>2</v>
      </c>
      <c r="J39" s="4264">
        <f t="shared" si="7"/>
        <v>2</v>
      </c>
      <c r="K39" s="3810">
        <f t="shared" ref="K39:L39" si="8">COUNTIF(K6,"E")+COUNTIF(K13,"E")+COUNTIF(K18,"E")+COUNTIF(K5,"E")+COUNTIF(K17,"E")+COUNTIF(K14,"E")+COUNTIF(K20,"E")+COUNTIF(K8,"E")+COUNTIF(K11,"E")+COUNTIF(K27,"E")+COUNTIF(K25,"E")+COUNTIF(K9,"E")</f>
        <v>2</v>
      </c>
      <c r="L39" s="3810">
        <f t="shared" si="8"/>
        <v>2</v>
      </c>
      <c r="M39" s="4264">
        <f>COUNTIF(M5,"E")+COUNTIF(M6,"E")+COUNTIF(M8,"E")+COUNTIF(M9,"E")+COUNTIF(M11,"E")+COUNTIF(M13,"E")+COUNTIF(M14,"E")+COUNTIF(M17,"E")+COUNTIF(M18,"E")+COUNTIF(M20,"E")+COUNTIF(M25,"E")+COUNTIF(M27,"E")</f>
        <v>2</v>
      </c>
      <c r="N39" s="4264">
        <f>COUNTIF(N5,"E")+COUNTIF(N6,"E")+COUNTIF(N8,"E")+COUNTIF(N9,"E")+COUNTIF(N11,"E")+COUNTIF(N13,"E")+COUNTIF(N14,"E")+COUNTIF(N17,"E")+COUNTIF(N18,"E")+COUNTIF(N20,"E")+COUNTIF(N25,"E")+COUNTIF(N27,"E")</f>
        <v>1</v>
      </c>
      <c r="O39" s="4264">
        <f t="shared" ref="O39:Q39" si="9">COUNTIF(O5,"E")+COUNTIF(O6,"E")+COUNTIF(O8,"E")+COUNTIF(O9,"E")+COUNTIF(O11,"E")+COUNTIF(O13,"E")+COUNTIF(O14,"E")+COUNTIF(O17,"E")+COUNTIF(O18,"E")+COUNTIF(O20,"E")+COUNTIF(O25,"E")+COUNTIF(O27,"E")</f>
        <v>2</v>
      </c>
      <c r="P39" s="4264">
        <f t="shared" si="9"/>
        <v>1</v>
      </c>
      <c r="Q39" s="4264">
        <f t="shared" si="9"/>
        <v>2</v>
      </c>
      <c r="R39" s="3810">
        <f t="shared" ref="R39:S39" si="10">COUNTIF(R6,"E")+COUNTIF(R13,"E")+COUNTIF(R18,"E")+COUNTIF(R5,"E")+COUNTIF(R17,"E")+COUNTIF(R14,"E")+COUNTIF(R20,"E")+COUNTIF(R8,"E")+COUNTIF(R11,"E")+COUNTIF(R27,"E")+COUNTIF(R25,"E")+COUNTIF(R9,"E")</f>
        <v>2</v>
      </c>
      <c r="S39" s="3810">
        <f t="shared" si="10"/>
        <v>1</v>
      </c>
      <c r="T39" s="4264">
        <f t="shared" ref="T39:X39" si="11">COUNTIF(T5,"E")+COUNTIF(T6,"E")+COUNTIF(T8,"E")+COUNTIF(T9,"E")+COUNTIF(T11,"E")+COUNTIF(T13,"E")+COUNTIF(T14,"E")+COUNTIF(T17,"E")+COUNTIF(T18,"E")+COUNTIF(T20,"E")+COUNTIF(T25,"E")+COUNTIF(T27,"E")</f>
        <v>2</v>
      </c>
      <c r="U39" s="4264" t="e">
        <f>COUNTIF(U5,"E")+COUNTIF(U6,"E")+COUNTIF(U8,"E")+COUNTIF(U9,"E")+COUNTIF(U11,"E")+COUNTIF(U13,"E")+COUNTIF(U14,"E")+COUNTIF(U17,"E")+COUNTIF(U18,"E")+COUNTIF(U20,"E")+COUNTIF(#REF!,"E")+COUNTIF(U27,"E")</f>
        <v>#REF!</v>
      </c>
      <c r="V39" s="4264">
        <f>COUNTIF(V5,"E")+COUNTIF(V6,"E")+COUNTIF(V8,"E")+COUNTIF(V9,"E")+COUNTIF(V11,"E")+COUNTIF(V13,"E")+COUNTIF(V14,"E")+COUNTIF(V17,"E")+COUNTIF(V18,"E")+COUNTIF(V20,"E")+COUNTIF(U25,"E")+COUNTIF(V27,"E")</f>
        <v>1</v>
      </c>
      <c r="W39" s="4264">
        <f t="shared" si="11"/>
        <v>3</v>
      </c>
      <c r="X39" s="4264">
        <f t="shared" si="11"/>
        <v>2</v>
      </c>
      <c r="Y39" s="3810">
        <f t="shared" ref="Y39:Z39" si="12">COUNTIF(Y6,"E")+COUNTIF(Y13,"E")+COUNTIF(Y18,"E")+COUNTIF(Y5,"E")+COUNTIF(Y17,"E")+COUNTIF(Y14,"E")+COUNTIF(Y20,"E")+COUNTIF(Y8,"E")+COUNTIF(Y11,"E")+COUNTIF(Y27,"E")+COUNTIF(Y25,"E")+COUNTIF(Y9,"E")</f>
        <v>2</v>
      </c>
      <c r="Z39" s="3810">
        <f t="shared" si="12"/>
        <v>2</v>
      </c>
      <c r="AA39" s="4264">
        <f t="shared" ref="AA39:AE39" si="13">COUNTIF(AA5,"E")+COUNTIF(AA6,"E")+COUNTIF(AA8,"E")+COUNTIF(AA9,"E")+COUNTIF(AA11,"E")+COUNTIF(AA13,"E")+COUNTIF(AA14,"E")+COUNTIF(AA17,"E")+COUNTIF(AA18,"E")+COUNTIF(AA20,"E")+COUNTIF(AA25,"E")+COUNTIF(AA27,"E")</f>
        <v>2</v>
      </c>
      <c r="AB39" s="4264">
        <f t="shared" si="13"/>
        <v>1</v>
      </c>
      <c r="AC39" s="4264">
        <f t="shared" si="13"/>
        <v>2</v>
      </c>
      <c r="AD39" s="4264">
        <f t="shared" si="13"/>
        <v>2</v>
      </c>
      <c r="AE39" s="4264">
        <f t="shared" si="13"/>
        <v>1</v>
      </c>
      <c r="AF39" s="3810">
        <f t="shared" ref="AF39:AG39" si="14">COUNTIF(AF6,"E")+COUNTIF(AF13,"E")+COUNTIF(AF18,"E")+COUNTIF(AF5,"E")+COUNTIF(AF17,"E")+COUNTIF(AF14,"E")+COUNTIF(AF20,"E")+COUNTIF(AF8,"E")+COUNTIF(AF11,"E")+COUNTIF(AF27,"E")+COUNTIF(AF25,"E")+COUNTIF(AF9,"E")</f>
        <v>2</v>
      </c>
      <c r="AG39" s="3810">
        <f t="shared" si="14"/>
        <v>1</v>
      </c>
      <c r="AH39" s="4264">
        <f t="shared" ref="AH39:AL39" si="15">COUNTIF(AH5,"E")+COUNTIF(AH6,"E")+COUNTIF(AH8,"E")+COUNTIF(AH9,"E")+COUNTIF(AH11,"E")+COUNTIF(AH13,"E")+COUNTIF(AH14,"E")+COUNTIF(AH17,"E")+COUNTIF(AH18,"E")+COUNTIF(AH20,"E")+COUNTIF(AH25,"E")+COUNTIF(AH27,"E")</f>
        <v>3</v>
      </c>
      <c r="AI39" s="4264">
        <f t="shared" si="15"/>
        <v>1</v>
      </c>
      <c r="AJ39" s="4264">
        <f t="shared" si="15"/>
        <v>2</v>
      </c>
      <c r="AK39" s="4264">
        <f t="shared" si="15"/>
        <v>2</v>
      </c>
      <c r="AL39" s="4264">
        <f t="shared" si="15"/>
        <v>1</v>
      </c>
      <c r="AM39" s="3811">
        <f t="shared" ref="AM39:AN39" si="16">COUNTIF(AM6,"E")+COUNTIF(AM13,"E")+COUNTIF(AM18,"E")+COUNTIF(AM5,"E")+COUNTIF(AM17,"E")+COUNTIF(AM14,"E")+COUNTIF(AM20,"E")+COUNTIF(AM8,"E")+COUNTIF(AM11,"E")+COUNTIF(AM27,"E")+COUNTIF(AM25,"E")+COUNTIF(AM9,"E")</f>
        <v>2</v>
      </c>
      <c r="AN39" s="4264">
        <f t="shared" si="16"/>
        <v>0</v>
      </c>
      <c r="AO39" s="4264">
        <f t="shared" ref="AO39:AQ39" si="17">COUNTIF(AO5,"E")+COUNTIF(AO6,"E")+COUNTIF(AO8,"E")+COUNTIF(AO9,"E")+COUNTIF(AO11,"E")+COUNTIF(AO13,"E")+COUNTIF(AO14,"E")+COUNTIF(AO17,"E")+COUNTIF(AO18,"E")+COUNTIF(AO20,"E")+COUNTIF(AO25,"E")+COUNTIF(AO27,"E")</f>
        <v>0</v>
      </c>
      <c r="AP39" s="4264">
        <f t="shared" si="17"/>
        <v>2</v>
      </c>
      <c r="AQ39" s="4264">
        <f t="shared" si="17"/>
        <v>1</v>
      </c>
      <c r="AY39" s="2498"/>
    </row>
    <row r="40" spans="1:51">
      <c r="A40" s="4029" t="s">
        <v>1837</v>
      </c>
      <c r="B40" s="4264">
        <f t="shared" ref="B40:J40" si="18">COUNTIF(B10,"E")+COUNTIF(B13,"E")+COUNTIF(B7,"E")+COUNTIF(B16,"E")+COUNTIF(B22,"E")+COUNTIF(B19,"E")</f>
        <v>1</v>
      </c>
      <c r="C40" s="4264">
        <f t="shared" si="18"/>
        <v>1</v>
      </c>
      <c r="D40" s="4264">
        <f t="shared" si="18"/>
        <v>1</v>
      </c>
      <c r="E40" s="4264">
        <f t="shared" si="18"/>
        <v>1</v>
      </c>
      <c r="F40" s="4264">
        <f t="shared" si="18"/>
        <v>1</v>
      </c>
      <c r="G40" s="4264">
        <f t="shared" si="18"/>
        <v>1</v>
      </c>
      <c r="H40" s="4926">
        <f t="shared" si="18"/>
        <v>1</v>
      </c>
      <c r="I40" s="4032">
        <f t="shared" si="18"/>
        <v>1</v>
      </c>
      <c r="J40" s="4264">
        <f t="shared" si="18"/>
        <v>1</v>
      </c>
      <c r="K40" s="3810">
        <f t="shared" ref="K40:L40" si="19">COUNTIF(K13,"E")+COUNTIF(K10,"E")+COUNTIF(K7,"E")+COUNTIF(K16,"E")+COUNTIF(K22,"E")+COUNTIF(K19,"E")</f>
        <v>1</v>
      </c>
      <c r="L40" s="3810">
        <f t="shared" si="19"/>
        <v>1</v>
      </c>
      <c r="M40" s="4264">
        <f>COUNTIF(M10,"E")+COUNTIF(M13,"E")+COUNTIF(M7,"E")+COUNTIF(M16,"E")+COUNTIF(M22,"E")+COUNTIF(M19,"E")</f>
        <v>1</v>
      </c>
      <c r="N40" s="4264">
        <f t="shared" ref="N40:Q40" si="20">COUNTIF(N10,"E")+COUNTIF(N13,"E")+COUNTIF(N7,"E")+COUNTIF(N16,"E")+COUNTIF(N22,"E")+COUNTIF(N19,"E")</f>
        <v>1</v>
      </c>
      <c r="O40" s="4264">
        <f t="shared" si="20"/>
        <v>1</v>
      </c>
      <c r="P40" s="4264">
        <f t="shared" si="20"/>
        <v>1</v>
      </c>
      <c r="Q40" s="4264">
        <f t="shared" si="20"/>
        <v>1</v>
      </c>
      <c r="R40" s="3810">
        <f t="shared" ref="R40:S40" si="21">COUNTIF(R13,"E")+COUNTIF(R10,"E")+COUNTIF(R7,"E")+COUNTIF(R16,"E")+COUNTIF(R22,"E")+COUNTIF(R19,"E")</f>
        <v>1</v>
      </c>
      <c r="S40" s="3810">
        <f t="shared" si="21"/>
        <v>1</v>
      </c>
      <c r="T40" s="4264">
        <f t="shared" ref="T40:X40" si="22">COUNTIF(T10,"E")+COUNTIF(T13,"E")+COUNTIF(T7,"E")+COUNTIF(T16,"E")+COUNTIF(T22,"E")+COUNTIF(T19,"E")</f>
        <v>1</v>
      </c>
      <c r="U40" s="4264">
        <f t="shared" si="22"/>
        <v>1</v>
      </c>
      <c r="V40" s="4264">
        <f t="shared" si="22"/>
        <v>1</v>
      </c>
      <c r="W40" s="4264">
        <f t="shared" si="22"/>
        <v>1</v>
      </c>
      <c r="X40" s="4264">
        <f t="shared" si="22"/>
        <v>1</v>
      </c>
      <c r="Y40" s="3810">
        <f t="shared" ref="Y40:Z40" si="23">COUNTIF(Y13,"E")+COUNTIF(Y10,"E")+COUNTIF(Y7,"E")+COUNTIF(Y16,"E")+COUNTIF(Y22,"E")+COUNTIF(Y19,"E")</f>
        <v>1</v>
      </c>
      <c r="Z40" s="3810">
        <f t="shared" si="23"/>
        <v>1</v>
      </c>
      <c r="AA40" s="4264">
        <f t="shared" ref="AA40:AD40" si="24">COUNTIF(AA10,"E")+COUNTIF(AA13,"E")+COUNTIF(AA7,"E")+COUNTIF(AA16,"E")+COUNTIF(AA22,"E")+COUNTIF(AA19,"E")</f>
        <v>1</v>
      </c>
      <c r="AB40" s="4264">
        <f t="shared" si="24"/>
        <v>1</v>
      </c>
      <c r="AC40" s="4264">
        <f t="shared" si="24"/>
        <v>1</v>
      </c>
      <c r="AD40" s="4264">
        <f t="shared" si="24"/>
        <v>1</v>
      </c>
      <c r="AE40" s="4264" t="e">
        <f>COUNTIF(AE10,"E")+COUNTIF(AE13,"E")+COUNTIF(#REF!,"E")+COUNTIF(AE16,"E")+COUNTIF(AE22,"E")+COUNTIF(AE19,"E")</f>
        <v>#REF!</v>
      </c>
      <c r="AF40" s="3810" t="e">
        <f>COUNTIF(AF13,"E")+COUNTIF(AF10,"E")+COUNTIF(AE7,"E")+COUNTIF(AF16,"E")+COUNTIF(#REF!,"E")+COUNTIF(AF19,"E")</f>
        <v>#REF!</v>
      </c>
      <c r="AG40" s="3810">
        <f t="shared" ref="AG40" si="25">COUNTIF(AG13,"E")+COUNTIF(AG10,"E")+COUNTIF(AG7,"E")+COUNTIF(AG16,"E")+COUNTIF(AG22,"E")+COUNTIF(AG19,"E")</f>
        <v>1</v>
      </c>
      <c r="AH40" s="4264">
        <f t="shared" ref="AH40:AL40" si="26">COUNTIF(AH10,"E")+COUNTIF(AH13,"E")+COUNTIF(AH7,"E")+COUNTIF(AH16,"E")+COUNTIF(AH22,"E")+COUNTIF(AH19,"E")</f>
        <v>1</v>
      </c>
      <c r="AI40" s="4264">
        <f t="shared" si="26"/>
        <v>1</v>
      </c>
      <c r="AJ40" s="4264">
        <f t="shared" si="26"/>
        <v>1</v>
      </c>
      <c r="AK40" s="4264">
        <f t="shared" si="26"/>
        <v>1</v>
      </c>
      <c r="AL40" s="4264">
        <f t="shared" si="26"/>
        <v>1</v>
      </c>
      <c r="AM40" s="3811">
        <f t="shared" ref="AM40:AN40" si="27">COUNTIF(AM13,"E")+COUNTIF(AM10,"E")+COUNTIF(AM7,"E")+COUNTIF(AM16,"E")+COUNTIF(AM22,"E")+COUNTIF(AM19,"E")</f>
        <v>1</v>
      </c>
      <c r="AN40" s="4264">
        <f t="shared" si="27"/>
        <v>0</v>
      </c>
      <c r="AO40" s="4264">
        <f t="shared" ref="AO40:AQ40" si="28">COUNTIF(AO10,"E")+COUNTIF(AO13,"E")+COUNTIF(AO7,"E")+COUNTIF(AO16,"E")+COUNTIF(AO22,"E")+COUNTIF(AO19,"E")</f>
        <v>0</v>
      </c>
      <c r="AP40" s="4264">
        <f t="shared" si="28"/>
        <v>1</v>
      </c>
      <c r="AQ40" s="4264">
        <f t="shared" si="28"/>
        <v>0</v>
      </c>
      <c r="AY40" s="2498"/>
    </row>
    <row r="41" spans="1:51">
      <c r="A41" s="4029" t="s">
        <v>1838</v>
      </c>
      <c r="B41" s="3810">
        <f t="shared" ref="B41:AQ41" si="29">COUNTIF(B4,"E")+COUNTIF(B9,"E")+COUNTIF(B17,"E")+COUNTIF(B26,"E")+COUNTIF(B29,"E")+COUNTIF(B15,"E")+COUNTIF(B31,"E")+COUNTIF(B4,"D1")+COUNTIF(B9,"D1")+COUNTIF(B17,"D1")+COUNTIF(B26,"D1")+COUNTIF(B29,"D1")+COUNTIF(B15,"D1")+COUNTIF(B31,"D1")</f>
        <v>0</v>
      </c>
      <c r="C41" s="3810">
        <f t="shared" si="29"/>
        <v>2</v>
      </c>
      <c r="D41" s="3810">
        <f t="shared" si="29"/>
        <v>2</v>
      </c>
      <c r="E41" s="3810">
        <f t="shared" si="29"/>
        <v>1</v>
      </c>
      <c r="F41" s="3810">
        <f t="shared" si="29"/>
        <v>0</v>
      </c>
      <c r="G41" s="3810">
        <f t="shared" si="29"/>
        <v>2</v>
      </c>
      <c r="H41" s="4757">
        <f t="shared" si="29"/>
        <v>1</v>
      </c>
      <c r="I41" s="4032">
        <f t="shared" si="29"/>
        <v>1</v>
      </c>
      <c r="J41" s="3810">
        <f t="shared" si="29"/>
        <v>1</v>
      </c>
      <c r="K41" s="3810">
        <f t="shared" si="29"/>
        <v>2</v>
      </c>
      <c r="L41" s="3810">
        <f t="shared" si="29"/>
        <v>2</v>
      </c>
      <c r="M41" s="3810">
        <f t="shared" si="29"/>
        <v>1</v>
      </c>
      <c r="N41" s="3810">
        <f>COUNTIF(N4,"E")+COUNTIF(N9,"E")+COUNTIF(N17,"E")+COUNTIF(N26,"E")+COUNTIF(N29,"E")+COUNTIF(N15,"E")+COUNTIF(N31,"E")+COUNTIF(N4,"D1")+COUNTIF(N9,"D1")+COUNTIF(N17,"D1")+COUNTIF(N26,"D1")+COUNTIF(N29,"D1")+COUNTIF(N15,"D1")+COUNTIF(N31,"D1")</f>
        <v>2</v>
      </c>
      <c r="O41" s="3810">
        <f t="shared" si="29"/>
        <v>2</v>
      </c>
      <c r="P41" s="3810">
        <f t="shared" si="29"/>
        <v>1</v>
      </c>
      <c r="Q41" s="3810">
        <f t="shared" si="29"/>
        <v>1</v>
      </c>
      <c r="R41" s="3810">
        <f t="shared" si="29"/>
        <v>1</v>
      </c>
      <c r="S41" s="3810">
        <f t="shared" si="29"/>
        <v>2</v>
      </c>
      <c r="T41" s="3810">
        <f t="shared" si="29"/>
        <v>1</v>
      </c>
      <c r="U41" s="3810">
        <f t="shared" si="29"/>
        <v>1</v>
      </c>
      <c r="V41" s="3810">
        <f t="shared" si="29"/>
        <v>1</v>
      </c>
      <c r="W41" s="3810">
        <f t="shared" si="29"/>
        <v>2</v>
      </c>
      <c r="X41" s="3810">
        <f t="shared" si="29"/>
        <v>2</v>
      </c>
      <c r="Y41" s="3810">
        <f t="shared" si="29"/>
        <v>1</v>
      </c>
      <c r="Z41" s="3810">
        <f t="shared" si="29"/>
        <v>1</v>
      </c>
      <c r="AA41" s="3810">
        <f t="shared" si="29"/>
        <v>0</v>
      </c>
      <c r="AB41" s="3810">
        <f t="shared" si="29"/>
        <v>0</v>
      </c>
      <c r="AC41" s="3810">
        <f t="shared" si="29"/>
        <v>1</v>
      </c>
      <c r="AD41" s="3810">
        <f t="shared" si="29"/>
        <v>1</v>
      </c>
      <c r="AE41" s="3810">
        <f t="shared" si="29"/>
        <v>2</v>
      </c>
      <c r="AF41" s="3810">
        <f t="shared" si="29"/>
        <v>1</v>
      </c>
      <c r="AG41" s="3810">
        <f t="shared" si="29"/>
        <v>2</v>
      </c>
      <c r="AH41" s="3810">
        <f t="shared" si="29"/>
        <v>1</v>
      </c>
      <c r="AI41" s="3810">
        <f t="shared" si="29"/>
        <v>1</v>
      </c>
      <c r="AJ41" s="3810">
        <f t="shared" si="29"/>
        <v>2</v>
      </c>
      <c r="AK41" s="3810">
        <f t="shared" si="29"/>
        <v>1</v>
      </c>
      <c r="AL41" s="3810">
        <f t="shared" si="29"/>
        <v>1</v>
      </c>
      <c r="AM41" s="3811">
        <f t="shared" si="29"/>
        <v>0</v>
      </c>
      <c r="AN41" s="4264">
        <f t="shared" si="29"/>
        <v>0</v>
      </c>
      <c r="AO41" s="3810">
        <f t="shared" si="29"/>
        <v>0</v>
      </c>
      <c r="AP41" s="3810">
        <f t="shared" si="29"/>
        <v>2</v>
      </c>
      <c r="AQ41" s="3810">
        <f t="shared" si="29"/>
        <v>0</v>
      </c>
      <c r="AY41" s="2507"/>
    </row>
    <row r="42" spans="1:51">
      <c r="A42" s="4021" t="s">
        <v>2</v>
      </c>
      <c r="B42" s="4416">
        <f t="shared" ref="B42:H42" si="30">COUNTIF(B4:B22,"D")</f>
        <v>10</v>
      </c>
      <c r="C42" s="4416">
        <f t="shared" si="30"/>
        <v>12</v>
      </c>
      <c r="D42" s="4416">
        <f t="shared" si="30"/>
        <v>6</v>
      </c>
      <c r="E42" s="4416">
        <f t="shared" si="30"/>
        <v>9</v>
      </c>
      <c r="F42" s="4416">
        <f t="shared" si="30"/>
        <v>6</v>
      </c>
      <c r="G42" s="4416">
        <f t="shared" si="30"/>
        <v>0</v>
      </c>
      <c r="H42" s="4758">
        <f t="shared" si="30"/>
        <v>0</v>
      </c>
      <c r="I42" s="4031">
        <f t="shared" ref="I42:L42" si="31">COUNTIF(I4:I21,"D")</f>
        <v>12</v>
      </c>
      <c r="J42" s="4416">
        <f t="shared" si="31"/>
        <v>8</v>
      </c>
      <c r="K42" s="4416">
        <f t="shared" si="31"/>
        <v>10</v>
      </c>
      <c r="L42" s="4416">
        <f t="shared" si="31"/>
        <v>5</v>
      </c>
      <c r="M42" s="4265">
        <f t="shared" ref="M42:O42" si="32">COUNTIF(M4:M22,"D")</f>
        <v>10</v>
      </c>
      <c r="N42" s="4416">
        <f t="shared" si="32"/>
        <v>0</v>
      </c>
      <c r="O42" s="2725">
        <f t="shared" si="32"/>
        <v>0</v>
      </c>
      <c r="P42" s="4416">
        <f t="shared" ref="P42:S42" si="33">COUNTIF(P4:P21,"D")</f>
        <v>10</v>
      </c>
      <c r="Q42" s="4416">
        <f t="shared" si="33"/>
        <v>10</v>
      </c>
      <c r="R42" s="4416">
        <f t="shared" si="33"/>
        <v>9</v>
      </c>
      <c r="S42" s="4416">
        <f t="shared" si="33"/>
        <v>8</v>
      </c>
      <c r="T42" s="4265">
        <f t="shared" ref="T42:V42" si="34">COUNTIF(T4:T22,"D")</f>
        <v>8</v>
      </c>
      <c r="U42" s="4416">
        <f t="shared" si="34"/>
        <v>0</v>
      </c>
      <c r="V42" s="2725">
        <f t="shared" si="34"/>
        <v>0</v>
      </c>
      <c r="W42" s="4416">
        <f t="shared" ref="W42:Z42" si="35">COUNTIF(W4:W21,"D")</f>
        <v>11</v>
      </c>
      <c r="X42" s="4416">
        <f t="shared" si="35"/>
        <v>9</v>
      </c>
      <c r="Y42" s="4416">
        <f t="shared" si="35"/>
        <v>13</v>
      </c>
      <c r="Z42" s="4416">
        <f t="shared" si="35"/>
        <v>7</v>
      </c>
      <c r="AA42" s="4265">
        <f t="shared" ref="AA42:AC42" si="36">COUNTIF(AA4:AA22,"D")</f>
        <v>6</v>
      </c>
      <c r="AB42" s="4416">
        <f t="shared" si="36"/>
        <v>0</v>
      </c>
      <c r="AC42" s="2725">
        <f t="shared" si="36"/>
        <v>0</v>
      </c>
      <c r="AD42" s="4416">
        <f t="shared" ref="AD42:AG42" si="37">COUNTIF(AD4:AD21,"D")</f>
        <v>5</v>
      </c>
      <c r="AE42" s="4416">
        <f t="shared" si="37"/>
        <v>8</v>
      </c>
      <c r="AF42" s="4416">
        <f t="shared" si="37"/>
        <v>6</v>
      </c>
      <c r="AG42" s="4416">
        <f t="shared" si="37"/>
        <v>5</v>
      </c>
      <c r="AH42" s="4265">
        <f t="shared" ref="AH42:AJ42" si="38">COUNTIF(AH4:AH22,"D")</f>
        <v>4</v>
      </c>
      <c r="AI42" s="4416">
        <f t="shared" si="38"/>
        <v>0</v>
      </c>
      <c r="AJ42" s="2725">
        <f t="shared" si="38"/>
        <v>0</v>
      </c>
      <c r="AK42" s="4416">
        <f t="shared" ref="AK42:AN42" si="39">COUNTIF(AK4:AK21,"D")</f>
        <v>8</v>
      </c>
      <c r="AL42" s="4416">
        <f t="shared" si="39"/>
        <v>8</v>
      </c>
      <c r="AM42" s="4417">
        <f t="shared" si="39"/>
        <v>10</v>
      </c>
      <c r="AN42" s="4265">
        <f t="shared" si="39"/>
        <v>7</v>
      </c>
      <c r="AO42" s="4265">
        <f t="shared" ref="AO42:AQ42" si="40">COUNTIF(AO4:AO22,"D")</f>
        <v>12</v>
      </c>
      <c r="AP42" s="4416">
        <f t="shared" si="40"/>
        <v>0</v>
      </c>
      <c r="AQ42" s="2725">
        <f t="shared" si="40"/>
        <v>1</v>
      </c>
      <c r="AY42" s="2507"/>
    </row>
    <row r="43" spans="1:51">
      <c r="A43" s="448" t="s">
        <v>403</v>
      </c>
      <c r="B43" s="3810">
        <f t="shared" ref="B43:H43" si="41">COUNTIF(B4:B22,"E")+COUNTIF(B23:B32,"D")+COUNTIF(B23:B32,"E")</f>
        <v>12</v>
      </c>
      <c r="C43" s="3810">
        <f t="shared" si="41"/>
        <v>11</v>
      </c>
      <c r="D43" s="3810">
        <f t="shared" si="41"/>
        <v>11</v>
      </c>
      <c r="E43" s="3810">
        <f t="shared" si="41"/>
        <v>10</v>
      </c>
      <c r="F43" s="3810">
        <f t="shared" si="41"/>
        <v>10</v>
      </c>
      <c r="G43" s="3810">
        <f t="shared" si="41"/>
        <v>3</v>
      </c>
      <c r="H43" s="4757">
        <f t="shared" si="41"/>
        <v>3</v>
      </c>
      <c r="I43" s="4032">
        <f t="shared" ref="I43:L43" si="42">COUNTIF(I4:I21,"E")+COUNTIF(I23:I32,"D")+COUNTIF(I23:I32,"E")</f>
        <v>12</v>
      </c>
      <c r="J43" s="3810">
        <f t="shared" si="42"/>
        <v>12</v>
      </c>
      <c r="K43" s="3810">
        <f t="shared" si="42"/>
        <v>12</v>
      </c>
      <c r="L43" s="3810">
        <f t="shared" si="42"/>
        <v>12</v>
      </c>
      <c r="M43" s="4264">
        <f t="shared" ref="M43:O43" si="43">COUNTIF(M4:M22,"E")+COUNTIF(M23:M32,"D")+COUNTIF(M23:M32,"E")</f>
        <v>13</v>
      </c>
      <c r="N43" s="3810">
        <f t="shared" si="43"/>
        <v>3</v>
      </c>
      <c r="O43" s="2723">
        <f t="shared" si="43"/>
        <v>3</v>
      </c>
      <c r="P43" s="3810">
        <f t="shared" ref="P43:S43" si="44">COUNTIF(P4:P21,"E")+COUNTIF(P23:P32,"D")+COUNTIF(P23:P32,"E")</f>
        <v>12</v>
      </c>
      <c r="Q43" s="3810">
        <f t="shared" si="44"/>
        <v>11</v>
      </c>
      <c r="R43" s="3810">
        <f t="shared" si="44"/>
        <v>12</v>
      </c>
      <c r="S43" s="3810">
        <f t="shared" si="44"/>
        <v>12</v>
      </c>
      <c r="T43" s="4264">
        <f t="shared" ref="T43:V43" si="45">COUNTIF(T4:T22,"E")+COUNTIF(T23:T32,"D")+COUNTIF(T23:T32,"E")</f>
        <v>12</v>
      </c>
      <c r="U43" s="3810">
        <f t="shared" si="45"/>
        <v>3</v>
      </c>
      <c r="V43" s="2723">
        <f t="shared" si="45"/>
        <v>3</v>
      </c>
      <c r="W43" s="3810">
        <f t="shared" ref="W43:Z43" si="46">COUNTIF(W4:W21,"E")+COUNTIF(W23:W32,"D")+COUNTIF(W23:W32,"E")</f>
        <v>13</v>
      </c>
      <c r="X43" s="3810">
        <f t="shared" si="46"/>
        <v>9</v>
      </c>
      <c r="Y43" s="3810">
        <f t="shared" si="46"/>
        <v>13</v>
      </c>
      <c r="Z43" s="3810">
        <f t="shared" si="46"/>
        <v>12</v>
      </c>
      <c r="AA43" s="4264">
        <f t="shared" ref="AA43:AC43" si="47">COUNTIF(AA4:AA22,"E")+COUNTIF(AA23:AA32,"D")+COUNTIF(AA23:AA32,"E")</f>
        <v>12</v>
      </c>
      <c r="AB43" s="3810">
        <f t="shared" si="47"/>
        <v>3</v>
      </c>
      <c r="AC43" s="2723">
        <f t="shared" si="47"/>
        <v>3</v>
      </c>
      <c r="AD43" s="3810">
        <f t="shared" ref="AD43:AG43" si="48">COUNTIF(AD4:AD21,"E")+COUNTIF(AD23:AD32,"D")+COUNTIF(AD23:AD32,"E")</f>
        <v>14</v>
      </c>
      <c r="AE43" s="3810">
        <f t="shared" si="48"/>
        <v>12</v>
      </c>
      <c r="AF43" s="3810">
        <f t="shared" si="48"/>
        <v>11</v>
      </c>
      <c r="AG43" s="3810">
        <f t="shared" si="48"/>
        <v>13</v>
      </c>
      <c r="AH43" s="4264">
        <f t="shared" ref="AH43:AJ43" si="49">COUNTIF(AH4:AH22,"E")+COUNTIF(AH23:AH32,"D")+COUNTIF(AH23:AH32,"E")</f>
        <v>12</v>
      </c>
      <c r="AI43" s="3810">
        <f t="shared" si="49"/>
        <v>3</v>
      </c>
      <c r="AJ43" s="2723">
        <f t="shared" si="49"/>
        <v>3</v>
      </c>
      <c r="AK43" s="3810">
        <f t="shared" ref="AK43:AN43" si="50">COUNTIF(AK4:AK21,"E")+COUNTIF(AK23:AK32,"D")+COUNTIF(AK23:AK32,"E")</f>
        <v>11</v>
      </c>
      <c r="AL43" s="3810">
        <f t="shared" si="50"/>
        <v>11</v>
      </c>
      <c r="AM43" s="3811">
        <f t="shared" si="50"/>
        <v>9</v>
      </c>
      <c r="AN43" s="4264">
        <f t="shared" si="50"/>
        <v>10</v>
      </c>
      <c r="AO43" s="4264">
        <f t="shared" ref="AO43:AQ43" si="51">COUNTIF(AO4:AO22,"E")+COUNTIF(AO23:AO32,"D")+COUNTIF(AO23:AO32,"E")</f>
        <v>9</v>
      </c>
      <c r="AP43" s="3810">
        <f t="shared" si="51"/>
        <v>3</v>
      </c>
      <c r="AQ43" s="2723">
        <f t="shared" si="51"/>
        <v>1</v>
      </c>
      <c r="AY43" s="2507"/>
    </row>
    <row r="44" spans="1:51">
      <c r="A44" s="4033" t="s">
        <v>704</v>
      </c>
      <c r="B44" s="4413">
        <f t="shared" ref="B44:AQ44" si="52">COUNTIF(B4:B32,"d1")</f>
        <v>0</v>
      </c>
      <c r="C44" s="4413">
        <f t="shared" si="52"/>
        <v>0</v>
      </c>
      <c r="D44" s="4413">
        <f t="shared" si="52"/>
        <v>0</v>
      </c>
      <c r="E44" s="4413">
        <f t="shared" si="52"/>
        <v>0</v>
      </c>
      <c r="F44" s="4413">
        <f t="shared" si="52"/>
        <v>0</v>
      </c>
      <c r="G44" s="4413">
        <f t="shared" si="52"/>
        <v>4</v>
      </c>
      <c r="H44" s="4756">
        <f t="shared" si="52"/>
        <v>2</v>
      </c>
      <c r="I44" s="4030">
        <f t="shared" si="52"/>
        <v>0</v>
      </c>
      <c r="J44" s="4413">
        <f t="shared" si="52"/>
        <v>0</v>
      </c>
      <c r="K44" s="4413">
        <f t="shared" si="52"/>
        <v>0</v>
      </c>
      <c r="L44" s="4413">
        <f t="shared" si="52"/>
        <v>0</v>
      </c>
      <c r="M44" s="4263">
        <f t="shared" si="52"/>
        <v>0</v>
      </c>
      <c r="N44" s="4413">
        <f t="shared" si="52"/>
        <v>2</v>
      </c>
      <c r="O44" s="2721">
        <f t="shared" si="52"/>
        <v>2</v>
      </c>
      <c r="P44" s="4413">
        <f t="shared" si="52"/>
        <v>0</v>
      </c>
      <c r="Q44" s="4413">
        <f t="shared" si="52"/>
        <v>0</v>
      </c>
      <c r="R44" s="4413">
        <f t="shared" si="52"/>
        <v>0</v>
      </c>
      <c r="S44" s="4413">
        <f t="shared" si="52"/>
        <v>0</v>
      </c>
      <c r="T44" s="4263">
        <f t="shared" si="52"/>
        <v>0</v>
      </c>
      <c r="U44" s="4413">
        <f t="shared" si="52"/>
        <v>3</v>
      </c>
      <c r="V44" s="2721">
        <f t="shared" si="52"/>
        <v>2</v>
      </c>
      <c r="W44" s="4413">
        <f t="shared" si="52"/>
        <v>0</v>
      </c>
      <c r="X44" s="4413">
        <f t="shared" si="52"/>
        <v>0</v>
      </c>
      <c r="Y44" s="4413">
        <f t="shared" si="52"/>
        <v>0</v>
      </c>
      <c r="Z44" s="4413">
        <f t="shared" si="52"/>
        <v>0</v>
      </c>
      <c r="AA44" s="4263">
        <f t="shared" si="52"/>
        <v>0</v>
      </c>
      <c r="AB44" s="4413">
        <f t="shared" si="52"/>
        <v>2</v>
      </c>
      <c r="AC44" s="2721">
        <f t="shared" si="52"/>
        <v>2</v>
      </c>
      <c r="AD44" s="4413">
        <f t="shared" si="52"/>
        <v>0</v>
      </c>
      <c r="AE44" s="4413">
        <f t="shared" si="52"/>
        <v>0</v>
      </c>
      <c r="AF44" s="4413">
        <f t="shared" si="52"/>
        <v>0</v>
      </c>
      <c r="AG44" s="4413">
        <f t="shared" si="52"/>
        <v>0</v>
      </c>
      <c r="AH44" s="4263">
        <f t="shared" si="52"/>
        <v>0</v>
      </c>
      <c r="AI44" s="4413">
        <f t="shared" si="52"/>
        <v>2</v>
      </c>
      <c r="AJ44" s="2721">
        <f t="shared" si="52"/>
        <v>2</v>
      </c>
      <c r="AK44" s="4413">
        <f t="shared" si="52"/>
        <v>0</v>
      </c>
      <c r="AL44" s="4413">
        <f t="shared" si="52"/>
        <v>0</v>
      </c>
      <c r="AM44" s="4414">
        <f t="shared" si="52"/>
        <v>0</v>
      </c>
      <c r="AN44" s="4263">
        <f t="shared" si="52"/>
        <v>0</v>
      </c>
      <c r="AO44" s="4263">
        <f t="shared" si="52"/>
        <v>0</v>
      </c>
      <c r="AP44" s="4413">
        <f t="shared" si="52"/>
        <v>2</v>
      </c>
      <c r="AQ44" s="2721">
        <f t="shared" si="52"/>
        <v>2</v>
      </c>
      <c r="AY44" s="2507"/>
    </row>
    <row r="45" spans="1:51">
      <c r="A45" s="4034" t="s">
        <v>658</v>
      </c>
      <c r="B45" s="4418">
        <f t="shared" ref="B45:L45" si="53">COUNTIF(B6,"n")+COUNTIF(B13,"n")+COUNTIF(B27,"n")+COUNTIF(B24,"n")+COUNTIF(B18,"n")+COUNTIF(B5,"n")+COUNTIF(B17,"n")+COUNTIF(B14,"n")+COUNTIF(B20,"n")+COUNTIF(B8,"n")+COUNTIF(B11,"n")+COUNTIF(B9,"n")</f>
        <v>1</v>
      </c>
      <c r="C45" s="4418">
        <f t="shared" si="53"/>
        <v>1</v>
      </c>
      <c r="D45" s="4418">
        <f t="shared" si="53"/>
        <v>2</v>
      </c>
      <c r="E45" s="4418">
        <f t="shared" si="53"/>
        <v>2</v>
      </c>
      <c r="F45" s="4418">
        <f t="shared" si="53"/>
        <v>1</v>
      </c>
      <c r="G45" s="4418">
        <f t="shared" si="53"/>
        <v>1</v>
      </c>
      <c r="H45" s="4759">
        <f t="shared" si="53"/>
        <v>2</v>
      </c>
      <c r="I45" s="4035">
        <f t="shared" si="53"/>
        <v>2</v>
      </c>
      <c r="J45" s="4418">
        <f t="shared" si="53"/>
        <v>1</v>
      </c>
      <c r="K45" s="4418">
        <f t="shared" si="53"/>
        <v>1</v>
      </c>
      <c r="L45" s="4418">
        <f t="shared" si="53"/>
        <v>2</v>
      </c>
      <c r="M45" s="4266">
        <f t="shared" ref="M45:O45" si="54">COUNTIF(M6,"n")+COUNTIF(M10,"n")+COUNTIF(M27,"n")+COUNTIF(M24,"n")+COUNTIF(M18,"n")+COUNTIF(M5,"n")+COUNTIF(M17,"n")+COUNTIF(M14,"n")+COUNTIF(M20,"n")+COUNTIF(M11,"n")+COUNTIF(M8,"n")+COUNTIF(M12,"n")</f>
        <v>2</v>
      </c>
      <c r="N45" s="4418">
        <f t="shared" si="54"/>
        <v>2</v>
      </c>
      <c r="O45" s="2727">
        <f t="shared" si="54"/>
        <v>2</v>
      </c>
      <c r="P45" s="4418">
        <f t="shared" ref="P45:S45" si="55">COUNTIF(P6,"n")+COUNTIF(P13,"n")+COUNTIF(P27,"n")+COUNTIF(P24,"n")+COUNTIF(P18,"n")+COUNTIF(P5,"n")+COUNTIF(P17,"n")+COUNTIF(P14,"n")+COUNTIF(P20,"n")+COUNTIF(P8,"n")+COUNTIF(P11,"n")+COUNTIF(P9,"n")</f>
        <v>2</v>
      </c>
      <c r="Q45" s="4418">
        <f t="shared" si="55"/>
        <v>2</v>
      </c>
      <c r="R45" s="4418">
        <f t="shared" si="55"/>
        <v>1</v>
      </c>
      <c r="S45" s="4418">
        <f t="shared" si="55"/>
        <v>1</v>
      </c>
      <c r="T45" s="4266">
        <f t="shared" ref="T45" si="56">COUNTIF(T6,"n")+COUNTIF(T10,"n")+COUNTIF(T27,"n")+COUNTIF(T24,"n")+COUNTIF(T18,"n")+COUNTIF(T5,"n")+COUNTIF(T17,"n")+COUNTIF(T14,"n")+COUNTIF(T20,"n")+COUNTIF(T11,"n")+COUNTIF(T8,"n")+COUNTIF(T12,"n")</f>
        <v>2</v>
      </c>
      <c r="U45" s="4418">
        <f>COUNTIF(U6,"n")+COUNTIF(U10,"n")+COUNTIF(U27,"n")+COUNTIF(U24,"n")+COUNTIF(U18,"n")+COUNTIF(U5,"n")+COUNTIF(U17,"n")+COUNTIF(U14,"n")+COUNTIF(U20,"n")+COUNTIF(U11,"n")+COUNTIF(U8,"n")+COUNTIF(U12,"n")</f>
        <v>2</v>
      </c>
      <c r="V45" s="2727">
        <f>COUNTIF(V6,"n")+COUNTIF(V10,"n")+COUNTIF(V27,"n")+COUNTIF(V24,"n")+COUNTIF(V18,"n")+COUNTIF(V5,"n")+COUNTIF(V17,"n")+COUNTIF(V14,"n")+COUNTIF(V20,"n")+COUNTIF(V11,"n")+COUNTIF(V8,"n")+COUNTIF(V12,"n")</f>
        <v>1</v>
      </c>
      <c r="W45" s="4418">
        <f t="shared" ref="W45:Z45" si="57">COUNTIF(W6,"n")+COUNTIF(W13,"n")+COUNTIF(W27,"n")+COUNTIF(W24,"n")+COUNTIF(W18,"n")+COUNTIF(W5,"n")+COUNTIF(W17,"n")+COUNTIF(W14,"n")+COUNTIF(W20,"n")+COUNTIF(W8,"n")+COUNTIF(W11,"n")+COUNTIF(W9,"n")</f>
        <v>1</v>
      </c>
      <c r="X45" s="4418">
        <f t="shared" si="57"/>
        <v>1</v>
      </c>
      <c r="Y45" s="4418">
        <f t="shared" si="57"/>
        <v>1</v>
      </c>
      <c r="Z45" s="4418">
        <f t="shared" si="57"/>
        <v>2</v>
      </c>
      <c r="AA45" s="4266">
        <f t="shared" ref="AA45:AC45" si="58">COUNTIF(AA6,"n")+COUNTIF(AA10,"n")+COUNTIF(AA27,"n")+COUNTIF(AA24,"n")+COUNTIF(AA18,"n")+COUNTIF(AA5,"n")+COUNTIF(AA17,"n")+COUNTIF(AA14,"n")+COUNTIF(AA20,"n")+COUNTIF(AA11,"n")+COUNTIF(AA8,"n")+COUNTIF(AA12,"n")</f>
        <v>2</v>
      </c>
      <c r="AB45" s="4418">
        <f t="shared" si="58"/>
        <v>1</v>
      </c>
      <c r="AC45" s="2727">
        <f t="shared" si="58"/>
        <v>1</v>
      </c>
      <c r="AD45" s="4418">
        <f t="shared" ref="AD45:AG45" si="59">COUNTIF(AD6,"n")+COUNTIF(AD13,"n")+COUNTIF(AD27,"n")+COUNTIF(AD24,"n")+COUNTIF(AD18,"n")+COUNTIF(AD5,"n")+COUNTIF(AD17,"n")+COUNTIF(AD14,"n")+COUNTIF(AD20,"n")+COUNTIF(AD8,"n")+COUNTIF(AD11,"n")+COUNTIF(AD9,"n")</f>
        <v>2</v>
      </c>
      <c r="AE45" s="4418">
        <f t="shared" si="59"/>
        <v>2</v>
      </c>
      <c r="AF45" s="4418">
        <f t="shared" si="59"/>
        <v>2</v>
      </c>
      <c r="AG45" s="4418">
        <f t="shared" si="59"/>
        <v>2</v>
      </c>
      <c r="AH45" s="4266">
        <f t="shared" ref="AH45:AJ45" si="60">COUNTIF(AH6,"n")+COUNTIF(AH10,"n")+COUNTIF(AH27,"n")+COUNTIF(AH24,"n")+COUNTIF(AH18,"n")+COUNTIF(AH5,"n")+COUNTIF(AH17,"n")+COUNTIF(AH14,"n")+COUNTIF(AH20,"n")+COUNTIF(AH11,"n")+COUNTIF(AH8,"n")+COUNTIF(AH12,"n")</f>
        <v>2</v>
      </c>
      <c r="AI45" s="4418">
        <f t="shared" si="60"/>
        <v>2</v>
      </c>
      <c r="AJ45" s="2727">
        <f t="shared" si="60"/>
        <v>1</v>
      </c>
      <c r="AK45" s="4418">
        <f t="shared" ref="AK45:AN45" si="61">COUNTIF(AK6,"n")+COUNTIF(AK13,"n")+COUNTIF(AK27,"n")+COUNTIF(AK24,"n")+COUNTIF(AK18,"n")+COUNTIF(AK5,"n")+COUNTIF(AK17,"n")+COUNTIF(AK14,"n")+COUNTIF(AK20,"n")+COUNTIF(AK8,"n")+COUNTIF(AK11,"n")+COUNTIF(AK9,"n")</f>
        <v>1</v>
      </c>
      <c r="AL45" s="4418">
        <f t="shared" si="61"/>
        <v>1</v>
      </c>
      <c r="AM45" s="4419">
        <f t="shared" si="61"/>
        <v>1</v>
      </c>
      <c r="AN45" s="4266">
        <f t="shared" si="61"/>
        <v>2</v>
      </c>
      <c r="AO45" s="4266">
        <f t="shared" ref="AO45:AQ45" si="62">COUNTIF(AO6,"n")+COUNTIF(AO10,"n")+COUNTIF(AO27,"n")+COUNTIF(AO24,"n")+COUNTIF(AO18,"n")+COUNTIF(AO5,"n")+COUNTIF(AO17,"n")+COUNTIF(AO14,"n")+COUNTIF(AO20,"n")+COUNTIF(AO11,"n")+COUNTIF(AO8,"n")+COUNTIF(AO12,"n")</f>
        <v>2</v>
      </c>
      <c r="AP45" s="4418">
        <f t="shared" si="62"/>
        <v>2</v>
      </c>
      <c r="AQ45" s="2727">
        <f t="shared" si="62"/>
        <v>2</v>
      </c>
      <c r="AY45" s="2507"/>
    </row>
    <row r="46" spans="1:51">
      <c r="A46" s="4034" t="s">
        <v>1551</v>
      </c>
      <c r="B46" s="4418">
        <f t="shared" ref="B46:AQ46" si="63">COUNTIF(B4:B6,"D")+COUNTIF(B8:B9,"D")+COUNTIF(B11:B12,"D")+COUNTIF(B14:B15,"D")+COUNTIF(B17:B18,"D")+COUNTIF(B20:B21,"D")+COUNTIF(B4:B6,"E")+COUNTIF(B8:B9,"E")+COUNTIF(B11:B12,"E")+COUNTIF(B14:B15,"E")+COUNTIF(B17:B18,"E")+COUNTIF(B20:B21,"E")</f>
        <v>9</v>
      </c>
      <c r="C46" s="4418">
        <f t="shared" si="63"/>
        <v>11</v>
      </c>
      <c r="D46" s="4418">
        <f t="shared" si="63"/>
        <v>6</v>
      </c>
      <c r="E46" s="4418">
        <f t="shared" si="63"/>
        <v>7</v>
      </c>
      <c r="F46" s="4418">
        <f t="shared" si="63"/>
        <v>6</v>
      </c>
      <c r="G46" s="4418">
        <f t="shared" si="63"/>
        <v>2</v>
      </c>
      <c r="H46" s="4759">
        <f t="shared" si="63"/>
        <v>2</v>
      </c>
      <c r="I46" s="4035">
        <f t="shared" si="63"/>
        <v>10</v>
      </c>
      <c r="J46" s="4418">
        <f t="shared" si="63"/>
        <v>8</v>
      </c>
      <c r="K46" s="4418">
        <f t="shared" si="63"/>
        <v>10</v>
      </c>
      <c r="L46" s="4418">
        <f t="shared" si="63"/>
        <v>6</v>
      </c>
      <c r="M46" s="4418">
        <f t="shared" si="63"/>
        <v>9</v>
      </c>
      <c r="N46" s="4418">
        <f t="shared" si="63"/>
        <v>2</v>
      </c>
      <c r="O46" s="4418">
        <f t="shared" si="63"/>
        <v>2</v>
      </c>
      <c r="P46" s="4418">
        <f t="shared" si="63"/>
        <v>9</v>
      </c>
      <c r="Q46" s="4418">
        <f t="shared" si="63"/>
        <v>9</v>
      </c>
      <c r="R46" s="4418">
        <f t="shared" si="63"/>
        <v>9</v>
      </c>
      <c r="S46" s="4418">
        <f t="shared" si="63"/>
        <v>8</v>
      </c>
      <c r="T46" s="4418">
        <f t="shared" si="63"/>
        <v>8</v>
      </c>
      <c r="U46" s="4418">
        <f t="shared" si="63"/>
        <v>2</v>
      </c>
      <c r="V46" s="4418">
        <f>COUNTIF(V4:V6,"D")+COUNTIF(V8:V9,"D")+COUNTIF(V11:V12,"D")+COUNTIF(V14:V15,"D")+COUNTIF(V17:V18,"D")+COUNTIF(V20:V21,"D")+COUNTIF(V4:V6,"E")+COUNTIF(V8:V9,"E")+COUNTIF(V11:V12,"E")+COUNTIF(V14:V15,"E")+COUNTIF(V17:V18,"E")+COUNTIF(V20:V21,"E")</f>
        <v>2</v>
      </c>
      <c r="W46" s="4418">
        <f t="shared" si="63"/>
        <v>11</v>
      </c>
      <c r="X46" s="4418">
        <f t="shared" si="63"/>
        <v>8</v>
      </c>
      <c r="Y46" s="4418">
        <f t="shared" si="63"/>
        <v>11</v>
      </c>
      <c r="Z46" s="4418">
        <f t="shared" si="63"/>
        <v>6</v>
      </c>
      <c r="AA46" s="4418">
        <f t="shared" si="63"/>
        <v>4</v>
      </c>
      <c r="AB46" s="4418">
        <f t="shared" si="63"/>
        <v>2</v>
      </c>
      <c r="AC46" s="4418">
        <f t="shared" si="63"/>
        <v>2</v>
      </c>
      <c r="AD46" s="4418">
        <f t="shared" si="63"/>
        <v>7</v>
      </c>
      <c r="AE46" s="4418">
        <f t="shared" si="63"/>
        <v>8</v>
      </c>
      <c r="AF46" s="4418">
        <f t="shared" si="63"/>
        <v>6</v>
      </c>
      <c r="AG46" s="4418">
        <f t="shared" si="63"/>
        <v>5</v>
      </c>
      <c r="AH46" s="4418">
        <f t="shared" si="63"/>
        <v>5</v>
      </c>
      <c r="AI46" s="4418">
        <f t="shared" si="63"/>
        <v>2</v>
      </c>
      <c r="AJ46" s="4418">
        <f t="shared" si="63"/>
        <v>2</v>
      </c>
      <c r="AK46" s="4418">
        <f t="shared" si="63"/>
        <v>7</v>
      </c>
      <c r="AL46" s="4418">
        <f t="shared" si="63"/>
        <v>7</v>
      </c>
      <c r="AM46" s="4419">
        <f t="shared" si="63"/>
        <v>7</v>
      </c>
      <c r="AN46" s="4266">
        <f t="shared" si="63"/>
        <v>5</v>
      </c>
      <c r="AO46" s="4418">
        <f t="shared" si="63"/>
        <v>8</v>
      </c>
      <c r="AP46" s="4418">
        <f t="shared" si="63"/>
        <v>2</v>
      </c>
      <c r="AQ46" s="4418">
        <f t="shared" si="63"/>
        <v>1</v>
      </c>
      <c r="AY46" s="2190"/>
    </row>
    <row r="47" spans="1:51">
      <c r="A47" s="4034" t="s">
        <v>1552</v>
      </c>
      <c r="B47" s="4418">
        <f t="shared" ref="B47:AQ47" si="64">COUNTIF(B13,"E")+COUNTIF(B13,"d")+COUNTIF(B7,"E")+COUNTIF(B7,"d")+COUNTIF(B16,"E")+COUNTIF(B16,"d")+COUNTIF(B10,"E")+COUNTIF(B10,"d")+COUNTIF(B22,"E")+COUNTIF(B22,"d")+COUNTIF(B19,"E")+COUNTIF(B19,"d")</f>
        <v>4</v>
      </c>
      <c r="C47" s="4418">
        <f t="shared" si="64"/>
        <v>4</v>
      </c>
      <c r="D47" s="4418">
        <f t="shared" si="64"/>
        <v>3</v>
      </c>
      <c r="E47" s="4418">
        <f t="shared" si="64"/>
        <v>5</v>
      </c>
      <c r="F47" s="4418">
        <f t="shared" si="64"/>
        <v>3</v>
      </c>
      <c r="G47" s="4418">
        <f t="shared" si="64"/>
        <v>1</v>
      </c>
      <c r="H47" s="4759">
        <f t="shared" si="64"/>
        <v>1</v>
      </c>
      <c r="I47" s="4035">
        <f t="shared" si="64"/>
        <v>5</v>
      </c>
      <c r="J47" s="4418">
        <f t="shared" si="64"/>
        <v>3</v>
      </c>
      <c r="K47" s="4418">
        <f t="shared" si="64"/>
        <v>4</v>
      </c>
      <c r="L47" s="4418">
        <f t="shared" si="64"/>
        <v>2</v>
      </c>
      <c r="M47" s="4418">
        <f t="shared" si="64"/>
        <v>4</v>
      </c>
      <c r="N47" s="4418">
        <f t="shared" si="64"/>
        <v>1</v>
      </c>
      <c r="O47" s="4418">
        <f t="shared" si="64"/>
        <v>1</v>
      </c>
      <c r="P47" s="4418">
        <f t="shared" si="64"/>
        <v>4</v>
      </c>
      <c r="Q47" s="4418">
        <f t="shared" si="64"/>
        <v>5</v>
      </c>
      <c r="R47" s="4418">
        <f t="shared" si="64"/>
        <v>4</v>
      </c>
      <c r="S47" s="4418">
        <f t="shared" si="64"/>
        <v>3</v>
      </c>
      <c r="T47" s="4418">
        <f t="shared" si="64"/>
        <v>3</v>
      </c>
      <c r="U47" s="4418">
        <f t="shared" si="64"/>
        <v>1</v>
      </c>
      <c r="V47" s="4418">
        <f t="shared" si="64"/>
        <v>1</v>
      </c>
      <c r="W47" s="4418">
        <f t="shared" si="64"/>
        <v>5</v>
      </c>
      <c r="X47" s="4418">
        <f t="shared" si="64"/>
        <v>4</v>
      </c>
      <c r="Y47" s="4418">
        <f t="shared" si="64"/>
        <v>5</v>
      </c>
      <c r="Z47" s="4418">
        <f t="shared" si="64"/>
        <v>3</v>
      </c>
      <c r="AA47" s="4418">
        <f t="shared" si="64"/>
        <v>4</v>
      </c>
      <c r="AB47" s="4418">
        <f t="shared" si="64"/>
        <v>1</v>
      </c>
      <c r="AC47" s="4418">
        <f t="shared" si="64"/>
        <v>1</v>
      </c>
      <c r="AD47" s="4418">
        <f t="shared" si="64"/>
        <v>2</v>
      </c>
      <c r="AE47" s="4418" t="e">
        <f>COUNTIF(AE13,"E")+COUNTIF(AE13,"d")+COUNTIF(#REF!,"E")+COUNTIF(#REF!,"d")+COUNTIF(AE16,"E")+COUNTIF(AE16,"d")+COUNTIF(AE10,"E")+COUNTIF(AE10,"d")+COUNTIF(AE22,"E")+COUNTIF(AE22,"d")+COUNTIF(AE19,"E")+COUNTIF(AE19,"d")</f>
        <v>#REF!</v>
      </c>
      <c r="AF47" s="4418" t="e">
        <f>COUNTIF(AF13,"E")+COUNTIF(AF13,"d")+COUNTIF(AE7,"E")+COUNTIF(AE7,"d")+COUNTIF(AF16,"E")+COUNTIF(AF16,"d")+COUNTIF(AF10,"E")+COUNTIF(AF10,"d")+COUNTIF(#REF!,"E")+COUNTIF(#REF!,"d")+COUNTIF(AF19,"E")+COUNTIF(AF19,"d")</f>
        <v>#REF!</v>
      </c>
      <c r="AG47" s="4418">
        <f t="shared" si="64"/>
        <v>3</v>
      </c>
      <c r="AH47" s="4418">
        <f t="shared" si="64"/>
        <v>2</v>
      </c>
      <c r="AI47" s="4418">
        <f t="shared" si="64"/>
        <v>1</v>
      </c>
      <c r="AJ47" s="4418">
        <f t="shared" si="64"/>
        <v>1</v>
      </c>
      <c r="AK47" s="4418">
        <f t="shared" si="64"/>
        <v>5</v>
      </c>
      <c r="AL47" s="4418">
        <f t="shared" si="64"/>
        <v>4</v>
      </c>
      <c r="AM47" s="4419">
        <f t="shared" si="64"/>
        <v>5</v>
      </c>
      <c r="AN47" s="4266">
        <f t="shared" si="64"/>
        <v>3</v>
      </c>
      <c r="AO47" s="4418">
        <f t="shared" si="64"/>
        <v>4</v>
      </c>
      <c r="AP47" s="4418">
        <f t="shared" si="64"/>
        <v>1</v>
      </c>
      <c r="AQ47" s="4418">
        <f t="shared" si="64"/>
        <v>1</v>
      </c>
    </row>
    <row r="48" spans="1:51">
      <c r="A48" s="4034" t="s">
        <v>1553</v>
      </c>
      <c r="B48" s="4418">
        <f t="shared" ref="B48:AQ48" si="65">COUNTIF(B5:B6,"E")+COUNTIF(B5:B6,"d")+COUNTIF(B8:B9,"E")+COUNTIF(B8:B9,"D")+COUNTIF(B11,"E")+COUNTIF(B11,"d")+COUNTIF(B14,"E")+COUNTIF(B14,"d")+COUNTIF(B17:B18,"E")+COUNTIF(B17:B18,"D")+COUNTIF(B20,"E")+COUNTIF(B20,"d")+COUNTIF(B5:B6,"D1")+COUNTIF(B8:B9,"D1")+COUNTIF(B11,"D1")+COUNTIF(B14,"D1")+COUNTIF(B17:B18,"D1")+COUNTIF(B20,"D1")</f>
        <v>6</v>
      </c>
      <c r="C48" s="4418">
        <f t="shared" si="65"/>
        <v>8</v>
      </c>
      <c r="D48" s="4418">
        <f t="shared" si="65"/>
        <v>4</v>
      </c>
      <c r="E48" s="4418">
        <f t="shared" si="65"/>
        <v>5</v>
      </c>
      <c r="F48" s="4418">
        <f t="shared" si="65"/>
        <v>4</v>
      </c>
      <c r="G48" s="4418">
        <f t="shared" si="65"/>
        <v>4</v>
      </c>
      <c r="H48" s="4759">
        <f t="shared" si="65"/>
        <v>1</v>
      </c>
      <c r="I48" s="4035">
        <f t="shared" si="65"/>
        <v>7</v>
      </c>
      <c r="J48" s="4418">
        <f t="shared" si="65"/>
        <v>6</v>
      </c>
      <c r="K48" s="4418">
        <f t="shared" si="65"/>
        <v>7</v>
      </c>
      <c r="L48" s="4418">
        <f t="shared" si="65"/>
        <v>5</v>
      </c>
      <c r="M48" s="4418">
        <f t="shared" si="65"/>
        <v>6</v>
      </c>
      <c r="N48" s="4418">
        <f t="shared" si="65"/>
        <v>1</v>
      </c>
      <c r="O48" s="4418">
        <f t="shared" si="65"/>
        <v>3</v>
      </c>
      <c r="P48" s="4418">
        <f t="shared" si="65"/>
        <v>6</v>
      </c>
      <c r="Q48" s="4418">
        <f t="shared" si="65"/>
        <v>6</v>
      </c>
      <c r="R48" s="4418">
        <f t="shared" si="65"/>
        <v>6</v>
      </c>
      <c r="S48" s="4418">
        <f t="shared" si="65"/>
        <v>5</v>
      </c>
      <c r="T48" s="4418">
        <f t="shared" si="65"/>
        <v>6</v>
      </c>
      <c r="U48" s="4418">
        <f t="shared" si="65"/>
        <v>1</v>
      </c>
      <c r="V48" s="4418">
        <f>COUNTIF(V5:V6,"E")+COUNTIF(V5:V6,"d")+COUNTIF(V8:V9,"E")+COUNTIF(V8:V9,"D")+COUNTIF(V11,"E")+COUNTIF(V11,"d")+COUNTIF(V14,"E")+COUNTIF(V14,"d")+COUNTIF(V17:V18,"E")+COUNTIF(V17:V18,"D")+COUNTIF(V20,"E")+COUNTIF(V20,"d")+COUNTIF(V5:V6,"D1")+COUNTIF(V8:V9,"D1")+COUNTIF(V11,"D1")+COUNTIF(V14,"D1")+COUNTIF(V17:V18,"D1")+COUNTIF(V20,"D1")</f>
        <v>2</v>
      </c>
      <c r="W48" s="4418">
        <f t="shared" si="65"/>
        <v>8</v>
      </c>
      <c r="X48" s="4418">
        <f t="shared" si="65"/>
        <v>6</v>
      </c>
      <c r="Y48" s="4418">
        <f t="shared" si="65"/>
        <v>8</v>
      </c>
      <c r="Z48" s="4418">
        <f t="shared" si="65"/>
        <v>4</v>
      </c>
      <c r="AA48" s="4418">
        <f t="shared" si="65"/>
        <v>2</v>
      </c>
      <c r="AB48" s="4418">
        <f t="shared" si="65"/>
        <v>1</v>
      </c>
      <c r="AC48" s="4418">
        <f t="shared" si="65"/>
        <v>2</v>
      </c>
      <c r="AD48" s="4418">
        <f t="shared" si="65"/>
        <v>6</v>
      </c>
      <c r="AE48" s="4418">
        <f t="shared" si="65"/>
        <v>6</v>
      </c>
      <c r="AF48" s="4418">
        <f t="shared" si="65"/>
        <v>5</v>
      </c>
      <c r="AG48" s="4418">
        <f t="shared" si="65"/>
        <v>3</v>
      </c>
      <c r="AH48" s="4418">
        <f t="shared" si="65"/>
        <v>3</v>
      </c>
      <c r="AI48" s="4418">
        <f t="shared" si="65"/>
        <v>1</v>
      </c>
      <c r="AJ48" s="4418">
        <f t="shared" si="65"/>
        <v>2</v>
      </c>
      <c r="AK48" s="4418">
        <f t="shared" si="65"/>
        <v>6</v>
      </c>
      <c r="AL48" s="4418">
        <f t="shared" si="65"/>
        <v>7</v>
      </c>
      <c r="AM48" s="4419">
        <f t="shared" si="65"/>
        <v>7</v>
      </c>
      <c r="AN48" s="4266">
        <f t="shared" si="65"/>
        <v>4</v>
      </c>
      <c r="AO48" s="4418">
        <f t="shared" si="65"/>
        <v>6</v>
      </c>
      <c r="AP48" s="4418">
        <f t="shared" si="65"/>
        <v>2</v>
      </c>
      <c r="AQ48" s="4418">
        <f t="shared" si="65"/>
        <v>1</v>
      </c>
    </row>
    <row r="49" spans="1:43">
      <c r="A49" s="4036" t="s">
        <v>784</v>
      </c>
      <c r="B49" s="3810">
        <f t="shared" ref="B49:AQ49" si="66">B46+B47</f>
        <v>13</v>
      </c>
      <c r="C49" s="3810">
        <f t="shared" si="66"/>
        <v>15</v>
      </c>
      <c r="D49" s="3810">
        <f t="shared" si="66"/>
        <v>9</v>
      </c>
      <c r="E49" s="3810">
        <f t="shared" si="66"/>
        <v>12</v>
      </c>
      <c r="F49" s="3810">
        <f t="shared" si="66"/>
        <v>9</v>
      </c>
      <c r="G49" s="3810">
        <f t="shared" si="66"/>
        <v>3</v>
      </c>
      <c r="H49" s="4757">
        <f t="shared" si="66"/>
        <v>3</v>
      </c>
      <c r="I49" s="4032">
        <f t="shared" si="66"/>
        <v>15</v>
      </c>
      <c r="J49" s="3810">
        <f t="shared" si="66"/>
        <v>11</v>
      </c>
      <c r="K49" s="3810">
        <f t="shared" si="66"/>
        <v>14</v>
      </c>
      <c r="L49" s="3810">
        <f t="shared" si="66"/>
        <v>8</v>
      </c>
      <c r="M49" s="4264">
        <f t="shared" si="66"/>
        <v>13</v>
      </c>
      <c r="N49" s="3810">
        <f t="shared" si="66"/>
        <v>3</v>
      </c>
      <c r="O49" s="2723">
        <f t="shared" si="66"/>
        <v>3</v>
      </c>
      <c r="P49" s="3810">
        <f t="shared" si="66"/>
        <v>13</v>
      </c>
      <c r="Q49" s="3810">
        <f t="shared" si="66"/>
        <v>14</v>
      </c>
      <c r="R49" s="3810">
        <f t="shared" si="66"/>
        <v>13</v>
      </c>
      <c r="S49" s="3810">
        <f t="shared" si="66"/>
        <v>11</v>
      </c>
      <c r="T49" s="4264">
        <f t="shared" si="66"/>
        <v>11</v>
      </c>
      <c r="U49" s="3810">
        <f t="shared" si="66"/>
        <v>3</v>
      </c>
      <c r="V49" s="2723">
        <f t="shared" si="66"/>
        <v>3</v>
      </c>
      <c r="W49" s="3810">
        <f t="shared" si="66"/>
        <v>16</v>
      </c>
      <c r="X49" s="3810">
        <f t="shared" si="66"/>
        <v>12</v>
      </c>
      <c r="Y49" s="3810">
        <f t="shared" si="66"/>
        <v>16</v>
      </c>
      <c r="Z49" s="3810">
        <f t="shared" si="66"/>
        <v>9</v>
      </c>
      <c r="AA49" s="4264">
        <f t="shared" si="66"/>
        <v>8</v>
      </c>
      <c r="AB49" s="3810">
        <f t="shared" si="66"/>
        <v>3</v>
      </c>
      <c r="AC49" s="2723">
        <f t="shared" si="66"/>
        <v>3</v>
      </c>
      <c r="AD49" s="3810">
        <f t="shared" si="66"/>
        <v>9</v>
      </c>
      <c r="AE49" s="3810" t="e">
        <f t="shared" si="66"/>
        <v>#REF!</v>
      </c>
      <c r="AF49" s="3810" t="e">
        <f t="shared" si="66"/>
        <v>#REF!</v>
      </c>
      <c r="AG49" s="3810">
        <f t="shared" si="66"/>
        <v>8</v>
      </c>
      <c r="AH49" s="4264">
        <f t="shared" si="66"/>
        <v>7</v>
      </c>
      <c r="AI49" s="3810">
        <f t="shared" si="66"/>
        <v>3</v>
      </c>
      <c r="AJ49" s="2723">
        <f t="shared" si="66"/>
        <v>3</v>
      </c>
      <c r="AK49" s="3810">
        <f t="shared" si="66"/>
        <v>12</v>
      </c>
      <c r="AL49" s="3810">
        <f t="shared" si="66"/>
        <v>11</v>
      </c>
      <c r="AM49" s="3811">
        <f t="shared" si="66"/>
        <v>12</v>
      </c>
      <c r="AN49" s="4264">
        <f t="shared" si="66"/>
        <v>8</v>
      </c>
      <c r="AO49" s="4264">
        <f t="shared" si="66"/>
        <v>12</v>
      </c>
      <c r="AP49" s="3810">
        <f t="shared" si="66"/>
        <v>3</v>
      </c>
      <c r="AQ49" s="2723">
        <f t="shared" si="66"/>
        <v>2</v>
      </c>
    </row>
    <row r="50" spans="1:43">
      <c r="A50" s="4821" t="s">
        <v>4</v>
      </c>
      <c r="B50" s="3810">
        <f t="shared" ref="B50:AQ50" si="67">COUNTIF(B4:B22,"n")</f>
        <v>3</v>
      </c>
      <c r="C50" s="3810">
        <f t="shared" si="67"/>
        <v>3</v>
      </c>
      <c r="D50" s="3810">
        <f t="shared" si="67"/>
        <v>3</v>
      </c>
      <c r="E50" s="3810">
        <f t="shared" si="67"/>
        <v>3</v>
      </c>
      <c r="F50" s="3810">
        <f t="shared" si="67"/>
        <v>3</v>
      </c>
      <c r="G50" s="3810">
        <f t="shared" si="67"/>
        <v>3</v>
      </c>
      <c r="H50" s="4757">
        <f t="shared" si="67"/>
        <v>3</v>
      </c>
      <c r="I50" s="4032">
        <f t="shared" si="67"/>
        <v>3</v>
      </c>
      <c r="J50" s="3810">
        <f t="shared" si="67"/>
        <v>3</v>
      </c>
      <c r="K50" s="3810">
        <f t="shared" si="67"/>
        <v>3</v>
      </c>
      <c r="L50" s="3810">
        <f t="shared" si="67"/>
        <v>3</v>
      </c>
      <c r="M50" s="4264">
        <f t="shared" si="67"/>
        <v>3</v>
      </c>
      <c r="N50" s="3810">
        <f t="shared" si="67"/>
        <v>3</v>
      </c>
      <c r="O50" s="2723">
        <f t="shared" si="67"/>
        <v>3</v>
      </c>
      <c r="P50" s="3810">
        <f t="shared" si="67"/>
        <v>3</v>
      </c>
      <c r="Q50" s="3810">
        <f t="shared" si="67"/>
        <v>3</v>
      </c>
      <c r="R50" s="3810">
        <f t="shared" si="67"/>
        <v>3</v>
      </c>
      <c r="S50" s="3810">
        <f t="shared" si="67"/>
        <v>3</v>
      </c>
      <c r="T50" s="4264">
        <f t="shared" si="67"/>
        <v>3</v>
      </c>
      <c r="U50" s="3810">
        <f t="shared" si="67"/>
        <v>3</v>
      </c>
      <c r="V50" s="2723">
        <f t="shared" si="67"/>
        <v>3</v>
      </c>
      <c r="W50" s="3810">
        <f t="shared" si="67"/>
        <v>3</v>
      </c>
      <c r="X50" s="3810">
        <f t="shared" si="67"/>
        <v>3</v>
      </c>
      <c r="Y50" s="3810">
        <f t="shared" si="67"/>
        <v>3</v>
      </c>
      <c r="Z50" s="3810">
        <f t="shared" si="67"/>
        <v>3</v>
      </c>
      <c r="AA50" s="4264">
        <f>COUNTIF(AA4:AA22,"n")</f>
        <v>3</v>
      </c>
      <c r="AB50" s="3810">
        <f t="shared" si="67"/>
        <v>3</v>
      </c>
      <c r="AC50" s="2723">
        <f t="shared" si="67"/>
        <v>3</v>
      </c>
      <c r="AD50" s="3810">
        <f t="shared" si="67"/>
        <v>3</v>
      </c>
      <c r="AE50" s="3810">
        <f t="shared" si="67"/>
        <v>3</v>
      </c>
      <c r="AF50" s="3810">
        <f>COUNTIF(AF4:AF22,"n")</f>
        <v>3</v>
      </c>
      <c r="AG50" s="3810">
        <f t="shared" si="67"/>
        <v>3</v>
      </c>
      <c r="AH50" s="4264">
        <f t="shared" si="67"/>
        <v>3</v>
      </c>
      <c r="AI50" s="3810">
        <f t="shared" si="67"/>
        <v>3</v>
      </c>
      <c r="AJ50" s="2723">
        <f t="shared" si="67"/>
        <v>3</v>
      </c>
      <c r="AK50" s="3810">
        <f t="shared" si="67"/>
        <v>3</v>
      </c>
      <c r="AL50" s="3810">
        <f t="shared" si="67"/>
        <v>3</v>
      </c>
      <c r="AM50" s="3811">
        <f t="shared" si="67"/>
        <v>3</v>
      </c>
      <c r="AN50" s="4264">
        <f t="shared" si="67"/>
        <v>3</v>
      </c>
      <c r="AO50" s="4264">
        <f t="shared" si="67"/>
        <v>3</v>
      </c>
      <c r="AP50" s="3810">
        <f t="shared" si="67"/>
        <v>3</v>
      </c>
      <c r="AQ50" s="2723">
        <f t="shared" si="67"/>
        <v>3</v>
      </c>
    </row>
    <row r="51" spans="1:43" ht="17.25" thickBot="1">
      <c r="A51" s="4822" t="s">
        <v>1841</v>
      </c>
      <c r="B51" s="4424">
        <f t="shared" ref="B51:L51" si="68">COUNTIF(B13,"N")+COUNTIF(B10,"N")+COUNTIF(B7,"N")+COUNTIF(B16,"N")+COUNTIF(B19,"N")+COUNTIF(B22,"N")</f>
        <v>1</v>
      </c>
      <c r="C51" s="4424">
        <f t="shared" si="68"/>
        <v>1</v>
      </c>
      <c r="D51" s="4424">
        <f t="shared" si="68"/>
        <v>1</v>
      </c>
      <c r="E51" s="4424">
        <f t="shared" si="68"/>
        <v>1</v>
      </c>
      <c r="F51" s="4424">
        <f t="shared" si="68"/>
        <v>1</v>
      </c>
      <c r="G51" s="4424">
        <f t="shared" si="68"/>
        <v>1</v>
      </c>
      <c r="H51" s="4760">
        <f t="shared" si="68"/>
        <v>1</v>
      </c>
      <c r="I51" s="4761">
        <f t="shared" si="68"/>
        <v>1</v>
      </c>
      <c r="J51" s="4424">
        <f t="shared" si="68"/>
        <v>1</v>
      </c>
      <c r="K51" s="4424">
        <f t="shared" si="68"/>
        <v>1</v>
      </c>
      <c r="L51" s="4424">
        <f t="shared" si="68"/>
        <v>1</v>
      </c>
      <c r="M51" s="4423">
        <f t="shared" ref="M51:O51" si="69">COUNTIF(M10,"N")+COUNTIF(M13,"N")+COUNTIF(M7,"N")+COUNTIF(M16,"N")+COUNTIF(M19,"N")+COUNTIF(M22,"N")</f>
        <v>1</v>
      </c>
      <c r="N51" s="4424">
        <f t="shared" si="69"/>
        <v>1</v>
      </c>
      <c r="O51" s="4823">
        <f t="shared" si="69"/>
        <v>1</v>
      </c>
      <c r="P51" s="4424">
        <f t="shared" ref="P51:S51" si="70">COUNTIF(P13,"N")+COUNTIF(P10,"N")+COUNTIF(P7,"N")+COUNTIF(P16,"N")+COUNTIF(P19,"N")+COUNTIF(P22,"N")</f>
        <v>1</v>
      </c>
      <c r="Q51" s="4424">
        <f t="shared" si="70"/>
        <v>1</v>
      </c>
      <c r="R51" s="4424">
        <f t="shared" si="70"/>
        <v>1</v>
      </c>
      <c r="S51" s="4424">
        <f t="shared" si="70"/>
        <v>1</v>
      </c>
      <c r="T51" s="4423">
        <f t="shared" ref="T51:V51" si="71">COUNTIF(T10,"N")+COUNTIF(T13,"N")+COUNTIF(T7,"N")+COUNTIF(T16,"N")+COUNTIF(T19,"N")+COUNTIF(T22,"N")</f>
        <v>1</v>
      </c>
      <c r="U51" s="4424">
        <f t="shared" si="71"/>
        <v>1</v>
      </c>
      <c r="V51" s="4823">
        <f t="shared" si="71"/>
        <v>1</v>
      </c>
      <c r="W51" s="4424">
        <f t="shared" ref="W51:Z51" si="72">COUNTIF(W13,"N")+COUNTIF(W10,"N")+COUNTIF(W7,"N")+COUNTIF(W16,"N")+COUNTIF(W19,"N")+COUNTIF(W22,"N")</f>
        <v>1</v>
      </c>
      <c r="X51" s="4424">
        <f t="shared" si="72"/>
        <v>1</v>
      </c>
      <c r="Y51" s="4424">
        <f t="shared" si="72"/>
        <v>1</v>
      </c>
      <c r="Z51" s="4424">
        <f t="shared" si="72"/>
        <v>1</v>
      </c>
      <c r="AA51" s="4423">
        <f t="shared" ref="AA51:AC51" si="73">COUNTIF(AA10,"N")+COUNTIF(AA13,"N")+COUNTIF(AA7,"N")+COUNTIF(AA16,"N")+COUNTIF(AA19,"N")+COUNTIF(AA22,"N")</f>
        <v>1</v>
      </c>
      <c r="AB51" s="4424">
        <f t="shared" si="73"/>
        <v>1</v>
      </c>
      <c r="AC51" s="4823">
        <f t="shared" si="73"/>
        <v>1</v>
      </c>
      <c r="AD51" s="4424">
        <f t="shared" ref="AD51:AG51" si="74">COUNTIF(AD13,"N")+COUNTIF(AD10,"N")+COUNTIF(AD7,"N")+COUNTIF(AD16,"N")+COUNTIF(AD19,"N")+COUNTIF(AD22,"N")</f>
        <v>1</v>
      </c>
      <c r="AE51" s="4424" t="e">
        <f>COUNTIF(AE13,"N")+COUNTIF(AE10,"N")+COUNTIF(#REF!,"N")+COUNTIF(AE16,"N")+COUNTIF(AE19,"N")+COUNTIF(AE22,"N")</f>
        <v>#REF!</v>
      </c>
      <c r="AF51" s="4424" t="e">
        <f>COUNTIF(AF13,"N")+COUNTIF(AF10,"N")+COUNTIF(AE7,"N")+COUNTIF(AF16,"N")+COUNTIF(AF19,"N")+COUNTIF(#REF!,"N")</f>
        <v>#REF!</v>
      </c>
      <c r="AG51" s="4424">
        <f t="shared" si="74"/>
        <v>1</v>
      </c>
      <c r="AH51" s="4423">
        <f t="shared" ref="AH51:AJ51" si="75">COUNTIF(AH10,"N")+COUNTIF(AH13,"N")+COUNTIF(AH7,"N")+COUNTIF(AH16,"N")+COUNTIF(AH19,"N")+COUNTIF(AH22,"N")</f>
        <v>1</v>
      </c>
      <c r="AI51" s="4424">
        <f t="shared" si="75"/>
        <v>1</v>
      </c>
      <c r="AJ51" s="4823">
        <f t="shared" si="75"/>
        <v>1</v>
      </c>
      <c r="AK51" s="4424">
        <f t="shared" ref="AK51:AN51" si="76">COUNTIF(AK13,"N")+COUNTIF(AK10,"N")+COUNTIF(AK7,"N")+COUNTIF(AK16,"N")+COUNTIF(AK19,"N")+COUNTIF(AK22,"N")</f>
        <v>1</v>
      </c>
      <c r="AL51" s="4424">
        <f t="shared" si="76"/>
        <v>1</v>
      </c>
      <c r="AM51" s="4425">
        <f t="shared" si="76"/>
        <v>1</v>
      </c>
      <c r="AN51" s="4423">
        <f t="shared" si="76"/>
        <v>1</v>
      </c>
      <c r="AO51" s="4423">
        <f t="shared" ref="AO51:AQ51" si="77">COUNTIF(AO10,"N")+COUNTIF(AO13,"N")+COUNTIF(AO7,"N")+COUNTIF(AO16,"N")+COUNTIF(AO19,"N")+COUNTIF(AO22,"N")</f>
        <v>1</v>
      </c>
      <c r="AP51" s="4424">
        <f t="shared" si="77"/>
        <v>1</v>
      </c>
      <c r="AQ51" s="4823">
        <f t="shared" si="77"/>
        <v>1</v>
      </c>
    </row>
  </sheetData>
  <mergeCells count="5">
    <mergeCell ref="B1:H1"/>
    <mergeCell ref="I1:AL1"/>
    <mergeCell ref="AN1:AQ1"/>
    <mergeCell ref="AR1:AY2"/>
    <mergeCell ref="AZ1:BC12"/>
  </mergeCells>
  <phoneticPr fontId="3" type="noConversion"/>
  <pageMargins left="0.7" right="0.7" top="0.75" bottom="0.75" header="0.3" footer="0.3"/>
  <pageSetup paperSize="9" orientation="landscape" horizontalDpi="300" verticalDpi="300" r:id="rId1"/>
  <colBreaks count="1" manualBreakCount="1">
    <brk id="43" max="31"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790B6-D7A0-41CA-BF97-6FF69F138497}">
  <dimension ref="A1:BC52"/>
  <sheetViews>
    <sheetView topLeftCell="A2" workbookViewId="0">
      <selection activeCell="AF16" sqref="AF16"/>
    </sheetView>
  </sheetViews>
  <sheetFormatPr defaultRowHeight="16.5"/>
  <cols>
    <col min="1" max="1" width="8.75" customWidth="1"/>
    <col min="2" max="2" width="0.25" hidden="1" customWidth="1"/>
    <col min="3" max="5" width="3.5" hidden="1" customWidth="1"/>
    <col min="6" max="6" width="0.125" hidden="1" customWidth="1"/>
    <col min="7" max="8" width="3.5" hidden="1" customWidth="1"/>
    <col min="9" max="9" width="0.125" hidden="1" customWidth="1"/>
    <col min="10" max="10" width="3.5" style="3495" hidden="1" customWidth="1"/>
    <col min="11" max="11" width="3.625" style="3647" hidden="1" customWidth="1"/>
    <col min="12" max="12" width="0.125" style="3647" hidden="1" customWidth="1"/>
    <col min="13" max="13" width="3.375" style="3495" hidden="1" customWidth="1"/>
    <col min="14" max="14" width="3.5" hidden="1" customWidth="1"/>
    <col min="15" max="15" width="3.5" style="3647" hidden="1" customWidth="1"/>
    <col min="16" max="16" width="3.5" style="3495" hidden="1" customWidth="1"/>
    <col min="17" max="24" width="3.5" hidden="1" customWidth="1"/>
    <col min="25" max="40" width="3.5" customWidth="1"/>
    <col min="41" max="45" width="3.25" customWidth="1"/>
    <col min="46" max="46" width="3.125" customWidth="1"/>
    <col min="47" max="48" width="3.25" customWidth="1"/>
    <col min="49" max="49" width="2" customWidth="1"/>
  </cols>
  <sheetData>
    <row r="1" spans="1:50"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4585"/>
    </row>
    <row r="2" spans="1:50" ht="14.65" customHeight="1" thickBot="1">
      <c r="A2" s="4877"/>
      <c r="B2" s="6343" t="s">
        <v>2290</v>
      </c>
      <c r="C2" s="6343"/>
      <c r="D2" s="6343"/>
      <c r="E2" s="6411" t="s">
        <v>1923</v>
      </c>
      <c r="F2" s="6412"/>
      <c r="G2" s="6412"/>
      <c r="H2" s="6412"/>
      <c r="I2" s="6412"/>
      <c r="J2" s="6412"/>
      <c r="K2" s="6412"/>
      <c r="L2" s="6412"/>
      <c r="M2" s="6412"/>
      <c r="N2" s="6412"/>
      <c r="O2" s="6412"/>
      <c r="P2" s="6412"/>
      <c r="Q2" s="6412"/>
      <c r="R2" s="6412"/>
      <c r="S2" s="6412"/>
      <c r="T2" s="6412"/>
      <c r="U2" s="6412"/>
      <c r="V2" s="6412"/>
      <c r="W2" s="6412"/>
      <c r="X2" s="6412"/>
      <c r="Y2" s="6412"/>
      <c r="Z2" s="6412"/>
      <c r="AA2" s="6412"/>
      <c r="AB2" s="6412"/>
      <c r="AC2" s="6412"/>
      <c r="AD2" s="6412"/>
      <c r="AE2" s="6412"/>
      <c r="AF2" s="3"/>
      <c r="AG2" s="6346" t="s">
        <v>2342</v>
      </c>
      <c r="AH2" s="6346"/>
      <c r="AI2" s="6346"/>
      <c r="AJ2" s="6346"/>
      <c r="AK2" s="6346"/>
      <c r="AL2" s="6346"/>
      <c r="AM2" s="6346"/>
      <c r="AN2" s="6346"/>
      <c r="AO2" s="6321" t="s">
        <v>1</v>
      </c>
      <c r="AP2" s="6321"/>
      <c r="AQ2" s="6321"/>
      <c r="AR2" s="6321"/>
      <c r="AS2" s="6321"/>
      <c r="AT2" s="6321"/>
      <c r="AU2" s="6321"/>
      <c r="AV2" s="6322"/>
    </row>
    <row r="3" spans="1:50" ht="14.65" customHeight="1" thickBot="1">
      <c r="A3" s="1780" t="s">
        <v>0</v>
      </c>
      <c r="B3" s="5779">
        <v>29</v>
      </c>
      <c r="C3" s="5780">
        <v>30</v>
      </c>
      <c r="D3" s="5781">
        <v>31</v>
      </c>
      <c r="E3" s="5779">
        <v>1</v>
      </c>
      <c r="F3" s="5780">
        <v>2</v>
      </c>
      <c r="G3" s="2402">
        <v>3</v>
      </c>
      <c r="H3" s="4825">
        <v>4</v>
      </c>
      <c r="I3" s="5782">
        <v>5</v>
      </c>
      <c r="J3" s="5780">
        <v>6</v>
      </c>
      <c r="K3" s="5780">
        <v>7</v>
      </c>
      <c r="L3" s="5780">
        <v>8</v>
      </c>
      <c r="M3" s="2402">
        <v>9</v>
      </c>
      <c r="N3" s="5780">
        <v>10</v>
      </c>
      <c r="O3" s="5783">
        <v>11</v>
      </c>
      <c r="P3" s="4668">
        <v>12</v>
      </c>
      <c r="Q3" s="2402">
        <v>16</v>
      </c>
      <c r="R3" s="2402">
        <v>17</v>
      </c>
      <c r="S3" s="5781">
        <v>18</v>
      </c>
      <c r="T3" s="4675">
        <v>19</v>
      </c>
      <c r="U3" s="2402">
        <v>20</v>
      </c>
      <c r="V3" s="5780">
        <v>21</v>
      </c>
      <c r="W3" s="5780">
        <v>22</v>
      </c>
      <c r="X3" s="2402">
        <v>23</v>
      </c>
      <c r="Y3" s="2402">
        <v>24</v>
      </c>
      <c r="Z3" s="5783">
        <v>25</v>
      </c>
      <c r="AA3" s="4668">
        <v>26</v>
      </c>
      <c r="AB3" s="2402">
        <v>27</v>
      </c>
      <c r="AC3" s="5780">
        <v>28</v>
      </c>
      <c r="AD3" s="5780">
        <v>29</v>
      </c>
      <c r="AE3" s="5780">
        <v>30</v>
      </c>
      <c r="AF3" s="5781">
        <v>31</v>
      </c>
      <c r="AG3" s="5784">
        <v>1</v>
      </c>
      <c r="AH3" s="5782">
        <v>2</v>
      </c>
      <c r="AI3" s="5782">
        <v>3</v>
      </c>
      <c r="AJ3" s="5782">
        <v>4</v>
      </c>
      <c r="AK3" s="5780">
        <v>5</v>
      </c>
      <c r="AL3" s="5780">
        <v>6</v>
      </c>
      <c r="AM3" s="5783">
        <v>7</v>
      </c>
      <c r="AN3" s="5781">
        <v>8</v>
      </c>
      <c r="AO3" s="6405"/>
      <c r="AP3" s="6405"/>
      <c r="AQ3" s="6405"/>
      <c r="AR3" s="6405"/>
      <c r="AS3" s="6405"/>
      <c r="AT3" s="6405"/>
      <c r="AU3" s="6405"/>
      <c r="AV3" s="6406"/>
      <c r="AX3" s="5776">
        <v>8.26</v>
      </c>
    </row>
    <row r="4" spans="1:50" ht="14.45" customHeight="1" thickBot="1">
      <c r="A4" s="5778" t="s">
        <v>7</v>
      </c>
      <c r="B4" s="5785" t="s">
        <v>13</v>
      </c>
      <c r="C4" s="5786" t="s">
        <v>14</v>
      </c>
      <c r="D4" s="5787" t="s">
        <v>8</v>
      </c>
      <c r="E4" s="5788" t="s">
        <v>9</v>
      </c>
      <c r="F4" s="5789" t="s">
        <v>10</v>
      </c>
      <c r="G4" s="5790" t="s">
        <v>11</v>
      </c>
      <c r="H4" s="5791" t="s">
        <v>12</v>
      </c>
      <c r="I4" s="5792" t="s">
        <v>182</v>
      </c>
      <c r="J4" s="5790" t="s">
        <v>60</v>
      </c>
      <c r="K4" s="5790" t="s">
        <v>224</v>
      </c>
      <c r="L4" s="5790" t="s">
        <v>225</v>
      </c>
      <c r="M4" s="5786" t="s">
        <v>226</v>
      </c>
      <c r="N4" s="5793" t="s">
        <v>208</v>
      </c>
      <c r="O4" s="5794" t="s">
        <v>550</v>
      </c>
      <c r="P4" s="5788" t="s">
        <v>13</v>
      </c>
      <c r="Q4" s="5786" t="s">
        <v>10</v>
      </c>
      <c r="R4" s="5793" t="s">
        <v>11</v>
      </c>
      <c r="S4" s="5795" t="s">
        <v>12</v>
      </c>
      <c r="T4" s="5792" t="s">
        <v>13</v>
      </c>
      <c r="U4" s="5790" t="s">
        <v>14</v>
      </c>
      <c r="V4" s="5790" t="s">
        <v>8</v>
      </c>
      <c r="W4" s="5790" t="s">
        <v>9</v>
      </c>
      <c r="X4" s="5786" t="s">
        <v>10</v>
      </c>
      <c r="Y4" s="5793" t="s">
        <v>11</v>
      </c>
      <c r="Z4" s="5794" t="s">
        <v>12</v>
      </c>
      <c r="AA4" s="5788" t="s">
        <v>13</v>
      </c>
      <c r="AB4" s="5790" t="s">
        <v>14</v>
      </c>
      <c r="AC4" s="5790" t="s">
        <v>8</v>
      </c>
      <c r="AD4" s="5790" t="s">
        <v>9</v>
      </c>
      <c r="AE4" s="5786" t="s">
        <v>10</v>
      </c>
      <c r="AF4" s="5787" t="s">
        <v>11</v>
      </c>
      <c r="AG4" s="5796" t="s">
        <v>12</v>
      </c>
      <c r="AH4" s="5797" t="s">
        <v>13</v>
      </c>
      <c r="AI4" s="5798" t="s">
        <v>14</v>
      </c>
      <c r="AJ4" s="5798" t="s">
        <v>8</v>
      </c>
      <c r="AK4" s="5798" t="s">
        <v>9</v>
      </c>
      <c r="AL4" s="5799" t="s">
        <v>10</v>
      </c>
      <c r="AM4" s="5800" t="s">
        <v>11</v>
      </c>
      <c r="AN4" s="5801" t="s">
        <v>12</v>
      </c>
      <c r="AO4" s="1556" t="s">
        <v>2</v>
      </c>
      <c r="AP4" s="1554" t="s">
        <v>3</v>
      </c>
      <c r="AQ4" s="1554" t="s">
        <v>4</v>
      </c>
      <c r="AR4" s="1554" t="s">
        <v>5</v>
      </c>
      <c r="AS4" s="1776" t="s">
        <v>775</v>
      </c>
      <c r="AT4" s="1776" t="s">
        <v>1169</v>
      </c>
      <c r="AU4" s="1776" t="s">
        <v>777</v>
      </c>
      <c r="AV4" s="1555" t="s">
        <v>6</v>
      </c>
      <c r="AX4" s="5777" t="s">
        <v>2343</v>
      </c>
    </row>
    <row r="5" spans="1:50" ht="0.6" customHeight="1">
      <c r="A5" s="4269" t="s">
        <v>490</v>
      </c>
      <c r="B5" s="5814" t="s">
        <v>566</v>
      </c>
      <c r="C5" s="5814" t="s">
        <v>566</v>
      </c>
      <c r="D5" s="5814" t="s">
        <v>566</v>
      </c>
      <c r="E5" s="5814" t="s">
        <v>566</v>
      </c>
      <c r="F5" s="5814" t="s">
        <v>566</v>
      </c>
      <c r="G5" s="5814" t="s">
        <v>566</v>
      </c>
      <c r="H5" s="5814" t="s">
        <v>566</v>
      </c>
      <c r="I5" s="5814" t="s">
        <v>566</v>
      </c>
      <c r="J5" s="5814" t="s">
        <v>566</v>
      </c>
      <c r="K5" s="5814" t="s">
        <v>566</v>
      </c>
      <c r="L5" s="5814" t="s">
        <v>566</v>
      </c>
      <c r="M5" s="5814" t="s">
        <v>566</v>
      </c>
      <c r="N5" s="5814" t="s">
        <v>566</v>
      </c>
      <c r="O5" s="5814" t="s">
        <v>566</v>
      </c>
      <c r="P5" s="5814" t="s">
        <v>566</v>
      </c>
      <c r="Q5" s="5814" t="s">
        <v>566</v>
      </c>
      <c r="R5" s="5814" t="s">
        <v>566</v>
      </c>
      <c r="S5" s="5814" t="s">
        <v>566</v>
      </c>
      <c r="T5" s="5814" t="s">
        <v>566</v>
      </c>
      <c r="U5" s="5814" t="s">
        <v>566</v>
      </c>
      <c r="V5" s="5814" t="s">
        <v>566</v>
      </c>
      <c r="W5" s="5814" t="s">
        <v>566</v>
      </c>
      <c r="X5" s="5814" t="s">
        <v>566</v>
      </c>
      <c r="Y5" s="5814" t="s">
        <v>566</v>
      </c>
      <c r="Z5" s="5814" t="s">
        <v>566</v>
      </c>
      <c r="AA5" s="5814" t="s">
        <v>566</v>
      </c>
      <c r="AB5" s="5814" t="s">
        <v>566</v>
      </c>
      <c r="AC5" s="5814" t="s">
        <v>566</v>
      </c>
      <c r="AD5" s="5814" t="s">
        <v>566</v>
      </c>
      <c r="AE5" s="5814" t="s">
        <v>566</v>
      </c>
      <c r="AF5" s="5814" t="s">
        <v>566</v>
      </c>
      <c r="AG5" s="5814" t="s">
        <v>566</v>
      </c>
      <c r="AH5" s="5814" t="s">
        <v>566</v>
      </c>
      <c r="AI5" s="5814" t="s">
        <v>566</v>
      </c>
      <c r="AJ5" s="5814" t="s">
        <v>566</v>
      </c>
      <c r="AK5" s="5814" t="s">
        <v>566</v>
      </c>
      <c r="AL5" s="5814" t="s">
        <v>566</v>
      </c>
      <c r="AM5" s="5814" t="s">
        <v>566</v>
      </c>
      <c r="AN5" s="5814" t="s">
        <v>566</v>
      </c>
      <c r="AO5" s="1590">
        <f t="shared" ref="AO5:AO33" si="0">COUNTIF(E5:AF5,$AO$4)</f>
        <v>0</v>
      </c>
      <c r="AP5" s="16">
        <f t="shared" ref="AP5:AP33" si="1">COUNTIF(E5:AF5,$AP$4)</f>
        <v>0</v>
      </c>
      <c r="AQ5" s="16">
        <f t="shared" ref="AQ5:AQ33" si="2">COUNTIF(E5:AF5,$AQ$4)</f>
        <v>0</v>
      </c>
      <c r="AR5" s="16">
        <f t="shared" ref="AR5:AR37" si="3">COUNTIF(E5:AF5,$AR$4)</f>
        <v>0</v>
      </c>
      <c r="AS5" s="1777">
        <f t="shared" ref="AS5:AS33" si="4">COUNTIF(E5:AF5,$AS$4)</f>
        <v>0</v>
      </c>
      <c r="AT5" s="1777" t="e">
        <f>IF(#REF!="off",0,1)</f>
        <v>#REF!</v>
      </c>
      <c r="AU5" s="1777">
        <v>0</v>
      </c>
      <c r="AV5" s="1591">
        <f>(AP5*2)+(AQ5*2)+AS5</f>
        <v>0</v>
      </c>
      <c r="AX5" t="s">
        <v>2344</v>
      </c>
    </row>
    <row r="6" spans="1:50" ht="14.65" customHeight="1" thickBot="1">
      <c r="A6" s="5815" t="s">
        <v>36</v>
      </c>
      <c r="B6" s="2068" t="s">
        <v>3</v>
      </c>
      <c r="C6" s="1987" t="s">
        <v>2</v>
      </c>
      <c r="D6" s="2119" t="s">
        <v>2</v>
      </c>
      <c r="E6" s="2068" t="s">
        <v>3</v>
      </c>
      <c r="F6" s="1987" t="s">
        <v>2</v>
      </c>
      <c r="G6" s="1982" t="s">
        <v>16</v>
      </c>
      <c r="H6" s="1997" t="s">
        <v>16</v>
      </c>
      <c r="I6" s="4480" t="s">
        <v>2</v>
      </c>
      <c r="J6" s="1987" t="s">
        <v>2</v>
      </c>
      <c r="K6" s="1987" t="s">
        <v>2</v>
      </c>
      <c r="L6" s="1982" t="s">
        <v>16</v>
      </c>
      <c r="M6" s="1989" t="s">
        <v>4</v>
      </c>
      <c r="N6" s="1989" t="s">
        <v>4</v>
      </c>
      <c r="O6" s="1997" t="s">
        <v>16</v>
      </c>
      <c r="P6" s="2068" t="s">
        <v>3</v>
      </c>
      <c r="Q6" s="1987" t="s">
        <v>2</v>
      </c>
      <c r="R6" s="1982" t="s">
        <v>16</v>
      </c>
      <c r="S6" s="1997" t="s">
        <v>16</v>
      </c>
      <c r="T6" s="4480" t="s">
        <v>2</v>
      </c>
      <c r="U6" s="1987" t="s">
        <v>2</v>
      </c>
      <c r="V6" s="1989" t="s">
        <v>4</v>
      </c>
      <c r="W6" s="1989" t="s">
        <v>4</v>
      </c>
      <c r="X6" s="1982" t="s">
        <v>16</v>
      </c>
      <c r="Y6" s="2014" t="s">
        <v>3</v>
      </c>
      <c r="Z6" s="3395" t="s">
        <v>16</v>
      </c>
      <c r="AA6" s="2074" t="s">
        <v>2</v>
      </c>
      <c r="AB6" s="4956" t="s">
        <v>58</v>
      </c>
      <c r="AC6" s="1987" t="s">
        <v>2</v>
      </c>
      <c r="AD6" s="1978" t="s">
        <v>3</v>
      </c>
      <c r="AE6" s="2059" t="s">
        <v>3</v>
      </c>
      <c r="AF6" s="1997" t="s">
        <v>16</v>
      </c>
      <c r="AG6" s="4485" t="s">
        <v>16</v>
      </c>
      <c r="AH6" s="2127" t="s">
        <v>4</v>
      </c>
      <c r="AI6" s="1989" t="s">
        <v>4</v>
      </c>
      <c r="AJ6" s="1982" t="s">
        <v>16</v>
      </c>
      <c r="AK6" s="1987" t="s">
        <v>2</v>
      </c>
      <c r="AL6" s="1987" t="s">
        <v>2</v>
      </c>
      <c r="AM6" s="1978" t="s">
        <v>3</v>
      </c>
      <c r="AN6" s="2125" t="s">
        <v>16</v>
      </c>
      <c r="AO6" s="1593">
        <f t="shared" si="0"/>
        <v>9</v>
      </c>
      <c r="AP6" s="13">
        <f t="shared" si="1"/>
        <v>5</v>
      </c>
      <c r="AQ6" s="13">
        <f t="shared" si="2"/>
        <v>4</v>
      </c>
      <c r="AR6" s="13">
        <f t="shared" si="3"/>
        <v>9</v>
      </c>
      <c r="AS6" s="49">
        <f t="shared" si="4"/>
        <v>0</v>
      </c>
      <c r="AT6" s="49" t="e">
        <f>IF(#REF!="off",0,1)</f>
        <v>#REF!</v>
      </c>
      <c r="AU6" s="49">
        <v>3</v>
      </c>
      <c r="AV6" s="14">
        <f t="shared" ref="AV6:AV33" si="5">(AP6*2)+(AQ6*2)+AS6</f>
        <v>18</v>
      </c>
    </row>
    <row r="7" spans="1:50" ht="14.65" customHeight="1" thickBot="1">
      <c r="A7" s="5816" t="s">
        <v>1497</v>
      </c>
      <c r="B7" s="1988" t="s">
        <v>4</v>
      </c>
      <c r="C7" s="1982" t="s">
        <v>16</v>
      </c>
      <c r="D7" s="2136" t="s">
        <v>3</v>
      </c>
      <c r="E7" s="2074" t="s">
        <v>2</v>
      </c>
      <c r="F7" s="2213" t="s">
        <v>2</v>
      </c>
      <c r="G7" s="2031" t="s">
        <v>3</v>
      </c>
      <c r="H7" s="2003" t="s">
        <v>16</v>
      </c>
      <c r="I7" s="2074" t="s">
        <v>2</v>
      </c>
      <c r="J7" s="1987" t="s">
        <v>2</v>
      </c>
      <c r="K7" s="1987" t="s">
        <v>2</v>
      </c>
      <c r="L7" s="1982" t="s">
        <v>16</v>
      </c>
      <c r="M7" s="1989" t="s">
        <v>4</v>
      </c>
      <c r="N7" s="1989" t="s">
        <v>4</v>
      </c>
      <c r="O7" s="1997" t="s">
        <v>16</v>
      </c>
      <c r="P7" s="2068" t="s">
        <v>3</v>
      </c>
      <c r="Q7" s="2213" t="s">
        <v>54</v>
      </c>
      <c r="R7" s="4954" t="s">
        <v>1047</v>
      </c>
      <c r="S7" s="1997" t="s">
        <v>16</v>
      </c>
      <c r="T7" s="2068" t="s">
        <v>3</v>
      </c>
      <c r="U7" s="1987" t="s">
        <v>2</v>
      </c>
      <c r="V7" s="1989" t="s">
        <v>4</v>
      </c>
      <c r="W7" s="1989" t="s">
        <v>2353</v>
      </c>
      <c r="X7" s="1982" t="s">
        <v>16</v>
      </c>
      <c r="Y7" s="1978" t="s">
        <v>3</v>
      </c>
      <c r="Z7" s="1997" t="s">
        <v>16</v>
      </c>
      <c r="AA7" s="2068" t="s">
        <v>3</v>
      </c>
      <c r="AB7" s="1987" t="s">
        <v>2</v>
      </c>
      <c r="AC7" s="2213" t="s">
        <v>2</v>
      </c>
      <c r="AD7" s="1987" t="s">
        <v>2</v>
      </c>
      <c r="AE7" s="4956" t="s">
        <v>58</v>
      </c>
      <c r="AF7" s="1997" t="s">
        <v>16</v>
      </c>
      <c r="AG7" s="4485" t="s">
        <v>16</v>
      </c>
      <c r="AH7" s="2127" t="s">
        <v>4</v>
      </c>
      <c r="AI7" s="1989" t="s">
        <v>4</v>
      </c>
      <c r="AJ7" s="1982" t="s">
        <v>16</v>
      </c>
      <c r="AK7" s="1987" t="s">
        <v>2</v>
      </c>
      <c r="AL7" s="1987" t="s">
        <v>2</v>
      </c>
      <c r="AM7" s="1978" t="s">
        <v>3</v>
      </c>
      <c r="AN7" s="2125" t="s">
        <v>16</v>
      </c>
      <c r="AO7" s="1593">
        <f t="shared" si="0"/>
        <v>9</v>
      </c>
      <c r="AP7" s="13">
        <f t="shared" si="1"/>
        <v>6</v>
      </c>
      <c r="AQ7" s="13">
        <f t="shared" si="2"/>
        <v>4</v>
      </c>
      <c r="AR7" s="13">
        <f t="shared" si="3"/>
        <v>7</v>
      </c>
      <c r="AS7" s="49">
        <f t="shared" si="4"/>
        <v>1</v>
      </c>
      <c r="AT7" s="49" t="e">
        <f>IF(#REF!="off",0,1)</f>
        <v>#REF!</v>
      </c>
      <c r="AU7" s="49">
        <v>3</v>
      </c>
      <c r="AV7" s="14">
        <f t="shared" si="5"/>
        <v>21</v>
      </c>
    </row>
    <row r="8" spans="1:50" ht="14.65" customHeight="1" thickBot="1">
      <c r="A8" s="5817" t="s">
        <v>46</v>
      </c>
      <c r="B8" s="3329" t="s">
        <v>4</v>
      </c>
      <c r="C8" s="2003" t="s">
        <v>16</v>
      </c>
      <c r="D8" s="2228" t="s">
        <v>2</v>
      </c>
      <c r="E8" s="3368" t="s">
        <v>3</v>
      </c>
      <c r="F8" s="1999" t="s">
        <v>2</v>
      </c>
      <c r="G8" s="2003" t="s">
        <v>16</v>
      </c>
      <c r="H8" s="2775" t="s">
        <v>3</v>
      </c>
      <c r="I8" s="2062" t="s">
        <v>2</v>
      </c>
      <c r="J8" s="2003" t="s">
        <v>16</v>
      </c>
      <c r="K8" s="1999" t="s">
        <v>2</v>
      </c>
      <c r="L8" s="1999" t="s">
        <v>2</v>
      </c>
      <c r="M8" s="2004" t="s">
        <v>4</v>
      </c>
      <c r="N8" s="2003" t="s">
        <v>16</v>
      </c>
      <c r="O8" s="2775" t="s">
        <v>3</v>
      </c>
      <c r="P8" s="2068" t="s">
        <v>3</v>
      </c>
      <c r="Q8" s="2003" t="s">
        <v>16</v>
      </c>
      <c r="R8" s="2005" t="s">
        <v>3</v>
      </c>
      <c r="S8" s="2064" t="s">
        <v>16</v>
      </c>
      <c r="T8" s="2062" t="s">
        <v>2</v>
      </c>
      <c r="U8" s="2005" t="s">
        <v>3</v>
      </c>
      <c r="V8" s="2004" t="s">
        <v>4</v>
      </c>
      <c r="W8" s="2004" t="s">
        <v>4</v>
      </c>
      <c r="X8" s="2003" t="s">
        <v>16</v>
      </c>
      <c r="Y8" s="2003" t="s">
        <v>16</v>
      </c>
      <c r="Z8" s="2064" t="s">
        <v>16</v>
      </c>
      <c r="AA8" s="4483" t="s">
        <v>2</v>
      </c>
      <c r="AB8" s="1999" t="s">
        <v>2</v>
      </c>
      <c r="AC8" s="4956" t="s">
        <v>58</v>
      </c>
      <c r="AD8" s="4956" t="s">
        <v>58</v>
      </c>
      <c r="AE8" s="2005" t="s">
        <v>2432</v>
      </c>
      <c r="AF8" s="2775" t="s">
        <v>3</v>
      </c>
      <c r="AG8" s="4784" t="s">
        <v>16</v>
      </c>
      <c r="AH8" s="2143" t="s">
        <v>4</v>
      </c>
      <c r="AI8" s="2004" t="s">
        <v>4</v>
      </c>
      <c r="AJ8" s="2003" t="s">
        <v>16</v>
      </c>
      <c r="AK8" s="1999" t="s">
        <v>2</v>
      </c>
      <c r="AL8" s="1999" t="s">
        <v>2</v>
      </c>
      <c r="AM8" s="2005" t="s">
        <v>3</v>
      </c>
      <c r="AN8" s="2152" t="s">
        <v>16</v>
      </c>
      <c r="AO8" s="1594">
        <f t="shared" si="0"/>
        <v>7</v>
      </c>
      <c r="AP8" s="20">
        <f t="shared" si="1"/>
        <v>8</v>
      </c>
      <c r="AQ8" s="20">
        <f t="shared" si="2"/>
        <v>3</v>
      </c>
      <c r="AR8" s="20">
        <f t="shared" si="3"/>
        <v>8</v>
      </c>
      <c r="AS8" s="1778">
        <f t="shared" si="4"/>
        <v>0</v>
      </c>
      <c r="AT8" s="1778" t="e">
        <f>IF(#REF!="off",0,1)</f>
        <v>#REF!</v>
      </c>
      <c r="AU8" s="1778">
        <v>2</v>
      </c>
      <c r="AV8" s="1595">
        <f t="shared" si="5"/>
        <v>22</v>
      </c>
    </row>
    <row r="9" spans="1:50" ht="14.65" customHeight="1" thickBot="1">
      <c r="A9" s="5818" t="s">
        <v>40</v>
      </c>
      <c r="B9" s="2388" t="s">
        <v>2</v>
      </c>
      <c r="C9" s="2012" t="s">
        <v>2</v>
      </c>
      <c r="D9" s="3108" t="s">
        <v>2</v>
      </c>
      <c r="E9" s="2065" t="s">
        <v>16</v>
      </c>
      <c r="F9" s="1977" t="s">
        <v>3</v>
      </c>
      <c r="G9" s="2003" t="s">
        <v>16</v>
      </c>
      <c r="H9" s="2775" t="s">
        <v>3</v>
      </c>
      <c r="I9" s="5315" t="s">
        <v>58</v>
      </c>
      <c r="J9" s="5315" t="s">
        <v>58</v>
      </c>
      <c r="K9" s="5834" t="s">
        <v>2347</v>
      </c>
      <c r="L9" s="1978" t="s">
        <v>3</v>
      </c>
      <c r="M9" s="1975" t="s">
        <v>16</v>
      </c>
      <c r="N9" s="1975" t="s">
        <v>16</v>
      </c>
      <c r="O9" s="2792" t="s">
        <v>4</v>
      </c>
      <c r="P9" s="1974" t="s">
        <v>4</v>
      </c>
      <c r="Q9" s="2051" t="s">
        <v>3</v>
      </c>
      <c r="R9" s="1975" t="s">
        <v>16</v>
      </c>
      <c r="S9" s="2051" t="s">
        <v>3</v>
      </c>
      <c r="T9" s="4839" t="s">
        <v>1941</v>
      </c>
      <c r="U9" s="1977" t="s">
        <v>3</v>
      </c>
      <c r="V9" s="4454" t="s">
        <v>2</v>
      </c>
      <c r="W9" s="1975" t="s">
        <v>16</v>
      </c>
      <c r="X9" s="1981" t="s">
        <v>4</v>
      </c>
      <c r="Y9" s="1981" t="s">
        <v>4</v>
      </c>
      <c r="Z9" s="3283" t="s">
        <v>16</v>
      </c>
      <c r="AA9" s="2070" t="s">
        <v>2</v>
      </c>
      <c r="AB9" s="1976" t="s">
        <v>2</v>
      </c>
      <c r="AC9" s="1976" t="s">
        <v>2</v>
      </c>
      <c r="AD9" s="1978" t="s">
        <v>3</v>
      </c>
      <c r="AE9" s="4956" t="s">
        <v>2248</v>
      </c>
      <c r="AF9" s="3283" t="s">
        <v>16</v>
      </c>
      <c r="AG9" s="2157" t="s">
        <v>16</v>
      </c>
      <c r="AH9" s="2100" t="s">
        <v>2</v>
      </c>
      <c r="AI9" s="1976" t="s">
        <v>2</v>
      </c>
      <c r="AJ9" s="1981" t="s">
        <v>4</v>
      </c>
      <c r="AK9" s="1981" t="s">
        <v>4</v>
      </c>
      <c r="AL9" s="1975" t="s">
        <v>16</v>
      </c>
      <c r="AM9" s="1975" t="s">
        <v>16</v>
      </c>
      <c r="AN9" s="2113" t="s">
        <v>3</v>
      </c>
      <c r="AO9" s="1590">
        <f t="shared" si="0"/>
        <v>4</v>
      </c>
      <c r="AP9" s="16">
        <f t="shared" si="1"/>
        <v>8</v>
      </c>
      <c r="AQ9" s="16">
        <f t="shared" si="2"/>
        <v>4</v>
      </c>
      <c r="AR9" s="16">
        <f t="shared" si="3"/>
        <v>8</v>
      </c>
      <c r="AS9" s="1777">
        <f t="shared" si="4"/>
        <v>0</v>
      </c>
      <c r="AT9" s="1777" t="e">
        <f>IF(#REF!="off",0,1)</f>
        <v>#REF!</v>
      </c>
      <c r="AU9" s="1777">
        <v>4</v>
      </c>
      <c r="AV9" s="1591">
        <f t="shared" si="5"/>
        <v>24</v>
      </c>
    </row>
    <row r="10" spans="1:50" ht="14.65" customHeight="1">
      <c r="A10" s="3253" t="s">
        <v>1709</v>
      </c>
      <c r="B10" s="5315" t="s">
        <v>58</v>
      </c>
      <c r="C10" s="1989" t="s">
        <v>4</v>
      </c>
      <c r="D10" s="2123" t="s">
        <v>4</v>
      </c>
      <c r="E10" s="1995" t="s">
        <v>16</v>
      </c>
      <c r="F10" s="1987" t="s">
        <v>2</v>
      </c>
      <c r="G10" s="1978" t="s">
        <v>3</v>
      </c>
      <c r="H10" s="1997" t="s">
        <v>16</v>
      </c>
      <c r="I10" s="2074" t="s">
        <v>2</v>
      </c>
      <c r="J10" s="1987" t="s">
        <v>2</v>
      </c>
      <c r="K10" s="1978" t="s">
        <v>3</v>
      </c>
      <c r="L10" s="2213" t="s">
        <v>2</v>
      </c>
      <c r="M10" s="1982" t="s">
        <v>16</v>
      </c>
      <c r="N10" s="1982" t="s">
        <v>16</v>
      </c>
      <c r="O10" s="1993" t="s">
        <v>4</v>
      </c>
      <c r="P10" s="1988" t="s">
        <v>4</v>
      </c>
      <c r="Q10" s="1987" t="s">
        <v>2</v>
      </c>
      <c r="R10" s="1982" t="s">
        <v>16</v>
      </c>
      <c r="S10" s="2031" t="s">
        <v>3</v>
      </c>
      <c r="T10" s="2074" t="s">
        <v>2346</v>
      </c>
      <c r="U10" s="1978" t="s">
        <v>3</v>
      </c>
      <c r="V10" s="1987" t="s">
        <v>2</v>
      </c>
      <c r="W10" s="1978" t="s">
        <v>3</v>
      </c>
      <c r="X10" s="1989" t="s">
        <v>4</v>
      </c>
      <c r="Y10" s="1989" t="s">
        <v>4</v>
      </c>
      <c r="Z10" s="1997" t="s">
        <v>16</v>
      </c>
      <c r="AA10" s="2059" t="s">
        <v>3</v>
      </c>
      <c r="AB10" s="2213" t="s">
        <v>2</v>
      </c>
      <c r="AC10" s="1987" t="s">
        <v>2</v>
      </c>
      <c r="AD10" s="1978" t="s">
        <v>3</v>
      </c>
      <c r="AE10" s="1997" t="s">
        <v>16</v>
      </c>
      <c r="AF10" s="1997" t="s">
        <v>16</v>
      </c>
      <c r="AG10" s="2130" t="s">
        <v>16</v>
      </c>
      <c r="AH10" s="2118" t="s">
        <v>2</v>
      </c>
      <c r="AI10" s="1987" t="s">
        <v>2</v>
      </c>
      <c r="AJ10" s="1989" t="s">
        <v>4</v>
      </c>
      <c r="AK10" s="1989" t="s">
        <v>4</v>
      </c>
      <c r="AL10" s="1982" t="s">
        <v>16</v>
      </c>
      <c r="AM10" s="1982" t="s">
        <v>16</v>
      </c>
      <c r="AN10" s="2136" t="s">
        <v>3</v>
      </c>
      <c r="AO10" s="1593">
        <f t="shared" si="0"/>
        <v>9</v>
      </c>
      <c r="AP10" s="13">
        <f t="shared" si="1"/>
        <v>7</v>
      </c>
      <c r="AQ10" s="13">
        <f t="shared" si="2"/>
        <v>4</v>
      </c>
      <c r="AR10" s="13">
        <f t="shared" si="3"/>
        <v>8</v>
      </c>
      <c r="AS10" s="49">
        <f t="shared" si="4"/>
        <v>0</v>
      </c>
      <c r="AT10" s="49" t="e">
        <f>IF(#REF!="off",0,1)</f>
        <v>#REF!</v>
      </c>
      <c r="AU10" s="49">
        <v>2</v>
      </c>
      <c r="AV10" s="14">
        <f t="shared" si="5"/>
        <v>22</v>
      </c>
    </row>
    <row r="11" spans="1:50" ht="14.65" customHeight="1" thickBot="1">
      <c r="A11" s="5819" t="s">
        <v>37</v>
      </c>
      <c r="B11" s="5802" t="s">
        <v>58</v>
      </c>
      <c r="C11" s="2022" t="s">
        <v>4</v>
      </c>
      <c r="D11" s="2221" t="s">
        <v>4</v>
      </c>
      <c r="E11" s="3206" t="s">
        <v>16</v>
      </c>
      <c r="F11" s="3108" t="s">
        <v>2</v>
      </c>
      <c r="G11" s="2005" t="s">
        <v>3</v>
      </c>
      <c r="H11" s="2064" t="s">
        <v>16</v>
      </c>
      <c r="I11" s="4480" t="s">
        <v>2</v>
      </c>
      <c r="J11" s="1999" t="s">
        <v>2</v>
      </c>
      <c r="K11" s="2005" t="s">
        <v>3</v>
      </c>
      <c r="L11" s="4456" t="s">
        <v>2</v>
      </c>
      <c r="M11" s="2003" t="s">
        <v>16</v>
      </c>
      <c r="N11" s="2003" t="s">
        <v>16</v>
      </c>
      <c r="O11" s="4457" t="s">
        <v>4</v>
      </c>
      <c r="P11" s="2017" t="s">
        <v>4</v>
      </c>
      <c r="Q11" s="2021" t="s">
        <v>2</v>
      </c>
      <c r="R11" s="2018" t="s">
        <v>16</v>
      </c>
      <c r="S11" s="2374" t="s">
        <v>3</v>
      </c>
      <c r="T11" s="2062" t="s">
        <v>2</v>
      </c>
      <c r="U11" s="1999" t="s">
        <v>2</v>
      </c>
      <c r="V11" s="4956" t="s">
        <v>58</v>
      </c>
      <c r="W11" s="2003" t="s">
        <v>16</v>
      </c>
      <c r="X11" s="2004" t="s">
        <v>4</v>
      </c>
      <c r="Y11" s="2004" t="s">
        <v>4</v>
      </c>
      <c r="Z11" s="2064" t="s">
        <v>16</v>
      </c>
      <c r="AA11" s="3368" t="s">
        <v>3</v>
      </c>
      <c r="AB11" s="1999" t="s">
        <v>2</v>
      </c>
      <c r="AC11" s="4956" t="s">
        <v>58</v>
      </c>
      <c r="AD11" s="2005" t="s">
        <v>3</v>
      </c>
      <c r="AE11" s="1999" t="s">
        <v>2</v>
      </c>
      <c r="AF11" s="1997" t="s">
        <v>16</v>
      </c>
      <c r="AG11" s="5803" t="s">
        <v>16</v>
      </c>
      <c r="AH11" s="2146" t="s">
        <v>2</v>
      </c>
      <c r="AI11" s="1999" t="s">
        <v>2</v>
      </c>
      <c r="AJ11" s="2004" t="s">
        <v>4</v>
      </c>
      <c r="AK11" s="2004" t="s">
        <v>4</v>
      </c>
      <c r="AL11" s="2003" t="s">
        <v>16</v>
      </c>
      <c r="AM11" s="2003" t="s">
        <v>16</v>
      </c>
      <c r="AN11" s="2161" t="s">
        <v>3</v>
      </c>
      <c r="AO11" s="1594">
        <f t="shared" si="0"/>
        <v>9</v>
      </c>
      <c r="AP11" s="20">
        <f t="shared" si="1"/>
        <v>5</v>
      </c>
      <c r="AQ11" s="20">
        <f t="shared" si="2"/>
        <v>4</v>
      </c>
      <c r="AR11" s="20">
        <f t="shared" si="3"/>
        <v>8</v>
      </c>
      <c r="AS11" s="1778">
        <f t="shared" si="4"/>
        <v>0</v>
      </c>
      <c r="AT11" s="1778" t="e">
        <f>IF(#REF!="off",0,1)</f>
        <v>#REF!</v>
      </c>
      <c r="AU11" s="1778">
        <v>4</v>
      </c>
      <c r="AV11" s="1595">
        <f t="shared" si="5"/>
        <v>18</v>
      </c>
    </row>
    <row r="12" spans="1:50" ht="14.65" customHeight="1" thickBot="1">
      <c r="A12" s="4972" t="s">
        <v>22</v>
      </c>
      <c r="B12" s="2070" t="s">
        <v>2</v>
      </c>
      <c r="C12" s="1977" t="s">
        <v>3</v>
      </c>
      <c r="D12" s="5670" t="s">
        <v>58</v>
      </c>
      <c r="E12" s="1974" t="s">
        <v>4</v>
      </c>
      <c r="F12" s="1981" t="s">
        <v>4</v>
      </c>
      <c r="G12" s="1975" t="s">
        <v>16</v>
      </c>
      <c r="H12" s="3283" t="s">
        <v>16</v>
      </c>
      <c r="I12" s="3282" t="s">
        <v>3</v>
      </c>
      <c r="J12" s="4454" t="s">
        <v>2</v>
      </c>
      <c r="K12" s="1976" t="s">
        <v>2</v>
      </c>
      <c r="L12" s="1976" t="s">
        <v>2</v>
      </c>
      <c r="M12" s="1977" t="s">
        <v>3</v>
      </c>
      <c r="N12" s="1975" t="s">
        <v>16</v>
      </c>
      <c r="O12" s="2109" t="s">
        <v>16</v>
      </c>
      <c r="P12" s="2070" t="s">
        <v>2</v>
      </c>
      <c r="Q12" s="1975" t="s">
        <v>16</v>
      </c>
      <c r="R12" s="1977" t="s">
        <v>3</v>
      </c>
      <c r="S12" s="3283" t="s">
        <v>16</v>
      </c>
      <c r="T12" s="4839" t="s">
        <v>58</v>
      </c>
      <c r="U12" s="2009" t="s">
        <v>16</v>
      </c>
      <c r="V12" s="1977" t="s">
        <v>3</v>
      </c>
      <c r="W12" s="4454" t="s">
        <v>2</v>
      </c>
      <c r="X12" s="1976" t="s">
        <v>15</v>
      </c>
      <c r="Y12" s="1975" t="s">
        <v>16</v>
      </c>
      <c r="Z12" s="2792" t="s">
        <v>4</v>
      </c>
      <c r="AA12" s="1974" t="s">
        <v>4</v>
      </c>
      <c r="AB12" s="1975" t="s">
        <v>16</v>
      </c>
      <c r="AC12" s="5804" t="s">
        <v>1941</v>
      </c>
      <c r="AD12" s="1976" t="s">
        <v>2</v>
      </c>
      <c r="AE12" s="1976" t="s">
        <v>2</v>
      </c>
      <c r="AF12" s="3283" t="s">
        <v>16</v>
      </c>
      <c r="AG12" s="2175" t="s">
        <v>3</v>
      </c>
      <c r="AH12" s="2100" t="s">
        <v>2</v>
      </c>
      <c r="AI12" s="1976" t="s">
        <v>2</v>
      </c>
      <c r="AJ12" s="1976" t="s">
        <v>2</v>
      </c>
      <c r="AK12" s="1975" t="s">
        <v>16</v>
      </c>
      <c r="AL12" s="1981" t="s">
        <v>4</v>
      </c>
      <c r="AM12" s="1981" t="s">
        <v>4</v>
      </c>
      <c r="AN12" s="2109" t="s">
        <v>16</v>
      </c>
      <c r="AO12" s="1590">
        <f t="shared" si="0"/>
        <v>8</v>
      </c>
      <c r="AP12" s="16">
        <f t="shared" si="1"/>
        <v>4</v>
      </c>
      <c r="AQ12" s="16">
        <f t="shared" si="2"/>
        <v>4</v>
      </c>
      <c r="AR12" s="16">
        <f t="shared" si="3"/>
        <v>10</v>
      </c>
      <c r="AS12" s="1777">
        <f t="shared" si="4"/>
        <v>0</v>
      </c>
      <c r="AT12" s="1777" t="e">
        <f>IF(#REF!="off",0,1)</f>
        <v>#REF!</v>
      </c>
      <c r="AU12" s="1777">
        <v>2</v>
      </c>
      <c r="AV12" s="1591">
        <f t="shared" si="5"/>
        <v>16</v>
      </c>
    </row>
    <row r="13" spans="1:50" ht="14.65" customHeight="1" thickBot="1">
      <c r="A13" s="4961" t="s">
        <v>523</v>
      </c>
      <c r="B13" s="5315" t="s">
        <v>58</v>
      </c>
      <c r="C13" s="4839" t="s">
        <v>58</v>
      </c>
      <c r="D13" s="5670" t="s">
        <v>58</v>
      </c>
      <c r="E13" s="1988" t="s">
        <v>4</v>
      </c>
      <c r="F13" s="1989" t="s">
        <v>4</v>
      </c>
      <c r="G13" s="1982" t="s">
        <v>16</v>
      </c>
      <c r="H13" s="1997" t="s">
        <v>16</v>
      </c>
      <c r="I13" s="2068" t="s">
        <v>3</v>
      </c>
      <c r="J13" s="1987" t="s">
        <v>2</v>
      </c>
      <c r="K13" s="5805" t="s">
        <v>1941</v>
      </c>
      <c r="L13" s="1987" t="s">
        <v>2</v>
      </c>
      <c r="M13" s="1978" t="s">
        <v>3</v>
      </c>
      <c r="N13" s="1982" t="s">
        <v>16</v>
      </c>
      <c r="O13" s="2125" t="s">
        <v>16</v>
      </c>
      <c r="P13" s="1995" t="s">
        <v>16</v>
      </c>
      <c r="Q13" s="1989" t="s">
        <v>4</v>
      </c>
      <c r="R13" s="1982" t="s">
        <v>16</v>
      </c>
      <c r="S13" s="1997" t="s">
        <v>16</v>
      </c>
      <c r="T13" s="4480" t="s">
        <v>58</v>
      </c>
      <c r="U13" s="1982" t="s">
        <v>16</v>
      </c>
      <c r="V13" s="4956" t="s">
        <v>2248</v>
      </c>
      <c r="W13" s="1987" t="s">
        <v>2</v>
      </c>
      <c r="X13" s="1976" t="s">
        <v>15</v>
      </c>
      <c r="Y13" s="1982" t="s">
        <v>16</v>
      </c>
      <c r="Z13" s="1993" t="s">
        <v>4</v>
      </c>
      <c r="AA13" s="1988" t="s">
        <v>4</v>
      </c>
      <c r="AB13" s="1982" t="s">
        <v>16</v>
      </c>
      <c r="AC13" s="2059" t="s">
        <v>3</v>
      </c>
      <c r="AD13" s="2213" t="s">
        <v>2</v>
      </c>
      <c r="AE13" s="1987" t="s">
        <v>2</v>
      </c>
      <c r="AF13" s="1997" t="s">
        <v>16</v>
      </c>
      <c r="AG13" s="2135" t="s">
        <v>3</v>
      </c>
      <c r="AH13" s="2118" t="s">
        <v>2</v>
      </c>
      <c r="AI13" s="1987" t="s">
        <v>2</v>
      </c>
      <c r="AJ13" s="1987" t="s">
        <v>2</v>
      </c>
      <c r="AK13" s="1982" t="s">
        <v>16</v>
      </c>
      <c r="AL13" s="1989" t="s">
        <v>4</v>
      </c>
      <c r="AM13" s="1989" t="s">
        <v>4</v>
      </c>
      <c r="AN13" s="2125" t="s">
        <v>16</v>
      </c>
      <c r="AO13" s="1593">
        <f t="shared" si="0"/>
        <v>6</v>
      </c>
      <c r="AP13" s="13">
        <f t="shared" si="1"/>
        <v>3</v>
      </c>
      <c r="AQ13" s="13">
        <f t="shared" si="2"/>
        <v>5</v>
      </c>
      <c r="AR13" s="13">
        <f t="shared" si="3"/>
        <v>11</v>
      </c>
      <c r="AS13" s="49">
        <f t="shared" si="4"/>
        <v>0</v>
      </c>
      <c r="AT13" s="49" t="e">
        <f>IF(#REF!="off",0,1)</f>
        <v>#REF!</v>
      </c>
      <c r="AU13" s="49">
        <v>3</v>
      </c>
      <c r="AV13" s="14">
        <f t="shared" si="5"/>
        <v>16</v>
      </c>
    </row>
    <row r="14" spans="1:50" ht="14.65" customHeight="1" thickBot="1">
      <c r="A14" s="4962" t="s">
        <v>646</v>
      </c>
      <c r="B14" s="2062" t="s">
        <v>2</v>
      </c>
      <c r="C14" s="1999" t="s">
        <v>2</v>
      </c>
      <c r="D14" s="2228" t="s">
        <v>2</v>
      </c>
      <c r="E14" s="3329" t="s">
        <v>4</v>
      </c>
      <c r="F14" s="2004" t="s">
        <v>4</v>
      </c>
      <c r="G14" s="2003" t="s">
        <v>16</v>
      </c>
      <c r="H14" s="2064" t="s">
        <v>16</v>
      </c>
      <c r="I14" s="3329" t="s">
        <v>4</v>
      </c>
      <c r="J14" s="2004" t="s">
        <v>4</v>
      </c>
      <c r="K14" s="2003" t="s">
        <v>16</v>
      </c>
      <c r="L14" s="2005" t="s">
        <v>3</v>
      </c>
      <c r="M14" s="1999" t="s">
        <v>2</v>
      </c>
      <c r="N14" s="4772" t="s">
        <v>1047</v>
      </c>
      <c r="O14" s="2064" t="s">
        <v>16</v>
      </c>
      <c r="P14" s="3368" t="s">
        <v>2355</v>
      </c>
      <c r="Q14" s="4456" t="s">
        <v>2</v>
      </c>
      <c r="R14" s="2003" t="s">
        <v>16</v>
      </c>
      <c r="S14" s="2064" t="s">
        <v>16</v>
      </c>
      <c r="T14" s="3368" t="s">
        <v>3</v>
      </c>
      <c r="U14" s="2003" t="s">
        <v>16</v>
      </c>
      <c r="V14" s="1997" t="s">
        <v>16</v>
      </c>
      <c r="W14" s="4456" t="s">
        <v>2</v>
      </c>
      <c r="X14" s="2005" t="s">
        <v>3</v>
      </c>
      <c r="Y14" s="2003" t="s">
        <v>16</v>
      </c>
      <c r="Z14" s="4457" t="s">
        <v>4</v>
      </c>
      <c r="AA14" s="3329" t="s">
        <v>4</v>
      </c>
      <c r="AB14" s="2003" t="s">
        <v>16</v>
      </c>
      <c r="AC14" s="2005" t="s">
        <v>3</v>
      </c>
      <c r="AD14" s="1999" t="s">
        <v>2</v>
      </c>
      <c r="AE14" s="1999" t="s">
        <v>2</v>
      </c>
      <c r="AF14" s="2064" t="s">
        <v>16</v>
      </c>
      <c r="AG14" s="5806" t="s">
        <v>3</v>
      </c>
      <c r="AH14" s="2146" t="s">
        <v>2</v>
      </c>
      <c r="AI14" s="1999" t="s">
        <v>2</v>
      </c>
      <c r="AJ14" s="1999" t="s">
        <v>2</v>
      </c>
      <c r="AK14" s="2003" t="s">
        <v>16</v>
      </c>
      <c r="AL14" s="2004" t="s">
        <v>4</v>
      </c>
      <c r="AM14" s="2004" t="s">
        <v>4</v>
      </c>
      <c r="AN14" s="2152" t="s">
        <v>16</v>
      </c>
      <c r="AO14" s="1594">
        <f t="shared" si="0"/>
        <v>5</v>
      </c>
      <c r="AP14" s="20">
        <f t="shared" si="1"/>
        <v>4</v>
      </c>
      <c r="AQ14" s="20">
        <f t="shared" si="2"/>
        <v>6</v>
      </c>
      <c r="AR14" s="20">
        <f t="shared" si="3"/>
        <v>11</v>
      </c>
      <c r="AS14" s="1778">
        <f t="shared" si="4"/>
        <v>1</v>
      </c>
      <c r="AT14" s="1778" t="e">
        <f>IF(#REF!="off",0,1)</f>
        <v>#REF!</v>
      </c>
      <c r="AU14" s="1778">
        <v>2</v>
      </c>
      <c r="AV14" s="1595">
        <f t="shared" si="5"/>
        <v>21</v>
      </c>
    </row>
    <row r="15" spans="1:50" ht="14.65" customHeight="1" thickBot="1">
      <c r="A15" s="5832" t="s">
        <v>75</v>
      </c>
      <c r="B15" s="4943" t="s">
        <v>2</v>
      </c>
      <c r="C15" s="2012" t="s">
        <v>2</v>
      </c>
      <c r="D15" s="3108" t="s">
        <v>2</v>
      </c>
      <c r="E15" s="2070" t="s">
        <v>2</v>
      </c>
      <c r="F15" s="1987" t="s">
        <v>2</v>
      </c>
      <c r="G15" s="1975" t="s">
        <v>16</v>
      </c>
      <c r="H15" s="3283" t="s">
        <v>16</v>
      </c>
      <c r="I15" s="1974" t="s">
        <v>4</v>
      </c>
      <c r="J15" s="1981" t="s">
        <v>4</v>
      </c>
      <c r="K15" s="1975" t="s">
        <v>16</v>
      </c>
      <c r="L15" s="1991" t="s">
        <v>3</v>
      </c>
      <c r="M15" s="1976" t="s">
        <v>2</v>
      </c>
      <c r="N15" s="4779" t="s">
        <v>1047</v>
      </c>
      <c r="O15" s="3283" t="s">
        <v>16</v>
      </c>
      <c r="P15" s="2388" t="s">
        <v>2</v>
      </c>
      <c r="Q15" s="2008" t="s">
        <v>4</v>
      </c>
      <c r="R15" s="2009" t="s">
        <v>16</v>
      </c>
      <c r="S15" s="3395" t="s">
        <v>16</v>
      </c>
      <c r="T15" s="3282" t="s">
        <v>3</v>
      </c>
      <c r="U15" s="4454" t="s">
        <v>2</v>
      </c>
      <c r="V15" s="1976" t="s">
        <v>2</v>
      </c>
      <c r="W15" s="1976" t="s">
        <v>2</v>
      </c>
      <c r="X15" s="1977" t="s">
        <v>3</v>
      </c>
      <c r="Y15" s="1975" t="s">
        <v>16</v>
      </c>
      <c r="Z15" s="3283" t="s">
        <v>16</v>
      </c>
      <c r="AA15" s="2070" t="s">
        <v>2430</v>
      </c>
      <c r="AB15" s="1981" t="s">
        <v>2433</v>
      </c>
      <c r="AC15" s="1981" t="s">
        <v>4</v>
      </c>
      <c r="AD15" s="1975" t="s">
        <v>16</v>
      </c>
      <c r="AE15" s="1976" t="s">
        <v>2434</v>
      </c>
      <c r="AF15" s="2051" t="s">
        <v>3</v>
      </c>
      <c r="AG15" s="2157" t="s">
        <v>16</v>
      </c>
      <c r="AH15" s="2100" t="s">
        <v>2</v>
      </c>
      <c r="AI15" s="1976" t="s">
        <v>2</v>
      </c>
      <c r="AJ15" s="1976" t="s">
        <v>2</v>
      </c>
      <c r="AK15" s="1976" t="s">
        <v>2</v>
      </c>
      <c r="AL15" s="1975" t="s">
        <v>16</v>
      </c>
      <c r="AM15" s="1975" t="s">
        <v>16</v>
      </c>
      <c r="AN15" s="2105" t="s">
        <v>4</v>
      </c>
      <c r="AO15" s="1590">
        <f t="shared" si="0"/>
        <v>8</v>
      </c>
      <c r="AP15" s="16">
        <f t="shared" si="1"/>
        <v>4</v>
      </c>
      <c r="AQ15" s="16">
        <f t="shared" si="2"/>
        <v>5</v>
      </c>
      <c r="AR15" s="16">
        <f t="shared" si="3"/>
        <v>9</v>
      </c>
      <c r="AS15" s="1777">
        <f t="shared" si="4"/>
        <v>1</v>
      </c>
      <c r="AT15" s="1777" t="e">
        <f>IF(#REF!="off",0,1)</f>
        <v>#REF!</v>
      </c>
      <c r="AU15" s="1777">
        <v>2</v>
      </c>
      <c r="AV15" s="1591">
        <f t="shared" si="5"/>
        <v>19</v>
      </c>
    </row>
    <row r="16" spans="1:50" ht="14.65" customHeight="1" thickBot="1">
      <c r="A16" s="5832" t="s">
        <v>526</v>
      </c>
      <c r="B16" s="1988" t="s">
        <v>4</v>
      </c>
      <c r="C16" s="1982" t="s">
        <v>16</v>
      </c>
      <c r="D16" s="1995" t="s">
        <v>16</v>
      </c>
      <c r="E16" s="2068" t="s">
        <v>3</v>
      </c>
      <c r="F16" s="1987" t="s">
        <v>2</v>
      </c>
      <c r="G16" s="1982" t="s">
        <v>16</v>
      </c>
      <c r="H16" s="1997" t="s">
        <v>16</v>
      </c>
      <c r="I16" s="1988" t="s">
        <v>4</v>
      </c>
      <c r="J16" s="1989" t="s">
        <v>4</v>
      </c>
      <c r="K16" s="1982" t="s">
        <v>16</v>
      </c>
      <c r="L16" s="1978" t="s">
        <v>3</v>
      </c>
      <c r="M16" s="2213" t="s">
        <v>2</v>
      </c>
      <c r="N16" s="4770" t="s">
        <v>1047</v>
      </c>
      <c r="O16" s="1997" t="s">
        <v>16</v>
      </c>
      <c r="P16" s="1995" t="s">
        <v>16</v>
      </c>
      <c r="Q16" s="1987" t="s">
        <v>2</v>
      </c>
      <c r="R16" s="1978" t="s">
        <v>3</v>
      </c>
      <c r="S16" s="1997" t="s">
        <v>16</v>
      </c>
      <c r="T16" s="4480" t="s">
        <v>2</v>
      </c>
      <c r="U16" s="1987" t="s">
        <v>2</v>
      </c>
      <c r="V16" s="1987" t="s">
        <v>2</v>
      </c>
      <c r="W16" s="1976" t="s">
        <v>2</v>
      </c>
      <c r="X16" s="1987" t="s">
        <v>2</v>
      </c>
      <c r="Y16" s="4954" t="s">
        <v>1047</v>
      </c>
      <c r="Z16" s="1997" t="s">
        <v>16</v>
      </c>
      <c r="AA16" s="4956" t="s">
        <v>58</v>
      </c>
      <c r="AB16" s="1989" t="s">
        <v>4</v>
      </c>
      <c r="AC16" s="1989" t="s">
        <v>4</v>
      </c>
      <c r="AD16" s="1982" t="s">
        <v>16</v>
      </c>
      <c r="AE16" s="2213" t="s">
        <v>2432</v>
      </c>
      <c r="AF16" s="4954" t="s">
        <v>1047</v>
      </c>
      <c r="AG16" s="2130" t="s">
        <v>16</v>
      </c>
      <c r="AH16" s="4801" t="s">
        <v>2440</v>
      </c>
      <c r="AI16" s="1987" t="s">
        <v>2</v>
      </c>
      <c r="AJ16" s="1987" t="s">
        <v>2</v>
      </c>
      <c r="AK16" s="1987" t="s">
        <v>2</v>
      </c>
      <c r="AL16" s="1982" t="s">
        <v>16</v>
      </c>
      <c r="AM16" s="1982" t="s">
        <v>16</v>
      </c>
      <c r="AN16" s="2123" t="s">
        <v>4</v>
      </c>
      <c r="AO16" s="1593">
        <f t="shared" si="0"/>
        <v>8</v>
      </c>
      <c r="AP16" s="13">
        <f t="shared" si="1"/>
        <v>4</v>
      </c>
      <c r="AQ16" s="13">
        <f t="shared" si="2"/>
        <v>4</v>
      </c>
      <c r="AR16" s="13">
        <f t="shared" si="3"/>
        <v>8</v>
      </c>
      <c r="AS16" s="49">
        <f t="shared" si="4"/>
        <v>3</v>
      </c>
      <c r="AT16" s="49" t="e">
        <f>IF(#REF!="off",0,1)</f>
        <v>#REF!</v>
      </c>
      <c r="AU16" s="49">
        <v>4</v>
      </c>
      <c r="AV16" s="14">
        <f t="shared" si="5"/>
        <v>19</v>
      </c>
    </row>
    <row r="17" spans="1:55" ht="14.65" customHeight="1" thickBot="1">
      <c r="A17" s="5833" t="s">
        <v>39</v>
      </c>
      <c r="B17" s="4643" t="s">
        <v>3</v>
      </c>
      <c r="C17" s="4460" t="s">
        <v>2346</v>
      </c>
      <c r="D17" s="3113" t="s">
        <v>2</v>
      </c>
      <c r="E17" s="3206" t="s">
        <v>16</v>
      </c>
      <c r="F17" s="2005" t="s">
        <v>3</v>
      </c>
      <c r="G17" s="2004" t="s">
        <v>4</v>
      </c>
      <c r="H17" s="2064" t="s">
        <v>16</v>
      </c>
      <c r="I17" s="3368" t="s">
        <v>2347</v>
      </c>
      <c r="J17" s="4456" t="s">
        <v>2</v>
      </c>
      <c r="K17" s="1999" t="s">
        <v>2</v>
      </c>
      <c r="L17" s="2003" t="s">
        <v>16</v>
      </c>
      <c r="M17" s="1977" t="s">
        <v>3</v>
      </c>
      <c r="N17" s="2004" t="s">
        <v>2353</v>
      </c>
      <c r="O17" s="2152" t="s">
        <v>16</v>
      </c>
      <c r="P17" s="2062" t="s">
        <v>2</v>
      </c>
      <c r="Q17" s="2004" t="s">
        <v>4</v>
      </c>
      <c r="R17" s="2003" t="s">
        <v>16</v>
      </c>
      <c r="S17" s="2064" t="s">
        <v>16</v>
      </c>
      <c r="T17" s="1999" t="s">
        <v>2</v>
      </c>
      <c r="U17" s="1999" t="s">
        <v>2</v>
      </c>
      <c r="V17" s="4956" t="s">
        <v>58</v>
      </c>
      <c r="W17" s="2005" t="s">
        <v>3</v>
      </c>
      <c r="X17" s="1999" t="s">
        <v>2</v>
      </c>
      <c r="Y17" s="2005" t="s">
        <v>3</v>
      </c>
      <c r="Z17" s="2064" t="s">
        <v>16</v>
      </c>
      <c r="AA17" s="2062" t="s">
        <v>2</v>
      </c>
      <c r="AB17" s="2004" t="s">
        <v>4</v>
      </c>
      <c r="AC17" s="2004" t="s">
        <v>4</v>
      </c>
      <c r="AD17" s="2003" t="s">
        <v>16</v>
      </c>
      <c r="AE17" s="4956" t="s">
        <v>58</v>
      </c>
      <c r="AF17" s="2064" t="s">
        <v>16</v>
      </c>
      <c r="AG17" s="5803" t="s">
        <v>16</v>
      </c>
      <c r="AH17" s="2146" t="s">
        <v>2</v>
      </c>
      <c r="AI17" s="1999" t="s">
        <v>2</v>
      </c>
      <c r="AJ17" s="1999" t="s">
        <v>2</v>
      </c>
      <c r="AK17" s="1999" t="s">
        <v>2</v>
      </c>
      <c r="AL17" s="2003" t="s">
        <v>16</v>
      </c>
      <c r="AM17" s="2003" t="s">
        <v>16</v>
      </c>
      <c r="AN17" s="2150" t="s">
        <v>4</v>
      </c>
      <c r="AO17" s="1594">
        <f t="shared" si="0"/>
        <v>7</v>
      </c>
      <c r="AP17" s="20">
        <f t="shared" si="1"/>
        <v>5</v>
      </c>
      <c r="AQ17" s="20">
        <f t="shared" si="2"/>
        <v>5</v>
      </c>
      <c r="AR17" s="20">
        <f t="shared" si="3"/>
        <v>9</v>
      </c>
      <c r="AS17" s="1778">
        <f t="shared" si="4"/>
        <v>0</v>
      </c>
      <c r="AT17" s="1778" t="e">
        <f>IF(#REF!="off",0,1)</f>
        <v>#REF!</v>
      </c>
      <c r="AU17" s="1778">
        <v>2</v>
      </c>
      <c r="AV17" s="1595">
        <f t="shared" si="5"/>
        <v>20</v>
      </c>
    </row>
    <row r="18" spans="1:55" ht="14.65" customHeight="1">
      <c r="A18" s="5820" t="s">
        <v>42</v>
      </c>
      <c r="B18" s="2070" t="s">
        <v>2</v>
      </c>
      <c r="C18" s="1976" t="s">
        <v>2</v>
      </c>
      <c r="D18" s="2101" t="s">
        <v>2</v>
      </c>
      <c r="E18" s="2065" t="s">
        <v>16</v>
      </c>
      <c r="F18" s="1975" t="s">
        <v>16</v>
      </c>
      <c r="G18" s="1981" t="s">
        <v>4</v>
      </c>
      <c r="H18" s="2792" t="s">
        <v>4</v>
      </c>
      <c r="I18" s="2065" t="s">
        <v>16</v>
      </c>
      <c r="J18" s="1977" t="s">
        <v>3</v>
      </c>
      <c r="K18" s="1976" t="s">
        <v>2</v>
      </c>
      <c r="L18" s="1976" t="s">
        <v>2</v>
      </c>
      <c r="M18" s="4454" t="s">
        <v>2</v>
      </c>
      <c r="N18" s="1977" t="s">
        <v>2347</v>
      </c>
      <c r="O18" s="3283" t="s">
        <v>16</v>
      </c>
      <c r="P18" s="1977" t="s">
        <v>3</v>
      </c>
      <c r="Q18" s="4839" t="s">
        <v>58</v>
      </c>
      <c r="R18" s="1975" t="s">
        <v>16</v>
      </c>
      <c r="S18" s="3283" t="s">
        <v>16</v>
      </c>
      <c r="T18" s="1974" t="s">
        <v>4</v>
      </c>
      <c r="U18" s="1981" t="s">
        <v>4</v>
      </c>
      <c r="V18" s="1975" t="s">
        <v>16</v>
      </c>
      <c r="W18" s="1976" t="s">
        <v>2</v>
      </c>
      <c r="X18" s="4454" t="s">
        <v>2</v>
      </c>
      <c r="Y18" s="4779" t="s">
        <v>1047</v>
      </c>
      <c r="Z18" s="3283" t="s">
        <v>16</v>
      </c>
      <c r="AA18" s="2070" t="s">
        <v>2</v>
      </c>
      <c r="AB18" s="1977" t="s">
        <v>3</v>
      </c>
      <c r="AC18" s="1976" t="s">
        <v>2</v>
      </c>
      <c r="AD18" s="1981" t="s">
        <v>4</v>
      </c>
      <c r="AE18" s="1981" t="s">
        <v>4</v>
      </c>
      <c r="AF18" s="3283" t="s">
        <v>16</v>
      </c>
      <c r="AG18" s="2157" t="s">
        <v>16</v>
      </c>
      <c r="AH18" s="2100" t="s">
        <v>2</v>
      </c>
      <c r="AI18" s="1976" t="s">
        <v>2</v>
      </c>
      <c r="AJ18" s="1976" t="s">
        <v>2</v>
      </c>
      <c r="AK18" s="1976" t="s">
        <v>2</v>
      </c>
      <c r="AL18" s="1976" t="s">
        <v>2</v>
      </c>
      <c r="AM18" s="1975" t="s">
        <v>16</v>
      </c>
      <c r="AN18" s="2109" t="s">
        <v>16</v>
      </c>
      <c r="AO18" s="1590">
        <f t="shared" si="0"/>
        <v>7</v>
      </c>
      <c r="AP18" s="16">
        <f t="shared" si="1"/>
        <v>4</v>
      </c>
      <c r="AQ18" s="16">
        <f t="shared" si="2"/>
        <v>6</v>
      </c>
      <c r="AR18" s="16">
        <f t="shared" si="3"/>
        <v>9</v>
      </c>
      <c r="AS18" s="1777">
        <f t="shared" si="4"/>
        <v>1</v>
      </c>
      <c r="AT18" s="1777" t="e">
        <f>IF(#REF!="off",0,1)</f>
        <v>#REF!</v>
      </c>
      <c r="AU18" s="1777">
        <v>2</v>
      </c>
      <c r="AV18" s="1591">
        <f t="shared" si="5"/>
        <v>21</v>
      </c>
    </row>
    <row r="19" spans="1:55" ht="14.65" customHeight="1" thickBot="1">
      <c r="A19" s="5821" t="s">
        <v>41</v>
      </c>
      <c r="B19" s="5315" t="s">
        <v>1941</v>
      </c>
      <c r="C19" s="1987" t="s">
        <v>2</v>
      </c>
      <c r="D19" s="2119" t="s">
        <v>2</v>
      </c>
      <c r="E19" s="1995" t="s">
        <v>16</v>
      </c>
      <c r="F19" s="1982" t="s">
        <v>16</v>
      </c>
      <c r="G19" s="1989" t="s">
        <v>4</v>
      </c>
      <c r="H19" s="1993" t="s">
        <v>4</v>
      </c>
      <c r="I19" s="1995" t="s">
        <v>16</v>
      </c>
      <c r="J19" s="1978" t="s">
        <v>3</v>
      </c>
      <c r="K19" s="1985" t="s">
        <v>2</v>
      </c>
      <c r="L19" s="4839" t="s">
        <v>58</v>
      </c>
      <c r="M19" s="1987" t="s">
        <v>2</v>
      </c>
      <c r="N19" s="1978" t="s">
        <v>2347</v>
      </c>
      <c r="O19" s="1997" t="s">
        <v>16</v>
      </c>
      <c r="P19" s="4480" t="s">
        <v>2</v>
      </c>
      <c r="Q19" s="1978" t="s">
        <v>3</v>
      </c>
      <c r="R19" s="1982" t="s">
        <v>16</v>
      </c>
      <c r="S19" s="1997" t="s">
        <v>16</v>
      </c>
      <c r="T19" s="1988" t="s">
        <v>4</v>
      </c>
      <c r="U19" s="1989" t="s">
        <v>4</v>
      </c>
      <c r="V19" s="1982" t="s">
        <v>16</v>
      </c>
      <c r="W19" s="2005" t="s">
        <v>3</v>
      </c>
      <c r="X19" s="1987" t="s">
        <v>2346</v>
      </c>
      <c r="Y19" s="4770" t="s">
        <v>1047</v>
      </c>
      <c r="Z19" s="1997" t="s">
        <v>16</v>
      </c>
      <c r="AA19" s="2074" t="s">
        <v>2</v>
      </c>
      <c r="AB19" s="2213" t="s">
        <v>2</v>
      </c>
      <c r="AC19" s="4956" t="s">
        <v>58</v>
      </c>
      <c r="AD19" s="1989" t="s">
        <v>2433</v>
      </c>
      <c r="AE19" s="1989" t="s">
        <v>4</v>
      </c>
      <c r="AF19" s="1997" t="s">
        <v>16</v>
      </c>
      <c r="AG19" s="2130" t="s">
        <v>16</v>
      </c>
      <c r="AH19" s="2118" t="s">
        <v>2</v>
      </c>
      <c r="AI19" s="1987" t="s">
        <v>2</v>
      </c>
      <c r="AJ19" s="1987" t="s">
        <v>2</v>
      </c>
      <c r="AK19" s="1987" t="s">
        <v>2</v>
      </c>
      <c r="AL19" s="1987" t="s">
        <v>2</v>
      </c>
      <c r="AM19" s="1982" t="s">
        <v>16</v>
      </c>
      <c r="AN19" s="2125" t="s">
        <v>16</v>
      </c>
      <c r="AO19" s="1593">
        <f t="shared" si="0"/>
        <v>6</v>
      </c>
      <c r="AP19" s="13">
        <f t="shared" si="1"/>
        <v>4</v>
      </c>
      <c r="AQ19" s="13">
        <f t="shared" si="2"/>
        <v>6</v>
      </c>
      <c r="AR19" s="13">
        <f t="shared" si="3"/>
        <v>9</v>
      </c>
      <c r="AS19" s="49">
        <f t="shared" si="4"/>
        <v>1</v>
      </c>
      <c r="AT19" s="49" t="e">
        <f>IF(#REF!="off",0,1)</f>
        <v>#REF!</v>
      </c>
      <c r="AU19" s="49">
        <v>3</v>
      </c>
      <c r="AV19" s="14">
        <f t="shared" si="5"/>
        <v>21</v>
      </c>
    </row>
    <row r="20" spans="1:55" ht="14.65" customHeight="1" thickBot="1">
      <c r="A20" s="5822" t="s">
        <v>521</v>
      </c>
      <c r="B20" s="2062" t="s">
        <v>2</v>
      </c>
      <c r="C20" s="2005" t="s">
        <v>3</v>
      </c>
      <c r="D20" s="2228" t="s">
        <v>2</v>
      </c>
      <c r="E20" s="4483" t="s">
        <v>2</v>
      </c>
      <c r="F20" s="2003" t="s">
        <v>16</v>
      </c>
      <c r="G20" s="2003" t="s">
        <v>16</v>
      </c>
      <c r="H20" s="4457" t="s">
        <v>4</v>
      </c>
      <c r="I20" s="3206" t="s">
        <v>16</v>
      </c>
      <c r="J20" s="2005" t="s">
        <v>3</v>
      </c>
      <c r="K20" s="1999" t="s">
        <v>2</v>
      </c>
      <c r="L20" s="4956" t="s">
        <v>58</v>
      </c>
      <c r="M20" s="4456" t="s">
        <v>2</v>
      </c>
      <c r="N20" s="2005" t="s">
        <v>3</v>
      </c>
      <c r="O20" s="2064" t="s">
        <v>16</v>
      </c>
      <c r="P20" s="2062" t="s">
        <v>2</v>
      </c>
      <c r="Q20" s="2005" t="s">
        <v>3</v>
      </c>
      <c r="R20" s="2003" t="s">
        <v>16</v>
      </c>
      <c r="S20" s="2064" t="s">
        <v>16</v>
      </c>
      <c r="T20" s="3329" t="s">
        <v>4</v>
      </c>
      <c r="U20" s="2004" t="s">
        <v>4</v>
      </c>
      <c r="V20" s="2003" t="s">
        <v>16</v>
      </c>
      <c r="W20" s="1999" t="s">
        <v>2</v>
      </c>
      <c r="X20" s="1987" t="s">
        <v>15</v>
      </c>
      <c r="Y20" s="4772" t="s">
        <v>1047</v>
      </c>
      <c r="Z20" s="2064" t="s">
        <v>16</v>
      </c>
      <c r="AA20" s="2062" t="s">
        <v>2</v>
      </c>
      <c r="AB20" s="2005" t="s">
        <v>3</v>
      </c>
      <c r="AC20" s="1999" t="s">
        <v>2</v>
      </c>
      <c r="AD20" s="2004" t="s">
        <v>4</v>
      </c>
      <c r="AE20" s="2004" t="s">
        <v>4</v>
      </c>
      <c r="AF20" s="2064" t="s">
        <v>16</v>
      </c>
      <c r="AG20" s="5803" t="s">
        <v>16</v>
      </c>
      <c r="AH20" s="2146" t="s">
        <v>2</v>
      </c>
      <c r="AI20" s="1999" t="s">
        <v>2</v>
      </c>
      <c r="AJ20" s="1999" t="s">
        <v>2</v>
      </c>
      <c r="AK20" s="1999" t="s">
        <v>2</v>
      </c>
      <c r="AL20" s="1999" t="s">
        <v>2</v>
      </c>
      <c r="AM20" s="2003" t="s">
        <v>16</v>
      </c>
      <c r="AN20" s="2152" t="s">
        <v>16</v>
      </c>
      <c r="AO20" s="1594">
        <f t="shared" si="0"/>
        <v>8</v>
      </c>
      <c r="AP20" s="20">
        <f t="shared" si="1"/>
        <v>4</v>
      </c>
      <c r="AQ20" s="20">
        <f t="shared" si="2"/>
        <v>5</v>
      </c>
      <c r="AR20" s="20">
        <f t="shared" si="3"/>
        <v>9</v>
      </c>
      <c r="AS20" s="1778">
        <f t="shared" si="4"/>
        <v>1</v>
      </c>
      <c r="AT20" s="1778" t="e">
        <f>IF(#REF!="off",0,1)</f>
        <v>#REF!</v>
      </c>
      <c r="AU20" s="1778">
        <v>2</v>
      </c>
      <c r="AV20" s="1595">
        <f t="shared" si="5"/>
        <v>19</v>
      </c>
    </row>
    <row r="21" spans="1:55" ht="14.65" customHeight="1" thickBot="1">
      <c r="A21" s="5823" t="s">
        <v>44</v>
      </c>
      <c r="B21" s="3282" t="s">
        <v>3</v>
      </c>
      <c r="C21" s="4454" t="s">
        <v>2</v>
      </c>
      <c r="D21" s="2101" t="s">
        <v>2</v>
      </c>
      <c r="E21" s="4481" t="s">
        <v>2347</v>
      </c>
      <c r="F21" s="5804" t="s">
        <v>2348</v>
      </c>
      <c r="G21" s="1975" t="s">
        <v>16</v>
      </c>
      <c r="H21" s="3283" t="s">
        <v>16</v>
      </c>
      <c r="I21" s="2070" t="s">
        <v>2</v>
      </c>
      <c r="J21" s="1976" t="s">
        <v>2</v>
      </c>
      <c r="K21" s="1981" t="s">
        <v>4</v>
      </c>
      <c r="L21" s="1981" t="s">
        <v>4</v>
      </c>
      <c r="M21" s="1975" t="s">
        <v>16</v>
      </c>
      <c r="N21" s="1975" t="s">
        <v>16</v>
      </c>
      <c r="O21" s="2051" t="s">
        <v>3</v>
      </c>
      <c r="P21" s="2065" t="s">
        <v>16</v>
      </c>
      <c r="Q21" s="1975" t="s">
        <v>16</v>
      </c>
      <c r="R21" s="1981" t="s">
        <v>4</v>
      </c>
      <c r="S21" s="2792" t="s">
        <v>4</v>
      </c>
      <c r="T21" s="2065" t="s">
        <v>16</v>
      </c>
      <c r="U21" s="1976" t="s">
        <v>2</v>
      </c>
      <c r="V21" s="4454" t="s">
        <v>2</v>
      </c>
      <c r="W21" s="1976" t="s">
        <v>2</v>
      </c>
      <c r="X21" s="5831" t="s">
        <v>2350</v>
      </c>
      <c r="Y21" s="1975" t="s">
        <v>16</v>
      </c>
      <c r="Z21" s="2031" t="s">
        <v>3</v>
      </c>
      <c r="AA21" s="3282" t="s">
        <v>3</v>
      </c>
      <c r="AB21" s="1976" t="s">
        <v>2</v>
      </c>
      <c r="AC21" s="1975" t="s">
        <v>16</v>
      </c>
      <c r="AD21" s="4849" t="s">
        <v>2434</v>
      </c>
      <c r="AE21" s="1975" t="s">
        <v>16</v>
      </c>
      <c r="AF21" s="2792" t="s">
        <v>4</v>
      </c>
      <c r="AG21" s="5807" t="s">
        <v>4</v>
      </c>
      <c r="AH21" s="2154" t="s">
        <v>16</v>
      </c>
      <c r="AI21" s="1976" t="s">
        <v>2</v>
      </c>
      <c r="AJ21" s="1976" t="s">
        <v>2</v>
      </c>
      <c r="AK21" s="1976" t="s">
        <v>2</v>
      </c>
      <c r="AL21" s="1976" t="s">
        <v>2</v>
      </c>
      <c r="AM21" s="4779" t="s">
        <v>1047</v>
      </c>
      <c r="AN21" s="2109" t="s">
        <v>16</v>
      </c>
      <c r="AO21" s="1590">
        <f t="shared" si="0"/>
        <v>6</v>
      </c>
      <c r="AP21" s="16">
        <f t="shared" si="1"/>
        <v>4</v>
      </c>
      <c r="AQ21" s="16">
        <f t="shared" si="2"/>
        <v>5</v>
      </c>
      <c r="AR21" s="16">
        <f t="shared" si="3"/>
        <v>10</v>
      </c>
      <c r="AS21" s="1777">
        <f t="shared" si="4"/>
        <v>0</v>
      </c>
      <c r="AT21" s="1777" t="e">
        <f>IF(#REF!="off",0,1)</f>
        <v>#REF!</v>
      </c>
      <c r="AU21" s="1777">
        <v>2</v>
      </c>
      <c r="AV21" s="1591">
        <f t="shared" si="5"/>
        <v>18</v>
      </c>
    </row>
    <row r="22" spans="1:55" ht="14.65" customHeight="1">
      <c r="A22" s="5824" t="s">
        <v>1799</v>
      </c>
      <c r="B22" s="2074" t="s">
        <v>2</v>
      </c>
      <c r="C22" s="1989" t="s">
        <v>4</v>
      </c>
      <c r="D22" s="2123" t="s">
        <v>4</v>
      </c>
      <c r="E22" s="1995" t="s">
        <v>16</v>
      </c>
      <c r="F22" s="1987" t="s">
        <v>2</v>
      </c>
      <c r="G22" s="4770" t="s">
        <v>1047</v>
      </c>
      <c r="H22" s="1997" t="s">
        <v>16</v>
      </c>
      <c r="I22" s="5315" t="s">
        <v>58</v>
      </c>
      <c r="J22" s="4839" t="s">
        <v>58</v>
      </c>
      <c r="K22" s="1989" t="s">
        <v>4</v>
      </c>
      <c r="L22" s="1989" t="s">
        <v>4</v>
      </c>
      <c r="M22" s="1982" t="s">
        <v>16</v>
      </c>
      <c r="N22" s="1982" t="s">
        <v>16</v>
      </c>
      <c r="O22" s="2031" t="s">
        <v>3</v>
      </c>
      <c r="P22" s="2074" t="s">
        <v>2</v>
      </c>
      <c r="Q22" s="1982" t="s">
        <v>16</v>
      </c>
      <c r="R22" s="1989" t="s">
        <v>4</v>
      </c>
      <c r="S22" s="1993" t="s">
        <v>4</v>
      </c>
      <c r="T22" s="1995" t="s">
        <v>16</v>
      </c>
      <c r="U22" s="2213" t="s">
        <v>2</v>
      </c>
      <c r="V22" s="1978" t="s">
        <v>3</v>
      </c>
      <c r="W22" s="1987" t="s">
        <v>2430</v>
      </c>
      <c r="X22" s="1978" t="s">
        <v>3</v>
      </c>
      <c r="Y22" s="1982" t="s">
        <v>16</v>
      </c>
      <c r="Z22" s="2031" t="s">
        <v>3</v>
      </c>
      <c r="AA22" s="4480" t="s">
        <v>2430</v>
      </c>
      <c r="AB22" s="1978" t="s">
        <v>3</v>
      </c>
      <c r="AC22" s="1976" t="s">
        <v>2</v>
      </c>
      <c r="AD22" s="1987" t="s">
        <v>2</v>
      </c>
      <c r="AE22" s="1982" t="s">
        <v>16</v>
      </c>
      <c r="AF22" s="2792" t="s">
        <v>4</v>
      </c>
      <c r="AG22" s="2140" t="s">
        <v>4</v>
      </c>
      <c r="AH22" s="2122" t="s">
        <v>16</v>
      </c>
      <c r="AI22" s="1987" t="s">
        <v>2</v>
      </c>
      <c r="AJ22" s="1987" t="s">
        <v>2</v>
      </c>
      <c r="AK22" s="1987" t="s">
        <v>2</v>
      </c>
      <c r="AL22" s="1987" t="s">
        <v>2430</v>
      </c>
      <c r="AM22" s="4770" t="s">
        <v>1047</v>
      </c>
      <c r="AN22" s="2125" t="s">
        <v>16</v>
      </c>
      <c r="AO22" s="1593">
        <f t="shared" si="0"/>
        <v>7</v>
      </c>
      <c r="AP22" s="13">
        <f t="shared" si="1"/>
        <v>5</v>
      </c>
      <c r="AQ22" s="13">
        <f t="shared" si="2"/>
        <v>5</v>
      </c>
      <c r="AR22" s="13">
        <f t="shared" si="3"/>
        <v>8</v>
      </c>
      <c r="AS22" s="49">
        <f t="shared" si="4"/>
        <v>1</v>
      </c>
      <c r="AT22" s="49" t="e">
        <f>IF(#REF!="off",0,1)</f>
        <v>#REF!</v>
      </c>
      <c r="AU22" s="49">
        <v>2</v>
      </c>
      <c r="AV22" s="14">
        <f t="shared" si="5"/>
        <v>21</v>
      </c>
    </row>
    <row r="23" spans="1:55" ht="14.65" customHeight="1" thickBot="1">
      <c r="A23" s="5825" t="s">
        <v>43</v>
      </c>
      <c r="B23" s="4483" t="s">
        <v>2</v>
      </c>
      <c r="C23" s="1999" t="s">
        <v>2</v>
      </c>
      <c r="D23" s="2161" t="s">
        <v>3</v>
      </c>
      <c r="E23" s="2062" t="s">
        <v>2</v>
      </c>
      <c r="F23" s="4456" t="s">
        <v>2</v>
      </c>
      <c r="G23" s="2003" t="s">
        <v>16</v>
      </c>
      <c r="H23" s="2064" t="s">
        <v>16</v>
      </c>
      <c r="I23" s="4483" t="s">
        <v>58</v>
      </c>
      <c r="J23" s="4956" t="s">
        <v>58</v>
      </c>
      <c r="K23" s="2004" t="s">
        <v>4</v>
      </c>
      <c r="L23" s="2004" t="s">
        <v>4</v>
      </c>
      <c r="M23" s="2003" t="s">
        <v>16</v>
      </c>
      <c r="N23" s="2003" t="s">
        <v>16</v>
      </c>
      <c r="O23" s="3206" t="s">
        <v>16</v>
      </c>
      <c r="P23" s="3206" t="s">
        <v>16</v>
      </c>
      <c r="Q23" s="2003" t="s">
        <v>16</v>
      </c>
      <c r="R23" s="2004" t="s">
        <v>4</v>
      </c>
      <c r="S23" s="4457" t="s">
        <v>4</v>
      </c>
      <c r="T23" s="3206" t="s">
        <v>16</v>
      </c>
      <c r="U23" s="1999" t="s">
        <v>2</v>
      </c>
      <c r="V23" s="2005" t="s">
        <v>3</v>
      </c>
      <c r="W23" s="5882" t="s">
        <v>2431</v>
      </c>
      <c r="X23" s="4456" t="s">
        <v>2</v>
      </c>
      <c r="Y23" s="2003" t="s">
        <v>16</v>
      </c>
      <c r="Z23" s="2775" t="s">
        <v>3</v>
      </c>
      <c r="AA23" s="2062" t="s">
        <v>2</v>
      </c>
      <c r="AB23" s="1999" t="s">
        <v>2</v>
      </c>
      <c r="AC23" s="2003" t="s">
        <v>16</v>
      </c>
      <c r="AD23" s="4456" t="s">
        <v>2</v>
      </c>
      <c r="AE23" s="2003" t="s">
        <v>16</v>
      </c>
      <c r="AF23" s="4457" t="s">
        <v>4</v>
      </c>
      <c r="AG23" s="2153" t="s">
        <v>4</v>
      </c>
      <c r="AH23" s="2149" t="s">
        <v>16</v>
      </c>
      <c r="AI23" s="1999" t="s">
        <v>2</v>
      </c>
      <c r="AJ23" s="1999" t="s">
        <v>2</v>
      </c>
      <c r="AK23" s="1999" t="s">
        <v>2</v>
      </c>
      <c r="AL23" s="1999" t="s">
        <v>2</v>
      </c>
      <c r="AM23" s="4772" t="s">
        <v>1047</v>
      </c>
      <c r="AN23" s="2152" t="s">
        <v>16</v>
      </c>
      <c r="AO23" s="1594">
        <f t="shared" si="0"/>
        <v>7</v>
      </c>
      <c r="AP23" s="20">
        <f t="shared" si="1"/>
        <v>2</v>
      </c>
      <c r="AQ23" s="20">
        <f t="shared" si="2"/>
        <v>5</v>
      </c>
      <c r="AR23" s="20">
        <f t="shared" si="3"/>
        <v>11</v>
      </c>
      <c r="AS23" s="1778">
        <f t="shared" si="4"/>
        <v>0</v>
      </c>
      <c r="AT23" s="1778" t="e">
        <f>IF(#REF!="off",0,1)</f>
        <v>#REF!</v>
      </c>
      <c r="AU23" s="1778">
        <v>3</v>
      </c>
      <c r="AV23" s="1595">
        <f t="shared" si="5"/>
        <v>14</v>
      </c>
    </row>
    <row r="24" spans="1:55" ht="14.65" customHeight="1" thickBot="1">
      <c r="A24" s="5826" t="s">
        <v>1414</v>
      </c>
      <c r="B24" s="5808" t="s">
        <v>2345</v>
      </c>
      <c r="C24" s="2012" t="s">
        <v>2</v>
      </c>
      <c r="D24" s="3108" t="s">
        <v>2</v>
      </c>
      <c r="E24" s="2388" t="s">
        <v>2</v>
      </c>
      <c r="F24" s="2012" t="s">
        <v>2</v>
      </c>
      <c r="G24" s="2009" t="s">
        <v>16</v>
      </c>
      <c r="H24" s="3395" t="s">
        <v>16</v>
      </c>
      <c r="I24" s="2388" t="s">
        <v>2</v>
      </c>
      <c r="J24" s="2012" t="s">
        <v>2</v>
      </c>
      <c r="K24" s="2012" t="s">
        <v>2</v>
      </c>
      <c r="L24" s="2012" t="s">
        <v>2</v>
      </c>
      <c r="M24" s="2012" t="s">
        <v>2</v>
      </c>
      <c r="N24" s="2009" t="s">
        <v>16</v>
      </c>
      <c r="O24" s="3395" t="s">
        <v>16</v>
      </c>
      <c r="P24" s="2388" t="s">
        <v>2</v>
      </c>
      <c r="Q24" s="2012" t="s">
        <v>2</v>
      </c>
      <c r="R24" s="2009" t="s">
        <v>16</v>
      </c>
      <c r="S24" s="3395" t="s">
        <v>16</v>
      </c>
      <c r="T24" s="2388" t="s">
        <v>2</v>
      </c>
      <c r="U24" s="2012" t="s">
        <v>2</v>
      </c>
      <c r="V24" s="2012" t="s">
        <v>2</v>
      </c>
      <c r="W24" s="2012" t="s">
        <v>2</v>
      </c>
      <c r="X24" s="2012" t="s">
        <v>2</v>
      </c>
      <c r="Y24" s="2009" t="s">
        <v>16</v>
      </c>
      <c r="Z24" s="3395" t="s">
        <v>16</v>
      </c>
      <c r="AA24" s="2388" t="s">
        <v>2</v>
      </c>
      <c r="AB24" s="2012" t="s">
        <v>2</v>
      </c>
      <c r="AC24" s="2012" t="s">
        <v>2</v>
      </c>
      <c r="AD24" s="2012" t="s">
        <v>2</v>
      </c>
      <c r="AE24" s="2012" t="s">
        <v>2</v>
      </c>
      <c r="AF24" s="3395" t="s">
        <v>16</v>
      </c>
      <c r="AG24" s="5809" t="s">
        <v>16</v>
      </c>
      <c r="AH24" s="3114" t="s">
        <v>2</v>
      </c>
      <c r="AI24" s="2012" t="s">
        <v>2</v>
      </c>
      <c r="AJ24" s="2012" t="s">
        <v>2</v>
      </c>
      <c r="AK24" s="2012" t="s">
        <v>2</v>
      </c>
      <c r="AL24" s="2012" t="s">
        <v>2</v>
      </c>
      <c r="AM24" s="2009" t="s">
        <v>16</v>
      </c>
      <c r="AN24" s="3099" t="s">
        <v>16</v>
      </c>
      <c r="AO24" s="3398">
        <f t="shared" si="0"/>
        <v>19</v>
      </c>
      <c r="AP24" s="1597">
        <f t="shared" si="1"/>
        <v>0</v>
      </c>
      <c r="AQ24" s="1597">
        <f t="shared" si="2"/>
        <v>0</v>
      </c>
      <c r="AR24" s="1597">
        <f t="shared" si="3"/>
        <v>9</v>
      </c>
      <c r="AS24" s="1847">
        <f t="shared" si="4"/>
        <v>0</v>
      </c>
      <c r="AT24" s="1847" t="e">
        <f>IF(#REF!="off",0,1)</f>
        <v>#REF!</v>
      </c>
      <c r="AU24" s="1847">
        <v>0</v>
      </c>
      <c r="AV24" s="3167">
        <f t="shared" si="5"/>
        <v>0</v>
      </c>
    </row>
    <row r="25" spans="1:55" ht="14.65" customHeight="1" thickBot="1">
      <c r="A25" s="5827" t="s">
        <v>1685</v>
      </c>
      <c r="B25" s="2074" t="s">
        <v>2</v>
      </c>
      <c r="C25" s="1987" t="s">
        <v>2</v>
      </c>
      <c r="D25" s="2119" t="s">
        <v>2</v>
      </c>
      <c r="E25" s="2074" t="s">
        <v>2</v>
      </c>
      <c r="F25" s="1987" t="s">
        <v>2346</v>
      </c>
      <c r="G25" s="1982" t="s">
        <v>16</v>
      </c>
      <c r="H25" s="4954" t="s">
        <v>1047</v>
      </c>
      <c r="I25" s="2074" t="s">
        <v>2</v>
      </c>
      <c r="J25" s="1987" t="s">
        <v>2</v>
      </c>
      <c r="K25" s="1987" t="s">
        <v>2</v>
      </c>
      <c r="L25" s="1987" t="s">
        <v>2</v>
      </c>
      <c r="M25" s="1982" t="s">
        <v>16</v>
      </c>
      <c r="N25" s="1982" t="s">
        <v>16</v>
      </c>
      <c r="O25" s="1997" t="s">
        <v>16</v>
      </c>
      <c r="P25" s="2074" t="s">
        <v>2</v>
      </c>
      <c r="Q25" s="1987" t="s">
        <v>2</v>
      </c>
      <c r="R25" s="1987" t="s">
        <v>2</v>
      </c>
      <c r="S25" s="1997" t="s">
        <v>16</v>
      </c>
      <c r="T25" s="1995" t="s">
        <v>16</v>
      </c>
      <c r="U25" s="1987" t="s">
        <v>2</v>
      </c>
      <c r="V25" s="1987" t="s">
        <v>2</v>
      </c>
      <c r="W25" s="1987" t="s">
        <v>2</v>
      </c>
      <c r="X25" s="1987" t="s">
        <v>2</v>
      </c>
      <c r="Y25" s="1982" t="s">
        <v>16</v>
      </c>
      <c r="Z25" s="1997" t="s">
        <v>16</v>
      </c>
      <c r="AA25" s="2074" t="s">
        <v>2</v>
      </c>
      <c r="AB25" s="1987" t="s">
        <v>2</v>
      </c>
      <c r="AC25" s="1987" t="s">
        <v>2</v>
      </c>
      <c r="AD25" s="1987" t="s">
        <v>2</v>
      </c>
      <c r="AE25" s="1987" t="s">
        <v>2</v>
      </c>
      <c r="AF25" s="1997" t="s">
        <v>16</v>
      </c>
      <c r="AG25" s="2130" t="s">
        <v>16</v>
      </c>
      <c r="AH25" s="2118" t="s">
        <v>2</v>
      </c>
      <c r="AI25" s="1987" t="s">
        <v>2</v>
      </c>
      <c r="AJ25" s="1987" t="s">
        <v>2</v>
      </c>
      <c r="AK25" s="1987" t="s">
        <v>2</v>
      </c>
      <c r="AL25" s="1987" t="s">
        <v>2</v>
      </c>
      <c r="AM25" s="1982" t="s">
        <v>16</v>
      </c>
      <c r="AN25" s="2125" t="s">
        <v>16</v>
      </c>
      <c r="AO25" s="1593">
        <f t="shared" si="0"/>
        <v>18</v>
      </c>
      <c r="AP25" s="13">
        <f t="shared" si="1"/>
        <v>0</v>
      </c>
      <c r="AQ25" s="13">
        <f t="shared" si="2"/>
        <v>0</v>
      </c>
      <c r="AR25" s="13">
        <f t="shared" si="3"/>
        <v>9</v>
      </c>
      <c r="AS25" s="49">
        <f t="shared" si="4"/>
        <v>1</v>
      </c>
      <c r="AT25" s="49" t="e">
        <f>IF(#REF!="off",0,1)</f>
        <v>#REF!</v>
      </c>
      <c r="AU25" s="49">
        <v>0</v>
      </c>
      <c r="AV25" s="14">
        <f t="shared" si="5"/>
        <v>1</v>
      </c>
      <c r="BC25" s="2051" t="s">
        <v>3</v>
      </c>
    </row>
    <row r="26" spans="1:55" ht="14.65" customHeight="1">
      <c r="A26" s="5828" t="s">
        <v>729</v>
      </c>
      <c r="B26" s="2074" t="s">
        <v>2</v>
      </c>
      <c r="C26" s="1982" t="s">
        <v>16</v>
      </c>
      <c r="D26" s="2136" t="s">
        <v>3</v>
      </c>
      <c r="E26" s="2074" t="s">
        <v>2</v>
      </c>
      <c r="F26" s="1987" t="s">
        <v>2</v>
      </c>
      <c r="G26" s="4770" t="s">
        <v>1047</v>
      </c>
      <c r="H26" s="1997" t="s">
        <v>16</v>
      </c>
      <c r="I26" s="4480" t="s">
        <v>2</v>
      </c>
      <c r="J26" s="1987" t="s">
        <v>2</v>
      </c>
      <c r="K26" s="1987" t="s">
        <v>2</v>
      </c>
      <c r="L26" s="1987" t="s">
        <v>2</v>
      </c>
      <c r="M26" s="1987" t="s">
        <v>2</v>
      </c>
      <c r="N26" s="1982" t="s">
        <v>16</v>
      </c>
      <c r="O26" s="1997" t="s">
        <v>16</v>
      </c>
      <c r="P26" s="4480" t="s">
        <v>2</v>
      </c>
      <c r="Q26" s="1987" t="s">
        <v>2</v>
      </c>
      <c r="R26" s="1982" t="s">
        <v>16</v>
      </c>
      <c r="S26" s="4954" t="s">
        <v>1047</v>
      </c>
      <c r="T26" s="4480" t="s">
        <v>2</v>
      </c>
      <c r="U26" s="1987" t="s">
        <v>2</v>
      </c>
      <c r="V26" s="1982" t="s">
        <v>16</v>
      </c>
      <c r="W26" s="1978" t="s">
        <v>3</v>
      </c>
      <c r="X26" s="1987" t="s">
        <v>2</v>
      </c>
      <c r="Y26" s="1982" t="s">
        <v>16</v>
      </c>
      <c r="Z26" s="1997" t="s">
        <v>16</v>
      </c>
      <c r="AA26" s="2074" t="s">
        <v>2</v>
      </c>
      <c r="AB26" s="1987" t="s">
        <v>2</v>
      </c>
      <c r="AC26" s="1987" t="s">
        <v>2</v>
      </c>
      <c r="AD26" s="1987" t="s">
        <v>2</v>
      </c>
      <c r="AE26" s="1978" t="s">
        <v>3</v>
      </c>
      <c r="AF26" s="1997" t="s">
        <v>16</v>
      </c>
      <c r="AG26" s="2130" t="s">
        <v>16</v>
      </c>
      <c r="AH26" s="2118" t="s">
        <v>2</v>
      </c>
      <c r="AI26" s="1987" t="s">
        <v>2</v>
      </c>
      <c r="AJ26" s="1987" t="s">
        <v>2</v>
      </c>
      <c r="AK26" s="1987" t="s">
        <v>2</v>
      </c>
      <c r="AL26" s="1987" t="s">
        <v>2</v>
      </c>
      <c r="AM26" s="1982" t="s">
        <v>16</v>
      </c>
      <c r="AN26" s="4770" t="s">
        <v>1047</v>
      </c>
      <c r="AO26" s="1593">
        <f t="shared" si="0"/>
        <v>16</v>
      </c>
      <c r="AP26" s="13">
        <f t="shared" si="1"/>
        <v>2</v>
      </c>
      <c r="AQ26" s="13">
        <f t="shared" si="2"/>
        <v>0</v>
      </c>
      <c r="AR26" s="13">
        <f t="shared" si="3"/>
        <v>8</v>
      </c>
      <c r="AS26" s="49">
        <f t="shared" si="4"/>
        <v>2</v>
      </c>
      <c r="AT26" s="49" t="e">
        <f>IF(#REF!="off",0,1)</f>
        <v>#REF!</v>
      </c>
      <c r="AU26" s="49">
        <v>2</v>
      </c>
      <c r="AV26" s="14">
        <f t="shared" si="5"/>
        <v>6</v>
      </c>
      <c r="BC26" s="2051" t="s">
        <v>3</v>
      </c>
    </row>
    <row r="27" spans="1:55" ht="14.65" customHeight="1">
      <c r="A27" s="5829" t="s">
        <v>26</v>
      </c>
      <c r="B27" s="2074" t="s">
        <v>2351</v>
      </c>
      <c r="C27" s="2119" t="s">
        <v>2</v>
      </c>
      <c r="D27" s="2136" t="s">
        <v>3</v>
      </c>
      <c r="E27" s="1982" t="s">
        <v>16</v>
      </c>
      <c r="F27" s="1987" t="s">
        <v>2</v>
      </c>
      <c r="G27" s="4770" t="s">
        <v>1047</v>
      </c>
      <c r="H27" s="1997" t="s">
        <v>16</v>
      </c>
      <c r="I27" s="2068" t="s">
        <v>3</v>
      </c>
      <c r="J27" s="1987" t="s">
        <v>2</v>
      </c>
      <c r="K27" s="1987" t="s">
        <v>2</v>
      </c>
      <c r="L27" s="1987" t="s">
        <v>2</v>
      </c>
      <c r="M27" s="1978" t="s">
        <v>3</v>
      </c>
      <c r="N27" s="1982" t="s">
        <v>16</v>
      </c>
      <c r="O27" s="1997" t="s">
        <v>16</v>
      </c>
      <c r="P27" s="2074" t="s">
        <v>2</v>
      </c>
      <c r="Q27" s="2213" t="s">
        <v>2</v>
      </c>
      <c r="R27" s="1982" t="s">
        <v>16</v>
      </c>
      <c r="S27" s="4954" t="s">
        <v>1047</v>
      </c>
      <c r="T27" s="2074" t="s">
        <v>2</v>
      </c>
      <c r="U27" s="1978" t="s">
        <v>3</v>
      </c>
      <c r="V27" s="1982" t="s">
        <v>16</v>
      </c>
      <c r="W27" s="1987" t="s">
        <v>2</v>
      </c>
      <c r="X27" s="1978" t="s">
        <v>54</v>
      </c>
      <c r="Y27" s="1982" t="s">
        <v>16</v>
      </c>
      <c r="Z27" s="1997" t="s">
        <v>16</v>
      </c>
      <c r="AA27" s="2074" t="s">
        <v>2</v>
      </c>
      <c r="AB27" s="1987" t="s">
        <v>2</v>
      </c>
      <c r="AC27" s="1987" t="s">
        <v>2</v>
      </c>
      <c r="AD27" s="1987" t="s">
        <v>2</v>
      </c>
      <c r="AE27" s="2213" t="s">
        <v>2</v>
      </c>
      <c r="AF27" s="1997" t="s">
        <v>16</v>
      </c>
      <c r="AG27" s="2130" t="s">
        <v>16</v>
      </c>
      <c r="AH27" s="2118" t="s">
        <v>2</v>
      </c>
      <c r="AI27" s="1987" t="s">
        <v>2</v>
      </c>
      <c r="AJ27" s="1987" t="s">
        <v>2</v>
      </c>
      <c r="AK27" s="1987" t="s">
        <v>2</v>
      </c>
      <c r="AL27" s="1987" t="s">
        <v>2</v>
      </c>
      <c r="AM27" s="1982" t="s">
        <v>16</v>
      </c>
      <c r="AN27" s="4770" t="s">
        <v>1047</v>
      </c>
      <c r="AO27" s="1593">
        <f t="shared" si="0"/>
        <v>13</v>
      </c>
      <c r="AP27" s="13">
        <f t="shared" si="1"/>
        <v>4</v>
      </c>
      <c r="AQ27" s="13">
        <f t="shared" si="2"/>
        <v>0</v>
      </c>
      <c r="AR27" s="13">
        <f t="shared" si="3"/>
        <v>9</v>
      </c>
      <c r="AS27" s="49">
        <f t="shared" si="4"/>
        <v>2</v>
      </c>
      <c r="AT27" s="49" t="e">
        <f>IF(#REF!="off",0,1)</f>
        <v>#REF!</v>
      </c>
      <c r="AU27" s="49">
        <v>3</v>
      </c>
      <c r="AV27" s="14">
        <f t="shared" si="5"/>
        <v>10</v>
      </c>
    </row>
    <row r="28" spans="1:55" ht="14.65" customHeight="1">
      <c r="A28" s="5828" t="s">
        <v>428</v>
      </c>
      <c r="B28" s="2074" t="s">
        <v>2</v>
      </c>
      <c r="C28" s="2213" t="s">
        <v>2</v>
      </c>
      <c r="D28" s="2119" t="s">
        <v>2</v>
      </c>
      <c r="E28" s="5765" t="s">
        <v>2346</v>
      </c>
      <c r="F28" s="1978" t="s">
        <v>3</v>
      </c>
      <c r="G28" s="1982" t="s">
        <v>16</v>
      </c>
      <c r="H28" s="4954" t="s">
        <v>1047</v>
      </c>
      <c r="I28" s="2074" t="s">
        <v>2</v>
      </c>
      <c r="J28" s="2213" t="s">
        <v>2</v>
      </c>
      <c r="K28" s="1987" t="s">
        <v>2</v>
      </c>
      <c r="L28" s="4839" t="s">
        <v>2354</v>
      </c>
      <c r="M28" s="1982" t="s">
        <v>16</v>
      </c>
      <c r="N28" s="1982" t="s">
        <v>16</v>
      </c>
      <c r="O28" s="1997" t="s">
        <v>16</v>
      </c>
      <c r="P28" s="2074" t="s">
        <v>2</v>
      </c>
      <c r="Q28" s="4839" t="s">
        <v>58</v>
      </c>
      <c r="R28" s="1982" t="s">
        <v>16</v>
      </c>
      <c r="S28" s="1997" t="s">
        <v>16</v>
      </c>
      <c r="T28" s="4480" t="s">
        <v>58</v>
      </c>
      <c r="U28" s="4839" t="s">
        <v>58</v>
      </c>
      <c r="V28" s="1987" t="s">
        <v>2</v>
      </c>
      <c r="W28" s="1987" t="s">
        <v>2</v>
      </c>
      <c r="X28" s="1987" t="s">
        <v>2</v>
      </c>
      <c r="Y28" s="1982" t="s">
        <v>16</v>
      </c>
      <c r="Z28" s="4954" t="s">
        <v>1047</v>
      </c>
      <c r="AA28" s="2074" t="s">
        <v>2</v>
      </c>
      <c r="AB28" s="1978" t="s">
        <v>3</v>
      </c>
      <c r="AC28" s="1982" t="s">
        <v>16</v>
      </c>
      <c r="AD28" s="2213" t="s">
        <v>2</v>
      </c>
      <c r="AE28" s="1987" t="s">
        <v>2430</v>
      </c>
      <c r="AF28" s="1997" t="s">
        <v>16</v>
      </c>
      <c r="AG28" s="2130" t="s">
        <v>16</v>
      </c>
      <c r="AH28" s="2118" t="s">
        <v>2</v>
      </c>
      <c r="AI28" s="1987" t="s">
        <v>2</v>
      </c>
      <c r="AJ28" s="1987" t="s">
        <v>2</v>
      </c>
      <c r="AK28" s="1987" t="s">
        <v>2</v>
      </c>
      <c r="AL28" s="1987" t="s">
        <v>2</v>
      </c>
      <c r="AM28" s="1982" t="s">
        <v>16</v>
      </c>
      <c r="AN28" s="2125" t="s">
        <v>16</v>
      </c>
      <c r="AO28" s="1593">
        <f t="shared" si="0"/>
        <v>11</v>
      </c>
      <c r="AP28" s="13">
        <f t="shared" si="1"/>
        <v>2</v>
      </c>
      <c r="AQ28" s="13">
        <f t="shared" si="2"/>
        <v>0</v>
      </c>
      <c r="AR28" s="13">
        <f t="shared" si="3"/>
        <v>9</v>
      </c>
      <c r="AS28" s="49">
        <f t="shared" si="4"/>
        <v>2</v>
      </c>
      <c r="AT28" s="49" t="e">
        <f>IF(#REF!="off",0,1)</f>
        <v>#REF!</v>
      </c>
      <c r="AU28" s="49">
        <v>3</v>
      </c>
      <c r="AV28" s="14">
        <f t="shared" si="5"/>
        <v>6</v>
      </c>
    </row>
    <row r="29" spans="1:55" ht="14.65" customHeight="1" thickBot="1">
      <c r="A29" s="5829" t="s">
        <v>27</v>
      </c>
      <c r="B29" s="2074" t="s">
        <v>2</v>
      </c>
      <c r="C29" s="1978" t="s">
        <v>3</v>
      </c>
      <c r="D29" s="2119" t="s">
        <v>2</v>
      </c>
      <c r="E29" s="2074" t="s">
        <v>2</v>
      </c>
      <c r="F29" s="4874" t="s">
        <v>2352</v>
      </c>
      <c r="G29" s="1982" t="s">
        <v>16</v>
      </c>
      <c r="H29" s="1997" t="s">
        <v>16</v>
      </c>
      <c r="I29" s="2074" t="s">
        <v>2</v>
      </c>
      <c r="J29" s="1978" t="s">
        <v>3</v>
      </c>
      <c r="K29" s="1985" t="s">
        <v>2</v>
      </c>
      <c r="L29" s="1987" t="s">
        <v>2</v>
      </c>
      <c r="M29" s="1987" t="s">
        <v>2</v>
      </c>
      <c r="N29" s="1982" t="s">
        <v>16</v>
      </c>
      <c r="O29" s="1997" t="s">
        <v>16</v>
      </c>
      <c r="P29" s="2074" t="s">
        <v>2</v>
      </c>
      <c r="Q29" s="4839" t="s">
        <v>58</v>
      </c>
      <c r="R29" s="1982" t="s">
        <v>16</v>
      </c>
      <c r="S29" s="1997" t="s">
        <v>16</v>
      </c>
      <c r="T29" s="2074" t="s">
        <v>2</v>
      </c>
      <c r="U29" s="1987" t="s">
        <v>2</v>
      </c>
      <c r="V29" s="1987" t="s">
        <v>2</v>
      </c>
      <c r="W29" s="1987" t="s">
        <v>2</v>
      </c>
      <c r="X29" s="1987" t="s">
        <v>2</v>
      </c>
      <c r="Y29" s="1982" t="s">
        <v>16</v>
      </c>
      <c r="Z29" s="4954" t="s">
        <v>1047</v>
      </c>
      <c r="AA29" s="2074" t="s">
        <v>2</v>
      </c>
      <c r="AB29" s="1987" t="s">
        <v>2</v>
      </c>
      <c r="AC29" s="1982" t="s">
        <v>16</v>
      </c>
      <c r="AD29" s="1987" t="s">
        <v>2435</v>
      </c>
      <c r="AE29" s="1978" t="s">
        <v>2435</v>
      </c>
      <c r="AF29" s="1997" t="s">
        <v>16</v>
      </c>
      <c r="AG29" s="2130" t="s">
        <v>16</v>
      </c>
      <c r="AH29" s="2118" t="s">
        <v>2</v>
      </c>
      <c r="AI29" s="1987" t="s">
        <v>2</v>
      </c>
      <c r="AJ29" s="1987" t="s">
        <v>2</v>
      </c>
      <c r="AK29" s="1987" t="s">
        <v>2</v>
      </c>
      <c r="AL29" s="1987" t="s">
        <v>2</v>
      </c>
      <c r="AM29" s="1982" t="s">
        <v>16</v>
      </c>
      <c r="AN29" s="2125" t="s">
        <v>16</v>
      </c>
      <c r="AO29" s="1593">
        <f t="shared" si="0"/>
        <v>13</v>
      </c>
      <c r="AP29" s="13">
        <f t="shared" si="1"/>
        <v>1</v>
      </c>
      <c r="AQ29" s="13">
        <f t="shared" si="2"/>
        <v>0</v>
      </c>
      <c r="AR29" s="13">
        <f t="shared" si="3"/>
        <v>9</v>
      </c>
      <c r="AS29" s="49">
        <f t="shared" si="4"/>
        <v>1</v>
      </c>
      <c r="AT29" s="49" t="e">
        <f>IF(#REF!="off",0,1)</f>
        <v>#REF!</v>
      </c>
      <c r="AU29" s="49">
        <v>2</v>
      </c>
      <c r="AV29" s="14">
        <f t="shared" si="5"/>
        <v>3</v>
      </c>
    </row>
    <row r="30" spans="1:55" ht="14.65" customHeight="1">
      <c r="A30" s="5828" t="s">
        <v>19</v>
      </c>
      <c r="B30" s="1982" t="s">
        <v>16</v>
      </c>
      <c r="C30" s="1978" t="s">
        <v>3</v>
      </c>
      <c r="D30" s="4529" t="s">
        <v>2</v>
      </c>
      <c r="E30" s="2074" t="s">
        <v>2</v>
      </c>
      <c r="F30" s="1987" t="s">
        <v>2</v>
      </c>
      <c r="G30" s="1982" t="s">
        <v>16</v>
      </c>
      <c r="H30" s="2031" t="s">
        <v>3</v>
      </c>
      <c r="I30" s="5812" t="s">
        <v>58</v>
      </c>
      <c r="J30" s="1982" t="s">
        <v>16</v>
      </c>
      <c r="K30" s="2213" t="s">
        <v>54</v>
      </c>
      <c r="L30" s="1987" t="s">
        <v>2</v>
      </c>
      <c r="M30" s="1987" t="s">
        <v>2</v>
      </c>
      <c r="N30" s="1982" t="s">
        <v>16</v>
      </c>
      <c r="O30" s="4954" t="s">
        <v>1047</v>
      </c>
      <c r="P30" s="1987" t="s">
        <v>2</v>
      </c>
      <c r="Q30" s="1987" t="s">
        <v>2</v>
      </c>
      <c r="R30" s="1982" t="s">
        <v>16</v>
      </c>
      <c r="S30" s="1997" t="s">
        <v>16</v>
      </c>
      <c r="T30" s="2068" t="s">
        <v>3</v>
      </c>
      <c r="U30" s="1987" t="s">
        <v>2</v>
      </c>
      <c r="V30" s="2213" t="s">
        <v>2</v>
      </c>
      <c r="W30" s="1987" t="s">
        <v>2</v>
      </c>
      <c r="X30" s="4460" t="s">
        <v>2</v>
      </c>
      <c r="Y30" s="1982" t="s">
        <v>16</v>
      </c>
      <c r="Z30" s="1997" t="s">
        <v>16</v>
      </c>
      <c r="AA30" s="2074" t="s">
        <v>2</v>
      </c>
      <c r="AB30" s="1982" t="s">
        <v>16</v>
      </c>
      <c r="AC30" s="5835" t="s">
        <v>2356</v>
      </c>
      <c r="AD30" s="1987" t="s">
        <v>2</v>
      </c>
      <c r="AE30" s="1987" t="s">
        <v>2</v>
      </c>
      <c r="AF30" s="2051" t="s">
        <v>3</v>
      </c>
      <c r="AG30" s="2130" t="s">
        <v>16</v>
      </c>
      <c r="AH30" s="2118" t="s">
        <v>2</v>
      </c>
      <c r="AI30" s="1987" t="s">
        <v>2</v>
      </c>
      <c r="AJ30" s="1987" t="s">
        <v>2</v>
      </c>
      <c r="AK30" s="1987" t="s">
        <v>2</v>
      </c>
      <c r="AL30" s="1987" t="s">
        <v>2</v>
      </c>
      <c r="AM30" s="1982" t="s">
        <v>16</v>
      </c>
      <c r="AN30" s="2125" t="s">
        <v>16</v>
      </c>
      <c r="AO30" s="1593">
        <f t="shared" si="0"/>
        <v>13</v>
      </c>
      <c r="AP30" s="13">
        <f t="shared" si="1"/>
        <v>4</v>
      </c>
      <c r="AQ30" s="13">
        <f t="shared" si="2"/>
        <v>0</v>
      </c>
      <c r="AR30" s="13">
        <f t="shared" si="3"/>
        <v>8</v>
      </c>
      <c r="AS30" s="49">
        <f t="shared" si="4"/>
        <v>1</v>
      </c>
      <c r="AT30" s="49" t="e">
        <f>IF(#REF!="off",0,1)</f>
        <v>#REF!</v>
      </c>
      <c r="AU30" s="49">
        <v>3</v>
      </c>
      <c r="AV30" s="14">
        <f t="shared" si="5"/>
        <v>9</v>
      </c>
    </row>
    <row r="31" spans="1:55" ht="14.65" customHeight="1">
      <c r="A31" s="5828" t="s">
        <v>524</v>
      </c>
      <c r="B31" s="2074" t="s">
        <v>2</v>
      </c>
      <c r="C31" s="1987" t="s">
        <v>2</v>
      </c>
      <c r="D31" s="2119" t="s">
        <v>2</v>
      </c>
      <c r="E31" s="2074" t="s">
        <v>2</v>
      </c>
      <c r="F31" s="1987" t="s">
        <v>2</v>
      </c>
      <c r="G31" s="1982" t="s">
        <v>16</v>
      </c>
      <c r="H31" s="1997" t="s">
        <v>16</v>
      </c>
      <c r="I31" s="2074" t="s">
        <v>2</v>
      </c>
      <c r="J31" s="1987" t="s">
        <v>2</v>
      </c>
      <c r="K31" s="1987" t="s">
        <v>2</v>
      </c>
      <c r="L31" s="1987" t="s">
        <v>2</v>
      </c>
      <c r="M31" s="1987" t="s">
        <v>2</v>
      </c>
      <c r="N31" s="1982" t="s">
        <v>16</v>
      </c>
      <c r="O31" s="4954" t="s">
        <v>1047</v>
      </c>
      <c r="P31" s="2074" t="s">
        <v>2</v>
      </c>
      <c r="Q31" s="1982" t="s">
        <v>16</v>
      </c>
      <c r="R31" s="1982" t="s">
        <v>16</v>
      </c>
      <c r="S31" s="1997" t="s">
        <v>16</v>
      </c>
      <c r="T31" s="2074" t="s">
        <v>2</v>
      </c>
      <c r="U31" s="2213" t="s">
        <v>2346</v>
      </c>
      <c r="V31" s="1987" t="s">
        <v>2</v>
      </c>
      <c r="W31" s="1987" t="s">
        <v>2</v>
      </c>
      <c r="X31" s="1987" t="s">
        <v>2</v>
      </c>
      <c r="Y31" s="1982" t="s">
        <v>16</v>
      </c>
      <c r="Z31" s="1997" t="s">
        <v>16</v>
      </c>
      <c r="AA31" s="2074" t="s">
        <v>2</v>
      </c>
      <c r="AB31" s="1982" t="s">
        <v>16</v>
      </c>
      <c r="AC31" s="1987" t="s">
        <v>2</v>
      </c>
      <c r="AD31" s="1987" t="s">
        <v>2</v>
      </c>
      <c r="AE31" s="1987" t="s">
        <v>2</v>
      </c>
      <c r="AF31" s="4954" t="s">
        <v>1047</v>
      </c>
      <c r="AG31" s="2130" t="s">
        <v>16</v>
      </c>
      <c r="AH31" s="2118" t="s">
        <v>2</v>
      </c>
      <c r="AI31" s="1987" t="s">
        <v>2</v>
      </c>
      <c r="AJ31" s="1987" t="s">
        <v>2</v>
      </c>
      <c r="AK31" s="1987" t="s">
        <v>2</v>
      </c>
      <c r="AL31" s="1987" t="s">
        <v>2</v>
      </c>
      <c r="AM31" s="1982" t="s">
        <v>16</v>
      </c>
      <c r="AN31" s="2125" t="s">
        <v>16</v>
      </c>
      <c r="AO31" s="1593">
        <f t="shared" si="0"/>
        <v>17</v>
      </c>
      <c r="AP31" s="13">
        <f t="shared" si="1"/>
        <v>0</v>
      </c>
      <c r="AQ31" s="13">
        <f t="shared" si="2"/>
        <v>0</v>
      </c>
      <c r="AR31" s="13">
        <f t="shared" si="3"/>
        <v>9</v>
      </c>
      <c r="AS31" s="49">
        <f t="shared" si="4"/>
        <v>2</v>
      </c>
      <c r="AT31" s="49" t="e">
        <f>IF(#REF!="off",0,1)</f>
        <v>#REF!</v>
      </c>
      <c r="AU31" s="49">
        <v>2</v>
      </c>
      <c r="AV31" s="14">
        <f t="shared" si="5"/>
        <v>2</v>
      </c>
    </row>
    <row r="32" spans="1:55" ht="14.65" customHeight="1" thickBot="1">
      <c r="A32" s="5828" t="s">
        <v>25</v>
      </c>
      <c r="B32" s="4480" t="s">
        <v>2347</v>
      </c>
      <c r="C32" s="1987" t="s">
        <v>2</v>
      </c>
      <c r="D32" s="2073" t="s">
        <v>2</v>
      </c>
      <c r="E32" s="4456" t="s">
        <v>2</v>
      </c>
      <c r="F32" s="1978" t="s">
        <v>3</v>
      </c>
      <c r="G32" s="1982" t="s">
        <v>16</v>
      </c>
      <c r="H32" s="1997" t="s">
        <v>16</v>
      </c>
      <c r="I32" s="2074" t="s">
        <v>2</v>
      </c>
      <c r="J32" s="1987" t="s">
        <v>2</v>
      </c>
      <c r="K32" s="5810" t="s">
        <v>58</v>
      </c>
      <c r="L32" s="4839" t="s">
        <v>58</v>
      </c>
      <c r="M32" s="4839" t="s">
        <v>58</v>
      </c>
      <c r="N32" s="1982" t="s">
        <v>16</v>
      </c>
      <c r="O32" s="1997" t="s">
        <v>16</v>
      </c>
      <c r="P32" s="2074" t="s">
        <v>2</v>
      </c>
      <c r="Q32" s="1987" t="s">
        <v>2</v>
      </c>
      <c r="R32" s="4770" t="s">
        <v>1047</v>
      </c>
      <c r="S32" s="1997" t="s">
        <v>16</v>
      </c>
      <c r="T32" s="2074" t="s">
        <v>2</v>
      </c>
      <c r="U32" s="1987" t="s">
        <v>2</v>
      </c>
      <c r="V32" s="1978" t="s">
        <v>3</v>
      </c>
      <c r="W32" s="1987" t="s">
        <v>2</v>
      </c>
      <c r="X32" s="2021" t="s">
        <v>2</v>
      </c>
      <c r="Y32" s="1982" t="s">
        <v>16</v>
      </c>
      <c r="Z32" s="1997" t="s">
        <v>16</v>
      </c>
      <c r="AA32" s="2074" t="s">
        <v>15</v>
      </c>
      <c r="AB32" s="2213" t="s">
        <v>2</v>
      </c>
      <c r="AC32" s="1987" t="s">
        <v>2</v>
      </c>
      <c r="AD32" s="2021" t="s">
        <v>2</v>
      </c>
      <c r="AE32" s="1987" t="s">
        <v>2</v>
      </c>
      <c r="AF32" s="1997" t="s">
        <v>16</v>
      </c>
      <c r="AG32" s="5811" t="s">
        <v>1047</v>
      </c>
      <c r="AH32" s="2118" t="s">
        <v>2</v>
      </c>
      <c r="AI32" s="1987" t="s">
        <v>2</v>
      </c>
      <c r="AJ32" s="1982" t="s">
        <v>16</v>
      </c>
      <c r="AK32" s="1987" t="s">
        <v>2</v>
      </c>
      <c r="AL32" s="1987" t="s">
        <v>2</v>
      </c>
      <c r="AM32" s="1982" t="s">
        <v>16</v>
      </c>
      <c r="AN32" s="2125" t="s">
        <v>16</v>
      </c>
      <c r="AO32" s="1593">
        <f t="shared" si="0"/>
        <v>14</v>
      </c>
      <c r="AP32" s="13">
        <f t="shared" si="1"/>
        <v>2</v>
      </c>
      <c r="AQ32" s="13">
        <f t="shared" si="2"/>
        <v>0</v>
      </c>
      <c r="AR32" s="13">
        <f t="shared" si="3"/>
        <v>8</v>
      </c>
      <c r="AS32" s="49">
        <f t="shared" si="4"/>
        <v>1</v>
      </c>
      <c r="AT32" s="49" t="e">
        <f>IF(#REF!="off",0,1)</f>
        <v>#REF!</v>
      </c>
      <c r="AU32" s="49">
        <v>2</v>
      </c>
      <c r="AV32" s="14">
        <f t="shared" si="5"/>
        <v>5</v>
      </c>
    </row>
    <row r="33" spans="1:48" ht="14.65" customHeight="1" thickBot="1">
      <c r="A33" s="5830" t="s">
        <v>177</v>
      </c>
      <c r="B33" s="2369" t="s">
        <v>2</v>
      </c>
      <c r="C33" s="2021" t="s">
        <v>2</v>
      </c>
      <c r="D33" s="2223" t="s">
        <v>16</v>
      </c>
      <c r="E33" s="2369" t="s">
        <v>2</v>
      </c>
      <c r="F33" s="2021" t="s">
        <v>2</v>
      </c>
      <c r="G33" s="2018" t="s">
        <v>16</v>
      </c>
      <c r="H33" s="3285" t="s">
        <v>16</v>
      </c>
      <c r="I33" s="5812" t="s">
        <v>58</v>
      </c>
      <c r="J33" s="4946" t="s">
        <v>58</v>
      </c>
      <c r="K33" s="2021" t="s">
        <v>2</v>
      </c>
      <c r="L33" s="2021" t="s">
        <v>2</v>
      </c>
      <c r="M33" s="2021" t="s">
        <v>2</v>
      </c>
      <c r="N33" s="2018" t="s">
        <v>16</v>
      </c>
      <c r="O33" s="3285" t="s">
        <v>16</v>
      </c>
      <c r="P33" s="2369" t="s">
        <v>2</v>
      </c>
      <c r="Q33" s="2021" t="s">
        <v>2</v>
      </c>
      <c r="R33" s="4847" t="s">
        <v>1047</v>
      </c>
      <c r="S33" s="3285" t="s">
        <v>16</v>
      </c>
      <c r="T33" s="2369" t="s">
        <v>2</v>
      </c>
      <c r="U33" s="2021" t="s">
        <v>2</v>
      </c>
      <c r="V33" s="2021" t="s">
        <v>2</v>
      </c>
      <c r="W33" s="4460" t="s">
        <v>2</v>
      </c>
      <c r="X33" s="2021" t="s">
        <v>2</v>
      </c>
      <c r="Y33" s="2018" t="s">
        <v>16</v>
      </c>
      <c r="Z33" s="3285" t="s">
        <v>16</v>
      </c>
      <c r="AA33" s="2369" t="s">
        <v>2</v>
      </c>
      <c r="AB33" s="2021" t="s">
        <v>2</v>
      </c>
      <c r="AC33" s="2021" t="s">
        <v>2</v>
      </c>
      <c r="AD33" s="2021" t="s">
        <v>2</v>
      </c>
      <c r="AE33" s="2021" t="s">
        <v>2</v>
      </c>
      <c r="AF33" s="3285" t="s">
        <v>16</v>
      </c>
      <c r="AG33" s="5813" t="s">
        <v>1047</v>
      </c>
      <c r="AH33" s="2217" t="s">
        <v>2</v>
      </c>
      <c r="AI33" s="2021" t="s">
        <v>2</v>
      </c>
      <c r="AJ33" s="2018" t="s">
        <v>16</v>
      </c>
      <c r="AK33" s="2021" t="s">
        <v>2</v>
      </c>
      <c r="AL33" s="2021" t="s">
        <v>2</v>
      </c>
      <c r="AM33" s="2018" t="s">
        <v>16</v>
      </c>
      <c r="AN33" s="2223" t="s">
        <v>16</v>
      </c>
      <c r="AO33" s="3378">
        <f t="shared" si="0"/>
        <v>17</v>
      </c>
      <c r="AP33" s="558">
        <f t="shared" si="1"/>
        <v>0</v>
      </c>
      <c r="AQ33" s="558">
        <f t="shared" si="2"/>
        <v>0</v>
      </c>
      <c r="AR33" s="558">
        <f t="shared" si="3"/>
        <v>8</v>
      </c>
      <c r="AS33" s="1853">
        <f t="shared" si="4"/>
        <v>1</v>
      </c>
      <c r="AT33" s="1853" t="e">
        <f>IF(#REF!="off",0,1)</f>
        <v>#REF!</v>
      </c>
      <c r="AU33" s="1853">
        <v>2</v>
      </c>
      <c r="AV33" s="559">
        <f t="shared" si="5"/>
        <v>1</v>
      </c>
    </row>
    <row r="34" spans="1:48" ht="27">
      <c r="A34" s="3777" t="s">
        <v>527</v>
      </c>
      <c r="B34" s="1851" t="s">
        <v>1047</v>
      </c>
      <c r="C34" s="16" t="s">
        <v>5</v>
      </c>
      <c r="D34" s="5301" t="s">
        <v>5</v>
      </c>
      <c r="E34" s="1851" t="s">
        <v>1047</v>
      </c>
      <c r="F34" s="16" t="s">
        <v>1708</v>
      </c>
      <c r="G34" s="459" t="s">
        <v>1047</v>
      </c>
      <c r="H34" s="1591" t="s">
        <v>1708</v>
      </c>
      <c r="I34" s="4597" t="s">
        <v>1047</v>
      </c>
      <c r="J34" s="16" t="s">
        <v>5</v>
      </c>
      <c r="K34" s="16" t="s">
        <v>5</v>
      </c>
      <c r="L34" s="16" t="s">
        <v>1708</v>
      </c>
      <c r="M34" s="459" t="s">
        <v>1047</v>
      </c>
      <c r="N34" s="16" t="s">
        <v>1708</v>
      </c>
      <c r="O34" s="4374" t="s">
        <v>1047</v>
      </c>
      <c r="P34" s="1590" t="s">
        <v>5</v>
      </c>
      <c r="Q34" s="459" t="s">
        <v>1047</v>
      </c>
      <c r="R34" s="16" t="s">
        <v>58</v>
      </c>
      <c r="S34" s="1591" t="s">
        <v>1708</v>
      </c>
      <c r="T34" s="1734" t="s">
        <v>5</v>
      </c>
      <c r="U34" s="16" t="s">
        <v>5</v>
      </c>
      <c r="V34" s="16" t="s">
        <v>5</v>
      </c>
      <c r="W34" s="459" t="s">
        <v>1047</v>
      </c>
      <c r="X34" s="16" t="s">
        <v>1708</v>
      </c>
      <c r="Y34" s="459" t="s">
        <v>1047</v>
      </c>
      <c r="Z34" s="4374" t="s">
        <v>1047</v>
      </c>
      <c r="AA34" s="1851" t="s">
        <v>1047</v>
      </c>
      <c r="AB34" s="16" t="s">
        <v>1708</v>
      </c>
      <c r="AC34" s="16" t="s">
        <v>5</v>
      </c>
      <c r="AD34" s="459" t="s">
        <v>1047</v>
      </c>
      <c r="AE34" s="459" t="s">
        <v>1047</v>
      </c>
      <c r="AF34" s="2321" t="s">
        <v>1047</v>
      </c>
      <c r="AG34" s="4743"/>
      <c r="AH34" s="1734"/>
      <c r="AI34" s="16"/>
      <c r="AJ34" s="16"/>
      <c r="AK34" s="16"/>
      <c r="AL34" s="16"/>
      <c r="AM34" s="16"/>
      <c r="AN34" s="5301"/>
      <c r="AO34" s="1590">
        <f>COUNTIF(E34:AF34,$AO$38)</f>
        <v>13</v>
      </c>
      <c r="AP34" s="16">
        <f>COUNTIF(E34:AF34,$AP$38)</f>
        <v>7</v>
      </c>
      <c r="AQ34" s="16">
        <f>COUNTIF(G34:AE34,$AQ$4)</f>
        <v>0</v>
      </c>
      <c r="AR34" s="16">
        <f t="shared" si="3"/>
        <v>7</v>
      </c>
      <c r="AS34" s="1777">
        <v>0</v>
      </c>
      <c r="AT34" s="1777" t="e">
        <f>IF(#REF!="off",0,1)</f>
        <v>#REF!</v>
      </c>
      <c r="AU34" s="1777">
        <v>0</v>
      </c>
      <c r="AV34" s="1591">
        <f>COUNTIF(E34:AF34,"D1")*1+COUNTIF(E34:AF34,"D2")*2</f>
        <v>27</v>
      </c>
    </row>
    <row r="35" spans="1:48">
      <c r="A35" s="3173"/>
      <c r="B35" s="1593"/>
      <c r="C35" s="13"/>
      <c r="D35" s="4815"/>
      <c r="E35" s="1593"/>
      <c r="F35" s="13"/>
      <c r="G35" s="13"/>
      <c r="H35" s="14"/>
      <c r="I35" s="12"/>
      <c r="J35" s="3242"/>
      <c r="K35" s="13"/>
      <c r="L35" s="439"/>
      <c r="M35" s="439"/>
      <c r="N35" s="3776"/>
      <c r="O35" s="4815"/>
      <c r="P35" s="1593"/>
      <c r="Q35" s="439"/>
      <c r="R35" s="439"/>
      <c r="S35" s="14"/>
      <c r="T35" s="12"/>
      <c r="U35" s="13"/>
      <c r="V35" s="13"/>
      <c r="W35" s="13"/>
      <c r="X35" s="439"/>
      <c r="Y35" s="439"/>
      <c r="Z35" s="4815"/>
      <c r="AA35" s="1593"/>
      <c r="AB35" s="13"/>
      <c r="AC35" s="13"/>
      <c r="AD35" s="13"/>
      <c r="AE35" s="13"/>
      <c r="AF35" s="14"/>
      <c r="AG35" s="5226"/>
      <c r="AH35" s="12"/>
      <c r="AI35" s="13"/>
      <c r="AJ35" s="13"/>
      <c r="AK35" s="13"/>
      <c r="AL35" s="13"/>
      <c r="AM35" s="13"/>
      <c r="AN35" s="4815"/>
      <c r="AO35" s="1593">
        <f>COUNTIF(E35:AF35,$AO$38)</f>
        <v>0</v>
      </c>
      <c r="AP35" s="13">
        <f>COUNTIF(E35:AF35,$AP$38)</f>
        <v>0</v>
      </c>
      <c r="AQ35" s="13">
        <f>COUNTIF(G35:AE35,$AQ$4)</f>
        <v>0</v>
      </c>
      <c r="AR35" s="13">
        <f t="shared" si="3"/>
        <v>0</v>
      </c>
      <c r="AS35" s="49">
        <v>0</v>
      </c>
      <c r="AT35" s="49">
        <v>0</v>
      </c>
      <c r="AU35" s="49">
        <v>0</v>
      </c>
      <c r="AV35" s="14">
        <f>COUNTIF(E35:AF35,"D1")*1+COUNTIF(E35:AF35,"D2")*2</f>
        <v>0</v>
      </c>
    </row>
    <row r="36" spans="1:48" ht="27">
      <c r="A36" s="4912" t="s">
        <v>1547</v>
      </c>
      <c r="B36" s="1593" t="s">
        <v>5</v>
      </c>
      <c r="C36" s="13" t="s">
        <v>1708</v>
      </c>
      <c r="D36" s="4376" t="s">
        <v>1047</v>
      </c>
      <c r="E36" s="1593" t="s">
        <v>1708</v>
      </c>
      <c r="F36" s="439" t="s">
        <v>1047</v>
      </c>
      <c r="G36" s="13" t="s">
        <v>1708</v>
      </c>
      <c r="H36" s="2311" t="s">
        <v>1047</v>
      </c>
      <c r="I36" s="12" t="s">
        <v>5</v>
      </c>
      <c r="J36" s="13" t="s">
        <v>1708</v>
      </c>
      <c r="K36" s="439" t="s">
        <v>1047</v>
      </c>
      <c r="L36" s="13" t="s">
        <v>5</v>
      </c>
      <c r="M36" s="13" t="s">
        <v>5</v>
      </c>
      <c r="N36" s="13" t="s">
        <v>58</v>
      </c>
      <c r="O36" s="4815" t="s">
        <v>1708</v>
      </c>
      <c r="P36" s="446" t="s">
        <v>1047</v>
      </c>
      <c r="Q36" s="13" t="s">
        <v>5</v>
      </c>
      <c r="R36" s="13" t="s">
        <v>1708</v>
      </c>
      <c r="S36" s="2311" t="s">
        <v>1047</v>
      </c>
      <c r="T36" s="12" t="s">
        <v>1708</v>
      </c>
      <c r="U36" s="439" t="s">
        <v>1047</v>
      </c>
      <c r="V36" s="13" t="s">
        <v>1708</v>
      </c>
      <c r="W36" s="13" t="s">
        <v>5</v>
      </c>
      <c r="X36" s="13" t="s">
        <v>5</v>
      </c>
      <c r="Y36" s="13" t="s">
        <v>5</v>
      </c>
      <c r="Z36" s="4815" t="s">
        <v>1708</v>
      </c>
      <c r="AA36" s="1593" t="s">
        <v>5</v>
      </c>
      <c r="AB36" s="13" t="s">
        <v>5</v>
      </c>
      <c r="AC36" s="439" t="s">
        <v>1047</v>
      </c>
      <c r="AD36" s="13" t="s">
        <v>1708</v>
      </c>
      <c r="AE36" s="13" t="s">
        <v>1708</v>
      </c>
      <c r="AF36" s="14" t="s">
        <v>1708</v>
      </c>
      <c r="AG36" s="5226"/>
      <c r="AH36" s="12"/>
      <c r="AI36" s="13"/>
      <c r="AJ36" s="13"/>
      <c r="AK36" s="13"/>
      <c r="AL36" s="13"/>
      <c r="AM36" s="13"/>
      <c r="AN36" s="4815"/>
      <c r="AO36" s="1593">
        <f>COUNTIF(E36:AF36,$AO$38)</f>
        <v>7</v>
      </c>
      <c r="AP36" s="13">
        <f>COUNTIF(E36:AF36,$AP$38)</f>
        <v>11</v>
      </c>
      <c r="AQ36" s="13">
        <f>COUNTIF(G36:AE36,$AQ$4)</f>
        <v>0</v>
      </c>
      <c r="AR36" s="13">
        <f t="shared" si="3"/>
        <v>9</v>
      </c>
      <c r="AS36" s="49">
        <v>0</v>
      </c>
      <c r="AT36" s="49" t="e">
        <f>IF(#REF!="off",0,1)</f>
        <v>#REF!</v>
      </c>
      <c r="AU36" s="49">
        <v>0</v>
      </c>
      <c r="AV36" s="14">
        <f>COUNTIF(E36:AF36,"D1")*1+COUNTIF(E36:AF36,"D2")*2</f>
        <v>29</v>
      </c>
    </row>
    <row r="37" spans="1:48" ht="27.75" thickBot="1">
      <c r="A37" s="3174" t="s">
        <v>1776</v>
      </c>
      <c r="B37" s="1594" t="s">
        <v>1708</v>
      </c>
      <c r="C37" s="451" t="s">
        <v>1047</v>
      </c>
      <c r="D37" s="4916" t="s">
        <v>1708</v>
      </c>
      <c r="E37" s="2315" t="s">
        <v>58</v>
      </c>
      <c r="F37" s="20" t="s">
        <v>5</v>
      </c>
      <c r="G37" s="20" t="s">
        <v>5</v>
      </c>
      <c r="H37" s="1595" t="s">
        <v>5</v>
      </c>
      <c r="I37" s="1735" t="s">
        <v>1708</v>
      </c>
      <c r="J37" s="451" t="s">
        <v>1047</v>
      </c>
      <c r="K37" s="20" t="s">
        <v>1708</v>
      </c>
      <c r="L37" s="451" t="s">
        <v>1047</v>
      </c>
      <c r="M37" s="20" t="s">
        <v>1708</v>
      </c>
      <c r="N37" s="451" t="s">
        <v>1047</v>
      </c>
      <c r="O37" s="4916" t="s">
        <v>5</v>
      </c>
      <c r="P37" s="1594" t="s">
        <v>1708</v>
      </c>
      <c r="Q37" s="20" t="s">
        <v>1708</v>
      </c>
      <c r="R37" s="20" t="s">
        <v>5</v>
      </c>
      <c r="S37" s="1595" t="s">
        <v>5</v>
      </c>
      <c r="T37" s="4368" t="s">
        <v>1047</v>
      </c>
      <c r="U37" s="20" t="s">
        <v>1708</v>
      </c>
      <c r="V37" s="451" t="s">
        <v>1047</v>
      </c>
      <c r="W37" s="20" t="s">
        <v>1708</v>
      </c>
      <c r="X37" s="451" t="s">
        <v>1047</v>
      </c>
      <c r="Y37" s="20" t="s">
        <v>1708</v>
      </c>
      <c r="Z37" s="4916" t="s">
        <v>5</v>
      </c>
      <c r="AA37" s="1594" t="s">
        <v>1708</v>
      </c>
      <c r="AB37" s="451" t="s">
        <v>1047</v>
      </c>
      <c r="AC37" s="20" t="s">
        <v>1708</v>
      </c>
      <c r="AD37" s="20" t="s">
        <v>58</v>
      </c>
      <c r="AE37" s="20" t="s">
        <v>5</v>
      </c>
      <c r="AF37" s="1595" t="s">
        <v>5</v>
      </c>
      <c r="AG37" s="5230"/>
      <c r="AH37" s="4368"/>
      <c r="AI37" s="451"/>
      <c r="AJ37" s="451"/>
      <c r="AK37" s="451"/>
      <c r="AL37" s="451"/>
      <c r="AM37" s="451"/>
      <c r="AN37" s="4378"/>
      <c r="AO37" s="1594">
        <f>COUNTIF(E37:AF37,$AO$38)</f>
        <v>7</v>
      </c>
      <c r="AP37" s="20">
        <f>COUNTIF(E37:AF37,$AP$38)</f>
        <v>10</v>
      </c>
      <c r="AQ37" s="20">
        <f>COUNTIF(G37:AE37,$AQ$4)</f>
        <v>0</v>
      </c>
      <c r="AR37" s="20">
        <f t="shared" si="3"/>
        <v>9</v>
      </c>
      <c r="AS37" s="1778">
        <v>0</v>
      </c>
      <c r="AT37" s="1778" t="e">
        <f>IF(#REF!="off",0,1)</f>
        <v>#REF!</v>
      </c>
      <c r="AU37" s="1778">
        <v>0</v>
      </c>
      <c r="AV37" s="1595">
        <f>COUNTIF(E37:AF37,"D1")*1+COUNTIF(E37:AF37,"D2")*2</f>
        <v>27</v>
      </c>
    </row>
    <row r="38" spans="1:48">
      <c r="A38" s="4818" t="s">
        <v>2</v>
      </c>
      <c r="B38" s="4620">
        <v>3</v>
      </c>
      <c r="C38" s="4620">
        <v>3</v>
      </c>
      <c r="D38" s="4620">
        <v>3</v>
      </c>
      <c r="E38" s="4620">
        <v>3</v>
      </c>
      <c r="F38" s="4620">
        <v>3</v>
      </c>
      <c r="G38" s="4620">
        <v>0</v>
      </c>
      <c r="H38" s="4620">
        <v>0</v>
      </c>
      <c r="I38" s="4620">
        <v>3</v>
      </c>
      <c r="J38" s="4620">
        <v>3</v>
      </c>
      <c r="K38" s="4620">
        <v>3</v>
      </c>
      <c r="L38" s="4620">
        <v>3</v>
      </c>
      <c r="M38" s="4620">
        <v>3</v>
      </c>
      <c r="N38" s="4620">
        <v>0</v>
      </c>
      <c r="O38" s="4620">
        <v>0</v>
      </c>
      <c r="P38" s="4620">
        <v>3</v>
      </c>
      <c r="Q38" s="4620">
        <v>3</v>
      </c>
      <c r="R38" s="4620">
        <v>0</v>
      </c>
      <c r="S38" s="4620">
        <v>0</v>
      </c>
      <c r="T38" s="4620">
        <v>3</v>
      </c>
      <c r="U38" s="4620">
        <v>3</v>
      </c>
      <c r="V38" s="4620">
        <v>3</v>
      </c>
      <c r="W38" s="4620">
        <v>3</v>
      </c>
      <c r="X38" s="4620">
        <v>3</v>
      </c>
      <c r="Y38" s="4620">
        <v>0</v>
      </c>
      <c r="Z38" s="4620">
        <v>0</v>
      </c>
      <c r="AA38" s="4620">
        <v>3</v>
      </c>
      <c r="AB38" s="4620">
        <v>3</v>
      </c>
      <c r="AC38" s="4620">
        <v>3</v>
      </c>
      <c r="AD38" s="4620">
        <v>3</v>
      </c>
      <c r="AE38" s="4620">
        <v>3</v>
      </c>
      <c r="AF38" s="4620" t="e">
        <f ca="1">[2]!ColorCount(AF5:AF37,$A$38)</f>
        <v>#NAME?</v>
      </c>
      <c r="AG38" s="4620" t="e">
        <f ca="1">[2]!ColorCount(AG5:AG37,$A$38)</f>
        <v>#NAME?</v>
      </c>
      <c r="AH38" s="4620" t="e">
        <f ca="1">[2]!ColorCount(AH5:AH37,$A$38)</f>
        <v>#NAME?</v>
      </c>
      <c r="AI38" s="4620" t="e">
        <f ca="1">[2]!ColorCount(AI5:AI37,$A$38)</f>
        <v>#NAME?</v>
      </c>
      <c r="AJ38" s="4620" t="e">
        <f ca="1">[2]!ColorCount(AJ5:AJ37,$A$38)</f>
        <v>#NAME?</v>
      </c>
      <c r="AK38" s="4620" t="e">
        <f ca="1">[2]!ColorCount(AK5:AK37,$A$38)</f>
        <v>#NAME?</v>
      </c>
      <c r="AL38" s="4620" t="e">
        <f ca="1">[2]!ColorCount(AL5:AL37,$A$38)</f>
        <v>#NAME?</v>
      </c>
      <c r="AM38" s="4620" t="e">
        <f ca="1">[2]!ColorCount(AM5:AM37,$A$38)</f>
        <v>#NAME?</v>
      </c>
      <c r="AN38" s="4620" t="e">
        <f ca="1">[2]!ColorCount(AN5:AN37,$A$38)</f>
        <v>#NAME?</v>
      </c>
      <c r="AO38" s="1597" t="s">
        <v>704</v>
      </c>
      <c r="AP38" s="1597" t="s">
        <v>798</v>
      </c>
      <c r="AQ38" s="4819"/>
      <c r="AR38" s="4819"/>
      <c r="AS38" s="4820"/>
      <c r="AT38" s="4820"/>
      <c r="AU38" s="4820"/>
      <c r="AV38" s="2498"/>
    </row>
    <row r="39" spans="1:48">
      <c r="A39" s="4029" t="s">
        <v>3</v>
      </c>
      <c r="B39" s="4413">
        <f t="shared" ref="B39:AN39" si="6">COUNTIF(B5:B33,"e")</f>
        <v>4</v>
      </c>
      <c r="C39" s="4413">
        <f t="shared" si="6"/>
        <v>4</v>
      </c>
      <c r="D39" s="4413">
        <f t="shared" si="6"/>
        <v>4</v>
      </c>
      <c r="E39" s="4413">
        <f t="shared" si="6"/>
        <v>4</v>
      </c>
      <c r="F39" s="4413">
        <f t="shared" si="6"/>
        <v>4</v>
      </c>
      <c r="G39" s="4413">
        <f t="shared" si="6"/>
        <v>3</v>
      </c>
      <c r="H39" s="4413">
        <f t="shared" si="6"/>
        <v>3</v>
      </c>
      <c r="I39" s="4413">
        <f t="shared" si="6"/>
        <v>4</v>
      </c>
      <c r="J39" s="4413">
        <f t="shared" si="6"/>
        <v>4</v>
      </c>
      <c r="K39" s="4413">
        <f t="shared" si="6"/>
        <v>4</v>
      </c>
      <c r="L39" s="4413">
        <f t="shared" si="6"/>
        <v>4</v>
      </c>
      <c r="M39" s="4413">
        <f t="shared" si="6"/>
        <v>4</v>
      </c>
      <c r="N39" s="4413">
        <f t="shared" si="6"/>
        <v>3</v>
      </c>
      <c r="O39" s="4413">
        <f t="shared" si="6"/>
        <v>3</v>
      </c>
      <c r="P39" s="4413">
        <f t="shared" si="6"/>
        <v>4</v>
      </c>
      <c r="Q39" s="4413">
        <f t="shared" si="6"/>
        <v>4</v>
      </c>
      <c r="R39" s="4413">
        <f t="shared" si="6"/>
        <v>3</v>
      </c>
      <c r="S39" s="4413">
        <f t="shared" si="6"/>
        <v>3</v>
      </c>
      <c r="T39" s="4413">
        <f t="shared" si="6"/>
        <v>4</v>
      </c>
      <c r="U39" s="4413">
        <f t="shared" si="6"/>
        <v>4</v>
      </c>
      <c r="V39" s="4413">
        <f t="shared" si="6"/>
        <v>4</v>
      </c>
      <c r="W39" s="4413">
        <f t="shared" si="6"/>
        <v>4</v>
      </c>
      <c r="X39" s="4413">
        <f t="shared" si="6"/>
        <v>4</v>
      </c>
      <c r="Y39" s="4413">
        <f t="shared" si="6"/>
        <v>3</v>
      </c>
      <c r="Z39" s="4413">
        <f t="shared" si="6"/>
        <v>3</v>
      </c>
      <c r="AA39" s="4413">
        <f t="shared" si="6"/>
        <v>4</v>
      </c>
      <c r="AB39" s="4413">
        <f t="shared" si="6"/>
        <v>4</v>
      </c>
      <c r="AC39" s="4413">
        <f t="shared" si="6"/>
        <v>2</v>
      </c>
      <c r="AD39" s="4413">
        <f t="shared" si="6"/>
        <v>4</v>
      </c>
      <c r="AE39" s="4413">
        <f t="shared" si="6"/>
        <v>4</v>
      </c>
      <c r="AF39" s="4413">
        <f t="shared" si="6"/>
        <v>3</v>
      </c>
      <c r="AG39" s="4413">
        <f t="shared" si="6"/>
        <v>3</v>
      </c>
      <c r="AH39" s="4413">
        <f t="shared" si="6"/>
        <v>0</v>
      </c>
      <c r="AI39" s="4413">
        <f t="shared" si="6"/>
        <v>0</v>
      </c>
      <c r="AJ39" s="4413">
        <f t="shared" si="6"/>
        <v>0</v>
      </c>
      <c r="AK39" s="4413">
        <f t="shared" si="6"/>
        <v>0</v>
      </c>
      <c r="AL39" s="4413">
        <f t="shared" si="6"/>
        <v>0</v>
      </c>
      <c r="AM39" s="4413">
        <f t="shared" si="6"/>
        <v>3</v>
      </c>
      <c r="AN39" s="4413">
        <f t="shared" si="6"/>
        <v>3</v>
      </c>
      <c r="AV39" s="2498"/>
    </row>
    <row r="40" spans="1:48">
      <c r="A40" s="4029" t="s">
        <v>402</v>
      </c>
      <c r="B40" s="4264">
        <f t="shared" ref="B40:AN40" si="7">COUNTIF(B6,"E")+COUNTIF(B7,"E")+COUNTIF(B9,"E")+COUNTIF(B10,"E")+COUNTIF(B12,"E")+COUNTIF(B14,"E")+COUNTIF(B15,"E")+COUNTIF(B18,"E")+COUNTIF(B19,"E")+COUNTIF(B21,"E")+COUNTIF(B26,"E")+COUNTIF(B28,"E")</f>
        <v>2</v>
      </c>
      <c r="C40" s="4264">
        <f t="shared" si="7"/>
        <v>1</v>
      </c>
      <c r="D40" s="4264">
        <f t="shared" si="7"/>
        <v>2</v>
      </c>
      <c r="E40" s="4264">
        <f t="shared" si="7"/>
        <v>2</v>
      </c>
      <c r="F40" s="4264">
        <f t="shared" si="7"/>
        <v>2</v>
      </c>
      <c r="G40" s="4264">
        <f t="shared" si="7"/>
        <v>2</v>
      </c>
      <c r="H40" s="4264">
        <f t="shared" si="7"/>
        <v>1</v>
      </c>
      <c r="I40" s="4264">
        <f t="shared" si="7"/>
        <v>1</v>
      </c>
      <c r="J40" s="4264">
        <f t="shared" si="7"/>
        <v>2</v>
      </c>
      <c r="K40" s="4264">
        <f t="shared" si="7"/>
        <v>2</v>
      </c>
      <c r="L40" s="4264">
        <f t="shared" si="7"/>
        <v>3</v>
      </c>
      <c r="M40" s="4264">
        <f t="shared" si="7"/>
        <v>1</v>
      </c>
      <c r="N40" s="4264">
        <f t="shared" si="7"/>
        <v>2</v>
      </c>
      <c r="O40" s="4264">
        <f t="shared" si="7"/>
        <v>1</v>
      </c>
      <c r="P40" s="4264">
        <f t="shared" si="7"/>
        <v>3</v>
      </c>
      <c r="Q40" s="4264">
        <f t="shared" si="7"/>
        <v>3</v>
      </c>
      <c r="R40" s="4264">
        <f t="shared" si="7"/>
        <v>1</v>
      </c>
      <c r="S40" s="4264">
        <f t="shared" si="7"/>
        <v>2</v>
      </c>
      <c r="T40" s="4264">
        <f t="shared" si="7"/>
        <v>3</v>
      </c>
      <c r="U40" s="4264">
        <f t="shared" si="7"/>
        <v>2</v>
      </c>
      <c r="V40" s="4264">
        <f t="shared" si="7"/>
        <v>1</v>
      </c>
      <c r="W40" s="4264">
        <f t="shared" si="7"/>
        <v>3</v>
      </c>
      <c r="X40" s="4264">
        <f t="shared" si="7"/>
        <v>2</v>
      </c>
      <c r="Y40" s="4264">
        <f t="shared" si="7"/>
        <v>2</v>
      </c>
      <c r="Z40" s="4264">
        <f t="shared" si="7"/>
        <v>1</v>
      </c>
      <c r="AA40" s="4264">
        <f t="shared" si="7"/>
        <v>3</v>
      </c>
      <c r="AB40" s="4264">
        <f t="shared" si="7"/>
        <v>2</v>
      </c>
      <c r="AC40" s="4264">
        <f t="shared" si="7"/>
        <v>1</v>
      </c>
      <c r="AD40" s="4264">
        <f t="shared" si="7"/>
        <v>3</v>
      </c>
      <c r="AE40" s="4264">
        <f t="shared" si="7"/>
        <v>2</v>
      </c>
      <c r="AF40" s="4264">
        <f t="shared" si="7"/>
        <v>1</v>
      </c>
      <c r="AG40" s="4264">
        <f t="shared" si="7"/>
        <v>2</v>
      </c>
      <c r="AH40" s="4264">
        <f t="shared" si="7"/>
        <v>0</v>
      </c>
      <c r="AI40" s="4264">
        <f t="shared" si="7"/>
        <v>0</v>
      </c>
      <c r="AJ40" s="4264">
        <f t="shared" si="7"/>
        <v>0</v>
      </c>
      <c r="AK40" s="4264">
        <f t="shared" si="7"/>
        <v>0</v>
      </c>
      <c r="AL40" s="4264">
        <f t="shared" si="7"/>
        <v>0</v>
      </c>
      <c r="AM40" s="4264">
        <f t="shared" si="7"/>
        <v>2</v>
      </c>
      <c r="AN40" s="4264">
        <f t="shared" si="7"/>
        <v>2</v>
      </c>
      <c r="AV40" s="2498"/>
    </row>
    <row r="41" spans="1:48">
      <c r="A41" s="4029" t="s">
        <v>1837</v>
      </c>
      <c r="B41" s="4264">
        <f t="shared" ref="B41:AN41" si="8">COUNTIF(B11,"E")+COUNTIF(B14,"E")+COUNTIF(B8,"E")+COUNTIF(B17,"E")+COUNTIF(B23,"E")+COUNTIF(B20,"E")</f>
        <v>1</v>
      </c>
      <c r="C41" s="4264">
        <f t="shared" si="8"/>
        <v>1</v>
      </c>
      <c r="D41" s="4264">
        <f t="shared" si="8"/>
        <v>1</v>
      </c>
      <c r="E41" s="4264">
        <f t="shared" si="8"/>
        <v>1</v>
      </c>
      <c r="F41" s="4264">
        <f t="shared" si="8"/>
        <v>1</v>
      </c>
      <c r="G41" s="4264">
        <f t="shared" si="8"/>
        <v>1</v>
      </c>
      <c r="H41" s="4264">
        <f t="shared" si="8"/>
        <v>1</v>
      </c>
      <c r="I41" s="4264">
        <f t="shared" si="8"/>
        <v>1</v>
      </c>
      <c r="J41" s="4264">
        <f t="shared" si="8"/>
        <v>1</v>
      </c>
      <c r="K41" s="4264">
        <f t="shared" si="8"/>
        <v>1</v>
      </c>
      <c r="L41" s="4264">
        <f t="shared" si="8"/>
        <v>1</v>
      </c>
      <c r="M41" s="4264">
        <f t="shared" si="8"/>
        <v>1</v>
      </c>
      <c r="N41" s="4264">
        <f t="shared" si="8"/>
        <v>1</v>
      </c>
      <c r="O41" s="4264">
        <f t="shared" si="8"/>
        <v>1</v>
      </c>
      <c r="P41" s="4264">
        <f t="shared" si="8"/>
        <v>1</v>
      </c>
      <c r="Q41" s="4264">
        <f t="shared" si="8"/>
        <v>1</v>
      </c>
      <c r="R41" s="4264">
        <f t="shared" si="8"/>
        <v>1</v>
      </c>
      <c r="S41" s="4264">
        <f t="shared" si="8"/>
        <v>1</v>
      </c>
      <c r="T41" s="4264">
        <f t="shared" si="8"/>
        <v>1</v>
      </c>
      <c r="U41" s="4264">
        <f t="shared" si="8"/>
        <v>1</v>
      </c>
      <c r="V41" s="4264">
        <f t="shared" si="8"/>
        <v>1</v>
      </c>
      <c r="W41" s="4264">
        <f t="shared" si="8"/>
        <v>1</v>
      </c>
      <c r="X41" s="4264" t="e">
        <f>COUNTIF(X11,"E")+COUNTIF(X14,"E")+COUNTIF(X8,"E")+COUNTIF(X17,"E")+COUNTIF(#REF!,"E")+COUNTIF(X23,"E")</f>
        <v>#REF!</v>
      </c>
      <c r="Y41" s="4264">
        <f t="shared" si="8"/>
        <v>1</v>
      </c>
      <c r="Z41" s="4264">
        <f t="shared" si="8"/>
        <v>1</v>
      </c>
      <c r="AA41" s="4264">
        <f t="shared" si="8"/>
        <v>1</v>
      </c>
      <c r="AB41" s="4264">
        <f t="shared" si="8"/>
        <v>1</v>
      </c>
      <c r="AC41" s="4264">
        <f t="shared" si="8"/>
        <v>1</v>
      </c>
      <c r="AD41" s="4264">
        <f t="shared" si="8"/>
        <v>1</v>
      </c>
      <c r="AE41" s="4264">
        <f t="shared" si="8"/>
        <v>1</v>
      </c>
      <c r="AF41" s="4264">
        <f t="shared" si="8"/>
        <v>1</v>
      </c>
      <c r="AG41" s="4264">
        <f t="shared" si="8"/>
        <v>1</v>
      </c>
      <c r="AH41" s="4264">
        <f t="shared" si="8"/>
        <v>0</v>
      </c>
      <c r="AI41" s="4264">
        <f t="shared" si="8"/>
        <v>0</v>
      </c>
      <c r="AJ41" s="4264">
        <f t="shared" si="8"/>
        <v>0</v>
      </c>
      <c r="AK41" s="4264">
        <f t="shared" si="8"/>
        <v>0</v>
      </c>
      <c r="AL41" s="4264">
        <f t="shared" si="8"/>
        <v>0</v>
      </c>
      <c r="AM41" s="4264">
        <f t="shared" si="8"/>
        <v>1</v>
      </c>
      <c r="AN41" s="4264">
        <f t="shared" si="8"/>
        <v>1</v>
      </c>
      <c r="AV41" s="2498"/>
    </row>
    <row r="42" spans="1:48">
      <c r="A42" s="4029" t="s">
        <v>1838</v>
      </c>
      <c r="B42" s="3810">
        <f t="shared" ref="B42:AN42" si="9">COUNTIF(B5,"E")+COUNTIF(B10,"E")+COUNTIF(B18,"E")+COUNTIF(B27,"E")+COUNTIF(B30,"E")+COUNTIF(B16,"E")+COUNTIF(B32,"E")+COUNTIF(B5,"D1")+COUNTIF(B10,"D1")+COUNTIF(B18,"D1")+COUNTIF(B27,"D1")+COUNTIF(B30,"D1")+COUNTIF(B16,"D1")+COUNTIF(B32,"D1")</f>
        <v>1</v>
      </c>
      <c r="C42" s="3810">
        <f t="shared" si="9"/>
        <v>1</v>
      </c>
      <c r="D42" s="3810">
        <f t="shared" si="9"/>
        <v>1</v>
      </c>
      <c r="E42" s="3810">
        <f t="shared" si="9"/>
        <v>1</v>
      </c>
      <c r="F42" s="3810">
        <f t="shared" si="9"/>
        <v>1</v>
      </c>
      <c r="G42" s="3810">
        <f t="shared" si="9"/>
        <v>2</v>
      </c>
      <c r="H42" s="3810">
        <f t="shared" si="9"/>
        <v>1</v>
      </c>
      <c r="I42" s="3810">
        <f t="shared" si="9"/>
        <v>1</v>
      </c>
      <c r="J42" s="3810">
        <f t="shared" si="9"/>
        <v>1</v>
      </c>
      <c r="K42" s="3810">
        <f t="shared" si="9"/>
        <v>2</v>
      </c>
      <c r="L42" s="3810">
        <f t="shared" si="9"/>
        <v>1</v>
      </c>
      <c r="M42" s="3810">
        <f t="shared" si="9"/>
        <v>1</v>
      </c>
      <c r="N42" s="3810">
        <f t="shared" si="9"/>
        <v>2</v>
      </c>
      <c r="O42" s="3810">
        <f t="shared" si="9"/>
        <v>1</v>
      </c>
      <c r="P42" s="3810">
        <f t="shared" si="9"/>
        <v>1</v>
      </c>
      <c r="Q42" s="3810">
        <f t="shared" si="9"/>
        <v>0</v>
      </c>
      <c r="R42" s="3810">
        <f t="shared" si="9"/>
        <v>2</v>
      </c>
      <c r="S42" s="3810">
        <f t="shared" si="9"/>
        <v>2</v>
      </c>
      <c r="T42" s="3810">
        <f t="shared" si="9"/>
        <v>1</v>
      </c>
      <c r="U42" s="3810">
        <f t="shared" si="9"/>
        <v>2</v>
      </c>
      <c r="V42" s="3810">
        <f t="shared" si="9"/>
        <v>1</v>
      </c>
      <c r="W42" s="3810">
        <f t="shared" si="9"/>
        <v>1</v>
      </c>
      <c r="X42" s="3810">
        <f t="shared" si="9"/>
        <v>1</v>
      </c>
      <c r="Y42" s="3810">
        <f t="shared" si="9"/>
        <v>2</v>
      </c>
      <c r="Z42" s="3810">
        <f t="shared" si="9"/>
        <v>0</v>
      </c>
      <c r="AA42" s="3810">
        <f t="shared" si="9"/>
        <v>1</v>
      </c>
      <c r="AB42" s="3810">
        <f t="shared" si="9"/>
        <v>1</v>
      </c>
      <c r="AC42" s="3810">
        <f t="shared" si="9"/>
        <v>0</v>
      </c>
      <c r="AD42" s="3810">
        <f t="shared" si="9"/>
        <v>1</v>
      </c>
      <c r="AE42" s="3810">
        <f t="shared" si="9"/>
        <v>1</v>
      </c>
      <c r="AF42" s="3810">
        <f t="shared" si="9"/>
        <v>2</v>
      </c>
      <c r="AG42" s="3810">
        <f t="shared" si="9"/>
        <v>1</v>
      </c>
      <c r="AH42" s="3810">
        <f t="shared" si="9"/>
        <v>0</v>
      </c>
      <c r="AI42" s="3810">
        <f t="shared" si="9"/>
        <v>0</v>
      </c>
      <c r="AJ42" s="3810">
        <f t="shared" si="9"/>
        <v>0</v>
      </c>
      <c r="AK42" s="3810">
        <f t="shared" si="9"/>
        <v>0</v>
      </c>
      <c r="AL42" s="3810">
        <f t="shared" si="9"/>
        <v>0</v>
      </c>
      <c r="AM42" s="3810">
        <f t="shared" si="9"/>
        <v>0</v>
      </c>
      <c r="AN42" s="3810">
        <f t="shared" si="9"/>
        <v>2</v>
      </c>
      <c r="AV42" s="2507"/>
    </row>
    <row r="43" spans="1:48">
      <c r="A43" s="4021" t="s">
        <v>2</v>
      </c>
      <c r="B43" s="4416">
        <f t="shared" ref="B43:AN43" si="10">COUNTIF(B5:B22,"D")</f>
        <v>7</v>
      </c>
      <c r="C43" s="4416">
        <f t="shared" si="10"/>
        <v>8</v>
      </c>
      <c r="D43" s="4416">
        <f t="shared" si="10"/>
        <v>10</v>
      </c>
      <c r="E43" s="4416">
        <f t="shared" si="10"/>
        <v>3</v>
      </c>
      <c r="F43" s="4416">
        <f t="shared" si="10"/>
        <v>8</v>
      </c>
      <c r="G43" s="4416">
        <f t="shared" si="10"/>
        <v>0</v>
      </c>
      <c r="H43" s="4416">
        <f t="shared" si="10"/>
        <v>0</v>
      </c>
      <c r="I43" s="4416">
        <f t="shared" si="10"/>
        <v>6</v>
      </c>
      <c r="J43" s="4416">
        <f t="shared" si="10"/>
        <v>8</v>
      </c>
      <c r="K43" s="4416">
        <f t="shared" si="10"/>
        <v>8</v>
      </c>
      <c r="L43" s="4416">
        <f t="shared" si="10"/>
        <v>6</v>
      </c>
      <c r="M43" s="4416">
        <f t="shared" si="10"/>
        <v>6</v>
      </c>
      <c r="N43" s="4416">
        <f t="shared" si="10"/>
        <v>0</v>
      </c>
      <c r="O43" s="4416">
        <f t="shared" si="10"/>
        <v>0</v>
      </c>
      <c r="P43" s="4416">
        <f t="shared" si="10"/>
        <v>6</v>
      </c>
      <c r="Q43" s="4416">
        <f t="shared" si="10"/>
        <v>5</v>
      </c>
      <c r="R43" s="4416">
        <f t="shared" si="10"/>
        <v>0</v>
      </c>
      <c r="S43" s="4416">
        <f t="shared" si="10"/>
        <v>0</v>
      </c>
      <c r="T43" s="4416">
        <f t="shared" si="10"/>
        <v>6</v>
      </c>
      <c r="U43" s="4416">
        <f t="shared" si="10"/>
        <v>8</v>
      </c>
      <c r="V43" s="4416">
        <f t="shared" si="10"/>
        <v>5</v>
      </c>
      <c r="W43" s="4416">
        <f t="shared" si="10"/>
        <v>9</v>
      </c>
      <c r="X43" s="4416">
        <f t="shared" si="10"/>
        <v>7</v>
      </c>
      <c r="Y43" s="4416">
        <f t="shared" si="10"/>
        <v>0</v>
      </c>
      <c r="Z43" s="4416">
        <f t="shared" si="10"/>
        <v>0</v>
      </c>
      <c r="AA43" s="4416">
        <f t="shared" si="10"/>
        <v>9</v>
      </c>
      <c r="AB43" s="4416">
        <f t="shared" si="10"/>
        <v>7</v>
      </c>
      <c r="AC43" s="4416">
        <f t="shared" si="10"/>
        <v>7</v>
      </c>
      <c r="AD43" s="4416">
        <f t="shared" si="10"/>
        <v>5</v>
      </c>
      <c r="AE43" s="4416">
        <f t="shared" si="10"/>
        <v>4</v>
      </c>
      <c r="AF43" s="4416">
        <f t="shared" si="10"/>
        <v>0</v>
      </c>
      <c r="AG43" s="4416">
        <f t="shared" si="10"/>
        <v>0</v>
      </c>
      <c r="AH43" s="4416">
        <f t="shared" si="10"/>
        <v>11</v>
      </c>
      <c r="AI43" s="4416">
        <f t="shared" si="10"/>
        <v>14</v>
      </c>
      <c r="AJ43" s="4416">
        <f t="shared" si="10"/>
        <v>11</v>
      </c>
      <c r="AK43" s="4416">
        <f t="shared" si="10"/>
        <v>11</v>
      </c>
      <c r="AL43" s="4416">
        <f t="shared" si="10"/>
        <v>8</v>
      </c>
      <c r="AM43" s="4416">
        <f t="shared" si="10"/>
        <v>0</v>
      </c>
      <c r="AN43" s="4416">
        <f t="shared" si="10"/>
        <v>0</v>
      </c>
      <c r="AV43" s="2507"/>
    </row>
    <row r="44" spans="1:48">
      <c r="A44" s="448" t="s">
        <v>403</v>
      </c>
      <c r="B44" s="3810">
        <f t="shared" ref="B44:AN44" si="11">COUNTIF(B5:B22,"E")+COUNTIF(B24:B33,"D")+COUNTIF(B24:B33,"E")</f>
        <v>10</v>
      </c>
      <c r="C44" s="3810">
        <f t="shared" si="11"/>
        <v>11</v>
      </c>
      <c r="D44" s="3810">
        <f t="shared" si="11"/>
        <v>10</v>
      </c>
      <c r="E44" s="3810">
        <f t="shared" si="11"/>
        <v>13</v>
      </c>
      <c r="F44" s="3810">
        <f t="shared" si="11"/>
        <v>11</v>
      </c>
      <c r="G44" s="3810">
        <f t="shared" si="11"/>
        <v>3</v>
      </c>
      <c r="H44" s="3810">
        <f t="shared" si="11"/>
        <v>3</v>
      </c>
      <c r="I44" s="3810">
        <f t="shared" si="11"/>
        <v>11</v>
      </c>
      <c r="J44" s="3810">
        <f t="shared" si="11"/>
        <v>11</v>
      </c>
      <c r="K44" s="3810">
        <f t="shared" si="11"/>
        <v>12</v>
      </c>
      <c r="L44" s="3810">
        <f t="shared" si="11"/>
        <v>12</v>
      </c>
      <c r="M44" s="3810">
        <f t="shared" si="11"/>
        <v>10</v>
      </c>
      <c r="N44" s="3810">
        <f t="shared" si="11"/>
        <v>3</v>
      </c>
      <c r="O44" s="3810">
        <f t="shared" si="11"/>
        <v>3</v>
      </c>
      <c r="P44" s="3810">
        <f t="shared" si="11"/>
        <v>14</v>
      </c>
      <c r="Q44" s="3810">
        <f t="shared" si="11"/>
        <v>11</v>
      </c>
      <c r="R44" s="3810">
        <f t="shared" si="11"/>
        <v>4</v>
      </c>
      <c r="S44" s="3810">
        <f t="shared" si="11"/>
        <v>3</v>
      </c>
      <c r="T44" s="3810">
        <f t="shared" si="11"/>
        <v>11</v>
      </c>
      <c r="U44" s="3810">
        <f t="shared" si="11"/>
        <v>12</v>
      </c>
      <c r="V44" s="3810">
        <f t="shared" si="11"/>
        <v>10</v>
      </c>
      <c r="W44" s="3810">
        <f t="shared" si="11"/>
        <v>13</v>
      </c>
      <c r="X44" s="3810">
        <f t="shared" si="11"/>
        <v>13</v>
      </c>
      <c r="Y44" s="3810">
        <f t="shared" si="11"/>
        <v>3</v>
      </c>
      <c r="Z44" s="3810">
        <f t="shared" si="11"/>
        <v>2</v>
      </c>
      <c r="AA44" s="3810">
        <f t="shared" si="11"/>
        <v>14</v>
      </c>
      <c r="AB44" s="3810">
        <f t="shared" si="11"/>
        <v>11</v>
      </c>
      <c r="AC44" s="3810">
        <f t="shared" si="11"/>
        <v>9</v>
      </c>
      <c r="AD44" s="3810">
        <f t="shared" si="11"/>
        <v>13</v>
      </c>
      <c r="AE44" s="3810">
        <f t="shared" si="11"/>
        <v>12</v>
      </c>
      <c r="AF44" s="3810">
        <f t="shared" si="11"/>
        <v>3</v>
      </c>
      <c r="AG44" s="3810">
        <f t="shared" si="11"/>
        <v>3</v>
      </c>
      <c r="AH44" s="3810">
        <f t="shared" si="11"/>
        <v>10</v>
      </c>
      <c r="AI44" s="3810">
        <f t="shared" si="11"/>
        <v>10</v>
      </c>
      <c r="AJ44" s="3810">
        <f t="shared" si="11"/>
        <v>8</v>
      </c>
      <c r="AK44" s="3810">
        <f t="shared" si="11"/>
        <v>10</v>
      </c>
      <c r="AL44" s="3810">
        <f t="shared" si="11"/>
        <v>10</v>
      </c>
      <c r="AM44" s="3810">
        <f t="shared" si="11"/>
        <v>3</v>
      </c>
      <c r="AN44" s="3810">
        <f t="shared" si="11"/>
        <v>3</v>
      </c>
      <c r="AV44" s="2507"/>
    </row>
    <row r="45" spans="1:48">
      <c r="A45" s="4033" t="s">
        <v>704</v>
      </c>
      <c r="B45" s="4413">
        <f t="shared" ref="B45:AN45" si="12">COUNTIF(B5:B33,"d1")</f>
        <v>0</v>
      </c>
      <c r="C45" s="4413">
        <f t="shared" si="12"/>
        <v>0</v>
      </c>
      <c r="D45" s="4413">
        <f t="shared" si="12"/>
        <v>0</v>
      </c>
      <c r="E45" s="4413">
        <f t="shared" si="12"/>
        <v>0</v>
      </c>
      <c r="F45" s="4413">
        <f t="shared" si="12"/>
        <v>0</v>
      </c>
      <c r="G45" s="4413">
        <f t="shared" si="12"/>
        <v>3</v>
      </c>
      <c r="H45" s="4413">
        <f t="shared" si="12"/>
        <v>2</v>
      </c>
      <c r="I45" s="4413">
        <f t="shared" si="12"/>
        <v>0</v>
      </c>
      <c r="J45" s="4413">
        <f t="shared" si="12"/>
        <v>0</v>
      </c>
      <c r="K45" s="4413">
        <f t="shared" si="12"/>
        <v>0</v>
      </c>
      <c r="L45" s="4413">
        <f t="shared" si="12"/>
        <v>0</v>
      </c>
      <c r="M45" s="4413">
        <f t="shared" si="12"/>
        <v>0</v>
      </c>
      <c r="N45" s="4413">
        <f t="shared" si="12"/>
        <v>3</v>
      </c>
      <c r="O45" s="4413">
        <f t="shared" si="12"/>
        <v>2</v>
      </c>
      <c r="P45" s="4413">
        <f t="shared" si="12"/>
        <v>0</v>
      </c>
      <c r="Q45" s="4413">
        <f t="shared" si="12"/>
        <v>0</v>
      </c>
      <c r="R45" s="4413">
        <f t="shared" si="12"/>
        <v>3</v>
      </c>
      <c r="S45" s="4413">
        <f t="shared" si="12"/>
        <v>2</v>
      </c>
      <c r="T45" s="4413">
        <f t="shared" si="12"/>
        <v>0</v>
      </c>
      <c r="U45" s="4413">
        <f t="shared" si="12"/>
        <v>0</v>
      </c>
      <c r="V45" s="4413">
        <f t="shared" si="12"/>
        <v>0</v>
      </c>
      <c r="W45" s="4413">
        <f t="shared" si="12"/>
        <v>0</v>
      </c>
      <c r="X45" s="4413">
        <f t="shared" si="12"/>
        <v>0</v>
      </c>
      <c r="Y45" s="4413">
        <f t="shared" si="12"/>
        <v>4</v>
      </c>
      <c r="Z45" s="4413">
        <f t="shared" si="12"/>
        <v>2</v>
      </c>
      <c r="AA45" s="4413">
        <f t="shared" si="12"/>
        <v>0</v>
      </c>
      <c r="AB45" s="4413">
        <f t="shared" si="12"/>
        <v>0</v>
      </c>
      <c r="AC45" s="4413">
        <f t="shared" si="12"/>
        <v>0</v>
      </c>
      <c r="AD45" s="4413">
        <f t="shared" si="12"/>
        <v>0</v>
      </c>
      <c r="AE45" s="4413">
        <f t="shared" si="12"/>
        <v>0</v>
      </c>
      <c r="AF45" s="4413">
        <f t="shared" si="12"/>
        <v>2</v>
      </c>
      <c r="AG45" s="4413">
        <f t="shared" si="12"/>
        <v>2</v>
      </c>
      <c r="AH45" s="4413">
        <f t="shared" si="12"/>
        <v>0</v>
      </c>
      <c r="AI45" s="4413">
        <f t="shared" si="12"/>
        <v>0</v>
      </c>
      <c r="AJ45" s="4413">
        <f t="shared" si="12"/>
        <v>0</v>
      </c>
      <c r="AK45" s="4413">
        <f t="shared" si="12"/>
        <v>0</v>
      </c>
      <c r="AL45" s="4413">
        <f t="shared" si="12"/>
        <v>0</v>
      </c>
      <c r="AM45" s="4413">
        <f t="shared" si="12"/>
        <v>3</v>
      </c>
      <c r="AN45" s="4413">
        <f t="shared" si="12"/>
        <v>2</v>
      </c>
      <c r="AV45" s="2507"/>
    </row>
    <row r="46" spans="1:48">
      <c r="A46" s="4034" t="s">
        <v>658</v>
      </c>
      <c r="B46" s="4418">
        <f t="shared" ref="B46:AN46" si="13">COUNTIF(B7,"n")+COUNTIF(B14,"n")+COUNTIF(B28,"n")+COUNTIF(B25,"n")+COUNTIF(B19,"n")+COUNTIF(B6,"n")+COUNTIF(B18,"n")+COUNTIF(B15,"n")+COUNTIF(B21,"n")+COUNTIF(B9,"n")+COUNTIF(B12,"n")+COUNTIF(B10,"n")</f>
        <v>1</v>
      </c>
      <c r="C46" s="4418">
        <f t="shared" si="13"/>
        <v>1</v>
      </c>
      <c r="D46" s="4418">
        <f t="shared" si="13"/>
        <v>1</v>
      </c>
      <c r="E46" s="4418">
        <f t="shared" si="13"/>
        <v>2</v>
      </c>
      <c r="F46" s="4418">
        <f t="shared" si="13"/>
        <v>2</v>
      </c>
      <c r="G46" s="4418">
        <f t="shared" si="13"/>
        <v>2</v>
      </c>
      <c r="H46" s="4418">
        <f t="shared" si="13"/>
        <v>2</v>
      </c>
      <c r="I46" s="4418">
        <f t="shared" si="13"/>
        <v>2</v>
      </c>
      <c r="J46" s="4418">
        <f t="shared" si="13"/>
        <v>2</v>
      </c>
      <c r="K46" s="4418">
        <f t="shared" si="13"/>
        <v>1</v>
      </c>
      <c r="L46" s="4418">
        <f t="shared" si="13"/>
        <v>1</v>
      </c>
      <c r="M46" s="4418">
        <f t="shared" si="13"/>
        <v>2</v>
      </c>
      <c r="N46" s="4418">
        <f t="shared" si="13"/>
        <v>2</v>
      </c>
      <c r="O46" s="4418">
        <f t="shared" si="13"/>
        <v>2</v>
      </c>
      <c r="P46" s="4418">
        <f t="shared" si="13"/>
        <v>2</v>
      </c>
      <c r="Q46" s="4418">
        <f t="shared" si="13"/>
        <v>1</v>
      </c>
      <c r="R46" s="4418">
        <f t="shared" si="13"/>
        <v>1</v>
      </c>
      <c r="S46" s="4418">
        <f t="shared" si="13"/>
        <v>1</v>
      </c>
      <c r="T46" s="4418">
        <f t="shared" si="13"/>
        <v>2</v>
      </c>
      <c r="U46" s="4418">
        <f t="shared" si="13"/>
        <v>2</v>
      </c>
      <c r="V46" s="4418">
        <f t="shared" si="13"/>
        <v>2</v>
      </c>
      <c r="W46" s="4418">
        <f t="shared" si="13"/>
        <v>2</v>
      </c>
      <c r="X46" s="4418">
        <f t="shared" si="13"/>
        <v>2</v>
      </c>
      <c r="Y46" s="4418">
        <f t="shared" si="13"/>
        <v>2</v>
      </c>
      <c r="Z46" s="4418">
        <f t="shared" si="13"/>
        <v>2</v>
      </c>
      <c r="AA46" s="4418">
        <f t="shared" si="13"/>
        <v>2</v>
      </c>
      <c r="AB46" s="4418">
        <f t="shared" si="13"/>
        <v>1</v>
      </c>
      <c r="AC46" s="4418">
        <f t="shared" si="13"/>
        <v>1</v>
      </c>
      <c r="AD46" s="4418">
        <f t="shared" si="13"/>
        <v>2</v>
      </c>
      <c r="AE46" s="4418">
        <f t="shared" si="13"/>
        <v>2</v>
      </c>
      <c r="AF46" s="4418">
        <f t="shared" si="13"/>
        <v>1</v>
      </c>
      <c r="AG46" s="4418">
        <f t="shared" si="13"/>
        <v>1</v>
      </c>
      <c r="AH46" s="4418">
        <f t="shared" si="13"/>
        <v>2</v>
      </c>
      <c r="AI46" s="4418">
        <f t="shared" si="13"/>
        <v>2</v>
      </c>
      <c r="AJ46" s="4418">
        <f t="shared" si="13"/>
        <v>2</v>
      </c>
      <c r="AK46" s="4418">
        <f t="shared" si="13"/>
        <v>2</v>
      </c>
      <c r="AL46" s="4418">
        <f t="shared" si="13"/>
        <v>2</v>
      </c>
      <c r="AM46" s="4418">
        <f t="shared" si="13"/>
        <v>2</v>
      </c>
      <c r="AN46" s="4418">
        <f t="shared" si="13"/>
        <v>1</v>
      </c>
      <c r="AV46" s="2507"/>
    </row>
    <row r="47" spans="1:48">
      <c r="A47" s="4034" t="s">
        <v>1551</v>
      </c>
      <c r="B47" s="4418">
        <f t="shared" ref="B47:AN47" si="14">COUNTIF(B5:B7,"D")+COUNTIF(B9:B10,"D")+COUNTIF(B12:B13,"D")+COUNTIF(B15:B16,"D")+COUNTIF(B18:B19,"D")+COUNTIF(B21:B22,"D")+COUNTIF(B5:B7,"E")+COUNTIF(B9:B10,"E")+COUNTIF(B12:B13,"E")+COUNTIF(B15:B16,"E")+COUNTIF(B18:B19,"E")+COUNTIF(B21:B22,"E")</f>
        <v>7</v>
      </c>
      <c r="C47" s="4418">
        <f t="shared" si="14"/>
        <v>7</v>
      </c>
      <c r="D47" s="4418">
        <f t="shared" si="14"/>
        <v>7</v>
      </c>
      <c r="E47" s="4418">
        <f t="shared" si="14"/>
        <v>5</v>
      </c>
      <c r="F47" s="4418">
        <f t="shared" si="14"/>
        <v>7</v>
      </c>
      <c r="G47" s="4418">
        <f t="shared" si="14"/>
        <v>2</v>
      </c>
      <c r="H47" s="4418">
        <f t="shared" si="14"/>
        <v>1</v>
      </c>
      <c r="I47" s="4418">
        <f t="shared" si="14"/>
        <v>6</v>
      </c>
      <c r="J47" s="4418">
        <f t="shared" si="14"/>
        <v>8</v>
      </c>
      <c r="K47" s="4418">
        <f t="shared" si="14"/>
        <v>7</v>
      </c>
      <c r="L47" s="4418">
        <f t="shared" si="14"/>
        <v>7</v>
      </c>
      <c r="M47" s="4418">
        <f t="shared" si="14"/>
        <v>6</v>
      </c>
      <c r="N47" s="4418">
        <f t="shared" si="14"/>
        <v>2</v>
      </c>
      <c r="O47" s="4418">
        <f t="shared" si="14"/>
        <v>2</v>
      </c>
      <c r="P47" s="4418">
        <f t="shared" si="14"/>
        <v>7</v>
      </c>
      <c r="Q47" s="4418">
        <f t="shared" si="14"/>
        <v>6</v>
      </c>
      <c r="R47" s="4418">
        <f t="shared" si="14"/>
        <v>2</v>
      </c>
      <c r="S47" s="4418">
        <f t="shared" si="14"/>
        <v>2</v>
      </c>
      <c r="T47" s="4418">
        <f t="shared" si="14"/>
        <v>5</v>
      </c>
      <c r="U47" s="4418">
        <f t="shared" si="14"/>
        <v>8</v>
      </c>
      <c r="V47" s="4418">
        <f t="shared" si="14"/>
        <v>7</v>
      </c>
      <c r="W47" s="4418">
        <f t="shared" si="14"/>
        <v>9</v>
      </c>
      <c r="X47" s="4418">
        <f t="shared" si="14"/>
        <v>7</v>
      </c>
      <c r="Y47" s="4418">
        <f t="shared" si="14"/>
        <v>2</v>
      </c>
      <c r="Z47" s="4418">
        <f t="shared" si="14"/>
        <v>2</v>
      </c>
      <c r="AA47" s="4418">
        <f t="shared" si="14"/>
        <v>9</v>
      </c>
      <c r="AB47" s="4418">
        <f t="shared" si="14"/>
        <v>7</v>
      </c>
      <c r="AC47" s="4418">
        <f t="shared" si="14"/>
        <v>7</v>
      </c>
      <c r="AD47" s="4418">
        <f t="shared" si="14"/>
        <v>7</v>
      </c>
      <c r="AE47" s="4418">
        <f t="shared" si="14"/>
        <v>4</v>
      </c>
      <c r="AF47" s="4418">
        <f t="shared" si="14"/>
        <v>1</v>
      </c>
      <c r="AG47" s="4418">
        <f t="shared" si="14"/>
        <v>2</v>
      </c>
      <c r="AH47" s="4418">
        <f t="shared" si="14"/>
        <v>7</v>
      </c>
      <c r="AI47" s="4418">
        <f t="shared" si="14"/>
        <v>10</v>
      </c>
      <c r="AJ47" s="4418">
        <f t="shared" si="14"/>
        <v>8</v>
      </c>
      <c r="AK47" s="4418">
        <f t="shared" si="14"/>
        <v>8</v>
      </c>
      <c r="AL47" s="4418">
        <f t="shared" si="14"/>
        <v>6</v>
      </c>
      <c r="AM47" s="4418">
        <f t="shared" si="14"/>
        <v>2</v>
      </c>
      <c r="AN47" s="4418">
        <f t="shared" si="14"/>
        <v>2</v>
      </c>
      <c r="AV47" s="2190"/>
    </row>
    <row r="48" spans="1:48">
      <c r="A48" s="4034" t="s">
        <v>1552</v>
      </c>
      <c r="B48" s="4418">
        <f t="shared" ref="B48:AN48" si="15">COUNTIF(B14,"E")+COUNTIF(B14,"d")+COUNTIF(B8,"E")+COUNTIF(B8,"d")+COUNTIF(B17,"E")+COUNTIF(B17,"d")+COUNTIF(B11,"E")+COUNTIF(B11,"d")+COUNTIF(B23,"E")+COUNTIF(B23,"d")+COUNTIF(B20,"E")+COUNTIF(B20,"d")</f>
        <v>4</v>
      </c>
      <c r="C48" s="4418">
        <f t="shared" si="15"/>
        <v>4</v>
      </c>
      <c r="D48" s="4418">
        <f t="shared" si="15"/>
        <v>5</v>
      </c>
      <c r="E48" s="4418">
        <f t="shared" si="15"/>
        <v>3</v>
      </c>
      <c r="F48" s="4418">
        <f t="shared" si="15"/>
        <v>4</v>
      </c>
      <c r="G48" s="4418">
        <f t="shared" si="15"/>
        <v>1</v>
      </c>
      <c r="H48" s="4418">
        <f t="shared" si="15"/>
        <v>1</v>
      </c>
      <c r="I48" s="4418">
        <f t="shared" si="15"/>
        <v>3</v>
      </c>
      <c r="J48" s="4418">
        <f t="shared" si="15"/>
        <v>3</v>
      </c>
      <c r="K48" s="4418">
        <f t="shared" si="15"/>
        <v>4</v>
      </c>
      <c r="L48" s="4418">
        <f t="shared" si="15"/>
        <v>3</v>
      </c>
      <c r="M48" s="4418">
        <f t="shared" si="15"/>
        <v>3</v>
      </c>
      <c r="N48" s="4418">
        <f t="shared" si="15"/>
        <v>1</v>
      </c>
      <c r="O48" s="4418">
        <f t="shared" si="15"/>
        <v>1</v>
      </c>
      <c r="P48" s="4418">
        <f t="shared" si="15"/>
        <v>3</v>
      </c>
      <c r="Q48" s="4418">
        <f t="shared" si="15"/>
        <v>3</v>
      </c>
      <c r="R48" s="4418">
        <f t="shared" si="15"/>
        <v>1</v>
      </c>
      <c r="S48" s="4418">
        <f t="shared" si="15"/>
        <v>1</v>
      </c>
      <c r="T48" s="4418">
        <f t="shared" si="15"/>
        <v>4</v>
      </c>
      <c r="U48" s="4418">
        <f t="shared" si="15"/>
        <v>4</v>
      </c>
      <c r="V48" s="4418">
        <f t="shared" si="15"/>
        <v>1</v>
      </c>
      <c r="W48" s="4418">
        <f t="shared" si="15"/>
        <v>3</v>
      </c>
      <c r="X48" s="4418" t="e">
        <f>COUNTIF(X14,"E")+COUNTIF(X14,"d")+COUNTIF(X8,"E")+COUNTIF(X8,"d")+COUNTIF(X17,"E")+COUNTIF(X17,"d")+COUNTIF(X11,"E")+COUNTIF(X11,"d")+COUNTIF(#REF!,"E")+COUNTIF(#REF!,"d")+COUNTIF(X23,"E")+COUNTIF(X23,"d")</f>
        <v>#REF!</v>
      </c>
      <c r="Y48" s="4418">
        <f t="shared" si="15"/>
        <v>1</v>
      </c>
      <c r="Z48" s="4418">
        <f t="shared" si="15"/>
        <v>1</v>
      </c>
      <c r="AA48" s="4418">
        <f t="shared" si="15"/>
        <v>5</v>
      </c>
      <c r="AB48" s="4418">
        <f t="shared" si="15"/>
        <v>4</v>
      </c>
      <c r="AC48" s="4418">
        <f t="shared" si="15"/>
        <v>2</v>
      </c>
      <c r="AD48" s="4418">
        <f t="shared" si="15"/>
        <v>3</v>
      </c>
      <c r="AE48" s="4418">
        <f t="shared" si="15"/>
        <v>3</v>
      </c>
      <c r="AF48" s="4418">
        <f t="shared" si="15"/>
        <v>1</v>
      </c>
      <c r="AG48" s="4418">
        <f t="shared" si="15"/>
        <v>1</v>
      </c>
      <c r="AH48" s="4418">
        <f t="shared" si="15"/>
        <v>4</v>
      </c>
      <c r="AI48" s="4418">
        <f t="shared" si="15"/>
        <v>5</v>
      </c>
      <c r="AJ48" s="4418">
        <f t="shared" si="15"/>
        <v>4</v>
      </c>
      <c r="AK48" s="4418">
        <f t="shared" si="15"/>
        <v>4</v>
      </c>
      <c r="AL48" s="4418">
        <f t="shared" si="15"/>
        <v>3</v>
      </c>
      <c r="AM48" s="4418">
        <f t="shared" si="15"/>
        <v>1</v>
      </c>
      <c r="AN48" s="4418">
        <f t="shared" si="15"/>
        <v>1</v>
      </c>
    </row>
    <row r="49" spans="1:40">
      <c r="A49" s="4034" t="s">
        <v>1553</v>
      </c>
      <c r="B49" s="4418">
        <f t="shared" ref="B49:AN49" si="16">COUNTIF(B6:B7,"E")+COUNTIF(B6:B7,"d")+COUNTIF(B9:B10,"E")+COUNTIF(B9:B10,"D")+COUNTIF(B12,"E")+COUNTIF(B12,"d")+COUNTIF(B15,"E")+COUNTIF(B15,"d")+COUNTIF(B18:B19,"E")+COUNTIF(B18:B19,"D")+COUNTIF(B21,"E")+COUNTIF(B21,"d")+COUNTIF(B6:B7,"D1")+COUNTIF(B9:B10,"D1")+COUNTIF(B12,"D1")+COUNTIF(B15,"D1")+COUNTIF(B18:B19,"D1")+COUNTIF(B21,"D1")</f>
        <v>6</v>
      </c>
      <c r="C49" s="4418">
        <f t="shared" si="16"/>
        <v>7</v>
      </c>
      <c r="D49" s="4418">
        <f t="shared" si="16"/>
        <v>7</v>
      </c>
      <c r="E49" s="4418">
        <f t="shared" si="16"/>
        <v>4</v>
      </c>
      <c r="F49" s="4418">
        <f t="shared" si="16"/>
        <v>5</v>
      </c>
      <c r="G49" s="4418">
        <f t="shared" si="16"/>
        <v>2</v>
      </c>
      <c r="H49" s="4418">
        <f t="shared" si="16"/>
        <v>1</v>
      </c>
      <c r="I49" s="4418">
        <f t="shared" si="16"/>
        <v>5</v>
      </c>
      <c r="J49" s="4418">
        <f t="shared" si="16"/>
        <v>7</v>
      </c>
      <c r="K49" s="4418">
        <f t="shared" si="16"/>
        <v>7</v>
      </c>
      <c r="L49" s="4418">
        <f t="shared" si="16"/>
        <v>5</v>
      </c>
      <c r="M49" s="4418">
        <f t="shared" si="16"/>
        <v>4</v>
      </c>
      <c r="N49" s="4418">
        <f t="shared" si="16"/>
        <v>3</v>
      </c>
      <c r="O49" s="4418">
        <f t="shared" si="16"/>
        <v>1</v>
      </c>
      <c r="P49" s="4418">
        <f t="shared" si="16"/>
        <v>6</v>
      </c>
      <c r="Q49" s="4418">
        <f t="shared" si="16"/>
        <v>5</v>
      </c>
      <c r="R49" s="4418">
        <f t="shared" si="16"/>
        <v>2</v>
      </c>
      <c r="S49" s="4418">
        <f t="shared" si="16"/>
        <v>2</v>
      </c>
      <c r="T49" s="4418">
        <f t="shared" si="16"/>
        <v>4</v>
      </c>
      <c r="U49" s="4418">
        <f t="shared" si="16"/>
        <v>6</v>
      </c>
      <c r="V49" s="4418">
        <f t="shared" si="16"/>
        <v>5</v>
      </c>
      <c r="W49" s="4418">
        <f t="shared" si="16"/>
        <v>6</v>
      </c>
      <c r="X49" s="4418">
        <f t="shared" si="16"/>
        <v>4</v>
      </c>
      <c r="Y49" s="4418">
        <f t="shared" si="16"/>
        <v>4</v>
      </c>
      <c r="Z49" s="4418">
        <f t="shared" si="16"/>
        <v>1</v>
      </c>
      <c r="AA49" s="4418">
        <f t="shared" si="16"/>
        <v>8</v>
      </c>
      <c r="AB49" s="4418">
        <f t="shared" si="16"/>
        <v>6</v>
      </c>
      <c r="AC49" s="4418">
        <f t="shared" si="16"/>
        <v>5</v>
      </c>
      <c r="AD49" s="4418">
        <f t="shared" si="16"/>
        <v>5</v>
      </c>
      <c r="AE49" s="4418">
        <f t="shared" si="16"/>
        <v>2</v>
      </c>
      <c r="AF49" s="4418">
        <f t="shared" si="16"/>
        <v>1</v>
      </c>
      <c r="AG49" s="4418">
        <f t="shared" si="16"/>
        <v>1</v>
      </c>
      <c r="AH49" s="4418">
        <f t="shared" si="16"/>
        <v>6</v>
      </c>
      <c r="AI49" s="4418">
        <f t="shared" si="16"/>
        <v>7</v>
      </c>
      <c r="AJ49" s="4418">
        <f t="shared" si="16"/>
        <v>5</v>
      </c>
      <c r="AK49" s="4418">
        <f t="shared" si="16"/>
        <v>6</v>
      </c>
      <c r="AL49" s="4418">
        <f t="shared" si="16"/>
        <v>5</v>
      </c>
      <c r="AM49" s="4418">
        <f t="shared" si="16"/>
        <v>3</v>
      </c>
      <c r="AN49" s="4418">
        <f t="shared" si="16"/>
        <v>2</v>
      </c>
    </row>
    <row r="50" spans="1:40">
      <c r="A50" s="4036" t="s">
        <v>784</v>
      </c>
      <c r="B50" s="3810">
        <f t="shared" ref="B50:AN50" si="17">B47+B48</f>
        <v>11</v>
      </c>
      <c r="C50" s="3810">
        <f t="shared" si="17"/>
        <v>11</v>
      </c>
      <c r="D50" s="3810">
        <f t="shared" si="17"/>
        <v>12</v>
      </c>
      <c r="E50" s="3810">
        <f t="shared" si="17"/>
        <v>8</v>
      </c>
      <c r="F50" s="3810">
        <f t="shared" si="17"/>
        <v>11</v>
      </c>
      <c r="G50" s="3810">
        <f t="shared" si="17"/>
        <v>3</v>
      </c>
      <c r="H50" s="3810">
        <f t="shared" si="17"/>
        <v>2</v>
      </c>
      <c r="I50" s="3810">
        <f t="shared" si="17"/>
        <v>9</v>
      </c>
      <c r="J50" s="3810">
        <f t="shared" si="17"/>
        <v>11</v>
      </c>
      <c r="K50" s="3810">
        <f t="shared" si="17"/>
        <v>11</v>
      </c>
      <c r="L50" s="3810">
        <f t="shared" si="17"/>
        <v>10</v>
      </c>
      <c r="M50" s="3810">
        <f t="shared" si="17"/>
        <v>9</v>
      </c>
      <c r="N50" s="3810">
        <f t="shared" si="17"/>
        <v>3</v>
      </c>
      <c r="O50" s="3810">
        <f t="shared" si="17"/>
        <v>3</v>
      </c>
      <c r="P50" s="3810">
        <f t="shared" si="17"/>
        <v>10</v>
      </c>
      <c r="Q50" s="3810">
        <f t="shared" si="17"/>
        <v>9</v>
      </c>
      <c r="R50" s="3810">
        <f t="shared" si="17"/>
        <v>3</v>
      </c>
      <c r="S50" s="3810">
        <f t="shared" si="17"/>
        <v>3</v>
      </c>
      <c r="T50" s="3810">
        <f t="shared" si="17"/>
        <v>9</v>
      </c>
      <c r="U50" s="3810">
        <f t="shared" si="17"/>
        <v>12</v>
      </c>
      <c r="V50" s="3810">
        <f t="shared" si="17"/>
        <v>8</v>
      </c>
      <c r="W50" s="3810">
        <f t="shared" si="17"/>
        <v>12</v>
      </c>
      <c r="X50" s="3810" t="e">
        <f t="shared" si="17"/>
        <v>#REF!</v>
      </c>
      <c r="Y50" s="3810">
        <f t="shared" si="17"/>
        <v>3</v>
      </c>
      <c r="Z50" s="3810">
        <f t="shared" si="17"/>
        <v>3</v>
      </c>
      <c r="AA50" s="3810">
        <f t="shared" si="17"/>
        <v>14</v>
      </c>
      <c r="AB50" s="3810">
        <f t="shared" si="17"/>
        <v>11</v>
      </c>
      <c r="AC50" s="3810">
        <f t="shared" si="17"/>
        <v>9</v>
      </c>
      <c r="AD50" s="3810">
        <f t="shared" si="17"/>
        <v>10</v>
      </c>
      <c r="AE50" s="3810">
        <f t="shared" si="17"/>
        <v>7</v>
      </c>
      <c r="AF50" s="3810">
        <f t="shared" si="17"/>
        <v>2</v>
      </c>
      <c r="AG50" s="3810">
        <f t="shared" si="17"/>
        <v>3</v>
      </c>
      <c r="AH50" s="3810">
        <f t="shared" si="17"/>
        <v>11</v>
      </c>
      <c r="AI50" s="3810">
        <f t="shared" si="17"/>
        <v>15</v>
      </c>
      <c r="AJ50" s="3810">
        <f t="shared" si="17"/>
        <v>12</v>
      </c>
      <c r="AK50" s="3810">
        <f t="shared" si="17"/>
        <v>12</v>
      </c>
      <c r="AL50" s="3810">
        <f t="shared" si="17"/>
        <v>9</v>
      </c>
      <c r="AM50" s="3810">
        <f t="shared" si="17"/>
        <v>3</v>
      </c>
      <c r="AN50" s="3810">
        <f t="shared" si="17"/>
        <v>3</v>
      </c>
    </row>
    <row r="51" spans="1:40">
      <c r="A51" s="4821" t="s">
        <v>4</v>
      </c>
      <c r="B51" s="3810">
        <f t="shared" ref="B51:AN51" si="18">COUNTIF(B5:B23,"n")</f>
        <v>3</v>
      </c>
      <c r="C51" s="3810">
        <f t="shared" si="18"/>
        <v>3</v>
      </c>
      <c r="D51" s="3810">
        <f t="shared" si="18"/>
        <v>3</v>
      </c>
      <c r="E51" s="3810">
        <f t="shared" si="18"/>
        <v>3</v>
      </c>
      <c r="F51" s="3810">
        <f t="shared" si="18"/>
        <v>3</v>
      </c>
      <c r="G51" s="3810">
        <f t="shared" si="18"/>
        <v>3</v>
      </c>
      <c r="H51" s="3810">
        <f t="shared" si="18"/>
        <v>3</v>
      </c>
      <c r="I51" s="3810">
        <f t="shared" si="18"/>
        <v>3</v>
      </c>
      <c r="J51" s="3810">
        <f t="shared" si="18"/>
        <v>3</v>
      </c>
      <c r="K51" s="3810">
        <f t="shared" si="18"/>
        <v>3</v>
      </c>
      <c r="L51" s="3810">
        <f t="shared" si="18"/>
        <v>3</v>
      </c>
      <c r="M51" s="3810">
        <f t="shared" si="18"/>
        <v>3</v>
      </c>
      <c r="N51" s="3810">
        <f t="shared" si="18"/>
        <v>3</v>
      </c>
      <c r="O51" s="3810">
        <f t="shared" si="18"/>
        <v>3</v>
      </c>
      <c r="P51" s="3810">
        <f t="shared" si="18"/>
        <v>3</v>
      </c>
      <c r="Q51" s="3810">
        <f t="shared" si="18"/>
        <v>3</v>
      </c>
      <c r="R51" s="3810">
        <f t="shared" si="18"/>
        <v>3</v>
      </c>
      <c r="S51" s="3810">
        <f t="shared" si="18"/>
        <v>3</v>
      </c>
      <c r="T51" s="3810">
        <f t="shared" si="18"/>
        <v>3</v>
      </c>
      <c r="U51" s="3810">
        <f t="shared" si="18"/>
        <v>3</v>
      </c>
      <c r="V51" s="3810">
        <f t="shared" si="18"/>
        <v>3</v>
      </c>
      <c r="W51" s="3810">
        <f t="shared" si="18"/>
        <v>3</v>
      </c>
      <c r="X51" s="3810">
        <f>COUNTIF(X5:X23,"n")</f>
        <v>3</v>
      </c>
      <c r="Y51" s="3810">
        <f t="shared" si="18"/>
        <v>3</v>
      </c>
      <c r="Z51" s="3810">
        <f t="shared" si="18"/>
        <v>3</v>
      </c>
      <c r="AA51" s="3810">
        <f t="shared" si="18"/>
        <v>3</v>
      </c>
      <c r="AB51" s="3810">
        <f t="shared" si="18"/>
        <v>3</v>
      </c>
      <c r="AC51" s="3810">
        <f t="shared" si="18"/>
        <v>3</v>
      </c>
      <c r="AD51" s="3810">
        <f t="shared" si="18"/>
        <v>3</v>
      </c>
      <c r="AE51" s="3810">
        <f t="shared" si="18"/>
        <v>3</v>
      </c>
      <c r="AF51" s="3810">
        <f t="shared" si="18"/>
        <v>3</v>
      </c>
      <c r="AG51" s="3810">
        <f t="shared" si="18"/>
        <v>3</v>
      </c>
      <c r="AH51" s="3810">
        <f t="shared" si="18"/>
        <v>3</v>
      </c>
      <c r="AI51" s="3810">
        <f t="shared" si="18"/>
        <v>3</v>
      </c>
      <c r="AJ51" s="3810">
        <f t="shared" si="18"/>
        <v>3</v>
      </c>
      <c r="AK51" s="3810">
        <f t="shared" si="18"/>
        <v>3</v>
      </c>
      <c r="AL51" s="3810">
        <f t="shared" si="18"/>
        <v>3</v>
      </c>
      <c r="AM51" s="3810">
        <f t="shared" si="18"/>
        <v>3</v>
      </c>
      <c r="AN51" s="3810">
        <f t="shared" si="18"/>
        <v>3</v>
      </c>
    </row>
    <row r="52" spans="1:40" ht="17.25" thickBot="1">
      <c r="A52" s="4822" t="s">
        <v>1841</v>
      </c>
      <c r="B52" s="4424">
        <f t="shared" ref="B52:AN52" si="19">COUNTIF(B14,"N")+COUNTIF(B11,"N")+COUNTIF(B8,"N")+COUNTIF(B17,"N")+COUNTIF(B20,"N")+COUNTIF(B23,"N")</f>
        <v>1</v>
      </c>
      <c r="C52" s="4424">
        <f t="shared" si="19"/>
        <v>1</v>
      </c>
      <c r="D52" s="4424">
        <f t="shared" si="19"/>
        <v>1</v>
      </c>
      <c r="E52" s="4424">
        <f t="shared" si="19"/>
        <v>1</v>
      </c>
      <c r="F52" s="4424">
        <f t="shared" si="19"/>
        <v>1</v>
      </c>
      <c r="G52" s="4424">
        <f t="shared" si="19"/>
        <v>1</v>
      </c>
      <c r="H52" s="4424">
        <f t="shared" si="19"/>
        <v>1</v>
      </c>
      <c r="I52" s="4424">
        <f t="shared" si="19"/>
        <v>1</v>
      </c>
      <c r="J52" s="4424">
        <f t="shared" si="19"/>
        <v>1</v>
      </c>
      <c r="K52" s="4424">
        <f t="shared" si="19"/>
        <v>1</v>
      </c>
      <c r="L52" s="4424">
        <f t="shared" si="19"/>
        <v>1</v>
      </c>
      <c r="M52" s="4424">
        <f t="shared" si="19"/>
        <v>1</v>
      </c>
      <c r="N52" s="4424">
        <f t="shared" si="19"/>
        <v>1</v>
      </c>
      <c r="O52" s="4424">
        <f t="shared" si="19"/>
        <v>1</v>
      </c>
      <c r="P52" s="4424">
        <f t="shared" si="19"/>
        <v>1</v>
      </c>
      <c r="Q52" s="4424">
        <f t="shared" si="19"/>
        <v>1</v>
      </c>
      <c r="R52" s="4424">
        <f t="shared" si="19"/>
        <v>1</v>
      </c>
      <c r="S52" s="4424">
        <f t="shared" si="19"/>
        <v>1</v>
      </c>
      <c r="T52" s="4424">
        <f t="shared" si="19"/>
        <v>1</v>
      </c>
      <c r="U52" s="4424">
        <f t="shared" si="19"/>
        <v>1</v>
      </c>
      <c r="V52" s="4424">
        <f t="shared" si="19"/>
        <v>1</v>
      </c>
      <c r="W52" s="4424">
        <f t="shared" si="19"/>
        <v>1</v>
      </c>
      <c r="X52" s="4424" t="e">
        <f>COUNTIF(X14,"N")+COUNTIF(X11,"N")+COUNTIF(X8,"N")+COUNTIF(X17,"N")+COUNTIF(X23,"N")+COUNTIF(#REF!,"N")</f>
        <v>#REF!</v>
      </c>
      <c r="Y52" s="4424">
        <f t="shared" si="19"/>
        <v>1</v>
      </c>
      <c r="Z52" s="4424">
        <f t="shared" si="19"/>
        <v>1</v>
      </c>
      <c r="AA52" s="4424">
        <f t="shared" si="19"/>
        <v>1</v>
      </c>
      <c r="AB52" s="4424">
        <f t="shared" si="19"/>
        <v>1</v>
      </c>
      <c r="AC52" s="4424">
        <f t="shared" si="19"/>
        <v>1</v>
      </c>
      <c r="AD52" s="4424">
        <f t="shared" si="19"/>
        <v>1</v>
      </c>
      <c r="AE52" s="4424">
        <f t="shared" si="19"/>
        <v>1</v>
      </c>
      <c r="AF52" s="4424">
        <f t="shared" si="19"/>
        <v>1</v>
      </c>
      <c r="AG52" s="4424">
        <f t="shared" si="19"/>
        <v>1</v>
      </c>
      <c r="AH52" s="4424">
        <f t="shared" si="19"/>
        <v>1</v>
      </c>
      <c r="AI52" s="4424">
        <f t="shared" si="19"/>
        <v>1</v>
      </c>
      <c r="AJ52" s="4424">
        <f t="shared" si="19"/>
        <v>1</v>
      </c>
      <c r="AK52" s="4424">
        <f t="shared" si="19"/>
        <v>1</v>
      </c>
      <c r="AL52" s="4424">
        <f t="shared" si="19"/>
        <v>1</v>
      </c>
      <c r="AM52" s="4424">
        <f t="shared" si="19"/>
        <v>1</v>
      </c>
      <c r="AN52" s="4424">
        <f t="shared" si="19"/>
        <v>1</v>
      </c>
    </row>
  </sheetData>
  <mergeCells count="5">
    <mergeCell ref="A1:AU1"/>
    <mergeCell ref="B2:D2"/>
    <mergeCell ref="E2:AE2"/>
    <mergeCell ref="AG2:AN2"/>
    <mergeCell ref="AO2:AV3"/>
  </mergeCells>
  <phoneticPr fontId="3" type="noConversion"/>
  <conditionalFormatting sqref="B15">
    <cfRule type="cellIs" dxfId="12466" priority="3514" operator="equal">
      <formula>"연"</formula>
    </cfRule>
    <cfRule type="cellIs" dxfId="12465" priority="3515" operator="equal">
      <formula>"연"</formula>
    </cfRule>
    <cfRule type="cellIs" dxfId="12464" priority="3516" operator="equal">
      <formula>"연"</formula>
    </cfRule>
    <cfRule type="cellIs" dxfId="12463" priority="3517" operator="equal">
      <formula>"연"</formula>
    </cfRule>
    <cfRule type="cellIs" dxfId="12462" priority="3518" operator="equal">
      <formula>"연"</formula>
    </cfRule>
    <cfRule type="cellIs" dxfId="12461" priority="3519" operator="equal">
      <formula>"연"</formula>
    </cfRule>
    <cfRule type="cellIs" dxfId="12460" priority="3520" operator="equal">
      <formula>"연"</formula>
    </cfRule>
    <cfRule type="cellIs" dxfId="12459" priority="3521" operator="equal">
      <formula>"연"</formula>
    </cfRule>
  </conditionalFormatting>
  <conditionalFormatting sqref="B23">
    <cfRule type="cellIs" dxfId="12458" priority="3522" operator="equal">
      <formula>"연"</formula>
    </cfRule>
    <cfRule type="cellIs" dxfId="12457" priority="3523" operator="equal">
      <formula>"연"</formula>
    </cfRule>
    <cfRule type="cellIs" dxfId="12456" priority="3524" operator="equal">
      <formula>"연"</formula>
    </cfRule>
    <cfRule type="cellIs" dxfId="12455" priority="3525" operator="equal">
      <formula>"연"</formula>
    </cfRule>
    <cfRule type="cellIs" dxfId="12454" priority="3526" operator="equal">
      <formula>"연"</formula>
    </cfRule>
    <cfRule type="cellIs" dxfId="12453" priority="3527" operator="equal">
      <formula>"연"</formula>
    </cfRule>
    <cfRule type="cellIs" dxfId="12452" priority="3528" operator="equal">
      <formula>"연"</formula>
    </cfRule>
    <cfRule type="cellIs" dxfId="12451" priority="3529" operator="equal">
      <formula>"연"</formula>
    </cfRule>
  </conditionalFormatting>
  <conditionalFormatting sqref="B32">
    <cfRule type="cellIs" dxfId="12450" priority="3506" operator="equal">
      <formula>"연"</formula>
    </cfRule>
    <cfRule type="cellIs" dxfId="12449" priority="3507" operator="equal">
      <formula>"연"</formula>
    </cfRule>
    <cfRule type="cellIs" dxfId="12448" priority="3508" operator="equal">
      <formula>"연"</formula>
    </cfRule>
    <cfRule type="cellIs" dxfId="12447" priority="3509" operator="equal">
      <formula>"연"</formula>
    </cfRule>
    <cfRule type="cellIs" dxfId="12446" priority="3510" operator="equal">
      <formula>"연"</formula>
    </cfRule>
    <cfRule type="cellIs" dxfId="12445" priority="3511" operator="equal">
      <formula>"연"</formula>
    </cfRule>
    <cfRule type="cellIs" dxfId="12444" priority="3512" operator="equal">
      <formula>"연"</formula>
    </cfRule>
    <cfRule type="cellIs" dxfId="12443" priority="3513" operator="equal">
      <formula>"연"</formula>
    </cfRule>
  </conditionalFormatting>
  <conditionalFormatting sqref="B34">
    <cfRule type="cellIs" dxfId="12442" priority="3251" operator="equal">
      <formula>"연"</formula>
    </cfRule>
    <cfRule type="cellIs" dxfId="12441" priority="3252" operator="equal">
      <formula>"연"</formula>
    </cfRule>
    <cfRule type="cellIs" dxfId="12440" priority="3253" operator="equal">
      <formula>"연"</formula>
    </cfRule>
    <cfRule type="cellIs" dxfId="12439" priority="3254" operator="equal">
      <formula>"연"</formula>
    </cfRule>
    <cfRule type="cellIs" dxfId="12438" priority="3255" operator="equal">
      <formula>"연"</formula>
    </cfRule>
    <cfRule type="cellIs" dxfId="12437" priority="3256" operator="equal">
      <formula>"연"</formula>
    </cfRule>
    <cfRule type="cellIs" dxfId="12436" priority="3257" operator="equal">
      <formula>"연"</formula>
    </cfRule>
    <cfRule type="cellIs" dxfId="12435" priority="3258" operator="equal">
      <formula>"연"</formula>
    </cfRule>
    <cfRule type="cellIs" dxfId="12434" priority="3259" operator="equal">
      <formula>"연"</formula>
    </cfRule>
    <cfRule type="cellIs" dxfId="12433" priority="3260" operator="equal">
      <formula>"연"</formula>
    </cfRule>
    <cfRule type="cellIs" dxfId="12432" priority="3261" operator="equal">
      <formula>"연"</formula>
    </cfRule>
    <cfRule type="cellIs" dxfId="12431" priority="3262" operator="equal">
      <formula>"연"</formula>
    </cfRule>
    <cfRule type="cellIs" dxfId="12430" priority="3263" operator="equal">
      <formula>"연"</formula>
    </cfRule>
    <cfRule type="cellIs" dxfId="12429" priority="3264" operator="equal">
      <formula>"연"</formula>
    </cfRule>
    <cfRule type="cellIs" dxfId="12428" priority="3265" operator="equal">
      <formula>"연"</formula>
    </cfRule>
    <cfRule type="cellIs" dxfId="12427" priority="3266" operator="equal">
      <formula>"연"</formula>
    </cfRule>
    <cfRule type="cellIs" dxfId="12426" priority="3267" operator="equal">
      <formula>"연"</formula>
    </cfRule>
    <cfRule type="cellIs" dxfId="12425" priority="3268" operator="equal">
      <formula>"연"</formula>
    </cfRule>
    <cfRule type="cellIs" dxfId="12424" priority="3269" operator="equal">
      <formula>"연"</formula>
    </cfRule>
    <cfRule type="cellIs" dxfId="12423" priority="3270" operator="equal">
      <formula>"연"</formula>
    </cfRule>
    <cfRule type="cellIs" dxfId="12422" priority="3271" operator="equal">
      <formula>"연"</formula>
    </cfRule>
    <cfRule type="cellIs" dxfId="12421" priority="3272" operator="equal">
      <formula>"연"</formula>
    </cfRule>
    <cfRule type="cellIs" dxfId="12420" priority="3273" operator="equal">
      <formula>"연"</formula>
    </cfRule>
    <cfRule type="cellIs" dxfId="12419" priority="3274" operator="equal">
      <formula>"연"</formula>
    </cfRule>
    <cfRule type="cellIs" dxfId="12418" priority="3275" operator="equal">
      <formula>"연"</formula>
    </cfRule>
    <cfRule type="cellIs" dxfId="12417" priority="3276" operator="equal">
      <formula>"연"</formula>
    </cfRule>
    <cfRule type="cellIs" dxfId="12416" priority="3277" operator="equal">
      <formula>"연"</formula>
    </cfRule>
    <cfRule type="cellIs" dxfId="12415" priority="3278" operator="equal">
      <formula>"연"</formula>
    </cfRule>
  </conditionalFormatting>
  <conditionalFormatting sqref="B35">
    <cfRule type="cellIs" dxfId="12414" priority="3430" operator="equal">
      <formula>"연"</formula>
    </cfRule>
    <cfRule type="cellIs" dxfId="12413" priority="3431" operator="equal">
      <formula>"연"</formula>
    </cfRule>
    <cfRule type="cellIs" dxfId="12412" priority="3432" operator="equal">
      <formula>"연"</formula>
    </cfRule>
    <cfRule type="cellIs" dxfId="12411" priority="3433" operator="equal">
      <formula>"연"</formula>
    </cfRule>
    <cfRule type="cellIs" dxfId="12410" priority="3434" operator="equal">
      <formula>"연"</formula>
    </cfRule>
    <cfRule type="cellIs" dxfId="12409" priority="3435" operator="equal">
      <formula>"연"</formula>
    </cfRule>
    <cfRule type="cellIs" dxfId="12408" priority="3436" operator="equal">
      <formula>"연"</formula>
    </cfRule>
    <cfRule type="cellIs" dxfId="12407" priority="3437" operator="equal">
      <formula>"연"</formula>
    </cfRule>
    <cfRule type="cellIs" dxfId="12406" priority="3438" operator="equal">
      <formula>"연"</formula>
    </cfRule>
    <cfRule type="cellIs" dxfId="12405" priority="3439" operator="equal">
      <formula>"연"</formula>
    </cfRule>
    <cfRule type="cellIs" dxfId="12404" priority="3440" operator="equal">
      <formula>"연"</formula>
    </cfRule>
    <cfRule type="cellIs" dxfId="12403" priority="3441" operator="equal">
      <formula>"연"</formula>
    </cfRule>
    <cfRule type="cellIs" dxfId="12402" priority="3442" operator="equal">
      <formula>"연"</formula>
    </cfRule>
    <cfRule type="cellIs" dxfId="12401" priority="3443" operator="equal">
      <formula>"연"</formula>
    </cfRule>
    <cfRule type="cellIs" dxfId="12400" priority="3444" operator="equal">
      <formula>"연"</formula>
    </cfRule>
    <cfRule type="cellIs" dxfId="12399" priority="3445" operator="equal">
      <formula>"연"</formula>
    </cfRule>
    <cfRule type="cellIs" dxfId="12398" priority="3446" operator="equal">
      <formula>"연"</formula>
    </cfRule>
    <cfRule type="cellIs" dxfId="12397" priority="3447" operator="equal">
      <formula>"연"</formula>
    </cfRule>
    <cfRule type="cellIs" dxfId="12396" priority="3448" operator="equal">
      <formula>"연"</formula>
    </cfRule>
    <cfRule type="cellIs" dxfId="12395" priority="3449" operator="equal">
      <formula>"연"</formula>
    </cfRule>
    <cfRule type="cellIs" dxfId="12394" priority="3450" operator="equal">
      <formula>"연"</formula>
    </cfRule>
    <cfRule type="cellIs" dxfId="12393" priority="3451" operator="equal">
      <formula>"연"</formula>
    </cfRule>
    <cfRule type="cellIs" dxfId="12392" priority="3452" operator="equal">
      <formula>"연"</formula>
    </cfRule>
    <cfRule type="cellIs" dxfId="12391" priority="3453" operator="equal">
      <formula>"연"</formula>
    </cfRule>
    <cfRule type="cellIs" dxfId="12390" priority="3454" operator="equal">
      <formula>"연"</formula>
    </cfRule>
    <cfRule type="cellIs" dxfId="12389" priority="3455" operator="equal">
      <formula>"연"</formula>
    </cfRule>
    <cfRule type="cellIs" dxfId="12388" priority="3456" operator="equal">
      <formula>"연"</formula>
    </cfRule>
  </conditionalFormatting>
  <conditionalFormatting sqref="B36">
    <cfRule type="cellIs" dxfId="12387" priority="3206" operator="equal">
      <formula>"연"</formula>
    </cfRule>
    <cfRule type="cellIs" dxfId="12386" priority="3207" operator="equal">
      <formula>"연"</formula>
    </cfRule>
    <cfRule type="cellIs" dxfId="12385" priority="3208" operator="equal">
      <formula>"연"</formula>
    </cfRule>
    <cfRule type="cellIs" dxfId="12384" priority="3209" operator="equal">
      <formula>"연"</formula>
    </cfRule>
    <cfRule type="cellIs" dxfId="12383" priority="3210" operator="equal">
      <formula>"연"</formula>
    </cfRule>
    <cfRule type="cellIs" dxfId="12382" priority="3211" operator="equal">
      <formula>"연"</formula>
    </cfRule>
    <cfRule type="cellIs" dxfId="12381" priority="3212" operator="equal">
      <formula>"연"</formula>
    </cfRule>
    <cfRule type="cellIs" dxfId="12380" priority="3213" operator="equal">
      <formula>"연"</formula>
    </cfRule>
    <cfRule type="cellIs" dxfId="12379" priority="3214" operator="equal">
      <formula>"연"</formula>
    </cfRule>
    <cfRule type="cellIs" dxfId="12378" priority="3215" operator="equal">
      <formula>"연"</formula>
    </cfRule>
    <cfRule type="cellIs" dxfId="12377" priority="3216" operator="equal">
      <formula>"연"</formula>
    </cfRule>
    <cfRule type="cellIs" dxfId="12376" priority="3217" operator="equal">
      <formula>"연"</formula>
    </cfRule>
    <cfRule type="cellIs" dxfId="12375" priority="3218" operator="equal">
      <formula>"연"</formula>
    </cfRule>
    <cfRule type="cellIs" dxfId="12374" priority="3219" operator="equal">
      <formula>"연"</formula>
    </cfRule>
    <cfRule type="cellIs" dxfId="12373" priority="3220" operator="equal">
      <formula>"연"</formula>
    </cfRule>
    <cfRule type="cellIs" dxfId="12372" priority="3221" operator="equal">
      <formula>"연"</formula>
    </cfRule>
    <cfRule type="cellIs" dxfId="12371" priority="3222" operator="equal">
      <formula>"연"</formula>
    </cfRule>
    <cfRule type="cellIs" dxfId="12370" priority="3223" operator="equal">
      <formula>"연"</formula>
    </cfRule>
    <cfRule type="cellIs" dxfId="12369" priority="3224" operator="equal">
      <formula>"연"</formula>
    </cfRule>
    <cfRule type="cellIs" dxfId="12368" priority="3225" operator="equal">
      <formula>"연"</formula>
    </cfRule>
  </conditionalFormatting>
  <conditionalFormatting sqref="B37">
    <cfRule type="cellIs" dxfId="12367" priority="3394" operator="equal">
      <formula>"연"</formula>
    </cfRule>
    <cfRule type="cellIs" dxfId="12366" priority="3395" operator="equal">
      <formula>"연"</formula>
    </cfRule>
    <cfRule type="cellIs" dxfId="12365" priority="3396" operator="equal">
      <formula>"연"</formula>
    </cfRule>
    <cfRule type="cellIs" dxfId="12364" priority="3397" operator="equal">
      <formula>"연"</formula>
    </cfRule>
    <cfRule type="cellIs" dxfId="12363" priority="3398" operator="equal">
      <formula>"연"</formula>
    </cfRule>
    <cfRule type="cellIs" dxfId="12362" priority="3399" operator="equal">
      <formula>"연"</formula>
    </cfRule>
    <cfRule type="cellIs" dxfId="12361" priority="3400" operator="equal">
      <formula>"연"</formula>
    </cfRule>
    <cfRule type="cellIs" dxfId="12360" priority="3401" operator="equal">
      <formula>"연"</formula>
    </cfRule>
    <cfRule type="cellIs" dxfId="12359" priority="3402" operator="equal">
      <formula>"연"</formula>
    </cfRule>
    <cfRule type="cellIs" dxfId="12358" priority="3403" operator="equal">
      <formula>"연"</formula>
    </cfRule>
    <cfRule type="cellIs" dxfId="12357" priority="3404" operator="equal">
      <formula>"연"</formula>
    </cfRule>
    <cfRule type="cellIs" dxfId="12356" priority="3405" operator="equal">
      <formula>"연"</formula>
    </cfRule>
    <cfRule type="cellIs" dxfId="12355" priority="3406" operator="equal">
      <formula>"연"</formula>
    </cfRule>
    <cfRule type="cellIs" dxfId="12354" priority="3407" operator="equal">
      <formula>"연"</formula>
    </cfRule>
    <cfRule type="cellIs" dxfId="12353" priority="3408" operator="equal">
      <formula>"연"</formula>
    </cfRule>
    <cfRule type="cellIs" dxfId="12352" priority="3409" operator="equal">
      <formula>"연"</formula>
    </cfRule>
    <cfRule type="cellIs" dxfId="12351" priority="3410" operator="equal">
      <formula>"연"</formula>
    </cfRule>
    <cfRule type="cellIs" dxfId="12350" priority="3411" operator="equal">
      <formula>"연"</formula>
    </cfRule>
  </conditionalFormatting>
  <conditionalFormatting sqref="B37:C37 Q37">
    <cfRule type="cellIs" dxfId="12349" priority="3353" operator="equal">
      <formula>"연"</formula>
    </cfRule>
    <cfRule type="cellIs" dxfId="12348" priority="3354" operator="equal">
      <formula>"연"</formula>
    </cfRule>
  </conditionalFormatting>
  <conditionalFormatting sqref="B34:D34 Q36 Q35:R35">
    <cfRule type="cellIs" dxfId="12347" priority="3279" operator="equal">
      <formula>"연"</formula>
    </cfRule>
  </conditionalFormatting>
  <conditionalFormatting sqref="B35:D35">
    <cfRule type="cellIs" dxfId="12346" priority="3428" operator="equal">
      <formula>"연"</formula>
    </cfRule>
  </conditionalFormatting>
  <conditionalFormatting sqref="B4:AN4">
    <cfRule type="cellIs" dxfId="12345" priority="3588" operator="equal">
      <formula>"일"</formula>
    </cfRule>
    <cfRule type="containsText" dxfId="12344" priority="3589" operator="containsText" text="토">
      <formula>NOT(ISERROR(SEARCH("토",B4)))</formula>
    </cfRule>
    <cfRule type="cellIs" dxfId="12343" priority="3590" operator="equal">
      <formula>"토"</formula>
    </cfRule>
  </conditionalFormatting>
  <conditionalFormatting sqref="C17">
    <cfRule type="cellIs" dxfId="12342" priority="3498" operator="equal">
      <formula>"연"</formula>
    </cfRule>
    <cfRule type="cellIs" dxfId="12341" priority="3499" operator="equal">
      <formula>"연"</formula>
    </cfRule>
    <cfRule type="cellIs" dxfId="12340" priority="3500" operator="equal">
      <formula>"연"</formula>
    </cfRule>
    <cfRule type="cellIs" dxfId="12339" priority="3501" operator="equal">
      <formula>"연"</formula>
    </cfRule>
    <cfRule type="cellIs" dxfId="12338" priority="3502" operator="equal">
      <formula>"연"</formula>
    </cfRule>
    <cfRule type="cellIs" dxfId="12337" priority="3503" operator="equal">
      <formula>"연"</formula>
    </cfRule>
    <cfRule type="cellIs" dxfId="12336" priority="3504" operator="equal">
      <formula>"연"</formula>
    </cfRule>
    <cfRule type="cellIs" dxfId="12335" priority="3505" operator="equal">
      <formula>"연"</formula>
    </cfRule>
  </conditionalFormatting>
  <conditionalFormatting sqref="C21">
    <cfRule type="cellIs" dxfId="12334" priority="3490" operator="equal">
      <formula>"연"</formula>
    </cfRule>
    <cfRule type="cellIs" dxfId="12333" priority="3491" operator="equal">
      <formula>"연"</formula>
    </cfRule>
    <cfRule type="cellIs" dxfId="12332" priority="3492" operator="equal">
      <formula>"연"</formula>
    </cfRule>
    <cfRule type="cellIs" dxfId="12331" priority="3493" operator="equal">
      <formula>"연"</formula>
    </cfRule>
    <cfRule type="cellIs" dxfId="12330" priority="3494" operator="equal">
      <formula>"연"</formula>
    </cfRule>
    <cfRule type="cellIs" dxfId="12329" priority="3495" operator="equal">
      <formula>"연"</formula>
    </cfRule>
    <cfRule type="cellIs" dxfId="12328" priority="3496" operator="equal">
      <formula>"연"</formula>
    </cfRule>
    <cfRule type="cellIs" dxfId="12327" priority="3497" operator="equal">
      <formula>"연"</formula>
    </cfRule>
  </conditionalFormatting>
  <conditionalFormatting sqref="C28">
    <cfRule type="cellIs" dxfId="12326" priority="3482" operator="equal">
      <formula>"연"</formula>
    </cfRule>
    <cfRule type="cellIs" dxfId="12325" priority="3483" operator="equal">
      <formula>"연"</formula>
    </cfRule>
    <cfRule type="cellIs" dxfId="12324" priority="3484" operator="equal">
      <formula>"연"</formula>
    </cfRule>
    <cfRule type="cellIs" dxfId="12323" priority="3485" operator="equal">
      <formula>"연"</formula>
    </cfRule>
    <cfRule type="cellIs" dxfId="12322" priority="3486" operator="equal">
      <formula>"연"</formula>
    </cfRule>
    <cfRule type="cellIs" dxfId="12321" priority="3487" operator="equal">
      <formula>"연"</formula>
    </cfRule>
    <cfRule type="cellIs" dxfId="12320" priority="3488" operator="equal">
      <formula>"연"</formula>
    </cfRule>
    <cfRule type="cellIs" dxfId="12319" priority="3489" operator="equal">
      <formula>"연"</formula>
    </cfRule>
  </conditionalFormatting>
  <conditionalFormatting sqref="C36">
    <cfRule type="cellIs" dxfId="12318" priority="3376" operator="equal">
      <formula>"연"</formula>
    </cfRule>
    <cfRule type="cellIs" dxfId="12317" priority="3377" operator="equal">
      <formula>"연"</formula>
    </cfRule>
    <cfRule type="cellIs" dxfId="12316" priority="3378" operator="equal">
      <formula>"연"</formula>
    </cfRule>
    <cfRule type="cellIs" dxfId="12315" priority="3379" operator="equal">
      <formula>"연"</formula>
    </cfRule>
    <cfRule type="cellIs" dxfId="12314" priority="3380" operator="equal">
      <formula>"연"</formula>
    </cfRule>
    <cfRule type="cellIs" dxfId="12313" priority="3381" operator="equal">
      <formula>"연"</formula>
    </cfRule>
    <cfRule type="cellIs" dxfId="12312" priority="3382" operator="equal">
      <formula>"연"</formula>
    </cfRule>
    <cfRule type="cellIs" dxfId="12311" priority="3383" operator="equal">
      <formula>"연"</formula>
    </cfRule>
    <cfRule type="cellIs" dxfId="12310" priority="3384" operator="equal">
      <formula>"연"</formula>
    </cfRule>
    <cfRule type="cellIs" dxfId="12309" priority="3385" operator="equal">
      <formula>"연"</formula>
    </cfRule>
    <cfRule type="cellIs" dxfId="12308" priority="3386" operator="equal">
      <formula>"연"</formula>
    </cfRule>
    <cfRule type="cellIs" dxfId="12307" priority="3387" operator="equal">
      <formula>"연"</formula>
    </cfRule>
    <cfRule type="cellIs" dxfId="12306" priority="3388" operator="equal">
      <formula>"연"</formula>
    </cfRule>
    <cfRule type="cellIs" dxfId="12305" priority="3389" operator="equal">
      <formula>"연"</formula>
    </cfRule>
    <cfRule type="cellIs" dxfId="12304" priority="3390" operator="equal">
      <formula>"연"</formula>
    </cfRule>
    <cfRule type="cellIs" dxfId="12303" priority="3391" operator="equal">
      <formula>"연"</formula>
    </cfRule>
    <cfRule type="cellIs" dxfId="12302" priority="3392" operator="equal">
      <formula>"연"</formula>
    </cfRule>
    <cfRule type="cellIs" dxfId="12301" priority="3393" operator="equal">
      <formula>"연"</formula>
    </cfRule>
  </conditionalFormatting>
  <conditionalFormatting sqref="C37">
    <cfRule type="cellIs" dxfId="12300" priority="3327" operator="equal">
      <formula>"연"</formula>
    </cfRule>
    <cfRule type="cellIs" dxfId="12299" priority="3328" operator="equal">
      <formula>"연"</formula>
    </cfRule>
    <cfRule type="cellIs" dxfId="12298" priority="3329" operator="equal">
      <formula>"연"</formula>
    </cfRule>
    <cfRule type="cellIs" dxfId="12297" priority="3330" operator="equal">
      <formula>"연"</formula>
    </cfRule>
    <cfRule type="cellIs" dxfId="12296" priority="3331" operator="equal">
      <formula>"연"</formula>
    </cfRule>
    <cfRule type="cellIs" dxfId="12295" priority="3332" operator="equal">
      <formula>"연"</formula>
    </cfRule>
    <cfRule type="cellIs" dxfId="12294" priority="3333" operator="equal">
      <formula>"연"</formula>
    </cfRule>
    <cfRule type="cellIs" dxfId="12293" priority="3334" operator="equal">
      <formula>"연"</formula>
    </cfRule>
    <cfRule type="cellIs" dxfId="12292" priority="3335" operator="equal">
      <formula>"연"</formula>
    </cfRule>
    <cfRule type="cellIs" dxfId="12291" priority="3336" operator="equal">
      <formula>"연"</formula>
    </cfRule>
    <cfRule type="cellIs" dxfId="12290" priority="3337" operator="equal">
      <formula>"연"</formula>
    </cfRule>
    <cfRule type="cellIs" dxfId="12289" priority="3338" operator="equal">
      <formula>"연"</formula>
    </cfRule>
    <cfRule type="cellIs" dxfId="12288" priority="3339" operator="equal">
      <formula>"연"</formula>
    </cfRule>
    <cfRule type="cellIs" dxfId="12287" priority="3340" operator="equal">
      <formula>"연"</formula>
    </cfRule>
    <cfRule type="cellIs" dxfId="12286" priority="3341" operator="equal">
      <formula>"연"</formula>
    </cfRule>
    <cfRule type="cellIs" dxfId="12285" priority="3342" operator="equal">
      <formula>"연"</formula>
    </cfRule>
    <cfRule type="cellIs" dxfId="12284" priority="3343" operator="equal">
      <formula>"연"</formula>
    </cfRule>
    <cfRule type="cellIs" dxfId="12283" priority="3344" operator="equal">
      <formula>"연"</formula>
    </cfRule>
    <cfRule type="cellIs" dxfId="12282" priority="3345" operator="equal">
      <formula>"연"</formula>
    </cfRule>
    <cfRule type="cellIs" dxfId="12281" priority="3346" operator="equal">
      <formula>"연"</formula>
    </cfRule>
    <cfRule type="cellIs" dxfId="12280" priority="3347" operator="equal">
      <formula>"연"</formula>
    </cfRule>
    <cfRule type="cellIs" dxfId="12279" priority="3348" operator="equal">
      <formula>"연"</formula>
    </cfRule>
    <cfRule type="cellIs" dxfId="12278" priority="3349" operator="equal">
      <formula>"연"</formula>
    </cfRule>
    <cfRule type="cellIs" dxfId="12277" priority="3350" operator="equal">
      <formula>"연"</formula>
    </cfRule>
    <cfRule type="cellIs" dxfId="12276" priority="3351" operator="equal">
      <formula>"연"</formula>
    </cfRule>
    <cfRule type="cellIs" dxfId="12275" priority="3352" operator="equal">
      <formula>"연"</formula>
    </cfRule>
  </conditionalFormatting>
  <conditionalFormatting sqref="C34:D34">
    <cfRule type="cellIs" dxfId="12274" priority="3280" operator="equal">
      <formula>"연"</formula>
    </cfRule>
    <cfRule type="cellIs" dxfId="12273" priority="3281" operator="equal">
      <formula>"연"</formula>
    </cfRule>
    <cfRule type="cellIs" dxfId="12272" priority="3282" operator="equal">
      <formula>"연"</formula>
    </cfRule>
    <cfRule type="cellIs" dxfId="12271" priority="3283" operator="equal">
      <formula>"연"</formula>
    </cfRule>
    <cfRule type="cellIs" dxfId="12270" priority="3284" operator="equal">
      <formula>"연"</formula>
    </cfRule>
    <cfRule type="cellIs" dxfId="12269" priority="3285" operator="equal">
      <formula>"연"</formula>
    </cfRule>
    <cfRule type="cellIs" dxfId="12268" priority="3286" operator="equal">
      <formula>"연"</formula>
    </cfRule>
    <cfRule type="cellIs" dxfId="12267" priority="3287" operator="equal">
      <formula>"연"</formula>
    </cfRule>
    <cfRule type="cellIs" dxfId="12266" priority="3288" operator="equal">
      <formula>"연"</formula>
    </cfRule>
    <cfRule type="cellIs" dxfId="12265" priority="3289" operator="equal">
      <formula>"연"</formula>
    </cfRule>
    <cfRule type="cellIs" dxfId="12264" priority="3290" operator="equal">
      <formula>"연"</formula>
    </cfRule>
    <cfRule type="cellIs" dxfId="12263" priority="3291" operator="equal">
      <formula>"연"</formula>
    </cfRule>
    <cfRule type="cellIs" dxfId="12262" priority="3292" operator="equal">
      <formula>"연"</formula>
    </cfRule>
    <cfRule type="cellIs" dxfId="12261" priority="3293" operator="equal">
      <formula>"연"</formula>
    </cfRule>
    <cfRule type="cellIs" dxfId="12260" priority="3294" operator="equal">
      <formula>"연"</formula>
    </cfRule>
    <cfRule type="cellIs" dxfId="12259" priority="3295" operator="equal">
      <formula>"연"</formula>
    </cfRule>
    <cfRule type="cellIs" dxfId="12258" priority="3296" operator="equal">
      <formula>"연"</formula>
    </cfRule>
    <cfRule type="cellIs" dxfId="12257" priority="3297" operator="equal">
      <formula>"연"</formula>
    </cfRule>
    <cfRule type="cellIs" dxfId="12256" priority="3298" operator="equal">
      <formula>"연"</formula>
    </cfRule>
  </conditionalFormatting>
  <conditionalFormatting sqref="C35:D35">
    <cfRule type="cellIs" dxfId="12255" priority="3412" operator="equal">
      <formula>"연"</formula>
    </cfRule>
    <cfRule type="cellIs" dxfId="12254" priority="3413" operator="equal">
      <formula>"연"</formula>
    </cfRule>
    <cfRule type="cellIs" dxfId="12253" priority="3414" operator="equal">
      <formula>"연"</formula>
    </cfRule>
    <cfRule type="cellIs" dxfId="12252" priority="3415" operator="equal">
      <formula>"연"</formula>
    </cfRule>
    <cfRule type="cellIs" dxfId="12251" priority="3416" operator="equal">
      <formula>"연"</formula>
    </cfRule>
    <cfRule type="cellIs" dxfId="12250" priority="3417" operator="equal">
      <formula>"연"</formula>
    </cfRule>
    <cfRule type="cellIs" dxfId="12249" priority="3418" operator="equal">
      <formula>"연"</formula>
    </cfRule>
    <cfRule type="cellIs" dxfId="12248" priority="3419" operator="equal">
      <formula>"연"</formula>
    </cfRule>
    <cfRule type="cellIs" dxfId="12247" priority="3420" operator="equal">
      <formula>"연"</formula>
    </cfRule>
    <cfRule type="cellIs" dxfId="12246" priority="3421" operator="equal">
      <formula>"연"</formula>
    </cfRule>
    <cfRule type="cellIs" dxfId="12245" priority="3422" operator="equal">
      <formula>"연"</formula>
    </cfRule>
    <cfRule type="cellIs" dxfId="12244" priority="3423" operator="equal">
      <formula>"연"</formula>
    </cfRule>
    <cfRule type="cellIs" dxfId="12243" priority="3424" operator="equal">
      <formula>"연"</formula>
    </cfRule>
    <cfRule type="cellIs" dxfId="12242" priority="3425" operator="equal">
      <formula>"연"</formula>
    </cfRule>
    <cfRule type="cellIs" dxfId="12241" priority="3426" operator="equal">
      <formula>"연"</formula>
    </cfRule>
    <cfRule type="cellIs" dxfId="12240" priority="3427" operator="equal">
      <formula>"연"</formula>
    </cfRule>
    <cfRule type="cellIs" dxfId="12239" priority="3429" operator="equal">
      <formula>"연"</formula>
    </cfRule>
  </conditionalFormatting>
  <conditionalFormatting sqref="C35:D36">
    <cfRule type="cellIs" dxfId="12238" priority="3356" operator="equal">
      <formula>"연"</formula>
    </cfRule>
  </conditionalFormatting>
  <conditionalFormatting sqref="C35:D37">
    <cfRule type="cellIs" dxfId="12237" priority="3355" operator="equal">
      <formula>"연"</formula>
    </cfRule>
  </conditionalFormatting>
  <conditionalFormatting sqref="D30">
    <cfRule type="cellIs" dxfId="12236" priority="3458" operator="equal">
      <formula>"연"</formula>
    </cfRule>
    <cfRule type="cellIs" dxfId="12235" priority="3459" operator="equal">
      <formula>"연"</formula>
    </cfRule>
    <cfRule type="cellIs" dxfId="12234" priority="3460" operator="equal">
      <formula>"연"</formula>
    </cfRule>
    <cfRule type="cellIs" dxfId="12233" priority="3461" operator="equal">
      <formula>"연"</formula>
    </cfRule>
    <cfRule type="cellIs" dxfId="12232" priority="3462" operator="equal">
      <formula>"연"</formula>
    </cfRule>
    <cfRule type="cellIs" dxfId="12231" priority="3463" operator="equal">
      <formula>"연"</formula>
    </cfRule>
    <cfRule type="cellIs" dxfId="12230" priority="3464" operator="equal">
      <formula>"연"</formula>
    </cfRule>
    <cfRule type="cellIs" dxfId="12229" priority="3465" operator="equal">
      <formula>"연"</formula>
    </cfRule>
  </conditionalFormatting>
  <conditionalFormatting sqref="D34">
    <cfRule type="cellIs" dxfId="12228" priority="3299" operator="equal">
      <formula>"연"</formula>
    </cfRule>
    <cfRule type="cellIs" dxfId="12227" priority="3300" operator="equal">
      <formula>"연"</formula>
    </cfRule>
    <cfRule type="cellIs" dxfId="12226" priority="3301" operator="equal">
      <formula>"연"</formula>
    </cfRule>
    <cfRule type="cellIs" dxfId="12225" priority="3302" operator="equal">
      <formula>"연"</formula>
    </cfRule>
    <cfRule type="cellIs" dxfId="12224" priority="3303" operator="equal">
      <formula>"연"</formula>
    </cfRule>
    <cfRule type="cellIs" dxfId="12223" priority="3304" operator="equal">
      <formula>"연"</formula>
    </cfRule>
    <cfRule type="cellIs" dxfId="12222" priority="3305" operator="equal">
      <formula>"연"</formula>
    </cfRule>
    <cfRule type="cellIs" dxfId="12221" priority="3306" operator="equal">
      <formula>"연"</formula>
    </cfRule>
    <cfRule type="cellIs" dxfId="12220" priority="3307" operator="equal">
      <formula>"연"</formula>
    </cfRule>
    <cfRule type="cellIs" dxfId="12219" priority="3308" operator="equal">
      <formula>"연"</formula>
    </cfRule>
    <cfRule type="cellIs" dxfId="12218" priority="3309" operator="equal">
      <formula>"연"</formula>
    </cfRule>
    <cfRule type="cellIs" dxfId="12217" priority="3310" operator="equal">
      <formula>"연"</formula>
    </cfRule>
    <cfRule type="cellIs" dxfId="12216" priority="3311" operator="equal">
      <formula>"연"</formula>
    </cfRule>
    <cfRule type="cellIs" dxfId="12215" priority="3312" operator="equal">
      <formula>"연"</formula>
    </cfRule>
    <cfRule type="cellIs" dxfId="12214" priority="3313" operator="equal">
      <formula>"연"</formula>
    </cfRule>
    <cfRule type="cellIs" dxfId="12213" priority="3314" operator="equal">
      <formula>"연"</formula>
    </cfRule>
    <cfRule type="cellIs" dxfId="12212" priority="3315" operator="equal">
      <formula>"연"</formula>
    </cfRule>
    <cfRule type="cellIs" dxfId="12211" priority="3316" operator="equal">
      <formula>"연"</formula>
    </cfRule>
    <cfRule type="cellIs" dxfId="12210" priority="3317" operator="equal">
      <formula>"연"</formula>
    </cfRule>
    <cfRule type="cellIs" dxfId="12209" priority="3318" operator="equal">
      <formula>"연"</formula>
    </cfRule>
    <cfRule type="cellIs" dxfId="12208" priority="3319" operator="equal">
      <formula>"연"</formula>
    </cfRule>
    <cfRule type="cellIs" dxfId="12207" priority="3320" operator="equal">
      <formula>"연"</formula>
    </cfRule>
    <cfRule type="cellIs" dxfId="12206" priority="3321" operator="equal">
      <formula>"연"</formula>
    </cfRule>
    <cfRule type="cellIs" dxfId="12205" priority="3322" operator="equal">
      <formula>"연"</formula>
    </cfRule>
    <cfRule type="cellIs" dxfId="12204" priority="3323" operator="equal">
      <formula>"연"</formula>
    </cfRule>
    <cfRule type="cellIs" dxfId="12203" priority="3324" operator="equal">
      <formula>"연"</formula>
    </cfRule>
    <cfRule type="cellIs" dxfId="12202" priority="3325" operator="equal">
      <formula>"연"</formula>
    </cfRule>
    <cfRule type="cellIs" dxfId="12201" priority="3326" operator="equal">
      <formula>"연"</formula>
    </cfRule>
  </conditionalFormatting>
  <conditionalFormatting sqref="D36">
    <cfRule type="cellIs" dxfId="12200" priority="3226" operator="equal">
      <formula>"연"</formula>
    </cfRule>
    <cfRule type="cellIs" dxfId="12199" priority="3227" operator="equal">
      <formula>"연"</formula>
    </cfRule>
    <cfRule type="cellIs" dxfId="12198" priority="3228" operator="equal">
      <formula>"연"</formula>
    </cfRule>
    <cfRule type="cellIs" dxfId="12197" priority="3229" operator="equal">
      <formula>"연"</formula>
    </cfRule>
    <cfRule type="cellIs" dxfId="12196" priority="3230" operator="equal">
      <formula>"연"</formula>
    </cfRule>
    <cfRule type="cellIs" dxfId="12195" priority="3231" operator="equal">
      <formula>"연"</formula>
    </cfRule>
    <cfRule type="cellIs" dxfId="12194" priority="3232" operator="equal">
      <formula>"연"</formula>
    </cfRule>
    <cfRule type="cellIs" dxfId="12193" priority="3233" operator="equal">
      <formula>"연"</formula>
    </cfRule>
    <cfRule type="cellIs" dxfId="12192" priority="3234" operator="equal">
      <formula>"연"</formula>
    </cfRule>
    <cfRule type="cellIs" dxfId="12191" priority="3235" operator="equal">
      <formula>"연"</formula>
    </cfRule>
    <cfRule type="cellIs" dxfId="12190" priority="3236" operator="equal">
      <formula>"연"</formula>
    </cfRule>
    <cfRule type="cellIs" dxfId="12189" priority="3237" operator="equal">
      <formula>"연"</formula>
    </cfRule>
    <cfRule type="cellIs" dxfId="12188" priority="3238" operator="equal">
      <formula>"연"</formula>
    </cfRule>
    <cfRule type="cellIs" dxfId="12187" priority="3239" operator="equal">
      <formula>"연"</formula>
    </cfRule>
    <cfRule type="cellIs" dxfId="12186" priority="3240" operator="equal">
      <formula>"연"</formula>
    </cfRule>
    <cfRule type="cellIs" dxfId="12185" priority="3241" operator="equal">
      <formula>"연"</formula>
    </cfRule>
    <cfRule type="cellIs" dxfId="12184" priority="3242" operator="equal">
      <formula>"연"</formula>
    </cfRule>
    <cfRule type="cellIs" dxfId="12183" priority="3243" operator="equal">
      <formula>"연"</formula>
    </cfRule>
    <cfRule type="cellIs" dxfId="12182" priority="3244" operator="equal">
      <formula>"연"</formula>
    </cfRule>
    <cfRule type="cellIs" dxfId="12181" priority="3245" operator="equal">
      <formula>"연"</formula>
    </cfRule>
    <cfRule type="cellIs" dxfId="12180" priority="3246" operator="equal">
      <formula>"연"</formula>
    </cfRule>
    <cfRule type="cellIs" dxfId="12179" priority="3247" operator="equal">
      <formula>"연"</formula>
    </cfRule>
    <cfRule type="cellIs" dxfId="12178" priority="3248" operator="equal">
      <formula>"연"</formula>
    </cfRule>
    <cfRule type="cellIs" dxfId="12177" priority="3249" operator="equal">
      <formula>"연"</formula>
    </cfRule>
    <cfRule type="cellIs" dxfId="12176" priority="3250" operator="equal">
      <formula>"연"</formula>
    </cfRule>
  </conditionalFormatting>
  <conditionalFormatting sqref="D37">
    <cfRule type="cellIs" dxfId="12175" priority="3357" operator="equal">
      <formula>"연"</formula>
    </cfRule>
    <cfRule type="cellIs" dxfId="12174" priority="3358" operator="equal">
      <formula>"연"</formula>
    </cfRule>
    <cfRule type="cellIs" dxfId="12173" priority="3359" operator="equal">
      <formula>"연"</formula>
    </cfRule>
    <cfRule type="cellIs" dxfId="12172" priority="3360" operator="equal">
      <formula>"연"</formula>
    </cfRule>
    <cfRule type="cellIs" dxfId="12171" priority="3361" operator="equal">
      <formula>"연"</formula>
    </cfRule>
    <cfRule type="cellIs" dxfId="12170" priority="3362" operator="equal">
      <formula>"연"</formula>
    </cfRule>
    <cfRule type="cellIs" dxfId="12169" priority="3363" operator="equal">
      <formula>"연"</formula>
    </cfRule>
    <cfRule type="cellIs" dxfId="12168" priority="3364" operator="equal">
      <formula>"연"</formula>
    </cfRule>
    <cfRule type="cellIs" dxfId="12167" priority="3365" operator="equal">
      <formula>"연"</formula>
    </cfRule>
    <cfRule type="cellIs" dxfId="12166" priority="3366" operator="equal">
      <formula>"연"</formula>
    </cfRule>
    <cfRule type="cellIs" dxfId="12165" priority="3367" operator="equal">
      <formula>"연"</formula>
    </cfRule>
    <cfRule type="cellIs" dxfId="12164" priority="3368" operator="equal">
      <formula>"연"</formula>
    </cfRule>
    <cfRule type="cellIs" dxfId="12163" priority="3369" operator="equal">
      <formula>"연"</formula>
    </cfRule>
    <cfRule type="cellIs" dxfId="12162" priority="3370" operator="equal">
      <formula>"연"</formula>
    </cfRule>
    <cfRule type="cellIs" dxfId="12161" priority="3371" operator="equal">
      <formula>"연"</formula>
    </cfRule>
    <cfRule type="cellIs" dxfId="12160" priority="3372" operator="equal">
      <formula>"연"</formula>
    </cfRule>
    <cfRule type="cellIs" dxfId="12159" priority="3373" operator="equal">
      <formula>"연"</formula>
    </cfRule>
    <cfRule type="cellIs" dxfId="12158" priority="3374" operator="equal">
      <formula>"연"</formula>
    </cfRule>
    <cfRule type="cellIs" dxfId="12157" priority="3375" operator="equal">
      <formula>"연"</formula>
    </cfRule>
  </conditionalFormatting>
  <conditionalFormatting sqref="D36:E36">
    <cfRule type="cellIs" dxfId="12156" priority="1494" operator="equal">
      <formula>"연"</formula>
    </cfRule>
    <cfRule type="cellIs" dxfId="12155" priority="1495" operator="equal">
      <formula>"연"</formula>
    </cfRule>
  </conditionalFormatting>
  <conditionalFormatting sqref="E20">
    <cfRule type="cellIs" dxfId="12154" priority="3200" operator="equal">
      <formula>"연"</formula>
    </cfRule>
    <cfRule type="cellIs" dxfId="12153" priority="3201" operator="equal">
      <formula>"연"</formula>
    </cfRule>
    <cfRule type="cellIs" dxfId="12152" priority="3202" operator="equal">
      <formula>"연"</formula>
    </cfRule>
    <cfRule type="cellIs" dxfId="12151" priority="3203" operator="equal">
      <formula>"연"</formula>
    </cfRule>
    <cfRule type="cellIs" dxfId="12150" priority="3204" operator="equal">
      <formula>"연"</formula>
    </cfRule>
    <cfRule type="cellIs" dxfId="12149" priority="3205" operator="equal">
      <formula>"연"</formula>
    </cfRule>
  </conditionalFormatting>
  <conditionalFormatting sqref="E20:E21">
    <cfRule type="cellIs" dxfId="12148" priority="3198" operator="equal">
      <formula>"연"</formula>
    </cfRule>
    <cfRule type="cellIs" dxfId="12147" priority="3199" operator="equal">
      <formula>"연"</formula>
    </cfRule>
  </conditionalFormatting>
  <conditionalFormatting sqref="E21">
    <cfRule type="cellIs" dxfId="12146" priority="3192" operator="equal">
      <formula>"연"</formula>
    </cfRule>
    <cfRule type="cellIs" dxfId="12145" priority="3193" operator="equal">
      <formula>"연"</formula>
    </cfRule>
    <cfRule type="cellIs" dxfId="12144" priority="3194" operator="equal">
      <formula>"연"</formula>
    </cfRule>
    <cfRule type="cellIs" dxfId="12143" priority="3195" operator="equal">
      <formula>"연"</formula>
    </cfRule>
    <cfRule type="cellIs" dxfId="12142" priority="3196" operator="equal">
      <formula>"연"</formula>
    </cfRule>
    <cfRule type="cellIs" dxfId="12141" priority="3197" operator="equal">
      <formula>"연"</formula>
    </cfRule>
  </conditionalFormatting>
  <conditionalFormatting sqref="E34">
    <cfRule type="cellIs" dxfId="12140" priority="1452" operator="equal">
      <formula>"연"</formula>
    </cfRule>
    <cfRule type="cellIs" dxfId="12139" priority="1453" operator="equal">
      <formula>"연"</formula>
    </cfRule>
    <cfRule type="cellIs" dxfId="12138" priority="1454" operator="equal">
      <formula>"연"</formula>
    </cfRule>
    <cfRule type="cellIs" dxfId="12137" priority="1455" operator="equal">
      <formula>"연"</formula>
    </cfRule>
    <cfRule type="cellIs" dxfId="12136" priority="1456" operator="equal">
      <formula>"연"</formula>
    </cfRule>
    <cfRule type="cellIs" dxfId="12135" priority="1457" operator="equal">
      <formula>"연"</formula>
    </cfRule>
    <cfRule type="cellIs" dxfId="12134" priority="1458" operator="equal">
      <formula>"연"</formula>
    </cfRule>
    <cfRule type="cellIs" dxfId="12133" priority="1459" operator="equal">
      <formula>"연"</formula>
    </cfRule>
    <cfRule type="cellIs" dxfId="12132" priority="1460" operator="equal">
      <formula>"연"</formula>
    </cfRule>
    <cfRule type="cellIs" dxfId="12131" priority="1461" operator="equal">
      <formula>"연"</formula>
    </cfRule>
    <cfRule type="cellIs" dxfId="12130" priority="1462" operator="equal">
      <formula>"연"</formula>
    </cfRule>
    <cfRule type="cellIs" dxfId="12129" priority="1463" operator="equal">
      <formula>"연"</formula>
    </cfRule>
    <cfRule type="cellIs" dxfId="12128" priority="1464" operator="equal">
      <formula>"연"</formula>
    </cfRule>
    <cfRule type="cellIs" dxfId="12127" priority="1465" operator="equal">
      <formula>"연"</formula>
    </cfRule>
    <cfRule type="cellIs" dxfId="12126" priority="1466" operator="equal">
      <formula>"연"</formula>
    </cfRule>
    <cfRule type="cellIs" dxfId="12125" priority="1467" operator="equal">
      <formula>"연"</formula>
    </cfRule>
    <cfRule type="cellIs" dxfId="12124" priority="1468" operator="equal">
      <formula>"연"</formula>
    </cfRule>
    <cfRule type="cellIs" dxfId="12123" priority="1469" operator="equal">
      <formula>"연"</formula>
    </cfRule>
    <cfRule type="cellIs" dxfId="12122" priority="1470" operator="equal">
      <formula>"연"</formula>
    </cfRule>
    <cfRule type="cellIs" dxfId="12121" priority="1471" operator="equal">
      <formula>"연"</formula>
    </cfRule>
    <cfRule type="cellIs" dxfId="12120" priority="1472" operator="equal">
      <formula>"연"</formula>
    </cfRule>
    <cfRule type="cellIs" dxfId="12119" priority="1473" operator="equal">
      <formula>"연"</formula>
    </cfRule>
    <cfRule type="cellIs" dxfId="12118" priority="1474" operator="equal">
      <formula>"연"</formula>
    </cfRule>
    <cfRule type="cellIs" dxfId="12117" priority="1475" operator="equal">
      <formula>"연"</formula>
    </cfRule>
    <cfRule type="cellIs" dxfId="12116" priority="1476" operator="equal">
      <formula>"연"</formula>
    </cfRule>
    <cfRule type="cellIs" dxfId="12115" priority="1477" operator="equal">
      <formula>"연"</formula>
    </cfRule>
  </conditionalFormatting>
  <conditionalFormatting sqref="E36">
    <cfRule type="cellIs" dxfId="12114" priority="1480" operator="equal">
      <formula>"연"</formula>
    </cfRule>
    <cfRule type="cellIs" dxfId="12113" priority="1481" operator="equal">
      <formula>"연"</formula>
    </cfRule>
    <cfRule type="cellIs" dxfId="12112" priority="1482" operator="equal">
      <formula>"연"</formula>
    </cfRule>
    <cfRule type="cellIs" dxfId="12111" priority="1483" operator="equal">
      <formula>"연"</formula>
    </cfRule>
    <cfRule type="cellIs" dxfId="12110" priority="1484" operator="equal">
      <formula>"연"</formula>
    </cfRule>
    <cfRule type="cellIs" dxfId="12109" priority="1485" operator="equal">
      <formula>"연"</formula>
    </cfRule>
    <cfRule type="cellIs" dxfId="12108" priority="1486" operator="equal">
      <formula>"연"</formula>
    </cfRule>
    <cfRule type="cellIs" dxfId="12107" priority="1487" operator="equal">
      <formula>"연"</formula>
    </cfRule>
    <cfRule type="cellIs" dxfId="12106" priority="1488" operator="equal">
      <formula>"연"</formula>
    </cfRule>
    <cfRule type="cellIs" dxfId="12105" priority="1489" operator="equal">
      <formula>"연"</formula>
    </cfRule>
    <cfRule type="cellIs" dxfId="12104" priority="1490" operator="equal">
      <formula>"연"</formula>
    </cfRule>
    <cfRule type="cellIs" dxfId="12103" priority="1491" operator="equal">
      <formula>"연"</formula>
    </cfRule>
    <cfRule type="cellIs" dxfId="12102" priority="1492" operator="equal">
      <formula>"연"</formula>
    </cfRule>
    <cfRule type="cellIs" dxfId="12101" priority="1493" operator="equal">
      <formula>"연"</formula>
    </cfRule>
    <cfRule type="cellIs" dxfId="12100" priority="1497" operator="equal">
      <formula>"연"</formula>
    </cfRule>
  </conditionalFormatting>
  <conditionalFormatting sqref="E36:E37">
    <cfRule type="cellIs" dxfId="12099" priority="1496" operator="equal">
      <formula>"연"</formula>
    </cfRule>
  </conditionalFormatting>
  <conditionalFormatting sqref="E37">
    <cfRule type="cellIs" dxfId="12098" priority="2022" operator="equal">
      <formula>"연"</formula>
    </cfRule>
    <cfRule type="cellIs" dxfId="12097" priority="2023" operator="equal">
      <formula>"연"</formula>
    </cfRule>
    <cfRule type="cellIs" dxfId="12096" priority="2024" operator="equal">
      <formula>"연"</formula>
    </cfRule>
    <cfRule type="cellIs" dxfId="12095" priority="2025" operator="equal">
      <formula>"연"</formula>
    </cfRule>
    <cfRule type="cellIs" dxfId="12094" priority="2026" operator="equal">
      <formula>"연"</formula>
    </cfRule>
    <cfRule type="cellIs" dxfId="12093" priority="2027" operator="equal">
      <formula>"연"</formula>
    </cfRule>
    <cfRule type="cellIs" dxfId="12092" priority="2028" operator="equal">
      <formula>"연"</formula>
    </cfRule>
    <cfRule type="cellIs" dxfId="12091" priority="2029" operator="equal">
      <formula>"연"</formula>
    </cfRule>
    <cfRule type="cellIs" dxfId="12090" priority="2030" operator="equal">
      <formula>"연"</formula>
    </cfRule>
    <cfRule type="cellIs" dxfId="12089" priority="2031" operator="equal">
      <formula>"연"</formula>
    </cfRule>
    <cfRule type="cellIs" dxfId="12088" priority="2032" operator="equal">
      <formula>"연"</formula>
    </cfRule>
    <cfRule type="cellIs" dxfId="12087" priority="2033" operator="equal">
      <formula>"연"</formula>
    </cfRule>
    <cfRule type="cellIs" dxfId="12086" priority="2034" operator="equal">
      <formula>"연"</formula>
    </cfRule>
    <cfRule type="cellIs" dxfId="12085" priority="2035" operator="equal">
      <formula>"연"</formula>
    </cfRule>
    <cfRule type="cellIs" dxfId="12084" priority="2036" operator="equal">
      <formula>"연"</formula>
    </cfRule>
    <cfRule type="cellIs" dxfId="12083" priority="2037" operator="equal">
      <formula>"연"</formula>
    </cfRule>
    <cfRule type="cellIs" dxfId="12082" priority="2038" operator="equal">
      <formula>"연"</formula>
    </cfRule>
    <cfRule type="cellIs" dxfId="12081" priority="2039" operator="equal">
      <formula>"연"</formula>
    </cfRule>
    <cfRule type="cellIs" dxfId="12080" priority="2040" operator="equal">
      <formula>"연"</formula>
    </cfRule>
    <cfRule type="cellIs" dxfId="12079" priority="2041" operator="equal">
      <formula>"연"</formula>
    </cfRule>
    <cfRule type="cellIs" dxfId="12078" priority="2042" operator="equal">
      <formula>"연"</formula>
    </cfRule>
    <cfRule type="cellIs" dxfId="12077" priority="2043" operator="equal">
      <formula>"연"</formula>
    </cfRule>
    <cfRule type="cellIs" dxfId="12076" priority="2044" operator="equal">
      <formula>"연"</formula>
    </cfRule>
    <cfRule type="cellIs" dxfId="12075" priority="2045" operator="equal">
      <formula>"연"</formula>
    </cfRule>
    <cfRule type="cellIs" dxfId="12074" priority="2046" operator="equal">
      <formula>"연"</formula>
    </cfRule>
    <cfRule type="cellIs" dxfId="12073" priority="2047" operator="equal">
      <formula>"연"</formula>
    </cfRule>
    <cfRule type="cellIs" dxfId="12072" priority="2048" operator="equal">
      <formula>"연"</formula>
    </cfRule>
    <cfRule type="cellIs" dxfId="12071" priority="2049" operator="equal">
      <formula>"연"</formula>
    </cfRule>
  </conditionalFormatting>
  <conditionalFormatting sqref="E34:F34">
    <cfRule type="cellIs" dxfId="12070" priority="1478" operator="equal">
      <formula>"연"</formula>
    </cfRule>
    <cfRule type="cellIs" dxfId="12069" priority="1479" operator="equal">
      <formula>"연"</formula>
    </cfRule>
  </conditionalFormatting>
  <conditionalFormatting sqref="E36:G36">
    <cfRule type="cellIs" dxfId="12068" priority="1450" operator="equal">
      <formula>"연"</formula>
    </cfRule>
    <cfRule type="cellIs" dxfId="12067" priority="1451" operator="equal">
      <formula>"연"</formula>
    </cfRule>
  </conditionalFormatting>
  <conditionalFormatting sqref="E35:H35">
    <cfRule type="cellIs" dxfId="12066" priority="2050" operator="equal">
      <formula>"연"</formula>
    </cfRule>
    <cfRule type="cellIs" dxfId="12065" priority="2051" operator="equal">
      <formula>"연"</formula>
    </cfRule>
    <cfRule type="cellIs" dxfId="12064" priority="2052" operator="equal">
      <formula>"연"</formula>
    </cfRule>
    <cfRule type="cellIs" dxfId="12063" priority="2053" operator="equal">
      <formula>"연"</formula>
    </cfRule>
    <cfRule type="cellIs" dxfId="12062" priority="2054" operator="equal">
      <formula>"연"</formula>
    </cfRule>
    <cfRule type="cellIs" dxfId="12061" priority="2055" operator="equal">
      <formula>"연"</formula>
    </cfRule>
    <cfRule type="cellIs" dxfId="12060" priority="2056" operator="equal">
      <formula>"연"</formula>
    </cfRule>
    <cfRule type="cellIs" dxfId="12059" priority="2057" operator="equal">
      <formula>"연"</formula>
    </cfRule>
    <cfRule type="cellIs" dxfId="12058" priority="2058" operator="equal">
      <formula>"연"</formula>
    </cfRule>
    <cfRule type="cellIs" dxfId="12057" priority="2059" operator="equal">
      <formula>"연"</formula>
    </cfRule>
    <cfRule type="cellIs" dxfId="12056" priority="2060" operator="equal">
      <formula>"연"</formula>
    </cfRule>
    <cfRule type="cellIs" dxfId="12055" priority="2061" operator="equal">
      <formula>"연"</formula>
    </cfRule>
    <cfRule type="cellIs" dxfId="12054" priority="2062" operator="equal">
      <formula>"연"</formula>
    </cfRule>
    <cfRule type="cellIs" dxfId="12053" priority="2063" operator="equal">
      <formula>"연"</formula>
    </cfRule>
    <cfRule type="cellIs" dxfId="12052" priority="2064" operator="equal">
      <formula>"연"</formula>
    </cfRule>
    <cfRule type="cellIs" dxfId="12051" priority="2065" operator="equal">
      <formula>"연"</formula>
    </cfRule>
    <cfRule type="cellIs" dxfId="12050" priority="2066" operator="equal">
      <formula>"연"</formula>
    </cfRule>
    <cfRule type="cellIs" dxfId="12049" priority="2067" operator="equal">
      <formula>"연"</formula>
    </cfRule>
    <cfRule type="cellIs" dxfId="12048" priority="2069" operator="equal">
      <formula>"연"</formula>
    </cfRule>
  </conditionalFormatting>
  <conditionalFormatting sqref="E35:I35">
    <cfRule type="cellIs" dxfId="12047" priority="2068" operator="equal">
      <formula>"연"</formula>
    </cfRule>
  </conditionalFormatting>
  <conditionalFormatting sqref="F7">
    <cfRule type="cellIs" dxfId="12046" priority="3176" operator="equal">
      <formula>"연"</formula>
    </cfRule>
    <cfRule type="cellIs" dxfId="12045" priority="3177" operator="equal">
      <formula>"연"</formula>
    </cfRule>
    <cfRule type="cellIs" dxfId="12044" priority="3178" operator="equal">
      <formula>"연"</formula>
    </cfRule>
    <cfRule type="cellIs" dxfId="12043" priority="3179" operator="equal">
      <formula>"연"</formula>
    </cfRule>
    <cfRule type="cellIs" dxfId="12042" priority="3180" operator="equal">
      <formula>"연"</formula>
    </cfRule>
    <cfRule type="cellIs" dxfId="12041" priority="3181" operator="equal">
      <formula>"연"</formula>
    </cfRule>
    <cfRule type="cellIs" dxfId="12040" priority="3182" operator="equal">
      <formula>"연"</formula>
    </cfRule>
    <cfRule type="cellIs" dxfId="12039" priority="3183" operator="equal">
      <formula>"연"</formula>
    </cfRule>
  </conditionalFormatting>
  <conditionalFormatting sqref="F29">
    <cfRule type="cellIs" dxfId="12038" priority="3160" operator="equal">
      <formula>"연"</formula>
    </cfRule>
    <cfRule type="cellIs" dxfId="12037" priority="3161" operator="equal">
      <formula>"연"</formula>
    </cfRule>
    <cfRule type="cellIs" dxfId="12036" priority="3162" operator="equal">
      <formula>"연"</formula>
    </cfRule>
    <cfRule type="cellIs" dxfId="12035" priority="3163" operator="equal">
      <formula>"연"</formula>
    </cfRule>
    <cfRule type="cellIs" dxfId="12034" priority="3164" operator="equal">
      <formula>"연"</formula>
    </cfRule>
    <cfRule type="cellIs" dxfId="12033" priority="3165" operator="equal">
      <formula>"연"</formula>
    </cfRule>
    <cfRule type="cellIs" dxfId="12032" priority="3166" operator="equal">
      <formula>"연"</formula>
    </cfRule>
    <cfRule type="cellIs" dxfId="12031" priority="3167" operator="equal">
      <formula>"연"</formula>
    </cfRule>
  </conditionalFormatting>
  <conditionalFormatting sqref="F34">
    <cfRule type="cellIs" dxfId="12030" priority="2004" operator="equal">
      <formula>"연"</formula>
    </cfRule>
    <cfRule type="cellIs" dxfId="12029" priority="2005" operator="equal">
      <formula>"연"</formula>
    </cfRule>
    <cfRule type="cellIs" dxfId="12028" priority="2006" operator="equal">
      <formula>"연"</formula>
    </cfRule>
    <cfRule type="cellIs" dxfId="12027" priority="2007" operator="equal">
      <formula>"연"</formula>
    </cfRule>
    <cfRule type="cellIs" dxfId="12026" priority="2008" operator="equal">
      <formula>"연"</formula>
    </cfRule>
    <cfRule type="cellIs" dxfId="12025" priority="2009" operator="equal">
      <formula>"연"</formula>
    </cfRule>
    <cfRule type="cellIs" dxfId="12024" priority="2010" operator="equal">
      <formula>"연"</formula>
    </cfRule>
    <cfRule type="cellIs" dxfId="12023" priority="2011" operator="equal">
      <formula>"연"</formula>
    </cfRule>
    <cfRule type="cellIs" dxfId="12022" priority="2012" operator="equal">
      <formula>"연"</formula>
    </cfRule>
    <cfRule type="cellIs" dxfId="12021" priority="2013" operator="equal">
      <formula>"연"</formula>
    </cfRule>
    <cfRule type="cellIs" dxfId="12020" priority="2014" operator="equal">
      <formula>"연"</formula>
    </cfRule>
    <cfRule type="cellIs" dxfId="12019" priority="2015" operator="equal">
      <formula>"연"</formula>
    </cfRule>
    <cfRule type="cellIs" dxfId="12018" priority="2016" operator="equal">
      <formula>"연"</formula>
    </cfRule>
    <cfRule type="cellIs" dxfId="12017" priority="2017" operator="equal">
      <formula>"연"</formula>
    </cfRule>
    <cfRule type="cellIs" dxfId="12016" priority="2018" operator="equal">
      <formula>"연"</formula>
    </cfRule>
    <cfRule type="cellIs" dxfId="12015" priority="2019" operator="equal">
      <formula>"연"</formula>
    </cfRule>
    <cfRule type="cellIs" dxfId="12014" priority="2020" operator="equal">
      <formula>"연"</formula>
    </cfRule>
    <cfRule type="cellIs" dxfId="12013" priority="2021" operator="equal">
      <formula>"연"</formula>
    </cfRule>
  </conditionalFormatting>
  <conditionalFormatting sqref="F36">
    <cfRule type="cellIs" dxfId="12012" priority="1425" operator="equal">
      <formula>"연"</formula>
    </cfRule>
    <cfRule type="cellIs" dxfId="12011" priority="1426" operator="equal">
      <formula>"연"</formula>
    </cfRule>
    <cfRule type="cellIs" dxfId="12010" priority="1427" operator="equal">
      <formula>"연"</formula>
    </cfRule>
    <cfRule type="cellIs" dxfId="12009" priority="1428" operator="equal">
      <formula>"연"</formula>
    </cfRule>
    <cfRule type="cellIs" dxfId="12008" priority="1429" operator="equal">
      <formula>"연"</formula>
    </cfRule>
    <cfRule type="cellIs" dxfId="12007" priority="1430" operator="equal">
      <formula>"연"</formula>
    </cfRule>
    <cfRule type="cellIs" dxfId="12006" priority="1431" operator="equal">
      <formula>"연"</formula>
    </cfRule>
    <cfRule type="cellIs" dxfId="12005" priority="1432" operator="equal">
      <formula>"연"</formula>
    </cfRule>
    <cfRule type="cellIs" dxfId="12004" priority="1433" operator="equal">
      <formula>"연"</formula>
    </cfRule>
    <cfRule type="cellIs" dxfId="12003" priority="1434" operator="equal">
      <formula>"연"</formula>
    </cfRule>
    <cfRule type="cellIs" dxfId="12002" priority="1435" operator="equal">
      <formula>"연"</formula>
    </cfRule>
    <cfRule type="cellIs" dxfId="12001" priority="1436" operator="equal">
      <formula>"연"</formula>
    </cfRule>
    <cfRule type="cellIs" dxfId="12000" priority="1437" operator="equal">
      <formula>"연"</formula>
    </cfRule>
    <cfRule type="cellIs" dxfId="11999" priority="1438" operator="equal">
      <formula>"연"</formula>
    </cfRule>
    <cfRule type="cellIs" dxfId="11998" priority="1439" operator="equal">
      <formula>"연"</formula>
    </cfRule>
    <cfRule type="cellIs" dxfId="11997" priority="1440" operator="equal">
      <formula>"연"</formula>
    </cfRule>
    <cfRule type="cellIs" dxfId="11996" priority="1441" operator="equal">
      <formula>"연"</formula>
    </cfRule>
    <cfRule type="cellIs" dxfId="11995" priority="1442" operator="equal">
      <formula>"연"</formula>
    </cfRule>
    <cfRule type="cellIs" dxfId="11994" priority="1443" operator="equal">
      <formula>"연"</formula>
    </cfRule>
    <cfRule type="cellIs" dxfId="11993" priority="1444" operator="equal">
      <formula>"연"</formula>
    </cfRule>
    <cfRule type="cellIs" dxfId="11992" priority="1445" operator="equal">
      <formula>"연"</formula>
    </cfRule>
    <cfRule type="cellIs" dxfId="11991" priority="1446" operator="equal">
      <formula>"연"</formula>
    </cfRule>
    <cfRule type="cellIs" dxfId="11990" priority="1447" operator="equal">
      <formula>"연"</formula>
    </cfRule>
    <cfRule type="cellIs" dxfId="11989" priority="1448" operator="equal">
      <formula>"연"</formula>
    </cfRule>
    <cfRule type="cellIs" dxfId="11988" priority="1449" operator="equal">
      <formula>"연"</formula>
    </cfRule>
  </conditionalFormatting>
  <conditionalFormatting sqref="F36:F37">
    <cfRule type="cellIs" dxfId="11987" priority="326" operator="equal">
      <formula>"연"</formula>
    </cfRule>
  </conditionalFormatting>
  <conditionalFormatting sqref="F37">
    <cfRule type="cellIs" dxfId="11986" priority="309" operator="equal">
      <formula>"연"</formula>
    </cfRule>
    <cfRule type="cellIs" dxfId="11985" priority="310" operator="equal">
      <formula>"연"</formula>
    </cfRule>
    <cfRule type="cellIs" dxfId="11984" priority="311" operator="equal">
      <formula>"연"</formula>
    </cfRule>
    <cfRule type="cellIs" dxfId="11983" priority="312" operator="equal">
      <formula>"연"</formula>
    </cfRule>
    <cfRule type="cellIs" dxfId="11982" priority="313" operator="equal">
      <formula>"연"</formula>
    </cfRule>
    <cfRule type="cellIs" dxfId="11981" priority="314" operator="equal">
      <formula>"연"</formula>
    </cfRule>
    <cfRule type="cellIs" dxfId="11980" priority="315" operator="equal">
      <formula>"연"</formula>
    </cfRule>
    <cfRule type="cellIs" dxfId="11979" priority="316" operator="equal">
      <formula>"연"</formula>
    </cfRule>
    <cfRule type="cellIs" dxfId="11978" priority="317" operator="equal">
      <formula>"연"</formula>
    </cfRule>
    <cfRule type="cellIs" dxfId="11977" priority="318" operator="equal">
      <formula>"연"</formula>
    </cfRule>
    <cfRule type="cellIs" dxfId="11976" priority="319" operator="equal">
      <formula>"연"</formula>
    </cfRule>
    <cfRule type="cellIs" dxfId="11975" priority="320" operator="equal">
      <formula>"연"</formula>
    </cfRule>
    <cfRule type="cellIs" dxfId="11974" priority="321" operator="equal">
      <formula>"연"</formula>
    </cfRule>
    <cfRule type="cellIs" dxfId="11973" priority="322" operator="equal">
      <formula>"연"</formula>
    </cfRule>
    <cfRule type="cellIs" dxfId="11972" priority="323" operator="equal">
      <formula>"연"</formula>
    </cfRule>
    <cfRule type="cellIs" dxfId="11971" priority="324" operator="equal">
      <formula>"연"</formula>
    </cfRule>
    <cfRule type="cellIs" dxfId="11970" priority="325" operator="equal">
      <formula>"연"</formula>
    </cfRule>
    <cfRule type="cellIs" dxfId="11969" priority="327" operator="equal">
      <formula>"연"</formula>
    </cfRule>
  </conditionalFormatting>
  <conditionalFormatting sqref="F37:G37">
    <cfRule type="cellIs" dxfId="11968" priority="307" operator="equal">
      <formula>"연"</formula>
    </cfRule>
  </conditionalFormatting>
  <conditionalFormatting sqref="G22">
    <cfRule type="cellIs" dxfId="11967" priority="3457" operator="equal">
      <formula>"연"</formula>
    </cfRule>
  </conditionalFormatting>
  <conditionalFormatting sqref="G26:G27">
    <cfRule type="cellIs" dxfId="11966" priority="3531" operator="equal">
      <formula>"연"</formula>
    </cfRule>
  </conditionalFormatting>
  <conditionalFormatting sqref="G34">
    <cfRule type="cellIs" dxfId="11965" priority="1397" operator="equal">
      <formula>"연"</formula>
    </cfRule>
    <cfRule type="cellIs" dxfId="11964" priority="1398" operator="equal">
      <formula>"연"</formula>
    </cfRule>
    <cfRule type="cellIs" dxfId="11963" priority="1399" operator="equal">
      <formula>"연"</formula>
    </cfRule>
    <cfRule type="cellIs" dxfId="11962" priority="1400" operator="equal">
      <formula>"연"</formula>
    </cfRule>
    <cfRule type="cellIs" dxfId="11961" priority="1401" operator="equal">
      <formula>"연"</formula>
    </cfRule>
    <cfRule type="cellIs" dxfId="11960" priority="1402" operator="equal">
      <formula>"연"</formula>
    </cfRule>
    <cfRule type="cellIs" dxfId="11959" priority="1403" operator="equal">
      <formula>"연"</formula>
    </cfRule>
    <cfRule type="cellIs" dxfId="11958" priority="1404" operator="equal">
      <formula>"연"</formula>
    </cfRule>
    <cfRule type="cellIs" dxfId="11957" priority="1405" operator="equal">
      <formula>"연"</formula>
    </cfRule>
    <cfRule type="cellIs" dxfId="11956" priority="1406" operator="equal">
      <formula>"연"</formula>
    </cfRule>
    <cfRule type="cellIs" dxfId="11955" priority="1407" operator="equal">
      <formula>"연"</formula>
    </cfRule>
    <cfRule type="cellIs" dxfId="11954" priority="1408" operator="equal">
      <formula>"연"</formula>
    </cfRule>
    <cfRule type="cellIs" dxfId="11953" priority="1409" operator="equal">
      <formula>"연"</formula>
    </cfRule>
    <cfRule type="cellIs" dxfId="11952" priority="1410" operator="equal">
      <formula>"연"</formula>
    </cfRule>
    <cfRule type="cellIs" dxfId="11951" priority="1411" operator="equal">
      <formula>"연"</formula>
    </cfRule>
    <cfRule type="cellIs" dxfId="11950" priority="1412" operator="equal">
      <formula>"연"</formula>
    </cfRule>
    <cfRule type="cellIs" dxfId="11949" priority="1413" operator="equal">
      <formula>"연"</formula>
    </cfRule>
    <cfRule type="cellIs" dxfId="11948" priority="1414" operator="equal">
      <formula>"연"</formula>
    </cfRule>
    <cfRule type="cellIs" dxfId="11947" priority="1415" operator="equal">
      <formula>"연"</formula>
    </cfRule>
    <cfRule type="cellIs" dxfId="11946" priority="1416" operator="equal">
      <formula>"연"</formula>
    </cfRule>
    <cfRule type="cellIs" dxfId="11945" priority="1417" operator="equal">
      <formula>"연"</formula>
    </cfRule>
    <cfRule type="cellIs" dxfId="11944" priority="1418" operator="equal">
      <formula>"연"</formula>
    </cfRule>
    <cfRule type="cellIs" dxfId="11943" priority="1419" operator="equal">
      <formula>"연"</formula>
    </cfRule>
    <cfRule type="cellIs" dxfId="11942" priority="1420" operator="equal">
      <formula>"연"</formula>
    </cfRule>
    <cfRule type="cellIs" dxfId="11941" priority="1421" operator="equal">
      <formula>"연"</formula>
    </cfRule>
    <cfRule type="cellIs" dxfId="11940" priority="1422" operator="equal">
      <formula>"연"</formula>
    </cfRule>
  </conditionalFormatting>
  <conditionalFormatting sqref="G36">
    <cfRule type="cellIs" dxfId="11939" priority="1986" operator="equal">
      <formula>"연"</formula>
    </cfRule>
    <cfRule type="cellIs" dxfId="11938" priority="1987" operator="equal">
      <formula>"연"</formula>
    </cfRule>
    <cfRule type="cellIs" dxfId="11937" priority="1988" operator="equal">
      <formula>"연"</formula>
    </cfRule>
    <cfRule type="cellIs" dxfId="11936" priority="1989" operator="equal">
      <formula>"연"</formula>
    </cfRule>
    <cfRule type="cellIs" dxfId="11935" priority="1990" operator="equal">
      <formula>"연"</formula>
    </cfRule>
    <cfRule type="cellIs" dxfId="11934" priority="1991" operator="equal">
      <formula>"연"</formula>
    </cfRule>
    <cfRule type="cellIs" dxfId="11933" priority="1992" operator="equal">
      <formula>"연"</formula>
    </cfRule>
    <cfRule type="cellIs" dxfId="11932" priority="1993" operator="equal">
      <formula>"연"</formula>
    </cfRule>
    <cfRule type="cellIs" dxfId="11931" priority="1994" operator="equal">
      <formula>"연"</formula>
    </cfRule>
    <cfRule type="cellIs" dxfId="11930" priority="1995" operator="equal">
      <formula>"연"</formula>
    </cfRule>
    <cfRule type="cellIs" dxfId="11929" priority="1996" operator="equal">
      <formula>"연"</formula>
    </cfRule>
    <cfRule type="cellIs" dxfId="11928" priority="1997" operator="equal">
      <formula>"연"</formula>
    </cfRule>
    <cfRule type="cellIs" dxfId="11927" priority="1998" operator="equal">
      <formula>"연"</formula>
    </cfRule>
    <cfRule type="cellIs" dxfId="11926" priority="1999" operator="equal">
      <formula>"연"</formula>
    </cfRule>
    <cfRule type="cellIs" dxfId="11925" priority="2000" operator="equal">
      <formula>"연"</formula>
    </cfRule>
    <cfRule type="cellIs" dxfId="11924" priority="2001" operator="equal">
      <formula>"연"</formula>
    </cfRule>
    <cfRule type="cellIs" dxfId="11923" priority="2002" operator="equal">
      <formula>"연"</formula>
    </cfRule>
    <cfRule type="cellIs" dxfId="11922" priority="2003" operator="equal">
      <formula>"연"</formula>
    </cfRule>
  </conditionalFormatting>
  <conditionalFormatting sqref="G37">
    <cfRule type="cellIs" dxfId="11921" priority="290" operator="equal">
      <formula>"연"</formula>
    </cfRule>
    <cfRule type="cellIs" dxfId="11920" priority="291" operator="equal">
      <formula>"연"</formula>
    </cfRule>
    <cfRule type="cellIs" dxfId="11919" priority="292" operator="equal">
      <formula>"연"</formula>
    </cfRule>
    <cfRule type="cellIs" dxfId="11918" priority="293" operator="equal">
      <formula>"연"</formula>
    </cfRule>
    <cfRule type="cellIs" dxfId="11917" priority="294" operator="equal">
      <formula>"연"</formula>
    </cfRule>
    <cfRule type="cellIs" dxfId="11916" priority="295" operator="equal">
      <formula>"연"</formula>
    </cfRule>
    <cfRule type="cellIs" dxfId="11915" priority="296" operator="equal">
      <formula>"연"</formula>
    </cfRule>
    <cfRule type="cellIs" dxfId="11914" priority="297" operator="equal">
      <formula>"연"</formula>
    </cfRule>
    <cfRule type="cellIs" dxfId="11913" priority="298" operator="equal">
      <formula>"연"</formula>
    </cfRule>
    <cfRule type="cellIs" dxfId="11912" priority="299" operator="equal">
      <formula>"연"</formula>
    </cfRule>
    <cfRule type="cellIs" dxfId="11911" priority="300" operator="equal">
      <formula>"연"</formula>
    </cfRule>
    <cfRule type="cellIs" dxfId="11910" priority="301" operator="equal">
      <formula>"연"</formula>
    </cfRule>
    <cfRule type="cellIs" dxfId="11909" priority="302" operator="equal">
      <formula>"연"</formula>
    </cfRule>
    <cfRule type="cellIs" dxfId="11908" priority="303" operator="equal">
      <formula>"연"</formula>
    </cfRule>
    <cfRule type="cellIs" dxfId="11907" priority="304" operator="equal">
      <formula>"연"</formula>
    </cfRule>
    <cfRule type="cellIs" dxfId="11906" priority="305" operator="equal">
      <formula>"연"</formula>
    </cfRule>
    <cfRule type="cellIs" dxfId="11905" priority="306" operator="equal">
      <formula>"연"</formula>
    </cfRule>
    <cfRule type="cellIs" dxfId="11904" priority="308" operator="equal">
      <formula>"연"</formula>
    </cfRule>
  </conditionalFormatting>
  <conditionalFormatting sqref="G34:H34">
    <cfRule type="cellIs" dxfId="11903" priority="1423" operator="equal">
      <formula>"연"</formula>
    </cfRule>
    <cfRule type="cellIs" dxfId="11902" priority="1424" operator="equal">
      <formula>"연"</formula>
    </cfRule>
  </conditionalFormatting>
  <conditionalFormatting sqref="G37:H37">
    <cfRule type="cellIs" dxfId="11901" priority="288" operator="equal">
      <formula>"연"</formula>
    </cfRule>
  </conditionalFormatting>
  <conditionalFormatting sqref="H25">
    <cfRule type="cellIs" dxfId="11900" priority="2708" operator="equal">
      <formula>"연"</formula>
    </cfRule>
  </conditionalFormatting>
  <conditionalFormatting sqref="H28">
    <cfRule type="cellIs" dxfId="11899" priority="3530" operator="equal">
      <formula>"연"</formula>
    </cfRule>
  </conditionalFormatting>
  <conditionalFormatting sqref="H34">
    <cfRule type="cellIs" dxfId="11898" priority="1968" operator="equal">
      <formula>"연"</formula>
    </cfRule>
    <cfRule type="cellIs" dxfId="11897" priority="1969" operator="equal">
      <formula>"연"</formula>
    </cfRule>
    <cfRule type="cellIs" dxfId="11896" priority="1970" operator="equal">
      <formula>"연"</formula>
    </cfRule>
    <cfRule type="cellIs" dxfId="11895" priority="1971" operator="equal">
      <formula>"연"</formula>
    </cfRule>
    <cfRule type="cellIs" dxfId="11894" priority="1972" operator="equal">
      <formula>"연"</formula>
    </cfRule>
    <cfRule type="cellIs" dxfId="11893" priority="1973" operator="equal">
      <formula>"연"</formula>
    </cfRule>
    <cfRule type="cellIs" dxfId="11892" priority="1974" operator="equal">
      <formula>"연"</formula>
    </cfRule>
    <cfRule type="cellIs" dxfId="11891" priority="1975" operator="equal">
      <formula>"연"</formula>
    </cfRule>
    <cfRule type="cellIs" dxfId="11890" priority="1976" operator="equal">
      <formula>"연"</formula>
    </cfRule>
    <cfRule type="cellIs" dxfId="11889" priority="1977" operator="equal">
      <formula>"연"</formula>
    </cfRule>
    <cfRule type="cellIs" dxfId="11888" priority="1978" operator="equal">
      <formula>"연"</formula>
    </cfRule>
    <cfRule type="cellIs" dxfId="11887" priority="1979" operator="equal">
      <formula>"연"</formula>
    </cfRule>
    <cfRule type="cellIs" dxfId="11886" priority="1980" operator="equal">
      <formula>"연"</formula>
    </cfRule>
    <cfRule type="cellIs" dxfId="11885" priority="1981" operator="equal">
      <formula>"연"</formula>
    </cfRule>
    <cfRule type="cellIs" dxfId="11884" priority="1982" operator="equal">
      <formula>"연"</formula>
    </cfRule>
    <cfRule type="cellIs" dxfId="11883" priority="1983" operator="equal">
      <formula>"연"</formula>
    </cfRule>
    <cfRule type="cellIs" dxfId="11882" priority="1984" operator="equal">
      <formula>"연"</formula>
    </cfRule>
    <cfRule type="cellIs" dxfId="11881" priority="1985" operator="equal">
      <formula>"연"</formula>
    </cfRule>
  </conditionalFormatting>
  <conditionalFormatting sqref="H36">
    <cfRule type="cellIs" dxfId="11880" priority="1370" operator="equal">
      <formula>"연"</formula>
    </cfRule>
    <cfRule type="cellIs" dxfId="11879" priority="1371" operator="equal">
      <formula>"연"</formula>
    </cfRule>
    <cfRule type="cellIs" dxfId="11878" priority="1372" operator="equal">
      <formula>"연"</formula>
    </cfRule>
    <cfRule type="cellIs" dxfId="11877" priority="1373" operator="equal">
      <formula>"연"</formula>
    </cfRule>
    <cfRule type="cellIs" dxfId="11876" priority="1374" operator="equal">
      <formula>"연"</formula>
    </cfRule>
    <cfRule type="cellIs" dxfId="11875" priority="1375" operator="equal">
      <formula>"연"</formula>
    </cfRule>
    <cfRule type="cellIs" dxfId="11874" priority="1376" operator="equal">
      <formula>"연"</formula>
    </cfRule>
    <cfRule type="cellIs" dxfId="11873" priority="1377" operator="equal">
      <formula>"연"</formula>
    </cfRule>
    <cfRule type="cellIs" dxfId="11872" priority="1378" operator="equal">
      <formula>"연"</formula>
    </cfRule>
    <cfRule type="cellIs" dxfId="11871" priority="1379" operator="equal">
      <formula>"연"</formula>
    </cfRule>
    <cfRule type="cellIs" dxfId="11870" priority="1380" operator="equal">
      <formula>"연"</formula>
    </cfRule>
    <cfRule type="cellIs" dxfId="11869" priority="1381" operator="equal">
      <formula>"연"</formula>
    </cfRule>
    <cfRule type="cellIs" dxfId="11868" priority="1382" operator="equal">
      <formula>"연"</formula>
    </cfRule>
    <cfRule type="cellIs" dxfId="11867" priority="1383" operator="equal">
      <formula>"연"</formula>
    </cfRule>
    <cfRule type="cellIs" dxfId="11866" priority="1384" operator="equal">
      <formula>"연"</formula>
    </cfRule>
    <cfRule type="cellIs" dxfId="11865" priority="1385" operator="equal">
      <formula>"연"</formula>
    </cfRule>
    <cfRule type="cellIs" dxfId="11864" priority="1386" operator="equal">
      <formula>"연"</formula>
    </cfRule>
    <cfRule type="cellIs" dxfId="11863" priority="1387" operator="equal">
      <formula>"연"</formula>
    </cfRule>
    <cfRule type="cellIs" dxfId="11862" priority="1388" operator="equal">
      <formula>"연"</formula>
    </cfRule>
    <cfRule type="cellIs" dxfId="11861" priority="1389" operator="equal">
      <formula>"연"</formula>
    </cfRule>
    <cfRule type="cellIs" dxfId="11860" priority="1390" operator="equal">
      <formula>"연"</formula>
    </cfRule>
    <cfRule type="cellIs" dxfId="11859" priority="1391" operator="equal">
      <formula>"연"</formula>
    </cfRule>
    <cfRule type="cellIs" dxfId="11858" priority="1392" operator="equal">
      <formula>"연"</formula>
    </cfRule>
    <cfRule type="cellIs" dxfId="11857" priority="1393" operator="equal">
      <formula>"연"</formula>
    </cfRule>
    <cfRule type="cellIs" dxfId="11856" priority="1394" operator="equal">
      <formula>"연"</formula>
    </cfRule>
    <cfRule type="cellIs" dxfId="11855" priority="1395" operator="equal">
      <formula>"연"</formula>
    </cfRule>
    <cfRule type="cellIs" dxfId="11854" priority="1396" operator="equal">
      <formula>"연"</formula>
    </cfRule>
  </conditionalFormatting>
  <conditionalFormatting sqref="H37">
    <cfRule type="cellIs" dxfId="11853" priority="270" operator="equal">
      <formula>"연"</formula>
    </cfRule>
    <cfRule type="cellIs" dxfId="11852" priority="271" operator="equal">
      <formula>"연"</formula>
    </cfRule>
    <cfRule type="cellIs" dxfId="11851" priority="272" operator="equal">
      <formula>"연"</formula>
    </cfRule>
    <cfRule type="cellIs" dxfId="11850" priority="273" operator="equal">
      <formula>"연"</formula>
    </cfRule>
    <cfRule type="cellIs" dxfId="11849" priority="274" operator="equal">
      <formula>"연"</formula>
    </cfRule>
    <cfRule type="cellIs" dxfId="11848" priority="275" operator="equal">
      <formula>"연"</formula>
    </cfRule>
    <cfRule type="cellIs" dxfId="11847" priority="276" operator="equal">
      <formula>"연"</formula>
    </cfRule>
    <cfRule type="cellIs" dxfId="11846" priority="277" operator="equal">
      <formula>"연"</formula>
    </cfRule>
    <cfRule type="cellIs" dxfId="11845" priority="278" operator="equal">
      <formula>"연"</formula>
    </cfRule>
    <cfRule type="cellIs" dxfId="11844" priority="279" operator="equal">
      <formula>"연"</formula>
    </cfRule>
    <cfRule type="cellIs" dxfId="11843" priority="280" operator="equal">
      <formula>"연"</formula>
    </cfRule>
    <cfRule type="cellIs" dxfId="11842" priority="281" operator="equal">
      <formula>"연"</formula>
    </cfRule>
    <cfRule type="cellIs" dxfId="11841" priority="282" operator="equal">
      <formula>"연"</formula>
    </cfRule>
    <cfRule type="cellIs" dxfId="11840" priority="283" operator="equal">
      <formula>"연"</formula>
    </cfRule>
    <cfRule type="cellIs" dxfId="11839" priority="284" operator="equal">
      <formula>"연"</formula>
    </cfRule>
    <cfRule type="cellIs" dxfId="11838" priority="285" operator="equal">
      <formula>"연"</formula>
    </cfRule>
    <cfRule type="cellIs" dxfId="11837" priority="286" operator="equal">
      <formula>"연"</formula>
    </cfRule>
    <cfRule type="cellIs" dxfId="11836" priority="287" operator="equal">
      <formula>"연"</formula>
    </cfRule>
    <cfRule type="cellIs" dxfId="11835" priority="289" operator="equal">
      <formula>"연"</formula>
    </cfRule>
  </conditionalFormatting>
  <conditionalFormatting sqref="H36:I36">
    <cfRule type="cellIs" dxfId="11834" priority="519" operator="equal">
      <formula>"연"</formula>
    </cfRule>
  </conditionalFormatting>
  <conditionalFormatting sqref="I6">
    <cfRule type="cellIs" dxfId="11833" priority="3152" operator="equal">
      <formula>"연"</formula>
    </cfRule>
    <cfRule type="cellIs" dxfId="11832" priority="3153" operator="equal">
      <formula>"연"</formula>
    </cfRule>
    <cfRule type="cellIs" dxfId="11831" priority="3154" operator="equal">
      <formula>"연"</formula>
    </cfRule>
    <cfRule type="cellIs" dxfId="11830" priority="3155" operator="equal">
      <formula>"연"</formula>
    </cfRule>
    <cfRule type="cellIs" dxfId="11829" priority="3156" operator="equal">
      <formula>"연"</formula>
    </cfRule>
    <cfRule type="cellIs" dxfId="11828" priority="3157" operator="equal">
      <formula>"연"</formula>
    </cfRule>
    <cfRule type="cellIs" dxfId="11827" priority="3158" operator="equal">
      <formula>"연"</formula>
    </cfRule>
    <cfRule type="cellIs" dxfId="11826" priority="3159" operator="equal">
      <formula>"연"</formula>
    </cfRule>
  </conditionalFormatting>
  <conditionalFormatting sqref="I11">
    <cfRule type="cellIs" dxfId="11825" priority="2684" operator="equal">
      <formula>"연"</formula>
    </cfRule>
    <cfRule type="cellIs" dxfId="11824" priority="2685" operator="equal">
      <formula>"연"</formula>
    </cfRule>
    <cfRule type="cellIs" dxfId="11823" priority="2686" operator="equal">
      <formula>"연"</formula>
    </cfRule>
    <cfRule type="cellIs" dxfId="11822" priority="2687" operator="equal">
      <formula>"연"</formula>
    </cfRule>
    <cfRule type="cellIs" dxfId="11821" priority="2688" operator="equal">
      <formula>"연"</formula>
    </cfRule>
    <cfRule type="cellIs" dxfId="11820" priority="2689" operator="equal">
      <formula>"연"</formula>
    </cfRule>
    <cfRule type="cellIs" dxfId="11819" priority="2690" operator="equal">
      <formula>"연"</formula>
    </cfRule>
    <cfRule type="cellIs" dxfId="11818" priority="2691" operator="equal">
      <formula>"연"</formula>
    </cfRule>
  </conditionalFormatting>
  <conditionalFormatting sqref="I23">
    <cfRule type="cellIs" dxfId="11817" priority="3144" operator="equal">
      <formula>"연"</formula>
    </cfRule>
    <cfRule type="cellIs" dxfId="11816" priority="3145" operator="equal">
      <formula>"연"</formula>
    </cfRule>
    <cfRule type="cellIs" dxfId="11815" priority="3146" operator="equal">
      <formula>"연"</formula>
    </cfRule>
    <cfRule type="cellIs" dxfId="11814" priority="3147" operator="equal">
      <formula>"연"</formula>
    </cfRule>
    <cfRule type="cellIs" dxfId="11813" priority="3148" operator="equal">
      <formula>"연"</formula>
    </cfRule>
    <cfRule type="cellIs" dxfId="11812" priority="3149" operator="equal">
      <formula>"연"</formula>
    </cfRule>
    <cfRule type="cellIs" dxfId="11811" priority="3150" operator="equal">
      <formula>"연"</formula>
    </cfRule>
    <cfRule type="cellIs" dxfId="11810" priority="3151" operator="equal">
      <formula>"연"</formula>
    </cfRule>
  </conditionalFormatting>
  <conditionalFormatting sqref="I26">
    <cfRule type="cellIs" dxfId="11809" priority="3136" operator="equal">
      <formula>"연"</formula>
    </cfRule>
    <cfRule type="cellIs" dxfId="11808" priority="3137" operator="equal">
      <formula>"연"</formula>
    </cfRule>
    <cfRule type="cellIs" dxfId="11807" priority="3138" operator="equal">
      <formula>"연"</formula>
    </cfRule>
    <cfRule type="cellIs" dxfId="11806" priority="3139" operator="equal">
      <formula>"연"</formula>
    </cfRule>
    <cfRule type="cellIs" dxfId="11805" priority="3140" operator="equal">
      <formula>"연"</formula>
    </cfRule>
    <cfRule type="cellIs" dxfId="11804" priority="3141" operator="equal">
      <formula>"연"</formula>
    </cfRule>
    <cfRule type="cellIs" dxfId="11803" priority="3142" operator="equal">
      <formula>"연"</formula>
    </cfRule>
    <cfRule type="cellIs" dxfId="11802" priority="3143" operator="equal">
      <formula>"연"</formula>
    </cfRule>
  </conditionalFormatting>
  <conditionalFormatting sqref="I34">
    <cfRule type="cellIs" dxfId="11801" priority="1343" operator="equal">
      <formula>"연"</formula>
    </cfRule>
    <cfRule type="cellIs" dxfId="11800" priority="1344" operator="equal">
      <formula>"연"</formula>
    </cfRule>
    <cfRule type="cellIs" dxfId="11799" priority="1345" operator="equal">
      <formula>"연"</formula>
    </cfRule>
    <cfRule type="cellIs" dxfId="11798" priority="1346" operator="equal">
      <formula>"연"</formula>
    </cfRule>
    <cfRule type="cellIs" dxfId="11797" priority="1347" operator="equal">
      <formula>"연"</formula>
    </cfRule>
    <cfRule type="cellIs" dxfId="11796" priority="1348" operator="equal">
      <formula>"연"</formula>
    </cfRule>
    <cfRule type="cellIs" dxfId="11795" priority="1349" operator="equal">
      <formula>"연"</formula>
    </cfRule>
    <cfRule type="cellIs" dxfId="11794" priority="1350" operator="equal">
      <formula>"연"</formula>
    </cfRule>
    <cfRule type="cellIs" dxfId="11793" priority="1351" operator="equal">
      <formula>"연"</formula>
    </cfRule>
    <cfRule type="cellIs" dxfId="11792" priority="1352" operator="equal">
      <formula>"연"</formula>
    </cfRule>
    <cfRule type="cellIs" dxfId="11791" priority="1353" operator="equal">
      <formula>"연"</formula>
    </cfRule>
    <cfRule type="cellIs" dxfId="11790" priority="1354" operator="equal">
      <formula>"연"</formula>
    </cfRule>
    <cfRule type="cellIs" dxfId="11789" priority="1355" operator="equal">
      <formula>"연"</formula>
    </cfRule>
    <cfRule type="cellIs" dxfId="11788" priority="1356" operator="equal">
      <formula>"연"</formula>
    </cfRule>
    <cfRule type="cellIs" dxfId="11787" priority="1357" operator="equal">
      <formula>"연"</formula>
    </cfRule>
    <cfRule type="cellIs" dxfId="11786" priority="1358" operator="equal">
      <formula>"연"</formula>
    </cfRule>
    <cfRule type="cellIs" dxfId="11785" priority="1359" operator="equal">
      <formula>"연"</formula>
    </cfRule>
    <cfRule type="cellIs" dxfId="11784" priority="1360" operator="equal">
      <formula>"연"</formula>
    </cfRule>
    <cfRule type="cellIs" dxfId="11783" priority="1361" operator="equal">
      <formula>"연"</formula>
    </cfRule>
    <cfRule type="cellIs" dxfId="11782" priority="1362" operator="equal">
      <formula>"연"</formula>
    </cfRule>
    <cfRule type="cellIs" dxfId="11781" priority="1363" operator="equal">
      <formula>"연"</formula>
    </cfRule>
    <cfRule type="cellIs" dxfId="11780" priority="1364" operator="equal">
      <formula>"연"</formula>
    </cfRule>
    <cfRule type="cellIs" dxfId="11779" priority="1365" operator="equal">
      <formula>"연"</formula>
    </cfRule>
    <cfRule type="cellIs" dxfId="11778" priority="1366" operator="equal">
      <formula>"연"</formula>
    </cfRule>
    <cfRule type="cellIs" dxfId="11777" priority="1367" operator="equal">
      <formula>"연"</formula>
    </cfRule>
    <cfRule type="cellIs" dxfId="11776" priority="1368" operator="equal">
      <formula>"연"</formula>
    </cfRule>
    <cfRule type="cellIs" dxfId="11775" priority="1369" operator="equal">
      <formula>"연"</formula>
    </cfRule>
  </conditionalFormatting>
  <conditionalFormatting sqref="I35">
    <cfRule type="cellIs" dxfId="11774" priority="2126" operator="equal">
      <formula>"연"</formula>
    </cfRule>
    <cfRule type="cellIs" dxfId="11773" priority="2127" operator="equal">
      <formula>"연"</formula>
    </cfRule>
    <cfRule type="cellIs" dxfId="11772" priority="2128" operator="equal">
      <formula>"연"</formula>
    </cfRule>
    <cfRule type="cellIs" dxfId="11771" priority="2129" operator="equal">
      <formula>"연"</formula>
    </cfRule>
    <cfRule type="cellIs" dxfId="11770" priority="2130" operator="equal">
      <formula>"연"</formula>
    </cfRule>
    <cfRule type="cellIs" dxfId="11769" priority="2131" operator="equal">
      <formula>"연"</formula>
    </cfRule>
    <cfRule type="cellIs" dxfId="11768" priority="2132" operator="equal">
      <formula>"연"</formula>
    </cfRule>
    <cfRule type="cellIs" dxfId="11767" priority="2133" operator="equal">
      <formula>"연"</formula>
    </cfRule>
    <cfRule type="cellIs" dxfId="11766" priority="2134" operator="equal">
      <formula>"연"</formula>
    </cfRule>
    <cfRule type="cellIs" dxfId="11765" priority="2135" operator="equal">
      <formula>"연"</formula>
    </cfRule>
    <cfRule type="cellIs" dxfId="11764" priority="2136" operator="equal">
      <formula>"연"</formula>
    </cfRule>
    <cfRule type="cellIs" dxfId="11763" priority="2137" operator="equal">
      <formula>"연"</formula>
    </cfRule>
    <cfRule type="cellIs" dxfId="11762" priority="2138" operator="equal">
      <formula>"연"</formula>
    </cfRule>
    <cfRule type="cellIs" dxfId="11761" priority="2139" operator="equal">
      <formula>"연"</formula>
    </cfRule>
    <cfRule type="cellIs" dxfId="11760" priority="2140" operator="equal">
      <formula>"연"</formula>
    </cfRule>
    <cfRule type="cellIs" dxfId="11759" priority="2141" operator="equal">
      <formula>"연"</formula>
    </cfRule>
    <cfRule type="cellIs" dxfId="11758" priority="2142" operator="equal">
      <formula>"연"</formula>
    </cfRule>
    <cfRule type="cellIs" dxfId="11757" priority="2143" operator="equal">
      <formula>"연"</formula>
    </cfRule>
    <cfRule type="cellIs" dxfId="11756" priority="2144" operator="equal">
      <formula>"연"</formula>
    </cfRule>
    <cfRule type="cellIs" dxfId="11755" priority="2145" operator="equal">
      <formula>"연"</formula>
    </cfRule>
    <cfRule type="cellIs" dxfId="11754" priority="2146" operator="equal">
      <formula>"연"</formula>
    </cfRule>
    <cfRule type="cellIs" dxfId="11753" priority="2147" operator="equal">
      <formula>"연"</formula>
    </cfRule>
    <cfRule type="cellIs" dxfId="11752" priority="2148" operator="equal">
      <formula>"연"</formula>
    </cfRule>
    <cfRule type="cellIs" dxfId="11751" priority="2149" operator="equal">
      <formula>"연"</formula>
    </cfRule>
    <cfRule type="cellIs" dxfId="11750" priority="2150" operator="equal">
      <formula>"연"</formula>
    </cfRule>
    <cfRule type="cellIs" dxfId="11749" priority="2151" operator="equal">
      <formula>"연"</formula>
    </cfRule>
    <cfRule type="cellIs" dxfId="11748" priority="2152" operator="equal">
      <formula>"연"</formula>
    </cfRule>
  </conditionalFormatting>
  <conditionalFormatting sqref="I36">
    <cfRule type="cellIs" dxfId="11747" priority="501" operator="equal">
      <formula>"연"</formula>
    </cfRule>
    <cfRule type="cellIs" dxfId="11746" priority="502" operator="equal">
      <formula>"연"</formula>
    </cfRule>
    <cfRule type="cellIs" dxfId="11745" priority="503" operator="equal">
      <formula>"연"</formula>
    </cfRule>
    <cfRule type="cellIs" dxfId="11744" priority="504" operator="equal">
      <formula>"연"</formula>
    </cfRule>
    <cfRule type="cellIs" dxfId="11743" priority="505" operator="equal">
      <formula>"연"</formula>
    </cfRule>
    <cfRule type="cellIs" dxfId="11742" priority="506" operator="equal">
      <formula>"연"</formula>
    </cfRule>
    <cfRule type="cellIs" dxfId="11741" priority="507" operator="equal">
      <formula>"연"</formula>
    </cfRule>
    <cfRule type="cellIs" dxfId="11740" priority="508" operator="equal">
      <formula>"연"</formula>
    </cfRule>
    <cfRule type="cellIs" dxfId="11739" priority="509" operator="equal">
      <formula>"연"</formula>
    </cfRule>
    <cfRule type="cellIs" dxfId="11738" priority="510" operator="equal">
      <formula>"연"</formula>
    </cfRule>
    <cfRule type="cellIs" dxfId="11737" priority="511" operator="equal">
      <formula>"연"</formula>
    </cfRule>
    <cfRule type="cellIs" dxfId="11736" priority="512" operator="equal">
      <formula>"연"</formula>
    </cfRule>
    <cfRule type="cellIs" dxfId="11735" priority="513" operator="equal">
      <formula>"연"</formula>
    </cfRule>
    <cfRule type="cellIs" dxfId="11734" priority="514" operator="equal">
      <formula>"연"</formula>
    </cfRule>
    <cfRule type="cellIs" dxfId="11733" priority="515" operator="equal">
      <formula>"연"</formula>
    </cfRule>
    <cfRule type="cellIs" dxfId="11732" priority="516" operator="equal">
      <formula>"연"</formula>
    </cfRule>
    <cfRule type="cellIs" dxfId="11731" priority="517" operator="equal">
      <formula>"연"</formula>
    </cfRule>
    <cfRule type="cellIs" dxfId="11730" priority="518" operator="equal">
      <formula>"연"</formula>
    </cfRule>
    <cfRule type="cellIs" dxfId="11729" priority="520" operator="equal">
      <formula>"연"</formula>
    </cfRule>
  </conditionalFormatting>
  <conditionalFormatting sqref="I37">
    <cfRule type="cellIs" dxfId="11728" priority="1950" operator="equal">
      <formula>"연"</formula>
    </cfRule>
    <cfRule type="cellIs" dxfId="11727" priority="1951" operator="equal">
      <formula>"연"</formula>
    </cfRule>
    <cfRule type="cellIs" dxfId="11726" priority="1952" operator="equal">
      <formula>"연"</formula>
    </cfRule>
    <cfRule type="cellIs" dxfId="11725" priority="1953" operator="equal">
      <formula>"연"</formula>
    </cfRule>
    <cfRule type="cellIs" dxfId="11724" priority="1954" operator="equal">
      <formula>"연"</formula>
    </cfRule>
    <cfRule type="cellIs" dxfId="11723" priority="1955" operator="equal">
      <formula>"연"</formula>
    </cfRule>
    <cfRule type="cellIs" dxfId="11722" priority="1956" operator="equal">
      <formula>"연"</formula>
    </cfRule>
    <cfRule type="cellIs" dxfId="11721" priority="1957" operator="equal">
      <formula>"연"</formula>
    </cfRule>
    <cfRule type="cellIs" dxfId="11720" priority="1958" operator="equal">
      <formula>"연"</formula>
    </cfRule>
    <cfRule type="cellIs" dxfId="11719" priority="1959" operator="equal">
      <formula>"연"</formula>
    </cfRule>
    <cfRule type="cellIs" dxfId="11718" priority="1960" operator="equal">
      <formula>"연"</formula>
    </cfRule>
    <cfRule type="cellIs" dxfId="11717" priority="1961" operator="equal">
      <formula>"연"</formula>
    </cfRule>
    <cfRule type="cellIs" dxfId="11716" priority="1962" operator="equal">
      <formula>"연"</formula>
    </cfRule>
    <cfRule type="cellIs" dxfId="11715" priority="1963" operator="equal">
      <formula>"연"</formula>
    </cfRule>
    <cfRule type="cellIs" dxfId="11714" priority="1964" operator="equal">
      <formula>"연"</formula>
    </cfRule>
    <cfRule type="cellIs" dxfId="11713" priority="1965" operator="equal">
      <formula>"연"</formula>
    </cfRule>
    <cfRule type="cellIs" dxfId="11712" priority="1966" operator="equal">
      <formula>"연"</formula>
    </cfRule>
    <cfRule type="cellIs" dxfId="11711" priority="1967" operator="equal">
      <formula>"연"</formula>
    </cfRule>
  </conditionalFormatting>
  <conditionalFormatting sqref="I34:J34">
    <cfRule type="cellIs" dxfId="11710" priority="693" operator="equal">
      <formula>"연"</formula>
    </cfRule>
  </conditionalFormatting>
  <conditionalFormatting sqref="I37:K37">
    <cfRule type="cellIs" dxfId="11709" priority="1339" operator="equal">
      <formula>"연"</formula>
    </cfRule>
    <cfRule type="cellIs" dxfId="11708" priority="1340" operator="equal">
      <formula>"연"</formula>
    </cfRule>
  </conditionalFormatting>
  <conditionalFormatting sqref="J17">
    <cfRule type="cellIs" dxfId="11707" priority="2700" operator="equal">
      <formula>"연"</formula>
    </cfRule>
    <cfRule type="cellIs" dxfId="11706" priority="2701" operator="equal">
      <formula>"연"</formula>
    </cfRule>
    <cfRule type="cellIs" dxfId="11705" priority="2702" operator="equal">
      <formula>"연"</formula>
    </cfRule>
    <cfRule type="cellIs" dxfId="11704" priority="2703" operator="equal">
      <formula>"연"</formula>
    </cfRule>
    <cfRule type="cellIs" dxfId="11703" priority="2704" operator="equal">
      <formula>"연"</formula>
    </cfRule>
    <cfRule type="cellIs" dxfId="11702" priority="2705" operator="equal">
      <formula>"연"</formula>
    </cfRule>
    <cfRule type="cellIs" dxfId="11701" priority="2706" operator="equal">
      <formula>"연"</formula>
    </cfRule>
    <cfRule type="cellIs" dxfId="11700" priority="2707" operator="equal">
      <formula>"연"</formula>
    </cfRule>
  </conditionalFormatting>
  <conditionalFormatting sqref="J28">
    <cfRule type="cellIs" dxfId="11699" priority="3122" operator="equal">
      <formula>"연"</formula>
    </cfRule>
    <cfRule type="cellIs" dxfId="11698" priority="3123" operator="equal">
      <formula>"연"</formula>
    </cfRule>
    <cfRule type="cellIs" dxfId="11697" priority="3124" operator="equal">
      <formula>"연"</formula>
    </cfRule>
    <cfRule type="cellIs" dxfId="11696" priority="3125" operator="equal">
      <formula>"연"</formula>
    </cfRule>
    <cfRule type="cellIs" dxfId="11695" priority="3126" operator="equal">
      <formula>"연"</formula>
    </cfRule>
    <cfRule type="cellIs" dxfId="11694" priority="3127" operator="equal">
      <formula>"연"</formula>
    </cfRule>
    <cfRule type="cellIs" dxfId="11693" priority="3128" operator="equal">
      <formula>"연"</formula>
    </cfRule>
    <cfRule type="cellIs" dxfId="11692" priority="3129" operator="equal">
      <formula>"연"</formula>
    </cfRule>
  </conditionalFormatting>
  <conditionalFormatting sqref="J34">
    <cfRule type="cellIs" dxfId="11691" priority="676" operator="equal">
      <formula>"연"</formula>
    </cfRule>
    <cfRule type="cellIs" dxfId="11690" priority="677" operator="equal">
      <formula>"연"</formula>
    </cfRule>
    <cfRule type="cellIs" dxfId="11689" priority="678" operator="equal">
      <formula>"연"</formula>
    </cfRule>
    <cfRule type="cellIs" dxfId="11688" priority="679" operator="equal">
      <formula>"연"</formula>
    </cfRule>
    <cfRule type="cellIs" dxfId="11687" priority="680" operator="equal">
      <formula>"연"</formula>
    </cfRule>
    <cfRule type="cellIs" dxfId="11686" priority="681" operator="equal">
      <formula>"연"</formula>
    </cfRule>
    <cfRule type="cellIs" dxfId="11685" priority="682" operator="equal">
      <formula>"연"</formula>
    </cfRule>
    <cfRule type="cellIs" dxfId="11684" priority="683" operator="equal">
      <formula>"연"</formula>
    </cfRule>
    <cfRule type="cellIs" dxfId="11683" priority="684" operator="equal">
      <formula>"연"</formula>
    </cfRule>
    <cfRule type="cellIs" dxfId="11682" priority="685" operator="equal">
      <formula>"연"</formula>
    </cfRule>
    <cfRule type="cellIs" dxfId="11681" priority="686" operator="equal">
      <formula>"연"</formula>
    </cfRule>
    <cfRule type="cellIs" dxfId="11680" priority="687" operator="equal">
      <formula>"연"</formula>
    </cfRule>
    <cfRule type="cellIs" dxfId="11679" priority="688" operator="equal">
      <formula>"연"</formula>
    </cfRule>
    <cfRule type="cellIs" dxfId="11678" priority="689" operator="equal">
      <formula>"연"</formula>
    </cfRule>
    <cfRule type="cellIs" dxfId="11677" priority="690" operator="equal">
      <formula>"연"</formula>
    </cfRule>
    <cfRule type="cellIs" dxfId="11676" priority="691" operator="equal">
      <formula>"연"</formula>
    </cfRule>
    <cfRule type="cellIs" dxfId="11675" priority="692" operator="equal">
      <formula>"연"</formula>
    </cfRule>
    <cfRule type="cellIs" dxfId="11674" priority="694" operator="equal">
      <formula>"연"</formula>
    </cfRule>
  </conditionalFormatting>
  <conditionalFormatting sqref="J35">
    <cfRule type="cellIs" dxfId="11673" priority="2338" operator="equal">
      <formula>"연"</formula>
    </cfRule>
    <cfRule type="cellIs" dxfId="11672" priority="2339" operator="equal">
      <formula>"연"</formula>
    </cfRule>
    <cfRule type="cellIs" dxfId="11671" priority="2340" operator="equal">
      <formula>"연"</formula>
    </cfRule>
    <cfRule type="cellIs" dxfId="11670" priority="2341" operator="equal">
      <formula>"연"</formula>
    </cfRule>
    <cfRule type="cellIs" dxfId="11669" priority="2342" operator="equal">
      <formula>"연"</formula>
    </cfRule>
    <cfRule type="cellIs" dxfId="11668" priority="2343" operator="equal">
      <formula>"연"</formula>
    </cfRule>
    <cfRule type="cellIs" dxfId="11667" priority="2344" operator="equal">
      <formula>"연"</formula>
    </cfRule>
    <cfRule type="cellIs" dxfId="11666" priority="2345" operator="equal">
      <formula>"연"</formula>
    </cfRule>
    <cfRule type="cellIs" dxfId="11665" priority="2346" operator="equal">
      <formula>"연"</formula>
    </cfRule>
    <cfRule type="cellIs" dxfId="11664" priority="2347" operator="equal">
      <formula>"연"</formula>
    </cfRule>
    <cfRule type="cellIs" dxfId="11663" priority="2348" operator="equal">
      <formula>"연"</formula>
    </cfRule>
    <cfRule type="cellIs" dxfId="11662" priority="2349" operator="equal">
      <formula>"연"</formula>
    </cfRule>
    <cfRule type="cellIs" dxfId="11661" priority="2350" operator="equal">
      <formula>"연"</formula>
    </cfRule>
    <cfRule type="cellIs" dxfId="11660" priority="2351" operator="equal">
      <formula>"연"</formula>
    </cfRule>
    <cfRule type="cellIs" dxfId="11659" priority="2352" operator="equal">
      <formula>"연"</formula>
    </cfRule>
    <cfRule type="cellIs" dxfId="11658" priority="2353" operator="equal">
      <formula>"연"</formula>
    </cfRule>
    <cfRule type="cellIs" dxfId="11657" priority="2354" operator="equal">
      <formula>"연"</formula>
    </cfRule>
    <cfRule type="cellIs" dxfId="11656" priority="2355" operator="equal">
      <formula>"연"</formula>
    </cfRule>
    <cfRule type="cellIs" dxfId="11655" priority="2356" operator="equal">
      <formula>"연"</formula>
    </cfRule>
  </conditionalFormatting>
  <conditionalFormatting sqref="J36">
    <cfRule type="cellIs" dxfId="11654" priority="1932" operator="equal">
      <formula>"연"</formula>
    </cfRule>
    <cfRule type="cellIs" dxfId="11653" priority="1933" operator="equal">
      <formula>"연"</formula>
    </cfRule>
    <cfRule type="cellIs" dxfId="11652" priority="1934" operator="equal">
      <formula>"연"</formula>
    </cfRule>
    <cfRule type="cellIs" dxfId="11651" priority="1935" operator="equal">
      <formula>"연"</formula>
    </cfRule>
    <cfRule type="cellIs" dxfId="11650" priority="1936" operator="equal">
      <formula>"연"</formula>
    </cfRule>
    <cfRule type="cellIs" dxfId="11649" priority="1937" operator="equal">
      <formula>"연"</formula>
    </cfRule>
    <cfRule type="cellIs" dxfId="11648" priority="1938" operator="equal">
      <formula>"연"</formula>
    </cfRule>
    <cfRule type="cellIs" dxfId="11647" priority="1939" operator="equal">
      <formula>"연"</formula>
    </cfRule>
    <cfRule type="cellIs" dxfId="11646" priority="1940" operator="equal">
      <formula>"연"</formula>
    </cfRule>
    <cfRule type="cellIs" dxfId="11645" priority="1941" operator="equal">
      <formula>"연"</formula>
    </cfRule>
    <cfRule type="cellIs" dxfId="11644" priority="1942" operator="equal">
      <formula>"연"</formula>
    </cfRule>
    <cfRule type="cellIs" dxfId="11643" priority="1943" operator="equal">
      <formula>"연"</formula>
    </cfRule>
    <cfRule type="cellIs" dxfId="11642" priority="1944" operator="equal">
      <formula>"연"</formula>
    </cfRule>
    <cfRule type="cellIs" dxfId="11641" priority="1945" operator="equal">
      <formula>"연"</formula>
    </cfRule>
    <cfRule type="cellIs" dxfId="11640" priority="1946" operator="equal">
      <formula>"연"</formula>
    </cfRule>
    <cfRule type="cellIs" dxfId="11639" priority="1947" operator="equal">
      <formula>"연"</formula>
    </cfRule>
    <cfRule type="cellIs" dxfId="11638" priority="1948" operator="equal">
      <formula>"연"</formula>
    </cfRule>
    <cfRule type="cellIs" dxfId="11637" priority="1949" operator="equal">
      <formula>"연"</formula>
    </cfRule>
  </conditionalFormatting>
  <conditionalFormatting sqref="J36:J37">
    <cfRule type="cellIs" dxfId="11636" priority="1341" operator="equal">
      <formula>"연"</formula>
    </cfRule>
    <cfRule type="cellIs" dxfId="11635" priority="1342" operator="equal">
      <formula>"연"</formula>
    </cfRule>
  </conditionalFormatting>
  <conditionalFormatting sqref="J37">
    <cfRule type="cellIs" dxfId="11634" priority="1315" operator="equal">
      <formula>"연"</formula>
    </cfRule>
    <cfRule type="cellIs" dxfId="11633" priority="1316" operator="equal">
      <formula>"연"</formula>
    </cfRule>
    <cfRule type="cellIs" dxfId="11632" priority="1317" operator="equal">
      <formula>"연"</formula>
    </cfRule>
    <cfRule type="cellIs" dxfId="11631" priority="1318" operator="equal">
      <formula>"연"</formula>
    </cfRule>
    <cfRule type="cellIs" dxfId="11630" priority="1319" operator="equal">
      <formula>"연"</formula>
    </cfRule>
    <cfRule type="cellIs" dxfId="11629" priority="1320" operator="equal">
      <formula>"연"</formula>
    </cfRule>
    <cfRule type="cellIs" dxfId="11628" priority="1321" operator="equal">
      <formula>"연"</formula>
    </cfRule>
    <cfRule type="cellIs" dxfId="11627" priority="1322" operator="equal">
      <formula>"연"</formula>
    </cfRule>
    <cfRule type="cellIs" dxfId="11626" priority="1323" operator="equal">
      <formula>"연"</formula>
    </cfRule>
    <cfRule type="cellIs" dxfId="11625" priority="1324" operator="equal">
      <formula>"연"</formula>
    </cfRule>
    <cfRule type="cellIs" dxfId="11624" priority="1325" operator="equal">
      <formula>"연"</formula>
    </cfRule>
    <cfRule type="cellIs" dxfId="11623" priority="1326" operator="equal">
      <formula>"연"</formula>
    </cfRule>
    <cfRule type="cellIs" dxfId="11622" priority="1327" operator="equal">
      <formula>"연"</formula>
    </cfRule>
    <cfRule type="cellIs" dxfId="11621" priority="1328" operator="equal">
      <formula>"연"</formula>
    </cfRule>
    <cfRule type="cellIs" dxfId="11620" priority="1329" operator="equal">
      <formula>"연"</formula>
    </cfRule>
    <cfRule type="cellIs" dxfId="11619" priority="1330" operator="equal">
      <formula>"연"</formula>
    </cfRule>
    <cfRule type="cellIs" dxfId="11618" priority="1331" operator="equal">
      <formula>"연"</formula>
    </cfRule>
    <cfRule type="cellIs" dxfId="11617" priority="1332" operator="equal">
      <formula>"연"</formula>
    </cfRule>
    <cfRule type="cellIs" dxfId="11616" priority="1333" operator="equal">
      <formula>"연"</formula>
    </cfRule>
    <cfRule type="cellIs" dxfId="11615" priority="1334" operator="equal">
      <formula>"연"</formula>
    </cfRule>
    <cfRule type="cellIs" dxfId="11614" priority="1335" operator="equal">
      <formula>"연"</formula>
    </cfRule>
    <cfRule type="cellIs" dxfId="11613" priority="1336" operator="equal">
      <formula>"연"</formula>
    </cfRule>
    <cfRule type="cellIs" dxfId="11612" priority="1337" operator="equal">
      <formula>"연"</formula>
    </cfRule>
    <cfRule type="cellIs" dxfId="11611" priority="1338" operator="equal">
      <formula>"연"</formula>
    </cfRule>
  </conditionalFormatting>
  <conditionalFormatting sqref="J34:K34">
    <cfRule type="cellIs" dxfId="11610" priority="674" operator="equal">
      <formula>"연"</formula>
    </cfRule>
  </conditionalFormatting>
  <conditionalFormatting sqref="J35:K35">
    <cfRule type="cellIs" dxfId="11609" priority="2336" operator="equal">
      <formula>"연"</formula>
    </cfRule>
  </conditionalFormatting>
  <conditionalFormatting sqref="K13">
    <cfRule type="cellIs" dxfId="11608" priority="3114" operator="equal">
      <formula>"연"</formula>
    </cfRule>
    <cfRule type="cellIs" dxfId="11607" priority="3115" operator="equal">
      <formula>"연"</formula>
    </cfRule>
  </conditionalFormatting>
  <conditionalFormatting sqref="K13">
    <cfRule type="cellIs" dxfId="11606" priority="3108" operator="equal">
      <formula>"연"</formula>
    </cfRule>
    <cfRule type="cellIs" dxfId="11605" priority="3109" operator="equal">
      <formula>"연"</formula>
    </cfRule>
    <cfRule type="cellIs" dxfId="11604" priority="3110" operator="equal">
      <formula>"연"</formula>
    </cfRule>
    <cfRule type="cellIs" dxfId="11603" priority="3111" operator="equal">
      <formula>"연"</formula>
    </cfRule>
    <cfRule type="cellIs" dxfId="11602" priority="3112" operator="equal">
      <formula>"연"</formula>
    </cfRule>
    <cfRule type="cellIs" dxfId="11601" priority="3113" operator="equal">
      <formula>"연"</formula>
    </cfRule>
  </conditionalFormatting>
  <conditionalFormatting sqref="K30">
    <cfRule type="cellIs" dxfId="11600" priority="3100" operator="equal">
      <formula>"연"</formula>
    </cfRule>
    <cfRule type="cellIs" dxfId="11599" priority="3101" operator="equal">
      <formula>"연"</formula>
    </cfRule>
    <cfRule type="cellIs" dxfId="11598" priority="3102" operator="equal">
      <formula>"연"</formula>
    </cfRule>
    <cfRule type="cellIs" dxfId="11597" priority="3103" operator="equal">
      <formula>"연"</formula>
    </cfRule>
    <cfRule type="cellIs" dxfId="11596" priority="3104" operator="equal">
      <formula>"연"</formula>
    </cfRule>
    <cfRule type="cellIs" dxfId="11595" priority="3105" operator="equal">
      <formula>"연"</formula>
    </cfRule>
    <cfRule type="cellIs" dxfId="11594" priority="3106" operator="equal">
      <formula>"연"</formula>
    </cfRule>
    <cfRule type="cellIs" dxfId="11593" priority="3107" operator="equal">
      <formula>"연"</formula>
    </cfRule>
  </conditionalFormatting>
  <conditionalFormatting sqref="K34">
    <cfRule type="cellIs" dxfId="11592" priority="656" operator="equal">
      <formula>"연"</formula>
    </cfRule>
    <cfRule type="cellIs" dxfId="11591" priority="657" operator="equal">
      <formula>"연"</formula>
    </cfRule>
    <cfRule type="cellIs" dxfId="11590" priority="658" operator="equal">
      <formula>"연"</formula>
    </cfRule>
    <cfRule type="cellIs" dxfId="11589" priority="659" operator="equal">
      <formula>"연"</formula>
    </cfRule>
    <cfRule type="cellIs" dxfId="11588" priority="660" operator="equal">
      <formula>"연"</formula>
    </cfRule>
    <cfRule type="cellIs" dxfId="11587" priority="661" operator="equal">
      <formula>"연"</formula>
    </cfRule>
    <cfRule type="cellIs" dxfId="11586" priority="662" operator="equal">
      <formula>"연"</formula>
    </cfRule>
    <cfRule type="cellIs" dxfId="11585" priority="663" operator="equal">
      <formula>"연"</formula>
    </cfRule>
    <cfRule type="cellIs" dxfId="11584" priority="664" operator="equal">
      <formula>"연"</formula>
    </cfRule>
    <cfRule type="cellIs" dxfId="11583" priority="665" operator="equal">
      <formula>"연"</formula>
    </cfRule>
    <cfRule type="cellIs" dxfId="11582" priority="666" operator="equal">
      <formula>"연"</formula>
    </cfRule>
    <cfRule type="cellIs" dxfId="11581" priority="667" operator="equal">
      <formula>"연"</formula>
    </cfRule>
    <cfRule type="cellIs" dxfId="11580" priority="668" operator="equal">
      <formula>"연"</formula>
    </cfRule>
    <cfRule type="cellIs" dxfId="11579" priority="669" operator="equal">
      <formula>"연"</formula>
    </cfRule>
    <cfRule type="cellIs" dxfId="11578" priority="670" operator="equal">
      <formula>"연"</formula>
    </cfRule>
    <cfRule type="cellIs" dxfId="11577" priority="671" operator="equal">
      <formula>"연"</formula>
    </cfRule>
    <cfRule type="cellIs" dxfId="11576" priority="672" operator="equal">
      <formula>"연"</formula>
    </cfRule>
    <cfRule type="cellIs" dxfId="11575" priority="673" operator="equal">
      <formula>"연"</formula>
    </cfRule>
    <cfRule type="cellIs" dxfId="11574" priority="675" operator="equal">
      <formula>"연"</formula>
    </cfRule>
  </conditionalFormatting>
  <conditionalFormatting sqref="K35">
    <cfRule type="cellIs" dxfId="11573" priority="2320" operator="equal">
      <formula>"연"</formula>
    </cfRule>
    <cfRule type="cellIs" dxfId="11572" priority="2321" operator="equal">
      <formula>"연"</formula>
    </cfRule>
    <cfRule type="cellIs" dxfId="11571" priority="2322" operator="equal">
      <formula>"연"</formula>
    </cfRule>
    <cfRule type="cellIs" dxfId="11570" priority="2323" operator="equal">
      <formula>"연"</formula>
    </cfRule>
    <cfRule type="cellIs" dxfId="11569" priority="2324" operator="equal">
      <formula>"연"</formula>
    </cfRule>
    <cfRule type="cellIs" dxfId="11568" priority="2325" operator="equal">
      <formula>"연"</formula>
    </cfRule>
    <cfRule type="cellIs" dxfId="11567" priority="2326" operator="equal">
      <formula>"연"</formula>
    </cfRule>
    <cfRule type="cellIs" dxfId="11566" priority="2327" operator="equal">
      <formula>"연"</formula>
    </cfRule>
    <cfRule type="cellIs" dxfId="11565" priority="2328" operator="equal">
      <formula>"연"</formula>
    </cfRule>
    <cfRule type="cellIs" dxfId="11564" priority="2329" operator="equal">
      <formula>"연"</formula>
    </cfRule>
    <cfRule type="cellIs" dxfId="11563" priority="2330" operator="equal">
      <formula>"연"</formula>
    </cfRule>
    <cfRule type="cellIs" dxfId="11562" priority="2331" operator="equal">
      <formula>"연"</formula>
    </cfRule>
    <cfRule type="cellIs" dxfId="11561" priority="2332" operator="equal">
      <formula>"연"</formula>
    </cfRule>
    <cfRule type="cellIs" dxfId="11560" priority="2333" operator="equal">
      <formula>"연"</formula>
    </cfRule>
    <cfRule type="cellIs" dxfId="11559" priority="2334" operator="equal">
      <formula>"연"</formula>
    </cfRule>
    <cfRule type="cellIs" dxfId="11558" priority="2335" operator="equal">
      <formula>"연"</formula>
    </cfRule>
    <cfRule type="cellIs" dxfId="11557" priority="2337" operator="equal">
      <formula>"연"</formula>
    </cfRule>
  </conditionalFormatting>
  <conditionalFormatting sqref="K35:K36">
    <cfRule type="cellIs" dxfId="11556" priority="1313" operator="equal">
      <formula>"연"</formula>
    </cfRule>
    <cfRule type="cellIs" dxfId="11555" priority="1314" operator="equal">
      <formula>"연"</formula>
    </cfRule>
  </conditionalFormatting>
  <conditionalFormatting sqref="K36">
    <cfRule type="cellIs" dxfId="11554" priority="1289" operator="equal">
      <formula>"연"</formula>
    </cfRule>
    <cfRule type="cellIs" dxfId="11553" priority="1290" operator="equal">
      <formula>"연"</formula>
    </cfRule>
    <cfRule type="cellIs" dxfId="11552" priority="1291" operator="equal">
      <formula>"연"</formula>
    </cfRule>
    <cfRule type="cellIs" dxfId="11551" priority="1292" operator="equal">
      <formula>"연"</formula>
    </cfRule>
    <cfRule type="cellIs" dxfId="11550" priority="1293" operator="equal">
      <formula>"연"</formula>
    </cfRule>
    <cfRule type="cellIs" dxfId="11549" priority="1294" operator="equal">
      <formula>"연"</formula>
    </cfRule>
    <cfRule type="cellIs" dxfId="11548" priority="1295" operator="equal">
      <formula>"연"</formula>
    </cfRule>
    <cfRule type="cellIs" dxfId="11547" priority="1296" operator="equal">
      <formula>"연"</formula>
    </cfRule>
    <cfRule type="cellIs" dxfId="11546" priority="1297" operator="equal">
      <formula>"연"</formula>
    </cfRule>
    <cfRule type="cellIs" dxfId="11545" priority="1298" operator="equal">
      <formula>"연"</formula>
    </cfRule>
    <cfRule type="cellIs" dxfId="11544" priority="1299" operator="equal">
      <formula>"연"</formula>
    </cfRule>
    <cfRule type="cellIs" dxfId="11543" priority="1300" operator="equal">
      <formula>"연"</formula>
    </cfRule>
    <cfRule type="cellIs" dxfId="11542" priority="1301" operator="equal">
      <formula>"연"</formula>
    </cfRule>
    <cfRule type="cellIs" dxfId="11541" priority="1302" operator="equal">
      <formula>"연"</formula>
    </cfRule>
    <cfRule type="cellIs" dxfId="11540" priority="1303" operator="equal">
      <formula>"연"</formula>
    </cfRule>
    <cfRule type="cellIs" dxfId="11539" priority="1304" operator="equal">
      <formula>"연"</formula>
    </cfRule>
    <cfRule type="cellIs" dxfId="11538" priority="1305" operator="equal">
      <formula>"연"</formula>
    </cfRule>
    <cfRule type="cellIs" dxfId="11537" priority="1306" operator="equal">
      <formula>"연"</formula>
    </cfRule>
    <cfRule type="cellIs" dxfId="11536" priority="1307" operator="equal">
      <formula>"연"</formula>
    </cfRule>
    <cfRule type="cellIs" dxfId="11535" priority="1308" operator="equal">
      <formula>"연"</formula>
    </cfRule>
    <cfRule type="cellIs" dxfId="11534" priority="1309" operator="equal">
      <formula>"연"</formula>
    </cfRule>
    <cfRule type="cellIs" dxfId="11533" priority="1310" operator="equal">
      <formula>"연"</formula>
    </cfRule>
    <cfRule type="cellIs" dxfId="11532" priority="1311" operator="equal">
      <formula>"연"</formula>
    </cfRule>
    <cfRule type="cellIs" dxfId="11531" priority="1312" operator="equal">
      <formula>"연"</formula>
    </cfRule>
  </conditionalFormatting>
  <conditionalFormatting sqref="K37">
    <cfRule type="cellIs" dxfId="11530" priority="1914" operator="equal">
      <formula>"연"</formula>
    </cfRule>
    <cfRule type="cellIs" dxfId="11529" priority="1915" operator="equal">
      <formula>"연"</formula>
    </cfRule>
    <cfRule type="cellIs" dxfId="11528" priority="1916" operator="equal">
      <formula>"연"</formula>
    </cfRule>
    <cfRule type="cellIs" dxfId="11527" priority="1917" operator="equal">
      <formula>"연"</formula>
    </cfRule>
    <cfRule type="cellIs" dxfId="11526" priority="1918" operator="equal">
      <formula>"연"</formula>
    </cfRule>
    <cfRule type="cellIs" dxfId="11525" priority="1919" operator="equal">
      <formula>"연"</formula>
    </cfRule>
    <cfRule type="cellIs" dxfId="11524" priority="1920" operator="equal">
      <formula>"연"</formula>
    </cfRule>
    <cfRule type="cellIs" dxfId="11523" priority="1921" operator="equal">
      <formula>"연"</formula>
    </cfRule>
    <cfRule type="cellIs" dxfId="11522" priority="1922" operator="equal">
      <formula>"연"</formula>
    </cfRule>
    <cfRule type="cellIs" dxfId="11521" priority="1923" operator="equal">
      <formula>"연"</formula>
    </cfRule>
    <cfRule type="cellIs" dxfId="11520" priority="1924" operator="equal">
      <formula>"연"</formula>
    </cfRule>
    <cfRule type="cellIs" dxfId="11519" priority="1925" operator="equal">
      <formula>"연"</formula>
    </cfRule>
    <cfRule type="cellIs" dxfId="11518" priority="1926" operator="equal">
      <formula>"연"</formula>
    </cfRule>
    <cfRule type="cellIs" dxfId="11517" priority="1927" operator="equal">
      <formula>"연"</formula>
    </cfRule>
    <cfRule type="cellIs" dxfId="11516" priority="1928" operator="equal">
      <formula>"연"</formula>
    </cfRule>
    <cfRule type="cellIs" dxfId="11515" priority="1929" operator="equal">
      <formula>"연"</formula>
    </cfRule>
    <cfRule type="cellIs" dxfId="11514" priority="1930" operator="equal">
      <formula>"연"</formula>
    </cfRule>
    <cfRule type="cellIs" dxfId="11513" priority="1931" operator="equal">
      <formula>"연"</formula>
    </cfRule>
  </conditionalFormatting>
  <conditionalFormatting sqref="K36:L36">
    <cfRule type="cellIs" dxfId="11512" priority="497" operator="equal">
      <formula>"연"</formula>
    </cfRule>
    <cfRule type="cellIs" dxfId="11511" priority="498" operator="equal">
      <formula>"연"</formula>
    </cfRule>
  </conditionalFormatting>
  <conditionalFormatting sqref="L10">
    <cfRule type="cellIs" dxfId="11510" priority="3094" operator="equal">
      <formula>"연"</formula>
    </cfRule>
    <cfRule type="cellIs" dxfId="11509" priority="3095" operator="equal">
      <formula>"연"</formula>
    </cfRule>
    <cfRule type="cellIs" dxfId="11508" priority="3096" operator="equal">
      <formula>"연"</formula>
    </cfRule>
    <cfRule type="cellIs" dxfId="11507" priority="3097" operator="equal">
      <formula>"연"</formula>
    </cfRule>
    <cfRule type="cellIs" dxfId="11506" priority="3098" operator="equal">
      <formula>"연"</formula>
    </cfRule>
    <cfRule type="cellIs" dxfId="11505" priority="3099" operator="equal">
      <formula>"연"</formula>
    </cfRule>
  </conditionalFormatting>
  <conditionalFormatting sqref="L10:L11">
    <cfRule type="cellIs" dxfId="11504" priority="3092" operator="equal">
      <formula>"연"</formula>
    </cfRule>
    <cfRule type="cellIs" dxfId="11503" priority="3093" operator="equal">
      <formula>"연"</formula>
    </cfRule>
  </conditionalFormatting>
  <conditionalFormatting sqref="L11">
    <cfRule type="cellIs" dxfId="11502" priority="3086" operator="equal">
      <formula>"연"</formula>
    </cfRule>
    <cfRule type="cellIs" dxfId="11501" priority="3087" operator="equal">
      <formula>"연"</formula>
    </cfRule>
    <cfRule type="cellIs" dxfId="11500" priority="3088" operator="equal">
      <formula>"연"</formula>
    </cfRule>
    <cfRule type="cellIs" dxfId="11499" priority="3089" operator="equal">
      <formula>"연"</formula>
    </cfRule>
    <cfRule type="cellIs" dxfId="11498" priority="3090" operator="equal">
      <formula>"연"</formula>
    </cfRule>
    <cfRule type="cellIs" dxfId="11497" priority="3091" operator="equal">
      <formula>"연"</formula>
    </cfRule>
  </conditionalFormatting>
  <conditionalFormatting sqref="L34">
    <cfRule type="cellIs" dxfId="11496" priority="1896" operator="equal">
      <formula>"연"</formula>
    </cfRule>
    <cfRule type="cellIs" dxfId="11495" priority="1897" operator="equal">
      <formula>"연"</formula>
    </cfRule>
    <cfRule type="cellIs" dxfId="11494" priority="1898" operator="equal">
      <formula>"연"</formula>
    </cfRule>
    <cfRule type="cellIs" dxfId="11493" priority="1899" operator="equal">
      <formula>"연"</formula>
    </cfRule>
    <cfRule type="cellIs" dxfId="11492" priority="1900" operator="equal">
      <formula>"연"</formula>
    </cfRule>
    <cfRule type="cellIs" dxfId="11491" priority="1901" operator="equal">
      <formula>"연"</formula>
    </cfRule>
    <cfRule type="cellIs" dxfId="11490" priority="1902" operator="equal">
      <formula>"연"</formula>
    </cfRule>
    <cfRule type="cellIs" dxfId="11489" priority="1903" operator="equal">
      <formula>"연"</formula>
    </cfRule>
    <cfRule type="cellIs" dxfId="11488" priority="1904" operator="equal">
      <formula>"연"</formula>
    </cfRule>
    <cfRule type="cellIs" dxfId="11487" priority="1905" operator="equal">
      <formula>"연"</formula>
    </cfRule>
    <cfRule type="cellIs" dxfId="11486" priority="1906" operator="equal">
      <formula>"연"</formula>
    </cfRule>
    <cfRule type="cellIs" dxfId="11485" priority="1907" operator="equal">
      <formula>"연"</formula>
    </cfRule>
    <cfRule type="cellIs" dxfId="11484" priority="1908" operator="equal">
      <formula>"연"</formula>
    </cfRule>
    <cfRule type="cellIs" dxfId="11483" priority="1909" operator="equal">
      <formula>"연"</formula>
    </cfRule>
    <cfRule type="cellIs" dxfId="11482" priority="1910" operator="equal">
      <formula>"연"</formula>
    </cfRule>
    <cfRule type="cellIs" dxfId="11481" priority="1911" operator="equal">
      <formula>"연"</formula>
    </cfRule>
    <cfRule type="cellIs" dxfId="11480" priority="1912" operator="equal">
      <formula>"연"</formula>
    </cfRule>
    <cfRule type="cellIs" dxfId="11479" priority="1913" operator="equal">
      <formula>"연"</formula>
    </cfRule>
  </conditionalFormatting>
  <conditionalFormatting sqref="L35">
    <cfRule type="cellIs" dxfId="11478" priority="2496" operator="equal">
      <formula>"연"</formula>
    </cfRule>
    <cfRule type="cellIs" dxfId="11477" priority="2497" operator="equal">
      <formula>"연"</formula>
    </cfRule>
    <cfRule type="cellIs" dxfId="11476" priority="2498" operator="equal">
      <formula>"연"</formula>
    </cfRule>
    <cfRule type="cellIs" dxfId="11475" priority="2499" operator="equal">
      <formula>"연"</formula>
    </cfRule>
    <cfRule type="cellIs" dxfId="11474" priority="2500" operator="equal">
      <formula>"연"</formula>
    </cfRule>
    <cfRule type="cellIs" dxfId="11473" priority="2501" operator="equal">
      <formula>"연"</formula>
    </cfRule>
    <cfRule type="cellIs" dxfId="11472" priority="2502" operator="equal">
      <formula>"연"</formula>
    </cfRule>
    <cfRule type="cellIs" dxfId="11471" priority="2503" operator="equal">
      <formula>"연"</formula>
    </cfRule>
    <cfRule type="cellIs" dxfId="11470" priority="2504" operator="equal">
      <formula>"연"</formula>
    </cfRule>
    <cfRule type="cellIs" dxfId="11469" priority="2505" operator="equal">
      <formula>"연"</formula>
    </cfRule>
    <cfRule type="cellIs" dxfId="11468" priority="2506" operator="equal">
      <formula>"연"</formula>
    </cfRule>
    <cfRule type="cellIs" dxfId="11467" priority="2507" operator="equal">
      <formula>"연"</formula>
    </cfRule>
    <cfRule type="cellIs" dxfId="11466" priority="2508" operator="equal">
      <formula>"연"</formula>
    </cfRule>
    <cfRule type="cellIs" dxfId="11465" priority="2509" operator="equal">
      <formula>"연"</formula>
    </cfRule>
    <cfRule type="cellIs" dxfId="11464" priority="2510" operator="equal">
      <formula>"연"</formula>
    </cfRule>
    <cfRule type="cellIs" dxfId="11463" priority="2511" operator="equal">
      <formula>"연"</formula>
    </cfRule>
    <cfRule type="cellIs" dxfId="11462" priority="2512" operator="equal">
      <formula>"연"</formula>
    </cfRule>
    <cfRule type="cellIs" dxfId="11461" priority="2513" operator="equal">
      <formula>"연"</formula>
    </cfRule>
    <cfRule type="cellIs" dxfId="11460" priority="2514" operator="equal">
      <formula>"연"</formula>
    </cfRule>
    <cfRule type="cellIs" dxfId="11459" priority="2515" operator="equal">
      <formula>"연"</formula>
    </cfRule>
    <cfRule type="cellIs" dxfId="11458" priority="2516" operator="equal">
      <formula>"연"</formula>
    </cfRule>
    <cfRule type="cellIs" dxfId="11457" priority="2517" operator="equal">
      <formula>"연"</formula>
    </cfRule>
    <cfRule type="cellIs" dxfId="11456" priority="2518" operator="equal">
      <formula>"연"</formula>
    </cfRule>
    <cfRule type="cellIs" dxfId="11455" priority="2519" operator="equal">
      <formula>"연"</formula>
    </cfRule>
    <cfRule type="cellIs" dxfId="11454" priority="2520" operator="equal">
      <formula>"연"</formula>
    </cfRule>
    <cfRule type="cellIs" dxfId="11453" priority="2521" operator="equal">
      <formula>"연"</formula>
    </cfRule>
  </conditionalFormatting>
  <conditionalFormatting sqref="L36">
    <cfRule type="cellIs" dxfId="11452" priority="482" operator="equal">
      <formula>"연"</formula>
    </cfRule>
    <cfRule type="cellIs" dxfId="11451" priority="483" operator="equal">
      <formula>"연"</formula>
    </cfRule>
    <cfRule type="cellIs" dxfId="11450" priority="484" operator="equal">
      <formula>"연"</formula>
    </cfRule>
    <cfRule type="cellIs" dxfId="11449" priority="485" operator="equal">
      <formula>"연"</formula>
    </cfRule>
    <cfRule type="cellIs" dxfId="11448" priority="486" operator="equal">
      <formula>"연"</formula>
    </cfRule>
    <cfRule type="cellIs" dxfId="11447" priority="487" operator="equal">
      <formula>"연"</formula>
    </cfRule>
    <cfRule type="cellIs" dxfId="11446" priority="488" operator="equal">
      <formula>"연"</formula>
    </cfRule>
    <cfRule type="cellIs" dxfId="11445" priority="489" operator="equal">
      <formula>"연"</formula>
    </cfRule>
    <cfRule type="cellIs" dxfId="11444" priority="490" operator="equal">
      <formula>"연"</formula>
    </cfRule>
    <cfRule type="cellIs" dxfId="11443" priority="491" operator="equal">
      <formula>"연"</formula>
    </cfRule>
    <cfRule type="cellIs" dxfId="11442" priority="492" operator="equal">
      <formula>"연"</formula>
    </cfRule>
    <cfRule type="cellIs" dxfId="11441" priority="493" operator="equal">
      <formula>"연"</formula>
    </cfRule>
    <cfRule type="cellIs" dxfId="11440" priority="494" operator="equal">
      <formula>"연"</formula>
    </cfRule>
    <cfRule type="cellIs" dxfId="11439" priority="495" operator="equal">
      <formula>"연"</formula>
    </cfRule>
    <cfRule type="cellIs" dxfId="11438" priority="496" operator="equal">
      <formula>"연"</formula>
    </cfRule>
    <cfRule type="cellIs" dxfId="11437" priority="500" operator="equal">
      <formula>"연"</formula>
    </cfRule>
  </conditionalFormatting>
  <conditionalFormatting sqref="L36:L37">
    <cfRule type="cellIs" dxfId="11436" priority="499" operator="equal">
      <formula>"연"</formula>
    </cfRule>
  </conditionalFormatting>
  <conditionalFormatting sqref="L37">
    <cfRule type="cellIs" dxfId="11435" priority="1262" operator="equal">
      <formula>"연"</formula>
    </cfRule>
    <cfRule type="cellIs" dxfId="11434" priority="1263" operator="equal">
      <formula>"연"</formula>
    </cfRule>
    <cfRule type="cellIs" dxfId="11433" priority="1264" operator="equal">
      <formula>"연"</formula>
    </cfRule>
    <cfRule type="cellIs" dxfId="11432" priority="1265" operator="equal">
      <formula>"연"</formula>
    </cfRule>
    <cfRule type="cellIs" dxfId="11431" priority="1266" operator="equal">
      <formula>"연"</formula>
    </cfRule>
    <cfRule type="cellIs" dxfId="11430" priority="1267" operator="equal">
      <formula>"연"</formula>
    </cfRule>
    <cfRule type="cellIs" dxfId="11429" priority="1268" operator="equal">
      <formula>"연"</formula>
    </cfRule>
    <cfRule type="cellIs" dxfId="11428" priority="1269" operator="equal">
      <formula>"연"</formula>
    </cfRule>
    <cfRule type="cellIs" dxfId="11427" priority="1270" operator="equal">
      <formula>"연"</formula>
    </cfRule>
    <cfRule type="cellIs" dxfId="11426" priority="1271" operator="equal">
      <formula>"연"</formula>
    </cfRule>
    <cfRule type="cellIs" dxfId="11425" priority="1272" operator="equal">
      <formula>"연"</formula>
    </cfRule>
    <cfRule type="cellIs" dxfId="11424" priority="1273" operator="equal">
      <formula>"연"</formula>
    </cfRule>
    <cfRule type="cellIs" dxfId="11423" priority="1274" operator="equal">
      <formula>"연"</formula>
    </cfRule>
    <cfRule type="cellIs" dxfId="11422" priority="1275" operator="equal">
      <formula>"연"</formula>
    </cfRule>
    <cfRule type="cellIs" dxfId="11421" priority="1276" operator="equal">
      <formula>"연"</formula>
    </cfRule>
    <cfRule type="cellIs" dxfId="11420" priority="1277" operator="equal">
      <formula>"연"</formula>
    </cfRule>
    <cfRule type="cellIs" dxfId="11419" priority="1278" operator="equal">
      <formula>"연"</formula>
    </cfRule>
    <cfRule type="cellIs" dxfId="11418" priority="1279" operator="equal">
      <formula>"연"</formula>
    </cfRule>
    <cfRule type="cellIs" dxfId="11417" priority="1280" operator="equal">
      <formula>"연"</formula>
    </cfRule>
    <cfRule type="cellIs" dxfId="11416" priority="1281" operator="equal">
      <formula>"연"</formula>
    </cfRule>
    <cfRule type="cellIs" dxfId="11415" priority="1282" operator="equal">
      <formula>"연"</formula>
    </cfRule>
    <cfRule type="cellIs" dxfId="11414" priority="1283" operator="equal">
      <formula>"연"</formula>
    </cfRule>
    <cfRule type="cellIs" dxfId="11413" priority="1284" operator="equal">
      <formula>"연"</formula>
    </cfRule>
    <cfRule type="cellIs" dxfId="11412" priority="1285" operator="equal">
      <formula>"연"</formula>
    </cfRule>
    <cfRule type="cellIs" dxfId="11411" priority="1286" operator="equal">
      <formula>"연"</formula>
    </cfRule>
  </conditionalFormatting>
  <conditionalFormatting sqref="L35:M35">
    <cfRule type="cellIs" dxfId="11410" priority="2493" operator="equal">
      <formula>"연"</formula>
    </cfRule>
    <cfRule type="cellIs" dxfId="11409" priority="2494" operator="equal">
      <formula>"연"</formula>
    </cfRule>
    <cfRule type="cellIs" dxfId="11408" priority="2495" operator="equal">
      <formula>"연"</formula>
    </cfRule>
  </conditionalFormatting>
  <conditionalFormatting sqref="L36:M36">
    <cfRule type="cellIs" dxfId="11407" priority="480" operator="equal">
      <formula>"연"</formula>
    </cfRule>
  </conditionalFormatting>
  <conditionalFormatting sqref="L37:M37">
    <cfRule type="cellIs" dxfId="11406" priority="1287" operator="equal">
      <formula>"연"</formula>
    </cfRule>
    <cfRule type="cellIs" dxfId="11405" priority="1288" operator="equal">
      <formula>"연"</formula>
    </cfRule>
  </conditionalFormatting>
  <conditionalFormatting sqref="L34:N34">
    <cfRule type="cellIs" dxfId="11404" priority="1260" operator="equal">
      <formula>"연"</formula>
    </cfRule>
    <cfRule type="cellIs" dxfId="11403" priority="1261" operator="equal">
      <formula>"연"</formula>
    </cfRule>
  </conditionalFormatting>
  <conditionalFormatting sqref="M16">
    <cfRule type="cellIs" dxfId="11402" priority="2709" operator="equal">
      <formula>"연"</formula>
    </cfRule>
    <cfRule type="cellIs" dxfId="11401" priority="2710" operator="equal">
      <formula>"연"</formula>
    </cfRule>
    <cfRule type="cellIs" dxfId="11400" priority="2711" operator="equal">
      <formula>"연"</formula>
    </cfRule>
    <cfRule type="cellIs" dxfId="11399" priority="2712" operator="equal">
      <formula>"연"</formula>
    </cfRule>
    <cfRule type="cellIs" dxfId="11398" priority="2713" operator="equal">
      <formula>"연"</formula>
    </cfRule>
    <cfRule type="cellIs" dxfId="11397" priority="2714" operator="equal">
      <formula>"연"</formula>
    </cfRule>
    <cfRule type="cellIs" dxfId="11396" priority="2715" operator="equal">
      <formula>"연"</formula>
    </cfRule>
    <cfRule type="cellIs" dxfId="11395" priority="2716" operator="equal">
      <formula>"연"</formula>
    </cfRule>
  </conditionalFormatting>
  <conditionalFormatting sqref="M18">
    <cfRule type="cellIs" dxfId="11394" priority="3070" operator="equal">
      <formula>"연"</formula>
    </cfRule>
    <cfRule type="cellIs" dxfId="11393" priority="3071" operator="equal">
      <formula>"연"</formula>
    </cfRule>
    <cfRule type="cellIs" dxfId="11392" priority="3072" operator="equal">
      <formula>"연"</formula>
    </cfRule>
    <cfRule type="cellIs" dxfId="11391" priority="3073" operator="equal">
      <formula>"연"</formula>
    </cfRule>
    <cfRule type="cellIs" dxfId="11390" priority="3074" operator="equal">
      <formula>"연"</formula>
    </cfRule>
    <cfRule type="cellIs" dxfId="11389" priority="3075" operator="equal">
      <formula>"연"</formula>
    </cfRule>
    <cfRule type="cellIs" dxfId="11388" priority="3076" operator="equal">
      <formula>"연"</formula>
    </cfRule>
    <cfRule type="cellIs" dxfId="11387" priority="3077" operator="equal">
      <formula>"연"</formula>
    </cfRule>
  </conditionalFormatting>
  <conditionalFormatting sqref="M20">
    <cfRule type="cellIs" dxfId="11386" priority="3062" operator="equal">
      <formula>"연"</formula>
    </cfRule>
    <cfRule type="cellIs" dxfId="11385" priority="3063" operator="equal">
      <formula>"연"</formula>
    </cfRule>
    <cfRule type="cellIs" dxfId="11384" priority="3064" operator="equal">
      <formula>"연"</formula>
    </cfRule>
    <cfRule type="cellIs" dxfId="11383" priority="3065" operator="equal">
      <formula>"연"</formula>
    </cfRule>
    <cfRule type="cellIs" dxfId="11382" priority="3066" operator="equal">
      <formula>"연"</formula>
    </cfRule>
    <cfRule type="cellIs" dxfId="11381" priority="3067" operator="equal">
      <formula>"연"</formula>
    </cfRule>
    <cfRule type="cellIs" dxfId="11380" priority="3068" operator="equal">
      <formula>"연"</formula>
    </cfRule>
    <cfRule type="cellIs" dxfId="11379" priority="3069" operator="equal">
      <formula>"연"</formula>
    </cfRule>
  </conditionalFormatting>
  <conditionalFormatting sqref="M34">
    <cfRule type="cellIs" dxfId="11378" priority="1234" operator="equal">
      <formula>"연"</formula>
    </cfRule>
    <cfRule type="cellIs" dxfId="11377" priority="1235" operator="equal">
      <formula>"연"</formula>
    </cfRule>
    <cfRule type="cellIs" dxfId="11376" priority="1236" operator="equal">
      <formula>"연"</formula>
    </cfRule>
    <cfRule type="cellIs" dxfId="11375" priority="1237" operator="equal">
      <formula>"연"</formula>
    </cfRule>
    <cfRule type="cellIs" dxfId="11374" priority="1238" operator="equal">
      <formula>"연"</formula>
    </cfRule>
    <cfRule type="cellIs" dxfId="11373" priority="1239" operator="equal">
      <formula>"연"</formula>
    </cfRule>
    <cfRule type="cellIs" dxfId="11372" priority="1240" operator="equal">
      <formula>"연"</formula>
    </cfRule>
    <cfRule type="cellIs" dxfId="11371" priority="1241" operator="equal">
      <formula>"연"</formula>
    </cfRule>
    <cfRule type="cellIs" dxfId="11370" priority="1242" operator="equal">
      <formula>"연"</formula>
    </cfRule>
    <cfRule type="cellIs" dxfId="11369" priority="1243" operator="equal">
      <formula>"연"</formula>
    </cfRule>
    <cfRule type="cellIs" dxfId="11368" priority="1244" operator="equal">
      <formula>"연"</formula>
    </cfRule>
    <cfRule type="cellIs" dxfId="11367" priority="1245" operator="equal">
      <formula>"연"</formula>
    </cfRule>
    <cfRule type="cellIs" dxfId="11366" priority="1246" operator="equal">
      <formula>"연"</formula>
    </cfRule>
    <cfRule type="cellIs" dxfId="11365" priority="1247" operator="equal">
      <formula>"연"</formula>
    </cfRule>
    <cfRule type="cellIs" dxfId="11364" priority="1248" operator="equal">
      <formula>"연"</formula>
    </cfRule>
    <cfRule type="cellIs" dxfId="11363" priority="1249" operator="equal">
      <formula>"연"</formula>
    </cfRule>
    <cfRule type="cellIs" dxfId="11362" priority="1250" operator="equal">
      <formula>"연"</formula>
    </cfRule>
    <cfRule type="cellIs" dxfId="11361" priority="1251" operator="equal">
      <formula>"연"</formula>
    </cfRule>
    <cfRule type="cellIs" dxfId="11360" priority="1252" operator="equal">
      <formula>"연"</formula>
    </cfRule>
    <cfRule type="cellIs" dxfId="11359" priority="1253" operator="equal">
      <formula>"연"</formula>
    </cfRule>
    <cfRule type="cellIs" dxfId="11358" priority="1254" operator="equal">
      <formula>"연"</formula>
    </cfRule>
    <cfRule type="cellIs" dxfId="11357" priority="1255" operator="equal">
      <formula>"연"</formula>
    </cfRule>
    <cfRule type="cellIs" dxfId="11356" priority="1256" operator="equal">
      <formula>"연"</formula>
    </cfRule>
    <cfRule type="cellIs" dxfId="11355" priority="1257" operator="equal">
      <formula>"연"</formula>
    </cfRule>
    <cfRule type="cellIs" dxfId="11354" priority="1258" operator="equal">
      <formula>"연"</formula>
    </cfRule>
    <cfRule type="cellIs" dxfId="11353" priority="1259" operator="equal">
      <formula>"연"</formula>
    </cfRule>
  </conditionalFormatting>
  <conditionalFormatting sqref="M35">
    <cfRule type="cellIs" dxfId="11352" priority="2468" operator="equal">
      <formula>"연"</formula>
    </cfRule>
    <cfRule type="cellIs" dxfId="11351" priority="2469" operator="equal">
      <formula>"연"</formula>
    </cfRule>
    <cfRule type="cellIs" dxfId="11350" priority="2470" operator="equal">
      <formula>"연"</formula>
    </cfRule>
    <cfRule type="cellIs" dxfId="11349" priority="2471" operator="equal">
      <formula>"연"</formula>
    </cfRule>
    <cfRule type="cellIs" dxfId="11348" priority="2472" operator="equal">
      <formula>"연"</formula>
    </cfRule>
    <cfRule type="cellIs" dxfId="11347" priority="2473" operator="equal">
      <formula>"연"</formula>
    </cfRule>
    <cfRule type="cellIs" dxfId="11346" priority="2474" operator="equal">
      <formula>"연"</formula>
    </cfRule>
    <cfRule type="cellIs" dxfId="11345" priority="2475" operator="equal">
      <formula>"연"</formula>
    </cfRule>
    <cfRule type="cellIs" dxfId="11344" priority="2476" operator="equal">
      <formula>"연"</formula>
    </cfRule>
    <cfRule type="cellIs" dxfId="11343" priority="2477" operator="equal">
      <formula>"연"</formula>
    </cfRule>
    <cfRule type="cellIs" dxfId="11342" priority="2478" operator="equal">
      <formula>"연"</formula>
    </cfRule>
    <cfRule type="cellIs" dxfId="11341" priority="2479" operator="equal">
      <formula>"연"</formula>
    </cfRule>
    <cfRule type="cellIs" dxfId="11340" priority="2480" operator="equal">
      <formula>"연"</formula>
    </cfRule>
    <cfRule type="cellIs" dxfId="11339" priority="2481" operator="equal">
      <formula>"연"</formula>
    </cfRule>
    <cfRule type="cellIs" dxfId="11338" priority="2482" operator="equal">
      <formula>"연"</formula>
    </cfRule>
    <cfRule type="cellIs" dxfId="11337" priority="2483" operator="equal">
      <formula>"연"</formula>
    </cfRule>
    <cfRule type="cellIs" dxfId="11336" priority="2484" operator="equal">
      <formula>"연"</formula>
    </cfRule>
    <cfRule type="cellIs" dxfId="11335" priority="2485" operator="equal">
      <formula>"연"</formula>
    </cfRule>
    <cfRule type="cellIs" dxfId="11334" priority="2486" operator="equal">
      <formula>"연"</formula>
    </cfRule>
    <cfRule type="cellIs" dxfId="11333" priority="2487" operator="equal">
      <formula>"연"</formula>
    </cfRule>
    <cfRule type="cellIs" dxfId="11332" priority="2488" operator="equal">
      <formula>"연"</formula>
    </cfRule>
    <cfRule type="cellIs" dxfId="11331" priority="2489" operator="equal">
      <formula>"연"</formula>
    </cfRule>
    <cfRule type="cellIs" dxfId="11330" priority="2490" operator="equal">
      <formula>"연"</formula>
    </cfRule>
    <cfRule type="cellIs" dxfId="11329" priority="2491" operator="equal">
      <formula>"연"</formula>
    </cfRule>
    <cfRule type="cellIs" dxfId="11328" priority="2492" operator="equal">
      <formula>"연"</formula>
    </cfRule>
  </conditionalFormatting>
  <conditionalFormatting sqref="M36">
    <cfRule type="cellIs" dxfId="11327" priority="462" operator="equal">
      <formula>"연"</formula>
    </cfRule>
    <cfRule type="cellIs" dxfId="11326" priority="463" operator="equal">
      <formula>"연"</formula>
    </cfRule>
    <cfRule type="cellIs" dxfId="11325" priority="464" operator="equal">
      <formula>"연"</formula>
    </cfRule>
    <cfRule type="cellIs" dxfId="11324" priority="465" operator="equal">
      <formula>"연"</formula>
    </cfRule>
    <cfRule type="cellIs" dxfId="11323" priority="466" operator="equal">
      <formula>"연"</formula>
    </cfRule>
    <cfRule type="cellIs" dxfId="11322" priority="467" operator="equal">
      <formula>"연"</formula>
    </cfRule>
    <cfRule type="cellIs" dxfId="11321" priority="468" operator="equal">
      <formula>"연"</formula>
    </cfRule>
    <cfRule type="cellIs" dxfId="11320" priority="469" operator="equal">
      <formula>"연"</formula>
    </cfRule>
    <cfRule type="cellIs" dxfId="11319" priority="470" operator="equal">
      <formula>"연"</formula>
    </cfRule>
    <cfRule type="cellIs" dxfId="11318" priority="471" operator="equal">
      <formula>"연"</formula>
    </cfRule>
    <cfRule type="cellIs" dxfId="11317" priority="472" operator="equal">
      <formula>"연"</formula>
    </cfRule>
    <cfRule type="cellIs" dxfId="11316" priority="473" operator="equal">
      <formula>"연"</formula>
    </cfRule>
    <cfRule type="cellIs" dxfId="11315" priority="474" operator="equal">
      <formula>"연"</formula>
    </cfRule>
    <cfRule type="cellIs" dxfId="11314" priority="475" operator="equal">
      <formula>"연"</formula>
    </cfRule>
    <cfRule type="cellIs" dxfId="11313" priority="476" operator="equal">
      <formula>"연"</formula>
    </cfRule>
    <cfRule type="cellIs" dxfId="11312" priority="477" operator="equal">
      <formula>"연"</formula>
    </cfRule>
    <cfRule type="cellIs" dxfId="11311" priority="478" operator="equal">
      <formula>"연"</formula>
    </cfRule>
    <cfRule type="cellIs" dxfId="11310" priority="479" operator="equal">
      <formula>"연"</formula>
    </cfRule>
    <cfRule type="cellIs" dxfId="11309" priority="481" operator="equal">
      <formula>"연"</formula>
    </cfRule>
  </conditionalFormatting>
  <conditionalFormatting sqref="M37">
    <cfRule type="cellIs" dxfId="11308" priority="1878" operator="equal">
      <formula>"연"</formula>
    </cfRule>
    <cfRule type="cellIs" dxfId="11307" priority="1879" operator="equal">
      <formula>"연"</formula>
    </cfRule>
    <cfRule type="cellIs" dxfId="11306" priority="1880" operator="equal">
      <formula>"연"</formula>
    </cfRule>
    <cfRule type="cellIs" dxfId="11305" priority="1881" operator="equal">
      <formula>"연"</formula>
    </cfRule>
    <cfRule type="cellIs" dxfId="11304" priority="1882" operator="equal">
      <formula>"연"</formula>
    </cfRule>
    <cfRule type="cellIs" dxfId="11303" priority="1883" operator="equal">
      <formula>"연"</formula>
    </cfRule>
    <cfRule type="cellIs" dxfId="11302" priority="1884" operator="equal">
      <formula>"연"</formula>
    </cfRule>
    <cfRule type="cellIs" dxfId="11301" priority="1885" operator="equal">
      <formula>"연"</formula>
    </cfRule>
    <cfRule type="cellIs" dxfId="11300" priority="1886" operator="equal">
      <formula>"연"</formula>
    </cfRule>
    <cfRule type="cellIs" dxfId="11299" priority="1887" operator="equal">
      <formula>"연"</formula>
    </cfRule>
    <cfRule type="cellIs" dxfId="11298" priority="1888" operator="equal">
      <formula>"연"</formula>
    </cfRule>
    <cfRule type="cellIs" dxfId="11297" priority="1889" operator="equal">
      <formula>"연"</formula>
    </cfRule>
    <cfRule type="cellIs" dxfId="11296" priority="1890" operator="equal">
      <formula>"연"</formula>
    </cfRule>
    <cfRule type="cellIs" dxfId="11295" priority="1891" operator="equal">
      <formula>"연"</formula>
    </cfRule>
    <cfRule type="cellIs" dxfId="11294" priority="1892" operator="equal">
      <formula>"연"</formula>
    </cfRule>
    <cfRule type="cellIs" dxfId="11293" priority="1893" operator="equal">
      <formula>"연"</formula>
    </cfRule>
    <cfRule type="cellIs" dxfId="11292" priority="1894" operator="equal">
      <formula>"연"</formula>
    </cfRule>
    <cfRule type="cellIs" dxfId="11291" priority="1895" operator="equal">
      <formula>"연"</formula>
    </cfRule>
  </conditionalFormatting>
  <conditionalFormatting sqref="M35:N35">
    <cfRule type="cellIs" dxfId="11290" priority="2467" operator="equal">
      <formula>"연"</formula>
    </cfRule>
  </conditionalFormatting>
  <conditionalFormatting sqref="N14:N16">
    <cfRule type="cellIs" dxfId="11289" priority="2733" operator="equal">
      <formula>"연"</formula>
    </cfRule>
  </conditionalFormatting>
  <conditionalFormatting sqref="N34">
    <cfRule type="cellIs" dxfId="11288" priority="1860" operator="equal">
      <formula>"연"</formula>
    </cfRule>
    <cfRule type="cellIs" dxfId="11287" priority="1861" operator="equal">
      <formula>"연"</formula>
    </cfRule>
    <cfRule type="cellIs" dxfId="11286" priority="1862" operator="equal">
      <formula>"연"</formula>
    </cfRule>
    <cfRule type="cellIs" dxfId="11285" priority="1863" operator="equal">
      <formula>"연"</formula>
    </cfRule>
    <cfRule type="cellIs" dxfId="11284" priority="1864" operator="equal">
      <formula>"연"</formula>
    </cfRule>
    <cfRule type="cellIs" dxfId="11283" priority="1865" operator="equal">
      <formula>"연"</formula>
    </cfRule>
    <cfRule type="cellIs" dxfId="11282" priority="1866" operator="equal">
      <formula>"연"</formula>
    </cfRule>
    <cfRule type="cellIs" dxfId="11281" priority="1867" operator="equal">
      <formula>"연"</formula>
    </cfRule>
    <cfRule type="cellIs" dxfId="11280" priority="1868" operator="equal">
      <formula>"연"</formula>
    </cfRule>
    <cfRule type="cellIs" dxfId="11279" priority="1869" operator="equal">
      <formula>"연"</formula>
    </cfRule>
    <cfRule type="cellIs" dxfId="11278" priority="1870" operator="equal">
      <formula>"연"</formula>
    </cfRule>
    <cfRule type="cellIs" dxfId="11277" priority="1871" operator="equal">
      <formula>"연"</formula>
    </cfRule>
    <cfRule type="cellIs" dxfId="11276" priority="1872" operator="equal">
      <formula>"연"</formula>
    </cfRule>
    <cfRule type="cellIs" dxfId="11275" priority="1873" operator="equal">
      <formula>"연"</formula>
    </cfRule>
    <cfRule type="cellIs" dxfId="11274" priority="1874" operator="equal">
      <formula>"연"</formula>
    </cfRule>
    <cfRule type="cellIs" dxfId="11273" priority="1875" operator="equal">
      <formula>"연"</formula>
    </cfRule>
    <cfRule type="cellIs" dxfId="11272" priority="1876" operator="equal">
      <formula>"연"</formula>
    </cfRule>
    <cfRule type="cellIs" dxfId="11271" priority="1877" operator="equal">
      <formula>"연"</formula>
    </cfRule>
  </conditionalFormatting>
  <conditionalFormatting sqref="N35">
    <cfRule type="cellIs" dxfId="11270" priority="2440" operator="equal">
      <formula>"연"</formula>
    </cfRule>
    <cfRule type="cellIs" dxfId="11269" priority="2441" operator="equal">
      <formula>"연"</formula>
    </cfRule>
    <cfRule type="cellIs" dxfId="11268" priority="2442" operator="equal">
      <formula>"연"</formula>
    </cfRule>
    <cfRule type="cellIs" dxfId="11267" priority="2443" operator="equal">
      <formula>"연"</formula>
    </cfRule>
    <cfRule type="cellIs" dxfId="11266" priority="2444" operator="equal">
      <formula>"연"</formula>
    </cfRule>
    <cfRule type="cellIs" dxfId="11265" priority="2445" operator="equal">
      <formula>"연"</formula>
    </cfRule>
    <cfRule type="cellIs" dxfId="11264" priority="2446" operator="equal">
      <formula>"연"</formula>
    </cfRule>
    <cfRule type="cellIs" dxfId="11263" priority="2447" operator="equal">
      <formula>"연"</formula>
    </cfRule>
    <cfRule type="cellIs" dxfId="11262" priority="2448" operator="equal">
      <formula>"연"</formula>
    </cfRule>
    <cfRule type="cellIs" dxfId="11261" priority="2449" operator="equal">
      <formula>"연"</formula>
    </cfRule>
    <cfRule type="cellIs" dxfId="11260" priority="2450" operator="equal">
      <formula>"연"</formula>
    </cfRule>
    <cfRule type="cellIs" dxfId="11259" priority="2451" operator="equal">
      <formula>"연"</formula>
    </cfRule>
    <cfRule type="cellIs" dxfId="11258" priority="2452" operator="equal">
      <formula>"연"</formula>
    </cfRule>
    <cfRule type="cellIs" dxfId="11257" priority="2453" operator="equal">
      <formula>"연"</formula>
    </cfRule>
    <cfRule type="cellIs" dxfId="11256" priority="2454" operator="equal">
      <formula>"연"</formula>
    </cfRule>
    <cfRule type="cellIs" dxfId="11255" priority="2455" operator="equal">
      <formula>"연"</formula>
    </cfRule>
    <cfRule type="cellIs" dxfId="11254" priority="2456" operator="equal">
      <formula>"연"</formula>
    </cfRule>
    <cfRule type="cellIs" dxfId="11253" priority="2457" operator="equal">
      <formula>"연"</formula>
    </cfRule>
    <cfRule type="cellIs" dxfId="11252" priority="2458" operator="equal">
      <formula>"연"</formula>
    </cfRule>
    <cfRule type="cellIs" dxfId="11251" priority="2459" operator="equal">
      <formula>"연"</formula>
    </cfRule>
    <cfRule type="cellIs" dxfId="11250" priority="2460" operator="equal">
      <formula>"연"</formula>
    </cfRule>
    <cfRule type="cellIs" dxfId="11249" priority="2461" operator="equal">
      <formula>"연"</formula>
    </cfRule>
    <cfRule type="cellIs" dxfId="11248" priority="2462" operator="equal">
      <formula>"연"</formula>
    </cfRule>
    <cfRule type="cellIs" dxfId="11247" priority="2463" operator="equal">
      <formula>"연"</formula>
    </cfRule>
    <cfRule type="cellIs" dxfId="11246" priority="2464" operator="equal">
      <formula>"연"</formula>
    </cfRule>
    <cfRule type="cellIs" dxfId="11245" priority="2465" operator="equal">
      <formula>"연"</formula>
    </cfRule>
    <cfRule type="cellIs" dxfId="11244" priority="2466" operator="equal">
      <formula>"연"</formula>
    </cfRule>
  </conditionalFormatting>
  <conditionalFormatting sqref="N36">
    <cfRule type="cellIs" dxfId="11243" priority="2108" operator="equal">
      <formula>"연"</formula>
    </cfRule>
    <cfRule type="cellIs" dxfId="11242" priority="2109" operator="equal">
      <formula>"연"</formula>
    </cfRule>
    <cfRule type="cellIs" dxfId="11241" priority="2110" operator="equal">
      <formula>"연"</formula>
    </cfRule>
    <cfRule type="cellIs" dxfId="11240" priority="2111" operator="equal">
      <formula>"연"</formula>
    </cfRule>
    <cfRule type="cellIs" dxfId="11239" priority="2112" operator="equal">
      <formula>"연"</formula>
    </cfRule>
    <cfRule type="cellIs" dxfId="11238" priority="2113" operator="equal">
      <formula>"연"</formula>
    </cfRule>
    <cfRule type="cellIs" dxfId="11237" priority="2114" operator="equal">
      <formula>"연"</formula>
    </cfRule>
    <cfRule type="cellIs" dxfId="11236" priority="2115" operator="equal">
      <formula>"연"</formula>
    </cfRule>
    <cfRule type="cellIs" dxfId="11235" priority="2116" operator="equal">
      <formula>"연"</formula>
    </cfRule>
    <cfRule type="cellIs" dxfId="11234" priority="2117" operator="equal">
      <formula>"연"</formula>
    </cfRule>
    <cfRule type="cellIs" dxfId="11233" priority="2118" operator="equal">
      <formula>"연"</formula>
    </cfRule>
    <cfRule type="cellIs" dxfId="11232" priority="2119" operator="equal">
      <formula>"연"</formula>
    </cfRule>
    <cfRule type="cellIs" dxfId="11231" priority="2120" operator="equal">
      <formula>"연"</formula>
    </cfRule>
    <cfRule type="cellIs" dxfId="11230" priority="2121" operator="equal">
      <formula>"연"</formula>
    </cfRule>
    <cfRule type="cellIs" dxfId="11229" priority="2122" operator="equal">
      <formula>"연"</formula>
    </cfRule>
    <cfRule type="cellIs" dxfId="11228" priority="2123" operator="equal">
      <formula>"연"</formula>
    </cfRule>
    <cfRule type="cellIs" dxfId="11227" priority="2124" operator="equal">
      <formula>"연"</formula>
    </cfRule>
    <cfRule type="cellIs" dxfId="11226" priority="2125" operator="equal">
      <formula>"연"</formula>
    </cfRule>
  </conditionalFormatting>
  <conditionalFormatting sqref="N37">
    <cfRule type="cellIs" dxfId="11225" priority="1207" operator="equal">
      <formula>"연"</formula>
    </cfRule>
    <cfRule type="cellIs" dxfId="11224" priority="1208" operator="equal">
      <formula>"연"</formula>
    </cfRule>
    <cfRule type="cellIs" dxfId="11223" priority="1209" operator="equal">
      <formula>"연"</formula>
    </cfRule>
    <cfRule type="cellIs" dxfId="11222" priority="1210" operator="equal">
      <formula>"연"</formula>
    </cfRule>
    <cfRule type="cellIs" dxfId="11221" priority="1211" operator="equal">
      <formula>"연"</formula>
    </cfRule>
    <cfRule type="cellIs" dxfId="11220" priority="1212" operator="equal">
      <formula>"연"</formula>
    </cfRule>
    <cfRule type="cellIs" dxfId="11219" priority="1213" operator="equal">
      <formula>"연"</formula>
    </cfRule>
    <cfRule type="cellIs" dxfId="11218" priority="1214" operator="equal">
      <formula>"연"</formula>
    </cfRule>
    <cfRule type="cellIs" dxfId="11217" priority="1215" operator="equal">
      <formula>"연"</formula>
    </cfRule>
    <cfRule type="cellIs" dxfId="11216" priority="1216" operator="equal">
      <formula>"연"</formula>
    </cfRule>
    <cfRule type="cellIs" dxfId="11215" priority="1217" operator="equal">
      <formula>"연"</formula>
    </cfRule>
    <cfRule type="cellIs" dxfId="11214" priority="1218" operator="equal">
      <formula>"연"</formula>
    </cfRule>
    <cfRule type="cellIs" dxfId="11213" priority="1219" operator="equal">
      <formula>"연"</formula>
    </cfRule>
    <cfRule type="cellIs" dxfId="11212" priority="1220" operator="equal">
      <formula>"연"</formula>
    </cfRule>
    <cfRule type="cellIs" dxfId="11211" priority="1221" operator="equal">
      <formula>"연"</formula>
    </cfRule>
    <cfRule type="cellIs" dxfId="11210" priority="1222" operator="equal">
      <formula>"연"</formula>
    </cfRule>
    <cfRule type="cellIs" dxfId="11209" priority="1223" operator="equal">
      <formula>"연"</formula>
    </cfRule>
    <cfRule type="cellIs" dxfId="11208" priority="1224" operator="equal">
      <formula>"연"</formula>
    </cfRule>
    <cfRule type="cellIs" dxfId="11207" priority="1225" operator="equal">
      <formula>"연"</formula>
    </cfRule>
    <cfRule type="cellIs" dxfId="11206" priority="1226" operator="equal">
      <formula>"연"</formula>
    </cfRule>
    <cfRule type="cellIs" dxfId="11205" priority="1227" operator="equal">
      <formula>"연"</formula>
    </cfRule>
    <cfRule type="cellIs" dxfId="11204" priority="1228" operator="equal">
      <formula>"연"</formula>
    </cfRule>
    <cfRule type="cellIs" dxfId="11203" priority="1229" operator="equal">
      <formula>"연"</formula>
    </cfRule>
    <cfRule type="cellIs" dxfId="11202" priority="1230" operator="equal">
      <formula>"연"</formula>
    </cfRule>
    <cfRule type="cellIs" dxfId="11201" priority="1231" operator="equal">
      <formula>"연"</formula>
    </cfRule>
    <cfRule type="cellIs" dxfId="11200" priority="1232" operator="equal">
      <formula>"연"</formula>
    </cfRule>
    <cfRule type="cellIs" dxfId="11199" priority="1233" operator="equal">
      <formula>"연"</formula>
    </cfRule>
  </conditionalFormatting>
  <conditionalFormatting sqref="N36:O36">
    <cfRule type="cellIs" dxfId="11198" priority="1856" operator="equal">
      <formula>"연"</formula>
    </cfRule>
    <cfRule type="cellIs" dxfId="11197" priority="1857" operator="equal">
      <formula>"연"</formula>
    </cfRule>
  </conditionalFormatting>
  <conditionalFormatting sqref="N37:O37">
    <cfRule type="cellIs" dxfId="11196" priority="268" operator="equal">
      <formula>"연"</formula>
    </cfRule>
  </conditionalFormatting>
  <conditionalFormatting sqref="N35:P35">
    <cfRule type="cellIs" dxfId="11195" priority="2318" operator="equal">
      <formula>"연"</formula>
    </cfRule>
  </conditionalFormatting>
  <conditionalFormatting sqref="O30:O31">
    <cfRule type="cellIs" dxfId="11194" priority="3537" operator="equal">
      <formula>"연"</formula>
    </cfRule>
  </conditionalFormatting>
  <conditionalFormatting sqref="O34">
    <cfRule type="cellIs" dxfId="11193" priority="1180" operator="equal">
      <formula>"연"</formula>
    </cfRule>
    <cfRule type="cellIs" dxfId="11192" priority="1181" operator="equal">
      <formula>"연"</formula>
    </cfRule>
    <cfRule type="cellIs" dxfId="11191" priority="1182" operator="equal">
      <formula>"연"</formula>
    </cfRule>
    <cfRule type="cellIs" dxfId="11190" priority="1183" operator="equal">
      <formula>"연"</formula>
    </cfRule>
    <cfRule type="cellIs" dxfId="11189" priority="1184" operator="equal">
      <formula>"연"</formula>
    </cfRule>
    <cfRule type="cellIs" dxfId="11188" priority="1185" operator="equal">
      <formula>"연"</formula>
    </cfRule>
    <cfRule type="cellIs" dxfId="11187" priority="1186" operator="equal">
      <formula>"연"</formula>
    </cfRule>
    <cfRule type="cellIs" dxfId="11186" priority="1187" operator="equal">
      <formula>"연"</formula>
    </cfRule>
    <cfRule type="cellIs" dxfId="11185" priority="1188" operator="equal">
      <formula>"연"</formula>
    </cfRule>
    <cfRule type="cellIs" dxfId="11184" priority="1189" operator="equal">
      <formula>"연"</formula>
    </cfRule>
    <cfRule type="cellIs" dxfId="11183" priority="1190" operator="equal">
      <formula>"연"</formula>
    </cfRule>
    <cfRule type="cellIs" dxfId="11182" priority="1191" operator="equal">
      <formula>"연"</formula>
    </cfRule>
    <cfRule type="cellIs" dxfId="11181" priority="1192" operator="equal">
      <formula>"연"</formula>
    </cfRule>
    <cfRule type="cellIs" dxfId="11180" priority="1193" operator="equal">
      <formula>"연"</formula>
    </cfRule>
    <cfRule type="cellIs" dxfId="11179" priority="1194" operator="equal">
      <formula>"연"</formula>
    </cfRule>
    <cfRule type="cellIs" dxfId="11178" priority="1195" operator="equal">
      <formula>"연"</formula>
    </cfRule>
    <cfRule type="cellIs" dxfId="11177" priority="1196" operator="equal">
      <formula>"연"</formula>
    </cfRule>
    <cfRule type="cellIs" dxfId="11176" priority="1197" operator="equal">
      <formula>"연"</formula>
    </cfRule>
    <cfRule type="cellIs" dxfId="11175" priority="1198" operator="equal">
      <formula>"연"</formula>
    </cfRule>
    <cfRule type="cellIs" dxfId="11174" priority="1199" operator="equal">
      <formula>"연"</formula>
    </cfRule>
    <cfRule type="cellIs" dxfId="11173" priority="1200" operator="equal">
      <formula>"연"</formula>
    </cfRule>
    <cfRule type="cellIs" dxfId="11172" priority="1201" operator="equal">
      <formula>"연"</formula>
    </cfRule>
    <cfRule type="cellIs" dxfId="11171" priority="1202" operator="equal">
      <formula>"연"</formula>
    </cfRule>
    <cfRule type="cellIs" dxfId="11170" priority="1203" operator="equal">
      <formula>"연"</formula>
    </cfRule>
    <cfRule type="cellIs" dxfId="11169" priority="1204" operator="equal">
      <formula>"연"</formula>
    </cfRule>
    <cfRule type="cellIs" dxfId="11168" priority="1205" operator="equal">
      <formula>"연"</formula>
    </cfRule>
    <cfRule type="cellIs" dxfId="11167" priority="1206" operator="equal">
      <formula>"연"</formula>
    </cfRule>
  </conditionalFormatting>
  <conditionalFormatting sqref="O35">
    <cfRule type="cellIs" dxfId="11166" priority="2301" operator="equal">
      <formula>"연"</formula>
    </cfRule>
    <cfRule type="cellIs" dxfId="11165" priority="2302" operator="equal">
      <formula>"연"</formula>
    </cfRule>
    <cfRule type="cellIs" dxfId="11164" priority="2303" operator="equal">
      <formula>"연"</formula>
    </cfRule>
    <cfRule type="cellIs" dxfId="11163" priority="2304" operator="equal">
      <formula>"연"</formula>
    </cfRule>
    <cfRule type="cellIs" dxfId="11162" priority="2305" operator="equal">
      <formula>"연"</formula>
    </cfRule>
    <cfRule type="cellIs" dxfId="11161" priority="2306" operator="equal">
      <formula>"연"</formula>
    </cfRule>
    <cfRule type="cellIs" dxfId="11160" priority="2307" operator="equal">
      <formula>"연"</formula>
    </cfRule>
    <cfRule type="cellIs" dxfId="11159" priority="2308" operator="equal">
      <formula>"연"</formula>
    </cfRule>
    <cfRule type="cellIs" dxfId="11158" priority="2309" operator="equal">
      <formula>"연"</formula>
    </cfRule>
    <cfRule type="cellIs" dxfId="11157" priority="2310" operator="equal">
      <formula>"연"</formula>
    </cfRule>
    <cfRule type="cellIs" dxfId="11156" priority="2311" operator="equal">
      <formula>"연"</formula>
    </cfRule>
    <cfRule type="cellIs" dxfId="11155" priority="2312" operator="equal">
      <formula>"연"</formula>
    </cfRule>
    <cfRule type="cellIs" dxfId="11154" priority="2313" operator="equal">
      <formula>"연"</formula>
    </cfRule>
    <cfRule type="cellIs" dxfId="11153" priority="2314" operator="equal">
      <formula>"연"</formula>
    </cfRule>
    <cfRule type="cellIs" dxfId="11152" priority="2315" operator="equal">
      <formula>"연"</formula>
    </cfRule>
    <cfRule type="cellIs" dxfId="11151" priority="2316" operator="equal">
      <formula>"연"</formula>
    </cfRule>
    <cfRule type="cellIs" dxfId="11150" priority="2317" operator="equal">
      <formula>"연"</formula>
    </cfRule>
    <cfRule type="cellIs" dxfId="11149" priority="2319" operator="equal">
      <formula>"연"</formula>
    </cfRule>
  </conditionalFormatting>
  <conditionalFormatting sqref="O35:O36">
    <cfRule type="cellIs" dxfId="11148" priority="1858" operator="equal">
      <formula>"연"</formula>
    </cfRule>
  </conditionalFormatting>
  <conditionalFormatting sqref="O36">
    <cfRule type="cellIs" dxfId="11147" priority="1842" operator="equal">
      <formula>"연"</formula>
    </cfRule>
    <cfRule type="cellIs" dxfId="11146" priority="1843" operator="equal">
      <formula>"연"</formula>
    </cfRule>
    <cfRule type="cellIs" dxfId="11145" priority="1844" operator="equal">
      <formula>"연"</formula>
    </cfRule>
    <cfRule type="cellIs" dxfId="11144" priority="1845" operator="equal">
      <formula>"연"</formula>
    </cfRule>
    <cfRule type="cellIs" dxfId="11143" priority="1846" operator="equal">
      <formula>"연"</formula>
    </cfRule>
    <cfRule type="cellIs" dxfId="11142" priority="1847" operator="equal">
      <formula>"연"</formula>
    </cfRule>
    <cfRule type="cellIs" dxfId="11141" priority="1848" operator="equal">
      <formula>"연"</formula>
    </cfRule>
    <cfRule type="cellIs" dxfId="11140" priority="1849" operator="equal">
      <formula>"연"</formula>
    </cfRule>
    <cfRule type="cellIs" dxfId="11139" priority="1850" operator="equal">
      <formula>"연"</formula>
    </cfRule>
    <cfRule type="cellIs" dxfId="11138" priority="1851" operator="equal">
      <formula>"연"</formula>
    </cfRule>
    <cfRule type="cellIs" dxfId="11137" priority="1852" operator="equal">
      <formula>"연"</formula>
    </cfRule>
    <cfRule type="cellIs" dxfId="11136" priority="1853" operator="equal">
      <formula>"연"</formula>
    </cfRule>
    <cfRule type="cellIs" dxfId="11135" priority="1854" operator="equal">
      <formula>"연"</formula>
    </cfRule>
    <cfRule type="cellIs" dxfId="11134" priority="1855" operator="equal">
      <formula>"연"</formula>
    </cfRule>
    <cfRule type="cellIs" dxfId="11133" priority="1859" operator="equal">
      <formula>"연"</formula>
    </cfRule>
  </conditionalFormatting>
  <conditionalFormatting sqref="O37">
    <cfRule type="cellIs" dxfId="11132" priority="250" operator="equal">
      <formula>"연"</formula>
    </cfRule>
    <cfRule type="cellIs" dxfId="11131" priority="251" operator="equal">
      <formula>"연"</formula>
    </cfRule>
    <cfRule type="cellIs" dxfId="11130" priority="252" operator="equal">
      <formula>"연"</formula>
    </cfRule>
    <cfRule type="cellIs" dxfId="11129" priority="253" operator="equal">
      <formula>"연"</formula>
    </cfRule>
    <cfRule type="cellIs" dxfId="11128" priority="254" operator="equal">
      <formula>"연"</formula>
    </cfRule>
    <cfRule type="cellIs" dxfId="11127" priority="255" operator="equal">
      <formula>"연"</formula>
    </cfRule>
    <cfRule type="cellIs" dxfId="11126" priority="256" operator="equal">
      <formula>"연"</formula>
    </cfRule>
    <cfRule type="cellIs" dxfId="11125" priority="257" operator="equal">
      <formula>"연"</formula>
    </cfRule>
    <cfRule type="cellIs" dxfId="11124" priority="258" operator="equal">
      <formula>"연"</formula>
    </cfRule>
    <cfRule type="cellIs" dxfId="11123" priority="259" operator="equal">
      <formula>"연"</formula>
    </cfRule>
    <cfRule type="cellIs" dxfId="11122" priority="260" operator="equal">
      <formula>"연"</formula>
    </cfRule>
    <cfRule type="cellIs" dxfId="11121" priority="261" operator="equal">
      <formula>"연"</formula>
    </cfRule>
    <cfRule type="cellIs" dxfId="11120" priority="262" operator="equal">
      <formula>"연"</formula>
    </cfRule>
    <cfRule type="cellIs" dxfId="11119" priority="263" operator="equal">
      <formula>"연"</formula>
    </cfRule>
    <cfRule type="cellIs" dxfId="11118" priority="264" operator="equal">
      <formula>"연"</formula>
    </cfRule>
    <cfRule type="cellIs" dxfId="11117" priority="265" operator="equal">
      <formula>"연"</formula>
    </cfRule>
    <cfRule type="cellIs" dxfId="11116" priority="266" operator="equal">
      <formula>"연"</formula>
    </cfRule>
    <cfRule type="cellIs" dxfId="11115" priority="267" operator="equal">
      <formula>"연"</formula>
    </cfRule>
    <cfRule type="cellIs" dxfId="11114" priority="269" operator="equal">
      <formula>"연"</formula>
    </cfRule>
  </conditionalFormatting>
  <conditionalFormatting sqref="O34:P34">
    <cfRule type="cellIs" dxfId="11113" priority="654" operator="equal">
      <formula>"연"</formula>
    </cfRule>
  </conditionalFormatting>
  <conditionalFormatting sqref="O36:P36">
    <cfRule type="cellIs" dxfId="11112" priority="1176" operator="equal">
      <formula>"연"</formula>
    </cfRule>
    <cfRule type="cellIs" dxfId="11111" priority="1177" operator="equal">
      <formula>"연"</formula>
    </cfRule>
  </conditionalFormatting>
  <conditionalFormatting sqref="P19">
    <cfRule type="cellIs" dxfId="11110" priority="3054" operator="equal">
      <formula>"연"</formula>
    </cfRule>
    <cfRule type="cellIs" dxfId="11109" priority="3055" operator="equal">
      <formula>"연"</formula>
    </cfRule>
    <cfRule type="cellIs" dxfId="11108" priority="3056" operator="equal">
      <formula>"연"</formula>
    </cfRule>
    <cfRule type="cellIs" dxfId="11107" priority="3057" operator="equal">
      <formula>"연"</formula>
    </cfRule>
    <cfRule type="cellIs" dxfId="11106" priority="3058" operator="equal">
      <formula>"연"</formula>
    </cfRule>
    <cfRule type="cellIs" dxfId="11105" priority="3059" operator="equal">
      <formula>"연"</formula>
    </cfRule>
    <cfRule type="cellIs" dxfId="11104" priority="3060" operator="equal">
      <formula>"연"</formula>
    </cfRule>
    <cfRule type="cellIs" dxfId="11103" priority="3061" operator="equal">
      <formula>"연"</formula>
    </cfRule>
  </conditionalFormatting>
  <conditionalFormatting sqref="P26">
    <cfRule type="cellIs" dxfId="11102" priority="3046" operator="equal">
      <formula>"연"</formula>
    </cfRule>
    <cfRule type="cellIs" dxfId="11101" priority="3047" operator="equal">
      <formula>"연"</formula>
    </cfRule>
    <cfRule type="cellIs" dxfId="11100" priority="3048" operator="equal">
      <formula>"연"</formula>
    </cfRule>
    <cfRule type="cellIs" dxfId="11099" priority="3049" operator="equal">
      <formula>"연"</formula>
    </cfRule>
    <cfRule type="cellIs" dxfId="11098" priority="3050" operator="equal">
      <formula>"연"</formula>
    </cfRule>
    <cfRule type="cellIs" dxfId="11097" priority="3051" operator="equal">
      <formula>"연"</formula>
    </cfRule>
    <cfRule type="cellIs" dxfId="11096" priority="3052" operator="equal">
      <formula>"연"</formula>
    </cfRule>
    <cfRule type="cellIs" dxfId="11095" priority="3053" operator="equal">
      <formula>"연"</formula>
    </cfRule>
  </conditionalFormatting>
  <conditionalFormatting sqref="P34">
    <cfRule type="cellIs" dxfId="11094" priority="637" operator="equal">
      <formula>"연"</formula>
    </cfRule>
    <cfRule type="cellIs" dxfId="11093" priority="638" operator="equal">
      <formula>"연"</formula>
    </cfRule>
    <cfRule type="cellIs" dxfId="11092" priority="639" operator="equal">
      <formula>"연"</formula>
    </cfRule>
    <cfRule type="cellIs" dxfId="11091" priority="640" operator="equal">
      <formula>"연"</formula>
    </cfRule>
    <cfRule type="cellIs" dxfId="11090" priority="641" operator="equal">
      <formula>"연"</formula>
    </cfRule>
    <cfRule type="cellIs" dxfId="11089" priority="642" operator="equal">
      <formula>"연"</formula>
    </cfRule>
    <cfRule type="cellIs" dxfId="11088" priority="643" operator="equal">
      <formula>"연"</formula>
    </cfRule>
    <cfRule type="cellIs" dxfId="11087" priority="644" operator="equal">
      <formula>"연"</formula>
    </cfRule>
    <cfRule type="cellIs" dxfId="11086" priority="645" operator="equal">
      <formula>"연"</formula>
    </cfRule>
    <cfRule type="cellIs" dxfId="11085" priority="646" operator="equal">
      <formula>"연"</formula>
    </cfRule>
    <cfRule type="cellIs" dxfId="11084" priority="647" operator="equal">
      <formula>"연"</formula>
    </cfRule>
    <cfRule type="cellIs" dxfId="11083" priority="648" operator="equal">
      <formula>"연"</formula>
    </cfRule>
    <cfRule type="cellIs" dxfId="11082" priority="649" operator="equal">
      <formula>"연"</formula>
    </cfRule>
    <cfRule type="cellIs" dxfId="11081" priority="650" operator="equal">
      <formula>"연"</formula>
    </cfRule>
    <cfRule type="cellIs" dxfId="11080" priority="651" operator="equal">
      <formula>"연"</formula>
    </cfRule>
    <cfRule type="cellIs" dxfId="11079" priority="652" operator="equal">
      <formula>"연"</formula>
    </cfRule>
    <cfRule type="cellIs" dxfId="11078" priority="653" operator="equal">
      <formula>"연"</formula>
    </cfRule>
    <cfRule type="cellIs" dxfId="11077" priority="655" operator="equal">
      <formula>"연"</formula>
    </cfRule>
  </conditionalFormatting>
  <conditionalFormatting sqref="P35">
    <cfRule type="cellIs" dxfId="11076" priority="2657" operator="equal">
      <formula>"연"</formula>
    </cfRule>
    <cfRule type="cellIs" dxfId="11075" priority="2658" operator="equal">
      <formula>"연"</formula>
    </cfRule>
    <cfRule type="cellIs" dxfId="11074" priority="2659" operator="equal">
      <formula>"연"</formula>
    </cfRule>
    <cfRule type="cellIs" dxfId="11073" priority="2660" operator="equal">
      <formula>"연"</formula>
    </cfRule>
    <cfRule type="cellIs" dxfId="11072" priority="2661" operator="equal">
      <formula>"연"</formula>
    </cfRule>
    <cfRule type="cellIs" dxfId="11071" priority="2662" operator="equal">
      <formula>"연"</formula>
    </cfRule>
    <cfRule type="cellIs" dxfId="11070" priority="2663" operator="equal">
      <formula>"연"</formula>
    </cfRule>
    <cfRule type="cellIs" dxfId="11069" priority="2664" operator="equal">
      <formula>"연"</formula>
    </cfRule>
    <cfRule type="cellIs" dxfId="11068" priority="2665" operator="equal">
      <formula>"연"</formula>
    </cfRule>
    <cfRule type="cellIs" dxfId="11067" priority="2666" operator="equal">
      <formula>"연"</formula>
    </cfRule>
    <cfRule type="cellIs" dxfId="11066" priority="2667" operator="equal">
      <formula>"연"</formula>
    </cfRule>
    <cfRule type="cellIs" dxfId="11065" priority="2668" operator="equal">
      <formula>"연"</formula>
    </cfRule>
    <cfRule type="cellIs" dxfId="11064" priority="2669" operator="equal">
      <formula>"연"</formula>
    </cfRule>
    <cfRule type="cellIs" dxfId="11063" priority="2670" operator="equal">
      <formula>"연"</formula>
    </cfRule>
    <cfRule type="cellIs" dxfId="11062" priority="2671" operator="equal">
      <formula>"연"</formula>
    </cfRule>
    <cfRule type="cellIs" dxfId="11061" priority="2672" operator="equal">
      <formula>"연"</formula>
    </cfRule>
    <cfRule type="cellIs" dxfId="11060" priority="2673" operator="equal">
      <formula>"연"</formula>
    </cfRule>
    <cfRule type="cellIs" dxfId="11059" priority="2674" operator="equal">
      <formula>"연"</formula>
    </cfRule>
    <cfRule type="cellIs" dxfId="11058" priority="2675" operator="equal">
      <formula>"연"</formula>
    </cfRule>
    <cfRule type="cellIs" dxfId="11057" priority="2676" operator="equal">
      <formula>"연"</formula>
    </cfRule>
    <cfRule type="cellIs" dxfId="11056" priority="2677" operator="equal">
      <formula>"연"</formula>
    </cfRule>
    <cfRule type="cellIs" dxfId="11055" priority="2678" operator="equal">
      <formula>"연"</formula>
    </cfRule>
    <cfRule type="cellIs" dxfId="11054" priority="2679" operator="equal">
      <formula>"연"</formula>
    </cfRule>
    <cfRule type="cellIs" dxfId="11053" priority="2680" operator="equal">
      <formula>"연"</formula>
    </cfRule>
    <cfRule type="cellIs" dxfId="11052" priority="2681" operator="equal">
      <formula>"연"</formula>
    </cfRule>
    <cfRule type="cellIs" dxfId="11051" priority="2682" operator="equal">
      <formula>"연"</formula>
    </cfRule>
    <cfRule type="cellIs" dxfId="11050" priority="2683" operator="equal">
      <formula>"연"</formula>
    </cfRule>
  </conditionalFormatting>
  <conditionalFormatting sqref="P36">
    <cfRule type="cellIs" dxfId="11049" priority="1152" operator="equal">
      <formula>"연"</formula>
    </cfRule>
    <cfRule type="cellIs" dxfId="11048" priority="1153" operator="equal">
      <formula>"연"</formula>
    </cfRule>
    <cfRule type="cellIs" dxfId="11047" priority="1154" operator="equal">
      <formula>"연"</formula>
    </cfRule>
    <cfRule type="cellIs" dxfId="11046" priority="1155" operator="equal">
      <formula>"연"</formula>
    </cfRule>
    <cfRule type="cellIs" dxfId="11045" priority="1156" operator="equal">
      <formula>"연"</formula>
    </cfRule>
    <cfRule type="cellIs" dxfId="11044" priority="1157" operator="equal">
      <formula>"연"</formula>
    </cfRule>
    <cfRule type="cellIs" dxfId="11043" priority="1158" operator="equal">
      <formula>"연"</formula>
    </cfRule>
    <cfRule type="cellIs" dxfId="11042" priority="1159" operator="equal">
      <formula>"연"</formula>
    </cfRule>
    <cfRule type="cellIs" dxfId="11041" priority="1160" operator="equal">
      <formula>"연"</formula>
    </cfRule>
    <cfRule type="cellIs" dxfId="11040" priority="1161" operator="equal">
      <formula>"연"</formula>
    </cfRule>
    <cfRule type="cellIs" dxfId="11039" priority="1162" operator="equal">
      <formula>"연"</formula>
    </cfRule>
    <cfRule type="cellIs" dxfId="11038" priority="1163" operator="equal">
      <formula>"연"</formula>
    </cfRule>
    <cfRule type="cellIs" dxfId="11037" priority="1164" operator="equal">
      <formula>"연"</formula>
    </cfRule>
    <cfRule type="cellIs" dxfId="11036" priority="1165" operator="equal">
      <formula>"연"</formula>
    </cfRule>
    <cfRule type="cellIs" dxfId="11035" priority="1166" operator="equal">
      <formula>"연"</formula>
    </cfRule>
    <cfRule type="cellIs" dxfId="11034" priority="1167" operator="equal">
      <formula>"연"</formula>
    </cfRule>
    <cfRule type="cellIs" dxfId="11033" priority="1168" operator="equal">
      <formula>"연"</formula>
    </cfRule>
    <cfRule type="cellIs" dxfId="11032" priority="1169" operator="equal">
      <formula>"연"</formula>
    </cfRule>
    <cfRule type="cellIs" dxfId="11031" priority="1170" operator="equal">
      <formula>"연"</formula>
    </cfRule>
    <cfRule type="cellIs" dxfId="11030" priority="1171" operator="equal">
      <formula>"연"</formula>
    </cfRule>
    <cfRule type="cellIs" dxfId="11029" priority="1172" operator="equal">
      <formula>"연"</formula>
    </cfRule>
    <cfRule type="cellIs" dxfId="11028" priority="1173" operator="equal">
      <formula>"연"</formula>
    </cfRule>
    <cfRule type="cellIs" dxfId="11027" priority="1174" operator="equal">
      <formula>"연"</formula>
    </cfRule>
    <cfRule type="cellIs" dxfId="11026" priority="1175" operator="equal">
      <formula>"연"</formula>
    </cfRule>
  </conditionalFormatting>
  <conditionalFormatting sqref="P36:P37">
    <cfRule type="cellIs" dxfId="11025" priority="1178" operator="equal">
      <formula>"연"</formula>
    </cfRule>
    <cfRule type="cellIs" dxfId="11024" priority="1179" operator="equal">
      <formula>"연"</formula>
    </cfRule>
  </conditionalFormatting>
  <conditionalFormatting sqref="P37">
    <cfRule type="cellIs" dxfId="11023" priority="1824" operator="equal">
      <formula>"연"</formula>
    </cfRule>
    <cfRule type="cellIs" dxfId="11022" priority="1825" operator="equal">
      <formula>"연"</formula>
    </cfRule>
    <cfRule type="cellIs" dxfId="11021" priority="1826" operator="equal">
      <formula>"연"</formula>
    </cfRule>
    <cfRule type="cellIs" dxfId="11020" priority="1827" operator="equal">
      <formula>"연"</formula>
    </cfRule>
    <cfRule type="cellIs" dxfId="11019" priority="1828" operator="equal">
      <formula>"연"</formula>
    </cfRule>
    <cfRule type="cellIs" dxfId="11018" priority="1829" operator="equal">
      <formula>"연"</formula>
    </cfRule>
    <cfRule type="cellIs" dxfId="11017" priority="1830" operator="equal">
      <formula>"연"</formula>
    </cfRule>
    <cfRule type="cellIs" dxfId="11016" priority="1831" operator="equal">
      <formula>"연"</formula>
    </cfRule>
    <cfRule type="cellIs" dxfId="11015" priority="1832" operator="equal">
      <formula>"연"</formula>
    </cfRule>
    <cfRule type="cellIs" dxfId="11014" priority="1833" operator="equal">
      <formula>"연"</formula>
    </cfRule>
    <cfRule type="cellIs" dxfId="11013" priority="1834" operator="equal">
      <formula>"연"</formula>
    </cfRule>
    <cfRule type="cellIs" dxfId="11012" priority="1835" operator="equal">
      <formula>"연"</formula>
    </cfRule>
    <cfRule type="cellIs" dxfId="11011" priority="1836" operator="equal">
      <formula>"연"</formula>
    </cfRule>
    <cfRule type="cellIs" dxfId="11010" priority="1837" operator="equal">
      <formula>"연"</formula>
    </cfRule>
    <cfRule type="cellIs" dxfId="11009" priority="1838" operator="equal">
      <formula>"연"</formula>
    </cfRule>
    <cfRule type="cellIs" dxfId="11008" priority="1839" operator="equal">
      <formula>"연"</formula>
    </cfRule>
    <cfRule type="cellIs" dxfId="11007" priority="1840" operator="equal">
      <formula>"연"</formula>
    </cfRule>
    <cfRule type="cellIs" dxfId="11006" priority="1841" operator="equal">
      <formula>"연"</formula>
    </cfRule>
  </conditionalFormatting>
  <conditionalFormatting sqref="P34">
    <cfRule type="cellIs" dxfId="11005" priority="635" operator="equal">
      <formula>"연"</formula>
    </cfRule>
  </conditionalFormatting>
  <conditionalFormatting sqref="Q7">
    <cfRule type="cellIs" dxfId="11004" priority="2734" operator="equal">
      <formula>"연"</formula>
    </cfRule>
    <cfRule type="cellIs" dxfId="11003" priority="2735" operator="equal">
      <formula>"연"</formula>
    </cfRule>
    <cfRule type="cellIs" dxfId="11002" priority="2736" operator="equal">
      <formula>"연"</formula>
    </cfRule>
    <cfRule type="cellIs" dxfId="11001" priority="2737" operator="equal">
      <formula>"연"</formula>
    </cfRule>
    <cfRule type="cellIs" dxfId="11000" priority="2738" operator="equal">
      <formula>"연"</formula>
    </cfRule>
    <cfRule type="cellIs" dxfId="10999" priority="2739" operator="equal">
      <formula>"연"</formula>
    </cfRule>
    <cfRule type="cellIs" dxfId="10998" priority="2740" operator="equal">
      <formula>"연"</formula>
    </cfRule>
    <cfRule type="cellIs" dxfId="10997" priority="2741" operator="equal">
      <formula>"연"</formula>
    </cfRule>
  </conditionalFormatting>
  <conditionalFormatting sqref="Q14">
    <cfRule type="cellIs" dxfId="10996" priority="2752" operator="equal">
      <formula>"연"</formula>
    </cfRule>
    <cfRule type="cellIs" dxfId="10995" priority="2753" operator="equal">
      <formula>"연"</formula>
    </cfRule>
    <cfRule type="cellIs" dxfId="10994" priority="2754" operator="equal">
      <formula>"연"</formula>
    </cfRule>
    <cfRule type="cellIs" dxfId="10993" priority="2755" operator="equal">
      <formula>"연"</formula>
    </cfRule>
    <cfRule type="cellIs" dxfId="10992" priority="2756" operator="equal">
      <formula>"연"</formula>
    </cfRule>
    <cfRule type="cellIs" dxfId="10991" priority="2757" operator="equal">
      <formula>"연"</formula>
    </cfRule>
    <cfRule type="cellIs" dxfId="10990" priority="2758" operator="equal">
      <formula>"연"</formula>
    </cfRule>
    <cfRule type="cellIs" dxfId="10989" priority="2759" operator="equal">
      <formula>"연"</formula>
    </cfRule>
  </conditionalFormatting>
  <conditionalFormatting sqref="Q27">
    <cfRule type="cellIs" dxfId="10988" priority="2991" operator="equal">
      <formula>"연"</formula>
    </cfRule>
    <cfRule type="cellIs" dxfId="10987" priority="2992" operator="equal">
      <formula>"연"</formula>
    </cfRule>
    <cfRule type="cellIs" dxfId="10986" priority="2993" operator="equal">
      <formula>"연"</formula>
    </cfRule>
    <cfRule type="cellIs" dxfId="10985" priority="2994" operator="equal">
      <formula>"연"</formula>
    </cfRule>
    <cfRule type="cellIs" dxfId="10984" priority="2995" operator="equal">
      <formula>"연"</formula>
    </cfRule>
    <cfRule type="cellIs" dxfId="10983" priority="2996" operator="equal">
      <formula>"연"</formula>
    </cfRule>
    <cfRule type="cellIs" dxfId="10982" priority="2997" operator="equal">
      <formula>"연"</formula>
    </cfRule>
    <cfRule type="cellIs" dxfId="10981" priority="2998" operator="equal">
      <formula>"연"</formula>
    </cfRule>
  </conditionalFormatting>
  <conditionalFormatting sqref="Q34">
    <cfRule type="cellIs" dxfId="10980" priority="183" operator="equal">
      <formula>"연"</formula>
    </cfRule>
    <cfRule type="cellIs" dxfId="10979" priority="184" operator="equal">
      <formula>"연"</formula>
    </cfRule>
    <cfRule type="cellIs" dxfId="10978" priority="185" operator="equal">
      <formula>"연"</formula>
    </cfRule>
    <cfRule type="cellIs" dxfId="10977" priority="186" operator="equal">
      <formula>"연"</formula>
    </cfRule>
    <cfRule type="cellIs" dxfId="10976" priority="187" operator="equal">
      <formula>"연"</formula>
    </cfRule>
    <cfRule type="cellIs" dxfId="10975" priority="188" operator="equal">
      <formula>"연"</formula>
    </cfRule>
    <cfRule type="cellIs" dxfId="10974" priority="189" operator="equal">
      <formula>"연"</formula>
    </cfRule>
    <cfRule type="cellIs" dxfId="10973" priority="190" operator="equal">
      <formula>"연"</formula>
    </cfRule>
    <cfRule type="cellIs" dxfId="10972" priority="191" operator="equal">
      <formula>"연"</formula>
    </cfRule>
    <cfRule type="cellIs" dxfId="10971" priority="192" operator="equal">
      <formula>"연"</formula>
    </cfRule>
    <cfRule type="cellIs" dxfId="10970" priority="193" operator="equal">
      <formula>"연"</formula>
    </cfRule>
    <cfRule type="cellIs" dxfId="10969" priority="194" operator="equal">
      <formula>"연"</formula>
    </cfRule>
    <cfRule type="cellIs" dxfId="10968" priority="195" operator="equal">
      <formula>"연"</formula>
    </cfRule>
    <cfRule type="cellIs" dxfId="10967" priority="196" operator="equal">
      <formula>"연"</formula>
    </cfRule>
    <cfRule type="cellIs" dxfId="10966" priority="197" operator="equal">
      <formula>"연"</formula>
    </cfRule>
    <cfRule type="cellIs" dxfId="10965" priority="198" operator="equal">
      <formula>"연"</formula>
    </cfRule>
    <cfRule type="cellIs" dxfId="10964" priority="199" operator="equal">
      <formula>"연"</formula>
    </cfRule>
    <cfRule type="cellIs" dxfId="10963" priority="200" operator="equal">
      <formula>"연"</formula>
    </cfRule>
    <cfRule type="cellIs" dxfId="10962" priority="201" operator="equal">
      <formula>"연"</formula>
    </cfRule>
    <cfRule type="cellIs" dxfId="10961" priority="202" operator="equal">
      <formula>"연"</formula>
    </cfRule>
    <cfRule type="cellIs" dxfId="10960" priority="203" operator="equal">
      <formula>"연"</formula>
    </cfRule>
    <cfRule type="cellIs" dxfId="10959" priority="204" operator="equal">
      <formula>"연"</formula>
    </cfRule>
    <cfRule type="cellIs" dxfId="10958" priority="205" operator="equal">
      <formula>"연"</formula>
    </cfRule>
    <cfRule type="cellIs" dxfId="10957" priority="206" operator="equal">
      <formula>"연"</formula>
    </cfRule>
    <cfRule type="cellIs" dxfId="10956" priority="207" operator="equal">
      <formula>"연"</formula>
    </cfRule>
    <cfRule type="cellIs" dxfId="10955" priority="208" operator="equal">
      <formula>"연"</formula>
    </cfRule>
    <cfRule type="cellIs" dxfId="10954" priority="209" operator="equal">
      <formula>"연"</formula>
    </cfRule>
    <cfRule type="cellIs" dxfId="10953" priority="210" operator="equal">
      <formula>"연"</formula>
    </cfRule>
  </conditionalFormatting>
  <conditionalFormatting sqref="Q36">
    <cfRule type="cellIs" dxfId="10952" priority="423" operator="equal">
      <formula>"연"</formula>
    </cfRule>
    <cfRule type="cellIs" dxfId="10951" priority="424" operator="equal">
      <formula>"연"</formula>
    </cfRule>
    <cfRule type="cellIs" dxfId="10950" priority="425" operator="equal">
      <formula>"연"</formula>
    </cfRule>
    <cfRule type="cellIs" dxfId="10949" priority="426" operator="equal">
      <formula>"연"</formula>
    </cfRule>
    <cfRule type="cellIs" dxfId="10948" priority="427" operator="equal">
      <formula>"연"</formula>
    </cfRule>
    <cfRule type="cellIs" dxfId="10947" priority="428" operator="equal">
      <formula>"연"</formula>
    </cfRule>
    <cfRule type="cellIs" dxfId="10946" priority="429" operator="equal">
      <formula>"연"</formula>
    </cfRule>
    <cfRule type="cellIs" dxfId="10945" priority="430" operator="equal">
      <formula>"연"</formula>
    </cfRule>
    <cfRule type="cellIs" dxfId="10944" priority="431" operator="equal">
      <formula>"연"</formula>
    </cfRule>
    <cfRule type="cellIs" dxfId="10943" priority="432" operator="equal">
      <formula>"연"</formula>
    </cfRule>
    <cfRule type="cellIs" dxfId="10942" priority="433" operator="equal">
      <formula>"연"</formula>
    </cfRule>
    <cfRule type="cellIs" dxfId="10941" priority="434" operator="equal">
      <formula>"연"</formula>
    </cfRule>
    <cfRule type="cellIs" dxfId="10940" priority="435" operator="equal">
      <formula>"연"</formula>
    </cfRule>
    <cfRule type="cellIs" dxfId="10939" priority="436" operator="equal">
      <formula>"연"</formula>
    </cfRule>
    <cfRule type="cellIs" dxfId="10938" priority="437" operator="equal">
      <formula>"연"</formula>
    </cfRule>
    <cfRule type="cellIs" dxfId="10937" priority="438" operator="equal">
      <formula>"연"</formula>
    </cfRule>
    <cfRule type="cellIs" dxfId="10936" priority="439" operator="equal">
      <formula>"연"</formula>
    </cfRule>
    <cfRule type="cellIs" dxfId="10935" priority="440" operator="equal">
      <formula>"연"</formula>
    </cfRule>
    <cfRule type="cellIs" dxfId="10934" priority="442" operator="equal">
      <formula>"연"</formula>
    </cfRule>
  </conditionalFormatting>
  <conditionalFormatting sqref="Q37">
    <cfRule type="cellIs" dxfId="10933" priority="1752" operator="equal">
      <formula>"연"</formula>
    </cfRule>
    <cfRule type="cellIs" dxfId="10932" priority="1753" operator="equal">
      <formula>"연"</formula>
    </cfRule>
    <cfRule type="cellIs" dxfId="10931" priority="1754" operator="equal">
      <formula>"연"</formula>
    </cfRule>
    <cfRule type="cellIs" dxfId="10930" priority="1755" operator="equal">
      <formula>"연"</formula>
    </cfRule>
    <cfRule type="cellIs" dxfId="10929" priority="1756" operator="equal">
      <formula>"연"</formula>
    </cfRule>
    <cfRule type="cellIs" dxfId="10928" priority="1757" operator="equal">
      <formula>"연"</formula>
    </cfRule>
    <cfRule type="cellIs" dxfId="10927" priority="1758" operator="equal">
      <formula>"연"</formula>
    </cfRule>
    <cfRule type="cellIs" dxfId="10926" priority="1759" operator="equal">
      <formula>"연"</formula>
    </cfRule>
    <cfRule type="cellIs" dxfId="10925" priority="1760" operator="equal">
      <formula>"연"</formula>
    </cfRule>
    <cfRule type="cellIs" dxfId="10924" priority="1761" operator="equal">
      <formula>"연"</formula>
    </cfRule>
    <cfRule type="cellIs" dxfId="10923" priority="1762" operator="equal">
      <formula>"연"</formula>
    </cfRule>
    <cfRule type="cellIs" dxfId="10922" priority="1763" operator="equal">
      <formula>"연"</formula>
    </cfRule>
    <cfRule type="cellIs" dxfId="10921" priority="1764" operator="equal">
      <formula>"연"</formula>
    </cfRule>
    <cfRule type="cellIs" dxfId="10920" priority="1765" operator="equal">
      <formula>"연"</formula>
    </cfRule>
    <cfRule type="cellIs" dxfId="10919" priority="1766" operator="equal">
      <formula>"연"</formula>
    </cfRule>
    <cfRule type="cellIs" dxfId="10918" priority="1767" operator="equal">
      <formula>"연"</formula>
    </cfRule>
    <cfRule type="cellIs" dxfId="10917" priority="1768" operator="equal">
      <formula>"연"</formula>
    </cfRule>
    <cfRule type="cellIs" dxfId="10916" priority="1769" operator="equal">
      <formula>"연"</formula>
    </cfRule>
  </conditionalFormatting>
  <conditionalFormatting sqref="Q35:R35">
    <cfRule type="cellIs" dxfId="10915" priority="2412" operator="equal">
      <formula>"연"</formula>
    </cfRule>
    <cfRule type="cellIs" dxfId="10914" priority="2413" operator="equal">
      <formula>"연"</formula>
    </cfRule>
    <cfRule type="cellIs" dxfId="10913" priority="2414" operator="equal">
      <formula>"연"</formula>
    </cfRule>
    <cfRule type="cellIs" dxfId="10912" priority="2415" operator="equal">
      <formula>"연"</formula>
    </cfRule>
    <cfRule type="cellIs" dxfId="10911" priority="2416" operator="equal">
      <formula>"연"</formula>
    </cfRule>
    <cfRule type="cellIs" dxfId="10910" priority="2417" operator="equal">
      <formula>"연"</formula>
    </cfRule>
    <cfRule type="cellIs" dxfId="10909" priority="2418" operator="equal">
      <formula>"연"</formula>
    </cfRule>
    <cfRule type="cellIs" dxfId="10908" priority="2419" operator="equal">
      <formula>"연"</formula>
    </cfRule>
    <cfRule type="cellIs" dxfId="10907" priority="2420" operator="equal">
      <formula>"연"</formula>
    </cfRule>
    <cfRule type="cellIs" dxfId="10906" priority="2421" operator="equal">
      <formula>"연"</formula>
    </cfRule>
    <cfRule type="cellIs" dxfId="10905" priority="2422" operator="equal">
      <formula>"연"</formula>
    </cfRule>
    <cfRule type="cellIs" dxfId="10904" priority="2423" operator="equal">
      <formula>"연"</formula>
    </cfRule>
    <cfRule type="cellIs" dxfId="10903" priority="2424" operator="equal">
      <formula>"연"</formula>
    </cfRule>
    <cfRule type="cellIs" dxfId="10902" priority="2425" operator="equal">
      <formula>"연"</formula>
    </cfRule>
    <cfRule type="cellIs" dxfId="10901" priority="2426" operator="equal">
      <formula>"연"</formula>
    </cfRule>
    <cfRule type="cellIs" dxfId="10900" priority="2427" operator="equal">
      <formula>"연"</formula>
    </cfRule>
    <cfRule type="cellIs" dxfId="10899" priority="2428" operator="equal">
      <formula>"연"</formula>
    </cfRule>
    <cfRule type="cellIs" dxfId="10898" priority="2429" operator="equal">
      <formula>"연"</formula>
    </cfRule>
    <cfRule type="cellIs" dxfId="10897" priority="2430" operator="equal">
      <formula>"연"</formula>
    </cfRule>
    <cfRule type="cellIs" dxfId="10896" priority="2431" operator="equal">
      <formula>"연"</formula>
    </cfRule>
    <cfRule type="cellIs" dxfId="10895" priority="2432" operator="equal">
      <formula>"연"</formula>
    </cfRule>
    <cfRule type="cellIs" dxfId="10894" priority="2433" operator="equal">
      <formula>"연"</formula>
    </cfRule>
    <cfRule type="cellIs" dxfId="10893" priority="2434" operator="equal">
      <formula>"연"</formula>
    </cfRule>
    <cfRule type="cellIs" dxfId="10892" priority="2435" operator="equal">
      <formula>"연"</formula>
    </cfRule>
    <cfRule type="cellIs" dxfId="10891" priority="2436" operator="equal">
      <formula>"연"</formula>
    </cfRule>
    <cfRule type="cellIs" dxfId="10890" priority="2437" operator="equal">
      <formula>"연"</formula>
    </cfRule>
    <cfRule type="cellIs" dxfId="10889" priority="2438" operator="equal">
      <formula>"연"</formula>
    </cfRule>
  </conditionalFormatting>
  <conditionalFormatting sqref="Q35:T35">
    <cfRule type="cellIs" dxfId="10888" priority="2262" operator="equal">
      <formula>"연"</formula>
    </cfRule>
  </conditionalFormatting>
  <conditionalFormatting sqref="R32:R34">
    <cfRule type="cellIs" dxfId="10887" priority="2105" operator="equal">
      <formula>"연"</formula>
    </cfRule>
  </conditionalFormatting>
  <conditionalFormatting sqref="R34">
    <cfRule type="cellIs" dxfId="10886" priority="2090" operator="equal">
      <formula>"연"</formula>
    </cfRule>
    <cfRule type="cellIs" dxfId="10885" priority="2091" operator="equal">
      <formula>"연"</formula>
    </cfRule>
    <cfRule type="cellIs" dxfId="10884" priority="2092" operator="equal">
      <formula>"연"</formula>
    </cfRule>
    <cfRule type="cellIs" dxfId="10883" priority="2093" operator="equal">
      <formula>"연"</formula>
    </cfRule>
    <cfRule type="cellIs" dxfId="10882" priority="2094" operator="equal">
      <formula>"연"</formula>
    </cfRule>
    <cfRule type="cellIs" dxfId="10881" priority="2095" operator="equal">
      <formula>"연"</formula>
    </cfRule>
    <cfRule type="cellIs" dxfId="10880" priority="2096" operator="equal">
      <formula>"연"</formula>
    </cfRule>
    <cfRule type="cellIs" dxfId="10879" priority="2097" operator="equal">
      <formula>"연"</formula>
    </cfRule>
    <cfRule type="cellIs" dxfId="10878" priority="2098" operator="equal">
      <formula>"연"</formula>
    </cfRule>
    <cfRule type="cellIs" dxfId="10877" priority="2099" operator="equal">
      <formula>"연"</formula>
    </cfRule>
    <cfRule type="cellIs" dxfId="10876" priority="2100" operator="equal">
      <formula>"연"</formula>
    </cfRule>
    <cfRule type="cellIs" dxfId="10875" priority="2101" operator="equal">
      <formula>"연"</formula>
    </cfRule>
    <cfRule type="cellIs" dxfId="10874" priority="2102" operator="equal">
      <formula>"연"</formula>
    </cfRule>
    <cfRule type="cellIs" dxfId="10873" priority="2103" operator="equal">
      <formula>"연"</formula>
    </cfRule>
    <cfRule type="cellIs" dxfId="10872" priority="2104" operator="equal">
      <formula>"연"</formula>
    </cfRule>
    <cfRule type="cellIs" dxfId="10871" priority="2106" operator="equal">
      <formula>"연"</formula>
    </cfRule>
    <cfRule type="cellIs" dxfId="10870" priority="2107" operator="equal">
      <formula>"연"</formula>
    </cfRule>
  </conditionalFormatting>
  <conditionalFormatting sqref="R36">
    <cfRule type="cellIs" dxfId="10869" priority="1734" operator="equal">
      <formula>"연"</formula>
    </cfRule>
    <cfRule type="cellIs" dxfId="10868" priority="1735" operator="equal">
      <formula>"연"</formula>
    </cfRule>
    <cfRule type="cellIs" dxfId="10867" priority="1736" operator="equal">
      <formula>"연"</formula>
    </cfRule>
    <cfRule type="cellIs" dxfId="10866" priority="1737" operator="equal">
      <formula>"연"</formula>
    </cfRule>
    <cfRule type="cellIs" dxfId="10865" priority="1738" operator="equal">
      <formula>"연"</formula>
    </cfRule>
    <cfRule type="cellIs" dxfId="10864" priority="1739" operator="equal">
      <formula>"연"</formula>
    </cfRule>
    <cfRule type="cellIs" dxfId="10863" priority="1740" operator="equal">
      <formula>"연"</formula>
    </cfRule>
    <cfRule type="cellIs" dxfId="10862" priority="1741" operator="equal">
      <formula>"연"</formula>
    </cfRule>
    <cfRule type="cellIs" dxfId="10861" priority="1742" operator="equal">
      <formula>"연"</formula>
    </cfRule>
    <cfRule type="cellIs" dxfId="10860" priority="1743" operator="equal">
      <formula>"연"</formula>
    </cfRule>
    <cfRule type="cellIs" dxfId="10859" priority="1744" operator="equal">
      <formula>"연"</formula>
    </cfRule>
    <cfRule type="cellIs" dxfId="10858" priority="1745" operator="equal">
      <formula>"연"</formula>
    </cfRule>
    <cfRule type="cellIs" dxfId="10857" priority="1746" operator="equal">
      <formula>"연"</formula>
    </cfRule>
    <cfRule type="cellIs" dxfId="10856" priority="1747" operator="equal">
      <formula>"연"</formula>
    </cfRule>
    <cfRule type="cellIs" dxfId="10855" priority="1748" operator="equal">
      <formula>"연"</formula>
    </cfRule>
    <cfRule type="cellIs" dxfId="10854" priority="1749" operator="equal">
      <formula>"연"</formula>
    </cfRule>
    <cfRule type="cellIs" dxfId="10853" priority="1750" operator="equal">
      <formula>"연"</formula>
    </cfRule>
    <cfRule type="cellIs" dxfId="10852" priority="1751" operator="equal">
      <formula>"연"</formula>
    </cfRule>
  </conditionalFormatting>
  <conditionalFormatting sqref="R37">
    <cfRule type="cellIs" dxfId="10851" priority="163" operator="equal">
      <formula>"연"</formula>
    </cfRule>
    <cfRule type="cellIs" dxfId="10850" priority="164" operator="equal">
      <formula>"연"</formula>
    </cfRule>
    <cfRule type="cellIs" dxfId="10849" priority="165" operator="equal">
      <formula>"연"</formula>
    </cfRule>
    <cfRule type="cellIs" dxfId="10848" priority="166" operator="equal">
      <formula>"연"</formula>
    </cfRule>
    <cfRule type="cellIs" dxfId="10847" priority="167" operator="equal">
      <formula>"연"</formula>
    </cfRule>
    <cfRule type="cellIs" dxfId="10846" priority="168" operator="equal">
      <formula>"연"</formula>
    </cfRule>
    <cfRule type="cellIs" dxfId="10845" priority="169" operator="equal">
      <formula>"연"</formula>
    </cfRule>
    <cfRule type="cellIs" dxfId="10844" priority="170" operator="equal">
      <formula>"연"</formula>
    </cfRule>
    <cfRule type="cellIs" dxfId="10843" priority="171" operator="equal">
      <formula>"연"</formula>
    </cfRule>
    <cfRule type="cellIs" dxfId="10842" priority="172" operator="equal">
      <formula>"연"</formula>
    </cfRule>
    <cfRule type="cellIs" dxfId="10841" priority="173" operator="equal">
      <formula>"연"</formula>
    </cfRule>
    <cfRule type="cellIs" dxfId="10840" priority="174" operator="equal">
      <formula>"연"</formula>
    </cfRule>
    <cfRule type="cellIs" dxfId="10839" priority="175" operator="equal">
      <formula>"연"</formula>
    </cfRule>
    <cfRule type="cellIs" dxfId="10838" priority="176" operator="equal">
      <formula>"연"</formula>
    </cfRule>
    <cfRule type="cellIs" dxfId="10837" priority="177" operator="equal">
      <formula>"연"</formula>
    </cfRule>
    <cfRule type="cellIs" dxfId="10836" priority="178" operator="equal">
      <formula>"연"</formula>
    </cfRule>
    <cfRule type="cellIs" dxfId="10835" priority="179" operator="equal">
      <formula>"연"</formula>
    </cfRule>
    <cfRule type="cellIs" dxfId="10834" priority="180" operator="equal">
      <formula>"연"</formula>
    </cfRule>
    <cfRule type="cellIs" dxfId="10833" priority="182" operator="equal">
      <formula>"연"</formula>
    </cfRule>
  </conditionalFormatting>
  <conditionalFormatting sqref="R34:S34">
    <cfRule type="cellIs" dxfId="10832" priority="1730" operator="equal">
      <formula>"연"</formula>
    </cfRule>
    <cfRule type="cellIs" dxfId="10831" priority="1731" operator="equal">
      <formula>"연"</formula>
    </cfRule>
  </conditionalFormatting>
  <conditionalFormatting sqref="R37:S37">
    <cfRule type="cellIs" dxfId="10830" priority="181" operator="equal">
      <formula>"연"</formula>
    </cfRule>
  </conditionalFormatting>
  <conditionalFormatting sqref="R36:T36">
    <cfRule type="cellIs" dxfId="10829" priority="1069" operator="equal">
      <formula>"연"</formula>
    </cfRule>
    <cfRule type="cellIs" dxfId="10828" priority="1070" operator="equal">
      <formula>"연"</formula>
    </cfRule>
  </conditionalFormatting>
  <conditionalFormatting sqref="S26:S27">
    <cfRule type="cellIs" dxfId="10827" priority="3536" operator="equal">
      <formula>"연"</formula>
    </cfRule>
  </conditionalFormatting>
  <conditionalFormatting sqref="S34">
    <cfRule type="cellIs" dxfId="10826" priority="1715" operator="equal">
      <formula>"연"</formula>
    </cfRule>
    <cfRule type="cellIs" dxfId="10825" priority="1716" operator="equal">
      <formula>"연"</formula>
    </cfRule>
    <cfRule type="cellIs" dxfId="10824" priority="1717" operator="equal">
      <formula>"연"</formula>
    </cfRule>
    <cfRule type="cellIs" dxfId="10823" priority="1718" operator="equal">
      <formula>"연"</formula>
    </cfRule>
    <cfRule type="cellIs" dxfId="10822" priority="1719" operator="equal">
      <formula>"연"</formula>
    </cfRule>
    <cfRule type="cellIs" dxfId="10821" priority="1720" operator="equal">
      <formula>"연"</formula>
    </cfRule>
    <cfRule type="cellIs" dxfId="10820" priority="1721" operator="equal">
      <formula>"연"</formula>
    </cfRule>
    <cfRule type="cellIs" dxfId="10819" priority="1722" operator="equal">
      <formula>"연"</formula>
    </cfRule>
    <cfRule type="cellIs" dxfId="10818" priority="1723" operator="equal">
      <formula>"연"</formula>
    </cfRule>
    <cfRule type="cellIs" dxfId="10817" priority="1724" operator="equal">
      <formula>"연"</formula>
    </cfRule>
    <cfRule type="cellIs" dxfId="10816" priority="1725" operator="equal">
      <formula>"연"</formula>
    </cfRule>
    <cfRule type="cellIs" dxfId="10815" priority="1726" operator="equal">
      <formula>"연"</formula>
    </cfRule>
    <cfRule type="cellIs" dxfId="10814" priority="1727" operator="equal">
      <formula>"연"</formula>
    </cfRule>
    <cfRule type="cellIs" dxfId="10813" priority="1728" operator="equal">
      <formula>"연"</formula>
    </cfRule>
    <cfRule type="cellIs" dxfId="10812" priority="1729" operator="equal">
      <formula>"연"</formula>
    </cfRule>
    <cfRule type="cellIs" dxfId="10811" priority="1733" operator="equal">
      <formula>"연"</formula>
    </cfRule>
  </conditionalFormatting>
  <conditionalFormatting sqref="S34:S35">
    <cfRule type="cellIs" dxfId="10810" priority="1732" operator="equal">
      <formula>"연"</formula>
    </cfRule>
  </conditionalFormatting>
  <conditionalFormatting sqref="S35">
    <cfRule type="cellIs" dxfId="10809" priority="2245" operator="equal">
      <formula>"연"</formula>
    </cfRule>
    <cfRule type="cellIs" dxfId="10808" priority="2246" operator="equal">
      <formula>"연"</formula>
    </cfRule>
    <cfRule type="cellIs" dxfId="10807" priority="2247" operator="equal">
      <formula>"연"</formula>
    </cfRule>
    <cfRule type="cellIs" dxfId="10806" priority="2248" operator="equal">
      <formula>"연"</formula>
    </cfRule>
    <cfRule type="cellIs" dxfId="10805" priority="2249" operator="equal">
      <formula>"연"</formula>
    </cfRule>
    <cfRule type="cellIs" dxfId="10804" priority="2250" operator="equal">
      <formula>"연"</formula>
    </cfRule>
    <cfRule type="cellIs" dxfId="10803" priority="2251" operator="equal">
      <formula>"연"</formula>
    </cfRule>
    <cfRule type="cellIs" dxfId="10802" priority="2252" operator="equal">
      <formula>"연"</formula>
    </cfRule>
    <cfRule type="cellIs" dxfId="10801" priority="2253" operator="equal">
      <formula>"연"</formula>
    </cfRule>
    <cfRule type="cellIs" dxfId="10800" priority="2254" operator="equal">
      <formula>"연"</formula>
    </cfRule>
    <cfRule type="cellIs" dxfId="10799" priority="2255" operator="equal">
      <formula>"연"</formula>
    </cfRule>
    <cfRule type="cellIs" dxfId="10798" priority="2256" operator="equal">
      <formula>"연"</formula>
    </cfRule>
    <cfRule type="cellIs" dxfId="10797" priority="2257" operator="equal">
      <formula>"연"</formula>
    </cfRule>
    <cfRule type="cellIs" dxfId="10796" priority="2258" operator="equal">
      <formula>"연"</formula>
    </cfRule>
    <cfRule type="cellIs" dxfId="10795" priority="2259" operator="equal">
      <formula>"연"</formula>
    </cfRule>
    <cfRule type="cellIs" dxfId="10794" priority="2260" operator="equal">
      <formula>"연"</formula>
    </cfRule>
    <cfRule type="cellIs" dxfId="10793" priority="2261" operator="equal">
      <formula>"연"</formula>
    </cfRule>
    <cfRule type="cellIs" dxfId="10792" priority="2263" operator="equal">
      <formula>"연"</formula>
    </cfRule>
  </conditionalFormatting>
  <conditionalFormatting sqref="S36">
    <cfRule type="cellIs" dxfId="10791" priority="1044" operator="equal">
      <formula>"연"</formula>
    </cfRule>
    <cfRule type="cellIs" dxfId="10790" priority="1045" operator="equal">
      <formula>"연"</formula>
    </cfRule>
    <cfRule type="cellIs" dxfId="10789" priority="1046" operator="equal">
      <formula>"연"</formula>
    </cfRule>
    <cfRule type="cellIs" dxfId="10788" priority="1047" operator="equal">
      <formula>"연"</formula>
    </cfRule>
    <cfRule type="cellIs" dxfId="10787" priority="1048" operator="equal">
      <formula>"연"</formula>
    </cfRule>
    <cfRule type="cellIs" dxfId="10786" priority="1049" operator="equal">
      <formula>"연"</formula>
    </cfRule>
    <cfRule type="cellIs" dxfId="10785" priority="1050" operator="equal">
      <formula>"연"</formula>
    </cfRule>
    <cfRule type="cellIs" dxfId="10784" priority="1051" operator="equal">
      <formula>"연"</formula>
    </cfRule>
    <cfRule type="cellIs" dxfId="10783" priority="1052" operator="equal">
      <formula>"연"</formula>
    </cfRule>
    <cfRule type="cellIs" dxfId="10782" priority="1053" operator="equal">
      <formula>"연"</formula>
    </cfRule>
    <cfRule type="cellIs" dxfId="10781" priority="1054" operator="equal">
      <formula>"연"</formula>
    </cfRule>
    <cfRule type="cellIs" dxfId="10780" priority="1055" operator="equal">
      <formula>"연"</formula>
    </cfRule>
    <cfRule type="cellIs" dxfId="10779" priority="1056" operator="equal">
      <formula>"연"</formula>
    </cfRule>
    <cfRule type="cellIs" dxfId="10778" priority="1057" operator="equal">
      <formula>"연"</formula>
    </cfRule>
    <cfRule type="cellIs" dxfId="10777" priority="1058" operator="equal">
      <formula>"연"</formula>
    </cfRule>
    <cfRule type="cellIs" dxfId="10776" priority="1059" operator="equal">
      <formula>"연"</formula>
    </cfRule>
    <cfRule type="cellIs" dxfId="10775" priority="1060" operator="equal">
      <formula>"연"</formula>
    </cfRule>
    <cfRule type="cellIs" dxfId="10774" priority="1061" operator="equal">
      <formula>"연"</formula>
    </cfRule>
    <cfRule type="cellIs" dxfId="10773" priority="1062" operator="equal">
      <formula>"연"</formula>
    </cfRule>
    <cfRule type="cellIs" dxfId="10772" priority="1063" operator="equal">
      <formula>"연"</formula>
    </cfRule>
    <cfRule type="cellIs" dxfId="10771" priority="1064" operator="equal">
      <formula>"연"</formula>
    </cfRule>
    <cfRule type="cellIs" dxfId="10770" priority="1065" operator="equal">
      <formula>"연"</formula>
    </cfRule>
    <cfRule type="cellIs" dxfId="10769" priority="1066" operator="equal">
      <formula>"연"</formula>
    </cfRule>
    <cfRule type="cellIs" dxfId="10768" priority="1067" operator="equal">
      <formula>"연"</formula>
    </cfRule>
    <cfRule type="cellIs" dxfId="10767" priority="1068" operator="equal">
      <formula>"연"</formula>
    </cfRule>
  </conditionalFormatting>
  <conditionalFormatting sqref="S36:S37">
    <cfRule type="cellIs" dxfId="10766" priority="248" operator="equal">
      <formula>"연"</formula>
    </cfRule>
  </conditionalFormatting>
  <conditionalFormatting sqref="S37">
    <cfRule type="cellIs" dxfId="10765" priority="231" operator="equal">
      <formula>"연"</formula>
    </cfRule>
    <cfRule type="cellIs" dxfId="10764" priority="232" operator="equal">
      <formula>"연"</formula>
    </cfRule>
    <cfRule type="cellIs" dxfId="10763" priority="233" operator="equal">
      <formula>"연"</formula>
    </cfRule>
    <cfRule type="cellIs" dxfId="10762" priority="234" operator="equal">
      <formula>"연"</formula>
    </cfRule>
    <cfRule type="cellIs" dxfId="10761" priority="235" operator="equal">
      <formula>"연"</formula>
    </cfRule>
    <cfRule type="cellIs" dxfId="10760" priority="236" operator="equal">
      <formula>"연"</formula>
    </cfRule>
    <cfRule type="cellIs" dxfId="10759" priority="237" operator="equal">
      <formula>"연"</formula>
    </cfRule>
    <cfRule type="cellIs" dxfId="10758" priority="238" operator="equal">
      <formula>"연"</formula>
    </cfRule>
    <cfRule type="cellIs" dxfId="10757" priority="239" operator="equal">
      <formula>"연"</formula>
    </cfRule>
    <cfRule type="cellIs" dxfId="10756" priority="240" operator="equal">
      <formula>"연"</formula>
    </cfRule>
    <cfRule type="cellIs" dxfId="10755" priority="241" operator="equal">
      <formula>"연"</formula>
    </cfRule>
    <cfRule type="cellIs" dxfId="10754" priority="242" operator="equal">
      <formula>"연"</formula>
    </cfRule>
    <cfRule type="cellIs" dxfId="10753" priority="243" operator="equal">
      <formula>"연"</formula>
    </cfRule>
    <cfRule type="cellIs" dxfId="10752" priority="244" operator="equal">
      <formula>"연"</formula>
    </cfRule>
    <cfRule type="cellIs" dxfId="10751" priority="245" operator="equal">
      <formula>"연"</formula>
    </cfRule>
    <cfRule type="cellIs" dxfId="10750" priority="249" operator="equal">
      <formula>"연"</formula>
    </cfRule>
  </conditionalFormatting>
  <conditionalFormatting sqref="S34:T34">
    <cfRule type="cellIs" dxfId="10749" priority="597" operator="equal">
      <formula>"연"</formula>
    </cfRule>
  </conditionalFormatting>
  <conditionalFormatting sqref="S37:T37">
    <cfRule type="cellIs" dxfId="10748" priority="246" operator="equal">
      <formula>"연"</formula>
    </cfRule>
    <cfRule type="cellIs" dxfId="10747" priority="247" operator="equal">
      <formula>"연"</formula>
    </cfRule>
  </conditionalFormatting>
  <conditionalFormatting sqref="T6">
    <cfRule type="cellIs" dxfId="10746" priority="2983" operator="equal">
      <formula>"연"</formula>
    </cfRule>
    <cfRule type="cellIs" dxfId="10745" priority="2984" operator="equal">
      <formula>"연"</formula>
    </cfRule>
    <cfRule type="cellIs" dxfId="10744" priority="2985" operator="equal">
      <formula>"연"</formula>
    </cfRule>
    <cfRule type="cellIs" dxfId="10743" priority="2986" operator="equal">
      <formula>"연"</formula>
    </cfRule>
    <cfRule type="cellIs" dxfId="10742" priority="2987" operator="equal">
      <formula>"연"</formula>
    </cfRule>
    <cfRule type="cellIs" dxfId="10741" priority="2988" operator="equal">
      <formula>"연"</formula>
    </cfRule>
    <cfRule type="cellIs" dxfId="10740" priority="2989" operator="equal">
      <formula>"연"</formula>
    </cfRule>
    <cfRule type="cellIs" dxfId="10739" priority="2990" operator="equal">
      <formula>"연"</formula>
    </cfRule>
  </conditionalFormatting>
  <conditionalFormatting sqref="T13">
    <cfRule type="cellIs" dxfId="10738" priority="2717" operator="equal">
      <formula>"연"</formula>
    </cfRule>
    <cfRule type="cellIs" dxfId="10737" priority="2718" operator="equal">
      <formula>"연"</formula>
    </cfRule>
    <cfRule type="cellIs" dxfId="10736" priority="2719" operator="equal">
      <formula>"연"</formula>
    </cfRule>
    <cfRule type="cellIs" dxfId="10735" priority="2720" operator="equal">
      <formula>"연"</formula>
    </cfRule>
    <cfRule type="cellIs" dxfId="10734" priority="2721" operator="equal">
      <formula>"연"</formula>
    </cfRule>
    <cfRule type="cellIs" dxfId="10733" priority="2722" operator="equal">
      <formula>"연"</formula>
    </cfRule>
    <cfRule type="cellIs" dxfId="10732" priority="2723" operator="equal">
      <formula>"연"</formula>
    </cfRule>
    <cfRule type="cellIs" dxfId="10731" priority="2724" operator="equal">
      <formula>"연"</formula>
    </cfRule>
  </conditionalFormatting>
  <conditionalFormatting sqref="T16">
    <cfRule type="cellIs" dxfId="10730" priority="2975" operator="equal">
      <formula>"연"</formula>
    </cfRule>
    <cfRule type="cellIs" dxfId="10729" priority="2976" operator="equal">
      <formula>"연"</formula>
    </cfRule>
    <cfRule type="cellIs" dxfId="10728" priority="2977" operator="equal">
      <formula>"연"</formula>
    </cfRule>
    <cfRule type="cellIs" dxfId="10727" priority="2978" operator="equal">
      <formula>"연"</formula>
    </cfRule>
    <cfRule type="cellIs" dxfId="10726" priority="2979" operator="equal">
      <formula>"연"</formula>
    </cfRule>
    <cfRule type="cellIs" dxfId="10725" priority="2980" operator="equal">
      <formula>"연"</formula>
    </cfRule>
    <cfRule type="cellIs" dxfId="10724" priority="2981" operator="equal">
      <formula>"연"</formula>
    </cfRule>
    <cfRule type="cellIs" dxfId="10723" priority="2982" operator="equal">
      <formula>"연"</formula>
    </cfRule>
  </conditionalFormatting>
  <conditionalFormatting sqref="T28">
    <cfRule type="cellIs" dxfId="10722" priority="2967" operator="equal">
      <formula>"연"</formula>
    </cfRule>
    <cfRule type="cellIs" dxfId="10721" priority="2968" operator="equal">
      <formula>"연"</formula>
    </cfRule>
    <cfRule type="cellIs" dxfId="10720" priority="2969" operator="equal">
      <formula>"연"</formula>
    </cfRule>
    <cfRule type="cellIs" dxfId="10719" priority="2970" operator="equal">
      <formula>"연"</formula>
    </cfRule>
    <cfRule type="cellIs" dxfId="10718" priority="2971" operator="equal">
      <formula>"연"</formula>
    </cfRule>
    <cfRule type="cellIs" dxfId="10717" priority="2972" operator="equal">
      <formula>"연"</formula>
    </cfRule>
    <cfRule type="cellIs" dxfId="10716" priority="2973" operator="equal">
      <formula>"연"</formula>
    </cfRule>
    <cfRule type="cellIs" dxfId="10715" priority="2974" operator="equal">
      <formula>"연"</formula>
    </cfRule>
  </conditionalFormatting>
  <conditionalFormatting sqref="T34">
    <cfRule type="cellIs" dxfId="10714" priority="580" operator="equal">
      <formula>"연"</formula>
    </cfRule>
    <cfRule type="cellIs" dxfId="10713" priority="581" operator="equal">
      <formula>"연"</formula>
    </cfRule>
    <cfRule type="cellIs" dxfId="10712" priority="582" operator="equal">
      <formula>"연"</formula>
    </cfRule>
    <cfRule type="cellIs" dxfId="10711" priority="583" operator="equal">
      <formula>"연"</formula>
    </cfRule>
    <cfRule type="cellIs" dxfId="10710" priority="584" operator="equal">
      <formula>"연"</formula>
    </cfRule>
    <cfRule type="cellIs" dxfId="10709" priority="585" operator="equal">
      <formula>"연"</formula>
    </cfRule>
    <cfRule type="cellIs" dxfId="10708" priority="586" operator="equal">
      <formula>"연"</formula>
    </cfRule>
    <cfRule type="cellIs" dxfId="10707" priority="587" operator="equal">
      <formula>"연"</formula>
    </cfRule>
    <cfRule type="cellIs" dxfId="10706" priority="588" operator="equal">
      <formula>"연"</formula>
    </cfRule>
    <cfRule type="cellIs" dxfId="10705" priority="589" operator="equal">
      <formula>"연"</formula>
    </cfRule>
    <cfRule type="cellIs" dxfId="10704" priority="590" operator="equal">
      <formula>"연"</formula>
    </cfRule>
    <cfRule type="cellIs" dxfId="10703" priority="591" operator="equal">
      <formula>"연"</formula>
    </cfRule>
    <cfRule type="cellIs" dxfId="10702" priority="592" operator="equal">
      <formula>"연"</formula>
    </cfRule>
    <cfRule type="cellIs" dxfId="10701" priority="593" operator="equal">
      <formula>"연"</formula>
    </cfRule>
    <cfRule type="cellIs" dxfId="10700" priority="594" operator="equal">
      <formula>"연"</formula>
    </cfRule>
    <cfRule type="cellIs" dxfId="10699" priority="595" operator="equal">
      <formula>"연"</formula>
    </cfRule>
    <cfRule type="cellIs" dxfId="10698" priority="596" operator="equal">
      <formula>"연"</formula>
    </cfRule>
    <cfRule type="cellIs" dxfId="10697" priority="598" operator="equal">
      <formula>"연"</formula>
    </cfRule>
  </conditionalFormatting>
  <conditionalFormatting sqref="T35">
    <cfRule type="cellIs" dxfId="10696" priority="2603" operator="equal">
      <formula>"연"</formula>
    </cfRule>
    <cfRule type="cellIs" dxfId="10695" priority="2604" operator="equal">
      <formula>"연"</formula>
    </cfRule>
    <cfRule type="cellIs" dxfId="10694" priority="2605" operator="equal">
      <formula>"연"</formula>
    </cfRule>
    <cfRule type="cellIs" dxfId="10693" priority="2606" operator="equal">
      <formula>"연"</formula>
    </cfRule>
    <cfRule type="cellIs" dxfId="10692" priority="2607" operator="equal">
      <formula>"연"</formula>
    </cfRule>
    <cfRule type="cellIs" dxfId="10691" priority="2608" operator="equal">
      <formula>"연"</formula>
    </cfRule>
    <cfRule type="cellIs" dxfId="10690" priority="2609" operator="equal">
      <formula>"연"</formula>
    </cfRule>
    <cfRule type="cellIs" dxfId="10689" priority="2610" operator="equal">
      <formula>"연"</formula>
    </cfRule>
    <cfRule type="cellIs" dxfId="10688" priority="2611" operator="equal">
      <formula>"연"</formula>
    </cfRule>
    <cfRule type="cellIs" dxfId="10687" priority="2612" operator="equal">
      <formula>"연"</formula>
    </cfRule>
    <cfRule type="cellIs" dxfId="10686" priority="2613" operator="equal">
      <formula>"연"</formula>
    </cfRule>
    <cfRule type="cellIs" dxfId="10685" priority="2614" operator="equal">
      <formula>"연"</formula>
    </cfRule>
    <cfRule type="cellIs" dxfId="10684" priority="2615" operator="equal">
      <formula>"연"</formula>
    </cfRule>
    <cfRule type="cellIs" dxfId="10683" priority="2616" operator="equal">
      <formula>"연"</formula>
    </cfRule>
    <cfRule type="cellIs" dxfId="10682" priority="2617" operator="equal">
      <formula>"연"</formula>
    </cfRule>
    <cfRule type="cellIs" dxfId="10681" priority="2618" operator="equal">
      <formula>"연"</formula>
    </cfRule>
    <cfRule type="cellIs" dxfId="10680" priority="2619" operator="equal">
      <formula>"연"</formula>
    </cfRule>
    <cfRule type="cellIs" dxfId="10679" priority="2620" operator="equal">
      <formula>"연"</formula>
    </cfRule>
    <cfRule type="cellIs" dxfId="10678" priority="2621" operator="equal">
      <formula>"연"</formula>
    </cfRule>
    <cfRule type="cellIs" dxfId="10677" priority="2622" operator="equal">
      <formula>"연"</formula>
    </cfRule>
    <cfRule type="cellIs" dxfId="10676" priority="2623" operator="equal">
      <formula>"연"</formula>
    </cfRule>
    <cfRule type="cellIs" dxfId="10675" priority="2624" operator="equal">
      <formula>"연"</formula>
    </cfRule>
    <cfRule type="cellIs" dxfId="10674" priority="2625" operator="equal">
      <formula>"연"</formula>
    </cfRule>
    <cfRule type="cellIs" dxfId="10673" priority="2626" operator="equal">
      <formula>"연"</formula>
    </cfRule>
    <cfRule type="cellIs" dxfId="10672" priority="2627" operator="equal">
      <formula>"연"</formula>
    </cfRule>
    <cfRule type="cellIs" dxfId="10671" priority="2628" operator="equal">
      <formula>"연"</formula>
    </cfRule>
    <cfRule type="cellIs" dxfId="10670" priority="2629" operator="equal">
      <formula>"연"</formula>
    </cfRule>
  </conditionalFormatting>
  <conditionalFormatting sqref="T36">
    <cfRule type="cellIs" dxfId="10669" priority="1697" operator="equal">
      <formula>"연"</formula>
    </cfRule>
    <cfRule type="cellIs" dxfId="10668" priority="1698" operator="equal">
      <formula>"연"</formula>
    </cfRule>
    <cfRule type="cellIs" dxfId="10667" priority="1699" operator="equal">
      <formula>"연"</formula>
    </cfRule>
    <cfRule type="cellIs" dxfId="10666" priority="1700" operator="equal">
      <formula>"연"</formula>
    </cfRule>
    <cfRule type="cellIs" dxfId="10665" priority="1701" operator="equal">
      <formula>"연"</formula>
    </cfRule>
    <cfRule type="cellIs" dxfId="10664" priority="1702" operator="equal">
      <formula>"연"</formula>
    </cfRule>
    <cfRule type="cellIs" dxfId="10663" priority="1703" operator="equal">
      <formula>"연"</formula>
    </cfRule>
    <cfRule type="cellIs" dxfId="10662" priority="1704" operator="equal">
      <formula>"연"</formula>
    </cfRule>
    <cfRule type="cellIs" dxfId="10661" priority="1705" operator="equal">
      <formula>"연"</formula>
    </cfRule>
    <cfRule type="cellIs" dxfId="10660" priority="1706" operator="equal">
      <formula>"연"</formula>
    </cfRule>
    <cfRule type="cellIs" dxfId="10659" priority="1707" operator="equal">
      <formula>"연"</formula>
    </cfRule>
    <cfRule type="cellIs" dxfId="10658" priority="1708" operator="equal">
      <formula>"연"</formula>
    </cfRule>
    <cfRule type="cellIs" dxfId="10657" priority="1709" operator="equal">
      <formula>"연"</formula>
    </cfRule>
    <cfRule type="cellIs" dxfId="10656" priority="1710" operator="equal">
      <formula>"연"</formula>
    </cfRule>
    <cfRule type="cellIs" dxfId="10655" priority="1711" operator="equal">
      <formula>"연"</formula>
    </cfRule>
    <cfRule type="cellIs" dxfId="10654" priority="1712" operator="equal">
      <formula>"연"</formula>
    </cfRule>
    <cfRule type="cellIs" dxfId="10653" priority="1713" operator="equal">
      <formula>"연"</formula>
    </cfRule>
    <cfRule type="cellIs" dxfId="10652" priority="1714" operator="equal">
      <formula>"연"</formula>
    </cfRule>
  </conditionalFormatting>
  <conditionalFormatting sqref="T37">
    <cfRule type="cellIs" dxfId="10651" priority="1018" operator="equal">
      <formula>"연"</formula>
    </cfRule>
    <cfRule type="cellIs" dxfId="10650" priority="1019" operator="equal">
      <formula>"연"</formula>
    </cfRule>
    <cfRule type="cellIs" dxfId="10649" priority="1020" operator="equal">
      <formula>"연"</formula>
    </cfRule>
    <cfRule type="cellIs" dxfId="10648" priority="1021" operator="equal">
      <formula>"연"</formula>
    </cfRule>
    <cfRule type="cellIs" dxfId="10647" priority="1022" operator="equal">
      <formula>"연"</formula>
    </cfRule>
    <cfRule type="cellIs" dxfId="10646" priority="1023" operator="equal">
      <formula>"연"</formula>
    </cfRule>
    <cfRule type="cellIs" dxfId="10645" priority="1024" operator="equal">
      <formula>"연"</formula>
    </cfRule>
    <cfRule type="cellIs" dxfId="10644" priority="1025" operator="equal">
      <formula>"연"</formula>
    </cfRule>
    <cfRule type="cellIs" dxfId="10643" priority="1026" operator="equal">
      <formula>"연"</formula>
    </cfRule>
    <cfRule type="cellIs" dxfId="10642" priority="1027" operator="equal">
      <formula>"연"</formula>
    </cfRule>
    <cfRule type="cellIs" dxfId="10641" priority="1028" operator="equal">
      <formula>"연"</formula>
    </cfRule>
    <cfRule type="cellIs" dxfId="10640" priority="1029" operator="equal">
      <formula>"연"</formula>
    </cfRule>
    <cfRule type="cellIs" dxfId="10639" priority="1030" operator="equal">
      <formula>"연"</formula>
    </cfRule>
    <cfRule type="cellIs" dxfId="10638" priority="1031" operator="equal">
      <formula>"연"</formula>
    </cfRule>
    <cfRule type="cellIs" dxfId="10637" priority="1032" operator="equal">
      <formula>"연"</formula>
    </cfRule>
    <cfRule type="cellIs" dxfId="10636" priority="1033" operator="equal">
      <formula>"연"</formula>
    </cfRule>
    <cfRule type="cellIs" dxfId="10635" priority="1034" operator="equal">
      <formula>"연"</formula>
    </cfRule>
    <cfRule type="cellIs" dxfId="10634" priority="1035" operator="equal">
      <formula>"연"</formula>
    </cfRule>
    <cfRule type="cellIs" dxfId="10633" priority="1036" operator="equal">
      <formula>"연"</formula>
    </cfRule>
    <cfRule type="cellIs" dxfId="10632" priority="1037" operator="equal">
      <formula>"연"</formula>
    </cfRule>
    <cfRule type="cellIs" dxfId="10631" priority="1038" operator="equal">
      <formula>"연"</formula>
    </cfRule>
    <cfRule type="cellIs" dxfId="10630" priority="1039" operator="equal">
      <formula>"연"</formula>
    </cfRule>
    <cfRule type="cellIs" dxfId="10629" priority="1040" operator="equal">
      <formula>"연"</formula>
    </cfRule>
    <cfRule type="cellIs" dxfId="10628" priority="1041" operator="equal">
      <formula>"연"</formula>
    </cfRule>
  </conditionalFormatting>
  <conditionalFormatting sqref="T34:U34">
    <cfRule type="cellIs" dxfId="10627" priority="578" operator="equal">
      <formula>"연"</formula>
    </cfRule>
  </conditionalFormatting>
  <conditionalFormatting sqref="T37:U37">
    <cfRule type="cellIs" dxfId="10626" priority="1042" operator="equal">
      <formula>"연"</formula>
    </cfRule>
    <cfRule type="cellIs" dxfId="10625" priority="1043" operator="equal">
      <formula>"연"</formula>
    </cfRule>
  </conditionalFormatting>
  <conditionalFormatting sqref="U15">
    <cfRule type="cellIs" dxfId="10624" priority="2959" operator="equal">
      <formula>"연"</formula>
    </cfRule>
    <cfRule type="cellIs" dxfId="10623" priority="2960" operator="equal">
      <formula>"연"</formula>
    </cfRule>
    <cfRule type="cellIs" dxfId="10622" priority="2961" operator="equal">
      <formula>"연"</formula>
    </cfRule>
    <cfRule type="cellIs" dxfId="10621" priority="2962" operator="equal">
      <formula>"연"</formula>
    </cfRule>
    <cfRule type="cellIs" dxfId="10620" priority="2963" operator="equal">
      <formula>"연"</formula>
    </cfRule>
    <cfRule type="cellIs" dxfId="10619" priority="2964" operator="equal">
      <formula>"연"</formula>
    </cfRule>
    <cfRule type="cellIs" dxfId="10618" priority="2965" operator="equal">
      <formula>"연"</formula>
    </cfRule>
    <cfRule type="cellIs" dxfId="10617" priority="2966" operator="equal">
      <formula>"연"</formula>
    </cfRule>
  </conditionalFormatting>
  <conditionalFormatting sqref="U22">
    <cfRule type="cellIs" dxfId="10616" priority="2951" operator="equal">
      <formula>"연"</formula>
    </cfRule>
    <cfRule type="cellIs" dxfId="10615" priority="2952" operator="equal">
      <formula>"연"</formula>
    </cfRule>
    <cfRule type="cellIs" dxfId="10614" priority="2953" operator="equal">
      <formula>"연"</formula>
    </cfRule>
    <cfRule type="cellIs" dxfId="10613" priority="2954" operator="equal">
      <formula>"연"</formula>
    </cfRule>
    <cfRule type="cellIs" dxfId="10612" priority="2955" operator="equal">
      <formula>"연"</formula>
    </cfRule>
    <cfRule type="cellIs" dxfId="10611" priority="2956" operator="equal">
      <formula>"연"</formula>
    </cfRule>
    <cfRule type="cellIs" dxfId="10610" priority="2957" operator="equal">
      <formula>"연"</formula>
    </cfRule>
    <cfRule type="cellIs" dxfId="10609" priority="2958" operator="equal">
      <formula>"연"</formula>
    </cfRule>
  </conditionalFormatting>
  <conditionalFormatting sqref="U31">
    <cfRule type="cellIs" dxfId="10608" priority="2943" operator="equal">
      <formula>"연"</formula>
    </cfRule>
    <cfRule type="cellIs" dxfId="10607" priority="2944" operator="equal">
      <formula>"연"</formula>
    </cfRule>
    <cfRule type="cellIs" dxfId="10606" priority="2945" operator="equal">
      <formula>"연"</formula>
    </cfRule>
    <cfRule type="cellIs" dxfId="10605" priority="2946" operator="equal">
      <formula>"연"</formula>
    </cfRule>
    <cfRule type="cellIs" dxfId="10604" priority="2947" operator="equal">
      <formula>"연"</formula>
    </cfRule>
    <cfRule type="cellIs" dxfId="10603" priority="2948" operator="equal">
      <formula>"연"</formula>
    </cfRule>
    <cfRule type="cellIs" dxfId="10602" priority="2949" operator="equal">
      <formula>"연"</formula>
    </cfRule>
    <cfRule type="cellIs" dxfId="10601" priority="2950" operator="equal">
      <formula>"연"</formula>
    </cfRule>
  </conditionalFormatting>
  <conditionalFormatting sqref="U34">
    <cfRule type="cellIs" dxfId="10600" priority="561" operator="equal">
      <formula>"연"</formula>
    </cfRule>
    <cfRule type="cellIs" dxfId="10599" priority="562" operator="equal">
      <formula>"연"</formula>
    </cfRule>
    <cfRule type="cellIs" dxfId="10598" priority="563" operator="equal">
      <formula>"연"</formula>
    </cfRule>
    <cfRule type="cellIs" dxfId="10597" priority="564" operator="equal">
      <formula>"연"</formula>
    </cfRule>
    <cfRule type="cellIs" dxfId="10596" priority="565" operator="equal">
      <formula>"연"</formula>
    </cfRule>
    <cfRule type="cellIs" dxfId="10595" priority="566" operator="equal">
      <formula>"연"</formula>
    </cfRule>
    <cfRule type="cellIs" dxfId="10594" priority="567" operator="equal">
      <formula>"연"</formula>
    </cfRule>
    <cfRule type="cellIs" dxfId="10593" priority="568" operator="equal">
      <formula>"연"</formula>
    </cfRule>
    <cfRule type="cellIs" dxfId="10592" priority="569" operator="equal">
      <formula>"연"</formula>
    </cfRule>
    <cfRule type="cellIs" dxfId="10591" priority="570" operator="equal">
      <formula>"연"</formula>
    </cfRule>
    <cfRule type="cellIs" dxfId="10590" priority="571" operator="equal">
      <formula>"연"</formula>
    </cfRule>
    <cfRule type="cellIs" dxfId="10589" priority="572" operator="equal">
      <formula>"연"</formula>
    </cfRule>
    <cfRule type="cellIs" dxfId="10588" priority="573" operator="equal">
      <formula>"연"</formula>
    </cfRule>
    <cfRule type="cellIs" dxfId="10587" priority="574" operator="equal">
      <formula>"연"</formula>
    </cfRule>
    <cfRule type="cellIs" dxfId="10586" priority="575" operator="equal">
      <formula>"연"</formula>
    </cfRule>
    <cfRule type="cellIs" dxfId="10585" priority="576" operator="equal">
      <formula>"연"</formula>
    </cfRule>
    <cfRule type="cellIs" dxfId="10584" priority="577" operator="equal">
      <formula>"연"</formula>
    </cfRule>
    <cfRule type="cellIs" dxfId="10583" priority="579" operator="equal">
      <formula>"연"</formula>
    </cfRule>
  </conditionalFormatting>
  <conditionalFormatting sqref="U35">
    <cfRule type="cellIs" dxfId="10582" priority="2227" operator="equal">
      <formula>"연"</formula>
    </cfRule>
    <cfRule type="cellIs" dxfId="10581" priority="2228" operator="equal">
      <formula>"연"</formula>
    </cfRule>
    <cfRule type="cellIs" dxfId="10580" priority="2229" operator="equal">
      <formula>"연"</formula>
    </cfRule>
    <cfRule type="cellIs" dxfId="10579" priority="2230" operator="equal">
      <formula>"연"</formula>
    </cfRule>
    <cfRule type="cellIs" dxfId="10578" priority="2231" operator="equal">
      <formula>"연"</formula>
    </cfRule>
    <cfRule type="cellIs" dxfId="10577" priority="2232" operator="equal">
      <formula>"연"</formula>
    </cfRule>
    <cfRule type="cellIs" dxfId="10576" priority="2233" operator="equal">
      <formula>"연"</formula>
    </cfRule>
    <cfRule type="cellIs" dxfId="10575" priority="2234" operator="equal">
      <formula>"연"</formula>
    </cfRule>
    <cfRule type="cellIs" dxfId="10574" priority="2235" operator="equal">
      <formula>"연"</formula>
    </cfRule>
    <cfRule type="cellIs" dxfId="10573" priority="2236" operator="equal">
      <formula>"연"</formula>
    </cfRule>
    <cfRule type="cellIs" dxfId="10572" priority="2237" operator="equal">
      <formula>"연"</formula>
    </cfRule>
    <cfRule type="cellIs" dxfId="10571" priority="2238" operator="equal">
      <formula>"연"</formula>
    </cfRule>
    <cfRule type="cellIs" dxfId="10570" priority="2239" operator="equal">
      <formula>"연"</formula>
    </cfRule>
    <cfRule type="cellIs" dxfId="10569" priority="2240" operator="equal">
      <formula>"연"</formula>
    </cfRule>
    <cfRule type="cellIs" dxfId="10568" priority="2241" operator="equal">
      <formula>"연"</formula>
    </cfRule>
    <cfRule type="cellIs" dxfId="10567" priority="2242" operator="equal">
      <formula>"연"</formula>
    </cfRule>
    <cfRule type="cellIs" dxfId="10566" priority="2244" operator="equal">
      <formula>"연"</formula>
    </cfRule>
  </conditionalFormatting>
  <conditionalFormatting sqref="U35:U36">
    <cfRule type="cellIs" dxfId="10565" priority="1016" operator="equal">
      <formula>"연"</formula>
    </cfRule>
    <cfRule type="cellIs" dxfId="10564" priority="1017" operator="equal">
      <formula>"연"</formula>
    </cfRule>
  </conditionalFormatting>
  <conditionalFormatting sqref="U36">
    <cfRule type="cellIs" dxfId="10563" priority="990" operator="equal">
      <formula>"연"</formula>
    </cfRule>
    <cfRule type="cellIs" dxfId="10562" priority="991" operator="equal">
      <formula>"연"</formula>
    </cfRule>
    <cfRule type="cellIs" dxfId="10561" priority="992" operator="equal">
      <formula>"연"</formula>
    </cfRule>
    <cfRule type="cellIs" dxfId="10560" priority="993" operator="equal">
      <formula>"연"</formula>
    </cfRule>
    <cfRule type="cellIs" dxfId="10559" priority="994" operator="equal">
      <formula>"연"</formula>
    </cfRule>
    <cfRule type="cellIs" dxfId="10558" priority="995" operator="equal">
      <formula>"연"</formula>
    </cfRule>
    <cfRule type="cellIs" dxfId="10557" priority="996" operator="equal">
      <formula>"연"</formula>
    </cfRule>
    <cfRule type="cellIs" dxfId="10556" priority="997" operator="equal">
      <formula>"연"</formula>
    </cfRule>
    <cfRule type="cellIs" dxfId="10555" priority="998" operator="equal">
      <formula>"연"</formula>
    </cfRule>
    <cfRule type="cellIs" dxfId="10554" priority="999" operator="equal">
      <formula>"연"</formula>
    </cfRule>
    <cfRule type="cellIs" dxfId="10553" priority="1000" operator="equal">
      <formula>"연"</formula>
    </cfRule>
    <cfRule type="cellIs" dxfId="10552" priority="1001" operator="equal">
      <formula>"연"</formula>
    </cfRule>
    <cfRule type="cellIs" dxfId="10551" priority="1002" operator="equal">
      <formula>"연"</formula>
    </cfRule>
    <cfRule type="cellIs" dxfId="10550" priority="1003" operator="equal">
      <formula>"연"</formula>
    </cfRule>
    <cfRule type="cellIs" dxfId="10549" priority="1004" operator="equal">
      <formula>"연"</formula>
    </cfRule>
    <cfRule type="cellIs" dxfId="10548" priority="1005" operator="equal">
      <formula>"연"</formula>
    </cfRule>
    <cfRule type="cellIs" dxfId="10547" priority="1006" operator="equal">
      <formula>"연"</formula>
    </cfRule>
    <cfRule type="cellIs" dxfId="10546" priority="1007" operator="equal">
      <formula>"연"</formula>
    </cfRule>
    <cfRule type="cellIs" dxfId="10545" priority="1008" operator="equal">
      <formula>"연"</formula>
    </cfRule>
    <cfRule type="cellIs" dxfId="10544" priority="1009" operator="equal">
      <formula>"연"</formula>
    </cfRule>
    <cfRule type="cellIs" dxfId="10543" priority="1010" operator="equal">
      <formula>"연"</formula>
    </cfRule>
    <cfRule type="cellIs" dxfId="10542" priority="1011" operator="equal">
      <formula>"연"</formula>
    </cfRule>
    <cfRule type="cellIs" dxfId="10541" priority="1012" operator="equal">
      <formula>"연"</formula>
    </cfRule>
    <cfRule type="cellIs" dxfId="10540" priority="1013" operator="equal">
      <formula>"연"</formula>
    </cfRule>
  </conditionalFormatting>
  <conditionalFormatting sqref="U37">
    <cfRule type="cellIs" dxfId="10539" priority="1679" operator="equal">
      <formula>"연"</formula>
    </cfRule>
    <cfRule type="cellIs" dxfId="10538" priority="1680" operator="equal">
      <formula>"연"</formula>
    </cfRule>
    <cfRule type="cellIs" dxfId="10537" priority="1681" operator="equal">
      <formula>"연"</formula>
    </cfRule>
    <cfRule type="cellIs" dxfId="10536" priority="1682" operator="equal">
      <formula>"연"</formula>
    </cfRule>
    <cfRule type="cellIs" dxfId="10535" priority="1683" operator="equal">
      <formula>"연"</formula>
    </cfRule>
    <cfRule type="cellIs" dxfId="10534" priority="1684" operator="equal">
      <formula>"연"</formula>
    </cfRule>
    <cfRule type="cellIs" dxfId="10533" priority="1685" operator="equal">
      <formula>"연"</formula>
    </cfRule>
    <cfRule type="cellIs" dxfId="10532" priority="1686" operator="equal">
      <formula>"연"</formula>
    </cfRule>
    <cfRule type="cellIs" dxfId="10531" priority="1687" operator="equal">
      <formula>"연"</formula>
    </cfRule>
    <cfRule type="cellIs" dxfId="10530" priority="1688" operator="equal">
      <formula>"연"</formula>
    </cfRule>
    <cfRule type="cellIs" dxfId="10529" priority="1689" operator="equal">
      <formula>"연"</formula>
    </cfRule>
    <cfRule type="cellIs" dxfId="10528" priority="1690" operator="equal">
      <formula>"연"</formula>
    </cfRule>
    <cfRule type="cellIs" dxfId="10527" priority="1691" operator="equal">
      <formula>"연"</formula>
    </cfRule>
    <cfRule type="cellIs" dxfId="10526" priority="1692" operator="equal">
      <formula>"연"</formula>
    </cfRule>
    <cfRule type="cellIs" dxfId="10525" priority="1693" operator="equal">
      <formula>"연"</formula>
    </cfRule>
    <cfRule type="cellIs" dxfId="10524" priority="1694" operator="equal">
      <formula>"연"</formula>
    </cfRule>
    <cfRule type="cellIs" dxfId="10523" priority="1695" operator="equal">
      <formula>"연"</formula>
    </cfRule>
    <cfRule type="cellIs" dxfId="10522" priority="1696" operator="equal">
      <formula>"연"</formula>
    </cfRule>
  </conditionalFormatting>
  <conditionalFormatting sqref="U35:V35">
    <cfRule type="cellIs" dxfId="10521" priority="2243" operator="equal">
      <formula>"연"</formula>
    </cfRule>
  </conditionalFormatting>
  <conditionalFormatting sqref="U36:V36">
    <cfRule type="cellIs" dxfId="10520" priority="1014" operator="equal">
      <formula>"연"</formula>
    </cfRule>
    <cfRule type="cellIs" dxfId="10519" priority="1015" operator="equal">
      <formula>"연"</formula>
    </cfRule>
  </conditionalFormatting>
  <conditionalFormatting sqref="U34:W34">
    <cfRule type="cellIs" dxfId="10518" priority="559" operator="equal">
      <formula>"연"</formula>
    </cfRule>
  </conditionalFormatting>
  <conditionalFormatting sqref="V21">
    <cfRule type="cellIs" dxfId="10517" priority="2927" operator="equal">
      <formula>"연"</formula>
    </cfRule>
    <cfRule type="cellIs" dxfId="10516" priority="2928" operator="equal">
      <formula>"연"</formula>
    </cfRule>
    <cfRule type="cellIs" dxfId="10515" priority="2929" operator="equal">
      <formula>"연"</formula>
    </cfRule>
    <cfRule type="cellIs" dxfId="10514" priority="2930" operator="equal">
      <formula>"연"</formula>
    </cfRule>
    <cfRule type="cellIs" dxfId="10513" priority="2931" operator="equal">
      <formula>"연"</formula>
    </cfRule>
    <cfRule type="cellIs" dxfId="10512" priority="2932" operator="equal">
      <formula>"연"</formula>
    </cfRule>
    <cfRule type="cellIs" dxfId="10511" priority="2933" operator="equal">
      <formula>"연"</formula>
    </cfRule>
    <cfRule type="cellIs" dxfId="10510" priority="2934" operator="equal">
      <formula>"연"</formula>
    </cfRule>
  </conditionalFormatting>
  <conditionalFormatting sqref="V30">
    <cfRule type="cellIs" dxfId="10509" priority="2935" operator="equal">
      <formula>"연"</formula>
    </cfRule>
    <cfRule type="cellIs" dxfId="10508" priority="2936" operator="equal">
      <formula>"연"</formula>
    </cfRule>
    <cfRule type="cellIs" dxfId="10507" priority="2937" operator="equal">
      <formula>"연"</formula>
    </cfRule>
    <cfRule type="cellIs" dxfId="10506" priority="2938" operator="equal">
      <formula>"연"</formula>
    </cfRule>
    <cfRule type="cellIs" dxfId="10505" priority="2939" operator="equal">
      <formula>"연"</formula>
    </cfRule>
    <cfRule type="cellIs" dxfId="10504" priority="2940" operator="equal">
      <formula>"연"</formula>
    </cfRule>
    <cfRule type="cellIs" dxfId="10503" priority="2941" operator="equal">
      <formula>"연"</formula>
    </cfRule>
    <cfRule type="cellIs" dxfId="10502" priority="2942" operator="equal">
      <formula>"연"</formula>
    </cfRule>
  </conditionalFormatting>
  <conditionalFormatting sqref="V34">
    <cfRule type="cellIs" dxfId="10501" priority="541" operator="equal">
      <formula>"연"</formula>
    </cfRule>
    <cfRule type="cellIs" dxfId="10500" priority="542" operator="equal">
      <formula>"연"</formula>
    </cfRule>
    <cfRule type="cellIs" dxfId="10499" priority="543" operator="equal">
      <formula>"연"</formula>
    </cfRule>
    <cfRule type="cellIs" dxfId="10498" priority="544" operator="equal">
      <formula>"연"</formula>
    </cfRule>
    <cfRule type="cellIs" dxfId="10497" priority="545" operator="equal">
      <formula>"연"</formula>
    </cfRule>
    <cfRule type="cellIs" dxfId="10496" priority="546" operator="equal">
      <formula>"연"</formula>
    </cfRule>
    <cfRule type="cellIs" dxfId="10495" priority="547" operator="equal">
      <formula>"연"</formula>
    </cfRule>
    <cfRule type="cellIs" dxfId="10494" priority="548" operator="equal">
      <formula>"연"</formula>
    </cfRule>
    <cfRule type="cellIs" dxfId="10493" priority="549" operator="equal">
      <formula>"연"</formula>
    </cfRule>
    <cfRule type="cellIs" dxfId="10492" priority="550" operator="equal">
      <formula>"연"</formula>
    </cfRule>
    <cfRule type="cellIs" dxfId="10491" priority="551" operator="equal">
      <formula>"연"</formula>
    </cfRule>
    <cfRule type="cellIs" dxfId="10490" priority="552" operator="equal">
      <formula>"연"</formula>
    </cfRule>
    <cfRule type="cellIs" dxfId="10489" priority="553" operator="equal">
      <formula>"연"</formula>
    </cfRule>
    <cfRule type="cellIs" dxfId="10488" priority="554" operator="equal">
      <formula>"연"</formula>
    </cfRule>
    <cfRule type="cellIs" dxfId="10487" priority="555" operator="equal">
      <formula>"연"</formula>
    </cfRule>
    <cfRule type="cellIs" dxfId="10486" priority="556" operator="equal">
      <formula>"연"</formula>
    </cfRule>
    <cfRule type="cellIs" dxfId="10485" priority="557" operator="equal">
      <formula>"연"</formula>
    </cfRule>
    <cfRule type="cellIs" dxfId="10484" priority="558" operator="equal">
      <formula>"연"</formula>
    </cfRule>
    <cfRule type="cellIs" dxfId="10483" priority="560" operator="equal">
      <formula>"연"</formula>
    </cfRule>
  </conditionalFormatting>
  <conditionalFormatting sqref="V35">
    <cfRule type="cellIs" dxfId="10482" priority="2576" operator="equal">
      <formula>"연"</formula>
    </cfRule>
    <cfRule type="cellIs" dxfId="10481" priority="2577" operator="equal">
      <formula>"연"</formula>
    </cfRule>
    <cfRule type="cellIs" dxfId="10480" priority="2578" operator="equal">
      <formula>"연"</formula>
    </cfRule>
    <cfRule type="cellIs" dxfId="10479" priority="2579" operator="equal">
      <formula>"연"</formula>
    </cfRule>
    <cfRule type="cellIs" dxfId="10478" priority="2580" operator="equal">
      <formula>"연"</formula>
    </cfRule>
    <cfRule type="cellIs" dxfId="10477" priority="2581" operator="equal">
      <formula>"연"</formula>
    </cfRule>
    <cfRule type="cellIs" dxfId="10476" priority="2582" operator="equal">
      <formula>"연"</formula>
    </cfRule>
    <cfRule type="cellIs" dxfId="10475" priority="2583" operator="equal">
      <formula>"연"</formula>
    </cfRule>
    <cfRule type="cellIs" dxfId="10474" priority="2584" operator="equal">
      <formula>"연"</formula>
    </cfRule>
    <cfRule type="cellIs" dxfId="10473" priority="2585" operator="equal">
      <formula>"연"</formula>
    </cfRule>
    <cfRule type="cellIs" dxfId="10472" priority="2586" operator="equal">
      <formula>"연"</formula>
    </cfRule>
    <cfRule type="cellIs" dxfId="10471" priority="2587" operator="equal">
      <formula>"연"</formula>
    </cfRule>
    <cfRule type="cellIs" dxfId="10470" priority="2588" operator="equal">
      <formula>"연"</formula>
    </cfRule>
    <cfRule type="cellIs" dxfId="10469" priority="2589" operator="equal">
      <formula>"연"</formula>
    </cfRule>
    <cfRule type="cellIs" dxfId="10468" priority="2590" operator="equal">
      <formula>"연"</formula>
    </cfRule>
    <cfRule type="cellIs" dxfId="10467" priority="2591" operator="equal">
      <formula>"연"</formula>
    </cfRule>
    <cfRule type="cellIs" dxfId="10466" priority="2592" operator="equal">
      <formula>"연"</formula>
    </cfRule>
    <cfRule type="cellIs" dxfId="10465" priority="2593" operator="equal">
      <formula>"연"</formula>
    </cfRule>
    <cfRule type="cellIs" dxfId="10464" priority="2594" operator="equal">
      <formula>"연"</formula>
    </cfRule>
    <cfRule type="cellIs" dxfId="10463" priority="2595" operator="equal">
      <formula>"연"</formula>
    </cfRule>
    <cfRule type="cellIs" dxfId="10462" priority="2596" operator="equal">
      <formula>"연"</formula>
    </cfRule>
    <cfRule type="cellIs" dxfId="10461" priority="2597" operator="equal">
      <formula>"연"</formula>
    </cfRule>
    <cfRule type="cellIs" dxfId="10460" priority="2598" operator="equal">
      <formula>"연"</formula>
    </cfRule>
    <cfRule type="cellIs" dxfId="10459" priority="2599" operator="equal">
      <formula>"연"</formula>
    </cfRule>
    <cfRule type="cellIs" dxfId="10458" priority="2600" operator="equal">
      <formula>"연"</formula>
    </cfRule>
    <cfRule type="cellIs" dxfId="10457" priority="2601" operator="equal">
      <formula>"연"</formula>
    </cfRule>
    <cfRule type="cellIs" dxfId="10456" priority="2602" operator="equal">
      <formula>"연"</formula>
    </cfRule>
  </conditionalFormatting>
  <conditionalFormatting sqref="V36">
    <cfRule type="cellIs" dxfId="10455" priority="1661" operator="equal">
      <formula>"연"</formula>
    </cfRule>
    <cfRule type="cellIs" dxfId="10454" priority="1662" operator="equal">
      <formula>"연"</formula>
    </cfRule>
    <cfRule type="cellIs" dxfId="10453" priority="1663" operator="equal">
      <formula>"연"</formula>
    </cfRule>
    <cfRule type="cellIs" dxfId="10452" priority="1664" operator="equal">
      <formula>"연"</formula>
    </cfRule>
    <cfRule type="cellIs" dxfId="10451" priority="1665" operator="equal">
      <formula>"연"</formula>
    </cfRule>
    <cfRule type="cellIs" dxfId="10450" priority="1666" operator="equal">
      <formula>"연"</formula>
    </cfRule>
    <cfRule type="cellIs" dxfId="10449" priority="1667" operator="equal">
      <formula>"연"</formula>
    </cfRule>
    <cfRule type="cellIs" dxfId="10448" priority="1668" operator="equal">
      <formula>"연"</formula>
    </cfRule>
    <cfRule type="cellIs" dxfId="10447" priority="1669" operator="equal">
      <formula>"연"</formula>
    </cfRule>
    <cfRule type="cellIs" dxfId="10446" priority="1670" operator="equal">
      <formula>"연"</formula>
    </cfRule>
    <cfRule type="cellIs" dxfId="10445" priority="1671" operator="equal">
      <formula>"연"</formula>
    </cfRule>
    <cfRule type="cellIs" dxfId="10444" priority="1672" operator="equal">
      <formula>"연"</formula>
    </cfRule>
    <cfRule type="cellIs" dxfId="10443" priority="1673" operator="equal">
      <formula>"연"</formula>
    </cfRule>
    <cfRule type="cellIs" dxfId="10442" priority="1674" operator="equal">
      <formula>"연"</formula>
    </cfRule>
    <cfRule type="cellIs" dxfId="10441" priority="1675" operator="equal">
      <formula>"연"</formula>
    </cfRule>
    <cfRule type="cellIs" dxfId="10440" priority="1676" operator="equal">
      <formula>"연"</formula>
    </cfRule>
    <cfRule type="cellIs" dxfId="10439" priority="1677" operator="equal">
      <formula>"연"</formula>
    </cfRule>
    <cfRule type="cellIs" dxfId="10438" priority="1678" operator="equal">
      <formula>"연"</formula>
    </cfRule>
  </conditionalFormatting>
  <conditionalFormatting sqref="V37">
    <cfRule type="cellIs" dxfId="10437" priority="962" operator="equal">
      <formula>"연"</formula>
    </cfRule>
    <cfRule type="cellIs" dxfId="10436" priority="963" operator="equal">
      <formula>"연"</formula>
    </cfRule>
    <cfRule type="cellIs" dxfId="10435" priority="964" operator="equal">
      <formula>"연"</formula>
    </cfRule>
    <cfRule type="cellIs" dxfId="10434" priority="965" operator="equal">
      <formula>"연"</formula>
    </cfRule>
    <cfRule type="cellIs" dxfId="10433" priority="966" operator="equal">
      <formula>"연"</formula>
    </cfRule>
    <cfRule type="cellIs" dxfId="10432" priority="967" operator="equal">
      <formula>"연"</formula>
    </cfRule>
    <cfRule type="cellIs" dxfId="10431" priority="968" operator="equal">
      <formula>"연"</formula>
    </cfRule>
    <cfRule type="cellIs" dxfId="10430" priority="969" operator="equal">
      <formula>"연"</formula>
    </cfRule>
    <cfRule type="cellIs" dxfId="10429" priority="970" operator="equal">
      <formula>"연"</formula>
    </cfRule>
    <cfRule type="cellIs" dxfId="10428" priority="971" operator="equal">
      <formula>"연"</formula>
    </cfRule>
    <cfRule type="cellIs" dxfId="10427" priority="972" operator="equal">
      <formula>"연"</formula>
    </cfRule>
    <cfRule type="cellIs" dxfId="10426" priority="973" operator="equal">
      <formula>"연"</formula>
    </cfRule>
    <cfRule type="cellIs" dxfId="10425" priority="974" operator="equal">
      <formula>"연"</formula>
    </cfRule>
    <cfRule type="cellIs" dxfId="10424" priority="975" operator="equal">
      <formula>"연"</formula>
    </cfRule>
    <cfRule type="cellIs" dxfId="10423" priority="976" operator="equal">
      <formula>"연"</formula>
    </cfRule>
    <cfRule type="cellIs" dxfId="10422" priority="977" operator="equal">
      <formula>"연"</formula>
    </cfRule>
    <cfRule type="cellIs" dxfId="10421" priority="978" operator="equal">
      <formula>"연"</formula>
    </cfRule>
    <cfRule type="cellIs" dxfId="10420" priority="979" operator="equal">
      <formula>"연"</formula>
    </cfRule>
    <cfRule type="cellIs" dxfId="10419" priority="980" operator="equal">
      <formula>"연"</formula>
    </cfRule>
    <cfRule type="cellIs" dxfId="10418" priority="981" operator="equal">
      <formula>"연"</formula>
    </cfRule>
    <cfRule type="cellIs" dxfId="10417" priority="982" operator="equal">
      <formula>"연"</formula>
    </cfRule>
    <cfRule type="cellIs" dxfId="10416" priority="983" operator="equal">
      <formula>"연"</formula>
    </cfRule>
    <cfRule type="cellIs" dxfId="10415" priority="984" operator="equal">
      <formula>"연"</formula>
    </cfRule>
    <cfRule type="cellIs" dxfId="10414" priority="985" operator="equal">
      <formula>"연"</formula>
    </cfRule>
    <cfRule type="cellIs" dxfId="10413" priority="986" operator="equal">
      <formula>"연"</formula>
    </cfRule>
    <cfRule type="cellIs" dxfId="10412" priority="987" operator="equal">
      <formula>"연"</formula>
    </cfRule>
  </conditionalFormatting>
  <conditionalFormatting sqref="V37:W37">
    <cfRule type="cellIs" dxfId="10411" priority="988" operator="equal">
      <formula>"연"</formula>
    </cfRule>
    <cfRule type="cellIs" dxfId="10410" priority="989" operator="equal">
      <formula>"연"</formula>
    </cfRule>
  </conditionalFormatting>
  <conditionalFormatting sqref="W12">
    <cfRule type="cellIs" dxfId="10409" priority="2911" operator="equal">
      <formula>"연"</formula>
    </cfRule>
    <cfRule type="cellIs" dxfId="10408" priority="2912" operator="equal">
      <formula>"연"</formula>
    </cfRule>
    <cfRule type="cellIs" dxfId="10407" priority="2913" operator="equal">
      <formula>"연"</formula>
    </cfRule>
    <cfRule type="cellIs" dxfId="10406" priority="2914" operator="equal">
      <formula>"연"</formula>
    </cfRule>
    <cfRule type="cellIs" dxfId="10405" priority="2915" operator="equal">
      <formula>"연"</formula>
    </cfRule>
    <cfRule type="cellIs" dxfId="10404" priority="2916" operator="equal">
      <formula>"연"</formula>
    </cfRule>
    <cfRule type="cellIs" dxfId="10403" priority="2917" operator="equal">
      <formula>"연"</formula>
    </cfRule>
    <cfRule type="cellIs" dxfId="10402" priority="2918" operator="equal">
      <formula>"연"</formula>
    </cfRule>
  </conditionalFormatting>
  <conditionalFormatting sqref="W14">
    <cfRule type="cellIs" dxfId="10401" priority="2903" operator="equal">
      <formula>"연"</formula>
    </cfRule>
    <cfRule type="cellIs" dxfId="10400" priority="2904" operator="equal">
      <formula>"연"</formula>
    </cfRule>
    <cfRule type="cellIs" dxfId="10399" priority="2905" operator="equal">
      <formula>"연"</formula>
    </cfRule>
    <cfRule type="cellIs" dxfId="10398" priority="2906" operator="equal">
      <formula>"연"</formula>
    </cfRule>
    <cfRule type="cellIs" dxfId="10397" priority="2907" operator="equal">
      <formula>"연"</formula>
    </cfRule>
    <cfRule type="cellIs" dxfId="10396" priority="2908" operator="equal">
      <formula>"연"</formula>
    </cfRule>
    <cfRule type="cellIs" dxfId="10395" priority="2909" operator="equal">
      <formula>"연"</formula>
    </cfRule>
    <cfRule type="cellIs" dxfId="10394" priority="2910" operator="equal">
      <formula>"연"</formula>
    </cfRule>
  </conditionalFormatting>
  <conditionalFormatting sqref="W33">
    <cfRule type="cellIs" dxfId="10393" priority="2897" operator="equal">
      <formula>"연"</formula>
    </cfRule>
    <cfRule type="cellIs" dxfId="10392" priority="2898" operator="equal">
      <formula>"연"</formula>
    </cfRule>
    <cfRule type="cellIs" dxfId="10391" priority="2899" operator="equal">
      <formula>"연"</formula>
    </cfRule>
    <cfRule type="cellIs" dxfId="10390" priority="2900" operator="equal">
      <formula>"연"</formula>
    </cfRule>
    <cfRule type="cellIs" dxfId="10389" priority="2901" operator="equal">
      <formula>"연"</formula>
    </cfRule>
    <cfRule type="cellIs" dxfId="10388" priority="2902" operator="equal">
      <formula>"연"</formula>
    </cfRule>
  </conditionalFormatting>
  <conditionalFormatting sqref="W33:W35">
    <cfRule type="cellIs" dxfId="10387" priority="960" operator="equal">
      <formula>"연"</formula>
    </cfRule>
    <cfRule type="cellIs" dxfId="10386" priority="961" operator="equal">
      <formula>"연"</formula>
    </cfRule>
  </conditionalFormatting>
  <conditionalFormatting sqref="W34">
    <cfRule type="cellIs" dxfId="10385" priority="935" operator="equal">
      <formula>"연"</formula>
    </cfRule>
    <cfRule type="cellIs" dxfId="10384" priority="936" operator="equal">
      <formula>"연"</formula>
    </cfRule>
    <cfRule type="cellIs" dxfId="10383" priority="937" operator="equal">
      <formula>"연"</formula>
    </cfRule>
    <cfRule type="cellIs" dxfId="10382" priority="938" operator="equal">
      <formula>"연"</formula>
    </cfRule>
    <cfRule type="cellIs" dxfId="10381" priority="939" operator="equal">
      <formula>"연"</formula>
    </cfRule>
    <cfRule type="cellIs" dxfId="10380" priority="940" operator="equal">
      <formula>"연"</formula>
    </cfRule>
    <cfRule type="cellIs" dxfId="10379" priority="941" operator="equal">
      <formula>"연"</formula>
    </cfRule>
    <cfRule type="cellIs" dxfId="10378" priority="942" operator="equal">
      <formula>"연"</formula>
    </cfRule>
    <cfRule type="cellIs" dxfId="10377" priority="943" operator="equal">
      <formula>"연"</formula>
    </cfRule>
    <cfRule type="cellIs" dxfId="10376" priority="944" operator="equal">
      <formula>"연"</formula>
    </cfRule>
    <cfRule type="cellIs" dxfId="10375" priority="945" operator="equal">
      <formula>"연"</formula>
    </cfRule>
    <cfRule type="cellIs" dxfId="10374" priority="946" operator="equal">
      <formula>"연"</formula>
    </cfRule>
    <cfRule type="cellIs" dxfId="10373" priority="947" operator="equal">
      <formula>"연"</formula>
    </cfRule>
    <cfRule type="cellIs" dxfId="10372" priority="948" operator="equal">
      <formula>"연"</formula>
    </cfRule>
    <cfRule type="cellIs" dxfId="10371" priority="949" operator="equal">
      <formula>"연"</formula>
    </cfRule>
    <cfRule type="cellIs" dxfId="10370" priority="950" operator="equal">
      <formula>"연"</formula>
    </cfRule>
    <cfRule type="cellIs" dxfId="10369" priority="951" operator="equal">
      <formula>"연"</formula>
    </cfRule>
    <cfRule type="cellIs" dxfId="10368" priority="952" operator="equal">
      <formula>"연"</formula>
    </cfRule>
    <cfRule type="cellIs" dxfId="10367" priority="953" operator="equal">
      <formula>"연"</formula>
    </cfRule>
    <cfRule type="cellIs" dxfId="10366" priority="954" operator="equal">
      <formula>"연"</formula>
    </cfRule>
    <cfRule type="cellIs" dxfId="10365" priority="955" operator="equal">
      <formula>"연"</formula>
    </cfRule>
    <cfRule type="cellIs" dxfId="10364" priority="956" operator="equal">
      <formula>"연"</formula>
    </cfRule>
    <cfRule type="cellIs" dxfId="10363" priority="957" operator="equal">
      <formula>"연"</formula>
    </cfRule>
  </conditionalFormatting>
  <conditionalFormatting sqref="W35">
    <cfRule type="cellIs" dxfId="10362" priority="2209" operator="equal">
      <formula>"연"</formula>
    </cfRule>
    <cfRule type="cellIs" dxfId="10361" priority="2210" operator="equal">
      <formula>"연"</formula>
    </cfRule>
    <cfRule type="cellIs" dxfId="10360" priority="2211" operator="equal">
      <formula>"연"</formula>
    </cfRule>
    <cfRule type="cellIs" dxfId="10359" priority="2212" operator="equal">
      <formula>"연"</formula>
    </cfRule>
    <cfRule type="cellIs" dxfId="10358" priority="2213" operator="equal">
      <formula>"연"</formula>
    </cfRule>
    <cfRule type="cellIs" dxfId="10357" priority="2214" operator="equal">
      <formula>"연"</formula>
    </cfRule>
    <cfRule type="cellIs" dxfId="10356" priority="2215" operator="equal">
      <formula>"연"</formula>
    </cfRule>
    <cfRule type="cellIs" dxfId="10355" priority="2216" operator="equal">
      <formula>"연"</formula>
    </cfRule>
    <cfRule type="cellIs" dxfId="10354" priority="2217" operator="equal">
      <formula>"연"</formula>
    </cfRule>
    <cfRule type="cellIs" dxfId="10353" priority="2218" operator="equal">
      <formula>"연"</formula>
    </cfRule>
    <cfRule type="cellIs" dxfId="10352" priority="2219" operator="equal">
      <formula>"연"</formula>
    </cfRule>
    <cfRule type="cellIs" dxfId="10351" priority="2220" operator="equal">
      <formula>"연"</formula>
    </cfRule>
    <cfRule type="cellIs" dxfId="10350" priority="2221" operator="equal">
      <formula>"연"</formula>
    </cfRule>
    <cfRule type="cellIs" dxfId="10349" priority="2222" operator="equal">
      <formula>"연"</formula>
    </cfRule>
    <cfRule type="cellIs" dxfId="10348" priority="2223" operator="equal">
      <formula>"연"</formula>
    </cfRule>
    <cfRule type="cellIs" dxfId="10347" priority="2224" operator="equal">
      <formula>"연"</formula>
    </cfRule>
    <cfRule type="cellIs" dxfId="10346" priority="2225" operator="equal">
      <formula>"연"</formula>
    </cfRule>
    <cfRule type="cellIs" dxfId="10345" priority="2226" operator="equal">
      <formula>"연"</formula>
    </cfRule>
  </conditionalFormatting>
  <conditionalFormatting sqref="W36">
    <cfRule type="cellIs" dxfId="10344" priority="405" operator="equal">
      <formula>"연"</formula>
    </cfRule>
    <cfRule type="cellIs" dxfId="10343" priority="406" operator="equal">
      <formula>"연"</formula>
    </cfRule>
    <cfRule type="cellIs" dxfId="10342" priority="407" operator="equal">
      <formula>"연"</formula>
    </cfRule>
    <cfRule type="cellIs" dxfId="10341" priority="408" operator="equal">
      <formula>"연"</formula>
    </cfRule>
    <cfRule type="cellIs" dxfId="10340" priority="409" operator="equal">
      <formula>"연"</formula>
    </cfRule>
    <cfRule type="cellIs" dxfId="10339" priority="410" operator="equal">
      <formula>"연"</formula>
    </cfRule>
    <cfRule type="cellIs" dxfId="10338" priority="411" operator="equal">
      <formula>"연"</formula>
    </cfRule>
    <cfRule type="cellIs" dxfId="10337" priority="412" operator="equal">
      <formula>"연"</formula>
    </cfRule>
    <cfRule type="cellIs" dxfId="10336" priority="413" operator="equal">
      <formula>"연"</formula>
    </cfRule>
    <cfRule type="cellIs" dxfId="10335" priority="414" operator="equal">
      <formula>"연"</formula>
    </cfRule>
    <cfRule type="cellIs" dxfId="10334" priority="415" operator="equal">
      <formula>"연"</formula>
    </cfRule>
    <cfRule type="cellIs" dxfId="10333" priority="416" operator="equal">
      <formula>"연"</formula>
    </cfRule>
    <cfRule type="cellIs" dxfId="10332" priority="417" operator="equal">
      <formula>"연"</formula>
    </cfRule>
    <cfRule type="cellIs" dxfId="10331" priority="418" operator="equal">
      <formula>"연"</formula>
    </cfRule>
    <cfRule type="cellIs" dxfId="10330" priority="419" operator="equal">
      <formula>"연"</formula>
    </cfRule>
    <cfRule type="cellIs" dxfId="10329" priority="420" operator="equal">
      <formula>"연"</formula>
    </cfRule>
    <cfRule type="cellIs" dxfId="10328" priority="421" operator="equal">
      <formula>"연"</formula>
    </cfRule>
    <cfRule type="cellIs" dxfId="10327" priority="422" operator="equal">
      <formula>"연"</formula>
    </cfRule>
  </conditionalFormatting>
  <conditionalFormatting sqref="W37">
    <cfRule type="cellIs" dxfId="10326" priority="1643" operator="equal">
      <formula>"연"</formula>
    </cfRule>
    <cfRule type="cellIs" dxfId="10325" priority="1644" operator="equal">
      <formula>"연"</formula>
    </cfRule>
    <cfRule type="cellIs" dxfId="10324" priority="1645" operator="equal">
      <formula>"연"</formula>
    </cfRule>
    <cfRule type="cellIs" dxfId="10323" priority="1646" operator="equal">
      <formula>"연"</formula>
    </cfRule>
    <cfRule type="cellIs" dxfId="10322" priority="1647" operator="equal">
      <formula>"연"</formula>
    </cfRule>
    <cfRule type="cellIs" dxfId="10321" priority="1648" operator="equal">
      <formula>"연"</formula>
    </cfRule>
    <cfRule type="cellIs" dxfId="10320" priority="1649" operator="equal">
      <formula>"연"</formula>
    </cfRule>
    <cfRule type="cellIs" dxfId="10319" priority="1650" operator="equal">
      <formula>"연"</formula>
    </cfRule>
    <cfRule type="cellIs" dxfId="10318" priority="1651" operator="equal">
      <formula>"연"</formula>
    </cfRule>
    <cfRule type="cellIs" dxfId="10317" priority="1652" operator="equal">
      <formula>"연"</formula>
    </cfRule>
    <cfRule type="cellIs" dxfId="10316" priority="1653" operator="equal">
      <formula>"연"</formula>
    </cfRule>
    <cfRule type="cellIs" dxfId="10315" priority="1654" operator="equal">
      <formula>"연"</formula>
    </cfRule>
    <cfRule type="cellIs" dxfId="10314" priority="1655" operator="equal">
      <formula>"연"</formula>
    </cfRule>
    <cfRule type="cellIs" dxfId="10313" priority="1656" operator="equal">
      <formula>"연"</formula>
    </cfRule>
    <cfRule type="cellIs" dxfId="10312" priority="1657" operator="equal">
      <formula>"연"</formula>
    </cfRule>
    <cfRule type="cellIs" dxfId="10311" priority="1658" operator="equal">
      <formula>"연"</formula>
    </cfRule>
    <cfRule type="cellIs" dxfId="10310" priority="1659" operator="equal">
      <formula>"연"</formula>
    </cfRule>
    <cfRule type="cellIs" dxfId="10309" priority="1660" operator="equal">
      <formula>"연"</formula>
    </cfRule>
  </conditionalFormatting>
  <conditionalFormatting sqref="W34:X34">
    <cfRule type="cellIs" dxfId="10308" priority="958" operator="equal">
      <formula>"연"</formula>
    </cfRule>
    <cfRule type="cellIs" dxfId="10307" priority="959" operator="equal">
      <formula>"연"</formula>
    </cfRule>
  </conditionalFormatting>
  <conditionalFormatting sqref="W36:X36">
    <cfRule type="cellIs" dxfId="10306" priority="401" operator="equal">
      <formula>"연"</formula>
    </cfRule>
    <cfRule type="cellIs" dxfId="10305" priority="402" operator="equal">
      <formula>"연"</formula>
    </cfRule>
  </conditionalFormatting>
  <conditionalFormatting sqref="X18">
    <cfRule type="cellIs" dxfId="10304" priority="2881" operator="equal">
      <formula>"연"</formula>
    </cfRule>
    <cfRule type="cellIs" dxfId="10303" priority="2882" operator="equal">
      <formula>"연"</formula>
    </cfRule>
    <cfRule type="cellIs" dxfId="10302" priority="2883" operator="equal">
      <formula>"연"</formula>
    </cfRule>
    <cfRule type="cellIs" dxfId="10301" priority="2884" operator="equal">
      <formula>"연"</formula>
    </cfRule>
    <cfRule type="cellIs" dxfId="10300" priority="2885" operator="equal">
      <formula>"연"</formula>
    </cfRule>
    <cfRule type="cellIs" dxfId="10299" priority="2886" operator="equal">
      <formula>"연"</formula>
    </cfRule>
    <cfRule type="cellIs" dxfId="10298" priority="2887" operator="equal">
      <formula>"연"</formula>
    </cfRule>
    <cfRule type="cellIs" dxfId="10297" priority="2888" operator="equal">
      <formula>"연"</formula>
    </cfRule>
  </conditionalFormatting>
  <conditionalFormatting sqref="X34">
    <cfRule type="cellIs" dxfId="10296" priority="1625" operator="equal">
      <formula>"연"</formula>
    </cfRule>
    <cfRule type="cellIs" dxfId="10295" priority="1626" operator="equal">
      <formula>"연"</formula>
    </cfRule>
    <cfRule type="cellIs" dxfId="10294" priority="1627" operator="equal">
      <formula>"연"</formula>
    </cfRule>
    <cfRule type="cellIs" dxfId="10293" priority="1628" operator="equal">
      <formula>"연"</formula>
    </cfRule>
    <cfRule type="cellIs" dxfId="10292" priority="1629" operator="equal">
      <formula>"연"</formula>
    </cfRule>
    <cfRule type="cellIs" dxfId="10291" priority="1630" operator="equal">
      <formula>"연"</formula>
    </cfRule>
    <cfRule type="cellIs" dxfId="10290" priority="1631" operator="equal">
      <formula>"연"</formula>
    </cfRule>
    <cfRule type="cellIs" dxfId="10289" priority="1632" operator="equal">
      <formula>"연"</formula>
    </cfRule>
    <cfRule type="cellIs" dxfId="10288" priority="1633" operator="equal">
      <formula>"연"</formula>
    </cfRule>
    <cfRule type="cellIs" dxfId="10287" priority="1634" operator="equal">
      <formula>"연"</formula>
    </cfRule>
    <cfRule type="cellIs" dxfId="10286" priority="1635" operator="equal">
      <formula>"연"</formula>
    </cfRule>
    <cfRule type="cellIs" dxfId="10285" priority="1636" operator="equal">
      <formula>"연"</formula>
    </cfRule>
    <cfRule type="cellIs" dxfId="10284" priority="1637" operator="equal">
      <formula>"연"</formula>
    </cfRule>
    <cfRule type="cellIs" dxfId="10283" priority="1638" operator="equal">
      <formula>"연"</formula>
    </cfRule>
    <cfRule type="cellIs" dxfId="10282" priority="1639" operator="equal">
      <formula>"연"</formula>
    </cfRule>
    <cfRule type="cellIs" dxfId="10281" priority="1640" operator="equal">
      <formula>"연"</formula>
    </cfRule>
    <cfRule type="cellIs" dxfId="10280" priority="1641" operator="equal">
      <formula>"연"</formula>
    </cfRule>
    <cfRule type="cellIs" dxfId="10279" priority="1642" operator="equal">
      <formula>"연"</formula>
    </cfRule>
  </conditionalFormatting>
  <conditionalFormatting sqref="X35">
    <cfRule type="cellIs" dxfId="10278" priority="2384" operator="equal">
      <formula>"연"</formula>
    </cfRule>
    <cfRule type="cellIs" dxfId="10277" priority="2385" operator="equal">
      <formula>"연"</formula>
    </cfRule>
    <cfRule type="cellIs" dxfId="10276" priority="2386" operator="equal">
      <formula>"연"</formula>
    </cfRule>
    <cfRule type="cellIs" dxfId="10275" priority="2387" operator="equal">
      <formula>"연"</formula>
    </cfRule>
    <cfRule type="cellIs" dxfId="10274" priority="2388" operator="equal">
      <formula>"연"</formula>
    </cfRule>
    <cfRule type="cellIs" dxfId="10273" priority="2389" operator="equal">
      <formula>"연"</formula>
    </cfRule>
    <cfRule type="cellIs" dxfId="10272" priority="2390" operator="equal">
      <formula>"연"</formula>
    </cfRule>
    <cfRule type="cellIs" dxfId="10271" priority="2391" operator="equal">
      <formula>"연"</formula>
    </cfRule>
    <cfRule type="cellIs" dxfId="10270" priority="2392" operator="equal">
      <formula>"연"</formula>
    </cfRule>
    <cfRule type="cellIs" dxfId="10269" priority="2393" operator="equal">
      <formula>"연"</formula>
    </cfRule>
    <cfRule type="cellIs" dxfId="10268" priority="2394" operator="equal">
      <formula>"연"</formula>
    </cfRule>
    <cfRule type="cellIs" dxfId="10267" priority="2395" operator="equal">
      <formula>"연"</formula>
    </cfRule>
    <cfRule type="cellIs" dxfId="10266" priority="2396" operator="equal">
      <formula>"연"</formula>
    </cfRule>
    <cfRule type="cellIs" dxfId="10265" priority="2397" operator="equal">
      <formula>"연"</formula>
    </cfRule>
    <cfRule type="cellIs" dxfId="10264" priority="2398" operator="equal">
      <formula>"연"</formula>
    </cfRule>
    <cfRule type="cellIs" dxfId="10263" priority="2399" operator="equal">
      <formula>"연"</formula>
    </cfRule>
    <cfRule type="cellIs" dxfId="10262" priority="2400" operator="equal">
      <formula>"연"</formula>
    </cfRule>
    <cfRule type="cellIs" dxfId="10261" priority="2401" operator="equal">
      <formula>"연"</formula>
    </cfRule>
    <cfRule type="cellIs" dxfId="10260" priority="2402" operator="equal">
      <formula>"연"</formula>
    </cfRule>
    <cfRule type="cellIs" dxfId="10259" priority="2403" operator="equal">
      <formula>"연"</formula>
    </cfRule>
    <cfRule type="cellIs" dxfId="10258" priority="2404" operator="equal">
      <formula>"연"</formula>
    </cfRule>
    <cfRule type="cellIs" dxfId="10257" priority="2405" operator="equal">
      <formula>"연"</formula>
    </cfRule>
    <cfRule type="cellIs" dxfId="10256" priority="2406" operator="equal">
      <formula>"연"</formula>
    </cfRule>
    <cfRule type="cellIs" dxfId="10255" priority="2407" operator="equal">
      <formula>"연"</formula>
    </cfRule>
    <cfRule type="cellIs" dxfId="10254" priority="2408" operator="equal">
      <formula>"연"</formula>
    </cfRule>
    <cfRule type="cellIs" dxfId="10253" priority="2409" operator="equal">
      <formula>"연"</formula>
    </cfRule>
    <cfRule type="cellIs" dxfId="10252" priority="2410" operator="equal">
      <formula>"연"</formula>
    </cfRule>
    <cfRule type="cellIs" dxfId="10251" priority="2411" operator="equal">
      <formula>"연"</formula>
    </cfRule>
  </conditionalFormatting>
  <conditionalFormatting sqref="X36">
    <cfRule type="cellIs" dxfId="10250" priority="386" operator="equal">
      <formula>"연"</formula>
    </cfRule>
    <cfRule type="cellIs" dxfId="10249" priority="387" operator="equal">
      <formula>"연"</formula>
    </cfRule>
    <cfRule type="cellIs" dxfId="10248" priority="388" operator="equal">
      <formula>"연"</formula>
    </cfRule>
    <cfRule type="cellIs" dxfId="10247" priority="389" operator="equal">
      <formula>"연"</formula>
    </cfRule>
    <cfRule type="cellIs" dxfId="10246" priority="390" operator="equal">
      <formula>"연"</formula>
    </cfRule>
    <cfRule type="cellIs" dxfId="10245" priority="391" operator="equal">
      <formula>"연"</formula>
    </cfRule>
    <cfRule type="cellIs" dxfId="10244" priority="392" operator="equal">
      <formula>"연"</formula>
    </cfRule>
    <cfRule type="cellIs" dxfId="10243" priority="393" operator="equal">
      <formula>"연"</formula>
    </cfRule>
    <cfRule type="cellIs" dxfId="10242" priority="394" operator="equal">
      <formula>"연"</formula>
    </cfRule>
    <cfRule type="cellIs" dxfId="10241" priority="395" operator="equal">
      <formula>"연"</formula>
    </cfRule>
    <cfRule type="cellIs" dxfId="10240" priority="396" operator="equal">
      <formula>"연"</formula>
    </cfRule>
    <cfRule type="cellIs" dxfId="10239" priority="397" operator="equal">
      <formula>"연"</formula>
    </cfRule>
    <cfRule type="cellIs" dxfId="10238" priority="398" operator="equal">
      <formula>"연"</formula>
    </cfRule>
    <cfRule type="cellIs" dxfId="10237" priority="399" operator="equal">
      <formula>"연"</formula>
    </cfRule>
    <cfRule type="cellIs" dxfId="10236" priority="400" operator="equal">
      <formula>"연"</formula>
    </cfRule>
    <cfRule type="cellIs" dxfId="10235" priority="404" operator="equal">
      <formula>"연"</formula>
    </cfRule>
  </conditionalFormatting>
  <conditionalFormatting sqref="X36:X37">
    <cfRule type="cellIs" dxfId="10234" priority="403" operator="equal">
      <formula>"연"</formula>
    </cfRule>
  </conditionalFormatting>
  <conditionalFormatting sqref="X37">
    <cfRule type="cellIs" dxfId="10233" priority="908" operator="equal">
      <formula>"연"</formula>
    </cfRule>
    <cfRule type="cellIs" dxfId="10232" priority="909" operator="equal">
      <formula>"연"</formula>
    </cfRule>
    <cfRule type="cellIs" dxfId="10231" priority="910" operator="equal">
      <formula>"연"</formula>
    </cfRule>
    <cfRule type="cellIs" dxfId="10230" priority="911" operator="equal">
      <formula>"연"</formula>
    </cfRule>
    <cfRule type="cellIs" dxfId="10229" priority="912" operator="equal">
      <formula>"연"</formula>
    </cfRule>
    <cfRule type="cellIs" dxfId="10228" priority="913" operator="equal">
      <formula>"연"</formula>
    </cfRule>
    <cfRule type="cellIs" dxfId="10227" priority="914" operator="equal">
      <formula>"연"</formula>
    </cfRule>
    <cfRule type="cellIs" dxfId="10226" priority="915" operator="equal">
      <formula>"연"</formula>
    </cfRule>
    <cfRule type="cellIs" dxfId="10225" priority="916" operator="equal">
      <formula>"연"</formula>
    </cfRule>
    <cfRule type="cellIs" dxfId="10224" priority="917" operator="equal">
      <formula>"연"</formula>
    </cfRule>
    <cfRule type="cellIs" dxfId="10223" priority="918" operator="equal">
      <formula>"연"</formula>
    </cfRule>
    <cfRule type="cellIs" dxfId="10222" priority="919" operator="equal">
      <formula>"연"</formula>
    </cfRule>
    <cfRule type="cellIs" dxfId="10221" priority="920" operator="equal">
      <formula>"연"</formula>
    </cfRule>
    <cfRule type="cellIs" dxfId="10220" priority="921" operator="equal">
      <formula>"연"</formula>
    </cfRule>
    <cfRule type="cellIs" dxfId="10219" priority="922" operator="equal">
      <formula>"연"</formula>
    </cfRule>
    <cfRule type="cellIs" dxfId="10218" priority="923" operator="equal">
      <formula>"연"</formula>
    </cfRule>
    <cfRule type="cellIs" dxfId="10217" priority="924" operator="equal">
      <formula>"연"</formula>
    </cfRule>
    <cfRule type="cellIs" dxfId="10216" priority="925" operator="equal">
      <formula>"연"</formula>
    </cfRule>
    <cfRule type="cellIs" dxfId="10215" priority="926" operator="equal">
      <formula>"연"</formula>
    </cfRule>
    <cfRule type="cellIs" dxfId="10214" priority="927" operator="equal">
      <formula>"연"</formula>
    </cfRule>
    <cfRule type="cellIs" dxfId="10213" priority="928" operator="equal">
      <formula>"연"</formula>
    </cfRule>
    <cfRule type="cellIs" dxfId="10212" priority="929" operator="equal">
      <formula>"연"</formula>
    </cfRule>
    <cfRule type="cellIs" dxfId="10211" priority="930" operator="equal">
      <formula>"연"</formula>
    </cfRule>
    <cfRule type="cellIs" dxfId="10210" priority="931" operator="equal">
      <formula>"연"</formula>
    </cfRule>
    <cfRule type="cellIs" dxfId="10209" priority="932" operator="equal">
      <formula>"연"</formula>
    </cfRule>
  </conditionalFormatting>
  <conditionalFormatting sqref="X37:Y37">
    <cfRule type="cellIs" dxfId="10208" priority="933" operator="equal">
      <formula>"연"</formula>
    </cfRule>
    <cfRule type="cellIs" dxfId="10207" priority="934" operator="equal">
      <formula>"연"</formula>
    </cfRule>
  </conditionalFormatting>
  <conditionalFormatting sqref="X35:Z35">
    <cfRule type="cellIs" dxfId="10206" priority="2383" operator="equal">
      <formula>"연"</formula>
    </cfRule>
  </conditionalFormatting>
  <conditionalFormatting sqref="X36:Z36">
    <cfRule type="cellIs" dxfId="10205" priority="384" operator="equal">
      <formula>"연"</formula>
    </cfRule>
  </conditionalFormatting>
  <conditionalFormatting sqref="Y18:Y20">
    <cfRule type="cellIs" dxfId="10204" priority="3539" operator="equal">
      <formula>"연"</formula>
    </cfRule>
  </conditionalFormatting>
  <conditionalFormatting sqref="Y34">
    <cfRule type="cellIs" dxfId="10203" priority="882" operator="equal">
      <formula>"연"</formula>
    </cfRule>
    <cfRule type="cellIs" dxfId="10202" priority="883" operator="equal">
      <formula>"연"</formula>
    </cfRule>
    <cfRule type="cellIs" dxfId="10201" priority="884" operator="equal">
      <formula>"연"</formula>
    </cfRule>
    <cfRule type="cellIs" dxfId="10200" priority="885" operator="equal">
      <formula>"연"</formula>
    </cfRule>
    <cfRule type="cellIs" dxfId="10199" priority="886" operator="equal">
      <formula>"연"</formula>
    </cfRule>
    <cfRule type="cellIs" dxfId="10198" priority="887" operator="equal">
      <formula>"연"</formula>
    </cfRule>
    <cfRule type="cellIs" dxfId="10197" priority="888" operator="equal">
      <formula>"연"</formula>
    </cfRule>
    <cfRule type="cellIs" dxfId="10196" priority="889" operator="equal">
      <formula>"연"</formula>
    </cfRule>
    <cfRule type="cellIs" dxfId="10195" priority="890" operator="equal">
      <formula>"연"</formula>
    </cfRule>
    <cfRule type="cellIs" dxfId="10194" priority="891" operator="equal">
      <formula>"연"</formula>
    </cfRule>
    <cfRule type="cellIs" dxfId="10193" priority="892" operator="equal">
      <formula>"연"</formula>
    </cfRule>
    <cfRule type="cellIs" dxfId="10192" priority="893" operator="equal">
      <formula>"연"</formula>
    </cfRule>
    <cfRule type="cellIs" dxfId="10191" priority="894" operator="equal">
      <formula>"연"</formula>
    </cfRule>
    <cfRule type="cellIs" dxfId="10190" priority="895" operator="equal">
      <formula>"연"</formula>
    </cfRule>
    <cfRule type="cellIs" dxfId="10189" priority="896" operator="equal">
      <formula>"연"</formula>
    </cfRule>
    <cfRule type="cellIs" dxfId="10188" priority="897" operator="equal">
      <formula>"연"</formula>
    </cfRule>
    <cfRule type="cellIs" dxfId="10187" priority="898" operator="equal">
      <formula>"연"</formula>
    </cfRule>
    <cfRule type="cellIs" dxfId="10186" priority="899" operator="equal">
      <formula>"연"</formula>
    </cfRule>
    <cfRule type="cellIs" dxfId="10185" priority="900" operator="equal">
      <formula>"연"</formula>
    </cfRule>
    <cfRule type="cellIs" dxfId="10184" priority="901" operator="equal">
      <formula>"연"</formula>
    </cfRule>
    <cfRule type="cellIs" dxfId="10183" priority="902" operator="equal">
      <formula>"연"</formula>
    </cfRule>
    <cfRule type="cellIs" dxfId="10182" priority="903" operator="equal">
      <formula>"연"</formula>
    </cfRule>
    <cfRule type="cellIs" dxfId="10181" priority="904" operator="equal">
      <formula>"연"</formula>
    </cfRule>
    <cfRule type="cellIs" dxfId="10180" priority="905" operator="equal">
      <formula>"연"</formula>
    </cfRule>
  </conditionalFormatting>
  <conditionalFormatting sqref="Y34:Y35">
    <cfRule type="cellIs" dxfId="10179" priority="906" operator="equal">
      <formula>"연"</formula>
    </cfRule>
    <cfRule type="cellIs" dxfId="10178" priority="907" operator="equal">
      <formula>"연"</formula>
    </cfRule>
  </conditionalFormatting>
  <conditionalFormatting sqref="Y35">
    <cfRule type="cellIs" dxfId="10177" priority="2357" operator="equal">
      <formula>"연"</formula>
    </cfRule>
    <cfRule type="cellIs" dxfId="10176" priority="2358" operator="equal">
      <formula>"연"</formula>
    </cfRule>
    <cfRule type="cellIs" dxfId="10175" priority="2359" operator="equal">
      <formula>"연"</formula>
    </cfRule>
    <cfRule type="cellIs" dxfId="10174" priority="2360" operator="equal">
      <formula>"연"</formula>
    </cfRule>
    <cfRule type="cellIs" dxfId="10173" priority="2361" operator="equal">
      <formula>"연"</formula>
    </cfRule>
    <cfRule type="cellIs" dxfId="10172" priority="2362" operator="equal">
      <formula>"연"</formula>
    </cfRule>
    <cfRule type="cellIs" dxfId="10171" priority="2363" operator="equal">
      <formula>"연"</formula>
    </cfRule>
    <cfRule type="cellIs" dxfId="10170" priority="2364" operator="equal">
      <formula>"연"</formula>
    </cfRule>
    <cfRule type="cellIs" dxfId="10169" priority="2365" operator="equal">
      <formula>"연"</formula>
    </cfRule>
    <cfRule type="cellIs" dxfId="10168" priority="2366" operator="equal">
      <formula>"연"</formula>
    </cfRule>
    <cfRule type="cellIs" dxfId="10167" priority="2367" operator="equal">
      <formula>"연"</formula>
    </cfRule>
    <cfRule type="cellIs" dxfId="10166" priority="2368" operator="equal">
      <formula>"연"</formula>
    </cfRule>
    <cfRule type="cellIs" dxfId="10165" priority="2369" operator="equal">
      <formula>"연"</formula>
    </cfRule>
    <cfRule type="cellIs" dxfId="10164" priority="2370" operator="equal">
      <formula>"연"</formula>
    </cfRule>
    <cfRule type="cellIs" dxfId="10163" priority="2371" operator="equal">
      <formula>"연"</formula>
    </cfRule>
    <cfRule type="cellIs" dxfId="10162" priority="2372" operator="equal">
      <formula>"연"</formula>
    </cfRule>
    <cfRule type="cellIs" dxfId="10161" priority="2373" operator="equal">
      <formula>"연"</formula>
    </cfRule>
    <cfRule type="cellIs" dxfId="10160" priority="2374" operator="equal">
      <formula>"연"</formula>
    </cfRule>
    <cfRule type="cellIs" dxfId="10159" priority="2375" operator="equal">
      <formula>"연"</formula>
    </cfRule>
    <cfRule type="cellIs" dxfId="10158" priority="2376" operator="equal">
      <formula>"연"</formula>
    </cfRule>
    <cfRule type="cellIs" dxfId="10157" priority="2377" operator="equal">
      <formula>"연"</formula>
    </cfRule>
    <cfRule type="cellIs" dxfId="10156" priority="2378" operator="equal">
      <formula>"연"</formula>
    </cfRule>
    <cfRule type="cellIs" dxfId="10155" priority="2379" operator="equal">
      <formula>"연"</formula>
    </cfRule>
    <cfRule type="cellIs" dxfId="10154" priority="2380" operator="equal">
      <formula>"연"</formula>
    </cfRule>
    <cfRule type="cellIs" dxfId="10153" priority="2381" operator="equal">
      <formula>"연"</formula>
    </cfRule>
    <cfRule type="cellIs" dxfId="10152" priority="2382" operator="equal">
      <formula>"연"</formula>
    </cfRule>
  </conditionalFormatting>
  <conditionalFormatting sqref="Y36">
    <cfRule type="cellIs" dxfId="10151" priority="366" operator="equal">
      <formula>"연"</formula>
    </cfRule>
    <cfRule type="cellIs" dxfId="10150" priority="367" operator="equal">
      <formula>"연"</formula>
    </cfRule>
    <cfRule type="cellIs" dxfId="10149" priority="368" operator="equal">
      <formula>"연"</formula>
    </cfRule>
    <cfRule type="cellIs" dxfId="10148" priority="369" operator="equal">
      <formula>"연"</formula>
    </cfRule>
    <cfRule type="cellIs" dxfId="10147" priority="370" operator="equal">
      <formula>"연"</formula>
    </cfRule>
    <cfRule type="cellIs" dxfId="10146" priority="371" operator="equal">
      <formula>"연"</formula>
    </cfRule>
    <cfRule type="cellIs" dxfId="10145" priority="372" operator="equal">
      <formula>"연"</formula>
    </cfRule>
    <cfRule type="cellIs" dxfId="10144" priority="373" operator="equal">
      <formula>"연"</formula>
    </cfRule>
    <cfRule type="cellIs" dxfId="10143" priority="374" operator="equal">
      <formula>"연"</formula>
    </cfRule>
    <cfRule type="cellIs" dxfId="10142" priority="375" operator="equal">
      <formula>"연"</formula>
    </cfRule>
    <cfRule type="cellIs" dxfId="10141" priority="376" operator="equal">
      <formula>"연"</formula>
    </cfRule>
    <cfRule type="cellIs" dxfId="10140" priority="377" operator="equal">
      <formula>"연"</formula>
    </cfRule>
    <cfRule type="cellIs" dxfId="10139" priority="378" operator="equal">
      <formula>"연"</formula>
    </cfRule>
    <cfRule type="cellIs" dxfId="10138" priority="379" operator="equal">
      <formula>"연"</formula>
    </cfRule>
    <cfRule type="cellIs" dxfId="10137" priority="380" operator="equal">
      <formula>"연"</formula>
    </cfRule>
    <cfRule type="cellIs" dxfId="10136" priority="381" operator="equal">
      <formula>"연"</formula>
    </cfRule>
    <cfRule type="cellIs" dxfId="10135" priority="382" operator="equal">
      <formula>"연"</formula>
    </cfRule>
    <cfRule type="cellIs" dxfId="10134" priority="383" operator="equal">
      <formula>"연"</formula>
    </cfRule>
    <cfRule type="cellIs" dxfId="10133" priority="385" operator="equal">
      <formula>"연"</formula>
    </cfRule>
  </conditionalFormatting>
  <conditionalFormatting sqref="Y37">
    <cfRule type="cellIs" dxfId="10132" priority="1607" operator="equal">
      <formula>"연"</formula>
    </cfRule>
    <cfRule type="cellIs" dxfId="10131" priority="1608" operator="equal">
      <formula>"연"</formula>
    </cfRule>
    <cfRule type="cellIs" dxfId="10130" priority="1609" operator="equal">
      <formula>"연"</formula>
    </cfRule>
    <cfRule type="cellIs" dxfId="10129" priority="1610" operator="equal">
      <formula>"연"</formula>
    </cfRule>
    <cfRule type="cellIs" dxfId="10128" priority="1611" operator="equal">
      <formula>"연"</formula>
    </cfRule>
    <cfRule type="cellIs" dxfId="10127" priority="1612" operator="equal">
      <formula>"연"</formula>
    </cfRule>
    <cfRule type="cellIs" dxfId="10126" priority="1613" operator="equal">
      <formula>"연"</formula>
    </cfRule>
    <cfRule type="cellIs" dxfId="10125" priority="1614" operator="equal">
      <formula>"연"</formula>
    </cfRule>
    <cfRule type="cellIs" dxfId="10124" priority="1615" operator="equal">
      <formula>"연"</formula>
    </cfRule>
    <cfRule type="cellIs" dxfId="10123" priority="1616" operator="equal">
      <formula>"연"</formula>
    </cfRule>
    <cfRule type="cellIs" dxfId="10122" priority="1617" operator="equal">
      <formula>"연"</formula>
    </cfRule>
    <cfRule type="cellIs" dxfId="10121" priority="1618" operator="equal">
      <formula>"연"</formula>
    </cfRule>
    <cfRule type="cellIs" dxfId="10120" priority="1619" operator="equal">
      <formula>"연"</formula>
    </cfRule>
    <cfRule type="cellIs" dxfId="10119" priority="1620" operator="equal">
      <formula>"연"</formula>
    </cfRule>
    <cfRule type="cellIs" dxfId="10118" priority="1621" operator="equal">
      <formula>"연"</formula>
    </cfRule>
    <cfRule type="cellIs" dxfId="10117" priority="1622" operator="equal">
      <formula>"연"</formula>
    </cfRule>
    <cfRule type="cellIs" dxfId="10116" priority="1623" operator="equal">
      <formula>"연"</formula>
    </cfRule>
    <cfRule type="cellIs" dxfId="10115" priority="1624" operator="equal">
      <formula>"연"</formula>
    </cfRule>
  </conditionalFormatting>
  <conditionalFormatting sqref="Y34:Z34">
    <cfRule type="cellIs" dxfId="10114" priority="880" operator="equal">
      <formula>"연"</formula>
    </cfRule>
    <cfRule type="cellIs" dxfId="10113" priority="881" operator="equal">
      <formula>"연"</formula>
    </cfRule>
  </conditionalFormatting>
  <conditionalFormatting sqref="Z28:Z29">
    <cfRule type="cellIs" dxfId="10112" priority="3535" operator="equal">
      <formula>"연"</formula>
    </cfRule>
  </conditionalFormatting>
  <conditionalFormatting sqref="Z34">
    <cfRule type="cellIs" dxfId="10111" priority="856" operator="equal">
      <formula>"연"</formula>
    </cfRule>
    <cfRule type="cellIs" dxfId="10110" priority="857" operator="equal">
      <formula>"연"</formula>
    </cfRule>
    <cfRule type="cellIs" dxfId="10109" priority="858" operator="equal">
      <formula>"연"</formula>
    </cfRule>
    <cfRule type="cellIs" dxfId="10108" priority="859" operator="equal">
      <formula>"연"</formula>
    </cfRule>
    <cfRule type="cellIs" dxfId="10107" priority="860" operator="equal">
      <formula>"연"</formula>
    </cfRule>
    <cfRule type="cellIs" dxfId="10106" priority="861" operator="equal">
      <formula>"연"</formula>
    </cfRule>
    <cfRule type="cellIs" dxfId="10105" priority="862" operator="equal">
      <formula>"연"</formula>
    </cfRule>
    <cfRule type="cellIs" dxfId="10104" priority="863" operator="equal">
      <formula>"연"</formula>
    </cfRule>
    <cfRule type="cellIs" dxfId="10103" priority="864" operator="equal">
      <formula>"연"</formula>
    </cfRule>
    <cfRule type="cellIs" dxfId="10102" priority="865" operator="equal">
      <formula>"연"</formula>
    </cfRule>
    <cfRule type="cellIs" dxfId="10101" priority="866" operator="equal">
      <formula>"연"</formula>
    </cfRule>
    <cfRule type="cellIs" dxfId="10100" priority="867" operator="equal">
      <formula>"연"</formula>
    </cfRule>
    <cfRule type="cellIs" dxfId="10099" priority="868" operator="equal">
      <formula>"연"</formula>
    </cfRule>
    <cfRule type="cellIs" dxfId="10098" priority="869" operator="equal">
      <formula>"연"</formula>
    </cfRule>
    <cfRule type="cellIs" dxfId="10097" priority="870" operator="equal">
      <formula>"연"</formula>
    </cfRule>
    <cfRule type="cellIs" dxfId="10096" priority="871" operator="equal">
      <formula>"연"</formula>
    </cfRule>
    <cfRule type="cellIs" dxfId="10095" priority="872" operator="equal">
      <formula>"연"</formula>
    </cfRule>
    <cfRule type="cellIs" dxfId="10094" priority="873" operator="equal">
      <formula>"연"</formula>
    </cfRule>
    <cfRule type="cellIs" dxfId="10093" priority="874" operator="equal">
      <formula>"연"</formula>
    </cfRule>
    <cfRule type="cellIs" dxfId="10092" priority="875" operator="equal">
      <formula>"연"</formula>
    </cfRule>
    <cfRule type="cellIs" dxfId="10091" priority="876" operator="equal">
      <formula>"연"</formula>
    </cfRule>
    <cfRule type="cellIs" dxfId="10090" priority="877" operator="equal">
      <formula>"연"</formula>
    </cfRule>
    <cfRule type="cellIs" dxfId="10089" priority="878" operator="equal">
      <formula>"연"</formula>
    </cfRule>
    <cfRule type="cellIs" dxfId="10088" priority="879" operator="equal">
      <formula>"연"</formula>
    </cfRule>
  </conditionalFormatting>
  <conditionalFormatting sqref="Z35">
    <cfRule type="cellIs" dxfId="10087" priority="2549" operator="equal">
      <formula>"연"</formula>
    </cfRule>
    <cfRule type="cellIs" dxfId="10086" priority="2550" operator="equal">
      <formula>"연"</formula>
    </cfRule>
    <cfRule type="cellIs" dxfId="10085" priority="2551" operator="equal">
      <formula>"연"</formula>
    </cfRule>
    <cfRule type="cellIs" dxfId="10084" priority="2552" operator="equal">
      <formula>"연"</formula>
    </cfRule>
    <cfRule type="cellIs" dxfId="10083" priority="2553" operator="equal">
      <formula>"연"</formula>
    </cfRule>
    <cfRule type="cellIs" dxfId="10082" priority="2554" operator="equal">
      <formula>"연"</formula>
    </cfRule>
    <cfRule type="cellIs" dxfId="10081" priority="2555" operator="equal">
      <formula>"연"</formula>
    </cfRule>
    <cfRule type="cellIs" dxfId="10080" priority="2556" operator="equal">
      <formula>"연"</formula>
    </cfRule>
    <cfRule type="cellIs" dxfId="10079" priority="2557" operator="equal">
      <formula>"연"</formula>
    </cfRule>
    <cfRule type="cellIs" dxfId="10078" priority="2558" operator="equal">
      <formula>"연"</formula>
    </cfRule>
    <cfRule type="cellIs" dxfId="10077" priority="2559" operator="equal">
      <formula>"연"</formula>
    </cfRule>
    <cfRule type="cellIs" dxfId="10076" priority="2560" operator="equal">
      <formula>"연"</formula>
    </cfRule>
    <cfRule type="cellIs" dxfId="10075" priority="2561" operator="equal">
      <formula>"연"</formula>
    </cfRule>
    <cfRule type="cellIs" dxfId="10074" priority="2562" operator="equal">
      <formula>"연"</formula>
    </cfRule>
    <cfRule type="cellIs" dxfId="10073" priority="2563" operator="equal">
      <formula>"연"</formula>
    </cfRule>
    <cfRule type="cellIs" dxfId="10072" priority="2564" operator="equal">
      <formula>"연"</formula>
    </cfRule>
    <cfRule type="cellIs" dxfId="10071" priority="2565" operator="equal">
      <formula>"연"</formula>
    </cfRule>
    <cfRule type="cellIs" dxfId="10070" priority="2566" operator="equal">
      <formula>"연"</formula>
    </cfRule>
    <cfRule type="cellIs" dxfId="10069" priority="2567" operator="equal">
      <formula>"연"</formula>
    </cfRule>
    <cfRule type="cellIs" dxfId="10068" priority="2568" operator="equal">
      <formula>"연"</formula>
    </cfRule>
    <cfRule type="cellIs" dxfId="10067" priority="2569" operator="equal">
      <formula>"연"</formula>
    </cfRule>
    <cfRule type="cellIs" dxfId="10066" priority="2570" operator="equal">
      <formula>"연"</formula>
    </cfRule>
    <cfRule type="cellIs" dxfId="10065" priority="2571" operator="equal">
      <formula>"연"</formula>
    </cfRule>
    <cfRule type="cellIs" dxfId="10064" priority="2572" operator="equal">
      <formula>"연"</formula>
    </cfRule>
    <cfRule type="cellIs" dxfId="10063" priority="2573" operator="equal">
      <formula>"연"</formula>
    </cfRule>
    <cfRule type="cellIs" dxfId="10062" priority="2574" operator="equal">
      <formula>"연"</formula>
    </cfRule>
    <cfRule type="cellIs" dxfId="10061" priority="2575" operator="equal">
      <formula>"연"</formula>
    </cfRule>
  </conditionalFormatting>
  <conditionalFormatting sqref="Z36">
    <cfRule type="cellIs" dxfId="10060" priority="1588" operator="equal">
      <formula>"연"</formula>
    </cfRule>
    <cfRule type="cellIs" dxfId="10059" priority="1589" operator="equal">
      <formula>"연"</formula>
    </cfRule>
    <cfRule type="cellIs" dxfId="10058" priority="1590" operator="equal">
      <formula>"연"</formula>
    </cfRule>
    <cfRule type="cellIs" dxfId="10057" priority="1591" operator="equal">
      <formula>"연"</formula>
    </cfRule>
    <cfRule type="cellIs" dxfId="10056" priority="1592" operator="equal">
      <formula>"연"</formula>
    </cfRule>
    <cfRule type="cellIs" dxfId="10055" priority="1593" operator="equal">
      <formula>"연"</formula>
    </cfRule>
    <cfRule type="cellIs" dxfId="10054" priority="1594" operator="equal">
      <formula>"연"</formula>
    </cfRule>
    <cfRule type="cellIs" dxfId="10053" priority="1595" operator="equal">
      <formula>"연"</formula>
    </cfRule>
    <cfRule type="cellIs" dxfId="10052" priority="1596" operator="equal">
      <formula>"연"</formula>
    </cfRule>
    <cfRule type="cellIs" dxfId="10051" priority="1597" operator="equal">
      <formula>"연"</formula>
    </cfRule>
    <cfRule type="cellIs" dxfId="10050" priority="1598" operator="equal">
      <formula>"연"</formula>
    </cfRule>
    <cfRule type="cellIs" dxfId="10049" priority="1599" operator="equal">
      <formula>"연"</formula>
    </cfRule>
    <cfRule type="cellIs" dxfId="10048" priority="1600" operator="equal">
      <formula>"연"</formula>
    </cfRule>
    <cfRule type="cellIs" dxfId="10047" priority="1601" operator="equal">
      <formula>"연"</formula>
    </cfRule>
    <cfRule type="cellIs" dxfId="10046" priority="1602" operator="equal">
      <formula>"연"</formula>
    </cfRule>
    <cfRule type="cellIs" dxfId="10045" priority="1603" operator="equal">
      <formula>"연"</formula>
    </cfRule>
    <cfRule type="cellIs" dxfId="10044" priority="1604" operator="equal">
      <formula>"연"</formula>
    </cfRule>
    <cfRule type="cellIs" dxfId="10043" priority="1605" operator="equal">
      <formula>"연"</formula>
    </cfRule>
    <cfRule type="cellIs" dxfId="10042" priority="1606" operator="equal">
      <formula>"연"</formula>
    </cfRule>
  </conditionalFormatting>
  <conditionalFormatting sqref="Z37">
    <cfRule type="cellIs" dxfId="10041" priority="211" operator="equal">
      <formula>"연"</formula>
    </cfRule>
    <cfRule type="cellIs" dxfId="10040" priority="212" operator="equal">
      <formula>"연"</formula>
    </cfRule>
    <cfRule type="cellIs" dxfId="10039" priority="213" operator="equal">
      <formula>"연"</formula>
    </cfRule>
    <cfRule type="cellIs" dxfId="10038" priority="214" operator="equal">
      <formula>"연"</formula>
    </cfRule>
    <cfRule type="cellIs" dxfId="10037" priority="215" operator="equal">
      <formula>"연"</formula>
    </cfRule>
    <cfRule type="cellIs" dxfId="10036" priority="216" operator="equal">
      <formula>"연"</formula>
    </cfRule>
    <cfRule type="cellIs" dxfId="10035" priority="217" operator="equal">
      <formula>"연"</formula>
    </cfRule>
    <cfRule type="cellIs" dxfId="10034" priority="218" operator="equal">
      <formula>"연"</formula>
    </cfRule>
    <cfRule type="cellIs" dxfId="10033" priority="219" operator="equal">
      <formula>"연"</formula>
    </cfRule>
    <cfRule type="cellIs" dxfId="10032" priority="220" operator="equal">
      <formula>"연"</formula>
    </cfRule>
    <cfRule type="cellIs" dxfId="10031" priority="221" operator="equal">
      <formula>"연"</formula>
    </cfRule>
    <cfRule type="cellIs" dxfId="10030" priority="222" operator="equal">
      <formula>"연"</formula>
    </cfRule>
    <cfRule type="cellIs" dxfId="10029" priority="223" operator="equal">
      <formula>"연"</formula>
    </cfRule>
    <cfRule type="cellIs" dxfId="10028" priority="224" operator="equal">
      <formula>"연"</formula>
    </cfRule>
    <cfRule type="cellIs" dxfId="10027" priority="225" operator="equal">
      <formula>"연"</formula>
    </cfRule>
    <cfRule type="cellIs" dxfId="10026" priority="226" operator="equal">
      <formula>"연"</formula>
    </cfRule>
    <cfRule type="cellIs" dxfId="10025" priority="227" operator="equal">
      <formula>"연"</formula>
    </cfRule>
    <cfRule type="cellIs" dxfId="10024" priority="228" operator="equal">
      <formula>"연"</formula>
    </cfRule>
    <cfRule type="cellIs" dxfId="10023" priority="229" operator="equal">
      <formula>"연"</formula>
    </cfRule>
    <cfRule type="cellIs" dxfId="10022" priority="230" operator="equal">
      <formula>"연"</formula>
    </cfRule>
  </conditionalFormatting>
  <conditionalFormatting sqref="Z34:AB34">
    <cfRule type="cellIs" dxfId="10021" priority="854" operator="equal">
      <formula>"연"</formula>
    </cfRule>
    <cfRule type="cellIs" dxfId="10020" priority="855" operator="equal">
      <formula>"연"</formula>
    </cfRule>
  </conditionalFormatting>
  <conditionalFormatting sqref="AA8">
    <cfRule type="cellIs" dxfId="10019" priority="2692" operator="equal">
      <formula>"연"</formula>
    </cfRule>
    <cfRule type="cellIs" dxfId="10018" priority="2693" operator="equal">
      <formula>"연"</formula>
    </cfRule>
    <cfRule type="cellIs" dxfId="10017" priority="2694" operator="equal">
      <formula>"연"</formula>
    </cfRule>
    <cfRule type="cellIs" dxfId="10016" priority="2695" operator="equal">
      <formula>"연"</formula>
    </cfRule>
    <cfRule type="cellIs" dxfId="10015" priority="2696" operator="equal">
      <formula>"연"</formula>
    </cfRule>
    <cfRule type="cellIs" dxfId="10014" priority="2697" operator="equal">
      <formula>"연"</formula>
    </cfRule>
    <cfRule type="cellIs" dxfId="10013" priority="2698" operator="equal">
      <formula>"연"</formula>
    </cfRule>
    <cfRule type="cellIs" dxfId="10012" priority="2699" operator="equal">
      <formula>"연"</formula>
    </cfRule>
  </conditionalFormatting>
  <conditionalFormatting sqref="AA22">
    <cfRule type="cellIs" dxfId="10011" priority="2865" operator="equal">
      <formula>"연"</formula>
    </cfRule>
    <cfRule type="cellIs" dxfId="10010" priority="2866" operator="equal">
      <formula>"연"</formula>
    </cfRule>
    <cfRule type="cellIs" dxfId="10009" priority="2867" operator="equal">
      <formula>"연"</formula>
    </cfRule>
    <cfRule type="cellIs" dxfId="10008" priority="2868" operator="equal">
      <formula>"연"</formula>
    </cfRule>
    <cfRule type="cellIs" dxfId="10007" priority="2869" operator="equal">
      <formula>"연"</formula>
    </cfRule>
    <cfRule type="cellIs" dxfId="10006" priority="2870" operator="equal">
      <formula>"연"</formula>
    </cfRule>
    <cfRule type="cellIs" dxfId="10005" priority="2871" operator="equal">
      <formula>"연"</formula>
    </cfRule>
    <cfRule type="cellIs" dxfId="10004" priority="2872" operator="equal">
      <formula>"연"</formula>
    </cfRule>
  </conditionalFormatting>
  <conditionalFormatting sqref="AA34">
    <cfRule type="cellIs" dxfId="10003" priority="828" operator="equal">
      <formula>"연"</formula>
    </cfRule>
    <cfRule type="cellIs" dxfId="10002" priority="829" operator="equal">
      <formula>"연"</formula>
    </cfRule>
    <cfRule type="cellIs" dxfId="10001" priority="830" operator="equal">
      <formula>"연"</formula>
    </cfRule>
    <cfRule type="cellIs" dxfId="10000" priority="831" operator="equal">
      <formula>"연"</formula>
    </cfRule>
    <cfRule type="cellIs" dxfId="9999" priority="832" operator="equal">
      <formula>"연"</formula>
    </cfRule>
    <cfRule type="cellIs" dxfId="9998" priority="833" operator="equal">
      <formula>"연"</formula>
    </cfRule>
    <cfRule type="cellIs" dxfId="9997" priority="834" operator="equal">
      <formula>"연"</formula>
    </cfRule>
    <cfRule type="cellIs" dxfId="9996" priority="835" operator="equal">
      <formula>"연"</formula>
    </cfRule>
    <cfRule type="cellIs" dxfId="9995" priority="836" operator="equal">
      <formula>"연"</formula>
    </cfRule>
    <cfRule type="cellIs" dxfId="9994" priority="837" operator="equal">
      <formula>"연"</formula>
    </cfRule>
    <cfRule type="cellIs" dxfId="9993" priority="838" operator="equal">
      <formula>"연"</formula>
    </cfRule>
    <cfRule type="cellIs" dxfId="9992" priority="839" operator="equal">
      <formula>"연"</formula>
    </cfRule>
    <cfRule type="cellIs" dxfId="9991" priority="840" operator="equal">
      <formula>"연"</formula>
    </cfRule>
    <cfRule type="cellIs" dxfId="9990" priority="841" operator="equal">
      <formula>"연"</formula>
    </cfRule>
    <cfRule type="cellIs" dxfId="9989" priority="842" operator="equal">
      <formula>"연"</formula>
    </cfRule>
    <cfRule type="cellIs" dxfId="9988" priority="843" operator="equal">
      <formula>"연"</formula>
    </cfRule>
    <cfRule type="cellIs" dxfId="9987" priority="844" operator="equal">
      <formula>"연"</formula>
    </cfRule>
    <cfRule type="cellIs" dxfId="9986" priority="845" operator="equal">
      <formula>"연"</formula>
    </cfRule>
    <cfRule type="cellIs" dxfId="9985" priority="846" operator="equal">
      <formula>"연"</formula>
    </cfRule>
    <cfRule type="cellIs" dxfId="9984" priority="847" operator="equal">
      <formula>"연"</formula>
    </cfRule>
    <cfRule type="cellIs" dxfId="9983" priority="848" operator="equal">
      <formula>"연"</formula>
    </cfRule>
    <cfRule type="cellIs" dxfId="9982" priority="849" operator="equal">
      <formula>"연"</formula>
    </cfRule>
    <cfRule type="cellIs" dxfId="9981" priority="850" operator="equal">
      <formula>"연"</formula>
    </cfRule>
    <cfRule type="cellIs" dxfId="9980" priority="851" operator="equal">
      <formula>"연"</formula>
    </cfRule>
    <cfRule type="cellIs" dxfId="9979" priority="852" operator="equal">
      <formula>"연"</formula>
    </cfRule>
    <cfRule type="cellIs" dxfId="9978" priority="853" operator="equal">
      <formula>"연"</formula>
    </cfRule>
  </conditionalFormatting>
  <conditionalFormatting sqref="AA35">
    <cfRule type="cellIs" dxfId="9977" priority="2190" operator="equal">
      <formula>"연"</formula>
    </cfRule>
    <cfRule type="cellIs" dxfId="9976" priority="2191" operator="equal">
      <formula>"연"</formula>
    </cfRule>
    <cfRule type="cellIs" dxfId="9975" priority="2192" operator="equal">
      <formula>"연"</formula>
    </cfRule>
    <cfRule type="cellIs" dxfId="9974" priority="2193" operator="equal">
      <formula>"연"</formula>
    </cfRule>
    <cfRule type="cellIs" dxfId="9973" priority="2194" operator="equal">
      <formula>"연"</formula>
    </cfRule>
    <cfRule type="cellIs" dxfId="9972" priority="2195" operator="equal">
      <formula>"연"</formula>
    </cfRule>
    <cfRule type="cellIs" dxfId="9971" priority="2196" operator="equal">
      <formula>"연"</formula>
    </cfRule>
    <cfRule type="cellIs" dxfId="9970" priority="2197" operator="equal">
      <formula>"연"</formula>
    </cfRule>
    <cfRule type="cellIs" dxfId="9969" priority="2198" operator="equal">
      <formula>"연"</formula>
    </cfRule>
    <cfRule type="cellIs" dxfId="9968" priority="2199" operator="equal">
      <formula>"연"</formula>
    </cfRule>
    <cfRule type="cellIs" dxfId="9967" priority="2200" operator="equal">
      <formula>"연"</formula>
    </cfRule>
    <cfRule type="cellIs" dxfId="9966" priority="2201" operator="equal">
      <formula>"연"</formula>
    </cfRule>
    <cfRule type="cellIs" dxfId="9965" priority="2202" operator="equal">
      <formula>"연"</formula>
    </cfRule>
    <cfRule type="cellIs" dxfId="9964" priority="2203" operator="equal">
      <formula>"연"</formula>
    </cfRule>
    <cfRule type="cellIs" dxfId="9963" priority="2204" operator="equal">
      <formula>"연"</formula>
    </cfRule>
    <cfRule type="cellIs" dxfId="9962" priority="2205" operator="equal">
      <formula>"연"</formula>
    </cfRule>
    <cfRule type="cellIs" dxfId="9961" priority="2206" operator="equal">
      <formula>"연"</formula>
    </cfRule>
    <cfRule type="cellIs" dxfId="9960" priority="2207" operator="equal">
      <formula>"연"</formula>
    </cfRule>
    <cfRule type="cellIs" dxfId="9959" priority="2208" operator="equal">
      <formula>"연"</formula>
    </cfRule>
  </conditionalFormatting>
  <conditionalFormatting sqref="AA36">
    <cfRule type="cellIs" dxfId="9958" priority="348" operator="equal">
      <formula>"연"</formula>
    </cfRule>
    <cfRule type="cellIs" dxfId="9957" priority="349" operator="equal">
      <formula>"연"</formula>
    </cfRule>
    <cfRule type="cellIs" dxfId="9956" priority="350" operator="equal">
      <formula>"연"</formula>
    </cfRule>
    <cfRule type="cellIs" dxfId="9955" priority="351" operator="equal">
      <formula>"연"</formula>
    </cfRule>
    <cfRule type="cellIs" dxfId="9954" priority="352" operator="equal">
      <formula>"연"</formula>
    </cfRule>
    <cfRule type="cellIs" dxfId="9953" priority="353" operator="equal">
      <formula>"연"</formula>
    </cfRule>
    <cfRule type="cellIs" dxfId="9952" priority="354" operator="equal">
      <formula>"연"</formula>
    </cfRule>
    <cfRule type="cellIs" dxfId="9951" priority="355" operator="equal">
      <formula>"연"</formula>
    </cfRule>
    <cfRule type="cellIs" dxfId="9950" priority="356" operator="equal">
      <formula>"연"</formula>
    </cfRule>
    <cfRule type="cellIs" dxfId="9949" priority="357" operator="equal">
      <formula>"연"</formula>
    </cfRule>
    <cfRule type="cellIs" dxfId="9948" priority="358" operator="equal">
      <formula>"연"</formula>
    </cfRule>
    <cfRule type="cellIs" dxfId="9947" priority="359" operator="equal">
      <formula>"연"</formula>
    </cfRule>
    <cfRule type="cellIs" dxfId="9946" priority="360" operator="equal">
      <formula>"연"</formula>
    </cfRule>
    <cfRule type="cellIs" dxfId="9945" priority="361" operator="equal">
      <formula>"연"</formula>
    </cfRule>
    <cfRule type="cellIs" dxfId="9944" priority="362" operator="equal">
      <formula>"연"</formula>
    </cfRule>
    <cfRule type="cellIs" dxfId="9943" priority="363" operator="equal">
      <formula>"연"</formula>
    </cfRule>
    <cfRule type="cellIs" dxfId="9942" priority="364" operator="equal">
      <formula>"연"</formula>
    </cfRule>
    <cfRule type="cellIs" dxfId="9941" priority="365" operator="equal">
      <formula>"연"</formula>
    </cfRule>
  </conditionalFormatting>
  <conditionalFormatting sqref="AA37">
    <cfRule type="cellIs" dxfId="9940" priority="1570" operator="equal">
      <formula>"연"</formula>
    </cfRule>
    <cfRule type="cellIs" dxfId="9939" priority="1571" operator="equal">
      <formula>"연"</formula>
    </cfRule>
    <cfRule type="cellIs" dxfId="9938" priority="1572" operator="equal">
      <formula>"연"</formula>
    </cfRule>
    <cfRule type="cellIs" dxfId="9937" priority="1573" operator="equal">
      <formula>"연"</formula>
    </cfRule>
    <cfRule type="cellIs" dxfId="9936" priority="1574" operator="equal">
      <formula>"연"</formula>
    </cfRule>
    <cfRule type="cellIs" dxfId="9935" priority="1575" operator="equal">
      <formula>"연"</formula>
    </cfRule>
    <cfRule type="cellIs" dxfId="9934" priority="1576" operator="equal">
      <formula>"연"</formula>
    </cfRule>
    <cfRule type="cellIs" dxfId="9933" priority="1577" operator="equal">
      <formula>"연"</formula>
    </cfRule>
    <cfRule type="cellIs" dxfId="9932" priority="1578" operator="equal">
      <formula>"연"</formula>
    </cfRule>
    <cfRule type="cellIs" dxfId="9931" priority="1579" operator="equal">
      <formula>"연"</formula>
    </cfRule>
    <cfRule type="cellIs" dxfId="9930" priority="1580" operator="equal">
      <formula>"연"</formula>
    </cfRule>
    <cfRule type="cellIs" dxfId="9929" priority="1581" operator="equal">
      <formula>"연"</formula>
    </cfRule>
    <cfRule type="cellIs" dxfId="9928" priority="1582" operator="equal">
      <formula>"연"</formula>
    </cfRule>
    <cfRule type="cellIs" dxfId="9927" priority="1583" operator="equal">
      <formula>"연"</formula>
    </cfRule>
    <cfRule type="cellIs" dxfId="9926" priority="1584" operator="equal">
      <formula>"연"</formula>
    </cfRule>
    <cfRule type="cellIs" dxfId="9925" priority="1585" operator="equal">
      <formula>"연"</formula>
    </cfRule>
    <cfRule type="cellIs" dxfId="9924" priority="1586" operator="equal">
      <formula>"연"</formula>
    </cfRule>
    <cfRule type="cellIs" dxfId="9923" priority="1587" operator="equal">
      <formula>"연"</formula>
    </cfRule>
  </conditionalFormatting>
  <conditionalFormatting sqref="AA35:AC35">
    <cfRule type="cellIs" dxfId="9922" priority="2188" operator="equal">
      <formula>"연"</formula>
    </cfRule>
  </conditionalFormatting>
  <conditionalFormatting sqref="AA36:AC36">
    <cfRule type="cellIs" dxfId="9921" priority="344" operator="equal">
      <formula>"연"</formula>
    </cfRule>
    <cfRule type="cellIs" dxfId="9920" priority="345" operator="equal">
      <formula>"연"</formula>
    </cfRule>
  </conditionalFormatting>
  <conditionalFormatting sqref="AA37:AC37">
    <cfRule type="cellIs" dxfId="9919" priority="826" operator="equal">
      <formula>"연"</formula>
    </cfRule>
    <cfRule type="cellIs" dxfId="9918" priority="827" operator="equal">
      <formula>"연"</formula>
    </cfRule>
  </conditionalFormatting>
  <conditionalFormatting sqref="AB10">
    <cfRule type="cellIs" dxfId="9917" priority="2857" operator="equal">
      <formula>"연"</formula>
    </cfRule>
    <cfRule type="cellIs" dxfId="9916" priority="2858" operator="equal">
      <formula>"연"</formula>
    </cfRule>
    <cfRule type="cellIs" dxfId="9915" priority="2859" operator="equal">
      <formula>"연"</formula>
    </cfRule>
    <cfRule type="cellIs" dxfId="9914" priority="2860" operator="equal">
      <formula>"연"</formula>
    </cfRule>
    <cfRule type="cellIs" dxfId="9913" priority="2861" operator="equal">
      <formula>"연"</formula>
    </cfRule>
    <cfRule type="cellIs" dxfId="9912" priority="2862" operator="equal">
      <formula>"연"</formula>
    </cfRule>
    <cfRule type="cellIs" dxfId="9911" priority="2863" operator="equal">
      <formula>"연"</formula>
    </cfRule>
    <cfRule type="cellIs" dxfId="9910" priority="2864" operator="equal">
      <formula>"연"</formula>
    </cfRule>
  </conditionalFormatting>
  <conditionalFormatting sqref="AB19">
    <cfRule type="cellIs" dxfId="9909" priority="2841" operator="equal">
      <formula>"연"</formula>
    </cfRule>
    <cfRule type="cellIs" dxfId="9908" priority="2842" operator="equal">
      <formula>"연"</formula>
    </cfRule>
    <cfRule type="cellIs" dxfId="9907" priority="2843" operator="equal">
      <formula>"연"</formula>
    </cfRule>
    <cfRule type="cellIs" dxfId="9906" priority="2844" operator="equal">
      <formula>"연"</formula>
    </cfRule>
    <cfRule type="cellIs" dxfId="9905" priority="2845" operator="equal">
      <formula>"연"</formula>
    </cfRule>
    <cfRule type="cellIs" dxfId="9904" priority="2846" operator="equal">
      <formula>"연"</formula>
    </cfRule>
    <cfRule type="cellIs" dxfId="9903" priority="2847" operator="equal">
      <formula>"연"</formula>
    </cfRule>
    <cfRule type="cellIs" dxfId="9902" priority="2848" operator="equal">
      <formula>"연"</formula>
    </cfRule>
  </conditionalFormatting>
  <conditionalFormatting sqref="AB32">
    <cfRule type="cellIs" dxfId="9901" priority="2833" operator="equal">
      <formula>"연"</formula>
    </cfRule>
    <cfRule type="cellIs" dxfId="9900" priority="2834" operator="equal">
      <formula>"연"</formula>
    </cfRule>
    <cfRule type="cellIs" dxfId="9899" priority="2835" operator="equal">
      <formula>"연"</formula>
    </cfRule>
    <cfRule type="cellIs" dxfId="9898" priority="2836" operator="equal">
      <formula>"연"</formula>
    </cfRule>
    <cfRule type="cellIs" dxfId="9897" priority="2837" operator="equal">
      <formula>"연"</formula>
    </cfRule>
    <cfRule type="cellIs" dxfId="9896" priority="2838" operator="equal">
      <formula>"연"</formula>
    </cfRule>
    <cfRule type="cellIs" dxfId="9895" priority="2839" operator="equal">
      <formula>"연"</formula>
    </cfRule>
    <cfRule type="cellIs" dxfId="9894" priority="2840" operator="equal">
      <formula>"연"</formula>
    </cfRule>
  </conditionalFormatting>
  <conditionalFormatting sqref="AB34">
    <cfRule type="cellIs" dxfId="9893" priority="1552" operator="equal">
      <formula>"연"</formula>
    </cfRule>
    <cfRule type="cellIs" dxfId="9892" priority="1553" operator="equal">
      <formula>"연"</formula>
    </cfRule>
    <cfRule type="cellIs" dxfId="9891" priority="1554" operator="equal">
      <formula>"연"</formula>
    </cfRule>
    <cfRule type="cellIs" dxfId="9890" priority="1555" operator="equal">
      <formula>"연"</formula>
    </cfRule>
    <cfRule type="cellIs" dxfId="9889" priority="1556" operator="equal">
      <formula>"연"</formula>
    </cfRule>
    <cfRule type="cellIs" dxfId="9888" priority="1557" operator="equal">
      <formula>"연"</formula>
    </cfRule>
    <cfRule type="cellIs" dxfId="9887" priority="1558" operator="equal">
      <formula>"연"</formula>
    </cfRule>
    <cfRule type="cellIs" dxfId="9886" priority="1559" operator="equal">
      <formula>"연"</formula>
    </cfRule>
    <cfRule type="cellIs" dxfId="9885" priority="1560" operator="equal">
      <formula>"연"</formula>
    </cfRule>
    <cfRule type="cellIs" dxfId="9884" priority="1561" operator="equal">
      <formula>"연"</formula>
    </cfRule>
    <cfRule type="cellIs" dxfId="9883" priority="1562" operator="equal">
      <formula>"연"</formula>
    </cfRule>
    <cfRule type="cellIs" dxfId="9882" priority="1563" operator="equal">
      <formula>"연"</formula>
    </cfRule>
    <cfRule type="cellIs" dxfId="9881" priority="1564" operator="equal">
      <formula>"연"</formula>
    </cfRule>
    <cfRule type="cellIs" dxfId="9880" priority="1565" operator="equal">
      <formula>"연"</formula>
    </cfRule>
    <cfRule type="cellIs" dxfId="9879" priority="1566" operator="equal">
      <formula>"연"</formula>
    </cfRule>
    <cfRule type="cellIs" dxfId="9878" priority="1567" operator="equal">
      <formula>"연"</formula>
    </cfRule>
    <cfRule type="cellIs" dxfId="9877" priority="1569" operator="equal">
      <formula>"연"</formula>
    </cfRule>
  </conditionalFormatting>
  <conditionalFormatting sqref="AB34:AB35">
    <cfRule type="cellIs" dxfId="9876" priority="1568" operator="equal">
      <formula>"연"</formula>
    </cfRule>
  </conditionalFormatting>
  <conditionalFormatting sqref="AB35">
    <cfRule type="cellIs" dxfId="9875" priority="2171" operator="equal">
      <formula>"연"</formula>
    </cfRule>
    <cfRule type="cellIs" dxfId="9874" priority="2172" operator="equal">
      <formula>"연"</formula>
    </cfRule>
    <cfRule type="cellIs" dxfId="9873" priority="2173" operator="equal">
      <formula>"연"</formula>
    </cfRule>
    <cfRule type="cellIs" dxfId="9872" priority="2174" operator="equal">
      <formula>"연"</formula>
    </cfRule>
    <cfRule type="cellIs" dxfId="9871" priority="2175" operator="equal">
      <formula>"연"</formula>
    </cfRule>
    <cfRule type="cellIs" dxfId="9870" priority="2176" operator="equal">
      <formula>"연"</formula>
    </cfRule>
    <cfRule type="cellIs" dxfId="9869" priority="2177" operator="equal">
      <formula>"연"</formula>
    </cfRule>
    <cfRule type="cellIs" dxfId="9868" priority="2178" operator="equal">
      <formula>"연"</formula>
    </cfRule>
    <cfRule type="cellIs" dxfId="9867" priority="2179" operator="equal">
      <formula>"연"</formula>
    </cfRule>
    <cfRule type="cellIs" dxfId="9866" priority="2180" operator="equal">
      <formula>"연"</formula>
    </cfRule>
    <cfRule type="cellIs" dxfId="9865" priority="2181" operator="equal">
      <formula>"연"</formula>
    </cfRule>
    <cfRule type="cellIs" dxfId="9864" priority="2182" operator="equal">
      <formula>"연"</formula>
    </cfRule>
    <cfRule type="cellIs" dxfId="9863" priority="2183" operator="equal">
      <formula>"연"</formula>
    </cfRule>
    <cfRule type="cellIs" dxfId="9862" priority="2184" operator="equal">
      <formula>"연"</formula>
    </cfRule>
    <cfRule type="cellIs" dxfId="9861" priority="2185" operator="equal">
      <formula>"연"</formula>
    </cfRule>
    <cfRule type="cellIs" dxfId="9860" priority="2186" operator="equal">
      <formula>"연"</formula>
    </cfRule>
    <cfRule type="cellIs" dxfId="9859" priority="2187" operator="equal">
      <formula>"연"</formula>
    </cfRule>
    <cfRule type="cellIs" dxfId="9858" priority="2189" operator="equal">
      <formula>"연"</formula>
    </cfRule>
  </conditionalFormatting>
  <conditionalFormatting sqref="AB36">
    <cfRule type="cellIs" dxfId="9857" priority="328" operator="equal">
      <formula>"연"</formula>
    </cfRule>
    <cfRule type="cellIs" dxfId="9856" priority="329" operator="equal">
      <formula>"연"</formula>
    </cfRule>
    <cfRule type="cellIs" dxfId="9855" priority="330" operator="equal">
      <formula>"연"</formula>
    </cfRule>
    <cfRule type="cellIs" dxfId="9854" priority="331" operator="equal">
      <formula>"연"</formula>
    </cfRule>
    <cfRule type="cellIs" dxfId="9853" priority="332" operator="equal">
      <formula>"연"</formula>
    </cfRule>
    <cfRule type="cellIs" dxfId="9852" priority="333" operator="equal">
      <formula>"연"</formula>
    </cfRule>
    <cfRule type="cellIs" dxfId="9851" priority="334" operator="equal">
      <formula>"연"</formula>
    </cfRule>
    <cfRule type="cellIs" dxfId="9850" priority="335" operator="equal">
      <formula>"연"</formula>
    </cfRule>
    <cfRule type="cellIs" dxfId="9849" priority="336" operator="equal">
      <formula>"연"</formula>
    </cfRule>
    <cfRule type="cellIs" dxfId="9848" priority="337" operator="equal">
      <formula>"연"</formula>
    </cfRule>
    <cfRule type="cellIs" dxfId="9847" priority="338" operator="equal">
      <formula>"연"</formula>
    </cfRule>
    <cfRule type="cellIs" dxfId="9846" priority="339" operator="equal">
      <formula>"연"</formula>
    </cfRule>
    <cfRule type="cellIs" dxfId="9845" priority="340" operator="equal">
      <formula>"연"</formula>
    </cfRule>
    <cfRule type="cellIs" dxfId="9844" priority="341" operator="equal">
      <formula>"연"</formula>
    </cfRule>
    <cfRule type="cellIs" dxfId="9843" priority="342" operator="equal">
      <formula>"연"</formula>
    </cfRule>
    <cfRule type="cellIs" dxfId="9842" priority="343" operator="equal">
      <formula>"연"</formula>
    </cfRule>
    <cfRule type="cellIs" dxfId="9841" priority="347" operator="equal">
      <formula>"연"</formula>
    </cfRule>
  </conditionalFormatting>
  <conditionalFormatting sqref="AB36:AB37">
    <cfRule type="cellIs" dxfId="9840" priority="346" operator="equal">
      <formula>"연"</formula>
    </cfRule>
  </conditionalFormatting>
  <conditionalFormatting sqref="AB37">
    <cfRule type="cellIs" dxfId="9839" priority="801" operator="equal">
      <formula>"연"</formula>
    </cfRule>
    <cfRule type="cellIs" dxfId="9838" priority="802" operator="equal">
      <formula>"연"</formula>
    </cfRule>
    <cfRule type="cellIs" dxfId="9837" priority="803" operator="equal">
      <formula>"연"</formula>
    </cfRule>
    <cfRule type="cellIs" dxfId="9836" priority="804" operator="equal">
      <formula>"연"</formula>
    </cfRule>
    <cfRule type="cellIs" dxfId="9835" priority="805" operator="equal">
      <formula>"연"</formula>
    </cfRule>
    <cfRule type="cellIs" dxfId="9834" priority="806" operator="equal">
      <formula>"연"</formula>
    </cfRule>
    <cfRule type="cellIs" dxfId="9833" priority="807" operator="equal">
      <formula>"연"</formula>
    </cfRule>
    <cfRule type="cellIs" dxfId="9832" priority="808" operator="equal">
      <formula>"연"</formula>
    </cfRule>
    <cfRule type="cellIs" dxfId="9831" priority="809" operator="equal">
      <formula>"연"</formula>
    </cfRule>
    <cfRule type="cellIs" dxfId="9830" priority="810" operator="equal">
      <formula>"연"</formula>
    </cfRule>
    <cfRule type="cellIs" dxfId="9829" priority="811" operator="equal">
      <formula>"연"</formula>
    </cfRule>
    <cfRule type="cellIs" dxfId="9828" priority="812" operator="equal">
      <formula>"연"</formula>
    </cfRule>
    <cfRule type="cellIs" dxfId="9827" priority="813" operator="equal">
      <formula>"연"</formula>
    </cfRule>
    <cfRule type="cellIs" dxfId="9826" priority="814" operator="equal">
      <formula>"연"</formula>
    </cfRule>
    <cfRule type="cellIs" dxfId="9825" priority="815" operator="equal">
      <formula>"연"</formula>
    </cfRule>
    <cfRule type="cellIs" dxfId="9824" priority="816" operator="equal">
      <formula>"연"</formula>
    </cfRule>
    <cfRule type="cellIs" dxfId="9823" priority="817" operator="equal">
      <formula>"연"</formula>
    </cfRule>
    <cfRule type="cellIs" dxfId="9822" priority="818" operator="equal">
      <formula>"연"</formula>
    </cfRule>
    <cfRule type="cellIs" dxfId="9821" priority="819" operator="equal">
      <formula>"연"</formula>
    </cfRule>
    <cfRule type="cellIs" dxfId="9820" priority="820" operator="equal">
      <formula>"연"</formula>
    </cfRule>
    <cfRule type="cellIs" dxfId="9819" priority="821" operator="equal">
      <formula>"연"</formula>
    </cfRule>
    <cfRule type="cellIs" dxfId="9818" priority="822" operator="equal">
      <formula>"연"</formula>
    </cfRule>
    <cfRule type="cellIs" dxfId="9817" priority="823" operator="equal">
      <formula>"연"</formula>
    </cfRule>
    <cfRule type="cellIs" dxfId="9816" priority="824" operator="equal">
      <formula>"연"</formula>
    </cfRule>
    <cfRule type="cellIs" dxfId="9815" priority="825" operator="equal">
      <formula>"연"</formula>
    </cfRule>
  </conditionalFormatting>
  <conditionalFormatting sqref="AC7">
    <cfRule type="cellIs" dxfId="9814" priority="2825" operator="equal">
      <formula>"연"</formula>
    </cfRule>
    <cfRule type="cellIs" dxfId="9813" priority="2826" operator="equal">
      <formula>"연"</formula>
    </cfRule>
    <cfRule type="cellIs" dxfId="9812" priority="2827" operator="equal">
      <formula>"연"</formula>
    </cfRule>
    <cfRule type="cellIs" dxfId="9811" priority="2828" operator="equal">
      <formula>"연"</formula>
    </cfRule>
    <cfRule type="cellIs" dxfId="9810" priority="2829" operator="equal">
      <formula>"연"</formula>
    </cfRule>
    <cfRule type="cellIs" dxfId="9809" priority="2830" operator="equal">
      <formula>"연"</formula>
    </cfRule>
    <cfRule type="cellIs" dxfId="9808" priority="2831" operator="equal">
      <formula>"연"</formula>
    </cfRule>
    <cfRule type="cellIs" dxfId="9807" priority="2832" operator="equal">
      <formula>"연"</formula>
    </cfRule>
  </conditionalFormatting>
  <conditionalFormatting sqref="AC30">
    <cfRule type="cellIs" dxfId="9806" priority="2809" operator="equal">
      <formula>"연"</formula>
    </cfRule>
    <cfRule type="cellIs" dxfId="9805" priority="2810" operator="equal">
      <formula>"연"</formula>
    </cfRule>
    <cfRule type="cellIs" dxfId="9804" priority="2811" operator="equal">
      <formula>"연"</formula>
    </cfRule>
    <cfRule type="cellIs" dxfId="9803" priority="2812" operator="equal">
      <formula>"연"</formula>
    </cfRule>
    <cfRule type="cellIs" dxfId="9802" priority="2813" operator="equal">
      <formula>"연"</formula>
    </cfRule>
    <cfRule type="cellIs" dxfId="9801" priority="2814" operator="equal">
      <formula>"연"</formula>
    </cfRule>
    <cfRule type="cellIs" dxfId="9800" priority="2815" operator="equal">
      <formula>"연"</formula>
    </cfRule>
    <cfRule type="cellIs" dxfId="9799" priority="2816" operator="equal">
      <formula>"연"</formula>
    </cfRule>
  </conditionalFormatting>
  <conditionalFormatting sqref="AC34">
    <cfRule type="cellIs" dxfId="9798" priority="521" operator="equal">
      <formula>"연"</formula>
    </cfRule>
    <cfRule type="cellIs" dxfId="9797" priority="522" operator="equal">
      <formula>"연"</formula>
    </cfRule>
    <cfRule type="cellIs" dxfId="9796" priority="523" operator="equal">
      <formula>"연"</formula>
    </cfRule>
    <cfRule type="cellIs" dxfId="9795" priority="524" operator="equal">
      <formula>"연"</formula>
    </cfRule>
    <cfRule type="cellIs" dxfId="9794" priority="525" operator="equal">
      <formula>"연"</formula>
    </cfRule>
    <cfRule type="cellIs" dxfId="9793" priority="526" operator="equal">
      <formula>"연"</formula>
    </cfRule>
    <cfRule type="cellIs" dxfId="9792" priority="527" operator="equal">
      <formula>"연"</formula>
    </cfRule>
    <cfRule type="cellIs" dxfId="9791" priority="528" operator="equal">
      <formula>"연"</formula>
    </cfRule>
    <cfRule type="cellIs" dxfId="9790" priority="529" operator="equal">
      <formula>"연"</formula>
    </cfRule>
    <cfRule type="cellIs" dxfId="9789" priority="530" operator="equal">
      <formula>"연"</formula>
    </cfRule>
    <cfRule type="cellIs" dxfId="9788" priority="531" operator="equal">
      <formula>"연"</formula>
    </cfRule>
    <cfRule type="cellIs" dxfId="9787" priority="532" operator="equal">
      <formula>"연"</formula>
    </cfRule>
    <cfRule type="cellIs" dxfId="9786" priority="533" operator="equal">
      <formula>"연"</formula>
    </cfRule>
    <cfRule type="cellIs" dxfId="9785" priority="534" operator="equal">
      <formula>"연"</formula>
    </cfRule>
    <cfRule type="cellIs" dxfId="9784" priority="535" operator="equal">
      <formula>"연"</formula>
    </cfRule>
    <cfRule type="cellIs" dxfId="9783" priority="536" operator="equal">
      <formula>"연"</formula>
    </cfRule>
    <cfRule type="cellIs" dxfId="9782" priority="537" operator="equal">
      <formula>"연"</formula>
    </cfRule>
    <cfRule type="cellIs" dxfId="9781" priority="538" operator="equal">
      <formula>"연"</formula>
    </cfRule>
    <cfRule type="cellIs" dxfId="9780" priority="539" operator="equal">
      <formula>"연"</formula>
    </cfRule>
    <cfRule type="cellIs" dxfId="9779" priority="540" operator="equal">
      <formula>"연"</formula>
    </cfRule>
  </conditionalFormatting>
  <conditionalFormatting sqref="AC35">
    <cfRule type="cellIs" dxfId="9778" priority="2522" operator="equal">
      <formula>"연"</formula>
    </cfRule>
    <cfRule type="cellIs" dxfId="9777" priority="2523" operator="equal">
      <formula>"연"</formula>
    </cfRule>
    <cfRule type="cellIs" dxfId="9776" priority="2524" operator="equal">
      <formula>"연"</formula>
    </cfRule>
    <cfRule type="cellIs" dxfId="9775" priority="2525" operator="equal">
      <formula>"연"</formula>
    </cfRule>
    <cfRule type="cellIs" dxfId="9774" priority="2526" operator="equal">
      <formula>"연"</formula>
    </cfRule>
    <cfRule type="cellIs" dxfId="9773" priority="2527" operator="equal">
      <formula>"연"</formula>
    </cfRule>
    <cfRule type="cellIs" dxfId="9772" priority="2528" operator="equal">
      <formula>"연"</formula>
    </cfRule>
    <cfRule type="cellIs" dxfId="9771" priority="2529" operator="equal">
      <formula>"연"</formula>
    </cfRule>
    <cfRule type="cellIs" dxfId="9770" priority="2530" operator="equal">
      <formula>"연"</formula>
    </cfRule>
    <cfRule type="cellIs" dxfId="9769" priority="2531" operator="equal">
      <formula>"연"</formula>
    </cfRule>
    <cfRule type="cellIs" dxfId="9768" priority="2532" operator="equal">
      <formula>"연"</formula>
    </cfRule>
    <cfRule type="cellIs" dxfId="9767" priority="2533" operator="equal">
      <formula>"연"</formula>
    </cfRule>
    <cfRule type="cellIs" dxfId="9766" priority="2534" operator="equal">
      <formula>"연"</formula>
    </cfRule>
    <cfRule type="cellIs" dxfId="9765" priority="2535" operator="equal">
      <formula>"연"</formula>
    </cfRule>
    <cfRule type="cellIs" dxfId="9764" priority="2536" operator="equal">
      <formula>"연"</formula>
    </cfRule>
    <cfRule type="cellIs" dxfId="9763" priority="2537" operator="equal">
      <formula>"연"</formula>
    </cfRule>
    <cfRule type="cellIs" dxfId="9762" priority="2538" operator="equal">
      <formula>"연"</formula>
    </cfRule>
    <cfRule type="cellIs" dxfId="9761" priority="2539" operator="equal">
      <formula>"연"</formula>
    </cfRule>
    <cfRule type="cellIs" dxfId="9760" priority="2540" operator="equal">
      <formula>"연"</formula>
    </cfRule>
    <cfRule type="cellIs" dxfId="9759" priority="2541" operator="equal">
      <formula>"연"</formula>
    </cfRule>
    <cfRule type="cellIs" dxfId="9758" priority="2542" operator="equal">
      <formula>"연"</formula>
    </cfRule>
    <cfRule type="cellIs" dxfId="9757" priority="2543" operator="equal">
      <formula>"연"</formula>
    </cfRule>
    <cfRule type="cellIs" dxfId="9756" priority="2544" operator="equal">
      <formula>"연"</formula>
    </cfRule>
    <cfRule type="cellIs" dxfId="9755" priority="2545" operator="equal">
      <formula>"연"</formula>
    </cfRule>
    <cfRule type="cellIs" dxfId="9754" priority="2546" operator="equal">
      <formula>"연"</formula>
    </cfRule>
    <cfRule type="cellIs" dxfId="9753" priority="2547" operator="equal">
      <formula>"연"</formula>
    </cfRule>
    <cfRule type="cellIs" dxfId="9752" priority="2548" operator="equal">
      <formula>"연"</formula>
    </cfRule>
  </conditionalFormatting>
  <conditionalFormatting sqref="AC36">
    <cfRule type="cellIs" dxfId="9751" priority="775" operator="equal">
      <formula>"연"</formula>
    </cfRule>
    <cfRule type="cellIs" dxfId="9750" priority="776" operator="equal">
      <formula>"연"</formula>
    </cfRule>
    <cfRule type="cellIs" dxfId="9749" priority="777" operator="equal">
      <formula>"연"</formula>
    </cfRule>
    <cfRule type="cellIs" dxfId="9748" priority="778" operator="equal">
      <formula>"연"</formula>
    </cfRule>
    <cfRule type="cellIs" dxfId="9747" priority="779" operator="equal">
      <formula>"연"</formula>
    </cfRule>
    <cfRule type="cellIs" dxfId="9746" priority="780" operator="equal">
      <formula>"연"</formula>
    </cfRule>
    <cfRule type="cellIs" dxfId="9745" priority="781" operator="equal">
      <formula>"연"</formula>
    </cfRule>
    <cfRule type="cellIs" dxfId="9744" priority="782" operator="equal">
      <formula>"연"</formula>
    </cfRule>
    <cfRule type="cellIs" dxfId="9743" priority="783" operator="equal">
      <formula>"연"</formula>
    </cfRule>
    <cfRule type="cellIs" dxfId="9742" priority="784" operator="equal">
      <formula>"연"</formula>
    </cfRule>
    <cfRule type="cellIs" dxfId="9741" priority="785" operator="equal">
      <formula>"연"</formula>
    </cfRule>
    <cfRule type="cellIs" dxfId="9740" priority="786" operator="equal">
      <formula>"연"</formula>
    </cfRule>
    <cfRule type="cellIs" dxfId="9739" priority="787" operator="equal">
      <formula>"연"</formula>
    </cfRule>
    <cfRule type="cellIs" dxfId="9738" priority="788" operator="equal">
      <formula>"연"</formula>
    </cfRule>
    <cfRule type="cellIs" dxfId="9737" priority="789" operator="equal">
      <formula>"연"</formula>
    </cfRule>
    <cfRule type="cellIs" dxfId="9736" priority="790" operator="equal">
      <formula>"연"</formula>
    </cfRule>
    <cfRule type="cellIs" dxfId="9735" priority="791" operator="equal">
      <formula>"연"</formula>
    </cfRule>
    <cfRule type="cellIs" dxfId="9734" priority="792" operator="equal">
      <formula>"연"</formula>
    </cfRule>
    <cfRule type="cellIs" dxfId="9733" priority="793" operator="equal">
      <formula>"연"</formula>
    </cfRule>
    <cfRule type="cellIs" dxfId="9732" priority="794" operator="equal">
      <formula>"연"</formula>
    </cfRule>
    <cfRule type="cellIs" dxfId="9731" priority="795" operator="equal">
      <formula>"연"</formula>
    </cfRule>
    <cfRule type="cellIs" dxfId="9730" priority="796" operator="equal">
      <formula>"연"</formula>
    </cfRule>
    <cfRule type="cellIs" dxfId="9729" priority="797" operator="equal">
      <formula>"연"</formula>
    </cfRule>
    <cfRule type="cellIs" dxfId="9728" priority="798" operator="equal">
      <formula>"연"</formula>
    </cfRule>
  </conditionalFormatting>
  <conditionalFormatting sqref="AC37">
    <cfRule type="cellIs" dxfId="9727" priority="1534" operator="equal">
      <formula>"연"</formula>
    </cfRule>
    <cfRule type="cellIs" dxfId="9726" priority="1535" operator="equal">
      <formula>"연"</formula>
    </cfRule>
    <cfRule type="cellIs" dxfId="9725" priority="1536" operator="equal">
      <formula>"연"</formula>
    </cfRule>
    <cfRule type="cellIs" dxfId="9724" priority="1537" operator="equal">
      <formula>"연"</formula>
    </cfRule>
    <cfRule type="cellIs" dxfId="9723" priority="1538" operator="equal">
      <formula>"연"</formula>
    </cfRule>
    <cfRule type="cellIs" dxfId="9722" priority="1539" operator="equal">
      <formula>"연"</formula>
    </cfRule>
    <cfRule type="cellIs" dxfId="9721" priority="1540" operator="equal">
      <formula>"연"</formula>
    </cfRule>
    <cfRule type="cellIs" dxfId="9720" priority="1541" operator="equal">
      <formula>"연"</formula>
    </cfRule>
    <cfRule type="cellIs" dxfId="9719" priority="1542" operator="equal">
      <formula>"연"</formula>
    </cfRule>
    <cfRule type="cellIs" dxfId="9718" priority="1543" operator="equal">
      <formula>"연"</formula>
    </cfRule>
    <cfRule type="cellIs" dxfId="9717" priority="1544" operator="equal">
      <formula>"연"</formula>
    </cfRule>
    <cfRule type="cellIs" dxfId="9716" priority="1545" operator="equal">
      <formula>"연"</formula>
    </cfRule>
    <cfRule type="cellIs" dxfId="9715" priority="1546" operator="equal">
      <formula>"연"</formula>
    </cfRule>
    <cfRule type="cellIs" dxfId="9714" priority="1547" operator="equal">
      <formula>"연"</formula>
    </cfRule>
    <cfRule type="cellIs" dxfId="9713" priority="1548" operator="equal">
      <formula>"연"</formula>
    </cfRule>
    <cfRule type="cellIs" dxfId="9712" priority="1549" operator="equal">
      <formula>"연"</formula>
    </cfRule>
    <cfRule type="cellIs" dxfId="9711" priority="1551" operator="equal">
      <formula>"연"</formula>
    </cfRule>
  </conditionalFormatting>
  <conditionalFormatting sqref="AC37:AD37">
    <cfRule type="cellIs" dxfId="9710" priority="1550" operator="equal">
      <formula>"연"</formula>
    </cfRule>
  </conditionalFormatting>
  <conditionalFormatting sqref="AC36:AF36">
    <cfRule type="cellIs" dxfId="9709" priority="799" operator="equal">
      <formula>"연"</formula>
    </cfRule>
    <cfRule type="cellIs" dxfId="9708" priority="800" operator="equal">
      <formula>"연"</formula>
    </cfRule>
  </conditionalFormatting>
  <conditionalFormatting sqref="AD13">
    <cfRule type="cellIs" dxfId="9707" priority="2801" operator="equal">
      <formula>"연"</formula>
    </cfRule>
    <cfRule type="cellIs" dxfId="9706" priority="2802" operator="equal">
      <formula>"연"</formula>
    </cfRule>
    <cfRule type="cellIs" dxfId="9705" priority="2803" operator="equal">
      <formula>"연"</formula>
    </cfRule>
    <cfRule type="cellIs" dxfId="9704" priority="2804" operator="equal">
      <formula>"연"</formula>
    </cfRule>
    <cfRule type="cellIs" dxfId="9703" priority="2805" operator="equal">
      <formula>"연"</formula>
    </cfRule>
    <cfRule type="cellIs" dxfId="9702" priority="2806" operator="equal">
      <formula>"연"</formula>
    </cfRule>
    <cfRule type="cellIs" dxfId="9701" priority="2807" operator="equal">
      <formula>"연"</formula>
    </cfRule>
    <cfRule type="cellIs" dxfId="9700" priority="2808" operator="equal">
      <formula>"연"</formula>
    </cfRule>
  </conditionalFormatting>
  <conditionalFormatting sqref="AD23">
    <cfRule type="cellIs" dxfId="9699" priority="2817" operator="equal">
      <formula>"연"</formula>
    </cfRule>
    <cfRule type="cellIs" dxfId="9698" priority="2818" operator="equal">
      <formula>"연"</formula>
    </cfRule>
    <cfRule type="cellIs" dxfId="9697" priority="2819" operator="equal">
      <formula>"연"</formula>
    </cfRule>
    <cfRule type="cellIs" dxfId="9696" priority="2820" operator="equal">
      <formula>"연"</formula>
    </cfRule>
    <cfRule type="cellIs" dxfId="9695" priority="2821" operator="equal">
      <formula>"연"</formula>
    </cfRule>
    <cfRule type="cellIs" dxfId="9694" priority="2822" operator="equal">
      <formula>"연"</formula>
    </cfRule>
    <cfRule type="cellIs" dxfId="9693" priority="2823" operator="equal">
      <formula>"연"</formula>
    </cfRule>
    <cfRule type="cellIs" dxfId="9692" priority="2824" operator="equal">
      <formula>"연"</formula>
    </cfRule>
  </conditionalFormatting>
  <conditionalFormatting sqref="AD28">
    <cfRule type="cellIs" dxfId="9691" priority="2785" operator="equal">
      <formula>"연"</formula>
    </cfRule>
    <cfRule type="cellIs" dxfId="9690" priority="2786" operator="equal">
      <formula>"연"</formula>
    </cfRule>
    <cfRule type="cellIs" dxfId="9689" priority="2787" operator="equal">
      <formula>"연"</formula>
    </cfRule>
    <cfRule type="cellIs" dxfId="9688" priority="2788" operator="equal">
      <formula>"연"</formula>
    </cfRule>
    <cfRule type="cellIs" dxfId="9687" priority="2789" operator="equal">
      <formula>"연"</formula>
    </cfRule>
    <cfRule type="cellIs" dxfId="9686" priority="2790" operator="equal">
      <formula>"연"</formula>
    </cfRule>
    <cfRule type="cellIs" dxfId="9685" priority="2791" operator="equal">
      <formula>"연"</formula>
    </cfRule>
    <cfRule type="cellIs" dxfId="9684" priority="2792" operator="equal">
      <formula>"연"</formula>
    </cfRule>
  </conditionalFormatting>
  <conditionalFormatting sqref="AD34">
    <cfRule type="cellIs" dxfId="9683" priority="749" operator="equal">
      <formula>"연"</formula>
    </cfRule>
    <cfRule type="cellIs" dxfId="9682" priority="750" operator="equal">
      <formula>"연"</formula>
    </cfRule>
    <cfRule type="cellIs" dxfId="9681" priority="751" operator="equal">
      <formula>"연"</formula>
    </cfRule>
    <cfRule type="cellIs" dxfId="9680" priority="752" operator="equal">
      <formula>"연"</formula>
    </cfRule>
    <cfRule type="cellIs" dxfId="9679" priority="753" operator="equal">
      <formula>"연"</formula>
    </cfRule>
    <cfRule type="cellIs" dxfId="9678" priority="754" operator="equal">
      <formula>"연"</formula>
    </cfRule>
    <cfRule type="cellIs" dxfId="9677" priority="755" operator="equal">
      <formula>"연"</formula>
    </cfRule>
    <cfRule type="cellIs" dxfId="9676" priority="756" operator="equal">
      <formula>"연"</formula>
    </cfRule>
    <cfRule type="cellIs" dxfId="9675" priority="757" operator="equal">
      <formula>"연"</formula>
    </cfRule>
    <cfRule type="cellIs" dxfId="9674" priority="758" operator="equal">
      <formula>"연"</formula>
    </cfRule>
    <cfRule type="cellIs" dxfId="9673" priority="759" operator="equal">
      <formula>"연"</formula>
    </cfRule>
    <cfRule type="cellIs" dxfId="9672" priority="760" operator="equal">
      <formula>"연"</formula>
    </cfRule>
    <cfRule type="cellIs" dxfId="9671" priority="761" operator="equal">
      <formula>"연"</formula>
    </cfRule>
    <cfRule type="cellIs" dxfId="9670" priority="762" operator="equal">
      <formula>"연"</formula>
    </cfRule>
    <cfRule type="cellIs" dxfId="9669" priority="763" operator="equal">
      <formula>"연"</formula>
    </cfRule>
    <cfRule type="cellIs" dxfId="9668" priority="764" operator="equal">
      <formula>"연"</formula>
    </cfRule>
    <cfRule type="cellIs" dxfId="9667" priority="765" operator="equal">
      <formula>"연"</formula>
    </cfRule>
    <cfRule type="cellIs" dxfId="9666" priority="766" operator="equal">
      <formula>"연"</formula>
    </cfRule>
    <cfRule type="cellIs" dxfId="9665" priority="767" operator="equal">
      <formula>"연"</formula>
    </cfRule>
    <cfRule type="cellIs" dxfId="9664" priority="768" operator="equal">
      <formula>"연"</formula>
    </cfRule>
    <cfRule type="cellIs" dxfId="9663" priority="769" operator="equal">
      <formula>"연"</formula>
    </cfRule>
    <cfRule type="cellIs" dxfId="9662" priority="770" operator="equal">
      <formula>"연"</formula>
    </cfRule>
    <cfRule type="cellIs" dxfId="9661" priority="771" operator="equal">
      <formula>"연"</formula>
    </cfRule>
    <cfRule type="cellIs" dxfId="9660" priority="772" operator="equal">
      <formula>"연"</formula>
    </cfRule>
  </conditionalFormatting>
  <conditionalFormatting sqref="AD34:AD35">
    <cfRule type="cellIs" dxfId="9659" priority="773" operator="equal">
      <formula>"연"</formula>
    </cfRule>
    <cfRule type="cellIs" dxfId="9658" priority="774" operator="equal">
      <formula>"연"</formula>
    </cfRule>
  </conditionalFormatting>
  <conditionalFormatting sqref="AD35">
    <cfRule type="cellIs" dxfId="9657" priority="1516" operator="equal">
      <formula>"연"</formula>
    </cfRule>
    <cfRule type="cellIs" dxfId="9656" priority="1517" operator="equal">
      <formula>"연"</formula>
    </cfRule>
    <cfRule type="cellIs" dxfId="9655" priority="1518" operator="equal">
      <formula>"연"</formula>
    </cfRule>
    <cfRule type="cellIs" dxfId="9654" priority="1519" operator="equal">
      <formula>"연"</formula>
    </cfRule>
    <cfRule type="cellIs" dxfId="9653" priority="1520" operator="equal">
      <formula>"연"</formula>
    </cfRule>
    <cfRule type="cellIs" dxfId="9652" priority="1521" operator="equal">
      <formula>"연"</formula>
    </cfRule>
    <cfRule type="cellIs" dxfId="9651" priority="1522" operator="equal">
      <formula>"연"</formula>
    </cfRule>
    <cfRule type="cellIs" dxfId="9650" priority="1523" operator="equal">
      <formula>"연"</formula>
    </cfRule>
    <cfRule type="cellIs" dxfId="9649" priority="1524" operator="equal">
      <formula>"연"</formula>
    </cfRule>
    <cfRule type="cellIs" dxfId="9648" priority="1525" operator="equal">
      <formula>"연"</formula>
    </cfRule>
    <cfRule type="cellIs" dxfId="9647" priority="1526" operator="equal">
      <formula>"연"</formula>
    </cfRule>
    <cfRule type="cellIs" dxfId="9646" priority="1527" operator="equal">
      <formula>"연"</formula>
    </cfRule>
    <cfRule type="cellIs" dxfId="9645" priority="1528" operator="equal">
      <formula>"연"</formula>
    </cfRule>
    <cfRule type="cellIs" dxfId="9644" priority="1529" operator="equal">
      <formula>"연"</formula>
    </cfRule>
    <cfRule type="cellIs" dxfId="9643" priority="1530" operator="equal">
      <formula>"연"</formula>
    </cfRule>
    <cfRule type="cellIs" dxfId="9642" priority="1531" operator="equal">
      <formula>"연"</formula>
    </cfRule>
    <cfRule type="cellIs" dxfId="9641" priority="1533" operator="equal">
      <formula>"연"</formula>
    </cfRule>
  </conditionalFormatting>
  <conditionalFormatting sqref="AD37">
    <cfRule type="cellIs" dxfId="9640" priority="2070" operator="equal">
      <formula>"연"</formula>
    </cfRule>
    <cfRule type="cellIs" dxfId="9639" priority="2072" operator="equal">
      <formula>"연"</formula>
    </cfRule>
    <cfRule type="cellIs" dxfId="9638" priority="2073" operator="equal">
      <formula>"연"</formula>
    </cfRule>
    <cfRule type="cellIs" dxfId="9637" priority="2074" operator="equal">
      <formula>"연"</formula>
    </cfRule>
    <cfRule type="cellIs" dxfId="9636" priority="2075" operator="equal">
      <formula>"연"</formula>
    </cfRule>
    <cfRule type="cellIs" dxfId="9635" priority="2076" operator="equal">
      <formula>"연"</formula>
    </cfRule>
    <cfRule type="cellIs" dxfId="9634" priority="2077" operator="equal">
      <formula>"연"</formula>
    </cfRule>
    <cfRule type="cellIs" dxfId="9633" priority="2078" operator="equal">
      <formula>"연"</formula>
    </cfRule>
    <cfRule type="cellIs" dxfId="9632" priority="2079" operator="equal">
      <formula>"연"</formula>
    </cfRule>
    <cfRule type="cellIs" dxfId="9631" priority="2080" operator="equal">
      <formula>"연"</formula>
    </cfRule>
    <cfRule type="cellIs" dxfId="9630" priority="2081" operator="equal">
      <formula>"연"</formula>
    </cfRule>
    <cfRule type="cellIs" dxfId="9629" priority="2082" operator="equal">
      <formula>"연"</formula>
    </cfRule>
    <cfRule type="cellIs" dxfId="9628" priority="2083" operator="equal">
      <formula>"연"</formula>
    </cfRule>
    <cfRule type="cellIs" dxfId="9627" priority="2084" operator="equal">
      <formula>"연"</formula>
    </cfRule>
    <cfRule type="cellIs" dxfId="9626" priority="2085" operator="equal">
      <formula>"연"</formula>
    </cfRule>
    <cfRule type="cellIs" dxfId="9625" priority="2086" operator="equal">
      <formula>"연"</formula>
    </cfRule>
    <cfRule type="cellIs" dxfId="9624" priority="2087" operator="equal">
      <formula>"연"</formula>
    </cfRule>
    <cfRule type="cellIs" dxfId="9623" priority="2088" operator="equal">
      <formula>"연"</formula>
    </cfRule>
    <cfRule type="cellIs" dxfId="9622" priority="2089" operator="equal">
      <formula>"연"</formula>
    </cfRule>
  </conditionalFormatting>
  <conditionalFormatting sqref="AD34:AE34">
    <cfRule type="cellIs" dxfId="9621" priority="747" operator="equal">
      <formula>"연"</formula>
    </cfRule>
    <cfRule type="cellIs" dxfId="9620" priority="748" operator="equal">
      <formula>"연"</formula>
    </cfRule>
  </conditionalFormatting>
  <conditionalFormatting sqref="AD35:AF35">
    <cfRule type="cellIs" dxfId="9619" priority="1532" operator="equal">
      <formula>"연"</formula>
    </cfRule>
  </conditionalFormatting>
  <conditionalFormatting sqref="AD36:AF36">
    <cfRule type="cellIs" dxfId="9618" priority="1498" operator="equal">
      <formula>"연"</formula>
    </cfRule>
    <cfRule type="cellIs" dxfId="9617" priority="1499" operator="equal">
      <formula>"연"</formula>
    </cfRule>
    <cfRule type="cellIs" dxfId="9616" priority="1500" operator="equal">
      <formula>"연"</formula>
    </cfRule>
    <cfRule type="cellIs" dxfId="9615" priority="1501" operator="equal">
      <formula>"연"</formula>
    </cfRule>
    <cfRule type="cellIs" dxfId="9614" priority="1502" operator="equal">
      <formula>"연"</formula>
    </cfRule>
    <cfRule type="cellIs" dxfId="9613" priority="1503" operator="equal">
      <formula>"연"</formula>
    </cfRule>
    <cfRule type="cellIs" dxfId="9612" priority="1504" operator="equal">
      <formula>"연"</formula>
    </cfRule>
    <cfRule type="cellIs" dxfId="9611" priority="1505" operator="equal">
      <formula>"연"</formula>
    </cfRule>
    <cfRule type="cellIs" dxfId="9610" priority="1506" operator="equal">
      <formula>"연"</formula>
    </cfRule>
    <cfRule type="cellIs" dxfId="9609" priority="1507" operator="equal">
      <formula>"연"</formula>
    </cfRule>
    <cfRule type="cellIs" dxfId="9608" priority="1508" operator="equal">
      <formula>"연"</formula>
    </cfRule>
    <cfRule type="cellIs" dxfId="9607" priority="1509" operator="equal">
      <formula>"연"</formula>
    </cfRule>
    <cfRule type="cellIs" dxfId="9606" priority="1510" operator="equal">
      <formula>"연"</formula>
    </cfRule>
    <cfRule type="cellIs" dxfId="9605" priority="1511" operator="equal">
      <formula>"연"</formula>
    </cfRule>
    <cfRule type="cellIs" dxfId="9604" priority="1512" operator="equal">
      <formula>"연"</formula>
    </cfRule>
    <cfRule type="cellIs" dxfId="9603" priority="1513" operator="equal">
      <formula>"연"</formula>
    </cfRule>
    <cfRule type="cellIs" dxfId="9602" priority="1514" operator="equal">
      <formula>"연"</formula>
    </cfRule>
    <cfRule type="cellIs" dxfId="9601" priority="1515" operator="equal">
      <formula>"연"</formula>
    </cfRule>
  </conditionalFormatting>
  <conditionalFormatting sqref="AE27">
    <cfRule type="cellIs" dxfId="9600" priority="2761" operator="equal">
      <formula>"연"</formula>
    </cfRule>
    <cfRule type="cellIs" dxfId="9599" priority="2762" operator="equal">
      <formula>"연"</formula>
    </cfRule>
    <cfRule type="cellIs" dxfId="9598" priority="2763" operator="equal">
      <formula>"연"</formula>
    </cfRule>
    <cfRule type="cellIs" dxfId="9597" priority="2764" operator="equal">
      <formula>"연"</formula>
    </cfRule>
    <cfRule type="cellIs" dxfId="9596" priority="2765" operator="equal">
      <formula>"연"</formula>
    </cfRule>
    <cfRule type="cellIs" dxfId="9595" priority="2766" operator="equal">
      <formula>"연"</formula>
    </cfRule>
    <cfRule type="cellIs" dxfId="9594" priority="2767" operator="equal">
      <formula>"연"</formula>
    </cfRule>
    <cfRule type="cellIs" dxfId="9593" priority="2768" operator="equal">
      <formula>"연"</formula>
    </cfRule>
  </conditionalFormatting>
  <conditionalFormatting sqref="AE34">
    <cfRule type="cellIs" dxfId="9592" priority="723" operator="equal">
      <formula>"연"</formula>
    </cfRule>
    <cfRule type="cellIs" dxfId="9591" priority="724" operator="equal">
      <formula>"연"</formula>
    </cfRule>
    <cfRule type="cellIs" dxfId="9590" priority="725" operator="equal">
      <formula>"연"</formula>
    </cfRule>
    <cfRule type="cellIs" dxfId="9589" priority="726" operator="equal">
      <formula>"연"</formula>
    </cfRule>
    <cfRule type="cellIs" dxfId="9588" priority="727" operator="equal">
      <formula>"연"</formula>
    </cfRule>
    <cfRule type="cellIs" dxfId="9587" priority="728" operator="equal">
      <formula>"연"</formula>
    </cfRule>
    <cfRule type="cellIs" dxfId="9586" priority="729" operator="equal">
      <formula>"연"</formula>
    </cfRule>
    <cfRule type="cellIs" dxfId="9585" priority="730" operator="equal">
      <formula>"연"</formula>
    </cfRule>
    <cfRule type="cellIs" dxfId="9584" priority="731" operator="equal">
      <formula>"연"</formula>
    </cfRule>
    <cfRule type="cellIs" dxfId="9583" priority="732" operator="equal">
      <formula>"연"</formula>
    </cfRule>
    <cfRule type="cellIs" dxfId="9582" priority="733" operator="equal">
      <formula>"연"</formula>
    </cfRule>
    <cfRule type="cellIs" dxfId="9581" priority="734" operator="equal">
      <formula>"연"</formula>
    </cfRule>
    <cfRule type="cellIs" dxfId="9580" priority="735" operator="equal">
      <formula>"연"</formula>
    </cfRule>
    <cfRule type="cellIs" dxfId="9579" priority="736" operator="equal">
      <formula>"연"</formula>
    </cfRule>
    <cfRule type="cellIs" dxfId="9578" priority="737" operator="equal">
      <formula>"연"</formula>
    </cfRule>
    <cfRule type="cellIs" dxfId="9577" priority="738" operator="equal">
      <formula>"연"</formula>
    </cfRule>
    <cfRule type="cellIs" dxfId="9576" priority="739" operator="equal">
      <formula>"연"</formula>
    </cfRule>
    <cfRule type="cellIs" dxfId="9575" priority="740" operator="equal">
      <formula>"연"</formula>
    </cfRule>
    <cfRule type="cellIs" dxfId="9574" priority="741" operator="equal">
      <formula>"연"</formula>
    </cfRule>
    <cfRule type="cellIs" dxfId="9573" priority="742" operator="equal">
      <formula>"연"</formula>
    </cfRule>
    <cfRule type="cellIs" dxfId="9572" priority="743" operator="equal">
      <formula>"연"</formula>
    </cfRule>
    <cfRule type="cellIs" dxfId="9571" priority="744" operator="equal">
      <formula>"연"</formula>
    </cfRule>
    <cfRule type="cellIs" dxfId="9570" priority="745" operator="equal">
      <formula>"연"</formula>
    </cfRule>
    <cfRule type="cellIs" dxfId="9569" priority="746" operator="equal">
      <formula>"연"</formula>
    </cfRule>
  </conditionalFormatting>
  <conditionalFormatting sqref="AE37">
    <cfRule type="cellIs" dxfId="9568" priority="144" operator="equal">
      <formula>"연"</formula>
    </cfRule>
    <cfRule type="cellIs" dxfId="9567" priority="145" operator="equal">
      <formula>"연"</formula>
    </cfRule>
    <cfRule type="cellIs" dxfId="9566" priority="146" operator="equal">
      <formula>"연"</formula>
    </cfRule>
    <cfRule type="cellIs" dxfId="9565" priority="147" operator="equal">
      <formula>"연"</formula>
    </cfRule>
    <cfRule type="cellIs" dxfId="9564" priority="148" operator="equal">
      <formula>"연"</formula>
    </cfRule>
    <cfRule type="cellIs" dxfId="9563" priority="149" operator="equal">
      <formula>"연"</formula>
    </cfRule>
    <cfRule type="cellIs" dxfId="9562" priority="150" operator="equal">
      <formula>"연"</formula>
    </cfRule>
    <cfRule type="cellIs" dxfId="9561" priority="151" operator="equal">
      <formula>"연"</formula>
    </cfRule>
    <cfRule type="cellIs" dxfId="9560" priority="152" operator="equal">
      <formula>"연"</formula>
    </cfRule>
    <cfRule type="cellIs" dxfId="9559" priority="153" operator="equal">
      <formula>"연"</formula>
    </cfRule>
    <cfRule type="cellIs" dxfId="9558" priority="154" operator="equal">
      <formula>"연"</formula>
    </cfRule>
    <cfRule type="cellIs" dxfId="9557" priority="155" operator="equal">
      <formula>"연"</formula>
    </cfRule>
    <cfRule type="cellIs" dxfId="9556" priority="156" operator="equal">
      <formula>"연"</formula>
    </cfRule>
    <cfRule type="cellIs" dxfId="9555" priority="157" operator="equal">
      <formula>"연"</formula>
    </cfRule>
    <cfRule type="cellIs" dxfId="9554" priority="158" operator="equal">
      <formula>"연"</formula>
    </cfRule>
    <cfRule type="cellIs" dxfId="9553" priority="159" operator="equal">
      <formula>"연"</formula>
    </cfRule>
    <cfRule type="cellIs" dxfId="9552" priority="160" operator="equal">
      <formula>"연"</formula>
    </cfRule>
    <cfRule type="cellIs" dxfId="9551" priority="161" operator="equal">
      <formula>"연"</formula>
    </cfRule>
    <cfRule type="cellIs" dxfId="9550" priority="162" operator="equal">
      <formula>"연"</formula>
    </cfRule>
  </conditionalFormatting>
  <conditionalFormatting sqref="AE35:AF35">
    <cfRule type="cellIs" dxfId="9549" priority="2071" operator="equal">
      <formula>"연"</formula>
    </cfRule>
    <cfRule type="cellIs" dxfId="9548" priority="2153" operator="equal">
      <formula>"연"</formula>
    </cfRule>
    <cfRule type="cellIs" dxfId="9547" priority="2154" operator="equal">
      <formula>"연"</formula>
    </cfRule>
    <cfRule type="cellIs" dxfId="9546" priority="2155" operator="equal">
      <formula>"연"</formula>
    </cfRule>
    <cfRule type="cellIs" dxfId="9545" priority="2156" operator="equal">
      <formula>"연"</formula>
    </cfRule>
    <cfRule type="cellIs" dxfId="9544" priority="2157" operator="equal">
      <formula>"연"</formula>
    </cfRule>
    <cfRule type="cellIs" dxfId="9543" priority="2158" operator="equal">
      <formula>"연"</formula>
    </cfRule>
    <cfRule type="cellIs" dxfId="9542" priority="2159" operator="equal">
      <formula>"연"</formula>
    </cfRule>
    <cfRule type="cellIs" dxfId="9541" priority="2160" operator="equal">
      <formula>"연"</formula>
    </cfRule>
    <cfRule type="cellIs" dxfId="9540" priority="2161" operator="equal">
      <formula>"연"</formula>
    </cfRule>
    <cfRule type="cellIs" dxfId="9539" priority="2162" operator="equal">
      <formula>"연"</formula>
    </cfRule>
    <cfRule type="cellIs" dxfId="9538" priority="2163" operator="equal">
      <formula>"연"</formula>
    </cfRule>
    <cfRule type="cellIs" dxfId="9537" priority="2164" operator="equal">
      <formula>"연"</formula>
    </cfRule>
    <cfRule type="cellIs" dxfId="9536" priority="2165" operator="equal">
      <formula>"연"</formula>
    </cfRule>
    <cfRule type="cellIs" dxfId="9535" priority="2166" operator="equal">
      <formula>"연"</formula>
    </cfRule>
    <cfRule type="cellIs" dxfId="9534" priority="2167" operator="equal">
      <formula>"연"</formula>
    </cfRule>
    <cfRule type="cellIs" dxfId="9533" priority="2168" operator="equal">
      <formula>"연"</formula>
    </cfRule>
    <cfRule type="cellIs" dxfId="9532" priority="2169" operator="equal">
      <formula>"연"</formula>
    </cfRule>
    <cfRule type="cellIs" dxfId="9531" priority="2170" operator="equal">
      <formula>"연"</formula>
    </cfRule>
  </conditionalFormatting>
  <conditionalFormatting sqref="AE34:AN34">
    <cfRule type="cellIs" dxfId="9530" priority="721" operator="equal">
      <formula>"연"</formula>
    </cfRule>
    <cfRule type="cellIs" dxfId="9529" priority="722" operator="equal">
      <formula>"연"</formula>
    </cfRule>
  </conditionalFormatting>
  <conditionalFormatting sqref="AE37:AN37">
    <cfRule type="cellIs" dxfId="9528" priority="142" operator="equal">
      <formula>"연"</formula>
    </cfRule>
  </conditionalFormatting>
  <conditionalFormatting sqref="AF31">
    <cfRule type="cellIs" dxfId="9527" priority="3533" operator="equal">
      <formula>"연"</formula>
    </cfRule>
  </conditionalFormatting>
  <conditionalFormatting sqref="AF34">
    <cfRule type="cellIs" dxfId="9526" priority="695" operator="equal">
      <formula>"연"</formula>
    </cfRule>
    <cfRule type="cellIs" dxfId="9525" priority="696" operator="equal">
      <formula>"연"</formula>
    </cfRule>
    <cfRule type="cellIs" dxfId="9524" priority="697" operator="equal">
      <formula>"연"</formula>
    </cfRule>
    <cfRule type="cellIs" dxfId="9523" priority="698" operator="equal">
      <formula>"연"</formula>
    </cfRule>
    <cfRule type="cellIs" dxfId="9522" priority="699" operator="equal">
      <formula>"연"</formula>
    </cfRule>
    <cfRule type="cellIs" dxfId="9521" priority="700" operator="equal">
      <formula>"연"</formula>
    </cfRule>
    <cfRule type="cellIs" dxfId="9520" priority="701" operator="equal">
      <formula>"연"</formula>
    </cfRule>
    <cfRule type="cellIs" dxfId="9519" priority="702" operator="equal">
      <formula>"연"</formula>
    </cfRule>
    <cfRule type="cellIs" dxfId="9518" priority="703" operator="equal">
      <formula>"연"</formula>
    </cfRule>
    <cfRule type="cellIs" dxfId="9517" priority="704" operator="equal">
      <formula>"연"</formula>
    </cfRule>
    <cfRule type="cellIs" dxfId="9516" priority="705" operator="equal">
      <formula>"연"</formula>
    </cfRule>
    <cfRule type="cellIs" dxfId="9515" priority="706" operator="equal">
      <formula>"연"</formula>
    </cfRule>
    <cfRule type="cellIs" dxfId="9514" priority="707" operator="equal">
      <formula>"연"</formula>
    </cfRule>
    <cfRule type="cellIs" dxfId="9513" priority="708" operator="equal">
      <formula>"연"</formula>
    </cfRule>
    <cfRule type="cellIs" dxfId="9512" priority="709" operator="equal">
      <formula>"연"</formula>
    </cfRule>
    <cfRule type="cellIs" dxfId="9511" priority="710" operator="equal">
      <formula>"연"</formula>
    </cfRule>
    <cfRule type="cellIs" dxfId="9510" priority="711" operator="equal">
      <formula>"연"</formula>
    </cfRule>
    <cfRule type="cellIs" dxfId="9509" priority="712" operator="equal">
      <formula>"연"</formula>
    </cfRule>
    <cfRule type="cellIs" dxfId="9508" priority="713" operator="equal">
      <formula>"연"</formula>
    </cfRule>
    <cfRule type="cellIs" dxfId="9507" priority="714" operator="equal">
      <formula>"연"</formula>
    </cfRule>
    <cfRule type="cellIs" dxfId="9506" priority="715" operator="equal">
      <formula>"연"</formula>
    </cfRule>
    <cfRule type="cellIs" dxfId="9505" priority="716" operator="equal">
      <formula>"연"</formula>
    </cfRule>
    <cfRule type="cellIs" dxfId="9504" priority="717" operator="equal">
      <formula>"연"</formula>
    </cfRule>
    <cfRule type="cellIs" dxfId="9503" priority="718" operator="equal">
      <formula>"연"</formula>
    </cfRule>
    <cfRule type="cellIs" dxfId="9502" priority="719" operator="equal">
      <formula>"연"</formula>
    </cfRule>
    <cfRule type="cellIs" dxfId="9501" priority="720" operator="equal">
      <formula>"연"</formula>
    </cfRule>
  </conditionalFormatting>
  <conditionalFormatting sqref="AF37">
    <cfRule type="cellIs" dxfId="9500" priority="124" operator="equal">
      <formula>"연"</formula>
    </cfRule>
    <cfRule type="cellIs" dxfId="9499" priority="125" operator="equal">
      <formula>"연"</formula>
    </cfRule>
    <cfRule type="cellIs" dxfId="9498" priority="126" operator="equal">
      <formula>"연"</formula>
    </cfRule>
    <cfRule type="cellIs" dxfId="9497" priority="127" operator="equal">
      <formula>"연"</formula>
    </cfRule>
    <cfRule type="cellIs" dxfId="9496" priority="128" operator="equal">
      <formula>"연"</formula>
    </cfRule>
    <cfRule type="cellIs" dxfId="9495" priority="129" operator="equal">
      <formula>"연"</formula>
    </cfRule>
    <cfRule type="cellIs" dxfId="9494" priority="130" operator="equal">
      <formula>"연"</formula>
    </cfRule>
    <cfRule type="cellIs" dxfId="9493" priority="131" operator="equal">
      <formula>"연"</formula>
    </cfRule>
    <cfRule type="cellIs" dxfId="9492" priority="132" operator="equal">
      <formula>"연"</formula>
    </cfRule>
    <cfRule type="cellIs" dxfId="9491" priority="133" operator="equal">
      <formula>"연"</formula>
    </cfRule>
    <cfRule type="cellIs" dxfId="9490" priority="134" operator="equal">
      <formula>"연"</formula>
    </cfRule>
    <cfRule type="cellIs" dxfId="9489" priority="135" operator="equal">
      <formula>"연"</formula>
    </cfRule>
    <cfRule type="cellIs" dxfId="9488" priority="136" operator="equal">
      <formula>"연"</formula>
    </cfRule>
    <cfRule type="cellIs" dxfId="9487" priority="137" operator="equal">
      <formula>"연"</formula>
    </cfRule>
    <cfRule type="cellIs" dxfId="9486" priority="138" operator="equal">
      <formula>"연"</formula>
    </cfRule>
    <cfRule type="cellIs" dxfId="9485" priority="139" operator="equal">
      <formula>"연"</formula>
    </cfRule>
    <cfRule type="cellIs" dxfId="9484" priority="140" operator="equal">
      <formula>"연"</formula>
    </cfRule>
    <cfRule type="cellIs" dxfId="9483" priority="141" operator="equal">
      <formula>"연"</formula>
    </cfRule>
    <cfRule type="cellIs" dxfId="9482" priority="143" operator="equal">
      <formula>"연"</formula>
    </cfRule>
  </conditionalFormatting>
  <conditionalFormatting sqref="AG32:AG33">
    <cfRule type="cellIs" dxfId="9481" priority="3534" operator="equal">
      <formula>"연"</formula>
    </cfRule>
  </conditionalFormatting>
  <conditionalFormatting sqref="AG34:AN34">
    <cfRule type="cellIs" dxfId="9480" priority="3568" operator="equal">
      <formula>"연"</formula>
    </cfRule>
    <cfRule type="cellIs" dxfId="9479" priority="3569" operator="equal">
      <formula>"연"</formula>
    </cfRule>
    <cfRule type="cellIs" dxfId="9478" priority="3570" operator="equal">
      <formula>"연"</formula>
    </cfRule>
    <cfRule type="cellIs" dxfId="9477" priority="3571" operator="equal">
      <formula>"연"</formula>
    </cfRule>
    <cfRule type="cellIs" dxfId="9476" priority="3572" operator="equal">
      <formula>"연"</formula>
    </cfRule>
    <cfRule type="cellIs" dxfId="9475" priority="3573" operator="equal">
      <formula>"연"</formula>
    </cfRule>
    <cfRule type="cellIs" dxfId="9474" priority="3574" operator="equal">
      <formula>"연"</formula>
    </cfRule>
    <cfRule type="cellIs" dxfId="9473" priority="3575" operator="equal">
      <formula>"연"</formula>
    </cfRule>
    <cfRule type="cellIs" dxfId="9472" priority="3576" operator="equal">
      <formula>"연"</formula>
    </cfRule>
    <cfRule type="cellIs" dxfId="9471" priority="3577" operator="equal">
      <formula>"연"</formula>
    </cfRule>
    <cfRule type="cellIs" dxfId="9470" priority="3578" operator="equal">
      <formula>"연"</formula>
    </cfRule>
    <cfRule type="cellIs" dxfId="9469" priority="3579" operator="equal">
      <formula>"연"</formula>
    </cfRule>
    <cfRule type="cellIs" dxfId="9468" priority="3580" operator="equal">
      <formula>"연"</formula>
    </cfRule>
    <cfRule type="cellIs" dxfId="9467" priority="3581" operator="equal">
      <formula>"연"</formula>
    </cfRule>
    <cfRule type="cellIs" dxfId="9466" priority="3582" operator="equal">
      <formula>"연"</formula>
    </cfRule>
    <cfRule type="cellIs" dxfId="9465" priority="3583" operator="equal">
      <formula>"연"</formula>
    </cfRule>
    <cfRule type="cellIs" dxfId="9464" priority="3584" operator="equal">
      <formula>"연"</formula>
    </cfRule>
    <cfRule type="cellIs" dxfId="9463" priority="3585" operator="equal">
      <formula>"연"</formula>
    </cfRule>
  </conditionalFormatting>
  <conditionalFormatting sqref="AG35:AN35">
    <cfRule type="cellIs" dxfId="9462" priority="3608" operator="equal">
      <formula>"연"</formula>
    </cfRule>
    <cfRule type="cellIs" dxfId="9461" priority="3609" operator="equal">
      <formula>"연"</formula>
    </cfRule>
    <cfRule type="cellIs" dxfId="9460" priority="3610" operator="equal">
      <formula>"연"</formula>
    </cfRule>
    <cfRule type="cellIs" dxfId="9459" priority="3611" operator="equal">
      <formula>"연"</formula>
    </cfRule>
    <cfRule type="cellIs" dxfId="9458" priority="3612" operator="equal">
      <formula>"연"</formula>
    </cfRule>
    <cfRule type="cellIs" dxfId="9457" priority="3613" operator="equal">
      <formula>"연"</formula>
    </cfRule>
    <cfRule type="cellIs" dxfId="9456" priority="3614" operator="equal">
      <formula>"연"</formula>
    </cfRule>
    <cfRule type="cellIs" dxfId="9455" priority="3615" operator="equal">
      <formula>"연"</formula>
    </cfRule>
    <cfRule type="cellIs" dxfId="9454" priority="3616" operator="equal">
      <formula>"연"</formula>
    </cfRule>
    <cfRule type="cellIs" dxfId="9453" priority="3617" operator="equal">
      <formula>"연"</formula>
    </cfRule>
    <cfRule type="cellIs" dxfId="9452" priority="3618" operator="equal">
      <formula>"연"</formula>
    </cfRule>
    <cfRule type="cellIs" dxfId="9451" priority="3619" operator="equal">
      <formula>"연"</formula>
    </cfRule>
    <cfRule type="cellIs" dxfId="9450" priority="3620" operator="equal">
      <formula>"연"</formula>
    </cfRule>
    <cfRule type="cellIs" dxfId="9449" priority="3621" operator="equal">
      <formula>"연"</formula>
    </cfRule>
    <cfRule type="cellIs" dxfId="9448" priority="3622" operator="equal">
      <formula>"연"</formula>
    </cfRule>
    <cfRule type="cellIs" dxfId="9447" priority="3623" operator="equal">
      <formula>"연"</formula>
    </cfRule>
    <cfRule type="cellIs" dxfId="9446" priority="3624" operator="equal">
      <formula>"연"</formula>
    </cfRule>
    <cfRule type="cellIs" dxfId="9445" priority="3625" operator="equal">
      <formula>"연"</formula>
    </cfRule>
    <cfRule type="cellIs" dxfId="9444" priority="3626" operator="equal">
      <formula>"연"</formula>
    </cfRule>
  </conditionalFormatting>
  <conditionalFormatting sqref="AG35:AN36">
    <cfRule type="cellIs" dxfId="9443" priority="3606" operator="equal">
      <formula>"연"</formula>
    </cfRule>
  </conditionalFormatting>
  <conditionalFormatting sqref="AG36:AN36">
    <cfRule type="cellIs" dxfId="9442" priority="3586" operator="equal">
      <formula>"연"</formula>
    </cfRule>
    <cfRule type="cellIs" dxfId="9441" priority="3587" operator="equal">
      <formula>"연"</formula>
    </cfRule>
    <cfRule type="cellIs" dxfId="9440" priority="3591" operator="equal">
      <formula>"연"</formula>
    </cfRule>
    <cfRule type="cellIs" dxfId="9439" priority="3592" operator="equal">
      <formula>"연"</formula>
    </cfRule>
    <cfRule type="cellIs" dxfId="9438" priority="3593" operator="equal">
      <formula>"연"</formula>
    </cfRule>
    <cfRule type="cellIs" dxfId="9437" priority="3594" operator="equal">
      <formula>"연"</formula>
    </cfRule>
    <cfRule type="cellIs" dxfId="9436" priority="3595" operator="equal">
      <formula>"연"</formula>
    </cfRule>
    <cfRule type="cellIs" dxfId="9435" priority="3596" operator="equal">
      <formula>"연"</formula>
    </cfRule>
    <cfRule type="cellIs" dxfId="9434" priority="3597" operator="equal">
      <formula>"연"</formula>
    </cfRule>
    <cfRule type="cellIs" dxfId="9433" priority="3598" operator="equal">
      <formula>"연"</formula>
    </cfRule>
    <cfRule type="cellIs" dxfId="9432" priority="3599" operator="equal">
      <formula>"연"</formula>
    </cfRule>
    <cfRule type="cellIs" dxfId="9431" priority="3600" operator="equal">
      <formula>"연"</formula>
    </cfRule>
    <cfRule type="cellIs" dxfId="9430" priority="3601" operator="equal">
      <formula>"연"</formula>
    </cfRule>
    <cfRule type="cellIs" dxfId="9429" priority="3602" operator="equal">
      <formula>"연"</formula>
    </cfRule>
    <cfRule type="cellIs" dxfId="9428" priority="3603" operator="equal">
      <formula>"연"</formula>
    </cfRule>
    <cfRule type="cellIs" dxfId="9427" priority="3604" operator="equal">
      <formula>"연"</formula>
    </cfRule>
    <cfRule type="cellIs" dxfId="9426" priority="3605" operator="equal">
      <formula>"연"</formula>
    </cfRule>
    <cfRule type="cellIs" dxfId="9425" priority="3607" operator="equal">
      <formula>"연"</formula>
    </cfRule>
  </conditionalFormatting>
  <conditionalFormatting sqref="AG36:AN37">
    <cfRule type="cellIs" dxfId="9424" priority="3567" operator="equal">
      <formula>"연"</formula>
    </cfRule>
  </conditionalFormatting>
  <conditionalFormatting sqref="AG37:AN37">
    <cfRule type="cellIs" dxfId="9423" priority="3540" operator="equal">
      <formula>"연"</formula>
    </cfRule>
    <cfRule type="cellIs" dxfId="9422" priority="3541" operator="equal">
      <formula>"연"</formula>
    </cfRule>
    <cfRule type="cellIs" dxfId="9421" priority="3542" operator="equal">
      <formula>"연"</formula>
    </cfRule>
    <cfRule type="cellIs" dxfId="9420" priority="3543" operator="equal">
      <formula>"연"</formula>
    </cfRule>
    <cfRule type="cellIs" dxfId="9419" priority="3544" operator="equal">
      <formula>"연"</formula>
    </cfRule>
    <cfRule type="cellIs" dxfId="9418" priority="3545" operator="equal">
      <formula>"연"</formula>
    </cfRule>
    <cfRule type="cellIs" dxfId="9417" priority="3546" operator="equal">
      <formula>"연"</formula>
    </cfRule>
    <cfRule type="cellIs" dxfId="9416" priority="3547" operator="equal">
      <formula>"연"</formula>
    </cfRule>
    <cfRule type="cellIs" dxfId="9415" priority="3548" operator="equal">
      <formula>"연"</formula>
    </cfRule>
    <cfRule type="cellIs" dxfId="9414" priority="3549" operator="equal">
      <formula>"연"</formula>
    </cfRule>
    <cfRule type="cellIs" dxfId="9413" priority="3550" operator="equal">
      <formula>"연"</formula>
    </cfRule>
    <cfRule type="cellIs" dxfId="9412" priority="3551" operator="equal">
      <formula>"연"</formula>
    </cfRule>
    <cfRule type="cellIs" dxfId="9411" priority="3552" operator="equal">
      <formula>"연"</formula>
    </cfRule>
    <cfRule type="cellIs" dxfId="9410" priority="3553" operator="equal">
      <formula>"연"</formula>
    </cfRule>
    <cfRule type="cellIs" dxfId="9409" priority="3554" operator="equal">
      <formula>"연"</formula>
    </cfRule>
    <cfRule type="cellIs" dxfId="9408" priority="3555" operator="equal">
      <formula>"연"</formula>
    </cfRule>
    <cfRule type="cellIs" dxfId="9407" priority="3556" operator="equal">
      <formula>"연"</formula>
    </cfRule>
    <cfRule type="cellIs" dxfId="9406" priority="3557" operator="equal">
      <formula>"연"</formula>
    </cfRule>
    <cfRule type="cellIs" dxfId="9405" priority="3558" operator="equal">
      <formula>"연"</formula>
    </cfRule>
    <cfRule type="cellIs" dxfId="9404" priority="3559" operator="equal">
      <formula>"연"</formula>
    </cfRule>
    <cfRule type="cellIs" dxfId="9403" priority="3560" operator="equal">
      <formula>"연"</formula>
    </cfRule>
    <cfRule type="cellIs" dxfId="9402" priority="3561" operator="equal">
      <formula>"연"</formula>
    </cfRule>
    <cfRule type="cellIs" dxfId="9401" priority="3562" operator="equal">
      <formula>"연"</formula>
    </cfRule>
    <cfRule type="cellIs" dxfId="9400" priority="3563" operator="equal">
      <formula>"연"</formula>
    </cfRule>
    <cfRule type="cellIs" dxfId="9399" priority="3564" operator="equal">
      <formula>"연"</formula>
    </cfRule>
    <cfRule type="cellIs" dxfId="9398" priority="3565" operator="equal">
      <formula>"연"</formula>
    </cfRule>
    <cfRule type="cellIs" dxfId="9397" priority="3566" operator="equal">
      <formula>"연"</formula>
    </cfRule>
  </conditionalFormatting>
  <conditionalFormatting sqref="AM21:AM23">
    <cfRule type="cellIs" dxfId="9396" priority="3538" operator="equal">
      <formula>"연"</formula>
    </cfRule>
  </conditionalFormatting>
  <conditionalFormatting sqref="AN26:AN27">
    <cfRule type="cellIs" dxfId="9395" priority="2760" operator="equal">
      <formula>"연"</formula>
    </cfRule>
  </conditionalFormatting>
  <conditionalFormatting sqref="J12">
    <cfRule type="cellIs" dxfId="9394" priority="116" operator="equal">
      <formula>"연"</formula>
    </cfRule>
    <cfRule type="cellIs" dxfId="9393" priority="117" operator="equal">
      <formula>"연"</formula>
    </cfRule>
    <cfRule type="cellIs" dxfId="9392" priority="118" operator="equal">
      <formula>"연"</formula>
    </cfRule>
    <cfRule type="cellIs" dxfId="9391" priority="119" operator="equal">
      <formula>"연"</formula>
    </cfRule>
    <cfRule type="cellIs" dxfId="9390" priority="120" operator="equal">
      <formula>"연"</formula>
    </cfRule>
    <cfRule type="cellIs" dxfId="9389" priority="121" operator="equal">
      <formula>"연"</formula>
    </cfRule>
    <cfRule type="cellIs" dxfId="9388" priority="122" operator="equal">
      <formula>"연"</formula>
    </cfRule>
    <cfRule type="cellIs" dxfId="9387" priority="123" operator="equal">
      <formula>"연"</formula>
    </cfRule>
  </conditionalFormatting>
  <conditionalFormatting sqref="K9">
    <cfRule type="cellIs" dxfId="9386" priority="108" operator="equal">
      <formula>"연"</formula>
    </cfRule>
    <cfRule type="cellIs" dxfId="9385" priority="109" operator="equal">
      <formula>"연"</formula>
    </cfRule>
    <cfRule type="cellIs" dxfId="9384" priority="110" operator="equal">
      <formula>"연"</formula>
    </cfRule>
    <cfRule type="cellIs" dxfId="9383" priority="111" operator="equal">
      <formula>"연"</formula>
    </cfRule>
    <cfRule type="cellIs" dxfId="9382" priority="112" operator="equal">
      <formula>"연"</formula>
    </cfRule>
    <cfRule type="cellIs" dxfId="9381" priority="113" operator="equal">
      <formula>"연"</formula>
    </cfRule>
    <cfRule type="cellIs" dxfId="9380" priority="114" operator="equal">
      <formula>"연"</formula>
    </cfRule>
    <cfRule type="cellIs" dxfId="9379" priority="115" operator="equal">
      <formula>"연"</formula>
    </cfRule>
  </conditionalFormatting>
  <conditionalFormatting sqref="F23">
    <cfRule type="cellIs" dxfId="9378" priority="92" operator="equal">
      <formula>"연"</formula>
    </cfRule>
    <cfRule type="cellIs" dxfId="9377" priority="93" operator="equal">
      <formula>"연"</formula>
    </cfRule>
    <cfRule type="cellIs" dxfId="9376" priority="94" operator="equal">
      <formula>"연"</formula>
    </cfRule>
    <cfRule type="cellIs" dxfId="9375" priority="95" operator="equal">
      <formula>"연"</formula>
    </cfRule>
    <cfRule type="cellIs" dxfId="9374" priority="96" operator="equal">
      <formula>"연"</formula>
    </cfRule>
    <cfRule type="cellIs" dxfId="9373" priority="97" operator="equal">
      <formula>"연"</formula>
    </cfRule>
    <cfRule type="cellIs" dxfId="9372" priority="98" operator="equal">
      <formula>"연"</formula>
    </cfRule>
    <cfRule type="cellIs" dxfId="9371" priority="99" operator="equal">
      <formula>"연"</formula>
    </cfRule>
  </conditionalFormatting>
  <conditionalFormatting sqref="E32">
    <cfRule type="cellIs" dxfId="9370" priority="84" operator="equal">
      <formula>"연"</formula>
    </cfRule>
    <cfRule type="cellIs" dxfId="9369" priority="85" operator="equal">
      <formula>"연"</formula>
    </cfRule>
    <cfRule type="cellIs" dxfId="9368" priority="86" operator="equal">
      <formula>"연"</formula>
    </cfRule>
    <cfRule type="cellIs" dxfId="9367" priority="87" operator="equal">
      <formula>"연"</formula>
    </cfRule>
    <cfRule type="cellIs" dxfId="9366" priority="88" operator="equal">
      <formula>"연"</formula>
    </cfRule>
    <cfRule type="cellIs" dxfId="9365" priority="89" operator="equal">
      <formula>"연"</formula>
    </cfRule>
    <cfRule type="cellIs" dxfId="9364" priority="90" operator="equal">
      <formula>"연"</formula>
    </cfRule>
    <cfRule type="cellIs" dxfId="9363" priority="91" operator="equal">
      <formula>"연"</formula>
    </cfRule>
  </conditionalFormatting>
  <conditionalFormatting sqref="R7">
    <cfRule type="cellIs" dxfId="9362" priority="51" operator="equal">
      <formula>"연"</formula>
    </cfRule>
  </conditionalFormatting>
  <conditionalFormatting sqref="T26">
    <cfRule type="cellIs" dxfId="9361" priority="43" operator="equal">
      <formula>"연"</formula>
    </cfRule>
    <cfRule type="cellIs" dxfId="9360" priority="44" operator="equal">
      <formula>"연"</formula>
    </cfRule>
    <cfRule type="cellIs" dxfId="9359" priority="45" operator="equal">
      <formula>"연"</formula>
    </cfRule>
    <cfRule type="cellIs" dxfId="9358" priority="46" operator="equal">
      <formula>"연"</formula>
    </cfRule>
    <cfRule type="cellIs" dxfId="9357" priority="47" operator="equal">
      <formula>"연"</formula>
    </cfRule>
    <cfRule type="cellIs" dxfId="9356" priority="48" operator="equal">
      <formula>"연"</formula>
    </cfRule>
    <cfRule type="cellIs" dxfId="9355" priority="49" operator="equal">
      <formula>"연"</formula>
    </cfRule>
    <cfRule type="cellIs" dxfId="9354" priority="50" operator="equal">
      <formula>"연"</formula>
    </cfRule>
  </conditionalFormatting>
  <conditionalFormatting sqref="AE16">
    <cfRule type="cellIs" dxfId="9353" priority="27" operator="equal">
      <formula>"연"</formula>
    </cfRule>
    <cfRule type="cellIs" dxfId="9352" priority="28" operator="equal">
      <formula>"연"</formula>
    </cfRule>
    <cfRule type="cellIs" dxfId="9351" priority="29" operator="equal">
      <formula>"연"</formula>
    </cfRule>
    <cfRule type="cellIs" dxfId="9350" priority="30" operator="equal">
      <formula>"연"</formula>
    </cfRule>
    <cfRule type="cellIs" dxfId="9349" priority="31" operator="equal">
      <formula>"연"</formula>
    </cfRule>
    <cfRule type="cellIs" dxfId="9348" priority="32" operator="equal">
      <formula>"연"</formula>
    </cfRule>
    <cfRule type="cellIs" dxfId="9347" priority="33" operator="equal">
      <formula>"연"</formula>
    </cfRule>
    <cfRule type="cellIs" dxfId="9346" priority="34" operator="equal">
      <formula>"연"</formula>
    </cfRule>
  </conditionalFormatting>
  <conditionalFormatting sqref="V9">
    <cfRule type="cellIs" dxfId="9345" priority="19" operator="equal">
      <formula>"연"</formula>
    </cfRule>
    <cfRule type="cellIs" dxfId="9344" priority="20" operator="equal">
      <formula>"연"</formula>
    </cfRule>
    <cfRule type="cellIs" dxfId="9343" priority="21" operator="equal">
      <formula>"연"</formula>
    </cfRule>
    <cfRule type="cellIs" dxfId="9342" priority="22" operator="equal">
      <formula>"연"</formula>
    </cfRule>
    <cfRule type="cellIs" dxfId="9341" priority="23" operator="equal">
      <formula>"연"</formula>
    </cfRule>
    <cfRule type="cellIs" dxfId="9340" priority="24" operator="equal">
      <formula>"연"</formula>
    </cfRule>
    <cfRule type="cellIs" dxfId="9339" priority="25" operator="equal">
      <formula>"연"</formula>
    </cfRule>
    <cfRule type="cellIs" dxfId="9338" priority="26" operator="equal">
      <formula>"연"</formula>
    </cfRule>
  </conditionalFormatting>
  <conditionalFormatting sqref="X30">
    <cfRule type="cellIs" dxfId="9337" priority="13" operator="equal">
      <formula>"연"</formula>
    </cfRule>
    <cfRule type="cellIs" dxfId="9336" priority="14" operator="equal">
      <formula>"연"</formula>
    </cfRule>
    <cfRule type="cellIs" dxfId="9335" priority="15" operator="equal">
      <formula>"연"</formula>
    </cfRule>
    <cfRule type="cellIs" dxfId="9334" priority="16" operator="equal">
      <formula>"연"</formula>
    </cfRule>
    <cfRule type="cellIs" dxfId="9333" priority="17" operator="equal">
      <formula>"연"</formula>
    </cfRule>
    <cfRule type="cellIs" dxfId="9332" priority="18" operator="equal">
      <formula>"연"</formula>
    </cfRule>
  </conditionalFormatting>
  <conditionalFormatting sqref="X30">
    <cfRule type="cellIs" dxfId="9331" priority="11" operator="equal">
      <formula>"연"</formula>
    </cfRule>
    <cfRule type="cellIs" dxfId="9330" priority="12" operator="equal">
      <formula>"연"</formula>
    </cfRule>
  </conditionalFormatting>
  <conditionalFormatting sqref="Y16">
    <cfRule type="cellIs" dxfId="9329" priority="10" operator="equal">
      <formula>"연"</formula>
    </cfRule>
  </conditionalFormatting>
  <conditionalFormatting sqref="X23">
    <cfRule type="cellIs" dxfId="9328" priority="2" operator="equal">
      <formula>"연"</formula>
    </cfRule>
    <cfRule type="cellIs" dxfId="9327" priority="3" operator="equal">
      <formula>"연"</formula>
    </cfRule>
    <cfRule type="cellIs" dxfId="9326" priority="4" operator="equal">
      <formula>"연"</formula>
    </cfRule>
    <cfRule type="cellIs" dxfId="9325" priority="5" operator="equal">
      <formula>"연"</formula>
    </cfRule>
    <cfRule type="cellIs" dxfId="9324" priority="6" operator="equal">
      <formula>"연"</formula>
    </cfRule>
    <cfRule type="cellIs" dxfId="9323" priority="7" operator="equal">
      <formula>"연"</formula>
    </cfRule>
    <cfRule type="cellIs" dxfId="9322" priority="8" operator="equal">
      <formula>"연"</formula>
    </cfRule>
    <cfRule type="cellIs" dxfId="9321" priority="9" operator="equal">
      <formula>"연"</formula>
    </cfRule>
  </conditionalFormatting>
  <conditionalFormatting sqref="AF16">
    <cfRule type="cellIs" dxfId="9320" priority="1" operator="equal">
      <formula>"연"</formula>
    </cfRule>
  </conditionalFormatting>
  <pageMargins left="0.7" right="0.7" top="0.75" bottom="0.75" header="0.3" footer="0.3"/>
  <pageSetup paperSize="9" orientation="landscape" horizontalDpi="300" verticalDpi="3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3DC6D-1FAD-44C2-A091-62011C1A008C}">
  <sheetPr>
    <tabColor rgb="FF7030A0"/>
  </sheetPr>
  <dimension ref="A1:BI64"/>
  <sheetViews>
    <sheetView tabSelected="1" topLeftCell="A10" zoomScale="85" zoomScaleNormal="85" workbookViewId="0">
      <selection activeCell="U21" sqref="U21"/>
    </sheetView>
  </sheetViews>
  <sheetFormatPr defaultRowHeight="16.5"/>
  <cols>
    <col min="1" max="1" width="7.25" customWidth="1"/>
    <col min="2" max="16" width="4.25" customWidth="1"/>
    <col min="17" max="17" width="5.625" customWidth="1"/>
    <col min="18" max="43" width="4.25" customWidth="1"/>
  </cols>
  <sheetData>
    <row r="1" spans="1:61" ht="15" customHeight="1" thickBot="1">
      <c r="A1" s="5881"/>
      <c r="B1" s="6413" t="s">
        <v>2357</v>
      </c>
      <c r="C1" s="6413"/>
      <c r="D1" s="6413"/>
      <c r="E1" s="6413"/>
      <c r="F1" s="6413"/>
      <c r="G1" s="6414"/>
      <c r="H1" s="6415" t="s">
        <v>2358</v>
      </c>
      <c r="I1" s="6415"/>
      <c r="J1" s="6415"/>
      <c r="K1" s="6415"/>
      <c r="L1" s="6415"/>
      <c r="M1" s="6415"/>
      <c r="N1" s="6415"/>
      <c r="O1" s="6415"/>
      <c r="P1" s="6415"/>
      <c r="Q1" s="6415"/>
      <c r="R1" s="6415"/>
      <c r="S1" s="6415"/>
      <c r="T1" s="6415"/>
      <c r="U1" s="6415"/>
      <c r="V1" s="6415"/>
      <c r="W1" s="6415"/>
      <c r="X1" s="6415"/>
      <c r="Y1" s="6415"/>
      <c r="Z1" s="6415"/>
      <c r="AA1" s="6415"/>
      <c r="AB1" s="6415"/>
      <c r="AC1" s="6415"/>
      <c r="AD1" s="6415"/>
      <c r="AE1" s="6415"/>
      <c r="AF1" s="6415"/>
      <c r="AG1" s="6415"/>
      <c r="AH1" s="6415"/>
      <c r="AI1" s="6415"/>
      <c r="AJ1" s="6415"/>
      <c r="AK1" s="6415"/>
      <c r="AL1" s="6416" t="s">
        <v>2454</v>
      </c>
      <c r="AM1" s="6416"/>
      <c r="AN1" s="6416"/>
      <c r="AO1" s="6416"/>
      <c r="AP1" s="6416"/>
      <c r="AQ1" s="6416"/>
      <c r="AR1" s="6321" t="s">
        <v>2359</v>
      </c>
      <c r="AS1" s="6321"/>
      <c r="AT1" s="6321"/>
      <c r="AU1" s="6321"/>
      <c r="AV1" s="6321"/>
      <c r="AW1" s="6321"/>
      <c r="AX1" s="6321"/>
      <c r="AY1" s="6322"/>
      <c r="AZ1" s="5836"/>
      <c r="BA1" s="5836"/>
      <c r="BB1" s="5836"/>
      <c r="BC1" s="5836"/>
      <c r="BD1" s="5836"/>
      <c r="BE1" s="5836"/>
      <c r="BF1" s="5836"/>
      <c r="BG1" s="5836"/>
      <c r="BH1" s="5836"/>
      <c r="BI1" s="5836"/>
    </row>
    <row r="2" spans="1:61" ht="17.25" customHeight="1" thickBot="1">
      <c r="A2" s="5883" t="s">
        <v>2360</v>
      </c>
      <c r="B2" s="5884">
        <v>26</v>
      </c>
      <c r="C2" s="5885">
        <v>27</v>
      </c>
      <c r="D2" s="5885">
        <v>28</v>
      </c>
      <c r="E2" s="5885">
        <v>29</v>
      </c>
      <c r="F2" s="5885">
        <v>30</v>
      </c>
      <c r="G2" s="5886">
        <v>31</v>
      </c>
      <c r="H2" s="5887">
        <v>1</v>
      </c>
      <c r="I2" s="5884">
        <v>2</v>
      </c>
      <c r="J2" s="5885">
        <v>3</v>
      </c>
      <c r="K2" s="5885">
        <v>4</v>
      </c>
      <c r="L2" s="5885">
        <v>5</v>
      </c>
      <c r="M2" s="5885">
        <v>6</v>
      </c>
      <c r="N2" s="5885">
        <v>7</v>
      </c>
      <c r="O2" s="5888">
        <v>8</v>
      </c>
      <c r="P2" s="5889">
        <v>9</v>
      </c>
      <c r="Q2" s="5885">
        <v>10</v>
      </c>
      <c r="R2" s="5885">
        <v>11</v>
      </c>
      <c r="S2" s="5885">
        <v>12</v>
      </c>
      <c r="T2" s="5885">
        <v>13</v>
      </c>
      <c r="U2" s="5885">
        <v>14</v>
      </c>
      <c r="V2" s="5890">
        <v>15</v>
      </c>
      <c r="W2" s="5891">
        <v>16</v>
      </c>
      <c r="X2" s="5892">
        <v>17</v>
      </c>
      <c r="Y2" s="5892">
        <v>18</v>
      </c>
      <c r="Z2" s="5885">
        <v>19</v>
      </c>
      <c r="AA2" s="5885">
        <v>20</v>
      </c>
      <c r="AB2" s="5885">
        <v>21</v>
      </c>
      <c r="AC2" s="5893">
        <v>22</v>
      </c>
      <c r="AD2" s="5889">
        <v>23</v>
      </c>
      <c r="AE2" s="5885">
        <v>24</v>
      </c>
      <c r="AF2" s="5885">
        <v>25</v>
      </c>
      <c r="AG2" s="5885">
        <v>26</v>
      </c>
      <c r="AH2" s="5885">
        <v>27</v>
      </c>
      <c r="AI2" s="5885">
        <v>28</v>
      </c>
      <c r="AJ2" s="5886">
        <v>29</v>
      </c>
      <c r="AK2" s="5884">
        <v>30</v>
      </c>
      <c r="AL2" s="5894">
        <v>1</v>
      </c>
      <c r="AM2" s="5894">
        <v>2</v>
      </c>
      <c r="AN2" s="5894">
        <v>3</v>
      </c>
      <c r="AO2" s="5894">
        <v>4</v>
      </c>
      <c r="AP2" s="5894">
        <v>5</v>
      </c>
      <c r="AQ2" s="5895">
        <v>6</v>
      </c>
      <c r="AR2" s="6405"/>
      <c r="AS2" s="6405"/>
      <c r="AT2" s="6405"/>
      <c r="AU2" s="6405"/>
      <c r="AV2" s="6405"/>
      <c r="AW2" s="6405"/>
      <c r="AX2" s="6405"/>
      <c r="AY2" s="6406"/>
      <c r="AZ2" s="5836"/>
      <c r="BA2" s="5836"/>
      <c r="BB2" s="5836"/>
      <c r="BC2" s="5836"/>
      <c r="BD2" s="5836" t="s">
        <v>2361</v>
      </c>
      <c r="BE2" s="5836" t="s">
        <v>2362</v>
      </c>
      <c r="BF2" s="5836" t="s">
        <v>2363</v>
      </c>
      <c r="BG2" s="5836" t="s">
        <v>2364</v>
      </c>
      <c r="BH2" s="5836" t="s">
        <v>2365</v>
      </c>
      <c r="BI2" s="5836"/>
    </row>
    <row r="3" spans="1:61" ht="17.25" customHeight="1" thickBot="1">
      <c r="A3" s="5896" t="s">
        <v>2366</v>
      </c>
      <c r="B3" s="5897" t="s">
        <v>13</v>
      </c>
      <c r="C3" s="5898" t="s">
        <v>14</v>
      </c>
      <c r="D3" s="5898" t="s">
        <v>8</v>
      </c>
      <c r="E3" s="5898" t="s">
        <v>9</v>
      </c>
      <c r="F3" s="5899" t="s">
        <v>10</v>
      </c>
      <c r="G3" s="5900" t="s">
        <v>11</v>
      </c>
      <c r="H3" s="5901" t="s">
        <v>12</v>
      </c>
      <c r="I3" s="5902" t="s">
        <v>13</v>
      </c>
      <c r="J3" s="5903" t="s">
        <v>14</v>
      </c>
      <c r="K3" s="5903" t="s">
        <v>8</v>
      </c>
      <c r="L3" s="5903" t="s">
        <v>9</v>
      </c>
      <c r="M3" s="5904" t="s">
        <v>10</v>
      </c>
      <c r="N3" s="5905" t="s">
        <v>11</v>
      </c>
      <c r="O3" s="5906" t="s">
        <v>12</v>
      </c>
      <c r="P3" s="5907" t="s">
        <v>2367</v>
      </c>
      <c r="Q3" s="5905" t="s">
        <v>2368</v>
      </c>
      <c r="R3" s="5905" t="s">
        <v>2369</v>
      </c>
      <c r="S3" s="5905" t="s">
        <v>2370</v>
      </c>
      <c r="T3" s="5903" t="s">
        <v>2371</v>
      </c>
      <c r="U3" s="5903" t="s">
        <v>2372</v>
      </c>
      <c r="V3" s="5908" t="s">
        <v>2373</v>
      </c>
      <c r="W3" s="5909" t="s">
        <v>13</v>
      </c>
      <c r="X3" s="5910" t="s">
        <v>14</v>
      </c>
      <c r="Y3" s="5910" t="s">
        <v>8</v>
      </c>
      <c r="Z3" s="5905" t="s">
        <v>9</v>
      </c>
      <c r="AA3" s="5903" t="s">
        <v>10</v>
      </c>
      <c r="AB3" s="5903" t="s">
        <v>11</v>
      </c>
      <c r="AC3" s="6131" t="s">
        <v>12</v>
      </c>
      <c r="AD3" s="5907" t="s">
        <v>13</v>
      </c>
      <c r="AE3" s="5905" t="s">
        <v>14</v>
      </c>
      <c r="AF3" s="5905" t="s">
        <v>8</v>
      </c>
      <c r="AG3" s="5905" t="s">
        <v>9</v>
      </c>
      <c r="AH3" s="5903" t="s">
        <v>10</v>
      </c>
      <c r="AI3" s="5903" t="s">
        <v>11</v>
      </c>
      <c r="AJ3" s="5908" t="s">
        <v>12</v>
      </c>
      <c r="AK3" s="5911" t="s">
        <v>13</v>
      </c>
      <c r="AL3" s="5912" t="s">
        <v>14</v>
      </c>
      <c r="AM3" s="5912" t="s">
        <v>8</v>
      </c>
      <c r="AN3" s="5912" t="s">
        <v>9</v>
      </c>
      <c r="AO3" s="5170" t="s">
        <v>10</v>
      </c>
      <c r="AP3" s="5170" t="s">
        <v>11</v>
      </c>
      <c r="AQ3" s="5913" t="s">
        <v>12</v>
      </c>
      <c r="AR3" s="1556" t="s">
        <v>2</v>
      </c>
      <c r="AS3" s="1554" t="s">
        <v>3</v>
      </c>
      <c r="AT3" s="1554" t="s">
        <v>4</v>
      </c>
      <c r="AU3" s="1554" t="s">
        <v>5</v>
      </c>
      <c r="AV3" s="5838" t="s">
        <v>2374</v>
      </c>
      <c r="AW3" s="5838" t="s">
        <v>2375</v>
      </c>
      <c r="AX3" s="5838" t="s">
        <v>2376</v>
      </c>
      <c r="AY3" s="1555" t="s">
        <v>6</v>
      </c>
      <c r="AZ3" s="5836"/>
      <c r="BA3" s="5836">
        <v>16</v>
      </c>
      <c r="BB3" s="5836">
        <v>17</v>
      </c>
      <c r="BC3" s="5836">
        <v>18</v>
      </c>
      <c r="BD3" s="5836">
        <v>9.4</v>
      </c>
      <c r="BE3" s="5839">
        <v>9.1199999999999992</v>
      </c>
      <c r="BF3" s="5836">
        <v>9.26</v>
      </c>
      <c r="BG3" s="5836">
        <v>9.25</v>
      </c>
      <c r="BH3" s="5836" t="s">
        <v>2377</v>
      </c>
      <c r="BI3" s="5836"/>
    </row>
    <row r="4" spans="1:61" ht="17.25" customHeight="1">
      <c r="A4" s="5914" t="s">
        <v>2378</v>
      </c>
      <c r="B4" s="5915" t="s">
        <v>2379</v>
      </c>
      <c r="C4" s="5915" t="s">
        <v>2379</v>
      </c>
      <c r="D4" s="5915" t="s">
        <v>2379</v>
      </c>
      <c r="E4" s="5915" t="s">
        <v>2379</v>
      </c>
      <c r="F4" s="5915" t="s">
        <v>2379</v>
      </c>
      <c r="G4" s="5916" t="s">
        <v>2379</v>
      </c>
      <c r="H4" s="5917" t="s">
        <v>2379</v>
      </c>
      <c r="I4" s="5918" t="s">
        <v>2379</v>
      </c>
      <c r="J4" s="5915" t="s">
        <v>2379</v>
      </c>
      <c r="K4" s="5915" t="s">
        <v>2379</v>
      </c>
      <c r="L4" s="5915" t="s">
        <v>2379</v>
      </c>
      <c r="M4" s="5915" t="s">
        <v>2379</v>
      </c>
      <c r="N4" s="5915" t="s">
        <v>2379</v>
      </c>
      <c r="O4" s="5919" t="s">
        <v>2379</v>
      </c>
      <c r="P4" s="5920" t="s">
        <v>2379</v>
      </c>
      <c r="Q4" s="5915" t="s">
        <v>2379</v>
      </c>
      <c r="R4" s="5915" t="s">
        <v>2379</v>
      </c>
      <c r="S4" s="5915" t="s">
        <v>2379</v>
      </c>
      <c r="T4" s="5915" t="s">
        <v>2379</v>
      </c>
      <c r="U4" s="5915" t="s">
        <v>2379</v>
      </c>
      <c r="V4" s="5916" t="s">
        <v>2379</v>
      </c>
      <c r="W4" s="5918" t="s">
        <v>2379</v>
      </c>
      <c r="X4" s="5915" t="s">
        <v>2379</v>
      </c>
      <c r="Y4" s="5915" t="s">
        <v>2379</v>
      </c>
      <c r="Z4" s="5915" t="s">
        <v>2379</v>
      </c>
      <c r="AA4" s="5915" t="s">
        <v>2379</v>
      </c>
      <c r="AB4" s="5915" t="s">
        <v>2379</v>
      </c>
      <c r="AC4" s="5921" t="s">
        <v>2379</v>
      </c>
      <c r="AD4" s="5920" t="s">
        <v>2379</v>
      </c>
      <c r="AE4" s="5915" t="s">
        <v>2379</v>
      </c>
      <c r="AF4" s="5915" t="s">
        <v>2379</v>
      </c>
      <c r="AG4" s="5915" t="s">
        <v>2379</v>
      </c>
      <c r="AH4" s="5915" t="s">
        <v>2379</v>
      </c>
      <c r="AI4" s="5915" t="s">
        <v>2379</v>
      </c>
      <c r="AJ4" s="5916" t="s">
        <v>2379</v>
      </c>
      <c r="AK4" s="5918" t="s">
        <v>2379</v>
      </c>
      <c r="AL4" s="5922"/>
      <c r="AM4" s="5922"/>
      <c r="AN4" s="5922"/>
      <c r="AO4" s="5922"/>
      <c r="AP4" s="5922"/>
      <c r="AQ4" s="5923"/>
      <c r="AR4" s="1734">
        <f ca="1">COUNTIF(H4:AK4,$AR$4)</f>
        <v>0</v>
      </c>
      <c r="AS4" s="16">
        <f ca="1">COUNTIF(H4:AK4,$AS$4)</f>
        <v>0</v>
      </c>
      <c r="AT4" s="16">
        <f ca="1">COUNTIF(H4:AK4,$AT$4)</f>
        <v>0</v>
      </c>
      <c r="AU4" s="16">
        <f ca="1">COUNTIF(H4:AK4,$AU$4)</f>
        <v>0</v>
      </c>
      <c r="AV4" s="16">
        <f ca="1">COUNTIF(H4:AK4,$AV$4)</f>
        <v>0</v>
      </c>
      <c r="AW4" s="16">
        <v>0</v>
      </c>
      <c r="AX4" s="16">
        <v>0</v>
      </c>
      <c r="AY4" s="1591">
        <f ca="1">(AS4*2)+(AT4*2)+AV4</f>
        <v>0</v>
      </c>
      <c r="AZ4" s="5836"/>
      <c r="BA4" s="5836"/>
      <c r="BB4" s="5836"/>
      <c r="BC4" s="5836"/>
      <c r="BD4" s="5836" t="s">
        <v>2380</v>
      </c>
      <c r="BE4" s="5836" t="s">
        <v>2381</v>
      </c>
      <c r="BF4" s="5836" t="s">
        <v>2380</v>
      </c>
      <c r="BG4" s="5836" t="s">
        <v>2382</v>
      </c>
      <c r="BH4" s="5836" t="s">
        <v>2383</v>
      </c>
      <c r="BI4" s="5836"/>
    </row>
    <row r="5" spans="1:61" ht="17.25" customHeight="1">
      <c r="A5" s="5924" t="s">
        <v>2384</v>
      </c>
      <c r="B5" s="5925" t="s">
        <v>2</v>
      </c>
      <c r="C5" s="5926" t="s">
        <v>2</v>
      </c>
      <c r="D5" s="5926" t="s">
        <v>2</v>
      </c>
      <c r="E5" s="5927" t="s">
        <v>3</v>
      </c>
      <c r="F5" s="5928" t="s">
        <v>2</v>
      </c>
      <c r="G5" s="5929" t="s">
        <v>2385</v>
      </c>
      <c r="H5" s="5930" t="s">
        <v>2385</v>
      </c>
      <c r="I5" s="5931" t="s">
        <v>2385</v>
      </c>
      <c r="J5" s="5932" t="s">
        <v>3</v>
      </c>
      <c r="K5" s="5933" t="s">
        <v>2</v>
      </c>
      <c r="L5" s="5927" t="s">
        <v>3</v>
      </c>
      <c r="M5" s="5928" t="s">
        <v>2</v>
      </c>
      <c r="N5" s="5927" t="s">
        <v>3</v>
      </c>
      <c r="O5" s="5934" t="s">
        <v>2385</v>
      </c>
      <c r="P5" s="5935" t="s">
        <v>2</v>
      </c>
      <c r="Q5" s="5926" t="s">
        <v>2</v>
      </c>
      <c r="R5" s="5936" t="s">
        <v>3</v>
      </c>
      <c r="S5" s="5937" t="s">
        <v>4</v>
      </c>
      <c r="T5" s="5937" t="s">
        <v>4</v>
      </c>
      <c r="U5" s="5938" t="s">
        <v>2455</v>
      </c>
      <c r="V5" s="5929" t="s">
        <v>2385</v>
      </c>
      <c r="W5" s="5939" t="s">
        <v>4</v>
      </c>
      <c r="X5" s="5940" t="s">
        <v>4</v>
      </c>
      <c r="Y5" s="5941" t="s">
        <v>2385</v>
      </c>
      <c r="Z5" s="5938" t="s">
        <v>2385</v>
      </c>
      <c r="AA5" s="5926" t="s">
        <v>2</v>
      </c>
      <c r="AB5" s="5942" t="s">
        <v>1047</v>
      </c>
      <c r="AC5" s="5943" t="s">
        <v>2385</v>
      </c>
      <c r="AD5" s="5935" t="s">
        <v>2</v>
      </c>
      <c r="AE5" s="5927" t="s">
        <v>3</v>
      </c>
      <c r="AF5" s="5926" t="s">
        <v>2</v>
      </c>
      <c r="AG5" s="5927" t="s">
        <v>3</v>
      </c>
      <c r="AH5" s="5944" t="s">
        <v>2386</v>
      </c>
      <c r="AI5" s="5938" t="s">
        <v>2385</v>
      </c>
      <c r="AJ5" s="5929" t="s">
        <v>2385</v>
      </c>
      <c r="AK5" s="5945" t="s">
        <v>4</v>
      </c>
      <c r="AL5" s="5946" t="s">
        <v>4</v>
      </c>
      <c r="AM5" s="5161" t="s">
        <v>2385</v>
      </c>
      <c r="AN5" s="5947" t="s">
        <v>2</v>
      </c>
      <c r="AO5" s="5947" t="s">
        <v>2</v>
      </c>
      <c r="AP5" s="5948" t="s">
        <v>1047</v>
      </c>
      <c r="AQ5" s="5949" t="s">
        <v>2385</v>
      </c>
      <c r="AR5" s="12">
        <f t="shared" ref="AR5:AR32" ca="1" si="0">COUNTIF(H5:AK5,$AR$4)</f>
        <v>7</v>
      </c>
      <c r="AS5" s="13">
        <f t="shared" ref="AS5:AS32" ca="1" si="1">COUNTIF(H5:AK5,$AS$4)</f>
        <v>6</v>
      </c>
      <c r="AT5" s="13">
        <f t="shared" ref="AT5:AT32" ca="1" si="2">COUNTIF(H5:AK5,$AT$4)</f>
        <v>5</v>
      </c>
      <c r="AU5" s="13">
        <f t="shared" ref="AU5:AU32" ca="1" si="3">COUNTIF(H5:AK5,$AU$4)</f>
        <v>10</v>
      </c>
      <c r="AV5" s="13">
        <f t="shared" ref="AV5:AV32" ca="1" si="4">COUNTIF(H5:AK5,$AV$4)</f>
        <v>1</v>
      </c>
      <c r="AW5" s="13">
        <f t="shared" ref="AW5:AW32" si="5">IF(W5="off",0,1)+IF(X5="off",0,1)+IF(Y5="off",0,1)</f>
        <v>2</v>
      </c>
      <c r="AX5" s="13">
        <v>1</v>
      </c>
      <c r="AY5" s="14">
        <f t="shared" ref="AY5:AY32" ca="1" si="6">(AS5*2)+(AT5*2)+AV5</f>
        <v>23</v>
      </c>
      <c r="AZ5" s="5836"/>
      <c r="BA5" s="5841"/>
      <c r="BB5" s="5841"/>
      <c r="BC5" s="5836"/>
      <c r="BD5" s="5836"/>
      <c r="BE5" s="5836" t="s">
        <v>2387</v>
      </c>
      <c r="BF5" s="5836" t="s">
        <v>2388</v>
      </c>
      <c r="BG5" s="5836"/>
      <c r="BH5" s="5836" t="s">
        <v>2389</v>
      </c>
      <c r="BI5" s="5836"/>
    </row>
    <row r="6" spans="1:61" ht="17.25" customHeight="1" thickBot="1">
      <c r="A6" s="5924" t="s">
        <v>2390</v>
      </c>
      <c r="B6" s="5925" t="s">
        <v>2</v>
      </c>
      <c r="C6" s="5926" t="s">
        <v>2</v>
      </c>
      <c r="D6" s="5928" t="s">
        <v>2</v>
      </c>
      <c r="E6" s="5927" t="s">
        <v>3</v>
      </c>
      <c r="F6" s="5926" t="s">
        <v>2</v>
      </c>
      <c r="G6" s="5929" t="s">
        <v>2385</v>
      </c>
      <c r="H6" s="5930" t="s">
        <v>2385</v>
      </c>
      <c r="I6" s="5945" t="s">
        <v>4</v>
      </c>
      <c r="J6" s="5937" t="s">
        <v>4</v>
      </c>
      <c r="K6" s="5938" t="s">
        <v>2385</v>
      </c>
      <c r="L6" s="5928" t="s">
        <v>2</v>
      </c>
      <c r="M6" s="5927" t="s">
        <v>3</v>
      </c>
      <c r="N6" s="5927" t="s">
        <v>3</v>
      </c>
      <c r="O6" s="5934" t="s">
        <v>2385</v>
      </c>
      <c r="P6" s="5935" t="s">
        <v>2</v>
      </c>
      <c r="Q6" s="5928" t="s">
        <v>15</v>
      </c>
      <c r="R6" s="5926" t="s">
        <v>2</v>
      </c>
      <c r="S6" s="5926" t="s">
        <v>2</v>
      </c>
      <c r="T6" s="5927" t="s">
        <v>3</v>
      </c>
      <c r="U6" s="5938" t="s">
        <v>2385</v>
      </c>
      <c r="V6" s="5929" t="s">
        <v>2385</v>
      </c>
      <c r="W6" s="5939" t="s">
        <v>2450</v>
      </c>
      <c r="X6" s="5940" t="s">
        <v>4</v>
      </c>
      <c r="Y6" s="5941" t="s">
        <v>2385</v>
      </c>
      <c r="Z6" s="5938" t="s">
        <v>2385</v>
      </c>
      <c r="AA6" s="5926" t="s">
        <v>2</v>
      </c>
      <c r="AB6" s="5942" t="s">
        <v>1047</v>
      </c>
      <c r="AC6" s="5943" t="s">
        <v>2385</v>
      </c>
      <c r="AD6" s="5935" t="s">
        <v>2</v>
      </c>
      <c r="AE6" s="5927" t="s">
        <v>3</v>
      </c>
      <c r="AF6" s="5928" t="s">
        <v>2</v>
      </c>
      <c r="AG6" s="5937" t="s">
        <v>4</v>
      </c>
      <c r="AH6" s="5937" t="s">
        <v>4</v>
      </c>
      <c r="AI6" s="5938" t="s">
        <v>2385</v>
      </c>
      <c r="AJ6" s="5929" t="s">
        <v>2385</v>
      </c>
      <c r="AK6" s="5925" t="s">
        <v>2</v>
      </c>
      <c r="AL6" s="5947" t="s">
        <v>2</v>
      </c>
      <c r="AM6" s="5947" t="s">
        <v>2</v>
      </c>
      <c r="AN6" s="5947" t="s">
        <v>2</v>
      </c>
      <c r="AO6" s="5947" t="s">
        <v>2</v>
      </c>
      <c r="AP6" s="5161" t="s">
        <v>2385</v>
      </c>
      <c r="AQ6" s="5949" t="s">
        <v>2385</v>
      </c>
      <c r="AR6" s="12">
        <f t="shared" ca="1" si="0"/>
        <v>8</v>
      </c>
      <c r="AS6" s="13">
        <f t="shared" ca="1" si="1"/>
        <v>5</v>
      </c>
      <c r="AT6" s="13">
        <f t="shared" ca="1" si="2"/>
        <v>6</v>
      </c>
      <c r="AU6" s="13">
        <f t="shared" ca="1" si="3"/>
        <v>10</v>
      </c>
      <c r="AV6" s="13">
        <f t="shared" ca="1" si="4"/>
        <v>1</v>
      </c>
      <c r="AW6" s="13">
        <f t="shared" si="5"/>
        <v>2</v>
      </c>
      <c r="AX6" s="13">
        <v>2</v>
      </c>
      <c r="AY6" s="14">
        <f t="shared" ca="1" si="6"/>
        <v>23</v>
      </c>
      <c r="AZ6" s="5836"/>
      <c r="BA6" s="5836"/>
      <c r="BB6" s="5836"/>
      <c r="BC6" s="5836"/>
      <c r="BD6" s="5836"/>
      <c r="BE6" s="5836" t="s">
        <v>2391</v>
      </c>
      <c r="BF6" s="5836" t="s">
        <v>2392</v>
      </c>
      <c r="BG6" s="5836"/>
      <c r="BH6" s="5836"/>
      <c r="BI6" s="5836"/>
    </row>
    <row r="7" spans="1:61" ht="17.25" customHeight="1" thickBot="1">
      <c r="A7" s="5950" t="s">
        <v>2393</v>
      </c>
      <c r="B7" s="5951" t="s">
        <v>2</v>
      </c>
      <c r="C7" s="5952" t="s">
        <v>2</v>
      </c>
      <c r="D7" s="5952" t="s">
        <v>2</v>
      </c>
      <c r="E7" s="5953" t="s">
        <v>2394</v>
      </c>
      <c r="F7" s="5954" t="s">
        <v>3</v>
      </c>
      <c r="G7" s="5955" t="s">
        <v>3</v>
      </c>
      <c r="H7" s="5956" t="s">
        <v>2385</v>
      </c>
      <c r="I7" s="5957" t="s">
        <v>4</v>
      </c>
      <c r="J7" s="5958" t="s">
        <v>4</v>
      </c>
      <c r="K7" s="5903" t="s">
        <v>2385</v>
      </c>
      <c r="L7" s="5954" t="s">
        <v>3</v>
      </c>
      <c r="M7" s="5952" t="s">
        <v>2449</v>
      </c>
      <c r="N7" s="5954" t="s">
        <v>3</v>
      </c>
      <c r="O7" s="5959" t="s">
        <v>2385</v>
      </c>
      <c r="P7" s="5960" t="s">
        <v>2</v>
      </c>
      <c r="Q7" s="5952" t="s">
        <v>2</v>
      </c>
      <c r="R7" s="5952" t="s">
        <v>2</v>
      </c>
      <c r="S7" s="5952" t="s">
        <v>2</v>
      </c>
      <c r="T7" s="6133" t="s">
        <v>3</v>
      </c>
      <c r="U7" s="5903" t="s">
        <v>2385</v>
      </c>
      <c r="V7" s="5962" t="s">
        <v>2385</v>
      </c>
      <c r="W7" s="5963" t="s">
        <v>4</v>
      </c>
      <c r="X7" s="5964" t="s">
        <v>4</v>
      </c>
      <c r="Y7" s="5965" t="s">
        <v>2385</v>
      </c>
      <c r="Z7" s="5903" t="s">
        <v>2385</v>
      </c>
      <c r="AA7" s="5952" t="s">
        <v>2</v>
      </c>
      <c r="AB7" s="5966" t="s">
        <v>1047</v>
      </c>
      <c r="AC7" s="5967" t="s">
        <v>2385</v>
      </c>
      <c r="AD7" s="5968" t="s">
        <v>2</v>
      </c>
      <c r="AE7" s="5954" t="s">
        <v>3</v>
      </c>
      <c r="AF7" s="5952" t="s">
        <v>2</v>
      </c>
      <c r="AG7" s="5958" t="s">
        <v>4</v>
      </c>
      <c r="AH7" s="5958" t="s">
        <v>4</v>
      </c>
      <c r="AI7" s="5903" t="s">
        <v>2385</v>
      </c>
      <c r="AJ7" s="5962" t="s">
        <v>2385</v>
      </c>
      <c r="AK7" s="6039" t="s">
        <v>3</v>
      </c>
      <c r="AL7" s="5970" t="s">
        <v>2</v>
      </c>
      <c r="AM7" s="5970" t="s">
        <v>2</v>
      </c>
      <c r="AN7" s="5970" t="s">
        <v>2</v>
      </c>
      <c r="AO7" s="5970" t="s">
        <v>2</v>
      </c>
      <c r="AP7" s="5170" t="s">
        <v>2385</v>
      </c>
      <c r="AQ7" s="5971" t="s">
        <v>2385</v>
      </c>
      <c r="AR7" s="12">
        <f t="shared" ca="1" si="0"/>
        <v>9</v>
      </c>
      <c r="AS7" s="13">
        <f t="shared" ca="1" si="1"/>
        <v>4</v>
      </c>
      <c r="AT7" s="13">
        <f t="shared" ca="1" si="2"/>
        <v>6</v>
      </c>
      <c r="AU7" s="13">
        <f t="shared" ca="1" si="3"/>
        <v>10</v>
      </c>
      <c r="AV7" s="13">
        <f t="shared" ca="1" si="4"/>
        <v>1</v>
      </c>
      <c r="AW7" s="13">
        <f t="shared" si="5"/>
        <v>2</v>
      </c>
      <c r="AX7" s="13">
        <v>2</v>
      </c>
      <c r="AY7" s="14">
        <f t="shared" ca="1" si="6"/>
        <v>21</v>
      </c>
      <c r="AZ7" s="5836"/>
      <c r="BA7" s="5836"/>
      <c r="BB7" s="5836"/>
      <c r="BC7" s="5836"/>
      <c r="BD7" s="5836"/>
      <c r="BE7" s="5836" t="s">
        <v>2395</v>
      </c>
      <c r="BF7" s="5836"/>
      <c r="BG7" s="5836"/>
      <c r="BH7" s="5836"/>
      <c r="BI7" s="5836"/>
    </row>
    <row r="8" spans="1:61" ht="17.25" customHeight="1" thickBot="1">
      <c r="A8" s="5972" t="s">
        <v>2392</v>
      </c>
      <c r="B8" s="5973" t="s">
        <v>2</v>
      </c>
      <c r="C8" s="5974" t="s">
        <v>2</v>
      </c>
      <c r="D8" s="5975" t="s">
        <v>2</v>
      </c>
      <c r="E8" s="5974" t="s">
        <v>2</v>
      </c>
      <c r="F8" s="5976" t="s">
        <v>3</v>
      </c>
      <c r="G8" s="5977" t="s">
        <v>2385</v>
      </c>
      <c r="H8" s="5978" t="s">
        <v>2385</v>
      </c>
      <c r="I8" s="5979" t="s">
        <v>2</v>
      </c>
      <c r="J8" s="5926" t="s">
        <v>2</v>
      </c>
      <c r="K8" s="5980" t="s">
        <v>2385</v>
      </c>
      <c r="L8" s="5927" t="s">
        <v>3</v>
      </c>
      <c r="M8" s="6031" t="s">
        <v>4</v>
      </c>
      <c r="N8" s="5938" t="s">
        <v>2385</v>
      </c>
      <c r="O8" s="5982" t="s">
        <v>3</v>
      </c>
      <c r="P8" s="5973" t="s">
        <v>2</v>
      </c>
      <c r="Q8" s="5933" t="s">
        <v>2</v>
      </c>
      <c r="R8" s="5980" t="s">
        <v>2385</v>
      </c>
      <c r="S8" s="5983" t="s">
        <v>3</v>
      </c>
      <c r="T8" s="5980" t="s">
        <v>2385</v>
      </c>
      <c r="U8" s="5981" t="s">
        <v>4</v>
      </c>
      <c r="V8" s="5984" t="s">
        <v>4</v>
      </c>
      <c r="W8" s="5985" t="s">
        <v>2385</v>
      </c>
      <c r="X8" s="6119" t="s">
        <v>2408</v>
      </c>
      <c r="Y8" s="5986" t="s">
        <v>2385</v>
      </c>
      <c r="Z8" s="5932" t="s">
        <v>3</v>
      </c>
      <c r="AA8" s="5927" t="s">
        <v>54</v>
      </c>
      <c r="AB8" s="5942" t="s">
        <v>1047</v>
      </c>
      <c r="AC8" s="5987" t="s">
        <v>2385</v>
      </c>
      <c r="AD8" s="5988" t="s">
        <v>2385</v>
      </c>
      <c r="AE8" s="5933" t="s">
        <v>2</v>
      </c>
      <c r="AF8" s="6002" t="s">
        <v>2</v>
      </c>
      <c r="AG8" s="6031" t="s">
        <v>4</v>
      </c>
      <c r="AH8" s="5981" t="s">
        <v>4</v>
      </c>
      <c r="AI8" s="5980" t="s">
        <v>2385</v>
      </c>
      <c r="AJ8" s="5989" t="s">
        <v>2385</v>
      </c>
      <c r="AK8" s="5974" t="s">
        <v>2</v>
      </c>
      <c r="AL8" s="5991" t="s">
        <v>2</v>
      </c>
      <c r="AM8" s="5991" t="s">
        <v>2</v>
      </c>
      <c r="AN8" s="5991" t="s">
        <v>2</v>
      </c>
      <c r="AO8" s="5991" t="s">
        <v>2</v>
      </c>
      <c r="AP8" s="5157" t="s">
        <v>2385</v>
      </c>
      <c r="AQ8" s="5992" t="s">
        <v>2385</v>
      </c>
      <c r="AR8" s="12">
        <f t="shared" ca="1" si="0"/>
        <v>8</v>
      </c>
      <c r="AS8" s="13">
        <f t="shared" ca="1" si="1"/>
        <v>4</v>
      </c>
      <c r="AT8" s="13">
        <f t="shared" ca="1" si="2"/>
        <v>6</v>
      </c>
      <c r="AU8" s="13">
        <f t="shared" ca="1" si="3"/>
        <v>12</v>
      </c>
      <c r="AV8" s="13">
        <f t="shared" ca="1" si="4"/>
        <v>0</v>
      </c>
      <c r="AW8" s="13">
        <f t="shared" si="5"/>
        <v>1</v>
      </c>
      <c r="AX8" s="13">
        <v>2</v>
      </c>
      <c r="AY8" s="14">
        <f t="shared" ca="1" si="6"/>
        <v>20</v>
      </c>
      <c r="AZ8" s="5836"/>
      <c r="BA8" s="5836"/>
      <c r="BB8" s="5836"/>
      <c r="BC8" s="5836"/>
      <c r="BD8" s="5836"/>
      <c r="BE8" s="5836" t="s">
        <v>2396</v>
      </c>
      <c r="BF8" s="5836"/>
      <c r="BG8" s="5836"/>
      <c r="BH8" s="5836"/>
      <c r="BI8" s="5836"/>
    </row>
    <row r="9" spans="1:61" ht="17.25" customHeight="1">
      <c r="A9" s="5993" t="s">
        <v>2397</v>
      </c>
      <c r="B9" s="5994" t="s">
        <v>3</v>
      </c>
      <c r="C9" s="5928" t="s">
        <v>2</v>
      </c>
      <c r="D9" s="5926" t="s">
        <v>2</v>
      </c>
      <c r="E9" s="5926" t="s">
        <v>2</v>
      </c>
      <c r="F9" s="5927" t="s">
        <v>3</v>
      </c>
      <c r="G9" s="5929" t="s">
        <v>2385</v>
      </c>
      <c r="H9" s="5930" t="s">
        <v>2385</v>
      </c>
      <c r="I9" s="5925" t="s">
        <v>2</v>
      </c>
      <c r="J9" s="5926" t="s">
        <v>2</v>
      </c>
      <c r="K9" s="5937" t="s">
        <v>4</v>
      </c>
      <c r="L9" s="5937" t="s">
        <v>4</v>
      </c>
      <c r="M9" s="5938" t="s">
        <v>2385</v>
      </c>
      <c r="N9" s="5938" t="s">
        <v>2385</v>
      </c>
      <c r="O9" s="5995" t="s">
        <v>3</v>
      </c>
      <c r="P9" s="5935" t="s">
        <v>2</v>
      </c>
      <c r="Q9" s="5938" t="s">
        <v>2385</v>
      </c>
      <c r="R9" s="5933" t="s">
        <v>2</v>
      </c>
      <c r="S9" s="5927" t="s">
        <v>3</v>
      </c>
      <c r="T9" s="5938" t="s">
        <v>2385</v>
      </c>
      <c r="U9" s="5937" t="s">
        <v>4</v>
      </c>
      <c r="V9" s="5996" t="s">
        <v>4</v>
      </c>
      <c r="W9" s="5997" t="s">
        <v>2385</v>
      </c>
      <c r="X9" s="5941" t="s">
        <v>2385</v>
      </c>
      <c r="Y9" s="5941" t="s">
        <v>2385</v>
      </c>
      <c r="Z9" s="5927" t="s">
        <v>3</v>
      </c>
      <c r="AA9" s="5926" t="s">
        <v>2</v>
      </c>
      <c r="AB9" s="5927" t="s">
        <v>3</v>
      </c>
      <c r="AC9" s="5943" t="s">
        <v>2385</v>
      </c>
      <c r="AD9" s="5988" t="s">
        <v>2385</v>
      </c>
      <c r="AE9" s="5928" t="s">
        <v>2</v>
      </c>
      <c r="AF9" s="6008" t="s">
        <v>3</v>
      </c>
      <c r="AG9" s="5926" t="s">
        <v>2</v>
      </c>
      <c r="AH9" s="6058" t="s">
        <v>2386</v>
      </c>
      <c r="AI9" s="5938" t="s">
        <v>2385</v>
      </c>
      <c r="AJ9" s="5929" t="s">
        <v>2385</v>
      </c>
      <c r="AK9" s="6039" t="s">
        <v>2452</v>
      </c>
      <c r="AL9" s="5946" t="s">
        <v>4</v>
      </c>
      <c r="AM9" s="5161" t="s">
        <v>2385</v>
      </c>
      <c r="AN9" s="5947" t="s">
        <v>2</v>
      </c>
      <c r="AO9" s="5947" t="s">
        <v>2</v>
      </c>
      <c r="AP9" s="5948" t="s">
        <v>1047</v>
      </c>
      <c r="AQ9" s="5949" t="s">
        <v>2385</v>
      </c>
      <c r="AR9" s="12">
        <f t="shared" ca="1" si="0"/>
        <v>8</v>
      </c>
      <c r="AS9" s="13">
        <f t="shared" ca="1" si="1"/>
        <v>5</v>
      </c>
      <c r="AT9" s="13">
        <f t="shared" ca="1" si="2"/>
        <v>5</v>
      </c>
      <c r="AU9" s="13">
        <f t="shared" ca="1" si="3"/>
        <v>12</v>
      </c>
      <c r="AV9" s="13">
        <f t="shared" ca="1" si="4"/>
        <v>0</v>
      </c>
      <c r="AW9" s="13">
        <f t="shared" si="5"/>
        <v>0</v>
      </c>
      <c r="AX9" s="13">
        <v>2</v>
      </c>
      <c r="AY9" s="14">
        <f t="shared" ca="1" si="6"/>
        <v>20</v>
      </c>
      <c r="AZ9" s="5836"/>
      <c r="BA9" s="5836"/>
      <c r="BB9" s="5836"/>
      <c r="BC9" s="5836"/>
      <c r="BD9" s="5836"/>
      <c r="BE9" s="5836"/>
      <c r="BF9" s="5836"/>
      <c r="BG9" s="5836"/>
      <c r="BH9" s="5836"/>
      <c r="BI9" s="5836"/>
    </row>
    <row r="10" spans="1:61" ht="17.25" customHeight="1" thickBot="1">
      <c r="A10" s="5998" t="s">
        <v>2398</v>
      </c>
      <c r="B10" s="5999" t="s">
        <v>3</v>
      </c>
      <c r="C10" s="5952" t="s">
        <v>2</v>
      </c>
      <c r="D10" s="5953" t="s">
        <v>2394</v>
      </c>
      <c r="E10" s="5954" t="s">
        <v>3</v>
      </c>
      <c r="F10" s="5952" t="s">
        <v>2</v>
      </c>
      <c r="G10" s="5962" t="s">
        <v>2385</v>
      </c>
      <c r="H10" s="6000" t="s">
        <v>2385</v>
      </c>
      <c r="I10" s="6001" t="s">
        <v>2</v>
      </c>
      <c r="J10" s="6002" t="s">
        <v>2</v>
      </c>
      <c r="K10" s="6003" t="s">
        <v>4</v>
      </c>
      <c r="L10" s="6003" t="s">
        <v>4</v>
      </c>
      <c r="M10" s="6004" t="s">
        <v>2385</v>
      </c>
      <c r="N10" s="6004" t="s">
        <v>2385</v>
      </c>
      <c r="O10" s="6005" t="s">
        <v>3</v>
      </c>
      <c r="P10" s="6006" t="s">
        <v>2</v>
      </c>
      <c r="Q10" s="6007" t="s">
        <v>2</v>
      </c>
      <c r="R10" s="6004" t="s">
        <v>2385</v>
      </c>
      <c r="S10" s="6008" t="s">
        <v>3</v>
      </c>
      <c r="T10" s="6004" t="s">
        <v>2385</v>
      </c>
      <c r="U10" s="6003" t="s">
        <v>4</v>
      </c>
      <c r="V10" s="6009" t="s">
        <v>4</v>
      </c>
      <c r="W10" s="6010" t="s">
        <v>2385</v>
      </c>
      <c r="X10" s="6011" t="s">
        <v>3</v>
      </c>
      <c r="Y10" s="6012" t="s">
        <v>2385</v>
      </c>
      <c r="Z10" s="6008" t="s">
        <v>3</v>
      </c>
      <c r="AA10" s="6007" t="s">
        <v>2</v>
      </c>
      <c r="AB10" s="6008" t="s">
        <v>3</v>
      </c>
      <c r="AC10" s="6013" t="s">
        <v>2385</v>
      </c>
      <c r="AD10" s="6014" t="s">
        <v>2385</v>
      </c>
      <c r="AE10" s="6007" t="s">
        <v>2</v>
      </c>
      <c r="AF10" s="6008" t="s">
        <v>3</v>
      </c>
      <c r="AG10" s="6002" t="s">
        <v>2</v>
      </c>
      <c r="AH10" s="6007" t="s">
        <v>2</v>
      </c>
      <c r="AI10" s="6004" t="s">
        <v>2385</v>
      </c>
      <c r="AJ10" s="6015" t="s">
        <v>2385</v>
      </c>
      <c r="AK10" s="6016" t="s">
        <v>4</v>
      </c>
      <c r="AL10" s="6017" t="s">
        <v>4</v>
      </c>
      <c r="AM10" s="6018" t="s">
        <v>2385</v>
      </c>
      <c r="AN10" s="6019" t="s">
        <v>2</v>
      </c>
      <c r="AO10" s="6019" t="s">
        <v>2</v>
      </c>
      <c r="AP10" s="6020" t="s">
        <v>1047</v>
      </c>
      <c r="AQ10" s="6021" t="s">
        <v>2385</v>
      </c>
      <c r="AR10" s="12">
        <f t="shared" ca="1" si="0"/>
        <v>8</v>
      </c>
      <c r="AS10" s="13">
        <f t="shared" ca="1" si="1"/>
        <v>6</v>
      </c>
      <c r="AT10" s="13">
        <f t="shared" ca="1" si="2"/>
        <v>5</v>
      </c>
      <c r="AU10" s="13">
        <f t="shared" ca="1" si="3"/>
        <v>11</v>
      </c>
      <c r="AV10" s="13">
        <f t="shared" ca="1" si="4"/>
        <v>0</v>
      </c>
      <c r="AW10" s="13">
        <f t="shared" si="5"/>
        <v>1</v>
      </c>
      <c r="AX10" s="13">
        <v>2</v>
      </c>
      <c r="AY10" s="14">
        <f t="shared" ca="1" si="6"/>
        <v>22</v>
      </c>
      <c r="AZ10" s="5836"/>
      <c r="BA10" s="5836"/>
      <c r="BB10" s="5836"/>
      <c r="BC10" s="5836"/>
      <c r="BD10" s="5836"/>
      <c r="BE10" s="5836"/>
      <c r="BF10" s="5836"/>
      <c r="BG10" s="5836"/>
      <c r="BH10" s="5836"/>
      <c r="BI10" s="5836"/>
    </row>
    <row r="11" spans="1:61" ht="17.25" customHeight="1" thickBot="1">
      <c r="A11" s="6022" t="s">
        <v>2389</v>
      </c>
      <c r="B11" s="6023" t="s">
        <v>4</v>
      </c>
      <c r="C11" s="6024" t="s">
        <v>2385</v>
      </c>
      <c r="D11" s="6025" t="s">
        <v>2399</v>
      </c>
      <c r="E11" s="5974" t="s">
        <v>2</v>
      </c>
      <c r="F11" s="5974" t="s">
        <v>2</v>
      </c>
      <c r="G11" s="5977" t="s">
        <v>2385</v>
      </c>
      <c r="H11" s="6026">
        <v>0</v>
      </c>
      <c r="I11" s="6027" t="s">
        <v>2385</v>
      </c>
      <c r="J11" s="6136" t="s">
        <v>2443</v>
      </c>
      <c r="K11" s="5974" t="s">
        <v>2</v>
      </c>
      <c r="L11" s="5974" t="s">
        <v>2</v>
      </c>
      <c r="M11" s="5974" t="s">
        <v>2</v>
      </c>
      <c r="N11" s="6028" t="s">
        <v>1047</v>
      </c>
      <c r="O11" s="5934" t="s">
        <v>2385</v>
      </c>
      <c r="P11" s="6030" t="s">
        <v>2</v>
      </c>
      <c r="Q11" s="5976" t="s">
        <v>3</v>
      </c>
      <c r="R11" s="6113" t="s">
        <v>2448</v>
      </c>
      <c r="S11" s="6031" t="s">
        <v>4</v>
      </c>
      <c r="T11" s="6031" t="s">
        <v>4</v>
      </c>
      <c r="U11" s="6024" t="s">
        <v>2385</v>
      </c>
      <c r="V11" s="5977" t="s">
        <v>2385</v>
      </c>
      <c r="W11" s="6032" t="s">
        <v>2385</v>
      </c>
      <c r="X11" s="6033" t="s">
        <v>2385</v>
      </c>
      <c r="Y11" s="6034" t="s">
        <v>4</v>
      </c>
      <c r="Z11" s="6031" t="s">
        <v>4</v>
      </c>
      <c r="AA11" s="6024" t="s">
        <v>2385</v>
      </c>
      <c r="AB11" s="6024" t="s">
        <v>2385</v>
      </c>
      <c r="AC11" s="6035" t="s">
        <v>3</v>
      </c>
      <c r="AD11" s="6036" t="s">
        <v>2</v>
      </c>
      <c r="AE11" s="6024" t="s">
        <v>2385</v>
      </c>
      <c r="AF11" s="5976" t="s">
        <v>3</v>
      </c>
      <c r="AG11" s="5974" t="s">
        <v>2</v>
      </c>
      <c r="AH11" s="6024" t="s">
        <v>2385</v>
      </c>
      <c r="AI11" s="6031" t="s">
        <v>4</v>
      </c>
      <c r="AJ11" s="6037" t="s">
        <v>4</v>
      </c>
      <c r="AK11" s="6027" t="s">
        <v>2385</v>
      </c>
      <c r="AL11" s="6038" t="s">
        <v>2</v>
      </c>
      <c r="AM11" s="6038" t="s">
        <v>2</v>
      </c>
      <c r="AN11" s="6038" t="s">
        <v>2</v>
      </c>
      <c r="AO11" s="6038" t="s">
        <v>2</v>
      </c>
      <c r="AP11" s="6039" t="s">
        <v>3</v>
      </c>
      <c r="AQ11" s="6040" t="s">
        <v>2385</v>
      </c>
      <c r="AR11" s="12">
        <f t="shared" ca="1" si="0"/>
        <v>8</v>
      </c>
      <c r="AS11" s="13">
        <f t="shared" ca="1" si="1"/>
        <v>4</v>
      </c>
      <c r="AT11" s="13">
        <f t="shared" ca="1" si="2"/>
        <v>6</v>
      </c>
      <c r="AU11" s="13">
        <f t="shared" ca="1" si="3"/>
        <v>11</v>
      </c>
      <c r="AV11" s="13">
        <f t="shared" ca="1" si="4"/>
        <v>1</v>
      </c>
      <c r="AW11" s="13">
        <f t="shared" si="5"/>
        <v>1</v>
      </c>
      <c r="AX11" s="13">
        <v>2</v>
      </c>
      <c r="AY11" s="14">
        <f t="shared" ca="1" si="6"/>
        <v>21</v>
      </c>
      <c r="AZ11" s="5836"/>
      <c r="BA11" s="5836"/>
      <c r="BB11" s="5836"/>
      <c r="BC11" s="5836"/>
      <c r="BD11" s="5836"/>
      <c r="BE11" s="5836"/>
      <c r="BF11" s="5836"/>
      <c r="BG11" s="5836"/>
      <c r="BH11" s="5836"/>
      <c r="BI11" s="5836"/>
    </row>
    <row r="12" spans="1:61" ht="17.25" customHeight="1">
      <c r="A12" s="6041" t="s">
        <v>2396</v>
      </c>
      <c r="B12" s="5945" t="s">
        <v>4</v>
      </c>
      <c r="C12" s="5938" t="s">
        <v>2385</v>
      </c>
      <c r="D12" s="5927" t="s">
        <v>3</v>
      </c>
      <c r="E12" s="5928" t="s">
        <v>2</v>
      </c>
      <c r="F12" s="5926" t="s">
        <v>2</v>
      </c>
      <c r="G12" s="5929" t="s">
        <v>2385</v>
      </c>
      <c r="H12" s="6042" t="s">
        <v>3</v>
      </c>
      <c r="I12" s="5925" t="s">
        <v>2</v>
      </c>
      <c r="J12" s="5927" t="s">
        <v>3</v>
      </c>
      <c r="K12" s="5937" t="s">
        <v>4</v>
      </c>
      <c r="L12" s="5938" t="s">
        <v>2385</v>
      </c>
      <c r="M12" s="5926" t="s">
        <v>2</v>
      </c>
      <c r="N12" s="5937" t="s">
        <v>4</v>
      </c>
      <c r="O12" s="5934" t="s">
        <v>2385</v>
      </c>
      <c r="P12" s="5935" t="s">
        <v>2</v>
      </c>
      <c r="Q12" s="5927" t="s">
        <v>3</v>
      </c>
      <c r="R12" s="5928" t="s">
        <v>15</v>
      </c>
      <c r="S12" s="6043" t="s">
        <v>2386</v>
      </c>
      <c r="T12" s="5927" t="s">
        <v>3</v>
      </c>
      <c r="U12" s="5938" t="s">
        <v>2385</v>
      </c>
      <c r="V12" s="5929" t="s">
        <v>2385</v>
      </c>
      <c r="W12" s="5997" t="s">
        <v>2385</v>
      </c>
      <c r="X12" s="5941" t="s">
        <v>2385</v>
      </c>
      <c r="Y12" s="5940" t="s">
        <v>4</v>
      </c>
      <c r="Z12" s="5937" t="s">
        <v>4</v>
      </c>
      <c r="AA12" s="5938" t="s">
        <v>2385</v>
      </c>
      <c r="AB12" s="5938" t="s">
        <v>2385</v>
      </c>
      <c r="AC12" s="6044" t="s">
        <v>3</v>
      </c>
      <c r="AD12" s="6036" t="s">
        <v>2</v>
      </c>
      <c r="AE12" s="5938" t="s">
        <v>2385</v>
      </c>
      <c r="AF12" s="5928" t="s">
        <v>2</v>
      </c>
      <c r="AG12" s="5926" t="s">
        <v>2</v>
      </c>
      <c r="AH12" s="5938" t="s">
        <v>2385</v>
      </c>
      <c r="AI12" s="5937" t="s">
        <v>4</v>
      </c>
      <c r="AJ12" s="5996" t="s">
        <v>4</v>
      </c>
      <c r="AK12" s="6045" t="s">
        <v>2385</v>
      </c>
      <c r="AL12" s="5947" t="s">
        <v>2</v>
      </c>
      <c r="AM12" s="5947" t="s">
        <v>2</v>
      </c>
      <c r="AN12" s="5947" t="s">
        <v>2</v>
      </c>
      <c r="AO12" s="5947" t="s">
        <v>2</v>
      </c>
      <c r="AP12" s="6046" t="s">
        <v>3</v>
      </c>
      <c r="AQ12" s="5949" t="s">
        <v>2385</v>
      </c>
      <c r="AR12" s="12">
        <f t="shared" ca="1" si="0"/>
        <v>8</v>
      </c>
      <c r="AS12" s="13">
        <f t="shared" ca="1" si="1"/>
        <v>4</v>
      </c>
      <c r="AT12" s="13">
        <f t="shared" ca="1" si="2"/>
        <v>6</v>
      </c>
      <c r="AU12" s="13">
        <f t="shared" ca="1" si="3"/>
        <v>11</v>
      </c>
      <c r="AV12" s="13">
        <f t="shared" ca="1" si="4"/>
        <v>0</v>
      </c>
      <c r="AW12" s="13">
        <f t="shared" si="5"/>
        <v>1</v>
      </c>
      <c r="AX12" s="13">
        <v>2</v>
      </c>
      <c r="AY12" s="14">
        <f t="shared" ca="1" si="6"/>
        <v>20</v>
      </c>
      <c r="AZ12" s="5836"/>
      <c r="BA12" s="5836"/>
      <c r="BB12" s="5836"/>
      <c r="BC12" s="5836"/>
      <c r="BD12" s="5836"/>
      <c r="BE12" s="5836"/>
      <c r="BF12" s="5836"/>
      <c r="BG12" s="5836"/>
      <c r="BH12" s="5836"/>
      <c r="BI12" s="5836"/>
    </row>
    <row r="13" spans="1:61" ht="17.25" customHeight="1" thickBot="1">
      <c r="A13" s="6047" t="s">
        <v>2400</v>
      </c>
      <c r="B13" s="5957" t="s">
        <v>4</v>
      </c>
      <c r="C13" s="5903" t="s">
        <v>2385</v>
      </c>
      <c r="D13" s="5954" t="s">
        <v>3</v>
      </c>
      <c r="E13" s="5952" t="s">
        <v>2</v>
      </c>
      <c r="F13" s="5952" t="s">
        <v>2</v>
      </c>
      <c r="G13" s="5962" t="s">
        <v>2385</v>
      </c>
      <c r="H13" s="6048" t="s">
        <v>3</v>
      </c>
      <c r="I13" s="5951" t="s">
        <v>2</v>
      </c>
      <c r="J13" s="5952" t="s">
        <v>2</v>
      </c>
      <c r="K13" s="5954" t="s">
        <v>3</v>
      </c>
      <c r="L13" s="5903" t="s">
        <v>2385</v>
      </c>
      <c r="M13" s="5958" t="s">
        <v>4</v>
      </c>
      <c r="N13" s="5958" t="s">
        <v>4</v>
      </c>
      <c r="O13" s="5959" t="s">
        <v>2385</v>
      </c>
      <c r="P13" s="5968" t="s">
        <v>2</v>
      </c>
      <c r="Q13" s="5954" t="s">
        <v>3</v>
      </c>
      <c r="R13" s="5928" t="s">
        <v>2438</v>
      </c>
      <c r="S13" s="5952" t="s">
        <v>2</v>
      </c>
      <c r="T13" s="5926" t="s">
        <v>2438</v>
      </c>
      <c r="U13" s="5903" t="s">
        <v>2385</v>
      </c>
      <c r="V13" s="5962" t="s">
        <v>2385</v>
      </c>
      <c r="W13" s="6049" t="s">
        <v>3</v>
      </c>
      <c r="X13" s="5965" t="s">
        <v>2385</v>
      </c>
      <c r="Y13" s="5964" t="s">
        <v>4</v>
      </c>
      <c r="Z13" s="5958" t="s">
        <v>4</v>
      </c>
      <c r="AA13" s="5903" t="s">
        <v>2385</v>
      </c>
      <c r="AB13" s="5903" t="s">
        <v>2385</v>
      </c>
      <c r="AC13" s="6050" t="s">
        <v>2445</v>
      </c>
      <c r="AD13" s="6065" t="s">
        <v>3</v>
      </c>
      <c r="AE13" s="5903" t="s">
        <v>2385</v>
      </c>
      <c r="AF13" s="5952" t="s">
        <v>2</v>
      </c>
      <c r="AG13" s="5953" t="s">
        <v>2414</v>
      </c>
      <c r="AH13" s="5903" t="s">
        <v>2385</v>
      </c>
      <c r="AI13" s="5958" t="s">
        <v>4</v>
      </c>
      <c r="AJ13" s="6051" t="s">
        <v>2446</v>
      </c>
      <c r="AK13" s="6052" t="s">
        <v>2385</v>
      </c>
      <c r="AL13" s="5970" t="s">
        <v>2</v>
      </c>
      <c r="AM13" s="5970" t="s">
        <v>2</v>
      </c>
      <c r="AN13" s="5970" t="s">
        <v>2</v>
      </c>
      <c r="AO13" s="5970" t="s">
        <v>2</v>
      </c>
      <c r="AP13" s="6053" t="s">
        <v>3</v>
      </c>
      <c r="AQ13" s="5971" t="s">
        <v>2385</v>
      </c>
      <c r="AR13" s="12">
        <f t="shared" ca="1" si="0"/>
        <v>8</v>
      </c>
      <c r="AS13" s="13">
        <f t="shared" ca="1" si="1"/>
        <v>5</v>
      </c>
      <c r="AT13" s="13">
        <f t="shared" ca="1" si="2"/>
        <v>6</v>
      </c>
      <c r="AU13" s="13">
        <f t="shared" ca="1" si="3"/>
        <v>10</v>
      </c>
      <c r="AV13" s="13">
        <f t="shared" ca="1" si="4"/>
        <v>0</v>
      </c>
      <c r="AW13" s="13">
        <f t="shared" si="5"/>
        <v>2</v>
      </c>
      <c r="AX13" s="13">
        <v>2</v>
      </c>
      <c r="AY13" s="14">
        <f t="shared" ca="1" si="6"/>
        <v>22</v>
      </c>
      <c r="AZ13" s="5836"/>
      <c r="BA13" s="5836"/>
      <c r="BB13" s="5836"/>
      <c r="BC13" s="5836"/>
      <c r="BD13" s="5836"/>
      <c r="BE13" s="5836"/>
      <c r="BF13" s="5836"/>
      <c r="BG13" s="5836"/>
      <c r="BH13" s="5836"/>
      <c r="BI13" s="5836"/>
    </row>
    <row r="14" spans="1:61" ht="17.25" customHeight="1">
      <c r="A14" s="6054" t="s">
        <v>2381</v>
      </c>
      <c r="B14" s="5973" t="s">
        <v>2</v>
      </c>
      <c r="C14" s="6031" t="s">
        <v>4</v>
      </c>
      <c r="D14" s="6031" t="s">
        <v>4</v>
      </c>
      <c r="E14" s="6024" t="s">
        <v>2385</v>
      </c>
      <c r="F14" s="5974" t="s">
        <v>2</v>
      </c>
      <c r="G14" s="6055" t="s">
        <v>3</v>
      </c>
      <c r="H14" s="5978" t="s">
        <v>2385</v>
      </c>
      <c r="I14" s="6027" t="s">
        <v>2385</v>
      </c>
      <c r="J14" s="6135" t="s">
        <v>2</v>
      </c>
      <c r="K14" s="5933" t="s">
        <v>2</v>
      </c>
      <c r="L14" s="6031" t="s">
        <v>4</v>
      </c>
      <c r="M14" s="5980" t="s">
        <v>2385</v>
      </c>
      <c r="N14" s="5981" t="s">
        <v>4</v>
      </c>
      <c r="O14" s="6056" t="s">
        <v>4</v>
      </c>
      <c r="P14" s="6057" t="s">
        <v>4</v>
      </c>
      <c r="Q14" s="5980" t="s">
        <v>2385</v>
      </c>
      <c r="R14" s="5932" t="s">
        <v>3</v>
      </c>
      <c r="S14" s="6058" t="s">
        <v>2386</v>
      </c>
      <c r="T14" s="5933" t="s">
        <v>2</v>
      </c>
      <c r="U14" s="5932" t="s">
        <v>3</v>
      </c>
      <c r="V14" s="5989" t="s">
        <v>2385</v>
      </c>
      <c r="W14" s="6059" t="s">
        <v>1047</v>
      </c>
      <c r="X14" s="6060" t="s">
        <v>3</v>
      </c>
      <c r="Y14" s="5986" t="s">
        <v>2385</v>
      </c>
      <c r="Z14" s="5980" t="s">
        <v>2385</v>
      </c>
      <c r="AA14" s="5981" t="s">
        <v>4</v>
      </c>
      <c r="AB14" s="5981" t="s">
        <v>4</v>
      </c>
      <c r="AC14" s="5987" t="s">
        <v>2385</v>
      </c>
      <c r="AD14" s="6007" t="s">
        <v>2447</v>
      </c>
      <c r="AE14" s="5933" t="s">
        <v>2</v>
      </c>
      <c r="AF14" s="5933" t="s">
        <v>2</v>
      </c>
      <c r="AG14" s="5933" t="s">
        <v>2</v>
      </c>
      <c r="AH14" s="5932" t="s">
        <v>3</v>
      </c>
      <c r="AI14" s="5980" t="s">
        <v>2385</v>
      </c>
      <c r="AJ14" s="5989" t="s">
        <v>2385</v>
      </c>
      <c r="AK14" s="5979" t="s">
        <v>2</v>
      </c>
      <c r="AL14" s="5991" t="s">
        <v>2</v>
      </c>
      <c r="AM14" s="6061" t="s">
        <v>4</v>
      </c>
      <c r="AN14" s="6061" t="s">
        <v>4</v>
      </c>
      <c r="AO14" s="5157" t="s">
        <v>2385</v>
      </c>
      <c r="AP14" s="5157" t="s">
        <v>2385</v>
      </c>
      <c r="AQ14" s="6062" t="s">
        <v>3</v>
      </c>
      <c r="AR14" s="12">
        <f t="shared" ca="1" si="0"/>
        <v>7</v>
      </c>
      <c r="AS14" s="13">
        <f t="shared" ca="1" si="1"/>
        <v>6</v>
      </c>
      <c r="AT14" s="13">
        <f t="shared" ca="1" si="2"/>
        <v>5</v>
      </c>
      <c r="AU14" s="13">
        <f t="shared" ca="1" si="3"/>
        <v>10</v>
      </c>
      <c r="AV14" s="13">
        <f t="shared" ca="1" si="4"/>
        <v>1</v>
      </c>
      <c r="AW14" s="13">
        <f t="shared" si="5"/>
        <v>2</v>
      </c>
      <c r="AX14" s="13">
        <v>0</v>
      </c>
      <c r="AY14" s="14">
        <f t="shared" ca="1" si="6"/>
        <v>23</v>
      </c>
      <c r="AZ14" s="5836"/>
      <c r="BA14" s="5836"/>
      <c r="BB14" s="5836"/>
      <c r="BC14" s="5836"/>
      <c r="BD14" s="5836"/>
      <c r="BE14" s="5836"/>
      <c r="BF14" s="5836"/>
      <c r="BG14" s="5836"/>
      <c r="BH14" s="5836"/>
      <c r="BI14" s="5836"/>
    </row>
    <row r="15" spans="1:61" ht="17.25" customHeight="1">
      <c r="A15" s="6054" t="s">
        <v>2401</v>
      </c>
      <c r="B15" s="6063" t="s">
        <v>2394</v>
      </c>
      <c r="C15" s="5937" t="s">
        <v>4</v>
      </c>
      <c r="D15" s="5937" t="s">
        <v>4</v>
      </c>
      <c r="E15" s="5938" t="s">
        <v>2385</v>
      </c>
      <c r="F15" s="5928" t="s">
        <v>2</v>
      </c>
      <c r="G15" s="5936" t="s">
        <v>3</v>
      </c>
      <c r="H15" s="5930" t="s">
        <v>2385</v>
      </c>
      <c r="I15" s="6134" t="s">
        <v>2440</v>
      </c>
      <c r="J15" s="5926" t="s">
        <v>2</v>
      </c>
      <c r="K15" s="5928" t="s">
        <v>2</v>
      </c>
      <c r="L15" s="5926" t="s">
        <v>2</v>
      </c>
      <c r="M15" s="6137" t="s">
        <v>3</v>
      </c>
      <c r="N15" s="5938" t="s">
        <v>2385</v>
      </c>
      <c r="O15" s="5934" t="s">
        <v>2385</v>
      </c>
      <c r="P15" s="6132" t="s">
        <v>2441</v>
      </c>
      <c r="Q15" s="5937" t="s">
        <v>4</v>
      </c>
      <c r="R15" s="5937" t="s">
        <v>4</v>
      </c>
      <c r="S15" s="5938" t="s">
        <v>2385</v>
      </c>
      <c r="T15" s="6043" t="s">
        <v>2441</v>
      </c>
      <c r="U15" s="5938" t="s">
        <v>2385</v>
      </c>
      <c r="V15" s="5936" t="s">
        <v>3</v>
      </c>
      <c r="W15" s="5997" t="s">
        <v>2385</v>
      </c>
      <c r="X15" s="6064" t="s">
        <v>3</v>
      </c>
      <c r="Y15" s="5941" t="s">
        <v>2385</v>
      </c>
      <c r="Z15" s="5938" t="s">
        <v>2385</v>
      </c>
      <c r="AA15" s="5937" t="s">
        <v>4</v>
      </c>
      <c r="AB15" s="5937" t="s">
        <v>4</v>
      </c>
      <c r="AC15" s="5943" t="s">
        <v>2385</v>
      </c>
      <c r="AD15" s="6065" t="s">
        <v>3</v>
      </c>
      <c r="AE15" s="5928" t="s">
        <v>2</v>
      </c>
      <c r="AF15" s="5926" t="s">
        <v>2</v>
      </c>
      <c r="AG15" s="5926" t="s">
        <v>2</v>
      </c>
      <c r="AH15" s="5927" t="s">
        <v>3</v>
      </c>
      <c r="AI15" s="5938" t="s">
        <v>2385</v>
      </c>
      <c r="AJ15" s="5929" t="s">
        <v>2385</v>
      </c>
      <c r="AK15" s="6016" t="s">
        <v>4</v>
      </c>
      <c r="AL15" s="5947" t="s">
        <v>2</v>
      </c>
      <c r="AM15" s="5946" t="s">
        <v>4</v>
      </c>
      <c r="AN15" s="5946" t="s">
        <v>4</v>
      </c>
      <c r="AO15" s="5161" t="s">
        <v>2385</v>
      </c>
      <c r="AP15" s="5161" t="s">
        <v>2385</v>
      </c>
      <c r="AQ15" s="6066" t="s">
        <v>3</v>
      </c>
      <c r="AR15" s="12">
        <f t="shared" ca="1" si="0"/>
        <v>10</v>
      </c>
      <c r="AS15" s="13">
        <f t="shared" ca="1" si="1"/>
        <v>5</v>
      </c>
      <c r="AT15" s="13">
        <f t="shared" ca="1" si="2"/>
        <v>4</v>
      </c>
      <c r="AU15" s="13">
        <f t="shared" ca="1" si="3"/>
        <v>11</v>
      </c>
      <c r="AV15" s="13">
        <f t="shared" ca="1" si="4"/>
        <v>0</v>
      </c>
      <c r="AW15" s="13">
        <f t="shared" si="5"/>
        <v>1</v>
      </c>
      <c r="AX15" s="13">
        <v>2</v>
      </c>
      <c r="AY15" s="14">
        <f t="shared" ca="1" si="6"/>
        <v>18</v>
      </c>
      <c r="AZ15" s="5836"/>
      <c r="BA15" s="5836"/>
      <c r="BB15" s="5836"/>
      <c r="BC15" s="5836"/>
      <c r="BD15" s="5836"/>
      <c r="BE15" s="5836"/>
      <c r="BF15" s="5836"/>
      <c r="BG15" s="5836"/>
      <c r="BH15" s="5836"/>
      <c r="BI15" s="5836"/>
    </row>
    <row r="16" spans="1:61" ht="17.25" customHeight="1" thickBot="1">
      <c r="A16" s="6067" t="s">
        <v>2402</v>
      </c>
      <c r="B16" s="5969" t="s">
        <v>2</v>
      </c>
      <c r="C16" s="5958" t="s">
        <v>4</v>
      </c>
      <c r="D16" s="5958" t="s">
        <v>4</v>
      </c>
      <c r="E16" s="5903" t="s">
        <v>2385</v>
      </c>
      <c r="F16" s="6068" t="s">
        <v>58</v>
      </c>
      <c r="G16" s="5962" t="s">
        <v>2385</v>
      </c>
      <c r="H16" s="6000" t="s">
        <v>2385</v>
      </c>
      <c r="I16" s="6069" t="s">
        <v>2</v>
      </c>
      <c r="J16" s="6007" t="s">
        <v>2</v>
      </c>
      <c r="K16" s="6007" t="s">
        <v>2</v>
      </c>
      <c r="L16" s="6058" t="s">
        <v>58</v>
      </c>
      <c r="M16" s="6004" t="s">
        <v>2385</v>
      </c>
      <c r="N16" s="6004" t="s">
        <v>2385</v>
      </c>
      <c r="O16" s="6070" t="s">
        <v>4</v>
      </c>
      <c r="P16" s="6071" t="s">
        <v>4</v>
      </c>
      <c r="Q16" s="6004" t="s">
        <v>2385</v>
      </c>
      <c r="R16" s="5932" t="s">
        <v>3</v>
      </c>
      <c r="S16" s="5960" t="s">
        <v>2</v>
      </c>
      <c r="T16" s="6015" t="s">
        <v>2385</v>
      </c>
      <c r="U16" s="6008" t="s">
        <v>3</v>
      </c>
      <c r="V16" s="6123" t="s">
        <v>2437</v>
      </c>
      <c r="W16" s="6010" t="s">
        <v>2385</v>
      </c>
      <c r="X16" s="6012" t="s">
        <v>2385</v>
      </c>
      <c r="Y16" s="6012" t="s">
        <v>2385</v>
      </c>
      <c r="Z16" s="6004" t="s">
        <v>2385</v>
      </c>
      <c r="AA16" s="6003" t="s">
        <v>4</v>
      </c>
      <c r="AB16" s="6003" t="s">
        <v>4</v>
      </c>
      <c r="AC16" s="6013" t="s">
        <v>2385</v>
      </c>
      <c r="AD16" s="6007" t="s">
        <v>2</v>
      </c>
      <c r="AE16" s="6007" t="s">
        <v>2</v>
      </c>
      <c r="AF16" s="6007" t="s">
        <v>2</v>
      </c>
      <c r="AG16" s="6058" t="s">
        <v>58</v>
      </c>
      <c r="AH16" s="6008" t="s">
        <v>3</v>
      </c>
      <c r="AI16" s="6004" t="s">
        <v>2385</v>
      </c>
      <c r="AJ16" s="6015" t="s">
        <v>2385</v>
      </c>
      <c r="AK16" s="6001" t="s">
        <v>2439</v>
      </c>
      <c r="AL16" s="6019" t="s">
        <v>2</v>
      </c>
      <c r="AM16" s="6017" t="s">
        <v>4</v>
      </c>
      <c r="AN16" s="6017" t="s">
        <v>4</v>
      </c>
      <c r="AO16" s="6018" t="s">
        <v>2385</v>
      </c>
      <c r="AP16" s="6018" t="s">
        <v>2385</v>
      </c>
      <c r="AQ16" s="6073" t="s">
        <v>3</v>
      </c>
      <c r="AR16" s="12">
        <f t="shared" ca="1" si="0"/>
        <v>10</v>
      </c>
      <c r="AS16" s="13">
        <f t="shared" ca="1" si="1"/>
        <v>4</v>
      </c>
      <c r="AT16" s="13">
        <f t="shared" ca="1" si="2"/>
        <v>4</v>
      </c>
      <c r="AU16" s="13">
        <f t="shared" ca="1" si="3"/>
        <v>12</v>
      </c>
      <c r="AV16" s="13">
        <f t="shared" ca="1" si="4"/>
        <v>0</v>
      </c>
      <c r="AW16" s="13">
        <f t="shared" si="5"/>
        <v>0</v>
      </c>
      <c r="AX16" s="13">
        <v>2</v>
      </c>
      <c r="AY16" s="14">
        <f t="shared" ca="1" si="6"/>
        <v>16</v>
      </c>
      <c r="AZ16" s="5836"/>
      <c r="BA16" s="5836"/>
      <c r="BB16" s="5836"/>
      <c r="BC16" s="5836"/>
      <c r="BD16" s="5836"/>
      <c r="BE16" s="5836"/>
      <c r="BF16" s="5836"/>
      <c r="BG16" s="5836"/>
      <c r="BH16" s="5836"/>
      <c r="BI16" s="5836"/>
    </row>
    <row r="17" spans="1:61" ht="17.25" customHeight="1">
      <c r="A17" s="6074" t="s">
        <v>2403</v>
      </c>
      <c r="B17" s="5973" t="s">
        <v>2</v>
      </c>
      <c r="C17" s="5976" t="s">
        <v>3</v>
      </c>
      <c r="D17" s="5974" t="s">
        <v>2</v>
      </c>
      <c r="E17" s="6031" t="s">
        <v>4</v>
      </c>
      <c r="F17" s="6031" t="s">
        <v>4</v>
      </c>
      <c r="G17" s="5977" t="s">
        <v>2385</v>
      </c>
      <c r="H17" s="6075" t="s">
        <v>2385</v>
      </c>
      <c r="I17" s="6076" t="s">
        <v>3</v>
      </c>
      <c r="J17" s="6135" t="s">
        <v>2</v>
      </c>
      <c r="K17" s="5976" t="s">
        <v>3</v>
      </c>
      <c r="L17" s="5974" t="s">
        <v>2</v>
      </c>
      <c r="M17" s="5975" t="s">
        <v>2</v>
      </c>
      <c r="N17" s="6024" t="s">
        <v>2385</v>
      </c>
      <c r="O17" s="6029" t="s">
        <v>2385</v>
      </c>
      <c r="P17" s="6030" t="s">
        <v>2</v>
      </c>
      <c r="Q17" s="6031" t="s">
        <v>4</v>
      </c>
      <c r="R17" s="6031" t="s">
        <v>4</v>
      </c>
      <c r="S17" s="6024" t="s">
        <v>2385</v>
      </c>
      <c r="T17" s="5933" t="s">
        <v>2</v>
      </c>
      <c r="U17" s="6024" t="s">
        <v>2385</v>
      </c>
      <c r="V17" s="6055" t="s">
        <v>3</v>
      </c>
      <c r="W17" s="6032" t="s">
        <v>2385</v>
      </c>
      <c r="X17" s="6033" t="s">
        <v>2385</v>
      </c>
      <c r="Y17" s="6077" t="s">
        <v>3</v>
      </c>
      <c r="Z17" s="6058" t="s">
        <v>58</v>
      </c>
      <c r="AA17" s="6024" t="s">
        <v>2385</v>
      </c>
      <c r="AB17" s="6024" t="s">
        <v>2385</v>
      </c>
      <c r="AC17" s="6078" t="s">
        <v>4</v>
      </c>
      <c r="AD17" s="6079" t="s">
        <v>4</v>
      </c>
      <c r="AE17" s="6024" t="s">
        <v>2385</v>
      </c>
      <c r="AF17" s="5974" t="s">
        <v>2</v>
      </c>
      <c r="AG17" s="5975" t="s">
        <v>2</v>
      </c>
      <c r="AH17" s="5974" t="s">
        <v>2</v>
      </c>
      <c r="AI17" s="5976" t="s">
        <v>3</v>
      </c>
      <c r="AJ17" s="5977" t="s">
        <v>2385</v>
      </c>
      <c r="AK17" s="5973" t="s">
        <v>2</v>
      </c>
      <c r="AL17" s="6038" t="s">
        <v>2</v>
      </c>
      <c r="AM17" s="6038" t="s">
        <v>2</v>
      </c>
      <c r="AN17" s="6080" t="s">
        <v>2385</v>
      </c>
      <c r="AO17" s="6081" t="s">
        <v>4</v>
      </c>
      <c r="AP17" s="6081" t="s">
        <v>4</v>
      </c>
      <c r="AQ17" s="6040" t="s">
        <v>2385</v>
      </c>
      <c r="AR17" s="12">
        <f t="shared" ca="1" si="0"/>
        <v>10</v>
      </c>
      <c r="AS17" s="13">
        <f t="shared" ca="1" si="1"/>
        <v>5</v>
      </c>
      <c r="AT17" s="13">
        <f t="shared" ca="1" si="2"/>
        <v>4</v>
      </c>
      <c r="AU17" s="13">
        <f t="shared" ca="1" si="3"/>
        <v>11</v>
      </c>
      <c r="AV17" s="13">
        <f t="shared" ca="1" si="4"/>
        <v>0</v>
      </c>
      <c r="AW17" s="13">
        <f t="shared" si="5"/>
        <v>1</v>
      </c>
      <c r="AX17" s="13">
        <v>3</v>
      </c>
      <c r="AY17" s="14">
        <f t="shared" ca="1" si="6"/>
        <v>18</v>
      </c>
      <c r="AZ17" s="5836"/>
      <c r="BA17" s="5836"/>
      <c r="BB17" s="5836"/>
      <c r="BC17" s="5836"/>
      <c r="BD17" s="5836"/>
      <c r="BE17" s="5836"/>
      <c r="BF17" s="5836"/>
      <c r="BG17" s="5836"/>
      <c r="BH17" s="5836"/>
      <c r="BI17" s="5836"/>
    </row>
    <row r="18" spans="1:61" ht="17.25" customHeight="1">
      <c r="A18" s="6082" t="s">
        <v>2391</v>
      </c>
      <c r="B18" s="5925" t="s">
        <v>2</v>
      </c>
      <c r="C18" s="5928" t="s">
        <v>2</v>
      </c>
      <c r="D18" s="5703" t="s">
        <v>58</v>
      </c>
      <c r="E18" s="5937" t="s">
        <v>4</v>
      </c>
      <c r="F18" s="5937" t="s">
        <v>4</v>
      </c>
      <c r="G18" s="5929" t="s">
        <v>2385</v>
      </c>
      <c r="H18" s="5930" t="s">
        <v>2385</v>
      </c>
      <c r="I18" s="6083" t="s">
        <v>3</v>
      </c>
      <c r="J18" s="6043" t="s">
        <v>2436</v>
      </c>
      <c r="K18" s="6058" t="s">
        <v>58</v>
      </c>
      <c r="L18" s="6058" t="s">
        <v>58</v>
      </c>
      <c r="M18" s="5938" t="s">
        <v>2385</v>
      </c>
      <c r="N18" s="5938" t="s">
        <v>2385</v>
      </c>
      <c r="O18" s="6084" t="s">
        <v>4</v>
      </c>
      <c r="P18" s="6085" t="s">
        <v>4</v>
      </c>
      <c r="Q18" s="5938" t="s">
        <v>2385</v>
      </c>
      <c r="R18" s="5926" t="s">
        <v>2</v>
      </c>
      <c r="S18" s="6043" t="s">
        <v>2386</v>
      </c>
      <c r="T18" s="5926" t="s">
        <v>2</v>
      </c>
      <c r="U18" s="5927" t="s">
        <v>3</v>
      </c>
      <c r="V18" s="5929" t="s">
        <v>2385</v>
      </c>
      <c r="W18" s="5997" t="s">
        <v>2385</v>
      </c>
      <c r="X18" s="5941" t="s">
        <v>2385</v>
      </c>
      <c r="Y18" s="6064" t="s">
        <v>3</v>
      </c>
      <c r="Z18" s="5928" t="s">
        <v>2</v>
      </c>
      <c r="AA18" s="5938" t="s">
        <v>2385</v>
      </c>
      <c r="AB18" s="5938" t="s">
        <v>2385</v>
      </c>
      <c r="AC18" s="6086" t="s">
        <v>4</v>
      </c>
      <c r="AD18" s="6085" t="s">
        <v>4</v>
      </c>
      <c r="AE18" s="5938" t="s">
        <v>2385</v>
      </c>
      <c r="AF18" s="6058" t="s">
        <v>2386</v>
      </c>
      <c r="AG18" s="5927" t="s">
        <v>3</v>
      </c>
      <c r="AH18" s="5926" t="s">
        <v>2</v>
      </c>
      <c r="AI18" s="5927" t="s">
        <v>3</v>
      </c>
      <c r="AJ18" s="5929" t="s">
        <v>2385</v>
      </c>
      <c r="AK18" s="5990" t="s">
        <v>2</v>
      </c>
      <c r="AL18" s="5947" t="s">
        <v>2</v>
      </c>
      <c r="AM18" s="5947" t="s">
        <v>2</v>
      </c>
      <c r="AN18" s="5161" t="s">
        <v>2385</v>
      </c>
      <c r="AO18" s="5946" t="s">
        <v>4</v>
      </c>
      <c r="AP18" s="5946" t="s">
        <v>4</v>
      </c>
      <c r="AQ18" s="5949" t="s">
        <v>2385</v>
      </c>
      <c r="AR18" s="12">
        <f t="shared" ca="1" si="0"/>
        <v>9</v>
      </c>
      <c r="AS18" s="13">
        <f t="shared" ca="1" si="1"/>
        <v>5</v>
      </c>
      <c r="AT18" s="13">
        <f t="shared" ca="1" si="2"/>
        <v>4</v>
      </c>
      <c r="AU18" s="13">
        <f t="shared" ca="1" si="3"/>
        <v>11</v>
      </c>
      <c r="AV18" s="13">
        <f t="shared" ca="1" si="4"/>
        <v>0</v>
      </c>
      <c r="AW18" s="13">
        <f t="shared" si="5"/>
        <v>1</v>
      </c>
      <c r="AX18" s="13">
        <v>2</v>
      </c>
      <c r="AY18" s="14">
        <f t="shared" ca="1" si="6"/>
        <v>18</v>
      </c>
      <c r="AZ18" s="5836"/>
      <c r="BA18" s="5836"/>
      <c r="BB18" s="5836"/>
      <c r="BC18" s="5836"/>
      <c r="BD18" s="5836"/>
      <c r="BE18" s="5836"/>
      <c r="BF18" s="5836"/>
      <c r="BG18" s="5836"/>
      <c r="BH18" s="5836"/>
      <c r="BI18" s="5836"/>
    </row>
    <row r="19" spans="1:61" ht="17.25" customHeight="1" thickBot="1">
      <c r="A19" s="6087" t="s">
        <v>2404</v>
      </c>
      <c r="B19" s="5969" t="s">
        <v>2</v>
      </c>
      <c r="C19" s="5954" t="s">
        <v>3</v>
      </c>
      <c r="D19" s="5952" t="s">
        <v>2</v>
      </c>
      <c r="E19" s="5958" t="s">
        <v>4</v>
      </c>
      <c r="F19" s="5958" t="s">
        <v>4</v>
      </c>
      <c r="G19" s="5962" t="s">
        <v>2385</v>
      </c>
      <c r="H19" s="5956" t="s">
        <v>2385</v>
      </c>
      <c r="I19" s="5999" t="s">
        <v>3</v>
      </c>
      <c r="J19" s="5952" t="s">
        <v>2</v>
      </c>
      <c r="K19" s="5952" t="s">
        <v>2</v>
      </c>
      <c r="L19" s="5961" t="s">
        <v>2</v>
      </c>
      <c r="M19" s="5954" t="s">
        <v>3</v>
      </c>
      <c r="N19" s="5903" t="s">
        <v>2385</v>
      </c>
      <c r="O19" s="5959" t="s">
        <v>2385</v>
      </c>
      <c r="P19" s="5968" t="s">
        <v>2</v>
      </c>
      <c r="Q19" s="5958" t="s">
        <v>4</v>
      </c>
      <c r="R19" s="5958" t="s">
        <v>4</v>
      </c>
      <c r="S19" s="5903" t="s">
        <v>2385</v>
      </c>
      <c r="T19" s="5952" t="s">
        <v>2</v>
      </c>
      <c r="U19" s="5903" t="s">
        <v>2385</v>
      </c>
      <c r="V19" s="5955" t="s">
        <v>3</v>
      </c>
      <c r="W19" s="5909" t="s">
        <v>2385</v>
      </c>
      <c r="X19" s="5965" t="s">
        <v>2385</v>
      </c>
      <c r="Y19" s="5965" t="s">
        <v>2385</v>
      </c>
      <c r="Z19" s="6058" t="s">
        <v>58</v>
      </c>
      <c r="AA19" s="5903" t="s">
        <v>2385</v>
      </c>
      <c r="AB19" s="5903" t="s">
        <v>2385</v>
      </c>
      <c r="AC19" s="6088" t="s">
        <v>4</v>
      </c>
      <c r="AD19" s="6089" t="s">
        <v>4</v>
      </c>
      <c r="AE19" s="5903" t="s">
        <v>2385</v>
      </c>
      <c r="AF19" s="5952" t="s">
        <v>2</v>
      </c>
      <c r="AG19" s="5954" t="s">
        <v>3</v>
      </c>
      <c r="AH19" s="5928" t="s">
        <v>2</v>
      </c>
      <c r="AI19" s="5954" t="s">
        <v>3</v>
      </c>
      <c r="AJ19" s="5962" t="s">
        <v>2385</v>
      </c>
      <c r="AK19" s="5970" t="s">
        <v>2</v>
      </c>
      <c r="AL19" s="5970" t="s">
        <v>2</v>
      </c>
      <c r="AM19" s="5970" t="s">
        <v>2</v>
      </c>
      <c r="AN19" s="5170" t="s">
        <v>2385</v>
      </c>
      <c r="AO19" s="6090" t="s">
        <v>4</v>
      </c>
      <c r="AP19" s="6090" t="s">
        <v>4</v>
      </c>
      <c r="AQ19" s="5971" t="s">
        <v>2385</v>
      </c>
      <c r="AR19" s="12">
        <f t="shared" ca="1" si="0"/>
        <v>9</v>
      </c>
      <c r="AS19" s="13">
        <f t="shared" ca="1" si="1"/>
        <v>5</v>
      </c>
      <c r="AT19" s="13">
        <f t="shared" ca="1" si="2"/>
        <v>4</v>
      </c>
      <c r="AU19" s="13">
        <f t="shared" ca="1" si="3"/>
        <v>12</v>
      </c>
      <c r="AV19" s="13">
        <f t="shared" ca="1" si="4"/>
        <v>0</v>
      </c>
      <c r="AW19" s="13">
        <f t="shared" si="5"/>
        <v>0</v>
      </c>
      <c r="AX19" s="13">
        <v>2</v>
      </c>
      <c r="AY19" s="14">
        <f t="shared" ca="1" si="6"/>
        <v>18</v>
      </c>
      <c r="AZ19" s="5836"/>
      <c r="BA19" s="5836"/>
      <c r="BB19" s="5836"/>
      <c r="BC19" s="5836"/>
      <c r="BD19" s="5836"/>
      <c r="BE19" s="5836"/>
      <c r="BF19" s="5836"/>
      <c r="BG19" s="5836"/>
      <c r="BH19" s="5836"/>
      <c r="BI19" s="5836"/>
    </row>
    <row r="20" spans="1:61" ht="17.25" customHeight="1" thickBot="1">
      <c r="A20" s="6091" t="s">
        <v>2383</v>
      </c>
      <c r="B20" s="6076" t="s">
        <v>3</v>
      </c>
      <c r="C20" s="5974" t="s">
        <v>2</v>
      </c>
      <c r="D20" s="6024" t="s">
        <v>2385</v>
      </c>
      <c r="E20" s="5974" t="s">
        <v>2</v>
      </c>
      <c r="F20" s="6024" t="s">
        <v>2385</v>
      </c>
      <c r="G20" s="6037" t="s">
        <v>4</v>
      </c>
      <c r="H20" s="6092" t="s">
        <v>4</v>
      </c>
      <c r="I20" s="5945" t="s">
        <v>4</v>
      </c>
      <c r="J20" s="5937" t="s">
        <v>4</v>
      </c>
      <c r="K20" s="5938" t="s">
        <v>2385</v>
      </c>
      <c r="L20" s="5933" t="s">
        <v>2</v>
      </c>
      <c r="M20" s="5933" t="s">
        <v>2</v>
      </c>
      <c r="N20" s="6093" t="s">
        <v>1047</v>
      </c>
      <c r="O20" s="6094" t="s">
        <v>2385</v>
      </c>
      <c r="P20" s="6095" t="s">
        <v>54</v>
      </c>
      <c r="Q20" s="5990" t="s">
        <v>2</v>
      </c>
      <c r="R20" s="6058" t="s">
        <v>58</v>
      </c>
      <c r="S20" s="6058" t="s">
        <v>58</v>
      </c>
      <c r="T20" s="6058" t="s">
        <v>58</v>
      </c>
      <c r="U20" s="5903" t="s">
        <v>2414</v>
      </c>
      <c r="V20" s="5989" t="s">
        <v>2385</v>
      </c>
      <c r="W20" s="6096" t="s">
        <v>3</v>
      </c>
      <c r="X20" s="5986" t="s">
        <v>2385</v>
      </c>
      <c r="Y20" s="5986" t="s">
        <v>2385</v>
      </c>
      <c r="Z20" s="5933" t="s">
        <v>2</v>
      </c>
      <c r="AA20" s="5932" t="s">
        <v>3</v>
      </c>
      <c r="AB20" s="5980" t="s">
        <v>2385</v>
      </c>
      <c r="AC20" s="5987" t="s">
        <v>2385</v>
      </c>
      <c r="AD20" s="6097" t="s">
        <v>2</v>
      </c>
      <c r="AE20" s="5981" t="s">
        <v>4</v>
      </c>
      <c r="AF20" s="5981" t="s">
        <v>4</v>
      </c>
      <c r="AG20" s="5980" t="s">
        <v>2385</v>
      </c>
      <c r="AH20" s="6098" t="s">
        <v>2</v>
      </c>
      <c r="AI20" s="5980" t="s">
        <v>2385</v>
      </c>
      <c r="AJ20" s="6099" t="s">
        <v>3</v>
      </c>
      <c r="AK20" s="5990" t="s">
        <v>2</v>
      </c>
      <c r="AL20" s="5991" t="s">
        <v>2</v>
      </c>
      <c r="AM20" s="5991" t="s">
        <v>2</v>
      </c>
      <c r="AN20" s="5991" t="s">
        <v>2</v>
      </c>
      <c r="AO20" s="5157" t="s">
        <v>2385</v>
      </c>
      <c r="AP20" s="5157" t="s">
        <v>2385</v>
      </c>
      <c r="AQ20" s="6100" t="s">
        <v>4</v>
      </c>
      <c r="AR20" s="12">
        <f t="shared" ca="1" si="0"/>
        <v>10</v>
      </c>
      <c r="AS20" s="13">
        <f t="shared" ca="1" si="1"/>
        <v>4</v>
      </c>
      <c r="AT20" s="13">
        <f t="shared" ca="1" si="2"/>
        <v>5</v>
      </c>
      <c r="AU20" s="13">
        <f t="shared" ca="1" si="3"/>
        <v>10</v>
      </c>
      <c r="AV20" s="13">
        <f t="shared" ca="1" si="4"/>
        <v>1</v>
      </c>
      <c r="AW20" s="13">
        <f t="shared" si="5"/>
        <v>1</v>
      </c>
      <c r="AX20" s="13">
        <v>3</v>
      </c>
      <c r="AY20" s="14">
        <f t="shared" ca="1" si="6"/>
        <v>19</v>
      </c>
      <c r="AZ20" s="5836"/>
      <c r="BA20" s="5836"/>
      <c r="BB20" s="5836"/>
      <c r="BC20" s="5836"/>
      <c r="BD20" s="5836"/>
      <c r="BE20" s="5836"/>
      <c r="BF20" s="5836"/>
      <c r="BG20" s="5836"/>
      <c r="BH20" s="5836"/>
      <c r="BI20" s="5836"/>
    </row>
    <row r="21" spans="1:61" ht="17.25" customHeight="1">
      <c r="A21" s="6101" t="s">
        <v>2395</v>
      </c>
      <c r="B21" s="6063" t="s">
        <v>2</v>
      </c>
      <c r="C21" s="5927" t="s">
        <v>3</v>
      </c>
      <c r="D21" s="5926" t="s">
        <v>2</v>
      </c>
      <c r="E21" s="5926" t="s">
        <v>2</v>
      </c>
      <c r="F21" s="5938" t="s">
        <v>2385</v>
      </c>
      <c r="G21" s="5996" t="s">
        <v>4</v>
      </c>
      <c r="H21" s="6102" t="s">
        <v>4</v>
      </c>
      <c r="I21" s="6045" t="s">
        <v>2385</v>
      </c>
      <c r="J21" s="5926" t="s">
        <v>2</v>
      </c>
      <c r="K21" s="5927" t="s">
        <v>3</v>
      </c>
      <c r="L21" s="6058" t="s">
        <v>58</v>
      </c>
      <c r="M21" s="5937" t="s">
        <v>4</v>
      </c>
      <c r="N21" s="5938" t="s">
        <v>2385</v>
      </c>
      <c r="O21" s="5934" t="s">
        <v>2385</v>
      </c>
      <c r="P21" s="6065" t="s">
        <v>3</v>
      </c>
      <c r="Q21" s="5926" t="s">
        <v>2</v>
      </c>
      <c r="R21" s="6007" t="s">
        <v>2</v>
      </c>
      <c r="S21" s="6043" t="s">
        <v>2386</v>
      </c>
      <c r="T21" s="5926" t="s">
        <v>2</v>
      </c>
      <c r="U21" s="5938" t="s">
        <v>2414</v>
      </c>
      <c r="V21" s="5929" t="s">
        <v>2385</v>
      </c>
      <c r="W21" s="6103" t="s">
        <v>3</v>
      </c>
      <c r="X21" s="5941" t="s">
        <v>2385</v>
      </c>
      <c r="Y21" s="5941" t="s">
        <v>2385</v>
      </c>
      <c r="Z21" s="5926" t="s">
        <v>2</v>
      </c>
      <c r="AA21" s="5926" t="s">
        <v>2</v>
      </c>
      <c r="AB21" s="5938" t="s">
        <v>2385</v>
      </c>
      <c r="AC21" s="5943" t="s">
        <v>2385</v>
      </c>
      <c r="AD21" s="6097" t="s">
        <v>2</v>
      </c>
      <c r="AE21" s="5937" t="s">
        <v>4</v>
      </c>
      <c r="AF21" s="5937" t="s">
        <v>4</v>
      </c>
      <c r="AG21" s="5938" t="s">
        <v>2385</v>
      </c>
      <c r="AH21" s="5926" t="s">
        <v>2</v>
      </c>
      <c r="AI21" s="5938" t="s">
        <v>2385</v>
      </c>
      <c r="AJ21" s="5936" t="s">
        <v>3</v>
      </c>
      <c r="AK21" s="5925" t="s">
        <v>2</v>
      </c>
      <c r="AL21" s="5947" t="s">
        <v>2</v>
      </c>
      <c r="AM21" s="5947" t="s">
        <v>2</v>
      </c>
      <c r="AN21" s="5947" t="s">
        <v>2</v>
      </c>
      <c r="AO21" s="5161" t="s">
        <v>2385</v>
      </c>
      <c r="AP21" s="5161" t="s">
        <v>2385</v>
      </c>
      <c r="AQ21" s="6104" t="s">
        <v>4</v>
      </c>
      <c r="AR21" s="12">
        <f t="shared" ca="1" si="0"/>
        <v>9</v>
      </c>
      <c r="AS21" s="13">
        <f t="shared" ca="1" si="1"/>
        <v>5</v>
      </c>
      <c r="AT21" s="13">
        <f t="shared" ca="1" si="2"/>
        <v>4</v>
      </c>
      <c r="AU21" s="13">
        <f t="shared" ca="1" si="3"/>
        <v>11</v>
      </c>
      <c r="AV21" s="13">
        <f t="shared" ca="1" si="4"/>
        <v>0</v>
      </c>
      <c r="AW21" s="13">
        <f t="shared" si="5"/>
        <v>1</v>
      </c>
      <c r="AX21" s="13">
        <v>1</v>
      </c>
      <c r="AY21" s="14">
        <f t="shared" ca="1" si="6"/>
        <v>18</v>
      </c>
      <c r="AZ21" s="5836"/>
      <c r="BA21" s="5836"/>
      <c r="BB21" s="5836"/>
      <c r="BC21" s="5836"/>
      <c r="BD21" s="5836"/>
      <c r="BE21" s="5836"/>
      <c r="BF21" s="5836"/>
      <c r="BG21" s="5836"/>
      <c r="BH21" s="5836"/>
      <c r="BI21" s="5836"/>
    </row>
    <row r="22" spans="1:61" ht="17.25" customHeight="1" thickBot="1">
      <c r="A22" s="6105" t="s">
        <v>2405</v>
      </c>
      <c r="B22" s="5969" t="s">
        <v>2</v>
      </c>
      <c r="C22" s="5952" t="s">
        <v>2</v>
      </c>
      <c r="D22" s="5903" t="s">
        <v>2385</v>
      </c>
      <c r="E22" s="5961" t="s">
        <v>2</v>
      </c>
      <c r="F22" s="5903" t="s">
        <v>2385</v>
      </c>
      <c r="G22" s="6051" t="s">
        <v>4</v>
      </c>
      <c r="H22" s="6106" t="s">
        <v>4</v>
      </c>
      <c r="I22" s="6107" t="s">
        <v>2385</v>
      </c>
      <c r="J22" s="6008" t="s">
        <v>3</v>
      </c>
      <c r="K22" s="6007" t="s">
        <v>2</v>
      </c>
      <c r="L22" s="6007" t="s">
        <v>2</v>
      </c>
      <c r="M22" s="6007" t="s">
        <v>2</v>
      </c>
      <c r="N22" s="6108" t="s">
        <v>1047</v>
      </c>
      <c r="O22" s="6109" t="s">
        <v>2385</v>
      </c>
      <c r="P22" s="6072" t="s">
        <v>3</v>
      </c>
      <c r="Q22" s="6002" t="s">
        <v>2</v>
      </c>
      <c r="R22" s="6007" t="s">
        <v>2</v>
      </c>
      <c r="S22" s="6003" t="s">
        <v>4</v>
      </c>
      <c r="T22" s="6003" t="s">
        <v>4</v>
      </c>
      <c r="U22" s="6004" t="s">
        <v>2385</v>
      </c>
      <c r="V22" s="6015" t="s">
        <v>2385</v>
      </c>
      <c r="W22" s="6010" t="s">
        <v>2385</v>
      </c>
      <c r="X22" s="6012" t="s">
        <v>2385</v>
      </c>
      <c r="Y22" s="6011" t="s">
        <v>3</v>
      </c>
      <c r="Z22" s="5928" t="s">
        <v>2</v>
      </c>
      <c r="AA22" s="6008" t="s">
        <v>3</v>
      </c>
      <c r="AB22" s="6004" t="s">
        <v>2385</v>
      </c>
      <c r="AC22" s="6013" t="s">
        <v>2385</v>
      </c>
      <c r="AD22" s="6065" t="s">
        <v>3</v>
      </c>
      <c r="AE22" s="6003" t="s">
        <v>4</v>
      </c>
      <c r="AF22" s="6003" t="s">
        <v>4</v>
      </c>
      <c r="AG22" s="6004" t="s">
        <v>2385</v>
      </c>
      <c r="AH22" s="5926" t="s">
        <v>2</v>
      </c>
      <c r="AI22" s="6004" t="s">
        <v>2385</v>
      </c>
      <c r="AJ22" s="6110" t="s">
        <v>3</v>
      </c>
      <c r="AK22" s="6001" t="s">
        <v>2</v>
      </c>
      <c r="AL22" s="6019" t="s">
        <v>2</v>
      </c>
      <c r="AM22" s="6019" t="s">
        <v>2</v>
      </c>
      <c r="AN22" s="6019" t="s">
        <v>2</v>
      </c>
      <c r="AO22" s="6018" t="s">
        <v>2385</v>
      </c>
      <c r="AP22" s="6018" t="s">
        <v>2385</v>
      </c>
      <c r="AQ22" s="6111" t="s">
        <v>4</v>
      </c>
      <c r="AR22" s="12">
        <f t="shared" ca="1" si="0"/>
        <v>9</v>
      </c>
      <c r="AS22" s="13">
        <f t="shared" ca="1" si="1"/>
        <v>5</v>
      </c>
      <c r="AT22" s="13">
        <f t="shared" ca="1" si="2"/>
        <v>5</v>
      </c>
      <c r="AU22" s="13">
        <f t="shared" ca="1" si="3"/>
        <v>10</v>
      </c>
      <c r="AV22" s="13">
        <f t="shared" ca="1" si="4"/>
        <v>1</v>
      </c>
      <c r="AW22" s="13">
        <f t="shared" si="5"/>
        <v>1</v>
      </c>
      <c r="AX22" s="13">
        <v>2</v>
      </c>
      <c r="AY22" s="14">
        <f t="shared" ca="1" si="6"/>
        <v>21</v>
      </c>
      <c r="AZ22" s="5836"/>
      <c r="BA22" s="5836"/>
      <c r="BB22" s="5836"/>
      <c r="BC22" s="5836"/>
      <c r="BD22" s="5836"/>
      <c r="BE22" s="5836"/>
      <c r="BF22" s="5836"/>
      <c r="BG22" s="5836"/>
      <c r="BH22" s="5836"/>
      <c r="BI22" s="5836"/>
    </row>
    <row r="23" spans="1:61" ht="17.25" customHeight="1">
      <c r="A23" s="6112" t="s">
        <v>2387</v>
      </c>
      <c r="B23" s="5979" t="s">
        <v>2</v>
      </c>
      <c r="C23" s="5933" t="s">
        <v>2</v>
      </c>
      <c r="D23" s="5933" t="s">
        <v>2</v>
      </c>
      <c r="E23" s="5933" t="s">
        <v>2</v>
      </c>
      <c r="F23" s="5933" t="s">
        <v>2</v>
      </c>
      <c r="G23" s="5989" t="s">
        <v>2385</v>
      </c>
      <c r="H23" s="6075" t="s">
        <v>2385</v>
      </c>
      <c r="I23" s="5973" t="s">
        <v>2</v>
      </c>
      <c r="J23" s="5974" t="s">
        <v>2</v>
      </c>
      <c r="K23" s="6058" t="s">
        <v>58</v>
      </c>
      <c r="L23" s="5974" t="s">
        <v>2</v>
      </c>
      <c r="M23" s="5974" t="s">
        <v>2</v>
      </c>
      <c r="N23" s="6024" t="s">
        <v>2385</v>
      </c>
      <c r="O23" s="6029" t="s">
        <v>2385</v>
      </c>
      <c r="P23" s="6030" t="s">
        <v>2</v>
      </c>
      <c r="Q23" s="5974" t="s">
        <v>2</v>
      </c>
      <c r="R23" s="5974" t="s">
        <v>2</v>
      </c>
      <c r="S23" s="6113" t="s">
        <v>2386</v>
      </c>
      <c r="T23" s="5974" t="s">
        <v>2</v>
      </c>
      <c r="U23" s="6024" t="s">
        <v>2385</v>
      </c>
      <c r="V23" s="5977" t="s">
        <v>2385</v>
      </c>
      <c r="W23" s="6032" t="s">
        <v>2385</v>
      </c>
      <c r="X23" s="6114" t="s">
        <v>1047</v>
      </c>
      <c r="Y23" s="6033" t="s">
        <v>2385</v>
      </c>
      <c r="Z23" s="5974" t="s">
        <v>2</v>
      </c>
      <c r="AA23" s="5974" t="s">
        <v>2</v>
      </c>
      <c r="AB23" s="6024" t="s">
        <v>2385</v>
      </c>
      <c r="AC23" s="6115" t="s">
        <v>2385</v>
      </c>
      <c r="AD23" s="6030" t="s">
        <v>2</v>
      </c>
      <c r="AE23" s="5974" t="s">
        <v>2</v>
      </c>
      <c r="AF23" s="5974" t="s">
        <v>2</v>
      </c>
      <c r="AG23" s="5974" t="s">
        <v>2</v>
      </c>
      <c r="AH23" s="5974" t="s">
        <v>2</v>
      </c>
      <c r="AI23" s="6024" t="s">
        <v>2385</v>
      </c>
      <c r="AJ23" s="5977" t="s">
        <v>2385</v>
      </c>
      <c r="AK23" s="5973" t="s">
        <v>2</v>
      </c>
      <c r="AL23" s="6038" t="s">
        <v>2</v>
      </c>
      <c r="AM23" s="6038" t="s">
        <v>2</v>
      </c>
      <c r="AN23" s="6038" t="s">
        <v>2</v>
      </c>
      <c r="AO23" s="6038" t="s">
        <v>2</v>
      </c>
      <c r="AP23" s="6080" t="s">
        <v>2385</v>
      </c>
      <c r="AQ23" s="6040" t="s">
        <v>2385</v>
      </c>
      <c r="AR23" s="12">
        <f t="shared" ca="1" si="0"/>
        <v>17</v>
      </c>
      <c r="AS23" s="13">
        <f t="shared" ca="1" si="1"/>
        <v>0</v>
      </c>
      <c r="AT23" s="13">
        <f t="shared" ca="1" si="2"/>
        <v>0</v>
      </c>
      <c r="AU23" s="13">
        <f t="shared" ca="1" si="3"/>
        <v>11</v>
      </c>
      <c r="AV23" s="13">
        <f t="shared" ca="1" si="4"/>
        <v>1</v>
      </c>
      <c r="AW23" s="13">
        <f t="shared" si="5"/>
        <v>1</v>
      </c>
      <c r="AX23" s="13">
        <v>0</v>
      </c>
      <c r="AY23" s="14">
        <f t="shared" ca="1" si="6"/>
        <v>1</v>
      </c>
      <c r="AZ23" s="5836"/>
      <c r="BA23" s="5836"/>
      <c r="BB23" s="5836"/>
      <c r="BC23" s="5836"/>
      <c r="BD23" s="5836"/>
      <c r="BE23" s="5836"/>
      <c r="BF23" s="5836"/>
      <c r="BG23" s="5836"/>
      <c r="BH23" s="5836"/>
      <c r="BI23" s="5836"/>
    </row>
    <row r="24" spans="1:61" ht="17.25" customHeight="1">
      <c r="A24" s="6116" t="s">
        <v>2406</v>
      </c>
      <c r="B24" s="5925" t="s">
        <v>2</v>
      </c>
      <c r="C24" s="5926" t="s">
        <v>2</v>
      </c>
      <c r="D24" s="5926" t="s">
        <v>2</v>
      </c>
      <c r="E24" s="5926" t="s">
        <v>2</v>
      </c>
      <c r="F24" s="5926" t="s">
        <v>2</v>
      </c>
      <c r="G24" s="5929" t="s">
        <v>2385</v>
      </c>
      <c r="H24" s="5930" t="s">
        <v>2385</v>
      </c>
      <c r="I24" s="5925" t="s">
        <v>2</v>
      </c>
      <c r="J24" s="5926" t="s">
        <v>2</v>
      </c>
      <c r="K24" s="5926" t="s">
        <v>2</v>
      </c>
      <c r="L24" s="5926" t="s">
        <v>2</v>
      </c>
      <c r="M24" s="5926" t="s">
        <v>2</v>
      </c>
      <c r="N24" s="5938" t="s">
        <v>2385</v>
      </c>
      <c r="O24" s="5934" t="s">
        <v>2385</v>
      </c>
      <c r="P24" s="5935" t="s">
        <v>2</v>
      </c>
      <c r="Q24" s="5926" t="s">
        <v>2</v>
      </c>
      <c r="R24" s="5926" t="s">
        <v>2</v>
      </c>
      <c r="S24" s="5926" t="s">
        <v>2</v>
      </c>
      <c r="T24" s="5926" t="s">
        <v>2</v>
      </c>
      <c r="U24" s="5926" t="s">
        <v>2</v>
      </c>
      <c r="V24" s="5929" t="s">
        <v>2385</v>
      </c>
      <c r="W24" s="6059" t="s">
        <v>1047</v>
      </c>
      <c r="X24" s="5941" t="s">
        <v>2385</v>
      </c>
      <c r="Y24" s="5941" t="s">
        <v>2385</v>
      </c>
      <c r="Z24" s="5938" t="s">
        <v>2385</v>
      </c>
      <c r="AA24" s="6043" t="s">
        <v>2394</v>
      </c>
      <c r="AB24" s="5938" t="s">
        <v>2385</v>
      </c>
      <c r="AC24" s="5943" t="s">
        <v>2385</v>
      </c>
      <c r="AD24" s="5935" t="s">
        <v>2</v>
      </c>
      <c r="AE24" s="5926" t="s">
        <v>2</v>
      </c>
      <c r="AF24" s="5926" t="s">
        <v>2</v>
      </c>
      <c r="AG24" s="5926" t="s">
        <v>2438</v>
      </c>
      <c r="AH24" s="5926" t="s">
        <v>2</v>
      </c>
      <c r="AI24" s="5938" t="s">
        <v>2385</v>
      </c>
      <c r="AJ24" s="5929" t="s">
        <v>2385</v>
      </c>
      <c r="AK24" s="5925" t="s">
        <v>2</v>
      </c>
      <c r="AL24" s="5947" t="s">
        <v>2</v>
      </c>
      <c r="AM24" s="5947" t="s">
        <v>2</v>
      </c>
      <c r="AN24" s="5947" t="s">
        <v>2</v>
      </c>
      <c r="AO24" s="5947" t="s">
        <v>2</v>
      </c>
      <c r="AP24" s="5161" t="s">
        <v>2385</v>
      </c>
      <c r="AQ24" s="5949" t="s">
        <v>2385</v>
      </c>
      <c r="AR24" s="12">
        <f t="shared" ca="1" si="0"/>
        <v>17</v>
      </c>
      <c r="AS24" s="13">
        <f t="shared" ca="1" si="1"/>
        <v>0</v>
      </c>
      <c r="AT24" s="13">
        <f t="shared" ca="1" si="2"/>
        <v>0</v>
      </c>
      <c r="AU24" s="13">
        <f t="shared" ca="1" si="3"/>
        <v>11</v>
      </c>
      <c r="AV24" s="13">
        <f t="shared" ca="1" si="4"/>
        <v>1</v>
      </c>
      <c r="AW24" s="13">
        <f t="shared" si="5"/>
        <v>1</v>
      </c>
      <c r="AX24" s="13">
        <v>0</v>
      </c>
      <c r="AY24" s="14">
        <f t="shared" ca="1" si="6"/>
        <v>1</v>
      </c>
      <c r="AZ24" s="5836"/>
      <c r="BA24" s="5836"/>
      <c r="BB24" s="5836"/>
      <c r="BC24" s="5836"/>
      <c r="BD24" s="5836"/>
      <c r="BE24" s="5836"/>
      <c r="BF24" s="5836"/>
      <c r="BG24" s="5836"/>
      <c r="BH24" s="5836"/>
      <c r="BI24" s="5836"/>
    </row>
    <row r="25" spans="1:61" ht="17.25" customHeight="1">
      <c r="A25" s="6117" t="s">
        <v>2407</v>
      </c>
      <c r="B25" s="6083" t="s">
        <v>3</v>
      </c>
      <c r="C25" s="5926" t="s">
        <v>2</v>
      </c>
      <c r="D25" s="5926" t="s">
        <v>2</v>
      </c>
      <c r="E25" s="5926" t="s">
        <v>2</v>
      </c>
      <c r="F25" s="5926" t="s">
        <v>2</v>
      </c>
      <c r="G25" s="5929" t="s">
        <v>2385</v>
      </c>
      <c r="H25" s="5930" t="s">
        <v>2385</v>
      </c>
      <c r="I25" s="5925" t="s">
        <v>2</v>
      </c>
      <c r="J25" s="5926" t="s">
        <v>2</v>
      </c>
      <c r="K25" s="5928" t="s">
        <v>2</v>
      </c>
      <c r="L25" s="5926" t="s">
        <v>2</v>
      </c>
      <c r="M25" s="5926" t="s">
        <v>2</v>
      </c>
      <c r="N25" s="5938" t="s">
        <v>2385</v>
      </c>
      <c r="O25" s="6118" t="s">
        <v>1047</v>
      </c>
      <c r="P25" s="5935" t="s">
        <v>2</v>
      </c>
      <c r="Q25" s="5938" t="s">
        <v>2385</v>
      </c>
      <c r="R25" s="5927" t="s">
        <v>3</v>
      </c>
      <c r="S25" s="5927" t="s">
        <v>3</v>
      </c>
      <c r="T25" s="5926" t="s">
        <v>2</v>
      </c>
      <c r="U25" s="5938" t="s">
        <v>2385</v>
      </c>
      <c r="V25" s="5929" t="s">
        <v>2385</v>
      </c>
      <c r="W25" s="5997" t="s">
        <v>2385</v>
      </c>
      <c r="X25" s="6119" t="s">
        <v>2408</v>
      </c>
      <c r="Y25" s="6119" t="s">
        <v>2408</v>
      </c>
      <c r="Z25" s="5928" t="s">
        <v>2</v>
      </c>
      <c r="AA25" s="5926" t="s">
        <v>2</v>
      </c>
      <c r="AB25" s="5938" t="s">
        <v>2385</v>
      </c>
      <c r="AC25" s="5943" t="s">
        <v>2385</v>
      </c>
      <c r="AD25" s="6058" t="s">
        <v>58</v>
      </c>
      <c r="AE25" s="5938" t="s">
        <v>2385</v>
      </c>
      <c r="AF25" s="5926" t="s">
        <v>2</v>
      </c>
      <c r="AG25" s="5926" t="s">
        <v>2</v>
      </c>
      <c r="AH25" s="5926" t="s">
        <v>2</v>
      </c>
      <c r="AI25" s="5942" t="s">
        <v>1047</v>
      </c>
      <c r="AJ25" s="5929" t="s">
        <v>2385</v>
      </c>
      <c r="AK25" s="5925" t="s">
        <v>2</v>
      </c>
      <c r="AL25" s="5947" t="s">
        <v>2</v>
      </c>
      <c r="AM25" s="5947" t="s">
        <v>2</v>
      </c>
      <c r="AN25" s="5947" t="s">
        <v>2</v>
      </c>
      <c r="AO25" s="5947" t="s">
        <v>2</v>
      </c>
      <c r="AP25" s="5161" t="s">
        <v>2385</v>
      </c>
      <c r="AQ25" s="5949" t="s">
        <v>2385</v>
      </c>
      <c r="AR25" s="12">
        <f t="shared" ca="1" si="0"/>
        <v>14</v>
      </c>
      <c r="AS25" s="13">
        <f t="shared" ca="1" si="1"/>
        <v>2</v>
      </c>
      <c r="AT25" s="13">
        <f t="shared" ca="1" si="2"/>
        <v>0</v>
      </c>
      <c r="AU25" s="13">
        <f t="shared" ca="1" si="3"/>
        <v>10</v>
      </c>
      <c r="AV25" s="13">
        <f t="shared" ca="1" si="4"/>
        <v>4</v>
      </c>
      <c r="AW25" s="13">
        <f t="shared" si="5"/>
        <v>2</v>
      </c>
      <c r="AX25" s="13">
        <v>2</v>
      </c>
      <c r="AY25" s="14">
        <f t="shared" ca="1" si="6"/>
        <v>8</v>
      </c>
      <c r="AZ25" s="5836"/>
      <c r="BA25" s="5836"/>
      <c r="BB25" s="5836"/>
      <c r="BC25" s="5836"/>
      <c r="BD25" s="5836"/>
      <c r="BE25" s="5836"/>
      <c r="BF25" s="5836"/>
      <c r="BG25" s="5836"/>
      <c r="BH25" s="5836"/>
      <c r="BI25" s="5836"/>
    </row>
    <row r="26" spans="1:61" ht="17.25" customHeight="1" thickBot="1">
      <c r="A26" s="6120" t="s">
        <v>2409</v>
      </c>
      <c r="B26" s="5925" t="s">
        <v>2</v>
      </c>
      <c r="C26" s="5926" t="s">
        <v>2</v>
      </c>
      <c r="D26" s="5927" t="s">
        <v>3</v>
      </c>
      <c r="E26" s="5926" t="s">
        <v>2</v>
      </c>
      <c r="F26" s="5928" t="s">
        <v>2</v>
      </c>
      <c r="G26" s="5929" t="s">
        <v>2385</v>
      </c>
      <c r="H26" s="5930" t="s">
        <v>2385</v>
      </c>
      <c r="I26" s="5925" t="s">
        <v>2</v>
      </c>
      <c r="J26" s="5926" t="s">
        <v>2</v>
      </c>
      <c r="K26" s="5926" t="s">
        <v>2</v>
      </c>
      <c r="L26" s="5961" t="s">
        <v>2</v>
      </c>
      <c r="M26" s="5927" t="s">
        <v>3</v>
      </c>
      <c r="N26" s="5938" t="s">
        <v>2385</v>
      </c>
      <c r="O26" s="6118" t="s">
        <v>1047</v>
      </c>
      <c r="P26" s="6121" t="s">
        <v>2</v>
      </c>
      <c r="Q26" s="5926" t="s">
        <v>2</v>
      </c>
      <c r="R26" s="5938" t="s">
        <v>2385</v>
      </c>
      <c r="S26" s="5928" t="s">
        <v>2</v>
      </c>
      <c r="T26" s="5927" t="s">
        <v>3</v>
      </c>
      <c r="U26" s="5938" t="s">
        <v>2385</v>
      </c>
      <c r="V26" s="5929" t="s">
        <v>2385</v>
      </c>
      <c r="W26" s="6059" t="s">
        <v>1047</v>
      </c>
      <c r="X26" s="5941" t="s">
        <v>2385</v>
      </c>
      <c r="Y26" s="5941" t="s">
        <v>2385</v>
      </c>
      <c r="Z26" s="5927" t="s">
        <v>3</v>
      </c>
      <c r="AA26" s="5926" t="s">
        <v>2</v>
      </c>
      <c r="AB26" s="5938" t="s">
        <v>2385</v>
      </c>
      <c r="AC26" s="5943" t="s">
        <v>2385</v>
      </c>
      <c r="AD26" s="5935" t="s">
        <v>2</v>
      </c>
      <c r="AE26" s="5938" t="s">
        <v>2385</v>
      </c>
      <c r="AF26" s="5926" t="s">
        <v>2</v>
      </c>
      <c r="AG26" s="5927" t="s">
        <v>3</v>
      </c>
      <c r="AH26" s="5926" t="s">
        <v>2</v>
      </c>
      <c r="AI26" s="5942" t="s">
        <v>1047</v>
      </c>
      <c r="AJ26" s="5929" t="s">
        <v>2385</v>
      </c>
      <c r="AK26" s="5925" t="s">
        <v>2</v>
      </c>
      <c r="AL26" s="5947" t="s">
        <v>2</v>
      </c>
      <c r="AM26" s="5947" t="s">
        <v>2</v>
      </c>
      <c r="AN26" s="5947" t="s">
        <v>2</v>
      </c>
      <c r="AO26" s="5947" t="s">
        <v>2</v>
      </c>
      <c r="AP26" s="5161" t="s">
        <v>2385</v>
      </c>
      <c r="AQ26" s="5949" t="s">
        <v>2385</v>
      </c>
      <c r="AR26" s="12">
        <f t="shared" ca="1" si="0"/>
        <v>12</v>
      </c>
      <c r="AS26" s="13">
        <f t="shared" ca="1" si="1"/>
        <v>4</v>
      </c>
      <c r="AT26" s="13">
        <f t="shared" ca="1" si="2"/>
        <v>0</v>
      </c>
      <c r="AU26" s="13">
        <f t="shared" ca="1" si="3"/>
        <v>11</v>
      </c>
      <c r="AV26" s="13">
        <f t="shared" ca="1" si="4"/>
        <v>3</v>
      </c>
      <c r="AW26" s="13">
        <f t="shared" si="5"/>
        <v>1</v>
      </c>
      <c r="AX26" s="13">
        <v>2</v>
      </c>
      <c r="AY26" s="14">
        <f t="shared" ca="1" si="6"/>
        <v>11</v>
      </c>
      <c r="AZ26" s="5836"/>
      <c r="BA26" s="5836"/>
      <c r="BB26" s="5836"/>
      <c r="BC26" s="5836"/>
      <c r="BD26" s="5836"/>
      <c r="BE26" s="5836"/>
      <c r="BF26" s="5836"/>
      <c r="BG26" s="5836"/>
      <c r="BH26" s="5836"/>
      <c r="BI26" s="5836"/>
    </row>
    <row r="27" spans="1:61" ht="17.25" customHeight="1" thickBot="1">
      <c r="A27" s="6122" t="s">
        <v>2410</v>
      </c>
      <c r="B27" s="5925" t="s">
        <v>2</v>
      </c>
      <c r="C27" s="5927" t="s">
        <v>3</v>
      </c>
      <c r="D27" s="5938" t="s">
        <v>2385</v>
      </c>
      <c r="E27" s="5928" t="s">
        <v>2</v>
      </c>
      <c r="F27" s="5926" t="s">
        <v>2</v>
      </c>
      <c r="G27" s="5929" t="s">
        <v>2385</v>
      </c>
      <c r="H27" s="5930" t="s">
        <v>2385</v>
      </c>
      <c r="I27" s="5925" t="s">
        <v>2</v>
      </c>
      <c r="J27" s="5926" t="s">
        <v>2</v>
      </c>
      <c r="K27" s="5928" t="s">
        <v>2</v>
      </c>
      <c r="L27" s="5927" t="s">
        <v>3</v>
      </c>
      <c r="M27" s="5926" t="s">
        <v>2</v>
      </c>
      <c r="N27" s="5938" t="s">
        <v>2385</v>
      </c>
      <c r="O27" s="5934" t="s">
        <v>2385</v>
      </c>
      <c r="P27" s="6058" t="s">
        <v>58</v>
      </c>
      <c r="Q27" s="5938" t="s">
        <v>2385</v>
      </c>
      <c r="R27" s="5926" t="s">
        <v>2</v>
      </c>
      <c r="S27" s="5926" t="s">
        <v>2</v>
      </c>
      <c r="T27" s="5926" t="s">
        <v>2</v>
      </c>
      <c r="U27" s="5942" t="s">
        <v>1047</v>
      </c>
      <c r="V27" s="5929" t="s">
        <v>2385</v>
      </c>
      <c r="W27" s="5997" t="s">
        <v>2385</v>
      </c>
      <c r="X27" s="5941" t="s">
        <v>2385</v>
      </c>
      <c r="Y27" s="5941" t="s">
        <v>2385</v>
      </c>
      <c r="Z27" s="5926" t="s">
        <v>2</v>
      </c>
      <c r="AA27" s="5926" t="s">
        <v>2</v>
      </c>
      <c r="AB27" s="5938" t="s">
        <v>2385</v>
      </c>
      <c r="AC27" s="5943" t="s">
        <v>2385</v>
      </c>
      <c r="AD27" s="5935" t="s">
        <v>2</v>
      </c>
      <c r="AE27" s="5926" t="s">
        <v>2</v>
      </c>
      <c r="AF27" s="5952" t="s">
        <v>2</v>
      </c>
      <c r="AG27" s="5926" t="s">
        <v>2</v>
      </c>
      <c r="AH27" s="5927" t="s">
        <v>3</v>
      </c>
      <c r="AI27" s="5938" t="s">
        <v>2385</v>
      </c>
      <c r="AJ27" s="6123" t="s">
        <v>1047</v>
      </c>
      <c r="AK27" s="5925" t="s">
        <v>2</v>
      </c>
      <c r="AL27" s="5947" t="s">
        <v>2</v>
      </c>
      <c r="AM27" s="5161" t="s">
        <v>2385</v>
      </c>
      <c r="AN27" s="5947" t="s">
        <v>2</v>
      </c>
      <c r="AO27" s="5947" t="s">
        <v>2</v>
      </c>
      <c r="AP27" s="5161" t="s">
        <v>2385</v>
      </c>
      <c r="AQ27" s="5949" t="s">
        <v>2385</v>
      </c>
      <c r="AR27" s="12">
        <f t="shared" ca="1" si="0"/>
        <v>15</v>
      </c>
      <c r="AS27" s="13">
        <f t="shared" ca="1" si="1"/>
        <v>2</v>
      </c>
      <c r="AT27" s="13">
        <f t="shared" ca="1" si="2"/>
        <v>0</v>
      </c>
      <c r="AU27" s="13">
        <f t="shared" ca="1" si="3"/>
        <v>11</v>
      </c>
      <c r="AV27" s="13">
        <f t="shared" ca="1" si="4"/>
        <v>2</v>
      </c>
      <c r="AW27" s="13">
        <f t="shared" si="5"/>
        <v>0</v>
      </c>
      <c r="AX27" s="13">
        <v>2</v>
      </c>
      <c r="AY27" s="14">
        <f t="shared" ca="1" si="6"/>
        <v>6</v>
      </c>
      <c r="AZ27" s="5836"/>
      <c r="BA27" s="5836"/>
      <c r="BB27" s="5836"/>
      <c r="BC27" s="5836"/>
      <c r="BD27" s="5836"/>
      <c r="BE27" s="5836"/>
      <c r="BF27" s="5836"/>
      <c r="BG27" s="5836"/>
      <c r="BH27" s="5836"/>
      <c r="BI27" s="5836"/>
    </row>
    <row r="28" spans="1:61" ht="17.25" customHeight="1">
      <c r="A28" s="6120" t="s">
        <v>2388</v>
      </c>
      <c r="B28" s="5925" t="s">
        <v>2</v>
      </c>
      <c r="C28" s="5926" t="s">
        <v>2</v>
      </c>
      <c r="D28" s="5938" t="s">
        <v>2385</v>
      </c>
      <c r="E28" s="5926" t="s">
        <v>2</v>
      </c>
      <c r="F28" s="5927" t="s">
        <v>3</v>
      </c>
      <c r="G28" s="5929" t="s">
        <v>2385</v>
      </c>
      <c r="H28" s="5930" t="s">
        <v>2385</v>
      </c>
      <c r="I28" s="6063" t="s">
        <v>2</v>
      </c>
      <c r="J28" s="5926" t="s">
        <v>2</v>
      </c>
      <c r="K28" s="5927" t="s">
        <v>3</v>
      </c>
      <c r="L28" s="5926" t="s">
        <v>2</v>
      </c>
      <c r="M28" s="5926" t="s">
        <v>2</v>
      </c>
      <c r="N28" s="5938" t="s">
        <v>2385</v>
      </c>
      <c r="O28" s="5934" t="s">
        <v>2385</v>
      </c>
      <c r="P28" s="5935" t="s">
        <v>2</v>
      </c>
      <c r="Q28" s="5938" t="s">
        <v>2385</v>
      </c>
      <c r="R28" s="5928" t="s">
        <v>2</v>
      </c>
      <c r="S28" s="5926" t="s">
        <v>2451</v>
      </c>
      <c r="T28" s="5928" t="s">
        <v>2</v>
      </c>
      <c r="U28" s="5942" t="s">
        <v>1047</v>
      </c>
      <c r="V28" s="5929" t="s">
        <v>2385</v>
      </c>
      <c r="W28" s="5941" t="s">
        <v>2385</v>
      </c>
      <c r="X28" s="5941" t="s">
        <v>2385</v>
      </c>
      <c r="Y28" s="5941" t="s">
        <v>2385</v>
      </c>
      <c r="Z28" s="5926" t="s">
        <v>2</v>
      </c>
      <c r="AA28" s="5926" t="s">
        <v>2</v>
      </c>
      <c r="AB28" s="5938" t="s">
        <v>2385</v>
      </c>
      <c r="AC28" s="5943" t="s">
        <v>2385</v>
      </c>
      <c r="AD28" s="5935" t="s">
        <v>2</v>
      </c>
      <c r="AE28" s="5926" t="s">
        <v>2</v>
      </c>
      <c r="AF28" s="5927" t="s">
        <v>3</v>
      </c>
      <c r="AG28" s="5926" t="s">
        <v>2</v>
      </c>
      <c r="AH28" s="5926" t="s">
        <v>2</v>
      </c>
      <c r="AI28" s="5938" t="s">
        <v>2385</v>
      </c>
      <c r="AJ28" s="6123" t="s">
        <v>2437</v>
      </c>
      <c r="AK28" s="5925" t="s">
        <v>2</v>
      </c>
      <c r="AL28" s="5947" t="s">
        <v>2</v>
      </c>
      <c r="AM28" s="5161" t="s">
        <v>2385</v>
      </c>
      <c r="AN28" s="5947" t="s">
        <v>2</v>
      </c>
      <c r="AO28" s="5947" t="s">
        <v>2</v>
      </c>
      <c r="AP28" s="5161" t="s">
        <v>2385</v>
      </c>
      <c r="AQ28" s="5949" t="s">
        <v>2385</v>
      </c>
      <c r="AR28" s="12">
        <f t="shared" ca="1" si="0"/>
        <v>15</v>
      </c>
      <c r="AS28" s="13">
        <f t="shared" ca="1" si="1"/>
        <v>2</v>
      </c>
      <c r="AT28" s="13">
        <f t="shared" ca="1" si="2"/>
        <v>0</v>
      </c>
      <c r="AU28" s="13">
        <f t="shared" ca="1" si="3"/>
        <v>10</v>
      </c>
      <c r="AV28" s="13">
        <f t="shared" ca="1" si="4"/>
        <v>3</v>
      </c>
      <c r="AW28" s="13">
        <f t="shared" si="5"/>
        <v>0</v>
      </c>
      <c r="AX28" s="13">
        <v>3</v>
      </c>
      <c r="AY28" s="14">
        <f t="shared" ca="1" si="6"/>
        <v>7</v>
      </c>
      <c r="AZ28" s="5836"/>
      <c r="BA28" s="5836"/>
      <c r="BB28" s="5836"/>
      <c r="BC28" s="5836"/>
      <c r="BD28" s="5836"/>
      <c r="BE28" s="5836"/>
      <c r="BF28" s="5836"/>
      <c r="BG28" s="5836"/>
      <c r="BH28" s="5836"/>
      <c r="BI28" s="5836"/>
    </row>
    <row r="29" spans="1:61" ht="16.149999999999999" customHeight="1">
      <c r="A29" s="6122" t="s">
        <v>2411</v>
      </c>
      <c r="B29" s="5925" t="s">
        <v>2</v>
      </c>
      <c r="C29" s="5938" t="s">
        <v>2385</v>
      </c>
      <c r="D29" s="5928" t="s">
        <v>2</v>
      </c>
      <c r="E29" s="5926" t="s">
        <v>2</v>
      </c>
      <c r="F29" s="5926" t="s">
        <v>2</v>
      </c>
      <c r="G29" s="6123" t="s">
        <v>1047</v>
      </c>
      <c r="H29" s="5930" t="s">
        <v>2385</v>
      </c>
      <c r="I29" s="5926" t="s">
        <v>2</v>
      </c>
      <c r="J29" s="5927" t="s">
        <v>3</v>
      </c>
      <c r="K29" s="5926" t="s">
        <v>2</v>
      </c>
      <c r="L29" s="6138" t="s">
        <v>2444</v>
      </c>
      <c r="M29" s="6138" t="s">
        <v>2444</v>
      </c>
      <c r="N29" s="5938" t="s">
        <v>2385</v>
      </c>
      <c r="O29" s="5934" t="s">
        <v>2385</v>
      </c>
      <c r="P29" s="6065" t="s">
        <v>3</v>
      </c>
      <c r="Q29" s="5926" t="s">
        <v>2</v>
      </c>
      <c r="R29" s="5938" t="s">
        <v>2385</v>
      </c>
      <c r="S29" s="5926" t="s">
        <v>15</v>
      </c>
      <c r="T29" s="5928" t="s">
        <v>2</v>
      </c>
      <c r="U29" s="5938" t="s">
        <v>2385</v>
      </c>
      <c r="V29" s="6123" t="s">
        <v>1047</v>
      </c>
      <c r="W29" s="5997" t="s">
        <v>2385</v>
      </c>
      <c r="X29" s="6119" t="s">
        <v>2408</v>
      </c>
      <c r="Y29" s="5941" t="s">
        <v>2385</v>
      </c>
      <c r="Z29" s="5926" t="s">
        <v>2</v>
      </c>
      <c r="AA29" s="5927" t="s">
        <v>3</v>
      </c>
      <c r="AB29" s="5938" t="s">
        <v>2385</v>
      </c>
      <c r="AC29" s="5943" t="s">
        <v>2385</v>
      </c>
      <c r="AD29" s="6121" t="s">
        <v>2453</v>
      </c>
      <c r="AE29" s="5926" t="s">
        <v>2</v>
      </c>
      <c r="AF29" s="5926" t="s">
        <v>2</v>
      </c>
      <c r="AG29" s="5926" t="s">
        <v>2</v>
      </c>
      <c r="AH29" s="5926" t="s">
        <v>2</v>
      </c>
      <c r="AI29" s="5938" t="s">
        <v>2385</v>
      </c>
      <c r="AJ29" s="5929" t="s">
        <v>2385</v>
      </c>
      <c r="AK29" s="5925" t="s">
        <v>2</v>
      </c>
      <c r="AL29" s="5947" t="s">
        <v>2</v>
      </c>
      <c r="AM29" s="5947" t="s">
        <v>2</v>
      </c>
      <c r="AN29" s="5947" t="s">
        <v>2</v>
      </c>
      <c r="AO29" s="5947" t="s">
        <v>2</v>
      </c>
      <c r="AP29" s="5161" t="s">
        <v>2385</v>
      </c>
      <c r="AQ29" s="6124" t="s">
        <v>1047</v>
      </c>
      <c r="AR29" s="12">
        <f t="shared" ca="1" si="0"/>
        <v>13</v>
      </c>
      <c r="AS29" s="13">
        <f t="shared" ca="1" si="1"/>
        <v>4</v>
      </c>
      <c r="AT29" s="13">
        <f t="shared" ca="1" si="2"/>
        <v>0</v>
      </c>
      <c r="AU29" s="13">
        <f t="shared" ca="1" si="3"/>
        <v>11</v>
      </c>
      <c r="AV29" s="13">
        <f t="shared" ca="1" si="4"/>
        <v>2</v>
      </c>
      <c r="AW29" s="13">
        <f t="shared" si="5"/>
        <v>1</v>
      </c>
      <c r="AX29" s="13">
        <v>2</v>
      </c>
      <c r="AY29" s="14">
        <f t="shared" ca="1" si="6"/>
        <v>10</v>
      </c>
      <c r="AZ29" s="5836"/>
      <c r="BA29" s="5836"/>
      <c r="BB29" s="5836"/>
      <c r="BC29" s="5836"/>
      <c r="BD29" s="5836"/>
      <c r="BE29" s="5836"/>
      <c r="BF29" s="5836"/>
      <c r="BG29" s="5836"/>
      <c r="BH29" s="5836"/>
      <c r="BI29" s="5836"/>
    </row>
    <row r="30" spans="1:61" ht="17.25" customHeight="1">
      <c r="A30" s="6117" t="s">
        <v>2412</v>
      </c>
      <c r="B30" s="5925" t="s">
        <v>2</v>
      </c>
      <c r="C30" s="5938" t="s">
        <v>2385</v>
      </c>
      <c r="D30" s="5926" t="s">
        <v>2</v>
      </c>
      <c r="E30" s="5926" t="s">
        <v>2</v>
      </c>
      <c r="F30" s="5926" t="s">
        <v>2</v>
      </c>
      <c r="G30" s="6123" t="s">
        <v>1047</v>
      </c>
      <c r="H30" s="5930" t="s">
        <v>2385</v>
      </c>
      <c r="I30" s="5925" t="s">
        <v>2</v>
      </c>
      <c r="J30" s="5926" t="s">
        <v>2</v>
      </c>
      <c r="K30" s="5926" t="s">
        <v>2</v>
      </c>
      <c r="L30" s="5926" t="s">
        <v>2</v>
      </c>
      <c r="M30" s="5926" t="s">
        <v>2</v>
      </c>
      <c r="N30" s="5938" t="s">
        <v>2385</v>
      </c>
      <c r="O30" s="5934" t="s">
        <v>2385</v>
      </c>
      <c r="P30" s="5935" t="s">
        <v>2</v>
      </c>
      <c r="Q30" s="5926" t="s">
        <v>2</v>
      </c>
      <c r="R30" s="5926" t="s">
        <v>2</v>
      </c>
      <c r="S30" s="5926" t="s">
        <v>2451</v>
      </c>
      <c r="T30" s="5926" t="s">
        <v>2</v>
      </c>
      <c r="U30" s="5938" t="s">
        <v>2385</v>
      </c>
      <c r="V30" s="6123" t="s">
        <v>1047</v>
      </c>
      <c r="W30" s="5997" t="s">
        <v>2385</v>
      </c>
      <c r="X30" s="5941" t="s">
        <v>2385</v>
      </c>
      <c r="Y30" s="6119" t="s">
        <v>2408</v>
      </c>
      <c r="Z30" s="5938" t="s">
        <v>2385</v>
      </c>
      <c r="AA30" s="5926" t="s">
        <v>2</v>
      </c>
      <c r="AB30" s="5938" t="s">
        <v>2385</v>
      </c>
      <c r="AC30" s="5943" t="s">
        <v>2385</v>
      </c>
      <c r="AD30" s="5935" t="s">
        <v>2</v>
      </c>
      <c r="AE30" s="5926" t="s">
        <v>2</v>
      </c>
      <c r="AF30" s="5926" t="s">
        <v>2</v>
      </c>
      <c r="AG30" s="5926" t="s">
        <v>2</v>
      </c>
      <c r="AH30" s="5928" t="s">
        <v>2</v>
      </c>
      <c r="AI30" s="5938" t="s">
        <v>2385</v>
      </c>
      <c r="AJ30" s="5929" t="s">
        <v>2385</v>
      </c>
      <c r="AK30" s="5925" t="s">
        <v>2</v>
      </c>
      <c r="AL30" s="5947" t="s">
        <v>2</v>
      </c>
      <c r="AM30" s="5947" t="s">
        <v>2</v>
      </c>
      <c r="AN30" s="5947" t="s">
        <v>2</v>
      </c>
      <c r="AO30" s="5947" t="s">
        <v>2</v>
      </c>
      <c r="AP30" s="5161" t="s">
        <v>2385</v>
      </c>
      <c r="AQ30" s="6124" t="s">
        <v>1047</v>
      </c>
      <c r="AR30" s="12">
        <f t="shared" ca="1" si="0"/>
        <v>17</v>
      </c>
      <c r="AS30" s="13">
        <f t="shared" ca="1" si="1"/>
        <v>0</v>
      </c>
      <c r="AT30" s="13">
        <f t="shared" ca="1" si="2"/>
        <v>0</v>
      </c>
      <c r="AU30" s="13">
        <f t="shared" ca="1" si="3"/>
        <v>11</v>
      </c>
      <c r="AV30" s="13">
        <f t="shared" ca="1" si="4"/>
        <v>2</v>
      </c>
      <c r="AW30" s="13">
        <f t="shared" si="5"/>
        <v>1</v>
      </c>
      <c r="AX30" s="13">
        <v>2</v>
      </c>
      <c r="AY30" s="14">
        <f t="shared" ca="1" si="6"/>
        <v>2</v>
      </c>
      <c r="AZ30" s="5836"/>
      <c r="BA30" s="5836"/>
      <c r="BB30" s="5836"/>
      <c r="BC30" s="5836"/>
      <c r="BD30" s="5836"/>
      <c r="BE30" s="5836"/>
      <c r="BF30" s="5836"/>
      <c r="BG30" s="5836"/>
      <c r="BH30" s="5836"/>
      <c r="BI30" s="5836"/>
    </row>
    <row r="31" spans="1:61" ht="17.25" customHeight="1">
      <c r="A31" s="6117" t="s">
        <v>2413</v>
      </c>
      <c r="B31" s="5925" t="s">
        <v>2414</v>
      </c>
      <c r="C31" s="5928" t="s">
        <v>2</v>
      </c>
      <c r="D31" s="5926" t="s">
        <v>2</v>
      </c>
      <c r="E31" s="5927" t="s">
        <v>3</v>
      </c>
      <c r="F31" s="5926" t="s">
        <v>2</v>
      </c>
      <c r="G31" s="5929" t="s">
        <v>2385</v>
      </c>
      <c r="H31" s="6125" t="s">
        <v>1047</v>
      </c>
      <c r="I31" s="6083" t="s">
        <v>3</v>
      </c>
      <c r="J31" s="5926" t="s">
        <v>2</v>
      </c>
      <c r="K31" s="5926" t="s">
        <v>2</v>
      </c>
      <c r="L31" s="5926" t="s">
        <v>2</v>
      </c>
      <c r="M31" s="5938" t="s">
        <v>2385</v>
      </c>
      <c r="N31" s="5938" t="s">
        <v>2385</v>
      </c>
      <c r="O31" s="5934" t="s">
        <v>2385</v>
      </c>
      <c r="P31" s="5935" t="s">
        <v>2</v>
      </c>
      <c r="Q31" s="5927" t="s">
        <v>3</v>
      </c>
      <c r="R31" s="5926" t="s">
        <v>2</v>
      </c>
      <c r="S31" s="5926" t="s">
        <v>2</v>
      </c>
      <c r="T31" s="5926" t="s">
        <v>2</v>
      </c>
      <c r="U31" s="5938" t="s">
        <v>2385</v>
      </c>
      <c r="V31" s="5929" t="s">
        <v>2385</v>
      </c>
      <c r="W31" s="5997" t="s">
        <v>2385</v>
      </c>
      <c r="X31" s="5941" t="s">
        <v>2385</v>
      </c>
      <c r="Y31" s="6119" t="s">
        <v>2408</v>
      </c>
      <c r="Z31" s="5926" t="s">
        <v>2</v>
      </c>
      <c r="AA31" s="5926" t="s">
        <v>2</v>
      </c>
      <c r="AB31" s="5938" t="s">
        <v>2385</v>
      </c>
      <c r="AC31" s="6126" t="s">
        <v>1047</v>
      </c>
      <c r="AD31" s="5935" t="s">
        <v>2</v>
      </c>
      <c r="AE31" s="5927" t="s">
        <v>3</v>
      </c>
      <c r="AF31" s="5926" t="s">
        <v>2</v>
      </c>
      <c r="AG31" s="5928" t="s">
        <v>2</v>
      </c>
      <c r="AH31" s="5938" t="s">
        <v>2385</v>
      </c>
      <c r="AI31" s="5938" t="s">
        <v>2385</v>
      </c>
      <c r="AJ31" s="5929" t="s">
        <v>2385</v>
      </c>
      <c r="AK31" s="5925" t="s">
        <v>2</v>
      </c>
      <c r="AL31" s="5947" t="s">
        <v>2</v>
      </c>
      <c r="AM31" s="5947" t="s">
        <v>2</v>
      </c>
      <c r="AN31" s="5947" t="s">
        <v>2</v>
      </c>
      <c r="AO31" s="5947" t="s">
        <v>2</v>
      </c>
      <c r="AP31" s="5161" t="s">
        <v>2385</v>
      </c>
      <c r="AQ31" s="5949" t="s">
        <v>2385</v>
      </c>
      <c r="AR31" s="12">
        <f t="shared" ca="1" si="0"/>
        <v>13</v>
      </c>
      <c r="AS31" s="13">
        <f t="shared" ca="1" si="1"/>
        <v>3</v>
      </c>
      <c r="AT31" s="13">
        <f t="shared" ca="1" si="2"/>
        <v>0</v>
      </c>
      <c r="AU31" s="13">
        <f t="shared" ca="1" si="3"/>
        <v>11</v>
      </c>
      <c r="AV31" s="13">
        <f t="shared" ca="1" si="4"/>
        <v>3</v>
      </c>
      <c r="AW31" s="13">
        <f t="shared" si="5"/>
        <v>1</v>
      </c>
      <c r="AX31" s="13">
        <v>2</v>
      </c>
      <c r="AY31" s="14">
        <f t="shared" ca="1" si="6"/>
        <v>9</v>
      </c>
      <c r="AZ31" s="5836"/>
      <c r="BA31" s="5836"/>
      <c r="BB31" s="5836"/>
      <c r="BC31" s="5836"/>
      <c r="BD31" s="5836"/>
      <c r="BE31" s="5836"/>
      <c r="BF31" s="5836"/>
      <c r="BG31" s="5836"/>
      <c r="BH31" s="5836"/>
      <c r="BI31" s="5836"/>
    </row>
    <row r="32" spans="1:61" ht="17.25" customHeight="1" thickBot="1">
      <c r="A32" s="6127" t="s">
        <v>2415</v>
      </c>
      <c r="B32" s="6001" t="s">
        <v>2</v>
      </c>
      <c r="C32" s="6007" t="s">
        <v>2</v>
      </c>
      <c r="D32" s="6007" t="s">
        <v>2</v>
      </c>
      <c r="E32" s="6007" t="s">
        <v>2</v>
      </c>
      <c r="F32" s="6007" t="s">
        <v>2</v>
      </c>
      <c r="G32" s="6015" t="s">
        <v>2385</v>
      </c>
      <c r="H32" s="6128" t="s">
        <v>1047</v>
      </c>
      <c r="I32" s="5969" t="s">
        <v>2</v>
      </c>
      <c r="J32" s="5952" t="s">
        <v>2</v>
      </c>
      <c r="K32" s="5926" t="s">
        <v>2</v>
      </c>
      <c r="L32" s="5952" t="s">
        <v>2</v>
      </c>
      <c r="M32" s="5952" t="s">
        <v>2</v>
      </c>
      <c r="N32" s="5903" t="s">
        <v>2385</v>
      </c>
      <c r="O32" s="5959" t="s">
        <v>2385</v>
      </c>
      <c r="P32" s="5968" t="s">
        <v>2</v>
      </c>
      <c r="Q32" s="5952" t="s">
        <v>2</v>
      </c>
      <c r="R32" s="5952" t="s">
        <v>2</v>
      </c>
      <c r="S32" s="5952" t="s">
        <v>2</v>
      </c>
      <c r="T32" s="5952" t="s">
        <v>2</v>
      </c>
      <c r="U32" s="5903" t="s">
        <v>2385</v>
      </c>
      <c r="V32" s="5962" t="s">
        <v>2385</v>
      </c>
      <c r="W32" s="5909" t="s">
        <v>2385</v>
      </c>
      <c r="X32" s="5965" t="s">
        <v>2385</v>
      </c>
      <c r="Y32" s="6129" t="s">
        <v>2408</v>
      </c>
      <c r="Z32" s="5952" t="s">
        <v>2</v>
      </c>
      <c r="AA32" s="5952" t="s">
        <v>2</v>
      </c>
      <c r="AB32" s="5903" t="s">
        <v>2385</v>
      </c>
      <c r="AC32" s="6130" t="s">
        <v>1047</v>
      </c>
      <c r="AD32" s="5968" t="s">
        <v>2</v>
      </c>
      <c r="AE32" s="5961" t="s">
        <v>2</v>
      </c>
      <c r="AF32" s="5952" t="s">
        <v>2</v>
      </c>
      <c r="AG32" s="5952" t="s">
        <v>2</v>
      </c>
      <c r="AH32" s="5903" t="s">
        <v>2385</v>
      </c>
      <c r="AI32" s="5903" t="s">
        <v>2385</v>
      </c>
      <c r="AJ32" s="5962" t="s">
        <v>2385</v>
      </c>
      <c r="AK32" s="5951" t="s">
        <v>2</v>
      </c>
      <c r="AL32" s="5970" t="s">
        <v>2</v>
      </c>
      <c r="AM32" s="5970" t="s">
        <v>2</v>
      </c>
      <c r="AN32" s="5970" t="s">
        <v>2</v>
      </c>
      <c r="AO32" s="5970" t="s">
        <v>2</v>
      </c>
      <c r="AP32" s="5170" t="s">
        <v>2385</v>
      </c>
      <c r="AQ32" s="5971" t="s">
        <v>2385</v>
      </c>
      <c r="AR32" s="12">
        <f t="shared" ca="1" si="0"/>
        <v>16</v>
      </c>
      <c r="AS32" s="13">
        <f t="shared" ca="1" si="1"/>
        <v>0</v>
      </c>
      <c r="AT32" s="13">
        <f t="shared" ca="1" si="2"/>
        <v>0</v>
      </c>
      <c r="AU32" s="13">
        <f t="shared" ca="1" si="3"/>
        <v>11</v>
      </c>
      <c r="AV32" s="13">
        <f t="shared" ca="1" si="4"/>
        <v>3</v>
      </c>
      <c r="AW32" s="13">
        <f t="shared" si="5"/>
        <v>1</v>
      </c>
      <c r="AX32" s="13">
        <v>2</v>
      </c>
      <c r="AY32" s="14">
        <f t="shared" ca="1" si="6"/>
        <v>3</v>
      </c>
      <c r="AZ32" s="5836"/>
      <c r="BA32" s="5836"/>
      <c r="BB32" s="5836"/>
      <c r="BC32" s="5836"/>
      <c r="BD32" s="5836"/>
      <c r="BE32" s="5836"/>
      <c r="BF32" s="5836"/>
      <c r="BG32" s="5836"/>
      <c r="BH32" s="5836"/>
      <c r="BI32" s="5836"/>
    </row>
    <row r="33" spans="1:61" ht="16.899999999999999" customHeight="1">
      <c r="A33" s="5037" t="s">
        <v>2416</v>
      </c>
      <c r="B33" s="5848" t="s">
        <v>1047</v>
      </c>
      <c r="C33" s="16" t="s">
        <v>1708</v>
      </c>
      <c r="D33" s="16" t="s">
        <v>5</v>
      </c>
      <c r="E33" s="5847" t="s">
        <v>1047</v>
      </c>
      <c r="F33" s="5847" t="s">
        <v>1047</v>
      </c>
      <c r="G33" s="5843" t="s">
        <v>1047</v>
      </c>
      <c r="H33" s="5850"/>
      <c r="I33" s="3398"/>
      <c r="J33" s="1597"/>
      <c r="K33" s="1597"/>
      <c r="L33" s="1597"/>
      <c r="M33" s="1597"/>
      <c r="N33" s="1597"/>
      <c r="O33" s="3167"/>
      <c r="P33" s="5031"/>
      <c r="Q33" s="1597"/>
      <c r="R33" s="5022"/>
      <c r="S33" s="1597"/>
      <c r="T33" s="1597"/>
      <c r="U33" s="1597"/>
      <c r="V33" s="5851"/>
      <c r="W33" s="5844"/>
      <c r="X33" s="3356"/>
      <c r="Y33" s="3356"/>
      <c r="Z33" s="1597"/>
      <c r="AA33" s="1597"/>
      <c r="AB33" s="1597"/>
      <c r="AC33" s="5845"/>
      <c r="AD33" s="3449"/>
      <c r="AE33" s="5022"/>
      <c r="AF33" s="5022"/>
      <c r="AG33" s="5022"/>
      <c r="AH33" s="1597"/>
      <c r="AI33" s="1597"/>
      <c r="AJ33" s="5846"/>
      <c r="AK33" s="5848"/>
      <c r="AL33" s="16"/>
      <c r="AM33" s="16"/>
      <c r="AN33" s="16"/>
      <c r="AO33" s="16"/>
      <c r="AP33" s="16"/>
      <c r="AQ33" s="1591"/>
      <c r="AR33" s="12">
        <f>COUNTIF(H33:AK33,$AR$38)</f>
        <v>0</v>
      </c>
      <c r="AS33" s="13">
        <f>COUNTIF(H33:AK33,$AS$38)</f>
        <v>0</v>
      </c>
      <c r="AT33" s="13">
        <f ca="1">COUNTIF(J33:AK33,$AT$4)</f>
        <v>0</v>
      </c>
      <c r="AU33" s="13">
        <f ca="1">COUNTIF(H33:AK33,$AU$4)</f>
        <v>0</v>
      </c>
      <c r="AV33" s="13">
        <v>0</v>
      </c>
      <c r="AW33" s="13">
        <f>IF(V33="off",0,1)</f>
        <v>1</v>
      </c>
      <c r="AX33" s="13">
        <v>0</v>
      </c>
      <c r="AY33" s="14">
        <f>COUNTIF(H33:AK33,"D1")*1+COUNTIF(H33:AK33,"D2")*2</f>
        <v>0</v>
      </c>
      <c r="AZ33" s="5836"/>
      <c r="BA33" s="5836"/>
      <c r="BB33" s="5836"/>
      <c r="BC33" s="5836"/>
      <c r="BD33" s="5836"/>
      <c r="BE33" s="5836"/>
      <c r="BF33" s="5836"/>
      <c r="BG33" s="5836"/>
      <c r="BH33" s="5836"/>
      <c r="BI33" s="5836"/>
    </row>
    <row r="34" spans="1:61">
      <c r="A34" s="5039"/>
      <c r="B34" s="1593"/>
      <c r="C34" s="13"/>
      <c r="D34" s="13"/>
      <c r="E34" s="13"/>
      <c r="F34" s="13"/>
      <c r="G34" s="4815"/>
      <c r="H34" s="5852"/>
      <c r="I34" s="1593"/>
      <c r="J34" s="13"/>
      <c r="K34" s="13"/>
      <c r="L34" s="13"/>
      <c r="M34" s="13"/>
      <c r="N34" s="13"/>
      <c r="O34" s="14"/>
      <c r="P34" s="5016"/>
      <c r="Q34" s="5013"/>
      <c r="R34" s="13"/>
      <c r="S34" s="13"/>
      <c r="T34" s="13"/>
      <c r="U34" s="13"/>
      <c r="V34" s="5853"/>
      <c r="W34" s="5011"/>
      <c r="X34" s="5840"/>
      <c r="Y34" s="3242"/>
      <c r="Z34" s="13"/>
      <c r="AA34" s="13"/>
      <c r="AB34" s="13"/>
      <c r="AC34" s="5226"/>
      <c r="AD34" s="5016"/>
      <c r="AE34" s="5013"/>
      <c r="AF34" s="13"/>
      <c r="AG34" s="13"/>
      <c r="AH34" s="13"/>
      <c r="AI34" s="13"/>
      <c r="AJ34" s="4815"/>
      <c r="AK34" s="1593"/>
      <c r="AL34" s="13"/>
      <c r="AM34" s="13"/>
      <c r="AN34" s="13"/>
      <c r="AO34" s="13"/>
      <c r="AP34" s="13"/>
      <c r="AQ34" s="14"/>
      <c r="AR34" s="12">
        <f>COUNTIF(H34:AK34,$AR$38)</f>
        <v>0</v>
      </c>
      <c r="AS34" s="13">
        <f>COUNTIF(H34:AK34,$AS$38)</f>
        <v>0</v>
      </c>
      <c r="AT34" s="13">
        <f ca="1">COUNTIF(J34:AK34,$AT$4)</f>
        <v>0</v>
      </c>
      <c r="AU34" s="13">
        <f ca="1">COUNTIF(H34:AK34,$AU$4)</f>
        <v>0</v>
      </c>
      <c r="AV34" s="13">
        <v>0</v>
      </c>
      <c r="AW34" s="13">
        <v>0</v>
      </c>
      <c r="AX34" s="13">
        <v>0</v>
      </c>
      <c r="AY34" s="14">
        <f>COUNTIF(H34:AK34,"D1")*1+COUNTIF(H34:AK34,"D2")*2</f>
        <v>0</v>
      </c>
      <c r="AZ34" s="5836"/>
      <c r="BA34" s="5836"/>
      <c r="BB34" s="5836"/>
      <c r="BC34" s="5836"/>
      <c r="BD34" s="5836"/>
      <c r="BE34" s="5836"/>
      <c r="BF34" s="5836"/>
      <c r="BG34" s="5836"/>
      <c r="BH34" s="5836"/>
      <c r="BI34" s="5836"/>
    </row>
    <row r="35" spans="1:61">
      <c r="A35" s="5042" t="s">
        <v>2417</v>
      </c>
      <c r="B35" s="1593" t="s">
        <v>5</v>
      </c>
      <c r="C35" s="13" t="s">
        <v>5</v>
      </c>
      <c r="D35" s="5013" t="s">
        <v>1047</v>
      </c>
      <c r="E35" s="13" t="s">
        <v>1708</v>
      </c>
      <c r="F35" s="13" t="s">
        <v>1708</v>
      </c>
      <c r="G35" s="4815" t="s">
        <v>1708</v>
      </c>
      <c r="H35" s="5852"/>
      <c r="I35" s="1593"/>
      <c r="J35" s="13"/>
      <c r="K35" s="13"/>
      <c r="L35" s="13"/>
      <c r="M35" s="13"/>
      <c r="N35" s="13"/>
      <c r="O35" s="14"/>
      <c r="P35" s="12"/>
      <c r="Q35" s="13"/>
      <c r="R35" s="13"/>
      <c r="S35" s="5013"/>
      <c r="T35" s="13"/>
      <c r="U35" s="5013"/>
      <c r="V35" s="5853"/>
      <c r="W35" s="5040"/>
      <c r="X35" s="3242"/>
      <c r="Y35" s="5840"/>
      <c r="Z35" s="13"/>
      <c r="AA35" s="5013"/>
      <c r="AB35" s="13"/>
      <c r="AC35" s="5226"/>
      <c r="AD35" s="12"/>
      <c r="AE35" s="13"/>
      <c r="AF35" s="13"/>
      <c r="AG35" s="13"/>
      <c r="AH35" s="13"/>
      <c r="AI35" s="5013"/>
      <c r="AJ35" s="4815"/>
      <c r="AK35" s="1593"/>
      <c r="AL35" s="13"/>
      <c r="AM35" s="13"/>
      <c r="AN35" s="13"/>
      <c r="AO35" s="13"/>
      <c r="AP35" s="13"/>
      <c r="AQ35" s="14"/>
      <c r="AR35" s="12">
        <f>COUNTIF(H35:AK35,$AR$38)</f>
        <v>0</v>
      </c>
      <c r="AS35" s="13">
        <f>COUNTIF(H35:AK35,$AS$38)</f>
        <v>0</v>
      </c>
      <c r="AT35" s="13">
        <f ca="1">COUNTIF(J35:AK35,$AT$4)</f>
        <v>0</v>
      </c>
      <c r="AU35" s="13">
        <f ca="1">COUNTIF(H35:AK35,$AU$4)</f>
        <v>0</v>
      </c>
      <c r="AV35" s="13">
        <v>0</v>
      </c>
      <c r="AW35" s="13">
        <f>IF(V35="off",0,1)</f>
        <v>1</v>
      </c>
      <c r="AX35" s="13">
        <v>0</v>
      </c>
      <c r="AY35" s="14">
        <f>COUNTIF(H35:AK35,"D1")*1+COUNTIF(H35:AK35,"D2")*2</f>
        <v>0</v>
      </c>
      <c r="AZ35" s="5836"/>
      <c r="BA35" s="5836"/>
      <c r="BB35" s="5836"/>
      <c r="BC35" s="5836"/>
      <c r="BD35" s="5836"/>
      <c r="BE35" s="5836"/>
      <c r="BF35" s="5836"/>
      <c r="BG35" s="5836"/>
      <c r="BH35" s="5836"/>
      <c r="BI35" s="5836"/>
    </row>
    <row r="36" spans="1:61" ht="17.25" thickBot="1">
      <c r="A36" s="5045" t="s">
        <v>2418</v>
      </c>
      <c r="B36" s="1594" t="s">
        <v>1708</v>
      </c>
      <c r="C36" s="5018" t="s">
        <v>1047</v>
      </c>
      <c r="D36" s="20" t="s">
        <v>1708</v>
      </c>
      <c r="E36" s="20" t="s">
        <v>2394</v>
      </c>
      <c r="F36" s="20" t="s">
        <v>5</v>
      </c>
      <c r="G36" s="4916" t="s">
        <v>5</v>
      </c>
      <c r="H36" s="5842"/>
      <c r="I36" s="5849"/>
      <c r="J36" s="5018"/>
      <c r="K36" s="5018"/>
      <c r="L36" s="5018"/>
      <c r="M36" s="5018"/>
      <c r="N36" s="5018"/>
      <c r="O36" s="5019"/>
      <c r="P36" s="1735"/>
      <c r="Q36" s="5018"/>
      <c r="R36" s="20"/>
      <c r="S36" s="20"/>
      <c r="T36" s="5018"/>
      <c r="U36" s="20"/>
      <c r="V36" s="5854"/>
      <c r="W36" s="5046"/>
      <c r="X36" s="3243"/>
      <c r="Y36" s="3243"/>
      <c r="Z36" s="5018"/>
      <c r="AA36" s="20"/>
      <c r="AB36" s="5018"/>
      <c r="AC36" s="5855"/>
      <c r="AD36" s="5020"/>
      <c r="AE36" s="20"/>
      <c r="AF36" s="20"/>
      <c r="AG36" s="20"/>
      <c r="AH36" s="5018"/>
      <c r="AI36" s="20"/>
      <c r="AJ36" s="4916"/>
      <c r="AK36" s="4750"/>
      <c r="AL36" s="5837"/>
      <c r="AM36" s="5837"/>
      <c r="AN36" s="5837"/>
      <c r="AO36" s="5837"/>
      <c r="AP36" s="5837"/>
      <c r="AQ36" s="5856"/>
      <c r="AR36" s="1735">
        <f>COUNTIF(H36:AK36,$AR$38)</f>
        <v>0</v>
      </c>
      <c r="AS36" s="20">
        <f>COUNTIF(H36:AK36,$AS$38)</f>
        <v>0</v>
      </c>
      <c r="AT36" s="20">
        <f ca="1">COUNTIF(J36:AK36,$AT$4)</f>
        <v>0</v>
      </c>
      <c r="AU36" s="20">
        <f ca="1">COUNTIF(H36:AK36,$AU$4)</f>
        <v>0</v>
      </c>
      <c r="AV36" s="20">
        <v>0</v>
      </c>
      <c r="AW36" s="20">
        <f>IF(V36="off",0,1)</f>
        <v>1</v>
      </c>
      <c r="AX36" s="20">
        <v>0</v>
      </c>
      <c r="AY36" s="1595">
        <f>COUNTIF(H36:AK36,"D1")*1+COUNTIF(H36:AK36,"D2")*2</f>
        <v>0</v>
      </c>
      <c r="AZ36" s="5836"/>
      <c r="BA36" s="5836"/>
      <c r="BB36" s="5836"/>
      <c r="BC36" s="5836"/>
      <c r="BD36" s="5836"/>
      <c r="BE36" s="5836"/>
      <c r="BF36" s="5836"/>
      <c r="BG36" s="5836"/>
      <c r="BH36" s="5836"/>
      <c r="BI36" s="5836"/>
    </row>
    <row r="37" spans="1:61">
      <c r="A37" s="5857" t="s">
        <v>2</v>
      </c>
      <c r="B37" s="5858">
        <v>3</v>
      </c>
      <c r="C37" s="5858">
        <v>3</v>
      </c>
      <c r="D37" s="5858">
        <v>3</v>
      </c>
      <c r="E37" s="5858">
        <v>3</v>
      </c>
      <c r="F37" s="5858">
        <v>3</v>
      </c>
      <c r="G37" s="5858">
        <v>0</v>
      </c>
      <c r="H37" s="5858">
        <v>0</v>
      </c>
      <c r="I37" s="5858">
        <v>3</v>
      </c>
      <c r="J37" s="5858">
        <v>3</v>
      </c>
      <c r="K37" s="5858">
        <v>3</v>
      </c>
      <c r="L37" s="5858">
        <v>3</v>
      </c>
      <c r="M37" s="5858">
        <v>3</v>
      </c>
      <c r="N37" s="5858">
        <v>0</v>
      </c>
      <c r="O37" s="5858">
        <v>0</v>
      </c>
      <c r="P37" s="5858">
        <v>3</v>
      </c>
      <c r="Q37" s="5858">
        <v>3</v>
      </c>
      <c r="R37" s="5858">
        <v>3</v>
      </c>
      <c r="S37" s="5858">
        <v>3</v>
      </c>
      <c r="T37" s="5858">
        <v>3</v>
      </c>
      <c r="U37" s="5858">
        <v>0</v>
      </c>
      <c r="V37" s="5858">
        <v>0</v>
      </c>
      <c r="W37" s="5859">
        <v>0</v>
      </c>
      <c r="X37" s="5859">
        <v>0</v>
      </c>
      <c r="Y37" s="5859">
        <v>0</v>
      </c>
      <c r="Z37" s="5858">
        <v>3</v>
      </c>
      <c r="AA37" s="5858">
        <v>0</v>
      </c>
      <c r="AB37" s="5858">
        <v>0</v>
      </c>
      <c r="AC37" s="5858">
        <v>0</v>
      </c>
      <c r="AD37" s="5858">
        <v>3</v>
      </c>
      <c r="AE37" s="5858">
        <v>3</v>
      </c>
      <c r="AF37" s="5858">
        <v>3</v>
      </c>
      <c r="AG37" s="5858">
        <v>3</v>
      </c>
      <c r="AH37" s="5858">
        <v>3</v>
      </c>
      <c r="AI37" s="5858">
        <v>0</v>
      </c>
      <c r="AJ37" s="5858">
        <v>0</v>
      </c>
      <c r="AK37" s="5858">
        <v>3</v>
      </c>
      <c r="AL37" s="5858">
        <v>0</v>
      </c>
      <c r="AM37" s="5858">
        <v>0</v>
      </c>
      <c r="AN37" s="5858">
        <v>0</v>
      </c>
      <c r="AO37" s="5858">
        <v>0</v>
      </c>
      <c r="AP37" s="5858">
        <v>0</v>
      </c>
      <c r="AQ37" s="5858">
        <v>0</v>
      </c>
      <c r="AR37" s="1597" t="s">
        <v>2408</v>
      </c>
      <c r="AS37" s="1597" t="s">
        <v>2419</v>
      </c>
      <c r="AT37" s="4819"/>
      <c r="AU37" s="4819"/>
      <c r="AV37" s="4819"/>
      <c r="AW37" s="4819"/>
      <c r="AX37" s="4819"/>
      <c r="AY37" s="5860"/>
      <c r="AZ37" s="5836"/>
      <c r="BA37" s="5836"/>
      <c r="BB37" s="5836"/>
      <c r="BC37" s="5836"/>
      <c r="BD37" s="5836"/>
      <c r="BE37" s="5836"/>
      <c r="BF37" s="5836"/>
      <c r="BG37" s="5836"/>
      <c r="BH37" s="5836"/>
      <c r="BI37" s="5836"/>
    </row>
    <row r="38" spans="1:61">
      <c r="A38" s="5861" t="s">
        <v>3</v>
      </c>
      <c r="B38" s="5862">
        <f t="shared" ref="B38:G38" si="7">COUNTIF(B4:B32,"e")</f>
        <v>4</v>
      </c>
      <c r="C38" s="5862">
        <f t="shared" si="7"/>
        <v>4</v>
      </c>
      <c r="D38" s="5862">
        <f t="shared" si="7"/>
        <v>3</v>
      </c>
      <c r="E38" s="5862">
        <f t="shared" si="7"/>
        <v>4</v>
      </c>
      <c r="F38" s="5862">
        <f t="shared" si="7"/>
        <v>4</v>
      </c>
      <c r="G38" s="5862">
        <f t="shared" si="7"/>
        <v>3</v>
      </c>
      <c r="H38" s="5862">
        <f>COUNTIF(H4:H32,"e")</f>
        <v>2</v>
      </c>
      <c r="I38" s="5862">
        <f t="shared" ref="I38:AQ38" si="8">COUNTIF(I4:I32,"e")</f>
        <v>4</v>
      </c>
      <c r="J38" s="5862">
        <f t="shared" si="8"/>
        <v>4</v>
      </c>
      <c r="K38" s="5862">
        <f t="shared" si="8"/>
        <v>4</v>
      </c>
      <c r="L38" s="5862">
        <f t="shared" si="8"/>
        <v>4</v>
      </c>
      <c r="M38" s="5862">
        <f t="shared" si="8"/>
        <v>4</v>
      </c>
      <c r="N38" s="5862">
        <f t="shared" si="8"/>
        <v>3</v>
      </c>
      <c r="O38" s="5862">
        <f t="shared" si="8"/>
        <v>3</v>
      </c>
      <c r="P38" s="5862">
        <f t="shared" si="8"/>
        <v>4</v>
      </c>
      <c r="Q38" s="5862">
        <f t="shared" si="8"/>
        <v>4</v>
      </c>
      <c r="R38" s="5862">
        <f t="shared" si="8"/>
        <v>4</v>
      </c>
      <c r="S38" s="5862">
        <f t="shared" si="8"/>
        <v>4</v>
      </c>
      <c r="T38" s="5862">
        <f t="shared" si="8"/>
        <v>4</v>
      </c>
      <c r="U38" s="5862">
        <f t="shared" si="8"/>
        <v>3</v>
      </c>
      <c r="V38" s="5862">
        <f t="shared" si="8"/>
        <v>3</v>
      </c>
      <c r="W38" s="5863">
        <f t="shared" si="8"/>
        <v>3</v>
      </c>
      <c r="X38" s="5863">
        <f t="shared" si="8"/>
        <v>3</v>
      </c>
      <c r="Y38" s="5863">
        <f t="shared" si="8"/>
        <v>3</v>
      </c>
      <c r="Z38" s="5862">
        <f t="shared" si="8"/>
        <v>4</v>
      </c>
      <c r="AA38" s="5862">
        <f t="shared" si="8"/>
        <v>4</v>
      </c>
      <c r="AB38" s="5862">
        <f t="shared" si="8"/>
        <v>2</v>
      </c>
      <c r="AC38" s="5862">
        <f t="shared" si="8"/>
        <v>3</v>
      </c>
      <c r="AD38" s="5862">
        <f t="shared" si="8"/>
        <v>3</v>
      </c>
      <c r="AE38" s="5862">
        <f t="shared" si="8"/>
        <v>4</v>
      </c>
      <c r="AF38" s="5862">
        <f t="shared" si="8"/>
        <v>4</v>
      </c>
      <c r="AG38" s="5862">
        <f t="shared" si="8"/>
        <v>4</v>
      </c>
      <c r="AH38" s="5862">
        <f t="shared" si="8"/>
        <v>4</v>
      </c>
      <c r="AI38" s="5862">
        <f t="shared" si="8"/>
        <v>3</v>
      </c>
      <c r="AJ38" s="5862">
        <f t="shared" si="8"/>
        <v>3</v>
      </c>
      <c r="AK38" s="5862">
        <f t="shared" si="8"/>
        <v>1</v>
      </c>
      <c r="AL38" s="5862">
        <f t="shared" si="8"/>
        <v>0</v>
      </c>
      <c r="AM38" s="5862">
        <f t="shared" si="8"/>
        <v>0</v>
      </c>
      <c r="AN38" s="5862">
        <f t="shared" si="8"/>
        <v>0</v>
      </c>
      <c r="AO38" s="5862">
        <f t="shared" si="8"/>
        <v>0</v>
      </c>
      <c r="AP38" s="5862">
        <f t="shared" si="8"/>
        <v>3</v>
      </c>
      <c r="AQ38" s="5862">
        <f t="shared" si="8"/>
        <v>3</v>
      </c>
      <c r="AR38" s="5836"/>
      <c r="AS38" s="5836"/>
      <c r="AT38" s="5836"/>
      <c r="AU38" s="5836"/>
      <c r="AV38" s="5836"/>
      <c r="AW38" s="5836"/>
      <c r="AX38" s="5836"/>
      <c r="AY38" s="5860"/>
      <c r="AZ38" s="5836"/>
      <c r="BA38" s="5836"/>
      <c r="BB38" s="5836"/>
      <c r="BC38" s="5836"/>
      <c r="BD38" s="5836"/>
      <c r="BE38" s="5836"/>
      <c r="BF38" s="5836"/>
      <c r="BG38" s="5836"/>
      <c r="BH38" s="5836"/>
      <c r="BI38" s="5836"/>
    </row>
    <row r="39" spans="1:61">
      <c r="A39" s="5861" t="s">
        <v>2420</v>
      </c>
      <c r="B39" s="5864">
        <f t="shared" ref="B39:G39" si="9">COUNTIF(B5,"E")+COUNTIF(B6,"E")+COUNTIF(B8,"E")+COUNTIF(B9,"E")+COUNTIF(B11,"E")+COUNTIF(B13,"E")+COUNTIF(B14,"E")+COUNTIF(B17,"E")+COUNTIF(B18,"E")+COUNTIF(B20,"E")+COUNTIF(B25,"E")+COUNTIF(B27,"E")</f>
        <v>3</v>
      </c>
      <c r="C39" s="5864">
        <f t="shared" si="9"/>
        <v>2</v>
      </c>
      <c r="D39" s="5864">
        <f t="shared" si="9"/>
        <v>1</v>
      </c>
      <c r="E39" s="5864">
        <f t="shared" si="9"/>
        <v>2</v>
      </c>
      <c r="F39" s="5864">
        <f t="shared" si="9"/>
        <v>2</v>
      </c>
      <c r="G39" s="5864">
        <f t="shared" si="9"/>
        <v>1</v>
      </c>
      <c r="H39" s="5864">
        <f>COUNTIF(H5,"E")+COUNTIF(H6,"E")+COUNTIF(H8,"E")+COUNTIF(H9,"E")+COUNTIF(H11,"E")+COUNTIF(H13,"E")+COUNTIF(H14,"E")+COUNTIF(H17,"E")+COUNTIF(H18,"E")+COUNTIF(H20,"E")+COUNTIF(H25,"E")+COUNTIF(H27,"E")</f>
        <v>1</v>
      </c>
      <c r="I39" s="5864">
        <f t="shared" ref="I39:AQ39" si="10">COUNTIF(I5,"E")+COUNTIF(I6,"E")+COUNTIF(I8,"E")+COUNTIF(I9,"E")+COUNTIF(I11,"E")+COUNTIF(I13,"E")+COUNTIF(I14,"E")+COUNTIF(I17,"E")+COUNTIF(I18,"E")+COUNTIF(I20,"E")+COUNTIF(I25,"E")+COUNTIF(I27,"E")</f>
        <v>2</v>
      </c>
      <c r="J39" s="5864">
        <f t="shared" si="10"/>
        <v>1</v>
      </c>
      <c r="K39" s="5864">
        <f t="shared" si="10"/>
        <v>2</v>
      </c>
      <c r="L39" s="5864">
        <f t="shared" si="10"/>
        <v>3</v>
      </c>
      <c r="M39" s="5864">
        <f t="shared" si="10"/>
        <v>1</v>
      </c>
      <c r="N39" s="5864">
        <f t="shared" si="10"/>
        <v>2</v>
      </c>
      <c r="O39" s="5864">
        <f t="shared" si="10"/>
        <v>2</v>
      </c>
      <c r="P39" s="5864">
        <f t="shared" si="10"/>
        <v>1</v>
      </c>
      <c r="Q39" s="5864">
        <f t="shared" si="10"/>
        <v>2</v>
      </c>
      <c r="R39" s="5864">
        <f t="shared" si="10"/>
        <v>3</v>
      </c>
      <c r="S39" s="5864">
        <f t="shared" si="10"/>
        <v>3</v>
      </c>
      <c r="T39" s="5864">
        <f t="shared" si="10"/>
        <v>1</v>
      </c>
      <c r="U39" s="5864">
        <f t="shared" si="10"/>
        <v>2</v>
      </c>
      <c r="V39" s="5864">
        <f t="shared" si="10"/>
        <v>1</v>
      </c>
      <c r="W39" s="5865">
        <f t="shared" si="10"/>
        <v>2</v>
      </c>
      <c r="X39" s="5865">
        <f t="shared" si="10"/>
        <v>1</v>
      </c>
      <c r="Y39" s="5865">
        <f t="shared" si="10"/>
        <v>2</v>
      </c>
      <c r="Z39" s="5864">
        <f t="shared" si="10"/>
        <v>2</v>
      </c>
      <c r="AA39" s="5864">
        <f t="shared" si="10"/>
        <v>2</v>
      </c>
      <c r="AB39" s="5864">
        <f t="shared" si="10"/>
        <v>1</v>
      </c>
      <c r="AC39" s="5864">
        <f t="shared" si="10"/>
        <v>2</v>
      </c>
      <c r="AD39" s="5864">
        <f t="shared" si="10"/>
        <v>1</v>
      </c>
      <c r="AE39" s="5864">
        <f t="shared" si="10"/>
        <v>2</v>
      </c>
      <c r="AF39" s="5864">
        <f t="shared" si="10"/>
        <v>2</v>
      </c>
      <c r="AG39" s="5864">
        <f t="shared" si="10"/>
        <v>2</v>
      </c>
      <c r="AH39" s="5864">
        <f t="shared" si="10"/>
        <v>2</v>
      </c>
      <c r="AI39" s="5864">
        <f t="shared" si="10"/>
        <v>2</v>
      </c>
      <c r="AJ39" s="5864">
        <f t="shared" si="10"/>
        <v>1</v>
      </c>
      <c r="AK39" s="5864">
        <f t="shared" si="10"/>
        <v>0</v>
      </c>
      <c r="AL39" s="5864">
        <f t="shared" si="10"/>
        <v>0</v>
      </c>
      <c r="AM39" s="5864">
        <f t="shared" si="10"/>
        <v>0</v>
      </c>
      <c r="AN39" s="5864">
        <f t="shared" si="10"/>
        <v>0</v>
      </c>
      <c r="AO39" s="5864">
        <f t="shared" si="10"/>
        <v>0</v>
      </c>
      <c r="AP39" s="5864">
        <f t="shared" si="10"/>
        <v>2</v>
      </c>
      <c r="AQ39" s="5864">
        <f t="shared" si="10"/>
        <v>1</v>
      </c>
      <c r="AR39" s="5836"/>
      <c r="AS39" s="5836"/>
      <c r="AT39" s="5836"/>
      <c r="AU39" s="5836"/>
      <c r="AV39" s="5836"/>
      <c r="AW39" s="5836"/>
      <c r="AX39" s="5836"/>
      <c r="AY39" s="5860"/>
      <c r="AZ39" s="5836"/>
      <c r="BA39" s="5836"/>
      <c r="BB39" s="5836"/>
      <c r="BC39" s="5836"/>
      <c r="BD39" s="5836"/>
      <c r="BE39" s="5836"/>
      <c r="BF39" s="5836"/>
      <c r="BG39" s="5836"/>
      <c r="BH39" s="5836"/>
      <c r="BI39" s="5836"/>
    </row>
    <row r="40" spans="1:61">
      <c r="A40" s="5861" t="s">
        <v>2421</v>
      </c>
      <c r="B40" s="5864">
        <f t="shared" ref="B40:AQ40" si="11">COUNTIF(B10,"E")+COUNTIF(B13,"E")+COUNTIF(B7,"E")+COUNTIF(B16,"E")+COUNTIF(B22,"E")+COUNTIF(B19,"E")</f>
        <v>1</v>
      </c>
      <c r="C40" s="5864">
        <f t="shared" si="11"/>
        <v>1</v>
      </c>
      <c r="D40" s="5864">
        <f t="shared" si="11"/>
        <v>1</v>
      </c>
      <c r="E40" s="5864">
        <f t="shared" si="11"/>
        <v>1</v>
      </c>
      <c r="F40" s="5864">
        <f t="shared" si="11"/>
        <v>1</v>
      </c>
      <c r="G40" s="5864">
        <f t="shared" si="11"/>
        <v>1</v>
      </c>
      <c r="H40" s="5864">
        <f t="shared" si="11"/>
        <v>1</v>
      </c>
      <c r="I40" s="5864">
        <f t="shared" si="11"/>
        <v>1</v>
      </c>
      <c r="J40" s="5864">
        <f t="shared" si="11"/>
        <v>1</v>
      </c>
      <c r="K40" s="5864">
        <f t="shared" si="11"/>
        <v>1</v>
      </c>
      <c r="L40" s="5864">
        <f t="shared" si="11"/>
        <v>1</v>
      </c>
      <c r="M40" s="5864">
        <f t="shared" si="11"/>
        <v>1</v>
      </c>
      <c r="N40" s="5864">
        <f t="shared" si="11"/>
        <v>1</v>
      </c>
      <c r="O40" s="5864">
        <f t="shared" si="11"/>
        <v>1</v>
      </c>
      <c r="P40" s="5864">
        <f t="shared" si="11"/>
        <v>1</v>
      </c>
      <c r="Q40" s="5864">
        <f t="shared" si="11"/>
        <v>1</v>
      </c>
      <c r="R40" s="5864">
        <f t="shared" si="11"/>
        <v>1</v>
      </c>
      <c r="S40" s="5864">
        <f t="shared" si="11"/>
        <v>1</v>
      </c>
      <c r="T40" s="5864">
        <f t="shared" si="11"/>
        <v>1</v>
      </c>
      <c r="U40" s="5864">
        <f t="shared" si="11"/>
        <v>1</v>
      </c>
      <c r="V40" s="5864">
        <f t="shared" si="11"/>
        <v>1</v>
      </c>
      <c r="W40" s="5865">
        <f t="shared" si="11"/>
        <v>1</v>
      </c>
      <c r="X40" s="5865">
        <f t="shared" si="11"/>
        <v>1</v>
      </c>
      <c r="Y40" s="5865">
        <f t="shared" si="11"/>
        <v>1</v>
      </c>
      <c r="Z40" s="5864">
        <f t="shared" si="11"/>
        <v>1</v>
      </c>
      <c r="AA40" s="5864">
        <f t="shared" si="11"/>
        <v>1</v>
      </c>
      <c r="AB40" s="5864">
        <f t="shared" si="11"/>
        <v>1</v>
      </c>
      <c r="AC40" s="5864">
        <f t="shared" si="11"/>
        <v>1</v>
      </c>
      <c r="AD40" s="5864">
        <f t="shared" si="11"/>
        <v>2</v>
      </c>
      <c r="AE40" s="5864">
        <f t="shared" si="11"/>
        <v>1</v>
      </c>
      <c r="AF40" s="5864">
        <f t="shared" si="11"/>
        <v>1</v>
      </c>
      <c r="AG40" s="5864">
        <f t="shared" si="11"/>
        <v>1</v>
      </c>
      <c r="AH40" s="5864">
        <f t="shared" si="11"/>
        <v>1</v>
      </c>
      <c r="AI40" s="5864">
        <f t="shared" si="11"/>
        <v>1</v>
      </c>
      <c r="AJ40" s="5864">
        <f t="shared" si="11"/>
        <v>1</v>
      </c>
      <c r="AK40" s="5864">
        <f t="shared" si="11"/>
        <v>1</v>
      </c>
      <c r="AL40" s="5864">
        <f t="shared" si="11"/>
        <v>0</v>
      </c>
      <c r="AM40" s="5864">
        <f t="shared" si="11"/>
        <v>0</v>
      </c>
      <c r="AN40" s="5864">
        <f t="shared" si="11"/>
        <v>0</v>
      </c>
      <c r="AO40" s="5864">
        <f t="shared" si="11"/>
        <v>0</v>
      </c>
      <c r="AP40" s="5864">
        <f t="shared" si="11"/>
        <v>1</v>
      </c>
      <c r="AQ40" s="5864">
        <f t="shared" si="11"/>
        <v>1</v>
      </c>
      <c r="AR40" s="5836"/>
      <c r="AS40" s="5836"/>
      <c r="AT40" s="5836"/>
      <c r="AU40" s="5836"/>
      <c r="AV40" s="5836"/>
      <c r="AW40" s="5836"/>
      <c r="AX40" s="5836"/>
      <c r="AY40" s="5860"/>
      <c r="AZ40" s="5836"/>
      <c r="BA40" s="5836"/>
      <c r="BB40" s="5836"/>
      <c r="BC40" s="5836"/>
      <c r="BD40" s="5836"/>
      <c r="BE40" s="5836"/>
      <c r="BF40" s="5836"/>
      <c r="BG40" s="5836"/>
      <c r="BH40" s="5836"/>
      <c r="BI40" s="5836"/>
    </row>
    <row r="41" spans="1:61">
      <c r="A41" s="5861" t="s">
        <v>2422</v>
      </c>
      <c r="B41" s="5866">
        <f t="shared" ref="B41:G41" si="12">COUNTIF(B4,"E")+COUNTIF(B9,"E")+COUNTIF(B17,"E")+COUNTIF(B26,"E")+COUNTIF(B29,"E")+COUNTIF(B15,"E")+COUNTIF(B31,"E")+COUNTIF(B4,"D1")+COUNTIF(B9,"D1")+COUNTIF(B17,"D1")+COUNTIF(B26,"D1")+COUNTIF(B29,"D1")+COUNTIF(B15,"D1")+COUNTIF(B31,"D1")</f>
        <v>1</v>
      </c>
      <c r="C41" s="5866">
        <f t="shared" si="12"/>
        <v>1</v>
      </c>
      <c r="D41" s="5866">
        <f t="shared" si="12"/>
        <v>1</v>
      </c>
      <c r="E41" s="5866">
        <f t="shared" si="12"/>
        <v>1</v>
      </c>
      <c r="F41" s="5866">
        <f t="shared" si="12"/>
        <v>1</v>
      </c>
      <c r="G41" s="5866">
        <f t="shared" si="12"/>
        <v>2</v>
      </c>
      <c r="H41" s="5866">
        <f>COUNTIF(H4,"E")+COUNTIF(H9,"E")+COUNTIF(H17,"E")+COUNTIF(H26,"E")+COUNTIF(H29,"E")+COUNTIF(H15,"E")+COUNTIF(H31,"E")+COUNTIF(H4,"D1")+COUNTIF(H9,"D1")+COUNTIF(H17,"D1")+COUNTIF(H26,"D1")+COUNTIF(H29,"D1")+COUNTIF(H15,"D1")+COUNTIF(H31,"D1")</f>
        <v>1</v>
      </c>
      <c r="I41" s="5866">
        <f t="shared" ref="I41:AQ41" si="13">COUNTIF(I4,"E")+COUNTIF(I9,"E")+COUNTIF(I17,"E")+COUNTIF(I26,"E")+COUNTIF(I29,"E")+COUNTIF(I15,"E")+COUNTIF(I31,"E")+COUNTIF(I4,"D1")+COUNTIF(I9,"D1")+COUNTIF(I17,"D1")+COUNTIF(I26,"D1")+COUNTIF(I29,"D1")+COUNTIF(I15,"D1")+COUNTIF(I31,"D1")</f>
        <v>2</v>
      </c>
      <c r="J41" s="5866">
        <f t="shared" si="13"/>
        <v>1</v>
      </c>
      <c r="K41" s="5866">
        <f t="shared" si="13"/>
        <v>1</v>
      </c>
      <c r="L41" s="5866">
        <f t="shared" si="13"/>
        <v>0</v>
      </c>
      <c r="M41" s="5866">
        <f t="shared" si="13"/>
        <v>2</v>
      </c>
      <c r="N41" s="5866">
        <f t="shared" si="13"/>
        <v>0</v>
      </c>
      <c r="O41" s="5866">
        <f t="shared" si="13"/>
        <v>2</v>
      </c>
      <c r="P41" s="5866">
        <f t="shared" si="13"/>
        <v>1</v>
      </c>
      <c r="Q41" s="5866">
        <f t="shared" si="13"/>
        <v>1</v>
      </c>
      <c r="R41" s="5866">
        <f t="shared" si="13"/>
        <v>0</v>
      </c>
      <c r="S41" s="5866">
        <f t="shared" si="13"/>
        <v>1</v>
      </c>
      <c r="T41" s="5866">
        <f t="shared" si="13"/>
        <v>1</v>
      </c>
      <c r="U41" s="5866">
        <f t="shared" si="13"/>
        <v>0</v>
      </c>
      <c r="V41" s="5866">
        <f t="shared" si="13"/>
        <v>3</v>
      </c>
      <c r="W41" s="5867">
        <f t="shared" si="13"/>
        <v>1</v>
      </c>
      <c r="X41" s="5867">
        <f t="shared" si="13"/>
        <v>2</v>
      </c>
      <c r="Y41" s="5867">
        <f t="shared" si="13"/>
        <v>2</v>
      </c>
      <c r="Z41" s="5866">
        <f t="shared" si="13"/>
        <v>2</v>
      </c>
      <c r="AA41" s="5866">
        <f t="shared" si="13"/>
        <v>1</v>
      </c>
      <c r="AB41" s="5866">
        <f t="shared" si="13"/>
        <v>1</v>
      </c>
      <c r="AC41" s="5866">
        <f t="shared" si="13"/>
        <v>1</v>
      </c>
      <c r="AD41" s="5866">
        <f t="shared" si="13"/>
        <v>1</v>
      </c>
      <c r="AE41" s="5866">
        <f t="shared" si="13"/>
        <v>1</v>
      </c>
      <c r="AF41" s="5866">
        <f t="shared" si="13"/>
        <v>1</v>
      </c>
      <c r="AG41" s="5866">
        <f t="shared" si="13"/>
        <v>1</v>
      </c>
      <c r="AH41" s="5866">
        <f t="shared" si="13"/>
        <v>1</v>
      </c>
      <c r="AI41" s="5866">
        <f t="shared" si="13"/>
        <v>2</v>
      </c>
      <c r="AJ41" s="5866">
        <f t="shared" si="13"/>
        <v>0</v>
      </c>
      <c r="AK41" s="5866">
        <f t="shared" si="13"/>
        <v>0</v>
      </c>
      <c r="AL41" s="5866">
        <f t="shared" si="13"/>
        <v>0</v>
      </c>
      <c r="AM41" s="5866">
        <f t="shared" si="13"/>
        <v>0</v>
      </c>
      <c r="AN41" s="5866">
        <f t="shared" si="13"/>
        <v>0</v>
      </c>
      <c r="AO41" s="5866">
        <f t="shared" si="13"/>
        <v>0</v>
      </c>
      <c r="AP41" s="5866">
        <f t="shared" si="13"/>
        <v>1</v>
      </c>
      <c r="AQ41" s="5866">
        <f t="shared" si="13"/>
        <v>2</v>
      </c>
      <c r="AR41" s="5836"/>
      <c r="AS41" s="5836"/>
      <c r="AT41" s="5836"/>
      <c r="AU41" s="5836"/>
      <c r="AV41" s="5836"/>
      <c r="AW41" s="5836"/>
      <c r="AX41" s="5836"/>
      <c r="AY41" s="5868"/>
      <c r="AZ41" s="5836"/>
      <c r="BA41" s="5836"/>
      <c r="BB41" s="5836"/>
      <c r="BC41" s="5836"/>
      <c r="BD41" s="5836"/>
      <c r="BE41" s="5836"/>
      <c r="BF41" s="5836"/>
      <c r="BG41" s="5836"/>
      <c r="BH41" s="5836"/>
      <c r="BI41" s="5836"/>
    </row>
    <row r="42" spans="1:61">
      <c r="A42" s="5869" t="s">
        <v>2</v>
      </c>
      <c r="B42" s="5870">
        <f t="shared" ref="B42:G42" si="14">COUNTIF(B4:B21,"D")</f>
        <v>10</v>
      </c>
      <c r="C42" s="5870">
        <f t="shared" si="14"/>
        <v>8</v>
      </c>
      <c r="D42" s="5870">
        <f t="shared" si="14"/>
        <v>8</v>
      </c>
      <c r="E42" s="5870">
        <f t="shared" si="14"/>
        <v>7</v>
      </c>
      <c r="F42" s="5870">
        <f t="shared" si="14"/>
        <v>8</v>
      </c>
      <c r="G42" s="5870">
        <f t="shared" si="14"/>
        <v>0</v>
      </c>
      <c r="H42" s="5870">
        <f>COUNTIF(H4:H22,"D")</f>
        <v>0</v>
      </c>
      <c r="I42" s="5870">
        <f t="shared" ref="I42:AQ42" si="15">COUNTIF(I4:I22,"D")</f>
        <v>6</v>
      </c>
      <c r="J42" s="5870">
        <f t="shared" si="15"/>
        <v>10</v>
      </c>
      <c r="K42" s="5870">
        <f t="shared" si="15"/>
        <v>7</v>
      </c>
      <c r="L42" s="5870">
        <f t="shared" si="15"/>
        <v>7</v>
      </c>
      <c r="M42" s="5870">
        <f t="shared" si="15"/>
        <v>7</v>
      </c>
      <c r="N42" s="5870">
        <f t="shared" si="15"/>
        <v>0</v>
      </c>
      <c r="O42" s="5870">
        <f t="shared" si="15"/>
        <v>0</v>
      </c>
      <c r="P42" s="5870">
        <f t="shared" si="15"/>
        <v>11</v>
      </c>
      <c r="Q42" s="5870">
        <f t="shared" si="15"/>
        <v>8</v>
      </c>
      <c r="R42" s="5870">
        <f t="shared" si="15"/>
        <v>8</v>
      </c>
      <c r="S42" s="5870">
        <f t="shared" si="15"/>
        <v>4</v>
      </c>
      <c r="T42" s="5870">
        <f t="shared" si="15"/>
        <v>6</v>
      </c>
      <c r="U42" s="5870">
        <f t="shared" si="15"/>
        <v>2</v>
      </c>
      <c r="V42" s="5870">
        <f t="shared" si="15"/>
        <v>0</v>
      </c>
      <c r="W42" s="5870">
        <f t="shared" si="15"/>
        <v>0</v>
      </c>
      <c r="X42" s="5870">
        <f t="shared" si="15"/>
        <v>0</v>
      </c>
      <c r="Y42" s="5870">
        <f t="shared" si="15"/>
        <v>0</v>
      </c>
      <c r="Z42" s="5870">
        <f t="shared" si="15"/>
        <v>4</v>
      </c>
      <c r="AA42" s="5870">
        <f t="shared" si="15"/>
        <v>6</v>
      </c>
      <c r="AB42" s="5870">
        <f t="shared" si="15"/>
        <v>0</v>
      </c>
      <c r="AC42" s="5870">
        <f t="shared" si="15"/>
        <v>0</v>
      </c>
      <c r="AD42" s="5870">
        <f t="shared" si="15"/>
        <v>9</v>
      </c>
      <c r="AE42" s="5870">
        <f t="shared" si="15"/>
        <v>6</v>
      </c>
      <c r="AF42" s="5870">
        <f t="shared" si="15"/>
        <v>11</v>
      </c>
      <c r="AG42" s="5870">
        <f t="shared" si="15"/>
        <v>8</v>
      </c>
      <c r="AH42" s="5870">
        <f t="shared" si="15"/>
        <v>7</v>
      </c>
      <c r="AI42" s="5870">
        <f t="shared" si="15"/>
        <v>0</v>
      </c>
      <c r="AJ42" s="5870">
        <f t="shared" si="15"/>
        <v>0</v>
      </c>
      <c r="AK42" s="5870">
        <f t="shared" si="15"/>
        <v>9</v>
      </c>
      <c r="AL42" s="5870">
        <f t="shared" si="15"/>
        <v>15</v>
      </c>
      <c r="AM42" s="5870">
        <f t="shared" si="15"/>
        <v>12</v>
      </c>
      <c r="AN42" s="5870">
        <f t="shared" si="15"/>
        <v>12</v>
      </c>
      <c r="AO42" s="5870">
        <f t="shared" si="15"/>
        <v>9</v>
      </c>
      <c r="AP42" s="5870">
        <f t="shared" si="15"/>
        <v>0</v>
      </c>
      <c r="AQ42" s="5870">
        <f t="shared" si="15"/>
        <v>0</v>
      </c>
      <c r="AR42" s="5836"/>
      <c r="AS42" s="5836"/>
      <c r="AT42" s="5836"/>
      <c r="AU42" s="5836"/>
      <c r="AV42" s="5836"/>
      <c r="AW42" s="5836"/>
      <c r="AX42" s="5836"/>
      <c r="AY42" s="5868"/>
      <c r="AZ42" s="5836"/>
      <c r="BA42" s="5836"/>
      <c r="BB42" s="5836"/>
      <c r="BC42" s="5836"/>
      <c r="BD42" s="5836"/>
      <c r="BE42" s="5836"/>
      <c r="BF42" s="5836"/>
      <c r="BG42" s="5836"/>
      <c r="BH42" s="5836"/>
      <c r="BI42" s="5836"/>
    </row>
    <row r="43" spans="1:61">
      <c r="A43" s="5871" t="s">
        <v>2423</v>
      </c>
      <c r="B43" s="5866">
        <f t="shared" ref="B43:G43" si="16">COUNTIF(B4:B21,"E")+COUNTIF(B23:B32,"D")+COUNTIF(B23:B32,"E")</f>
        <v>13</v>
      </c>
      <c r="C43" s="5866">
        <f>COUNTIF(C4:C21,"E")+COUNTIF(C23:C32,"D")+COUNTIF(C23:C32,"E")</f>
        <v>11</v>
      </c>
      <c r="D43" s="5866">
        <f t="shared" si="16"/>
        <v>10</v>
      </c>
      <c r="E43" s="5866">
        <f t="shared" si="16"/>
        <v>13</v>
      </c>
      <c r="F43" s="5866">
        <f t="shared" si="16"/>
        <v>13</v>
      </c>
      <c r="G43" s="5866">
        <f t="shared" si="16"/>
        <v>3</v>
      </c>
      <c r="H43" s="5866">
        <v>14</v>
      </c>
      <c r="I43" s="5866">
        <f t="shared" ref="I43:AQ43" si="17">COUNTIF(I4:I22,"E")+COUNTIF(I23:I32,"D")+COUNTIF(I23:I32,"E")</f>
        <v>13</v>
      </c>
      <c r="J43" s="5866">
        <f t="shared" si="17"/>
        <v>13</v>
      </c>
      <c r="K43" s="5866">
        <f t="shared" si="17"/>
        <v>12</v>
      </c>
      <c r="L43" s="5866">
        <f t="shared" si="17"/>
        <v>12</v>
      </c>
      <c r="M43" s="5866">
        <f t="shared" si="17"/>
        <v>11</v>
      </c>
      <c r="N43" s="5866">
        <f t="shared" si="17"/>
        <v>3</v>
      </c>
      <c r="O43" s="5866">
        <f t="shared" si="17"/>
        <v>3</v>
      </c>
      <c r="P43" s="5866">
        <f t="shared" si="17"/>
        <v>12</v>
      </c>
      <c r="Q43" s="5866">
        <f t="shared" si="17"/>
        <v>10</v>
      </c>
      <c r="R43" s="5866">
        <f t="shared" si="17"/>
        <v>11</v>
      </c>
      <c r="S43" s="5866">
        <f t="shared" si="17"/>
        <v>12</v>
      </c>
      <c r="T43" s="5866">
        <f t="shared" si="17"/>
        <v>13</v>
      </c>
      <c r="U43" s="5866">
        <f t="shared" si="17"/>
        <v>4</v>
      </c>
      <c r="V43" s="5866">
        <f t="shared" si="17"/>
        <v>3</v>
      </c>
      <c r="W43" s="5866">
        <f t="shared" si="17"/>
        <v>3</v>
      </c>
      <c r="X43" s="5866">
        <f t="shared" si="17"/>
        <v>3</v>
      </c>
      <c r="Y43" s="5866">
        <f t="shared" si="17"/>
        <v>3</v>
      </c>
      <c r="Z43" s="5866">
        <f t="shared" si="17"/>
        <v>11</v>
      </c>
      <c r="AA43" s="5866">
        <f t="shared" si="17"/>
        <v>12</v>
      </c>
      <c r="AB43" s="5866">
        <f t="shared" si="17"/>
        <v>2</v>
      </c>
      <c r="AC43" s="5866">
        <f t="shared" si="17"/>
        <v>3</v>
      </c>
      <c r="AD43" s="5866">
        <f t="shared" si="17"/>
        <v>11</v>
      </c>
      <c r="AE43" s="5866">
        <f t="shared" si="17"/>
        <v>11</v>
      </c>
      <c r="AF43" s="5866">
        <f t="shared" si="17"/>
        <v>13</v>
      </c>
      <c r="AG43" s="5866">
        <f t="shared" si="17"/>
        <v>13</v>
      </c>
      <c r="AH43" s="5866">
        <f t="shared" si="17"/>
        <v>11</v>
      </c>
      <c r="AI43" s="5866">
        <f t="shared" si="17"/>
        <v>3</v>
      </c>
      <c r="AJ43" s="5866">
        <f t="shared" si="17"/>
        <v>3</v>
      </c>
      <c r="AK43" s="5866">
        <f t="shared" si="17"/>
        <v>11</v>
      </c>
      <c r="AL43" s="5866">
        <f t="shared" si="17"/>
        <v>10</v>
      </c>
      <c r="AM43" s="5866">
        <f t="shared" si="17"/>
        <v>8</v>
      </c>
      <c r="AN43" s="5866">
        <f t="shared" si="17"/>
        <v>10</v>
      </c>
      <c r="AO43" s="5866">
        <f t="shared" si="17"/>
        <v>10</v>
      </c>
      <c r="AP43" s="5866">
        <f t="shared" si="17"/>
        <v>3</v>
      </c>
      <c r="AQ43" s="5866">
        <f t="shared" si="17"/>
        <v>3</v>
      </c>
      <c r="AR43" s="5836"/>
      <c r="AS43" s="5836"/>
      <c r="AT43" s="5836"/>
      <c r="AU43" s="5836"/>
      <c r="AV43" s="5836"/>
      <c r="AW43" s="5836"/>
      <c r="AX43" s="5836"/>
      <c r="AY43" s="5868"/>
      <c r="AZ43" s="5836"/>
      <c r="BA43" s="5836"/>
      <c r="BB43" s="5836"/>
      <c r="BC43" s="5836"/>
      <c r="BD43" s="5836"/>
      <c r="BE43" s="5836"/>
      <c r="BF43" s="5836"/>
      <c r="BG43" s="5836"/>
      <c r="BH43" s="5836"/>
      <c r="BI43" s="5836"/>
    </row>
    <row r="44" spans="1:61">
      <c r="A44" s="5872" t="s">
        <v>2408</v>
      </c>
      <c r="B44" s="5862">
        <f t="shared" ref="B44:AQ44" si="18">COUNTIF(B4:B32,"d1")</f>
        <v>0</v>
      </c>
      <c r="C44" s="5862">
        <f t="shared" si="18"/>
        <v>0</v>
      </c>
      <c r="D44" s="5862">
        <f t="shared" si="18"/>
        <v>0</v>
      </c>
      <c r="E44" s="5862">
        <f t="shared" si="18"/>
        <v>0</v>
      </c>
      <c r="F44" s="5862">
        <f t="shared" si="18"/>
        <v>0</v>
      </c>
      <c r="G44" s="5862">
        <f t="shared" si="18"/>
        <v>2</v>
      </c>
      <c r="H44" s="5862">
        <f t="shared" si="18"/>
        <v>2</v>
      </c>
      <c r="I44" s="5862">
        <f>COUNTIF(I4:I32,"d1")</f>
        <v>0</v>
      </c>
      <c r="J44" s="5862">
        <f t="shared" si="18"/>
        <v>0</v>
      </c>
      <c r="K44" s="5862">
        <f t="shared" si="18"/>
        <v>0</v>
      </c>
      <c r="L44" s="5862">
        <f t="shared" si="18"/>
        <v>0</v>
      </c>
      <c r="M44" s="5862">
        <f t="shared" si="18"/>
        <v>0</v>
      </c>
      <c r="N44" s="5862">
        <f t="shared" si="18"/>
        <v>3</v>
      </c>
      <c r="O44" s="5862">
        <f t="shared" si="18"/>
        <v>2</v>
      </c>
      <c r="P44" s="5862">
        <f t="shared" si="18"/>
        <v>0</v>
      </c>
      <c r="Q44" s="5862">
        <f t="shared" si="18"/>
        <v>0</v>
      </c>
      <c r="R44" s="5862">
        <f t="shared" si="18"/>
        <v>0</v>
      </c>
      <c r="S44" s="5862">
        <f t="shared" si="18"/>
        <v>0</v>
      </c>
      <c r="T44" s="5862">
        <f t="shared" si="18"/>
        <v>0</v>
      </c>
      <c r="U44" s="5862">
        <f t="shared" si="18"/>
        <v>2</v>
      </c>
      <c r="V44" s="5862">
        <f t="shared" si="18"/>
        <v>2</v>
      </c>
      <c r="W44" s="5863">
        <f t="shared" si="18"/>
        <v>3</v>
      </c>
      <c r="X44" s="5863">
        <f t="shared" si="18"/>
        <v>4</v>
      </c>
      <c r="Y44" s="5863">
        <f t="shared" si="18"/>
        <v>4</v>
      </c>
      <c r="Z44" s="5862">
        <f t="shared" si="18"/>
        <v>0</v>
      </c>
      <c r="AA44" s="5862">
        <f t="shared" si="18"/>
        <v>0</v>
      </c>
      <c r="AB44" s="5862">
        <f t="shared" si="18"/>
        <v>4</v>
      </c>
      <c r="AC44" s="5862">
        <f t="shared" si="18"/>
        <v>2</v>
      </c>
      <c r="AD44" s="5862">
        <f t="shared" si="18"/>
        <v>0</v>
      </c>
      <c r="AE44" s="5862">
        <f t="shared" si="18"/>
        <v>0</v>
      </c>
      <c r="AF44" s="5862">
        <f t="shared" si="18"/>
        <v>0</v>
      </c>
      <c r="AG44" s="5862">
        <f t="shared" si="18"/>
        <v>0</v>
      </c>
      <c r="AH44" s="5862">
        <f t="shared" si="18"/>
        <v>0</v>
      </c>
      <c r="AI44" s="5862">
        <f t="shared" si="18"/>
        <v>2</v>
      </c>
      <c r="AJ44" s="5862">
        <f t="shared" si="18"/>
        <v>1</v>
      </c>
      <c r="AK44" s="5862">
        <f t="shared" si="18"/>
        <v>0</v>
      </c>
      <c r="AL44" s="5862">
        <f t="shared" si="18"/>
        <v>0</v>
      </c>
      <c r="AM44" s="5862">
        <f t="shared" si="18"/>
        <v>0</v>
      </c>
      <c r="AN44" s="5862">
        <f t="shared" si="18"/>
        <v>0</v>
      </c>
      <c r="AO44" s="5862">
        <f t="shared" si="18"/>
        <v>0</v>
      </c>
      <c r="AP44" s="5862">
        <f t="shared" si="18"/>
        <v>3</v>
      </c>
      <c r="AQ44" s="5862">
        <f t="shared" si="18"/>
        <v>2</v>
      </c>
      <c r="AR44" s="5836"/>
      <c r="AS44" s="5836"/>
      <c r="AT44" s="5836"/>
      <c r="AU44" s="5836"/>
      <c r="AV44" s="5836"/>
      <c r="AW44" s="5836"/>
      <c r="AX44" s="5836"/>
      <c r="AY44" s="5868"/>
      <c r="AZ44" s="5836"/>
      <c r="BA44" s="5836"/>
      <c r="BB44" s="5836"/>
      <c r="BC44" s="5836"/>
      <c r="BD44" s="5836"/>
      <c r="BE44" s="5836"/>
      <c r="BF44" s="5836"/>
      <c r="BG44" s="5836"/>
      <c r="BH44" s="5836"/>
      <c r="BI44" s="5836"/>
    </row>
    <row r="45" spans="1:61">
      <c r="A45" s="5873" t="s">
        <v>2424</v>
      </c>
      <c r="B45" s="5059">
        <f t="shared" ref="B45:AQ45" si="19">COUNTIF(B6,"n")+COUNTIF(B13,"n")+COUNTIF(B27,"n")+COUNTIF(B24,"n")+COUNTIF(B18,"n")+COUNTIF(B5,"n")+COUNTIF(B17,"n")+COUNTIF(B14,"n")+COUNTIF(B20,"n")+COUNTIF(B8,"n")+COUNTIF(B11,"n")+COUNTIF(B9,"n")</f>
        <v>2</v>
      </c>
      <c r="C45" s="5059">
        <f t="shared" si="19"/>
        <v>1</v>
      </c>
      <c r="D45" s="5059">
        <f t="shared" si="19"/>
        <v>1</v>
      </c>
      <c r="E45" s="5059">
        <f t="shared" si="19"/>
        <v>2</v>
      </c>
      <c r="F45" s="5059">
        <f t="shared" si="19"/>
        <v>2</v>
      </c>
      <c r="G45" s="5059">
        <f t="shared" si="19"/>
        <v>1</v>
      </c>
      <c r="H45" s="5059">
        <f t="shared" si="19"/>
        <v>1</v>
      </c>
      <c r="I45" s="5059">
        <f t="shared" si="19"/>
        <v>2</v>
      </c>
      <c r="J45" s="5059">
        <f t="shared" si="19"/>
        <v>2</v>
      </c>
      <c r="K45" s="5059">
        <f t="shared" si="19"/>
        <v>1</v>
      </c>
      <c r="L45" s="5059">
        <f t="shared" si="19"/>
        <v>2</v>
      </c>
      <c r="M45" s="5059">
        <f t="shared" si="19"/>
        <v>2</v>
      </c>
      <c r="N45" s="5059">
        <f t="shared" si="19"/>
        <v>2</v>
      </c>
      <c r="O45" s="5059">
        <f t="shared" si="19"/>
        <v>2</v>
      </c>
      <c r="P45" s="5059">
        <f t="shared" si="19"/>
        <v>2</v>
      </c>
      <c r="Q45" s="5059">
        <f t="shared" si="19"/>
        <v>1</v>
      </c>
      <c r="R45" s="5059">
        <f t="shared" si="19"/>
        <v>1</v>
      </c>
      <c r="S45" s="5059">
        <f t="shared" si="19"/>
        <v>2</v>
      </c>
      <c r="T45" s="5059">
        <f t="shared" si="19"/>
        <v>2</v>
      </c>
      <c r="U45" s="5059">
        <f t="shared" si="19"/>
        <v>3</v>
      </c>
      <c r="V45" s="5059">
        <f t="shared" si="19"/>
        <v>2</v>
      </c>
      <c r="W45" s="5874">
        <f t="shared" si="19"/>
        <v>2</v>
      </c>
      <c r="X45" s="5874">
        <f t="shared" si="19"/>
        <v>2</v>
      </c>
      <c r="Y45" s="5874">
        <f t="shared" si="19"/>
        <v>2</v>
      </c>
      <c r="Z45" s="5059">
        <f t="shared" si="19"/>
        <v>2</v>
      </c>
      <c r="AA45" s="5059">
        <f t="shared" si="19"/>
        <v>1</v>
      </c>
      <c r="AB45" s="5059">
        <f t="shared" si="19"/>
        <v>1</v>
      </c>
      <c r="AC45" s="5059">
        <f t="shared" si="19"/>
        <v>2</v>
      </c>
      <c r="AD45" s="5059">
        <f t="shared" si="19"/>
        <v>2</v>
      </c>
      <c r="AE45" s="5059">
        <f t="shared" si="19"/>
        <v>1</v>
      </c>
      <c r="AF45" s="5059">
        <f t="shared" si="19"/>
        <v>1</v>
      </c>
      <c r="AG45" s="5059">
        <f t="shared" si="19"/>
        <v>2</v>
      </c>
      <c r="AH45" s="5059">
        <f t="shared" si="19"/>
        <v>2</v>
      </c>
      <c r="AI45" s="5059">
        <f t="shared" si="19"/>
        <v>2</v>
      </c>
      <c r="AJ45" s="5059">
        <f t="shared" si="19"/>
        <v>2</v>
      </c>
      <c r="AK45" s="5059">
        <f t="shared" si="19"/>
        <v>1</v>
      </c>
      <c r="AL45" s="5059">
        <f t="shared" si="19"/>
        <v>2</v>
      </c>
      <c r="AM45" s="5059">
        <f t="shared" si="19"/>
        <v>1</v>
      </c>
      <c r="AN45" s="5059">
        <f t="shared" si="19"/>
        <v>1</v>
      </c>
      <c r="AO45" s="5059">
        <f t="shared" si="19"/>
        <v>2</v>
      </c>
      <c r="AP45" s="5059">
        <f t="shared" si="19"/>
        <v>2</v>
      </c>
      <c r="AQ45" s="5059">
        <f t="shared" si="19"/>
        <v>1</v>
      </c>
      <c r="AR45" s="5836"/>
      <c r="AS45" s="5836"/>
      <c r="AT45" s="5836"/>
      <c r="AU45" s="5836"/>
      <c r="AV45" s="5836"/>
      <c r="AW45" s="5836"/>
      <c r="AX45" s="5836"/>
      <c r="AY45" s="5868"/>
      <c r="AZ45" s="5836"/>
      <c r="BA45" s="5836"/>
      <c r="BB45" s="5836"/>
      <c r="BC45" s="5836"/>
      <c r="BD45" s="5836"/>
      <c r="BE45" s="5836"/>
      <c r="BF45" s="5836"/>
      <c r="BG45" s="5836"/>
      <c r="BH45" s="5836"/>
      <c r="BI45" s="5836"/>
    </row>
    <row r="46" spans="1:61">
      <c r="A46" s="5873" t="s">
        <v>2425</v>
      </c>
      <c r="B46" s="5059">
        <f t="shared" ref="B46:AQ46" si="20">COUNTIF(B4:B6,"D")+COUNTIF(B8:B9,"D")+COUNTIF(B11:B12,"D")+COUNTIF(B14:B15,"D")+COUNTIF(B17:B18,"D")+COUNTIF(B20:B21,"D")+COUNTIF(B4:B6,"E")+COUNTIF(B8:B9,"E")+COUNTIF(B11:B12,"E")+COUNTIF(B14:B15,"E")+COUNTIF(B17:B18,"E")+COUNTIF(B20:B21,"E")</f>
        <v>9</v>
      </c>
      <c r="C46" s="5059">
        <f t="shared" si="20"/>
        <v>8</v>
      </c>
      <c r="D46" s="5059">
        <f t="shared" si="20"/>
        <v>7</v>
      </c>
      <c r="E46" s="5059">
        <f t="shared" si="20"/>
        <v>8</v>
      </c>
      <c r="F46" s="5059">
        <f t="shared" si="20"/>
        <v>8</v>
      </c>
      <c r="G46" s="5059">
        <f t="shared" si="20"/>
        <v>2</v>
      </c>
      <c r="H46" s="5059">
        <f t="shared" si="20"/>
        <v>1</v>
      </c>
      <c r="I46" s="5059">
        <f t="shared" si="20"/>
        <v>5</v>
      </c>
      <c r="J46" s="5059">
        <f t="shared" si="20"/>
        <v>8</v>
      </c>
      <c r="K46" s="5059">
        <f t="shared" si="20"/>
        <v>6</v>
      </c>
      <c r="L46" s="5059">
        <f t="shared" si="20"/>
        <v>7</v>
      </c>
      <c r="M46" s="5059">
        <f t="shared" si="20"/>
        <v>7</v>
      </c>
      <c r="N46" s="5059">
        <f t="shared" si="20"/>
        <v>2</v>
      </c>
      <c r="O46" s="5059">
        <f t="shared" si="20"/>
        <v>2</v>
      </c>
      <c r="P46" s="5059">
        <f t="shared" si="20"/>
        <v>9</v>
      </c>
      <c r="Q46" s="5059">
        <f t="shared" si="20"/>
        <v>7</v>
      </c>
      <c r="R46" s="5059">
        <f t="shared" si="20"/>
        <v>7</v>
      </c>
      <c r="S46" s="5059">
        <f t="shared" si="20"/>
        <v>3</v>
      </c>
      <c r="T46" s="5059">
        <f t="shared" si="20"/>
        <v>6</v>
      </c>
      <c r="U46" s="5059">
        <f t="shared" si="20"/>
        <v>4</v>
      </c>
      <c r="V46" s="5059">
        <f t="shared" si="20"/>
        <v>2</v>
      </c>
      <c r="W46" s="5874">
        <f t="shared" si="20"/>
        <v>2</v>
      </c>
      <c r="X46" s="5874">
        <f t="shared" si="20"/>
        <v>2</v>
      </c>
      <c r="Y46" s="5874">
        <f t="shared" si="20"/>
        <v>2</v>
      </c>
      <c r="Z46" s="5059">
        <f t="shared" si="20"/>
        <v>5</v>
      </c>
      <c r="AA46" s="5059">
        <f t="shared" si="20"/>
        <v>6</v>
      </c>
      <c r="AB46" s="5059">
        <f t="shared" si="20"/>
        <v>1</v>
      </c>
      <c r="AC46" s="5059">
        <f t="shared" si="20"/>
        <v>2</v>
      </c>
      <c r="AD46" s="5059">
        <f t="shared" si="20"/>
        <v>8</v>
      </c>
      <c r="AE46" s="5059">
        <f t="shared" si="20"/>
        <v>6</v>
      </c>
      <c r="AF46" s="5059">
        <f t="shared" si="20"/>
        <v>9</v>
      </c>
      <c r="AG46" s="5059">
        <f t="shared" si="20"/>
        <v>8</v>
      </c>
      <c r="AH46" s="5059">
        <f t="shared" si="20"/>
        <v>6</v>
      </c>
      <c r="AI46" s="5059">
        <f t="shared" si="20"/>
        <v>2</v>
      </c>
      <c r="AJ46" s="5059">
        <f t="shared" si="20"/>
        <v>2</v>
      </c>
      <c r="AK46" s="5059">
        <f t="shared" si="20"/>
        <v>7</v>
      </c>
      <c r="AL46" s="5059">
        <f t="shared" si="20"/>
        <v>10</v>
      </c>
      <c r="AM46" s="5059">
        <f t="shared" si="20"/>
        <v>8</v>
      </c>
      <c r="AN46" s="5059">
        <f t="shared" si="20"/>
        <v>8</v>
      </c>
      <c r="AO46" s="5059">
        <f t="shared" si="20"/>
        <v>6</v>
      </c>
      <c r="AP46" s="5059">
        <f t="shared" si="20"/>
        <v>2</v>
      </c>
      <c r="AQ46" s="5059">
        <f t="shared" si="20"/>
        <v>2</v>
      </c>
      <c r="AR46" s="5836"/>
      <c r="AS46" s="5836"/>
      <c r="AT46" s="5836"/>
      <c r="AU46" s="5836"/>
      <c r="AV46" s="5836"/>
      <c r="AW46" s="5836"/>
      <c r="AX46" s="5836"/>
      <c r="AY46" s="5875"/>
      <c r="AZ46" s="5836"/>
      <c r="BA46" s="5836"/>
      <c r="BB46" s="5836"/>
      <c r="BC46" s="5836"/>
      <c r="BD46" s="5836"/>
      <c r="BE46" s="5836"/>
      <c r="BF46" s="5836"/>
      <c r="BG46" s="5836"/>
      <c r="BH46" s="5836"/>
      <c r="BI46" s="5836"/>
    </row>
    <row r="47" spans="1:61">
      <c r="A47" s="5873" t="s">
        <v>2426</v>
      </c>
      <c r="B47" s="5059">
        <f t="shared" ref="B47:AQ47" si="21">COUNTIF(B13,"E")+COUNTIF(B13,"d")+COUNTIF(B7,"E")+COUNTIF(B7,"d")+COUNTIF(B16,"E")+COUNTIF(B16,"d")+COUNTIF(B10,"E")+COUNTIF(B10,"d")+COUNTIF(B22,"E")+COUNTIF(B22,"d")+COUNTIF(B19,"E")+COUNTIF(B19,"d")</f>
        <v>5</v>
      </c>
      <c r="C47" s="5059">
        <f t="shared" si="21"/>
        <v>4</v>
      </c>
      <c r="D47" s="5059">
        <f t="shared" si="21"/>
        <v>3</v>
      </c>
      <c r="E47" s="5059">
        <f t="shared" si="21"/>
        <v>3</v>
      </c>
      <c r="F47" s="5059">
        <f t="shared" si="21"/>
        <v>3</v>
      </c>
      <c r="G47" s="5059">
        <f t="shared" si="21"/>
        <v>1</v>
      </c>
      <c r="H47" s="5059">
        <f t="shared" si="21"/>
        <v>1</v>
      </c>
      <c r="I47" s="5059">
        <f t="shared" si="21"/>
        <v>4</v>
      </c>
      <c r="J47" s="5059">
        <f t="shared" si="21"/>
        <v>5</v>
      </c>
      <c r="K47" s="5059">
        <f t="shared" si="21"/>
        <v>4</v>
      </c>
      <c r="L47" s="5059">
        <f t="shared" si="21"/>
        <v>3</v>
      </c>
      <c r="M47" s="5059">
        <f t="shared" si="21"/>
        <v>3</v>
      </c>
      <c r="N47" s="5059">
        <f t="shared" si="21"/>
        <v>1</v>
      </c>
      <c r="O47" s="5059">
        <f t="shared" si="21"/>
        <v>1</v>
      </c>
      <c r="P47" s="5059">
        <f t="shared" si="21"/>
        <v>5</v>
      </c>
      <c r="Q47" s="5059">
        <f t="shared" si="21"/>
        <v>4</v>
      </c>
      <c r="R47" s="5059">
        <f t="shared" si="21"/>
        <v>4</v>
      </c>
      <c r="S47" s="5059">
        <f t="shared" si="21"/>
        <v>4</v>
      </c>
      <c r="T47" s="5059">
        <f t="shared" si="21"/>
        <v>3</v>
      </c>
      <c r="U47" s="5059">
        <f t="shared" si="21"/>
        <v>1</v>
      </c>
      <c r="V47" s="5059">
        <f t="shared" si="21"/>
        <v>1</v>
      </c>
      <c r="W47" s="5874">
        <f t="shared" si="21"/>
        <v>1</v>
      </c>
      <c r="X47" s="5874">
        <f t="shared" si="21"/>
        <v>1</v>
      </c>
      <c r="Y47" s="5874">
        <f t="shared" si="21"/>
        <v>1</v>
      </c>
      <c r="Z47" s="5059">
        <f t="shared" si="21"/>
        <v>2</v>
      </c>
      <c r="AA47" s="5059">
        <f t="shared" si="21"/>
        <v>3</v>
      </c>
      <c r="AB47" s="5059">
        <f t="shared" si="21"/>
        <v>1</v>
      </c>
      <c r="AC47" s="5059">
        <f t="shared" si="21"/>
        <v>1</v>
      </c>
      <c r="AD47" s="5059">
        <f t="shared" si="21"/>
        <v>4</v>
      </c>
      <c r="AE47" s="5059">
        <f t="shared" si="21"/>
        <v>3</v>
      </c>
      <c r="AF47" s="5059">
        <f t="shared" si="21"/>
        <v>5</v>
      </c>
      <c r="AG47" s="5059">
        <f t="shared" si="21"/>
        <v>3</v>
      </c>
      <c r="AH47" s="5059">
        <f t="shared" si="21"/>
        <v>4</v>
      </c>
      <c r="AI47" s="5059">
        <f t="shared" si="21"/>
        <v>1</v>
      </c>
      <c r="AJ47" s="5059">
        <f t="shared" si="21"/>
        <v>1</v>
      </c>
      <c r="AK47" s="5059">
        <f t="shared" si="21"/>
        <v>3</v>
      </c>
      <c r="AL47" s="5059">
        <f t="shared" si="21"/>
        <v>5</v>
      </c>
      <c r="AM47" s="5059">
        <f t="shared" si="21"/>
        <v>4</v>
      </c>
      <c r="AN47" s="5059">
        <f t="shared" si="21"/>
        <v>4</v>
      </c>
      <c r="AO47" s="5059">
        <f t="shared" si="21"/>
        <v>3</v>
      </c>
      <c r="AP47" s="5059">
        <f t="shared" si="21"/>
        <v>1</v>
      </c>
      <c r="AQ47" s="5059">
        <f t="shared" si="21"/>
        <v>1</v>
      </c>
      <c r="AR47" s="5836"/>
      <c r="AS47" s="5836"/>
      <c r="AT47" s="5836"/>
      <c r="AU47" s="5836"/>
      <c r="AV47" s="5836"/>
      <c r="AW47" s="5836"/>
      <c r="AX47" s="5836"/>
      <c r="AY47" s="5836"/>
      <c r="AZ47" s="5836"/>
      <c r="BA47" s="5836"/>
      <c r="BB47" s="5836"/>
      <c r="BC47" s="5836"/>
      <c r="BD47" s="5836"/>
      <c r="BE47" s="5836"/>
      <c r="BF47" s="5836"/>
      <c r="BG47" s="5836"/>
      <c r="BH47" s="5836"/>
      <c r="BI47" s="5836"/>
    </row>
    <row r="48" spans="1:61">
      <c r="A48" s="5873" t="s">
        <v>2427</v>
      </c>
      <c r="B48" s="5059">
        <f t="shared" ref="B48:AQ48" si="22">COUNTIF(B5:B6,"E")+COUNTIF(B5:B6,"d")+COUNTIF(B8:B9,"E")+COUNTIF(B8:B9,"D")+COUNTIF(B11,"E")+COUNTIF(B11,"d")+COUNTIF(B14,"E")+COUNTIF(B14,"d")+COUNTIF(B17:B18,"E")+COUNTIF(B17:B18,"D")+COUNTIF(B20,"E")+COUNTIF(B20,"d")+COUNTIF(B5:B6,"D1")+COUNTIF(B8:B9,"D1")+COUNTIF(B11,"D1")+COUNTIF(B14,"D1")+COUNTIF(B17:B18,"D1")+COUNTIF(B20,"D1")</f>
        <v>8</v>
      </c>
      <c r="C48" s="5059">
        <f t="shared" si="22"/>
        <v>7</v>
      </c>
      <c r="D48" s="5059">
        <f t="shared" si="22"/>
        <v>5</v>
      </c>
      <c r="E48" s="5059">
        <f t="shared" si="22"/>
        <v>6</v>
      </c>
      <c r="F48" s="5059">
        <f t="shared" si="22"/>
        <v>6</v>
      </c>
      <c r="G48" s="5059">
        <f t="shared" si="22"/>
        <v>1</v>
      </c>
      <c r="H48" s="5059">
        <f t="shared" si="22"/>
        <v>0</v>
      </c>
      <c r="I48" s="5059">
        <f t="shared" si="22"/>
        <v>4</v>
      </c>
      <c r="J48" s="5059">
        <f t="shared" si="22"/>
        <v>5</v>
      </c>
      <c r="K48" s="5059">
        <f t="shared" si="22"/>
        <v>4</v>
      </c>
      <c r="L48" s="5059">
        <f t="shared" si="22"/>
        <v>6</v>
      </c>
      <c r="M48" s="5059">
        <f t="shared" si="22"/>
        <v>5</v>
      </c>
      <c r="N48" s="5059">
        <f t="shared" si="22"/>
        <v>4</v>
      </c>
      <c r="O48" s="5059">
        <f t="shared" si="22"/>
        <v>2</v>
      </c>
      <c r="P48" s="5059">
        <f t="shared" si="22"/>
        <v>7</v>
      </c>
      <c r="Q48" s="5059">
        <f t="shared" si="22"/>
        <v>5</v>
      </c>
      <c r="R48" s="5059">
        <f t="shared" si="22"/>
        <v>5</v>
      </c>
      <c r="S48" s="5059">
        <f t="shared" si="22"/>
        <v>3</v>
      </c>
      <c r="T48" s="5059">
        <f t="shared" si="22"/>
        <v>4</v>
      </c>
      <c r="U48" s="5059">
        <f t="shared" si="22"/>
        <v>3</v>
      </c>
      <c r="V48" s="5059">
        <f t="shared" si="22"/>
        <v>1</v>
      </c>
      <c r="W48" s="5874">
        <f t="shared" si="22"/>
        <v>2</v>
      </c>
      <c r="X48" s="5874">
        <f t="shared" si="22"/>
        <v>2</v>
      </c>
      <c r="Y48" s="5874">
        <f t="shared" si="22"/>
        <v>2</v>
      </c>
      <c r="Z48" s="5059">
        <f t="shared" si="22"/>
        <v>4</v>
      </c>
      <c r="AA48" s="5059">
        <f t="shared" si="22"/>
        <v>5</v>
      </c>
      <c r="AB48" s="5059">
        <f t="shared" si="22"/>
        <v>4</v>
      </c>
      <c r="AC48" s="5059">
        <f t="shared" si="22"/>
        <v>1</v>
      </c>
      <c r="AD48" s="5059">
        <f t="shared" si="22"/>
        <v>5</v>
      </c>
      <c r="AE48" s="5059">
        <f t="shared" si="22"/>
        <v>5</v>
      </c>
      <c r="AF48" s="5059">
        <f t="shared" si="22"/>
        <v>7</v>
      </c>
      <c r="AG48" s="5059">
        <f t="shared" si="22"/>
        <v>6</v>
      </c>
      <c r="AH48" s="5059">
        <f t="shared" si="22"/>
        <v>4</v>
      </c>
      <c r="AI48" s="5059">
        <f t="shared" si="22"/>
        <v>2</v>
      </c>
      <c r="AJ48" s="5059">
        <f t="shared" si="22"/>
        <v>1</v>
      </c>
      <c r="AK48" s="5059">
        <f t="shared" si="22"/>
        <v>6</v>
      </c>
      <c r="AL48" s="5059">
        <f t="shared" si="22"/>
        <v>7</v>
      </c>
      <c r="AM48" s="5059">
        <f t="shared" si="22"/>
        <v>6</v>
      </c>
      <c r="AN48" s="5059">
        <f t="shared" si="22"/>
        <v>6</v>
      </c>
      <c r="AO48" s="5059">
        <f t="shared" si="22"/>
        <v>5</v>
      </c>
      <c r="AP48" s="5059">
        <f t="shared" si="22"/>
        <v>3</v>
      </c>
      <c r="AQ48" s="5059">
        <f t="shared" si="22"/>
        <v>1</v>
      </c>
      <c r="AR48" s="5836"/>
      <c r="AS48" s="5836"/>
      <c r="AT48" s="5836"/>
      <c r="AU48" s="5836"/>
      <c r="AV48" s="5836"/>
      <c r="AW48" s="5836"/>
      <c r="AX48" s="5836"/>
      <c r="AY48" s="5836"/>
      <c r="AZ48" s="5836"/>
      <c r="BA48" s="5836"/>
      <c r="BB48" s="5836"/>
      <c r="BC48" s="5836"/>
      <c r="BD48" s="5836"/>
      <c r="BE48" s="5836"/>
      <c r="BF48" s="5836"/>
      <c r="BG48" s="5836"/>
      <c r="BH48" s="5836"/>
      <c r="BI48" s="5836"/>
    </row>
    <row r="49" spans="1:61">
      <c r="A49" s="5876" t="s">
        <v>2428</v>
      </c>
      <c r="B49" s="5866">
        <f t="shared" ref="B49:AQ49" si="23">B46+B47</f>
        <v>14</v>
      </c>
      <c r="C49" s="5866">
        <f t="shared" si="23"/>
        <v>12</v>
      </c>
      <c r="D49" s="5866">
        <f t="shared" si="23"/>
        <v>10</v>
      </c>
      <c r="E49" s="5866">
        <f t="shared" si="23"/>
        <v>11</v>
      </c>
      <c r="F49" s="5866">
        <f t="shared" si="23"/>
        <v>11</v>
      </c>
      <c r="G49" s="5866">
        <f t="shared" si="23"/>
        <v>3</v>
      </c>
      <c r="H49" s="5866">
        <f t="shared" si="23"/>
        <v>2</v>
      </c>
      <c r="I49" s="5866">
        <f t="shared" si="23"/>
        <v>9</v>
      </c>
      <c r="J49" s="5866">
        <f t="shared" si="23"/>
        <v>13</v>
      </c>
      <c r="K49" s="5866">
        <f t="shared" si="23"/>
        <v>10</v>
      </c>
      <c r="L49" s="5866">
        <f t="shared" si="23"/>
        <v>10</v>
      </c>
      <c r="M49" s="5866">
        <f t="shared" si="23"/>
        <v>10</v>
      </c>
      <c r="N49" s="5866">
        <f t="shared" si="23"/>
        <v>3</v>
      </c>
      <c r="O49" s="5866">
        <f t="shared" si="23"/>
        <v>3</v>
      </c>
      <c r="P49" s="5866">
        <f t="shared" si="23"/>
        <v>14</v>
      </c>
      <c r="Q49" s="5866">
        <f t="shared" si="23"/>
        <v>11</v>
      </c>
      <c r="R49" s="5866">
        <f t="shared" si="23"/>
        <v>11</v>
      </c>
      <c r="S49" s="5866">
        <f t="shared" si="23"/>
        <v>7</v>
      </c>
      <c r="T49" s="5866">
        <f t="shared" si="23"/>
        <v>9</v>
      </c>
      <c r="U49" s="5866">
        <f t="shared" si="23"/>
        <v>5</v>
      </c>
      <c r="V49" s="5866">
        <f t="shared" si="23"/>
        <v>3</v>
      </c>
      <c r="W49" s="5867">
        <f t="shared" si="23"/>
        <v>3</v>
      </c>
      <c r="X49" s="5867">
        <f t="shared" si="23"/>
        <v>3</v>
      </c>
      <c r="Y49" s="5867">
        <f t="shared" si="23"/>
        <v>3</v>
      </c>
      <c r="Z49" s="5866">
        <f t="shared" si="23"/>
        <v>7</v>
      </c>
      <c r="AA49" s="5866">
        <f t="shared" si="23"/>
        <v>9</v>
      </c>
      <c r="AB49" s="5866">
        <f t="shared" si="23"/>
        <v>2</v>
      </c>
      <c r="AC49" s="5866">
        <f t="shared" si="23"/>
        <v>3</v>
      </c>
      <c r="AD49" s="5866">
        <f t="shared" si="23"/>
        <v>12</v>
      </c>
      <c r="AE49" s="5866">
        <f t="shared" si="23"/>
        <v>9</v>
      </c>
      <c r="AF49" s="5866">
        <f t="shared" si="23"/>
        <v>14</v>
      </c>
      <c r="AG49" s="5866">
        <f t="shared" si="23"/>
        <v>11</v>
      </c>
      <c r="AH49" s="5866">
        <f t="shared" si="23"/>
        <v>10</v>
      </c>
      <c r="AI49" s="5866">
        <f t="shared" si="23"/>
        <v>3</v>
      </c>
      <c r="AJ49" s="5866">
        <f t="shared" si="23"/>
        <v>3</v>
      </c>
      <c r="AK49" s="5866">
        <f t="shared" si="23"/>
        <v>10</v>
      </c>
      <c r="AL49" s="5866">
        <f t="shared" si="23"/>
        <v>15</v>
      </c>
      <c r="AM49" s="5866">
        <f t="shared" si="23"/>
        <v>12</v>
      </c>
      <c r="AN49" s="5866">
        <f t="shared" si="23"/>
        <v>12</v>
      </c>
      <c r="AO49" s="5866">
        <f t="shared" si="23"/>
        <v>9</v>
      </c>
      <c r="AP49" s="5866">
        <f t="shared" si="23"/>
        <v>3</v>
      </c>
      <c r="AQ49" s="5866">
        <f t="shared" si="23"/>
        <v>3</v>
      </c>
      <c r="AR49" s="5836"/>
      <c r="AS49" s="5836"/>
      <c r="AT49" s="5836"/>
      <c r="AU49" s="5836"/>
      <c r="AV49" s="5836"/>
      <c r="AW49" s="5836"/>
      <c r="AX49" s="5836"/>
      <c r="AY49" s="5836"/>
      <c r="AZ49" s="5836"/>
      <c r="BA49" s="5836"/>
      <c r="BB49" s="5836"/>
      <c r="BC49" s="5836"/>
      <c r="BD49" s="5836"/>
      <c r="BE49" s="5836"/>
      <c r="BF49" s="5836"/>
      <c r="BG49" s="5836"/>
      <c r="BH49" s="5836"/>
      <c r="BI49" s="5836"/>
    </row>
    <row r="50" spans="1:61">
      <c r="A50" s="5877" t="s">
        <v>4</v>
      </c>
      <c r="B50" s="5866">
        <f t="shared" ref="B50:AQ50" si="24">COUNTIF(B4:B22,"n")</f>
        <v>3</v>
      </c>
      <c r="C50" s="5866">
        <f t="shared" si="24"/>
        <v>3</v>
      </c>
      <c r="D50" s="5866">
        <f t="shared" si="24"/>
        <v>3</v>
      </c>
      <c r="E50" s="5866">
        <f t="shared" si="24"/>
        <v>3</v>
      </c>
      <c r="F50" s="5866">
        <f t="shared" si="24"/>
        <v>3</v>
      </c>
      <c r="G50" s="5866">
        <f t="shared" si="24"/>
        <v>3</v>
      </c>
      <c r="H50" s="5866">
        <f t="shared" si="24"/>
        <v>3</v>
      </c>
      <c r="I50" s="5866">
        <f t="shared" si="24"/>
        <v>3</v>
      </c>
      <c r="J50" s="5866">
        <f t="shared" si="24"/>
        <v>3</v>
      </c>
      <c r="K50" s="5866">
        <f t="shared" si="24"/>
        <v>3</v>
      </c>
      <c r="L50" s="5866">
        <f t="shared" si="24"/>
        <v>3</v>
      </c>
      <c r="M50" s="5866">
        <f t="shared" si="24"/>
        <v>3</v>
      </c>
      <c r="N50" s="5866">
        <f t="shared" si="24"/>
        <v>3</v>
      </c>
      <c r="O50" s="5866">
        <f t="shared" si="24"/>
        <v>3</v>
      </c>
      <c r="P50" s="5866">
        <f t="shared" si="24"/>
        <v>3</v>
      </c>
      <c r="Q50" s="5866">
        <f t="shared" si="24"/>
        <v>3</v>
      </c>
      <c r="R50" s="5866">
        <f t="shared" si="24"/>
        <v>3</v>
      </c>
      <c r="S50" s="5866">
        <f t="shared" si="24"/>
        <v>3</v>
      </c>
      <c r="T50" s="5866">
        <f t="shared" si="24"/>
        <v>3</v>
      </c>
      <c r="U50" s="5866">
        <f t="shared" si="24"/>
        <v>4</v>
      </c>
      <c r="V50" s="5866">
        <f t="shared" si="24"/>
        <v>3</v>
      </c>
      <c r="W50" s="5867">
        <f t="shared" si="24"/>
        <v>3</v>
      </c>
      <c r="X50" s="5867">
        <f t="shared" si="24"/>
        <v>3</v>
      </c>
      <c r="Y50" s="5867">
        <f t="shared" si="24"/>
        <v>3</v>
      </c>
      <c r="Z50" s="5866">
        <f t="shared" si="24"/>
        <v>3</v>
      </c>
      <c r="AA50" s="5866">
        <f t="shared" si="24"/>
        <v>3</v>
      </c>
      <c r="AB50" s="5866">
        <f t="shared" si="24"/>
        <v>3</v>
      </c>
      <c r="AC50" s="5866">
        <f t="shared" si="24"/>
        <v>3</v>
      </c>
      <c r="AD50" s="5866">
        <f t="shared" si="24"/>
        <v>3</v>
      </c>
      <c r="AE50" s="5866">
        <f t="shared" si="24"/>
        <v>3</v>
      </c>
      <c r="AF50" s="5866">
        <f t="shared" si="24"/>
        <v>3</v>
      </c>
      <c r="AG50" s="5866">
        <f t="shared" si="24"/>
        <v>3</v>
      </c>
      <c r="AH50" s="5866">
        <f t="shared" si="24"/>
        <v>3</v>
      </c>
      <c r="AI50" s="5866">
        <f t="shared" si="24"/>
        <v>3</v>
      </c>
      <c r="AJ50" s="5866">
        <f t="shared" si="24"/>
        <v>3</v>
      </c>
      <c r="AK50" s="5866">
        <f t="shared" si="24"/>
        <v>3</v>
      </c>
      <c r="AL50" s="5866">
        <f t="shared" si="24"/>
        <v>3</v>
      </c>
      <c r="AM50" s="5866">
        <f t="shared" si="24"/>
        <v>3</v>
      </c>
      <c r="AN50" s="5866">
        <f t="shared" si="24"/>
        <v>3</v>
      </c>
      <c r="AO50" s="5866">
        <f t="shared" si="24"/>
        <v>3</v>
      </c>
      <c r="AP50" s="5866">
        <f t="shared" si="24"/>
        <v>3</v>
      </c>
      <c r="AQ50" s="5866">
        <f t="shared" si="24"/>
        <v>3</v>
      </c>
      <c r="AR50" s="5836"/>
      <c r="AS50" s="5836"/>
      <c r="AT50" s="5836"/>
      <c r="AU50" s="5836"/>
      <c r="AV50" s="5836"/>
      <c r="AW50" s="5836"/>
      <c r="AX50" s="5836"/>
      <c r="AY50" s="5836"/>
      <c r="AZ50" s="5836"/>
      <c r="BA50" s="5836"/>
      <c r="BB50" s="5836"/>
      <c r="BC50" s="5836"/>
      <c r="BD50" s="5836"/>
      <c r="BE50" s="5836"/>
      <c r="BF50" s="5836"/>
      <c r="BG50" s="5836"/>
      <c r="BH50" s="5836"/>
      <c r="BI50" s="5836"/>
    </row>
    <row r="51" spans="1:61" ht="17.25" thickBot="1">
      <c r="A51" s="5878" t="s">
        <v>2429</v>
      </c>
      <c r="B51" s="5879">
        <f t="shared" ref="B51:AQ51" si="25">COUNTIF(B13,"N")+COUNTIF(B10,"N")+COUNTIF(B7,"N")+COUNTIF(B16,"N")+COUNTIF(B19,"N")+COUNTIF(B22,"N")</f>
        <v>1</v>
      </c>
      <c r="C51" s="5879">
        <f t="shared" si="25"/>
        <v>1</v>
      </c>
      <c r="D51" s="5879">
        <f t="shared" si="25"/>
        <v>1</v>
      </c>
      <c r="E51" s="5879">
        <f t="shared" si="25"/>
        <v>1</v>
      </c>
      <c r="F51" s="5879">
        <f t="shared" si="25"/>
        <v>1</v>
      </c>
      <c r="G51" s="5879">
        <f t="shared" si="25"/>
        <v>1</v>
      </c>
      <c r="H51" s="5879">
        <f t="shared" si="25"/>
        <v>1</v>
      </c>
      <c r="I51" s="5879">
        <f t="shared" si="25"/>
        <v>1</v>
      </c>
      <c r="J51" s="5879">
        <f t="shared" si="25"/>
        <v>1</v>
      </c>
      <c r="K51" s="5879">
        <f t="shared" si="25"/>
        <v>1</v>
      </c>
      <c r="L51" s="5879">
        <f t="shared" si="25"/>
        <v>1</v>
      </c>
      <c r="M51" s="5879">
        <f t="shared" si="25"/>
        <v>1</v>
      </c>
      <c r="N51" s="5879">
        <f t="shared" si="25"/>
        <v>1</v>
      </c>
      <c r="O51" s="5879">
        <f t="shared" si="25"/>
        <v>1</v>
      </c>
      <c r="P51" s="5879">
        <f t="shared" si="25"/>
        <v>1</v>
      </c>
      <c r="Q51" s="5879">
        <f t="shared" si="25"/>
        <v>1</v>
      </c>
      <c r="R51" s="5879">
        <f t="shared" si="25"/>
        <v>1</v>
      </c>
      <c r="S51" s="5879">
        <f t="shared" si="25"/>
        <v>1</v>
      </c>
      <c r="T51" s="5879">
        <f t="shared" si="25"/>
        <v>1</v>
      </c>
      <c r="U51" s="5879">
        <f t="shared" si="25"/>
        <v>1</v>
      </c>
      <c r="V51" s="5879">
        <f t="shared" si="25"/>
        <v>1</v>
      </c>
      <c r="W51" s="5880">
        <f t="shared" si="25"/>
        <v>1</v>
      </c>
      <c r="X51" s="5880">
        <f t="shared" si="25"/>
        <v>1</v>
      </c>
      <c r="Y51" s="5880">
        <f t="shared" si="25"/>
        <v>1</v>
      </c>
      <c r="Z51" s="5879">
        <f t="shared" si="25"/>
        <v>1</v>
      </c>
      <c r="AA51" s="5879">
        <f t="shared" si="25"/>
        <v>1</v>
      </c>
      <c r="AB51" s="5879">
        <f t="shared" si="25"/>
        <v>1</v>
      </c>
      <c r="AC51" s="5879">
        <f t="shared" si="25"/>
        <v>1</v>
      </c>
      <c r="AD51" s="5879">
        <f t="shared" si="25"/>
        <v>1</v>
      </c>
      <c r="AE51" s="5879">
        <f t="shared" si="25"/>
        <v>1</v>
      </c>
      <c r="AF51" s="5879">
        <f t="shared" si="25"/>
        <v>1</v>
      </c>
      <c r="AG51" s="5879">
        <f t="shared" si="25"/>
        <v>1</v>
      </c>
      <c r="AH51" s="5879">
        <f t="shared" si="25"/>
        <v>1</v>
      </c>
      <c r="AI51" s="5879">
        <f t="shared" si="25"/>
        <v>1</v>
      </c>
      <c r="AJ51" s="5879">
        <f t="shared" si="25"/>
        <v>1</v>
      </c>
      <c r="AK51" s="5879">
        <f t="shared" si="25"/>
        <v>1</v>
      </c>
      <c r="AL51" s="5879">
        <f t="shared" si="25"/>
        <v>1</v>
      </c>
      <c r="AM51" s="5879">
        <f t="shared" si="25"/>
        <v>1</v>
      </c>
      <c r="AN51" s="5879">
        <f t="shared" si="25"/>
        <v>1</v>
      </c>
      <c r="AO51" s="5879">
        <f t="shared" si="25"/>
        <v>1</v>
      </c>
      <c r="AP51" s="5879">
        <f t="shared" si="25"/>
        <v>1</v>
      </c>
      <c r="AQ51" s="5879">
        <f t="shared" si="25"/>
        <v>1</v>
      </c>
      <c r="AR51" s="5836"/>
      <c r="AS51" s="5836"/>
      <c r="AT51" s="5836"/>
      <c r="AU51" s="5836"/>
      <c r="AV51" s="5836"/>
      <c r="AW51" s="5836"/>
      <c r="AX51" s="5836"/>
      <c r="AY51" s="5836"/>
      <c r="AZ51" s="5836"/>
      <c r="BA51" s="5836"/>
      <c r="BB51" s="5836"/>
      <c r="BC51" s="5836"/>
      <c r="BD51" s="5836"/>
      <c r="BE51" s="5836"/>
      <c r="BF51" s="5836"/>
      <c r="BG51" s="5836"/>
      <c r="BH51" s="5836"/>
      <c r="BI51" s="5836"/>
    </row>
    <row r="64" spans="1:61">
      <c r="K64" t="s">
        <v>2442</v>
      </c>
    </row>
  </sheetData>
  <mergeCells count="4">
    <mergeCell ref="B1:G1"/>
    <mergeCell ref="H1:AK1"/>
    <mergeCell ref="AL1:AQ1"/>
    <mergeCell ref="AR1:AY2"/>
  </mergeCells>
  <phoneticPr fontId="3" type="noConversion"/>
  <conditionalFormatting sqref="B7">
    <cfRule type="cellIs" dxfId="9319" priority="1072" operator="equal">
      <formula>"연"</formula>
    </cfRule>
    <cfRule type="cellIs" dxfId="9318" priority="1073" operator="equal">
      <formula>"연"</formula>
    </cfRule>
    <cfRule type="cellIs" dxfId="9317" priority="1074" operator="equal">
      <formula>"연"</formula>
    </cfRule>
    <cfRule type="cellIs" dxfId="9316" priority="1075" operator="equal">
      <formula>"연"</formula>
    </cfRule>
    <cfRule type="cellIs" dxfId="9315" priority="1076" operator="equal">
      <formula>"연"</formula>
    </cfRule>
    <cfRule type="cellIs" dxfId="9314" priority="1077" operator="equal">
      <formula>"연"</formula>
    </cfRule>
    <cfRule type="cellIs" dxfId="9313" priority="1078" operator="equal">
      <formula>"연"</formula>
    </cfRule>
    <cfRule type="cellIs" dxfId="9312" priority="1079" operator="equal">
      <formula>"연"</formula>
    </cfRule>
  </conditionalFormatting>
  <conditionalFormatting sqref="B15">
    <cfRule type="cellIs" dxfId="9311" priority="1168" operator="equal">
      <formula>"연"</formula>
    </cfRule>
    <cfRule type="cellIs" dxfId="9310" priority="1169" operator="equal">
      <formula>"연"</formula>
    </cfRule>
    <cfRule type="cellIs" dxfId="9309" priority="1170" operator="equal">
      <formula>"연"</formula>
    </cfRule>
    <cfRule type="cellIs" dxfId="9308" priority="1171" operator="equal">
      <formula>"연"</formula>
    </cfRule>
    <cfRule type="cellIs" dxfId="9307" priority="1172" operator="equal">
      <formula>"연"</formula>
    </cfRule>
    <cfRule type="cellIs" dxfId="9306" priority="1173" operator="equal">
      <formula>"연"</formula>
    </cfRule>
    <cfRule type="cellIs" dxfId="9305" priority="1174" operator="equal">
      <formula>"연"</formula>
    </cfRule>
    <cfRule type="cellIs" dxfId="9304" priority="1175" operator="equal">
      <formula>"연"</formula>
    </cfRule>
  </conditionalFormatting>
  <conditionalFormatting sqref="B21">
    <cfRule type="cellIs" dxfId="9303" priority="1184" operator="equal">
      <formula>"연"</formula>
    </cfRule>
    <cfRule type="cellIs" dxfId="9302" priority="1185" operator="equal">
      <formula>"연"</formula>
    </cfRule>
    <cfRule type="cellIs" dxfId="9301" priority="1186" operator="equal">
      <formula>"연"</formula>
    </cfRule>
    <cfRule type="cellIs" dxfId="9300" priority="1187" operator="equal">
      <formula>"연"</formula>
    </cfRule>
    <cfRule type="cellIs" dxfId="9299" priority="1188" operator="equal">
      <formula>"연"</formula>
    </cfRule>
    <cfRule type="cellIs" dxfId="9298" priority="1189" operator="equal">
      <formula>"연"</formula>
    </cfRule>
    <cfRule type="cellIs" dxfId="9297" priority="1190" operator="equal">
      <formula>"연"</formula>
    </cfRule>
    <cfRule type="cellIs" dxfId="9296" priority="1191" operator="equal">
      <formula>"연"</formula>
    </cfRule>
  </conditionalFormatting>
  <conditionalFormatting sqref="B33">
    <cfRule type="cellIs" dxfId="9295" priority="851" operator="equal">
      <formula>"연"</formula>
    </cfRule>
    <cfRule type="cellIs" dxfId="9294" priority="852" operator="equal">
      <formula>"연"</formula>
    </cfRule>
    <cfRule type="cellIs" dxfId="9293" priority="853" operator="equal">
      <formula>"연"</formula>
    </cfRule>
    <cfRule type="cellIs" dxfId="9292" priority="854" operator="equal">
      <formula>"연"</formula>
    </cfRule>
    <cfRule type="cellIs" dxfId="9291" priority="855" operator="equal">
      <formula>"연"</formula>
    </cfRule>
    <cfRule type="cellIs" dxfId="9290" priority="856" operator="equal">
      <formula>"연"</formula>
    </cfRule>
    <cfRule type="cellIs" dxfId="9289" priority="857" operator="equal">
      <formula>"연"</formula>
    </cfRule>
    <cfRule type="cellIs" dxfId="9288" priority="858" operator="equal">
      <formula>"연"</formula>
    </cfRule>
    <cfRule type="cellIs" dxfId="9287" priority="859" operator="equal">
      <formula>"연"</formula>
    </cfRule>
    <cfRule type="cellIs" dxfId="9286" priority="860" operator="equal">
      <formula>"연"</formula>
    </cfRule>
    <cfRule type="cellIs" dxfId="9285" priority="861" operator="equal">
      <formula>"연"</formula>
    </cfRule>
    <cfRule type="cellIs" dxfId="9284" priority="862" operator="equal">
      <formula>"연"</formula>
    </cfRule>
    <cfRule type="cellIs" dxfId="9283" priority="863" operator="equal">
      <formula>"연"</formula>
    </cfRule>
    <cfRule type="cellIs" dxfId="9282" priority="864" operator="equal">
      <formula>"연"</formula>
    </cfRule>
    <cfRule type="cellIs" dxfId="9281" priority="865" operator="equal">
      <formula>"연"</formula>
    </cfRule>
    <cfRule type="cellIs" dxfId="9280" priority="866" operator="equal">
      <formula>"연"</formula>
    </cfRule>
    <cfRule type="cellIs" dxfId="9279" priority="867" operator="equal">
      <formula>"연"</formula>
    </cfRule>
    <cfRule type="cellIs" dxfId="9278" priority="868" operator="equal">
      <formula>"연"</formula>
    </cfRule>
    <cfRule type="cellIs" dxfId="9277" priority="869" operator="equal">
      <formula>"연"</formula>
    </cfRule>
    <cfRule type="cellIs" dxfId="9276" priority="870" operator="equal">
      <formula>"연"</formula>
    </cfRule>
    <cfRule type="cellIs" dxfId="9275" priority="871" operator="equal">
      <formula>"연"</formula>
    </cfRule>
    <cfRule type="cellIs" dxfId="9274" priority="872" operator="equal">
      <formula>"연"</formula>
    </cfRule>
    <cfRule type="cellIs" dxfId="9273" priority="873" operator="equal">
      <formula>"연"</formula>
    </cfRule>
    <cfRule type="cellIs" dxfId="9272" priority="874" operator="equal">
      <formula>"연"</formula>
    </cfRule>
    <cfRule type="cellIs" dxfId="9271" priority="875" operator="equal">
      <formula>"연"</formula>
    </cfRule>
    <cfRule type="cellIs" dxfId="9270" priority="876" operator="equal">
      <formula>"연"</formula>
    </cfRule>
  </conditionalFormatting>
  <conditionalFormatting sqref="B34">
    <cfRule type="cellIs" dxfId="9269" priority="1026" operator="equal">
      <formula>"연"</formula>
    </cfRule>
    <cfRule type="cellIs" dxfId="9268" priority="1027" operator="equal">
      <formula>"연"</formula>
    </cfRule>
    <cfRule type="cellIs" dxfId="9267" priority="1028" operator="equal">
      <formula>"연"</formula>
    </cfRule>
    <cfRule type="cellIs" dxfId="9266" priority="1029" operator="equal">
      <formula>"연"</formula>
    </cfRule>
    <cfRule type="cellIs" dxfId="9265" priority="1030" operator="equal">
      <formula>"연"</formula>
    </cfRule>
    <cfRule type="cellIs" dxfId="9264" priority="1031" operator="equal">
      <formula>"연"</formula>
    </cfRule>
    <cfRule type="cellIs" dxfId="9263" priority="1032" operator="equal">
      <formula>"연"</formula>
    </cfRule>
    <cfRule type="cellIs" dxfId="9262" priority="1033" operator="equal">
      <formula>"연"</formula>
    </cfRule>
    <cfRule type="cellIs" dxfId="9261" priority="1034" operator="equal">
      <formula>"연"</formula>
    </cfRule>
    <cfRule type="cellIs" dxfId="9260" priority="1035" operator="equal">
      <formula>"연"</formula>
    </cfRule>
    <cfRule type="cellIs" dxfId="9259" priority="1036" operator="equal">
      <formula>"연"</formula>
    </cfRule>
    <cfRule type="cellIs" dxfId="9258" priority="1037" operator="equal">
      <formula>"연"</formula>
    </cfRule>
    <cfRule type="cellIs" dxfId="9257" priority="1038" operator="equal">
      <formula>"연"</formula>
    </cfRule>
    <cfRule type="cellIs" dxfId="9256" priority="1039" operator="equal">
      <formula>"연"</formula>
    </cfRule>
    <cfRule type="cellIs" dxfId="9255" priority="1040" operator="equal">
      <formula>"연"</formula>
    </cfRule>
    <cfRule type="cellIs" dxfId="9254" priority="1041" operator="equal">
      <formula>"연"</formula>
    </cfRule>
    <cfRule type="cellIs" dxfId="9253" priority="1042" operator="equal">
      <formula>"연"</formula>
    </cfRule>
    <cfRule type="cellIs" dxfId="9252" priority="1043" operator="equal">
      <formula>"연"</formula>
    </cfRule>
    <cfRule type="cellIs" dxfId="9251" priority="1044" operator="equal">
      <formula>"연"</formula>
    </cfRule>
  </conditionalFormatting>
  <conditionalFormatting sqref="B35">
    <cfRule type="cellIs" dxfId="9250" priority="681" operator="equal">
      <formula>"연"</formula>
    </cfRule>
    <cfRule type="cellIs" dxfId="9249" priority="682" operator="equal">
      <formula>"연"</formula>
    </cfRule>
    <cfRule type="cellIs" dxfId="9248" priority="683" operator="equal">
      <formula>"연"</formula>
    </cfRule>
    <cfRule type="cellIs" dxfId="9247" priority="684" operator="equal">
      <formula>"연"</formula>
    </cfRule>
    <cfRule type="cellIs" dxfId="9246" priority="685" operator="equal">
      <formula>"연"</formula>
    </cfRule>
    <cfRule type="cellIs" dxfId="9245" priority="686" operator="equal">
      <formula>"연"</formula>
    </cfRule>
    <cfRule type="cellIs" dxfId="9244" priority="687" operator="equal">
      <formula>"연"</formula>
    </cfRule>
    <cfRule type="cellIs" dxfId="9243" priority="688" operator="equal">
      <formula>"연"</formula>
    </cfRule>
    <cfRule type="cellIs" dxfId="9242" priority="689" operator="equal">
      <formula>"연"</formula>
    </cfRule>
    <cfRule type="cellIs" dxfId="9241" priority="690" operator="equal">
      <formula>"연"</formula>
    </cfRule>
    <cfRule type="cellIs" dxfId="9240" priority="691" operator="equal">
      <formula>"연"</formula>
    </cfRule>
    <cfRule type="cellIs" dxfId="9239" priority="692" operator="equal">
      <formula>"연"</formula>
    </cfRule>
    <cfRule type="cellIs" dxfId="9238" priority="693" operator="equal">
      <formula>"연"</formula>
    </cfRule>
    <cfRule type="cellIs" dxfId="9237" priority="694" operator="equal">
      <formula>"연"</formula>
    </cfRule>
    <cfRule type="cellIs" dxfId="9236" priority="695" operator="equal">
      <formula>"연"</formula>
    </cfRule>
    <cfRule type="cellIs" dxfId="9235" priority="696" operator="equal">
      <formula>"연"</formula>
    </cfRule>
    <cfRule type="cellIs" dxfId="9234" priority="697" operator="equal">
      <formula>"연"</formula>
    </cfRule>
    <cfRule type="cellIs" dxfId="9233" priority="698" operator="equal">
      <formula>"연"</formula>
    </cfRule>
  </conditionalFormatting>
  <conditionalFormatting sqref="B36">
    <cfRule type="cellIs" dxfId="9232" priority="951" operator="equal">
      <formula>"연"</formula>
    </cfRule>
    <cfRule type="cellIs" dxfId="9231" priority="952" operator="equal">
      <formula>"연"</formula>
    </cfRule>
    <cfRule type="cellIs" dxfId="9230" priority="953" operator="equal">
      <formula>"연"</formula>
    </cfRule>
    <cfRule type="cellIs" dxfId="9229" priority="954" operator="equal">
      <formula>"연"</formula>
    </cfRule>
    <cfRule type="cellIs" dxfId="9228" priority="955" operator="equal">
      <formula>"연"</formula>
    </cfRule>
    <cfRule type="cellIs" dxfId="9227" priority="956" operator="equal">
      <formula>"연"</formula>
    </cfRule>
    <cfRule type="cellIs" dxfId="9226" priority="957" operator="equal">
      <formula>"연"</formula>
    </cfRule>
    <cfRule type="cellIs" dxfId="9225" priority="958" operator="equal">
      <formula>"연"</formula>
    </cfRule>
    <cfRule type="cellIs" dxfId="9224" priority="959" operator="equal">
      <formula>"연"</formula>
    </cfRule>
    <cfRule type="cellIs" dxfId="9223" priority="960" operator="equal">
      <formula>"연"</formula>
    </cfRule>
    <cfRule type="cellIs" dxfId="9222" priority="961" operator="equal">
      <formula>"연"</formula>
    </cfRule>
    <cfRule type="cellIs" dxfId="9221" priority="962" operator="equal">
      <formula>"연"</formula>
    </cfRule>
    <cfRule type="cellIs" dxfId="9220" priority="963" operator="equal">
      <formula>"연"</formula>
    </cfRule>
    <cfRule type="cellIs" dxfId="9219" priority="964" operator="equal">
      <formula>"연"</formula>
    </cfRule>
    <cfRule type="cellIs" dxfId="9218" priority="965" operator="equal">
      <formula>"연"</formula>
    </cfRule>
    <cfRule type="cellIs" dxfId="9217" priority="966" operator="equal">
      <formula>"연"</formula>
    </cfRule>
    <cfRule type="cellIs" dxfId="9216" priority="967" operator="equal">
      <formula>"연"</formula>
    </cfRule>
    <cfRule type="cellIs" dxfId="9215" priority="968" operator="equal">
      <formula>"연"</formula>
    </cfRule>
  </conditionalFormatting>
  <conditionalFormatting sqref="B33:C33">
    <cfRule type="cellIs" dxfId="9214" priority="877" operator="equal">
      <formula>"연"</formula>
    </cfRule>
    <cfRule type="cellIs" dxfId="9213" priority="878" operator="equal">
      <formula>"연"</formula>
    </cfRule>
  </conditionalFormatting>
  <conditionalFormatting sqref="B34:D34">
    <cfRule type="cellIs" dxfId="9212" priority="1024" operator="equal">
      <formula>"연"</formula>
    </cfRule>
  </conditionalFormatting>
  <conditionalFormatting sqref="B35:D35">
    <cfRule type="cellIs" dxfId="9211" priority="677" operator="equal">
      <formula>"연"</formula>
    </cfRule>
    <cfRule type="cellIs" dxfId="9210" priority="678" operator="equal">
      <formula>"연"</formula>
    </cfRule>
  </conditionalFormatting>
  <conditionalFormatting sqref="B36:D36">
    <cfRule type="cellIs" dxfId="9209" priority="849" operator="equal">
      <formula>"연"</formula>
    </cfRule>
    <cfRule type="cellIs" dxfId="9208" priority="850" operator="equal">
      <formula>"연"</formula>
    </cfRule>
  </conditionalFormatting>
  <conditionalFormatting sqref="B3:AQ3">
    <cfRule type="cellIs" dxfId="9207" priority="585" operator="equal">
      <formula>"일"</formula>
    </cfRule>
    <cfRule type="containsText" dxfId="9206" priority="586" operator="containsText" text="토">
      <formula>NOT(ISERROR(SEARCH("토",B3)))</formula>
    </cfRule>
    <cfRule type="cellIs" dxfId="9205" priority="587" operator="equal">
      <formula>"토"</formula>
    </cfRule>
  </conditionalFormatting>
  <conditionalFormatting sqref="C9">
    <cfRule type="cellIs" dxfId="9204" priority="1176" operator="equal">
      <formula>"연"</formula>
    </cfRule>
    <cfRule type="cellIs" dxfId="9203" priority="1177" operator="equal">
      <formula>"연"</formula>
    </cfRule>
    <cfRule type="cellIs" dxfId="9202" priority="1178" operator="equal">
      <formula>"연"</formula>
    </cfRule>
    <cfRule type="cellIs" dxfId="9201" priority="1179" operator="equal">
      <formula>"연"</formula>
    </cfRule>
    <cfRule type="cellIs" dxfId="9200" priority="1180" operator="equal">
      <formula>"연"</formula>
    </cfRule>
    <cfRule type="cellIs" dxfId="9199" priority="1181" operator="equal">
      <formula>"연"</formula>
    </cfRule>
    <cfRule type="cellIs" dxfId="9198" priority="1182" operator="equal">
      <formula>"연"</formula>
    </cfRule>
    <cfRule type="cellIs" dxfId="9197" priority="1183" operator="equal">
      <formula>"연"</formula>
    </cfRule>
  </conditionalFormatting>
  <conditionalFormatting sqref="C18">
    <cfRule type="cellIs" dxfId="9196" priority="1160" operator="equal">
      <formula>"연"</formula>
    </cfRule>
    <cfRule type="cellIs" dxfId="9195" priority="1161" operator="equal">
      <formula>"연"</formula>
    </cfRule>
    <cfRule type="cellIs" dxfId="9194" priority="1162" operator="equal">
      <formula>"연"</formula>
    </cfRule>
    <cfRule type="cellIs" dxfId="9193" priority="1163" operator="equal">
      <formula>"연"</formula>
    </cfRule>
    <cfRule type="cellIs" dxfId="9192" priority="1164" operator="equal">
      <formula>"연"</formula>
    </cfRule>
    <cfRule type="cellIs" dxfId="9191" priority="1165" operator="equal">
      <formula>"연"</formula>
    </cfRule>
    <cfRule type="cellIs" dxfId="9190" priority="1166" operator="equal">
      <formula>"연"</formula>
    </cfRule>
    <cfRule type="cellIs" dxfId="9189" priority="1167" operator="equal">
      <formula>"연"</formula>
    </cfRule>
  </conditionalFormatting>
  <conditionalFormatting sqref="C31">
    <cfRule type="cellIs" dxfId="9188" priority="1152" operator="equal">
      <formula>"연"</formula>
    </cfRule>
    <cfRule type="cellIs" dxfId="9187" priority="1153" operator="equal">
      <formula>"연"</formula>
    </cfRule>
    <cfRule type="cellIs" dxfId="9186" priority="1154" operator="equal">
      <formula>"연"</formula>
    </cfRule>
    <cfRule type="cellIs" dxfId="9185" priority="1155" operator="equal">
      <formula>"연"</formula>
    </cfRule>
    <cfRule type="cellIs" dxfId="9184" priority="1156" operator="equal">
      <formula>"연"</formula>
    </cfRule>
    <cfRule type="cellIs" dxfId="9183" priority="1157" operator="equal">
      <formula>"연"</formula>
    </cfRule>
    <cfRule type="cellIs" dxfId="9182" priority="1158" operator="equal">
      <formula>"연"</formula>
    </cfRule>
    <cfRule type="cellIs" dxfId="9181" priority="1159" operator="equal">
      <formula>"연"</formula>
    </cfRule>
  </conditionalFormatting>
  <conditionalFormatting sqref="C33">
    <cfRule type="cellIs" dxfId="9180" priority="933" operator="equal">
      <formula>"연"</formula>
    </cfRule>
    <cfRule type="cellIs" dxfId="9179" priority="934" operator="equal">
      <formula>"연"</formula>
    </cfRule>
    <cfRule type="cellIs" dxfId="9178" priority="935" operator="equal">
      <formula>"연"</formula>
    </cfRule>
    <cfRule type="cellIs" dxfId="9177" priority="936" operator="equal">
      <formula>"연"</formula>
    </cfRule>
    <cfRule type="cellIs" dxfId="9176" priority="937" operator="equal">
      <formula>"연"</formula>
    </cfRule>
    <cfRule type="cellIs" dxfId="9175" priority="938" operator="equal">
      <formula>"연"</formula>
    </cfRule>
    <cfRule type="cellIs" dxfId="9174" priority="939" operator="equal">
      <formula>"연"</formula>
    </cfRule>
    <cfRule type="cellIs" dxfId="9173" priority="940" operator="equal">
      <formula>"연"</formula>
    </cfRule>
    <cfRule type="cellIs" dxfId="9172" priority="941" operator="equal">
      <formula>"연"</formula>
    </cfRule>
    <cfRule type="cellIs" dxfId="9171" priority="942" operator="equal">
      <formula>"연"</formula>
    </cfRule>
    <cfRule type="cellIs" dxfId="9170" priority="943" operator="equal">
      <formula>"연"</formula>
    </cfRule>
    <cfRule type="cellIs" dxfId="9169" priority="944" operator="equal">
      <formula>"연"</formula>
    </cfRule>
    <cfRule type="cellIs" dxfId="9168" priority="945" operator="equal">
      <formula>"연"</formula>
    </cfRule>
    <cfRule type="cellIs" dxfId="9167" priority="946" operator="equal">
      <formula>"연"</formula>
    </cfRule>
    <cfRule type="cellIs" dxfId="9166" priority="947" operator="equal">
      <formula>"연"</formula>
    </cfRule>
    <cfRule type="cellIs" dxfId="9165" priority="948" operator="equal">
      <formula>"연"</formula>
    </cfRule>
    <cfRule type="cellIs" dxfId="9164" priority="950" operator="equal">
      <formula>"연"</formula>
    </cfRule>
  </conditionalFormatting>
  <conditionalFormatting sqref="C33:C34">
    <cfRule type="cellIs" dxfId="9163" priority="949" operator="equal">
      <formula>"연"</formula>
    </cfRule>
  </conditionalFormatting>
  <conditionalFormatting sqref="C34">
    <cfRule type="cellIs" dxfId="9162" priority="1007" operator="equal">
      <formula>"연"</formula>
    </cfRule>
    <cfRule type="cellIs" dxfId="9161" priority="1008" operator="equal">
      <formula>"연"</formula>
    </cfRule>
    <cfRule type="cellIs" dxfId="9160" priority="1009" operator="equal">
      <formula>"연"</formula>
    </cfRule>
    <cfRule type="cellIs" dxfId="9159" priority="1010" operator="equal">
      <formula>"연"</formula>
    </cfRule>
    <cfRule type="cellIs" dxfId="9158" priority="1011" operator="equal">
      <formula>"연"</formula>
    </cfRule>
    <cfRule type="cellIs" dxfId="9157" priority="1012" operator="equal">
      <formula>"연"</formula>
    </cfRule>
    <cfRule type="cellIs" dxfId="9156" priority="1013" operator="equal">
      <formula>"연"</formula>
    </cfRule>
    <cfRule type="cellIs" dxfId="9155" priority="1014" operator="equal">
      <formula>"연"</formula>
    </cfRule>
    <cfRule type="cellIs" dxfId="9154" priority="1015" operator="equal">
      <formula>"연"</formula>
    </cfRule>
    <cfRule type="cellIs" dxfId="9153" priority="1016" operator="equal">
      <formula>"연"</formula>
    </cfRule>
    <cfRule type="cellIs" dxfId="9152" priority="1017" operator="equal">
      <formula>"연"</formula>
    </cfRule>
    <cfRule type="cellIs" dxfId="9151" priority="1018" operator="equal">
      <formula>"연"</formula>
    </cfRule>
    <cfRule type="cellIs" dxfId="9150" priority="1019" operator="equal">
      <formula>"연"</formula>
    </cfRule>
    <cfRule type="cellIs" dxfId="9149" priority="1020" operator="equal">
      <formula>"연"</formula>
    </cfRule>
    <cfRule type="cellIs" dxfId="9148" priority="1021" operator="equal">
      <formula>"연"</formula>
    </cfRule>
    <cfRule type="cellIs" dxfId="9147" priority="1022" operator="equal">
      <formula>"연"</formula>
    </cfRule>
    <cfRule type="cellIs" dxfId="9146" priority="1023" operator="equal">
      <formula>"연"</formula>
    </cfRule>
    <cfRule type="cellIs" dxfId="9145" priority="1025" operator="equal">
      <formula>"연"</formula>
    </cfRule>
  </conditionalFormatting>
  <conditionalFormatting sqref="C35">
    <cfRule type="cellIs" dxfId="9144" priority="661" operator="equal">
      <formula>"연"</formula>
    </cfRule>
    <cfRule type="cellIs" dxfId="9143" priority="662" operator="equal">
      <formula>"연"</formula>
    </cfRule>
    <cfRule type="cellIs" dxfId="9142" priority="663" operator="equal">
      <formula>"연"</formula>
    </cfRule>
    <cfRule type="cellIs" dxfId="9141" priority="664" operator="equal">
      <formula>"연"</formula>
    </cfRule>
    <cfRule type="cellIs" dxfId="9140" priority="665" operator="equal">
      <formula>"연"</formula>
    </cfRule>
    <cfRule type="cellIs" dxfId="9139" priority="666" operator="equal">
      <formula>"연"</formula>
    </cfRule>
    <cfRule type="cellIs" dxfId="9138" priority="667" operator="equal">
      <formula>"연"</formula>
    </cfRule>
    <cfRule type="cellIs" dxfId="9137" priority="668" operator="equal">
      <formula>"연"</formula>
    </cfRule>
    <cfRule type="cellIs" dxfId="9136" priority="669" operator="equal">
      <formula>"연"</formula>
    </cfRule>
    <cfRule type="cellIs" dxfId="9135" priority="670" operator="equal">
      <formula>"연"</formula>
    </cfRule>
    <cfRule type="cellIs" dxfId="9134" priority="671" operator="equal">
      <formula>"연"</formula>
    </cfRule>
    <cfRule type="cellIs" dxfId="9133" priority="672" operator="equal">
      <formula>"연"</formula>
    </cfRule>
    <cfRule type="cellIs" dxfId="9132" priority="673" operator="equal">
      <formula>"연"</formula>
    </cfRule>
    <cfRule type="cellIs" dxfId="9131" priority="674" operator="equal">
      <formula>"연"</formula>
    </cfRule>
    <cfRule type="cellIs" dxfId="9130" priority="675" operator="equal">
      <formula>"연"</formula>
    </cfRule>
    <cfRule type="cellIs" dxfId="9129" priority="676" operator="equal">
      <formula>"연"</formula>
    </cfRule>
    <cfRule type="cellIs" dxfId="9128" priority="680" operator="equal">
      <formula>"연"</formula>
    </cfRule>
  </conditionalFormatting>
  <conditionalFormatting sqref="C35:C36">
    <cfRule type="cellIs" dxfId="9127" priority="679" operator="equal">
      <formula>"연"</formula>
    </cfRule>
  </conditionalFormatting>
  <conditionalFormatting sqref="C36">
    <cfRule type="cellIs" dxfId="9126" priority="824" operator="equal">
      <formula>"연"</formula>
    </cfRule>
    <cfRule type="cellIs" dxfId="9125" priority="825" operator="equal">
      <formula>"연"</formula>
    </cfRule>
    <cfRule type="cellIs" dxfId="9124" priority="826" operator="equal">
      <formula>"연"</formula>
    </cfRule>
    <cfRule type="cellIs" dxfId="9123" priority="827" operator="equal">
      <formula>"연"</formula>
    </cfRule>
    <cfRule type="cellIs" dxfId="9122" priority="828" operator="equal">
      <formula>"연"</formula>
    </cfRule>
    <cfRule type="cellIs" dxfId="9121" priority="829" operator="equal">
      <formula>"연"</formula>
    </cfRule>
    <cfRule type="cellIs" dxfId="9120" priority="830" operator="equal">
      <formula>"연"</formula>
    </cfRule>
    <cfRule type="cellIs" dxfId="9119" priority="831" operator="equal">
      <formula>"연"</formula>
    </cfRule>
    <cfRule type="cellIs" dxfId="9118" priority="832" operator="equal">
      <formula>"연"</formula>
    </cfRule>
    <cfRule type="cellIs" dxfId="9117" priority="833" operator="equal">
      <formula>"연"</formula>
    </cfRule>
    <cfRule type="cellIs" dxfId="9116" priority="834" operator="equal">
      <formula>"연"</formula>
    </cfRule>
    <cfRule type="cellIs" dxfId="9115" priority="835" operator="equal">
      <formula>"연"</formula>
    </cfRule>
    <cfRule type="cellIs" dxfId="9114" priority="836" operator="equal">
      <formula>"연"</formula>
    </cfRule>
    <cfRule type="cellIs" dxfId="9113" priority="837" operator="equal">
      <formula>"연"</formula>
    </cfRule>
    <cfRule type="cellIs" dxfId="9112" priority="838" operator="equal">
      <formula>"연"</formula>
    </cfRule>
    <cfRule type="cellIs" dxfId="9111" priority="839" operator="equal">
      <formula>"연"</formula>
    </cfRule>
    <cfRule type="cellIs" dxfId="9110" priority="840" operator="equal">
      <formula>"연"</formula>
    </cfRule>
    <cfRule type="cellIs" dxfId="9109" priority="841" operator="equal">
      <formula>"연"</formula>
    </cfRule>
    <cfRule type="cellIs" dxfId="9108" priority="842" operator="equal">
      <formula>"연"</formula>
    </cfRule>
    <cfRule type="cellIs" dxfId="9107" priority="843" operator="equal">
      <formula>"연"</formula>
    </cfRule>
    <cfRule type="cellIs" dxfId="9106" priority="844" operator="equal">
      <formula>"연"</formula>
    </cfRule>
    <cfRule type="cellIs" dxfId="9105" priority="845" operator="equal">
      <formula>"연"</formula>
    </cfRule>
    <cfRule type="cellIs" dxfId="9104" priority="846" operator="equal">
      <formula>"연"</formula>
    </cfRule>
    <cfRule type="cellIs" dxfId="9103" priority="847" operator="equal">
      <formula>"연"</formula>
    </cfRule>
    <cfRule type="cellIs" dxfId="9102" priority="848" operator="equal">
      <formula>"연"</formula>
    </cfRule>
  </conditionalFormatting>
  <conditionalFormatting sqref="D6">
    <cfRule type="cellIs" dxfId="9101" priority="1144" operator="equal">
      <formula>"연"</formula>
    </cfRule>
    <cfRule type="cellIs" dxfId="9100" priority="1145" operator="equal">
      <formula>"연"</formula>
    </cfRule>
    <cfRule type="cellIs" dxfId="9099" priority="1146" operator="equal">
      <formula>"연"</formula>
    </cfRule>
    <cfRule type="cellIs" dxfId="9098" priority="1147" operator="equal">
      <formula>"연"</formula>
    </cfRule>
    <cfRule type="cellIs" dxfId="9097" priority="1148" operator="equal">
      <formula>"연"</formula>
    </cfRule>
    <cfRule type="cellIs" dxfId="9096" priority="1149" operator="equal">
      <formula>"연"</formula>
    </cfRule>
    <cfRule type="cellIs" dxfId="9095" priority="1150" operator="equal">
      <formula>"연"</formula>
    </cfRule>
    <cfRule type="cellIs" dxfId="9094" priority="1151" operator="equal">
      <formula>"연"</formula>
    </cfRule>
  </conditionalFormatting>
  <conditionalFormatting sqref="D8">
    <cfRule type="cellIs" dxfId="9093" priority="1112" operator="equal">
      <formula>"연"</formula>
    </cfRule>
    <cfRule type="cellIs" dxfId="9092" priority="1113" operator="equal">
      <formula>"연"</formula>
    </cfRule>
    <cfRule type="cellIs" dxfId="9091" priority="1114" operator="equal">
      <formula>"연"</formula>
    </cfRule>
    <cfRule type="cellIs" dxfId="9090" priority="1115" operator="equal">
      <formula>"연"</formula>
    </cfRule>
    <cfRule type="cellIs" dxfId="9089" priority="1116" operator="equal">
      <formula>"연"</formula>
    </cfRule>
    <cfRule type="cellIs" dxfId="9088" priority="1117" operator="equal">
      <formula>"연"</formula>
    </cfRule>
    <cfRule type="cellIs" dxfId="9087" priority="1118" operator="equal">
      <formula>"연"</formula>
    </cfRule>
    <cfRule type="cellIs" dxfId="9086" priority="1119" operator="equal">
      <formula>"연"</formula>
    </cfRule>
  </conditionalFormatting>
  <conditionalFormatting sqref="D29">
    <cfRule type="cellIs" dxfId="9085" priority="1128" operator="equal">
      <formula>"연"</formula>
    </cfRule>
    <cfRule type="cellIs" dxfId="9084" priority="1129" operator="equal">
      <formula>"연"</formula>
    </cfRule>
    <cfRule type="cellIs" dxfId="9083" priority="1130" operator="equal">
      <formula>"연"</formula>
    </cfRule>
    <cfRule type="cellIs" dxfId="9082" priority="1131" operator="equal">
      <formula>"연"</formula>
    </cfRule>
    <cfRule type="cellIs" dxfId="9081" priority="1132" operator="equal">
      <formula>"연"</formula>
    </cfRule>
    <cfRule type="cellIs" dxfId="9080" priority="1133" operator="equal">
      <formula>"연"</formula>
    </cfRule>
    <cfRule type="cellIs" dxfId="9079" priority="1134" operator="equal">
      <formula>"연"</formula>
    </cfRule>
    <cfRule type="cellIs" dxfId="9078" priority="1135" operator="equal">
      <formula>"연"</formula>
    </cfRule>
  </conditionalFormatting>
  <conditionalFormatting sqref="D33">
    <cfRule type="cellIs" dxfId="9077" priority="699" operator="equal">
      <formula>"연"</formula>
    </cfRule>
    <cfRule type="cellIs" dxfId="9076" priority="700" operator="equal">
      <formula>"연"</formula>
    </cfRule>
    <cfRule type="cellIs" dxfId="9075" priority="701" operator="equal">
      <formula>"연"</formula>
    </cfRule>
    <cfRule type="cellIs" dxfId="9074" priority="702" operator="equal">
      <formula>"연"</formula>
    </cfRule>
    <cfRule type="cellIs" dxfId="9073" priority="703" operator="equal">
      <formula>"연"</formula>
    </cfRule>
    <cfRule type="cellIs" dxfId="9072" priority="704" operator="equal">
      <formula>"연"</formula>
    </cfRule>
    <cfRule type="cellIs" dxfId="9071" priority="705" operator="equal">
      <formula>"연"</formula>
    </cfRule>
    <cfRule type="cellIs" dxfId="9070" priority="706" operator="equal">
      <formula>"연"</formula>
    </cfRule>
    <cfRule type="cellIs" dxfId="9069" priority="707" operator="equal">
      <formula>"연"</formula>
    </cfRule>
    <cfRule type="cellIs" dxfId="9068" priority="708" operator="equal">
      <formula>"연"</formula>
    </cfRule>
    <cfRule type="cellIs" dxfId="9067" priority="709" operator="equal">
      <formula>"연"</formula>
    </cfRule>
    <cfRule type="cellIs" dxfId="9066" priority="710" operator="equal">
      <formula>"연"</formula>
    </cfRule>
    <cfRule type="cellIs" dxfId="9065" priority="711" operator="equal">
      <formula>"연"</formula>
    </cfRule>
    <cfRule type="cellIs" dxfId="9064" priority="712" operator="equal">
      <formula>"연"</formula>
    </cfRule>
    <cfRule type="cellIs" dxfId="9063" priority="713" operator="equal">
      <formula>"연"</formula>
    </cfRule>
    <cfRule type="cellIs" dxfId="9062" priority="714" operator="equal">
      <formula>"연"</formula>
    </cfRule>
    <cfRule type="cellIs" dxfId="9061" priority="715" operator="equal">
      <formula>"연"</formula>
    </cfRule>
    <cfRule type="cellIs" dxfId="9060" priority="716" operator="equal">
      <formula>"연"</formula>
    </cfRule>
    <cfRule type="cellIs" dxfId="9059" priority="717" operator="equal">
      <formula>"연"</formula>
    </cfRule>
    <cfRule type="cellIs" dxfId="9058" priority="718" operator="equal">
      <formula>"연"</formula>
    </cfRule>
  </conditionalFormatting>
  <conditionalFormatting sqref="D34">
    <cfRule type="cellIs" dxfId="9057" priority="1045" operator="equal">
      <formula>"연"</formula>
    </cfRule>
    <cfRule type="cellIs" dxfId="9056" priority="1046" operator="equal">
      <formula>"연"</formula>
    </cfRule>
    <cfRule type="cellIs" dxfId="9055" priority="1047" operator="equal">
      <formula>"연"</formula>
    </cfRule>
    <cfRule type="cellIs" dxfId="9054" priority="1048" operator="equal">
      <formula>"연"</formula>
    </cfRule>
    <cfRule type="cellIs" dxfId="9053" priority="1049" operator="equal">
      <formula>"연"</formula>
    </cfRule>
    <cfRule type="cellIs" dxfId="9052" priority="1050" operator="equal">
      <formula>"연"</formula>
    </cfRule>
    <cfRule type="cellIs" dxfId="9051" priority="1051" operator="equal">
      <formula>"연"</formula>
    </cfRule>
    <cfRule type="cellIs" dxfId="9050" priority="1052" operator="equal">
      <formula>"연"</formula>
    </cfRule>
    <cfRule type="cellIs" dxfId="9049" priority="1053" operator="equal">
      <formula>"연"</formula>
    </cfRule>
    <cfRule type="cellIs" dxfId="9048" priority="1054" operator="equal">
      <formula>"연"</formula>
    </cfRule>
    <cfRule type="cellIs" dxfId="9047" priority="1055" operator="equal">
      <formula>"연"</formula>
    </cfRule>
    <cfRule type="cellIs" dxfId="9046" priority="1056" operator="equal">
      <formula>"연"</formula>
    </cfRule>
    <cfRule type="cellIs" dxfId="9045" priority="1057" operator="equal">
      <formula>"연"</formula>
    </cfRule>
    <cfRule type="cellIs" dxfId="9044" priority="1058" operator="equal">
      <formula>"연"</formula>
    </cfRule>
    <cfRule type="cellIs" dxfId="9043" priority="1059" operator="equal">
      <formula>"연"</formula>
    </cfRule>
    <cfRule type="cellIs" dxfId="9042" priority="1060" operator="equal">
      <formula>"연"</formula>
    </cfRule>
    <cfRule type="cellIs" dxfId="9041" priority="1061" operator="equal">
      <formula>"연"</formula>
    </cfRule>
    <cfRule type="cellIs" dxfId="9040" priority="1062" operator="equal">
      <formula>"연"</formula>
    </cfRule>
    <cfRule type="cellIs" dxfId="9039" priority="1063" operator="equal">
      <formula>"연"</formula>
    </cfRule>
    <cfRule type="cellIs" dxfId="9038" priority="1064" operator="equal">
      <formula>"연"</formula>
    </cfRule>
    <cfRule type="cellIs" dxfId="9037" priority="1065" operator="equal">
      <formula>"연"</formula>
    </cfRule>
    <cfRule type="cellIs" dxfId="9036" priority="1066" operator="equal">
      <formula>"연"</formula>
    </cfRule>
    <cfRule type="cellIs" dxfId="9035" priority="1067" operator="equal">
      <formula>"연"</formula>
    </cfRule>
    <cfRule type="cellIs" dxfId="9034" priority="1068" operator="equal">
      <formula>"연"</formula>
    </cfRule>
    <cfRule type="cellIs" dxfId="9033" priority="1069" operator="equal">
      <formula>"연"</formula>
    </cfRule>
    <cfRule type="cellIs" dxfId="9032" priority="1070" operator="equal">
      <formula>"연"</formula>
    </cfRule>
    <cfRule type="cellIs" dxfId="9031" priority="1071" operator="equal">
      <formula>"연"</formula>
    </cfRule>
  </conditionalFormatting>
  <conditionalFormatting sqref="D35">
    <cfRule type="cellIs" dxfId="9030" priority="798" operator="equal">
      <formula>"연"</formula>
    </cfRule>
    <cfRule type="cellIs" dxfId="9029" priority="799" operator="equal">
      <formula>"연"</formula>
    </cfRule>
    <cfRule type="cellIs" dxfId="9028" priority="800" operator="equal">
      <formula>"연"</formula>
    </cfRule>
    <cfRule type="cellIs" dxfId="9027" priority="801" operator="equal">
      <formula>"연"</formula>
    </cfRule>
    <cfRule type="cellIs" dxfId="9026" priority="802" operator="equal">
      <formula>"연"</formula>
    </cfRule>
    <cfRule type="cellIs" dxfId="9025" priority="803" operator="equal">
      <formula>"연"</formula>
    </cfRule>
    <cfRule type="cellIs" dxfId="9024" priority="804" operator="equal">
      <formula>"연"</formula>
    </cfRule>
    <cfRule type="cellIs" dxfId="9023" priority="805" operator="equal">
      <formula>"연"</formula>
    </cfRule>
    <cfRule type="cellIs" dxfId="9022" priority="806" operator="equal">
      <formula>"연"</formula>
    </cfRule>
    <cfRule type="cellIs" dxfId="9021" priority="807" operator="equal">
      <formula>"연"</formula>
    </cfRule>
    <cfRule type="cellIs" dxfId="9020" priority="808" operator="equal">
      <formula>"연"</formula>
    </cfRule>
    <cfRule type="cellIs" dxfId="9019" priority="809" operator="equal">
      <formula>"연"</formula>
    </cfRule>
    <cfRule type="cellIs" dxfId="9018" priority="810" operator="equal">
      <formula>"연"</formula>
    </cfRule>
    <cfRule type="cellIs" dxfId="9017" priority="811" operator="equal">
      <formula>"연"</formula>
    </cfRule>
    <cfRule type="cellIs" dxfId="9016" priority="812" operator="equal">
      <formula>"연"</formula>
    </cfRule>
    <cfRule type="cellIs" dxfId="9015" priority="813" operator="equal">
      <formula>"연"</formula>
    </cfRule>
    <cfRule type="cellIs" dxfId="9014" priority="814" operator="equal">
      <formula>"연"</formula>
    </cfRule>
    <cfRule type="cellIs" dxfId="9013" priority="815" operator="equal">
      <formula>"연"</formula>
    </cfRule>
    <cfRule type="cellIs" dxfId="9012" priority="816" operator="equal">
      <formula>"연"</formula>
    </cfRule>
    <cfRule type="cellIs" dxfId="9011" priority="817" operator="equal">
      <formula>"연"</formula>
    </cfRule>
    <cfRule type="cellIs" dxfId="9010" priority="818" operator="equal">
      <formula>"연"</formula>
    </cfRule>
    <cfRule type="cellIs" dxfId="9009" priority="819" operator="equal">
      <formula>"연"</formula>
    </cfRule>
    <cfRule type="cellIs" dxfId="9008" priority="820" operator="equal">
      <formula>"연"</formula>
    </cfRule>
    <cfRule type="cellIs" dxfId="9007" priority="821" operator="equal">
      <formula>"연"</formula>
    </cfRule>
  </conditionalFormatting>
  <conditionalFormatting sqref="D36">
    <cfRule type="cellIs" dxfId="9006" priority="915" operator="equal">
      <formula>"연"</formula>
    </cfRule>
    <cfRule type="cellIs" dxfId="9005" priority="916" operator="equal">
      <formula>"연"</formula>
    </cfRule>
    <cfRule type="cellIs" dxfId="9004" priority="917" operator="equal">
      <formula>"연"</formula>
    </cfRule>
    <cfRule type="cellIs" dxfId="9003" priority="918" operator="equal">
      <formula>"연"</formula>
    </cfRule>
    <cfRule type="cellIs" dxfId="9002" priority="919" operator="equal">
      <formula>"연"</formula>
    </cfRule>
    <cfRule type="cellIs" dxfId="9001" priority="920" operator="equal">
      <formula>"연"</formula>
    </cfRule>
    <cfRule type="cellIs" dxfId="9000" priority="921" operator="equal">
      <formula>"연"</formula>
    </cfRule>
    <cfRule type="cellIs" dxfId="8999" priority="922" operator="equal">
      <formula>"연"</formula>
    </cfRule>
    <cfRule type="cellIs" dxfId="8998" priority="923" operator="equal">
      <formula>"연"</formula>
    </cfRule>
    <cfRule type="cellIs" dxfId="8997" priority="924" operator="equal">
      <formula>"연"</formula>
    </cfRule>
    <cfRule type="cellIs" dxfId="8996" priority="925" operator="equal">
      <formula>"연"</formula>
    </cfRule>
    <cfRule type="cellIs" dxfId="8995" priority="926" operator="equal">
      <formula>"연"</formula>
    </cfRule>
    <cfRule type="cellIs" dxfId="8994" priority="927" operator="equal">
      <formula>"연"</formula>
    </cfRule>
    <cfRule type="cellIs" dxfId="8993" priority="928" operator="equal">
      <formula>"연"</formula>
    </cfRule>
    <cfRule type="cellIs" dxfId="8992" priority="929" operator="equal">
      <formula>"연"</formula>
    </cfRule>
    <cfRule type="cellIs" dxfId="8991" priority="930" operator="equal">
      <formula>"연"</formula>
    </cfRule>
    <cfRule type="cellIs" dxfId="8990" priority="932" operator="equal">
      <formula>"연"</formula>
    </cfRule>
  </conditionalFormatting>
  <conditionalFormatting sqref="D36:E36">
    <cfRule type="cellIs" dxfId="8989" priority="931" operator="equal">
      <formula>"연"</formula>
    </cfRule>
  </conditionalFormatting>
  <conditionalFormatting sqref="D35:G35">
    <cfRule type="cellIs" dxfId="8988" priority="822" operator="equal">
      <formula>"연"</formula>
    </cfRule>
    <cfRule type="cellIs" dxfId="8987" priority="823" operator="equal">
      <formula>"연"</formula>
    </cfRule>
  </conditionalFormatting>
  <conditionalFormatting sqref="E12">
    <cfRule type="cellIs" dxfId="8986" priority="1120" operator="equal">
      <formula>"연"</formula>
    </cfRule>
    <cfRule type="cellIs" dxfId="8985" priority="1121" operator="equal">
      <formula>"연"</formula>
    </cfRule>
    <cfRule type="cellIs" dxfId="8984" priority="1122" operator="equal">
      <formula>"연"</formula>
    </cfRule>
    <cfRule type="cellIs" dxfId="8983" priority="1123" operator="equal">
      <formula>"연"</formula>
    </cfRule>
    <cfRule type="cellIs" dxfId="8982" priority="1124" operator="equal">
      <formula>"연"</formula>
    </cfRule>
    <cfRule type="cellIs" dxfId="8981" priority="1125" operator="equal">
      <formula>"연"</formula>
    </cfRule>
    <cfRule type="cellIs" dxfId="8980" priority="1126" operator="equal">
      <formula>"연"</formula>
    </cfRule>
    <cfRule type="cellIs" dxfId="8979" priority="1127" operator="equal">
      <formula>"연"</formula>
    </cfRule>
  </conditionalFormatting>
  <conditionalFormatting sqref="E22">
    <cfRule type="cellIs" dxfId="8978" priority="1136" operator="equal">
      <formula>"연"</formula>
    </cfRule>
    <cfRule type="cellIs" dxfId="8977" priority="1137" operator="equal">
      <formula>"연"</formula>
    </cfRule>
    <cfRule type="cellIs" dxfId="8976" priority="1138" operator="equal">
      <formula>"연"</formula>
    </cfRule>
    <cfRule type="cellIs" dxfId="8975" priority="1139" operator="equal">
      <formula>"연"</formula>
    </cfRule>
    <cfRule type="cellIs" dxfId="8974" priority="1140" operator="equal">
      <formula>"연"</formula>
    </cfRule>
    <cfRule type="cellIs" dxfId="8973" priority="1141" operator="equal">
      <formula>"연"</formula>
    </cfRule>
    <cfRule type="cellIs" dxfId="8972" priority="1142" operator="equal">
      <formula>"연"</formula>
    </cfRule>
    <cfRule type="cellIs" dxfId="8971" priority="1143" operator="equal">
      <formula>"연"</formula>
    </cfRule>
  </conditionalFormatting>
  <conditionalFormatting sqref="E27">
    <cfRule type="cellIs" dxfId="8970" priority="1104" operator="equal">
      <formula>"연"</formula>
    </cfRule>
    <cfRule type="cellIs" dxfId="8969" priority="1105" operator="equal">
      <formula>"연"</formula>
    </cfRule>
    <cfRule type="cellIs" dxfId="8968" priority="1106" operator="equal">
      <formula>"연"</formula>
    </cfRule>
    <cfRule type="cellIs" dxfId="8967" priority="1107" operator="equal">
      <formula>"연"</formula>
    </cfRule>
    <cfRule type="cellIs" dxfId="8966" priority="1108" operator="equal">
      <formula>"연"</formula>
    </cfRule>
    <cfRule type="cellIs" dxfId="8965" priority="1109" operator="equal">
      <formula>"연"</formula>
    </cfRule>
    <cfRule type="cellIs" dxfId="8964" priority="1110" operator="equal">
      <formula>"연"</formula>
    </cfRule>
    <cfRule type="cellIs" dxfId="8963" priority="1111" operator="equal">
      <formula>"연"</formula>
    </cfRule>
  </conditionalFormatting>
  <conditionalFormatting sqref="E33">
    <cfRule type="cellIs" dxfId="8962" priority="772" operator="equal">
      <formula>"연"</formula>
    </cfRule>
    <cfRule type="cellIs" dxfId="8961" priority="773" operator="equal">
      <formula>"연"</formula>
    </cfRule>
    <cfRule type="cellIs" dxfId="8960" priority="774" operator="equal">
      <formula>"연"</formula>
    </cfRule>
    <cfRule type="cellIs" dxfId="8959" priority="775" operator="equal">
      <formula>"연"</formula>
    </cfRule>
    <cfRule type="cellIs" dxfId="8958" priority="776" operator="equal">
      <formula>"연"</formula>
    </cfRule>
    <cfRule type="cellIs" dxfId="8957" priority="777" operator="equal">
      <formula>"연"</formula>
    </cfRule>
    <cfRule type="cellIs" dxfId="8956" priority="778" operator="equal">
      <formula>"연"</formula>
    </cfRule>
    <cfRule type="cellIs" dxfId="8955" priority="779" operator="equal">
      <formula>"연"</formula>
    </cfRule>
    <cfRule type="cellIs" dxfId="8954" priority="780" operator="equal">
      <formula>"연"</formula>
    </cfRule>
    <cfRule type="cellIs" dxfId="8953" priority="781" operator="equal">
      <formula>"연"</formula>
    </cfRule>
    <cfRule type="cellIs" dxfId="8952" priority="782" operator="equal">
      <formula>"연"</formula>
    </cfRule>
    <cfRule type="cellIs" dxfId="8951" priority="783" operator="equal">
      <formula>"연"</formula>
    </cfRule>
    <cfRule type="cellIs" dxfId="8950" priority="784" operator="equal">
      <formula>"연"</formula>
    </cfRule>
    <cfRule type="cellIs" dxfId="8949" priority="785" operator="equal">
      <formula>"연"</formula>
    </cfRule>
    <cfRule type="cellIs" dxfId="8948" priority="786" operator="equal">
      <formula>"연"</formula>
    </cfRule>
    <cfRule type="cellIs" dxfId="8947" priority="787" operator="equal">
      <formula>"연"</formula>
    </cfRule>
    <cfRule type="cellIs" dxfId="8946" priority="788" operator="equal">
      <formula>"연"</formula>
    </cfRule>
    <cfRule type="cellIs" dxfId="8945" priority="789" operator="equal">
      <formula>"연"</formula>
    </cfRule>
    <cfRule type="cellIs" dxfId="8944" priority="790" operator="equal">
      <formula>"연"</formula>
    </cfRule>
    <cfRule type="cellIs" dxfId="8943" priority="791" operator="equal">
      <formula>"연"</formula>
    </cfRule>
    <cfRule type="cellIs" dxfId="8942" priority="792" operator="equal">
      <formula>"연"</formula>
    </cfRule>
    <cfRule type="cellIs" dxfId="8941" priority="793" operator="equal">
      <formula>"연"</formula>
    </cfRule>
    <cfRule type="cellIs" dxfId="8940" priority="794" operator="equal">
      <formula>"연"</formula>
    </cfRule>
    <cfRule type="cellIs" dxfId="8939" priority="795" operator="equal">
      <formula>"연"</formula>
    </cfRule>
  </conditionalFormatting>
  <conditionalFormatting sqref="E33:E34">
    <cfRule type="cellIs" dxfId="8938" priority="796" operator="equal">
      <formula>"연"</formula>
    </cfRule>
    <cfRule type="cellIs" dxfId="8937" priority="797" operator="equal">
      <formula>"연"</formula>
    </cfRule>
  </conditionalFormatting>
  <conditionalFormatting sqref="E34">
    <cfRule type="cellIs" dxfId="8936" priority="897" operator="equal">
      <formula>"연"</formula>
    </cfRule>
    <cfRule type="cellIs" dxfId="8935" priority="898" operator="equal">
      <formula>"연"</formula>
    </cfRule>
    <cfRule type="cellIs" dxfId="8934" priority="899" operator="equal">
      <formula>"연"</formula>
    </cfRule>
    <cfRule type="cellIs" dxfId="8933" priority="900" operator="equal">
      <formula>"연"</formula>
    </cfRule>
    <cfRule type="cellIs" dxfId="8932" priority="901" operator="equal">
      <formula>"연"</formula>
    </cfRule>
    <cfRule type="cellIs" dxfId="8931" priority="902" operator="equal">
      <formula>"연"</formula>
    </cfRule>
    <cfRule type="cellIs" dxfId="8930" priority="903" operator="equal">
      <formula>"연"</formula>
    </cfRule>
    <cfRule type="cellIs" dxfId="8929" priority="904" operator="equal">
      <formula>"연"</formula>
    </cfRule>
    <cfRule type="cellIs" dxfId="8928" priority="905" operator="equal">
      <formula>"연"</formula>
    </cfRule>
    <cfRule type="cellIs" dxfId="8927" priority="906" operator="equal">
      <formula>"연"</formula>
    </cfRule>
    <cfRule type="cellIs" dxfId="8926" priority="907" operator="equal">
      <formula>"연"</formula>
    </cfRule>
    <cfRule type="cellIs" dxfId="8925" priority="908" operator="equal">
      <formula>"연"</formula>
    </cfRule>
    <cfRule type="cellIs" dxfId="8924" priority="909" operator="equal">
      <formula>"연"</formula>
    </cfRule>
    <cfRule type="cellIs" dxfId="8923" priority="910" operator="equal">
      <formula>"연"</formula>
    </cfRule>
    <cfRule type="cellIs" dxfId="8922" priority="911" operator="equal">
      <formula>"연"</formula>
    </cfRule>
    <cfRule type="cellIs" dxfId="8921" priority="912" operator="equal">
      <formula>"연"</formula>
    </cfRule>
    <cfRule type="cellIs" dxfId="8920" priority="914" operator="equal">
      <formula>"연"</formula>
    </cfRule>
  </conditionalFormatting>
  <conditionalFormatting sqref="E36">
    <cfRule type="cellIs" dxfId="8919" priority="969" operator="equal">
      <formula>"연"</formula>
    </cfRule>
    <cfRule type="cellIs" dxfId="8918" priority="971" operator="equal">
      <formula>"연"</formula>
    </cfRule>
    <cfRule type="cellIs" dxfId="8917" priority="972" operator="equal">
      <formula>"연"</formula>
    </cfRule>
    <cfRule type="cellIs" dxfId="8916" priority="973" operator="equal">
      <formula>"연"</formula>
    </cfRule>
    <cfRule type="cellIs" dxfId="8915" priority="974" operator="equal">
      <formula>"연"</formula>
    </cfRule>
    <cfRule type="cellIs" dxfId="8914" priority="975" operator="equal">
      <formula>"연"</formula>
    </cfRule>
    <cfRule type="cellIs" dxfId="8913" priority="976" operator="equal">
      <formula>"연"</formula>
    </cfRule>
    <cfRule type="cellIs" dxfId="8912" priority="977" operator="equal">
      <formula>"연"</formula>
    </cfRule>
    <cfRule type="cellIs" dxfId="8911" priority="978" operator="equal">
      <formula>"연"</formula>
    </cfRule>
    <cfRule type="cellIs" dxfId="8910" priority="979" operator="equal">
      <formula>"연"</formula>
    </cfRule>
    <cfRule type="cellIs" dxfId="8909" priority="980" operator="equal">
      <formula>"연"</formula>
    </cfRule>
    <cfRule type="cellIs" dxfId="8908" priority="981" operator="equal">
      <formula>"연"</formula>
    </cfRule>
    <cfRule type="cellIs" dxfId="8907" priority="982" operator="equal">
      <formula>"연"</formula>
    </cfRule>
    <cfRule type="cellIs" dxfId="8906" priority="983" operator="equal">
      <formula>"연"</formula>
    </cfRule>
    <cfRule type="cellIs" dxfId="8905" priority="984" operator="equal">
      <formula>"연"</formula>
    </cfRule>
    <cfRule type="cellIs" dxfId="8904" priority="985" operator="equal">
      <formula>"연"</formula>
    </cfRule>
    <cfRule type="cellIs" dxfId="8903" priority="986" operator="equal">
      <formula>"연"</formula>
    </cfRule>
    <cfRule type="cellIs" dxfId="8902" priority="987" operator="equal">
      <formula>"연"</formula>
    </cfRule>
    <cfRule type="cellIs" dxfId="8901" priority="988" operator="equal">
      <formula>"연"</formula>
    </cfRule>
  </conditionalFormatting>
  <conditionalFormatting sqref="E33:F33">
    <cfRule type="cellIs" dxfId="8900" priority="770" operator="equal">
      <formula>"연"</formula>
    </cfRule>
    <cfRule type="cellIs" dxfId="8899" priority="771" operator="equal">
      <formula>"연"</formula>
    </cfRule>
  </conditionalFormatting>
  <conditionalFormatting sqref="E34:G34">
    <cfRule type="cellIs" dxfId="8898" priority="913" operator="equal">
      <formula>"연"</formula>
    </cfRule>
  </conditionalFormatting>
  <conditionalFormatting sqref="E35:G35">
    <cfRule type="cellIs" dxfId="8897" priority="879" operator="equal">
      <formula>"연"</formula>
    </cfRule>
    <cfRule type="cellIs" dxfId="8896" priority="880" operator="equal">
      <formula>"연"</formula>
    </cfRule>
    <cfRule type="cellIs" dxfId="8895" priority="881" operator="equal">
      <formula>"연"</formula>
    </cfRule>
    <cfRule type="cellIs" dxfId="8894" priority="882" operator="equal">
      <formula>"연"</formula>
    </cfRule>
    <cfRule type="cellIs" dxfId="8893" priority="883" operator="equal">
      <formula>"연"</formula>
    </cfRule>
    <cfRule type="cellIs" dxfId="8892" priority="884" operator="equal">
      <formula>"연"</formula>
    </cfRule>
    <cfRule type="cellIs" dxfId="8891" priority="885" operator="equal">
      <formula>"연"</formula>
    </cfRule>
    <cfRule type="cellIs" dxfId="8890" priority="886" operator="equal">
      <formula>"연"</formula>
    </cfRule>
    <cfRule type="cellIs" dxfId="8889" priority="887" operator="equal">
      <formula>"연"</formula>
    </cfRule>
    <cfRule type="cellIs" dxfId="8888" priority="888" operator="equal">
      <formula>"연"</formula>
    </cfRule>
    <cfRule type="cellIs" dxfId="8887" priority="889" operator="equal">
      <formula>"연"</formula>
    </cfRule>
    <cfRule type="cellIs" dxfId="8886" priority="890" operator="equal">
      <formula>"연"</formula>
    </cfRule>
    <cfRule type="cellIs" dxfId="8885" priority="891" operator="equal">
      <formula>"연"</formula>
    </cfRule>
    <cfRule type="cellIs" dxfId="8884" priority="892" operator="equal">
      <formula>"연"</formula>
    </cfRule>
    <cfRule type="cellIs" dxfId="8883" priority="893" operator="equal">
      <formula>"연"</formula>
    </cfRule>
    <cfRule type="cellIs" dxfId="8882" priority="894" operator="equal">
      <formula>"연"</formula>
    </cfRule>
    <cfRule type="cellIs" dxfId="8881" priority="895" operator="equal">
      <formula>"연"</formula>
    </cfRule>
    <cfRule type="cellIs" dxfId="8880" priority="896" operator="equal">
      <formula>"연"</formula>
    </cfRule>
  </conditionalFormatting>
  <conditionalFormatting sqref="F5">
    <cfRule type="cellIs" dxfId="8879" priority="1096" operator="equal">
      <formula>"연"</formula>
    </cfRule>
    <cfRule type="cellIs" dxfId="8878" priority="1097" operator="equal">
      <formula>"연"</formula>
    </cfRule>
    <cfRule type="cellIs" dxfId="8877" priority="1098" operator="equal">
      <formula>"연"</formula>
    </cfRule>
    <cfRule type="cellIs" dxfId="8876" priority="1099" operator="equal">
      <formula>"연"</formula>
    </cfRule>
    <cfRule type="cellIs" dxfId="8875" priority="1100" operator="equal">
      <formula>"연"</formula>
    </cfRule>
    <cfRule type="cellIs" dxfId="8874" priority="1101" operator="equal">
      <formula>"연"</formula>
    </cfRule>
    <cfRule type="cellIs" dxfId="8873" priority="1102" operator="equal">
      <formula>"연"</formula>
    </cfRule>
    <cfRule type="cellIs" dxfId="8872" priority="1103" operator="equal">
      <formula>"연"</formula>
    </cfRule>
  </conditionalFormatting>
  <conditionalFormatting sqref="F15">
    <cfRule type="cellIs" dxfId="8871" priority="1088" operator="equal">
      <formula>"연"</formula>
    </cfRule>
    <cfRule type="cellIs" dxfId="8870" priority="1089" operator="equal">
      <formula>"연"</formula>
    </cfRule>
    <cfRule type="cellIs" dxfId="8869" priority="1090" operator="equal">
      <formula>"연"</formula>
    </cfRule>
    <cfRule type="cellIs" dxfId="8868" priority="1091" operator="equal">
      <formula>"연"</formula>
    </cfRule>
    <cfRule type="cellIs" dxfId="8867" priority="1092" operator="equal">
      <formula>"연"</formula>
    </cfRule>
    <cfRule type="cellIs" dxfId="8866" priority="1093" operator="equal">
      <formula>"연"</formula>
    </cfRule>
    <cfRule type="cellIs" dxfId="8865" priority="1094" operator="equal">
      <formula>"연"</formula>
    </cfRule>
    <cfRule type="cellIs" dxfId="8864" priority="1095" operator="equal">
      <formula>"연"</formula>
    </cfRule>
  </conditionalFormatting>
  <conditionalFormatting sqref="F26">
    <cfRule type="cellIs" dxfId="8863" priority="1080" operator="equal">
      <formula>"연"</formula>
    </cfRule>
    <cfRule type="cellIs" dxfId="8862" priority="1081" operator="equal">
      <formula>"연"</formula>
    </cfRule>
    <cfRule type="cellIs" dxfId="8861" priority="1082" operator="equal">
      <formula>"연"</formula>
    </cfRule>
    <cfRule type="cellIs" dxfId="8860" priority="1083" operator="equal">
      <formula>"연"</formula>
    </cfRule>
    <cfRule type="cellIs" dxfId="8859" priority="1084" operator="equal">
      <formula>"연"</formula>
    </cfRule>
    <cfRule type="cellIs" dxfId="8858" priority="1085" operator="equal">
      <formula>"연"</formula>
    </cfRule>
    <cfRule type="cellIs" dxfId="8857" priority="1086" operator="equal">
      <formula>"연"</formula>
    </cfRule>
    <cfRule type="cellIs" dxfId="8856" priority="1087" operator="equal">
      <formula>"연"</formula>
    </cfRule>
  </conditionalFormatting>
  <conditionalFormatting sqref="F33">
    <cfRule type="cellIs" dxfId="8855" priority="746" operator="equal">
      <formula>"연"</formula>
    </cfRule>
    <cfRule type="cellIs" dxfId="8854" priority="747" operator="equal">
      <formula>"연"</formula>
    </cfRule>
    <cfRule type="cellIs" dxfId="8853" priority="748" operator="equal">
      <formula>"연"</formula>
    </cfRule>
    <cfRule type="cellIs" dxfId="8852" priority="749" operator="equal">
      <formula>"연"</formula>
    </cfRule>
    <cfRule type="cellIs" dxfId="8851" priority="750" operator="equal">
      <formula>"연"</formula>
    </cfRule>
    <cfRule type="cellIs" dxfId="8850" priority="751" operator="equal">
      <formula>"연"</formula>
    </cfRule>
    <cfRule type="cellIs" dxfId="8849" priority="752" operator="equal">
      <formula>"연"</formula>
    </cfRule>
    <cfRule type="cellIs" dxfId="8848" priority="753" operator="equal">
      <formula>"연"</formula>
    </cfRule>
    <cfRule type="cellIs" dxfId="8847" priority="754" operator="equal">
      <formula>"연"</formula>
    </cfRule>
    <cfRule type="cellIs" dxfId="8846" priority="755" operator="equal">
      <formula>"연"</formula>
    </cfRule>
    <cfRule type="cellIs" dxfId="8845" priority="756" operator="equal">
      <formula>"연"</formula>
    </cfRule>
    <cfRule type="cellIs" dxfId="8844" priority="757" operator="equal">
      <formula>"연"</formula>
    </cfRule>
    <cfRule type="cellIs" dxfId="8843" priority="758" operator="equal">
      <formula>"연"</formula>
    </cfRule>
    <cfRule type="cellIs" dxfId="8842" priority="759" operator="equal">
      <formula>"연"</formula>
    </cfRule>
    <cfRule type="cellIs" dxfId="8841" priority="760" operator="equal">
      <formula>"연"</formula>
    </cfRule>
    <cfRule type="cellIs" dxfId="8840" priority="761" operator="equal">
      <formula>"연"</formula>
    </cfRule>
    <cfRule type="cellIs" dxfId="8839" priority="762" operator="equal">
      <formula>"연"</formula>
    </cfRule>
    <cfRule type="cellIs" dxfId="8838" priority="763" operator="equal">
      <formula>"연"</formula>
    </cfRule>
    <cfRule type="cellIs" dxfId="8837" priority="764" operator="equal">
      <formula>"연"</formula>
    </cfRule>
    <cfRule type="cellIs" dxfId="8836" priority="765" operator="equal">
      <formula>"연"</formula>
    </cfRule>
    <cfRule type="cellIs" dxfId="8835" priority="766" operator="equal">
      <formula>"연"</formula>
    </cfRule>
    <cfRule type="cellIs" dxfId="8834" priority="767" operator="equal">
      <formula>"연"</formula>
    </cfRule>
    <cfRule type="cellIs" dxfId="8833" priority="768" operator="equal">
      <formula>"연"</formula>
    </cfRule>
    <cfRule type="cellIs" dxfId="8832" priority="769" operator="equal">
      <formula>"연"</formula>
    </cfRule>
  </conditionalFormatting>
  <conditionalFormatting sqref="F36">
    <cfRule type="cellIs" dxfId="8831" priority="642" operator="equal">
      <formula>"연"</formula>
    </cfRule>
    <cfRule type="cellIs" dxfId="8830" priority="643" operator="equal">
      <formula>"연"</formula>
    </cfRule>
    <cfRule type="cellIs" dxfId="8829" priority="644" operator="equal">
      <formula>"연"</formula>
    </cfRule>
    <cfRule type="cellIs" dxfId="8828" priority="645" operator="equal">
      <formula>"연"</formula>
    </cfRule>
    <cfRule type="cellIs" dxfId="8827" priority="646" operator="equal">
      <formula>"연"</formula>
    </cfRule>
    <cfRule type="cellIs" dxfId="8826" priority="647" operator="equal">
      <formula>"연"</formula>
    </cfRule>
    <cfRule type="cellIs" dxfId="8825" priority="648" operator="equal">
      <formula>"연"</formula>
    </cfRule>
    <cfRule type="cellIs" dxfId="8824" priority="649" operator="equal">
      <formula>"연"</formula>
    </cfRule>
    <cfRule type="cellIs" dxfId="8823" priority="650" operator="equal">
      <formula>"연"</formula>
    </cfRule>
    <cfRule type="cellIs" dxfId="8822" priority="651" operator="equal">
      <formula>"연"</formula>
    </cfRule>
    <cfRule type="cellIs" dxfId="8821" priority="652" operator="equal">
      <formula>"연"</formula>
    </cfRule>
    <cfRule type="cellIs" dxfId="8820" priority="653" operator="equal">
      <formula>"연"</formula>
    </cfRule>
    <cfRule type="cellIs" dxfId="8819" priority="654" operator="equal">
      <formula>"연"</formula>
    </cfRule>
    <cfRule type="cellIs" dxfId="8818" priority="655" operator="equal">
      <formula>"연"</formula>
    </cfRule>
    <cfRule type="cellIs" dxfId="8817" priority="656" operator="equal">
      <formula>"연"</formula>
    </cfRule>
    <cfRule type="cellIs" dxfId="8816" priority="657" operator="equal">
      <formula>"연"</formula>
    </cfRule>
    <cfRule type="cellIs" dxfId="8815" priority="658" operator="equal">
      <formula>"연"</formula>
    </cfRule>
    <cfRule type="cellIs" dxfId="8814" priority="659" operator="equal">
      <formula>"연"</formula>
    </cfRule>
    <cfRule type="cellIs" dxfId="8813" priority="660" operator="equal">
      <formula>"연"</formula>
    </cfRule>
  </conditionalFormatting>
  <conditionalFormatting sqref="F33:G33">
    <cfRule type="cellIs" dxfId="8812" priority="744" operator="equal">
      <formula>"연"</formula>
    </cfRule>
    <cfRule type="cellIs" dxfId="8811" priority="745" operator="equal">
      <formula>"연"</formula>
    </cfRule>
  </conditionalFormatting>
  <conditionalFormatting sqref="F34:G34">
    <cfRule type="cellIs" dxfId="8810" priority="970" operator="equal">
      <formula>"연"</formula>
    </cfRule>
    <cfRule type="cellIs" dxfId="8809" priority="989" operator="equal">
      <formula>"연"</formula>
    </cfRule>
    <cfRule type="cellIs" dxfId="8808" priority="990" operator="equal">
      <formula>"연"</formula>
    </cfRule>
    <cfRule type="cellIs" dxfId="8807" priority="991" operator="equal">
      <formula>"연"</formula>
    </cfRule>
    <cfRule type="cellIs" dxfId="8806" priority="992" operator="equal">
      <formula>"연"</formula>
    </cfRule>
    <cfRule type="cellIs" dxfId="8805" priority="993" operator="equal">
      <formula>"연"</formula>
    </cfRule>
    <cfRule type="cellIs" dxfId="8804" priority="994" operator="equal">
      <formula>"연"</formula>
    </cfRule>
    <cfRule type="cellIs" dxfId="8803" priority="995" operator="equal">
      <formula>"연"</formula>
    </cfRule>
    <cfRule type="cellIs" dxfId="8802" priority="996" operator="equal">
      <formula>"연"</formula>
    </cfRule>
    <cfRule type="cellIs" dxfId="8801" priority="997" operator="equal">
      <formula>"연"</formula>
    </cfRule>
    <cfRule type="cellIs" dxfId="8800" priority="998" operator="equal">
      <formula>"연"</formula>
    </cfRule>
    <cfRule type="cellIs" dxfId="8799" priority="999" operator="equal">
      <formula>"연"</formula>
    </cfRule>
    <cfRule type="cellIs" dxfId="8798" priority="1000" operator="equal">
      <formula>"연"</formula>
    </cfRule>
    <cfRule type="cellIs" dxfId="8797" priority="1001" operator="equal">
      <formula>"연"</formula>
    </cfRule>
    <cfRule type="cellIs" dxfId="8796" priority="1002" operator="equal">
      <formula>"연"</formula>
    </cfRule>
    <cfRule type="cellIs" dxfId="8795" priority="1003" operator="equal">
      <formula>"연"</formula>
    </cfRule>
    <cfRule type="cellIs" dxfId="8794" priority="1004" operator="equal">
      <formula>"연"</formula>
    </cfRule>
    <cfRule type="cellIs" dxfId="8793" priority="1005" operator="equal">
      <formula>"연"</formula>
    </cfRule>
    <cfRule type="cellIs" dxfId="8792" priority="1006" operator="equal">
      <formula>"연"</formula>
    </cfRule>
  </conditionalFormatting>
  <conditionalFormatting sqref="F36:G36">
    <cfRule type="cellIs" dxfId="8791" priority="640" operator="equal">
      <formula>"연"</formula>
    </cfRule>
  </conditionalFormatting>
  <conditionalFormatting sqref="G29:G30">
    <cfRule type="cellIs" dxfId="8790" priority="1192" operator="equal">
      <formula>"연"</formula>
    </cfRule>
  </conditionalFormatting>
  <conditionalFormatting sqref="G33">
    <cfRule type="cellIs" dxfId="8789" priority="719" operator="equal">
      <formula>"연"</formula>
    </cfRule>
    <cfRule type="cellIs" dxfId="8788" priority="720" operator="equal">
      <formula>"연"</formula>
    </cfRule>
    <cfRule type="cellIs" dxfId="8787" priority="721" operator="equal">
      <formula>"연"</formula>
    </cfRule>
    <cfRule type="cellIs" dxfId="8786" priority="722" operator="equal">
      <formula>"연"</formula>
    </cfRule>
    <cfRule type="cellIs" dxfId="8785" priority="723" operator="equal">
      <formula>"연"</formula>
    </cfRule>
    <cfRule type="cellIs" dxfId="8784" priority="724" operator="equal">
      <formula>"연"</formula>
    </cfRule>
    <cfRule type="cellIs" dxfId="8783" priority="725" operator="equal">
      <formula>"연"</formula>
    </cfRule>
    <cfRule type="cellIs" dxfId="8782" priority="726" operator="equal">
      <formula>"연"</formula>
    </cfRule>
    <cfRule type="cellIs" dxfId="8781" priority="727" operator="equal">
      <formula>"연"</formula>
    </cfRule>
    <cfRule type="cellIs" dxfId="8780" priority="728" operator="equal">
      <formula>"연"</formula>
    </cfRule>
    <cfRule type="cellIs" dxfId="8779" priority="729" operator="equal">
      <formula>"연"</formula>
    </cfRule>
    <cfRule type="cellIs" dxfId="8778" priority="730" operator="equal">
      <formula>"연"</formula>
    </cfRule>
    <cfRule type="cellIs" dxfId="8777" priority="731" operator="equal">
      <formula>"연"</formula>
    </cfRule>
    <cfRule type="cellIs" dxfId="8776" priority="732" operator="equal">
      <formula>"연"</formula>
    </cfRule>
    <cfRule type="cellIs" dxfId="8775" priority="733" operator="equal">
      <formula>"연"</formula>
    </cfRule>
    <cfRule type="cellIs" dxfId="8774" priority="734" operator="equal">
      <formula>"연"</formula>
    </cfRule>
    <cfRule type="cellIs" dxfId="8773" priority="735" operator="equal">
      <formula>"연"</formula>
    </cfRule>
    <cfRule type="cellIs" dxfId="8772" priority="736" operator="equal">
      <formula>"연"</formula>
    </cfRule>
    <cfRule type="cellIs" dxfId="8771" priority="737" operator="equal">
      <formula>"연"</formula>
    </cfRule>
    <cfRule type="cellIs" dxfId="8770" priority="738" operator="equal">
      <formula>"연"</formula>
    </cfRule>
    <cfRule type="cellIs" dxfId="8769" priority="739" operator="equal">
      <formula>"연"</formula>
    </cfRule>
    <cfRule type="cellIs" dxfId="8768" priority="740" operator="equal">
      <formula>"연"</formula>
    </cfRule>
    <cfRule type="cellIs" dxfId="8767" priority="741" operator="equal">
      <formula>"연"</formula>
    </cfRule>
    <cfRule type="cellIs" dxfId="8766" priority="742" operator="equal">
      <formula>"연"</formula>
    </cfRule>
    <cfRule type="cellIs" dxfId="8765" priority="743" operator="equal">
      <formula>"연"</formula>
    </cfRule>
  </conditionalFormatting>
  <conditionalFormatting sqref="G36">
    <cfRule type="cellIs" dxfId="8764" priority="624" operator="equal">
      <formula>"연"</formula>
    </cfRule>
    <cfRule type="cellIs" dxfId="8763" priority="625" operator="equal">
      <formula>"연"</formula>
    </cfRule>
    <cfRule type="cellIs" dxfId="8762" priority="626" operator="equal">
      <formula>"연"</formula>
    </cfRule>
    <cfRule type="cellIs" dxfId="8761" priority="627" operator="equal">
      <formula>"연"</formula>
    </cfRule>
    <cfRule type="cellIs" dxfId="8760" priority="628" operator="equal">
      <formula>"연"</formula>
    </cfRule>
    <cfRule type="cellIs" dxfId="8759" priority="629" operator="equal">
      <formula>"연"</formula>
    </cfRule>
    <cfRule type="cellIs" dxfId="8758" priority="630" operator="equal">
      <formula>"연"</formula>
    </cfRule>
    <cfRule type="cellIs" dxfId="8757" priority="631" operator="equal">
      <formula>"연"</formula>
    </cfRule>
    <cfRule type="cellIs" dxfId="8756" priority="632" operator="equal">
      <formula>"연"</formula>
    </cfRule>
    <cfRule type="cellIs" dxfId="8755" priority="633" operator="equal">
      <formula>"연"</formula>
    </cfRule>
    <cfRule type="cellIs" dxfId="8754" priority="634" operator="equal">
      <formula>"연"</formula>
    </cfRule>
    <cfRule type="cellIs" dxfId="8753" priority="635" operator="equal">
      <formula>"연"</formula>
    </cfRule>
    <cfRule type="cellIs" dxfId="8752" priority="636" operator="equal">
      <formula>"연"</formula>
    </cfRule>
    <cfRule type="cellIs" dxfId="8751" priority="637" operator="equal">
      <formula>"연"</formula>
    </cfRule>
    <cfRule type="cellIs" dxfId="8750" priority="638" operator="equal">
      <formula>"연"</formula>
    </cfRule>
    <cfRule type="cellIs" dxfId="8749" priority="639" operator="equal">
      <formula>"연"</formula>
    </cfRule>
    <cfRule type="cellIs" dxfId="8748" priority="641" operator="equal">
      <formula>"연"</formula>
    </cfRule>
  </conditionalFormatting>
  <conditionalFormatting sqref="G36:O36">
    <cfRule type="cellIs" dxfId="8747" priority="562" operator="equal">
      <formula>"연"</formula>
    </cfRule>
    <cfRule type="cellIs" dxfId="8746" priority="563" operator="equal">
      <formula>"연"</formula>
    </cfRule>
  </conditionalFormatting>
  <conditionalFormatting sqref="G33:P33">
    <cfRule type="cellIs" dxfId="8745" priority="581" operator="equal">
      <formula>"연"</formula>
    </cfRule>
  </conditionalFormatting>
  <conditionalFormatting sqref="H31:H32">
    <cfRule type="cellIs" dxfId="8744" priority="535" operator="equal">
      <formula>"연"</formula>
    </cfRule>
  </conditionalFormatting>
  <conditionalFormatting sqref="H33:O33">
    <cfRule type="cellIs" dxfId="8743" priority="533" operator="equal">
      <formula>"연"</formula>
    </cfRule>
    <cfRule type="cellIs" dxfId="8742" priority="534" operator="equal">
      <formula>"연"</formula>
    </cfRule>
    <cfRule type="cellIs" dxfId="8741" priority="565" operator="equal">
      <formula>"연"</formula>
    </cfRule>
    <cfRule type="cellIs" dxfId="8740" priority="566" operator="equal">
      <formula>"연"</formula>
    </cfRule>
    <cfRule type="cellIs" dxfId="8739" priority="567" operator="equal">
      <formula>"연"</formula>
    </cfRule>
    <cfRule type="cellIs" dxfId="8738" priority="568" operator="equal">
      <formula>"연"</formula>
    </cfRule>
    <cfRule type="cellIs" dxfId="8737" priority="569" operator="equal">
      <formula>"연"</formula>
    </cfRule>
    <cfRule type="cellIs" dxfId="8736" priority="570" operator="equal">
      <formula>"연"</formula>
    </cfRule>
    <cfRule type="cellIs" dxfId="8735" priority="571" operator="equal">
      <formula>"연"</formula>
    </cfRule>
    <cfRule type="cellIs" dxfId="8734" priority="572" operator="equal">
      <formula>"연"</formula>
    </cfRule>
    <cfRule type="cellIs" dxfId="8733" priority="573" operator="equal">
      <formula>"연"</formula>
    </cfRule>
    <cfRule type="cellIs" dxfId="8732" priority="574" operator="equal">
      <formula>"연"</formula>
    </cfRule>
    <cfRule type="cellIs" dxfId="8731" priority="575" operator="equal">
      <formula>"연"</formula>
    </cfRule>
    <cfRule type="cellIs" dxfId="8730" priority="576" operator="equal">
      <formula>"연"</formula>
    </cfRule>
    <cfRule type="cellIs" dxfId="8729" priority="577" operator="equal">
      <formula>"연"</formula>
    </cfRule>
    <cfRule type="cellIs" dxfId="8728" priority="578" operator="equal">
      <formula>"연"</formula>
    </cfRule>
    <cfRule type="cellIs" dxfId="8727" priority="579" operator="equal">
      <formula>"연"</formula>
    </cfRule>
    <cfRule type="cellIs" dxfId="8726" priority="580" operator="equal">
      <formula>"연"</formula>
    </cfRule>
    <cfRule type="cellIs" dxfId="8725" priority="582" operator="equal">
      <formula>"연"</formula>
    </cfRule>
  </conditionalFormatting>
  <conditionalFormatting sqref="H34:O34">
    <cfRule type="cellIs" dxfId="8724" priority="605" operator="equal">
      <formula>"연"</formula>
    </cfRule>
    <cfRule type="cellIs" dxfId="8723" priority="606" operator="equal">
      <formula>"연"</formula>
    </cfRule>
    <cfRule type="cellIs" dxfId="8722" priority="607" operator="equal">
      <formula>"연"</formula>
    </cfRule>
    <cfRule type="cellIs" dxfId="8721" priority="608" operator="equal">
      <formula>"연"</formula>
    </cfRule>
    <cfRule type="cellIs" dxfId="8720" priority="609" operator="equal">
      <formula>"연"</formula>
    </cfRule>
    <cfRule type="cellIs" dxfId="8719" priority="610" operator="equal">
      <formula>"연"</formula>
    </cfRule>
    <cfRule type="cellIs" dxfId="8718" priority="611" operator="equal">
      <formula>"연"</formula>
    </cfRule>
    <cfRule type="cellIs" dxfId="8717" priority="612" operator="equal">
      <formula>"연"</formula>
    </cfRule>
    <cfRule type="cellIs" dxfId="8716" priority="613" operator="equal">
      <formula>"연"</formula>
    </cfRule>
    <cfRule type="cellIs" dxfId="8715" priority="614" operator="equal">
      <formula>"연"</formula>
    </cfRule>
    <cfRule type="cellIs" dxfId="8714" priority="615" operator="equal">
      <formula>"연"</formula>
    </cfRule>
    <cfRule type="cellIs" dxfId="8713" priority="616" operator="equal">
      <formula>"연"</formula>
    </cfRule>
    <cfRule type="cellIs" dxfId="8712" priority="617" operator="equal">
      <formula>"연"</formula>
    </cfRule>
    <cfRule type="cellIs" dxfId="8711" priority="618" operator="equal">
      <formula>"연"</formula>
    </cfRule>
    <cfRule type="cellIs" dxfId="8710" priority="619" operator="equal">
      <formula>"연"</formula>
    </cfRule>
    <cfRule type="cellIs" dxfId="8709" priority="620" operator="equal">
      <formula>"연"</formula>
    </cfRule>
    <cfRule type="cellIs" dxfId="8708" priority="621" operator="equal">
      <formula>"연"</formula>
    </cfRule>
    <cfRule type="cellIs" dxfId="8707" priority="622" operator="equal">
      <formula>"연"</formula>
    </cfRule>
    <cfRule type="cellIs" dxfId="8706" priority="623" operator="equal">
      <formula>"연"</formula>
    </cfRule>
  </conditionalFormatting>
  <conditionalFormatting sqref="H34:O35">
    <cfRule type="cellIs" dxfId="8705" priority="603" operator="equal">
      <formula>"연"</formula>
    </cfRule>
  </conditionalFormatting>
  <conditionalFormatting sqref="H35:O35">
    <cfRule type="cellIs" dxfId="8704" priority="583" operator="equal">
      <formula>"연"</formula>
    </cfRule>
    <cfRule type="cellIs" dxfId="8703" priority="584" operator="equal">
      <formula>"연"</formula>
    </cfRule>
    <cfRule type="cellIs" dxfId="8702" priority="588" operator="equal">
      <formula>"연"</formula>
    </cfRule>
    <cfRule type="cellIs" dxfId="8701" priority="589" operator="equal">
      <formula>"연"</formula>
    </cfRule>
    <cfRule type="cellIs" dxfId="8700" priority="590" operator="equal">
      <formula>"연"</formula>
    </cfRule>
    <cfRule type="cellIs" dxfId="8699" priority="591" operator="equal">
      <formula>"연"</formula>
    </cfRule>
    <cfRule type="cellIs" dxfId="8698" priority="592" operator="equal">
      <formula>"연"</formula>
    </cfRule>
    <cfRule type="cellIs" dxfId="8697" priority="593" operator="equal">
      <formula>"연"</formula>
    </cfRule>
    <cfRule type="cellIs" dxfId="8696" priority="594" operator="equal">
      <formula>"연"</formula>
    </cfRule>
    <cfRule type="cellIs" dxfId="8695" priority="595" operator="equal">
      <formula>"연"</formula>
    </cfRule>
    <cfRule type="cellIs" dxfId="8694" priority="596" operator="equal">
      <formula>"연"</formula>
    </cfRule>
    <cfRule type="cellIs" dxfId="8693" priority="597" operator="equal">
      <formula>"연"</formula>
    </cfRule>
    <cfRule type="cellIs" dxfId="8692" priority="598" operator="equal">
      <formula>"연"</formula>
    </cfRule>
    <cfRule type="cellIs" dxfId="8691" priority="599" operator="equal">
      <formula>"연"</formula>
    </cfRule>
    <cfRule type="cellIs" dxfId="8690" priority="600" operator="equal">
      <formula>"연"</formula>
    </cfRule>
    <cfRule type="cellIs" dxfId="8689" priority="604" operator="equal">
      <formula>"연"</formula>
    </cfRule>
  </conditionalFormatting>
  <conditionalFormatting sqref="H35:O36">
    <cfRule type="cellIs" dxfId="8688" priority="564" operator="equal">
      <formula>"연"</formula>
    </cfRule>
  </conditionalFormatting>
  <conditionalFormatting sqref="H36:O36">
    <cfRule type="cellIs" dxfId="8687" priority="531" operator="equal">
      <formula>"연"</formula>
    </cfRule>
    <cfRule type="cellIs" dxfId="8686" priority="537" operator="equal">
      <formula>"연"</formula>
    </cfRule>
    <cfRule type="cellIs" dxfId="8685" priority="538" operator="equal">
      <formula>"연"</formula>
    </cfRule>
    <cfRule type="cellIs" dxfId="8684" priority="539" operator="equal">
      <formula>"연"</formula>
    </cfRule>
    <cfRule type="cellIs" dxfId="8683" priority="540" operator="equal">
      <formula>"연"</formula>
    </cfRule>
    <cfRule type="cellIs" dxfId="8682" priority="541" operator="equal">
      <formula>"연"</formula>
    </cfRule>
    <cfRule type="cellIs" dxfId="8681" priority="542" operator="equal">
      <formula>"연"</formula>
    </cfRule>
    <cfRule type="cellIs" dxfId="8680" priority="543" operator="equal">
      <formula>"연"</formula>
    </cfRule>
    <cfRule type="cellIs" dxfId="8679" priority="544" operator="equal">
      <formula>"연"</formula>
    </cfRule>
    <cfRule type="cellIs" dxfId="8678" priority="545" operator="equal">
      <formula>"연"</formula>
    </cfRule>
    <cfRule type="cellIs" dxfId="8677" priority="546" operator="equal">
      <formula>"연"</formula>
    </cfRule>
    <cfRule type="cellIs" dxfId="8676" priority="547" operator="equal">
      <formula>"연"</formula>
    </cfRule>
    <cfRule type="cellIs" dxfId="8675" priority="548" operator="equal">
      <formula>"연"</formula>
    </cfRule>
    <cfRule type="cellIs" dxfId="8674" priority="549" operator="equal">
      <formula>"연"</formula>
    </cfRule>
    <cfRule type="cellIs" dxfId="8673" priority="550" operator="equal">
      <formula>"연"</formula>
    </cfRule>
    <cfRule type="cellIs" dxfId="8672" priority="551" operator="equal">
      <formula>"연"</formula>
    </cfRule>
    <cfRule type="cellIs" dxfId="8671" priority="552" operator="equal">
      <formula>"연"</formula>
    </cfRule>
    <cfRule type="cellIs" dxfId="8670" priority="553" operator="equal">
      <formula>"연"</formula>
    </cfRule>
    <cfRule type="cellIs" dxfId="8669" priority="554" operator="equal">
      <formula>"연"</formula>
    </cfRule>
    <cfRule type="cellIs" dxfId="8668" priority="555" operator="equal">
      <formula>"연"</formula>
    </cfRule>
    <cfRule type="cellIs" dxfId="8667" priority="556" operator="equal">
      <formula>"연"</formula>
    </cfRule>
    <cfRule type="cellIs" dxfId="8666" priority="557" operator="equal">
      <formula>"연"</formula>
    </cfRule>
    <cfRule type="cellIs" dxfId="8665" priority="558" operator="equal">
      <formula>"연"</formula>
    </cfRule>
    <cfRule type="cellIs" dxfId="8664" priority="559" operator="equal">
      <formula>"연"</formula>
    </cfRule>
    <cfRule type="cellIs" dxfId="8663" priority="560" operator="equal">
      <formula>"연"</formula>
    </cfRule>
    <cfRule type="cellIs" dxfId="8662" priority="561" operator="equal">
      <formula>"연"</formula>
    </cfRule>
  </conditionalFormatting>
  <conditionalFormatting sqref="H35:P35">
    <cfRule type="cellIs" dxfId="8661" priority="601" operator="equal">
      <formula>"연"</formula>
    </cfRule>
    <cfRule type="cellIs" dxfId="8660" priority="602" operator="equal">
      <formula>"연"</formula>
    </cfRule>
  </conditionalFormatting>
  <conditionalFormatting sqref="I13">
    <cfRule type="cellIs" dxfId="8659" priority="167" operator="equal">
      <formula>"연"</formula>
    </cfRule>
    <cfRule type="cellIs" dxfId="8658" priority="168" operator="equal">
      <formula>"연"</formula>
    </cfRule>
    <cfRule type="cellIs" dxfId="8657" priority="169" operator="equal">
      <formula>"연"</formula>
    </cfRule>
    <cfRule type="cellIs" dxfId="8656" priority="170" operator="equal">
      <formula>"연"</formula>
    </cfRule>
    <cfRule type="cellIs" dxfId="8655" priority="171" operator="equal">
      <formula>"연"</formula>
    </cfRule>
    <cfRule type="cellIs" dxfId="8654" priority="172" operator="equal">
      <formula>"연"</formula>
    </cfRule>
    <cfRule type="cellIs" dxfId="8653" priority="173" operator="equal">
      <formula>"연"</formula>
    </cfRule>
    <cfRule type="cellIs" dxfId="8652" priority="174" operator="equal">
      <formula>"연"</formula>
    </cfRule>
  </conditionalFormatting>
  <conditionalFormatting sqref="I16">
    <cfRule type="cellIs" dxfId="8651" priority="189" operator="equal">
      <formula>"연"</formula>
    </cfRule>
    <cfRule type="cellIs" dxfId="8650" priority="190" operator="equal">
      <formula>"연"</formula>
    </cfRule>
    <cfRule type="cellIs" dxfId="8649" priority="191" operator="equal">
      <formula>"연"</formula>
    </cfRule>
    <cfRule type="cellIs" dxfId="8648" priority="192" operator="equal">
      <formula>"연"</formula>
    </cfRule>
    <cfRule type="cellIs" dxfId="8647" priority="193" operator="equal">
      <formula>"연"</formula>
    </cfRule>
    <cfRule type="cellIs" dxfId="8646" priority="194" operator="equal">
      <formula>"연"</formula>
    </cfRule>
    <cfRule type="cellIs" dxfId="8645" priority="195" operator="equal">
      <formula>"연"</formula>
    </cfRule>
    <cfRule type="cellIs" dxfId="8644" priority="196" operator="equal">
      <formula>"연"</formula>
    </cfRule>
  </conditionalFormatting>
  <conditionalFormatting sqref="I28">
    <cfRule type="cellIs" dxfId="8643" priority="510" operator="equal">
      <formula>"연"</formula>
    </cfRule>
    <cfRule type="cellIs" dxfId="8642" priority="511" operator="equal">
      <formula>"연"</formula>
    </cfRule>
    <cfRule type="cellIs" dxfId="8641" priority="512" operator="equal">
      <formula>"연"</formula>
    </cfRule>
    <cfRule type="cellIs" dxfId="8640" priority="513" operator="equal">
      <formula>"연"</formula>
    </cfRule>
    <cfRule type="cellIs" dxfId="8639" priority="514" operator="equal">
      <formula>"연"</formula>
    </cfRule>
    <cfRule type="cellIs" dxfId="8638" priority="515" operator="equal">
      <formula>"연"</formula>
    </cfRule>
    <cfRule type="cellIs" dxfId="8637" priority="516" operator="equal">
      <formula>"연"</formula>
    </cfRule>
    <cfRule type="cellIs" dxfId="8636" priority="517" operator="equal">
      <formula>"연"</formula>
    </cfRule>
  </conditionalFormatting>
  <conditionalFormatting sqref="J10">
    <cfRule type="cellIs" dxfId="8635" priority="183" operator="equal">
      <formula>"연"</formula>
    </cfRule>
    <cfRule type="cellIs" dxfId="8634" priority="184" operator="equal">
      <formula>"연"</formula>
    </cfRule>
    <cfRule type="cellIs" dxfId="8633" priority="185" operator="equal">
      <formula>"연"</formula>
    </cfRule>
    <cfRule type="cellIs" dxfId="8632" priority="186" operator="equal">
      <formula>"연"</formula>
    </cfRule>
    <cfRule type="cellIs" dxfId="8631" priority="187" operator="equal">
      <formula>"연"</formula>
    </cfRule>
    <cfRule type="cellIs" dxfId="8630" priority="188" operator="equal">
      <formula>"연"</formula>
    </cfRule>
  </conditionalFormatting>
  <conditionalFormatting sqref="J10:J11">
    <cfRule type="cellIs" dxfId="8629" priority="181" operator="equal">
      <formula>"연"</formula>
    </cfRule>
    <cfRule type="cellIs" dxfId="8628" priority="182" operator="equal">
      <formula>"연"</formula>
    </cfRule>
  </conditionalFormatting>
  <conditionalFormatting sqref="J11">
    <cfRule type="cellIs" dxfId="8627" priority="175" operator="equal">
      <formula>"연"</formula>
    </cfRule>
    <cfRule type="cellIs" dxfId="8626" priority="176" operator="equal">
      <formula>"연"</formula>
    </cfRule>
    <cfRule type="cellIs" dxfId="8625" priority="177" operator="equal">
      <formula>"연"</formula>
    </cfRule>
    <cfRule type="cellIs" dxfId="8624" priority="178" operator="equal">
      <formula>"연"</formula>
    </cfRule>
    <cfRule type="cellIs" dxfId="8623" priority="179" operator="equal">
      <formula>"연"</formula>
    </cfRule>
    <cfRule type="cellIs" dxfId="8622" priority="180" operator="equal">
      <formula>"연"</formula>
    </cfRule>
  </conditionalFormatting>
  <conditionalFormatting sqref="K15">
    <cfRule type="cellIs" dxfId="8621" priority="159" operator="equal">
      <formula>"연"</formula>
    </cfRule>
    <cfRule type="cellIs" dxfId="8620" priority="160" operator="equal">
      <formula>"연"</formula>
    </cfRule>
    <cfRule type="cellIs" dxfId="8619" priority="161" operator="equal">
      <formula>"연"</formula>
    </cfRule>
    <cfRule type="cellIs" dxfId="8618" priority="162" operator="equal">
      <formula>"연"</formula>
    </cfRule>
    <cfRule type="cellIs" dxfId="8617" priority="163" operator="equal">
      <formula>"연"</formula>
    </cfRule>
    <cfRule type="cellIs" dxfId="8616" priority="164" operator="equal">
      <formula>"연"</formula>
    </cfRule>
    <cfRule type="cellIs" dxfId="8615" priority="165" operator="equal">
      <formula>"연"</formula>
    </cfRule>
    <cfRule type="cellIs" dxfId="8614" priority="166" operator="equal">
      <formula>"연"</formula>
    </cfRule>
  </conditionalFormatting>
  <conditionalFormatting sqref="K25">
    <cfRule type="cellIs" dxfId="8613" priority="502" operator="equal">
      <formula>"연"</formula>
    </cfRule>
    <cfRule type="cellIs" dxfId="8612" priority="503" operator="equal">
      <formula>"연"</formula>
    </cfRule>
    <cfRule type="cellIs" dxfId="8611" priority="504" operator="equal">
      <formula>"연"</formula>
    </cfRule>
    <cfRule type="cellIs" dxfId="8610" priority="505" operator="equal">
      <formula>"연"</formula>
    </cfRule>
    <cfRule type="cellIs" dxfId="8609" priority="506" operator="equal">
      <formula>"연"</formula>
    </cfRule>
    <cfRule type="cellIs" dxfId="8608" priority="507" operator="equal">
      <formula>"연"</formula>
    </cfRule>
    <cfRule type="cellIs" dxfId="8607" priority="508" operator="equal">
      <formula>"연"</formula>
    </cfRule>
    <cfRule type="cellIs" dxfId="8606" priority="509" operator="equal">
      <formula>"연"</formula>
    </cfRule>
  </conditionalFormatting>
  <conditionalFormatting sqref="L6">
    <cfRule type="cellIs" dxfId="8605" priority="135" operator="equal">
      <formula>"연"</formula>
    </cfRule>
    <cfRule type="cellIs" dxfId="8604" priority="136" operator="equal">
      <formula>"연"</formula>
    </cfRule>
    <cfRule type="cellIs" dxfId="8603" priority="137" operator="equal">
      <formula>"연"</formula>
    </cfRule>
    <cfRule type="cellIs" dxfId="8602" priority="138" operator="equal">
      <formula>"연"</formula>
    </cfRule>
    <cfRule type="cellIs" dxfId="8601" priority="139" operator="equal">
      <formula>"연"</formula>
    </cfRule>
    <cfRule type="cellIs" dxfId="8600" priority="140" operator="equal">
      <formula>"연"</formula>
    </cfRule>
    <cfRule type="cellIs" dxfId="8599" priority="141" operator="equal">
      <formula>"연"</formula>
    </cfRule>
    <cfRule type="cellIs" dxfId="8598" priority="142" operator="equal">
      <formula>"연"</formula>
    </cfRule>
  </conditionalFormatting>
  <conditionalFormatting sqref="L19">
    <cfRule type="cellIs" dxfId="8597" priority="486" operator="equal">
      <formula>"연"</formula>
    </cfRule>
    <cfRule type="cellIs" dxfId="8596" priority="487" operator="equal">
      <formula>"연"</formula>
    </cfRule>
    <cfRule type="cellIs" dxfId="8595" priority="488" operator="equal">
      <formula>"연"</formula>
    </cfRule>
    <cfRule type="cellIs" dxfId="8594" priority="489" operator="equal">
      <formula>"연"</formula>
    </cfRule>
    <cfRule type="cellIs" dxfId="8593" priority="490" operator="equal">
      <formula>"연"</formula>
    </cfRule>
    <cfRule type="cellIs" dxfId="8592" priority="491" operator="equal">
      <formula>"연"</formula>
    </cfRule>
    <cfRule type="cellIs" dxfId="8591" priority="492" operator="equal">
      <formula>"연"</formula>
    </cfRule>
    <cfRule type="cellIs" dxfId="8590" priority="493" operator="equal">
      <formula>"연"</formula>
    </cfRule>
  </conditionalFormatting>
  <conditionalFormatting sqref="M5">
    <cfRule type="cellIs" dxfId="8589" priority="470" operator="equal">
      <formula>"연"</formula>
    </cfRule>
    <cfRule type="cellIs" dxfId="8588" priority="471" operator="equal">
      <formula>"연"</formula>
    </cfRule>
    <cfRule type="cellIs" dxfId="8587" priority="472" operator="equal">
      <formula>"연"</formula>
    </cfRule>
    <cfRule type="cellIs" dxfId="8586" priority="473" operator="equal">
      <formula>"연"</formula>
    </cfRule>
    <cfRule type="cellIs" dxfId="8585" priority="474" operator="equal">
      <formula>"연"</formula>
    </cfRule>
    <cfRule type="cellIs" dxfId="8584" priority="475" operator="equal">
      <formula>"연"</formula>
    </cfRule>
    <cfRule type="cellIs" dxfId="8583" priority="476" operator="equal">
      <formula>"연"</formula>
    </cfRule>
    <cfRule type="cellIs" dxfId="8582" priority="477" operator="equal">
      <formula>"연"</formula>
    </cfRule>
  </conditionalFormatting>
  <conditionalFormatting sqref="M17">
    <cfRule type="cellIs" dxfId="8581" priority="462" operator="equal">
      <formula>"연"</formula>
    </cfRule>
    <cfRule type="cellIs" dxfId="8580" priority="463" operator="equal">
      <formula>"연"</formula>
    </cfRule>
    <cfRule type="cellIs" dxfId="8579" priority="464" operator="equal">
      <formula>"연"</formula>
    </cfRule>
    <cfRule type="cellIs" dxfId="8578" priority="465" operator="equal">
      <formula>"연"</formula>
    </cfRule>
    <cfRule type="cellIs" dxfId="8577" priority="466" operator="equal">
      <formula>"연"</formula>
    </cfRule>
    <cfRule type="cellIs" dxfId="8576" priority="467" operator="equal">
      <formula>"연"</formula>
    </cfRule>
    <cfRule type="cellIs" dxfId="8575" priority="468" operator="equal">
      <formula>"연"</formula>
    </cfRule>
    <cfRule type="cellIs" dxfId="8574" priority="469" operator="equal">
      <formula>"연"</formula>
    </cfRule>
  </conditionalFormatting>
  <conditionalFormatting sqref="N20 N22">
    <cfRule type="cellIs" dxfId="8573" priority="536" operator="equal">
      <formula>"연"</formula>
    </cfRule>
  </conditionalFormatting>
  <conditionalFormatting sqref="O25:O26">
    <cfRule type="cellIs" dxfId="8572" priority="532" operator="equal">
      <formula>"연"</formula>
    </cfRule>
  </conditionalFormatting>
  <conditionalFormatting sqref="P7">
    <cfRule type="cellIs" dxfId="8571" priority="448" operator="equal">
      <formula>"연"</formula>
    </cfRule>
    <cfRule type="cellIs" dxfId="8570" priority="449" operator="equal">
      <formula>"연"</formula>
    </cfRule>
    <cfRule type="cellIs" dxfId="8569" priority="450" operator="equal">
      <formula>"연"</formula>
    </cfRule>
    <cfRule type="cellIs" dxfId="8568" priority="451" operator="equal">
      <formula>"연"</formula>
    </cfRule>
  </conditionalFormatting>
  <conditionalFormatting sqref="P7">
    <cfRule type="cellIs" dxfId="8567" priority="133" operator="equal">
      <formula>"연"</formula>
    </cfRule>
    <cfRule type="cellIs" dxfId="8566" priority="134" operator="equal">
      <formula>"연"</formula>
    </cfRule>
    <cfRule type="cellIs" dxfId="8565" priority="452" operator="equal">
      <formula>"연"</formula>
    </cfRule>
    <cfRule type="cellIs" dxfId="8564" priority="453" operator="equal">
      <formula>"연"</formula>
    </cfRule>
  </conditionalFormatting>
  <conditionalFormatting sqref="P26">
    <cfRule type="cellIs" dxfId="8563" priority="440" operator="equal">
      <formula>"연"</formula>
    </cfRule>
    <cfRule type="cellIs" dxfId="8562" priority="441" operator="equal">
      <formula>"연"</formula>
    </cfRule>
    <cfRule type="cellIs" dxfId="8561" priority="442" operator="equal">
      <formula>"연"</formula>
    </cfRule>
    <cfRule type="cellIs" dxfId="8560" priority="443" operator="equal">
      <formula>"연"</formula>
    </cfRule>
    <cfRule type="cellIs" dxfId="8559" priority="444" operator="equal">
      <formula>"연"</formula>
    </cfRule>
    <cfRule type="cellIs" dxfId="8558" priority="445" operator="equal">
      <formula>"연"</formula>
    </cfRule>
    <cfRule type="cellIs" dxfId="8557" priority="446" operator="equal">
      <formula>"연"</formula>
    </cfRule>
    <cfRule type="cellIs" dxfId="8556" priority="447" operator="equal">
      <formula>"연"</formula>
    </cfRule>
  </conditionalFormatting>
  <conditionalFormatting sqref="P33">
    <cfRule type="cellIs" dxfId="8555" priority="2114" operator="equal">
      <formula>"연"</formula>
    </cfRule>
    <cfRule type="cellIs" dxfId="8554" priority="2115" operator="equal">
      <formula>"연"</formula>
    </cfRule>
    <cfRule type="cellIs" dxfId="8553" priority="2116" operator="equal">
      <formula>"연"</formula>
    </cfRule>
    <cfRule type="cellIs" dxfId="8552" priority="2117" operator="equal">
      <formula>"연"</formula>
    </cfRule>
    <cfRule type="cellIs" dxfId="8551" priority="2118" operator="equal">
      <formula>"연"</formula>
    </cfRule>
    <cfRule type="cellIs" dxfId="8550" priority="2119" operator="equal">
      <formula>"연"</formula>
    </cfRule>
    <cfRule type="cellIs" dxfId="8549" priority="2120" operator="equal">
      <formula>"연"</formula>
    </cfRule>
    <cfRule type="cellIs" dxfId="8548" priority="2121" operator="equal">
      <formula>"연"</formula>
    </cfRule>
    <cfRule type="cellIs" dxfId="8547" priority="2122" operator="equal">
      <formula>"연"</formula>
    </cfRule>
    <cfRule type="cellIs" dxfId="8546" priority="2123" operator="equal">
      <formula>"연"</formula>
    </cfRule>
    <cfRule type="cellIs" dxfId="8545" priority="2124" operator="equal">
      <formula>"연"</formula>
    </cfRule>
    <cfRule type="cellIs" dxfId="8544" priority="2125" operator="equal">
      <formula>"연"</formula>
    </cfRule>
    <cfRule type="cellIs" dxfId="8543" priority="2126" operator="equal">
      <formula>"연"</formula>
    </cfRule>
    <cfRule type="cellIs" dxfId="8542" priority="2127" operator="equal">
      <formula>"연"</formula>
    </cfRule>
    <cfRule type="cellIs" dxfId="8541" priority="2128" operator="equal">
      <formula>"연"</formula>
    </cfRule>
    <cfRule type="cellIs" dxfId="8540" priority="2129" operator="equal">
      <formula>"연"</formula>
    </cfRule>
    <cfRule type="cellIs" dxfId="8539" priority="2130" operator="equal">
      <formula>"연"</formula>
    </cfRule>
    <cfRule type="cellIs" dxfId="8538" priority="2131" operator="equal">
      <formula>"연"</formula>
    </cfRule>
    <cfRule type="cellIs" dxfId="8537" priority="2132" operator="equal">
      <formula>"연"</formula>
    </cfRule>
    <cfRule type="cellIs" dxfId="8536" priority="2133" operator="equal">
      <formula>"연"</formula>
    </cfRule>
    <cfRule type="cellIs" dxfId="8535" priority="2134" operator="equal">
      <formula>"연"</formula>
    </cfRule>
    <cfRule type="cellIs" dxfId="8534" priority="2135" operator="equal">
      <formula>"연"</formula>
    </cfRule>
    <cfRule type="cellIs" dxfId="8533" priority="2136" operator="equal">
      <formula>"연"</formula>
    </cfRule>
    <cfRule type="cellIs" dxfId="8532" priority="2137" operator="equal">
      <formula>"연"</formula>
    </cfRule>
    <cfRule type="cellIs" dxfId="8531" priority="2138" operator="equal">
      <formula>"연"</formula>
    </cfRule>
  </conditionalFormatting>
  <conditionalFormatting sqref="P34">
    <cfRule type="cellIs" dxfId="8530" priority="2873" operator="equal">
      <formula>"연"</formula>
    </cfRule>
    <cfRule type="cellIs" dxfId="8529" priority="2874" operator="equal">
      <formula>"연"</formula>
    </cfRule>
    <cfRule type="cellIs" dxfId="8528" priority="2875" operator="equal">
      <formula>"연"</formula>
    </cfRule>
    <cfRule type="cellIs" dxfId="8527" priority="2876" operator="equal">
      <formula>"연"</formula>
    </cfRule>
    <cfRule type="cellIs" dxfId="8526" priority="2877" operator="equal">
      <formula>"연"</formula>
    </cfRule>
    <cfRule type="cellIs" dxfId="8525" priority="2878" operator="equal">
      <formula>"연"</formula>
    </cfRule>
    <cfRule type="cellIs" dxfId="8524" priority="2879" operator="equal">
      <formula>"연"</formula>
    </cfRule>
    <cfRule type="cellIs" dxfId="8523" priority="2880" operator="equal">
      <formula>"연"</formula>
    </cfRule>
    <cfRule type="cellIs" dxfId="8522" priority="2881" operator="equal">
      <formula>"연"</formula>
    </cfRule>
    <cfRule type="cellIs" dxfId="8521" priority="2882" operator="equal">
      <formula>"연"</formula>
    </cfRule>
    <cfRule type="cellIs" dxfId="8520" priority="2883" operator="equal">
      <formula>"연"</formula>
    </cfRule>
    <cfRule type="cellIs" dxfId="8519" priority="2884" operator="equal">
      <formula>"연"</formula>
    </cfRule>
    <cfRule type="cellIs" dxfId="8518" priority="2885" operator="equal">
      <formula>"연"</formula>
    </cfRule>
    <cfRule type="cellIs" dxfId="8517" priority="2886" operator="equal">
      <formula>"연"</formula>
    </cfRule>
    <cfRule type="cellIs" dxfId="8516" priority="2887" operator="equal">
      <formula>"연"</formula>
    </cfRule>
    <cfRule type="cellIs" dxfId="8515" priority="2888" operator="equal">
      <formula>"연"</formula>
    </cfRule>
    <cfRule type="cellIs" dxfId="8514" priority="2889" operator="equal">
      <formula>"연"</formula>
    </cfRule>
    <cfRule type="cellIs" dxfId="8513" priority="2890" operator="equal">
      <formula>"연"</formula>
    </cfRule>
    <cfRule type="cellIs" dxfId="8512" priority="2891" operator="equal">
      <formula>"연"</formula>
    </cfRule>
    <cfRule type="cellIs" dxfId="8511" priority="2892" operator="equal">
      <formula>"연"</formula>
    </cfRule>
    <cfRule type="cellIs" dxfId="8510" priority="2893" operator="equal">
      <formula>"연"</formula>
    </cfRule>
    <cfRule type="cellIs" dxfId="8509" priority="2894" operator="equal">
      <formula>"연"</formula>
    </cfRule>
    <cfRule type="cellIs" dxfId="8508" priority="2895" operator="equal">
      <formula>"연"</formula>
    </cfRule>
    <cfRule type="cellIs" dxfId="8507" priority="2896" operator="equal">
      <formula>"연"</formula>
    </cfRule>
    <cfRule type="cellIs" dxfId="8506" priority="2897" operator="equal">
      <formula>"연"</formula>
    </cfRule>
    <cfRule type="cellIs" dxfId="8505" priority="2898" operator="equal">
      <formula>"연"</formula>
    </cfRule>
    <cfRule type="cellIs" dxfId="8504" priority="2899" operator="equal">
      <formula>"연"</formula>
    </cfRule>
    <cfRule type="cellIs" dxfId="8503" priority="2900" operator="equal">
      <formula>"연"</formula>
    </cfRule>
  </conditionalFormatting>
  <conditionalFormatting sqref="P35">
    <cfRule type="cellIs" dxfId="8502" priority="1453" operator="equal">
      <formula>"연"</formula>
    </cfRule>
    <cfRule type="cellIs" dxfId="8501" priority="1454" operator="equal">
      <formula>"연"</formula>
    </cfRule>
    <cfRule type="cellIs" dxfId="8500" priority="1455" operator="equal">
      <formula>"연"</formula>
    </cfRule>
    <cfRule type="cellIs" dxfId="8499" priority="1456" operator="equal">
      <formula>"연"</formula>
    </cfRule>
    <cfRule type="cellIs" dxfId="8498" priority="1457" operator="equal">
      <formula>"연"</formula>
    </cfRule>
    <cfRule type="cellIs" dxfId="8497" priority="1458" operator="equal">
      <formula>"연"</formula>
    </cfRule>
    <cfRule type="cellIs" dxfId="8496" priority="1459" operator="equal">
      <formula>"연"</formula>
    </cfRule>
    <cfRule type="cellIs" dxfId="8495" priority="1460" operator="equal">
      <formula>"연"</formula>
    </cfRule>
    <cfRule type="cellIs" dxfId="8494" priority="1461" operator="equal">
      <formula>"연"</formula>
    </cfRule>
    <cfRule type="cellIs" dxfId="8493" priority="1462" operator="equal">
      <formula>"연"</formula>
    </cfRule>
    <cfRule type="cellIs" dxfId="8492" priority="1463" operator="equal">
      <formula>"연"</formula>
    </cfRule>
    <cfRule type="cellIs" dxfId="8491" priority="1464" operator="equal">
      <formula>"연"</formula>
    </cfRule>
    <cfRule type="cellIs" dxfId="8490" priority="1465" operator="equal">
      <formula>"연"</formula>
    </cfRule>
    <cfRule type="cellIs" dxfId="8489" priority="1466" operator="equal">
      <formula>"연"</formula>
    </cfRule>
    <cfRule type="cellIs" dxfId="8488" priority="1467" operator="equal">
      <formula>"연"</formula>
    </cfRule>
    <cfRule type="cellIs" dxfId="8487" priority="1468" operator="equal">
      <formula>"연"</formula>
    </cfRule>
    <cfRule type="cellIs" dxfId="8486" priority="1469" operator="equal">
      <formula>"연"</formula>
    </cfRule>
    <cfRule type="cellIs" dxfId="8485" priority="1470" operator="equal">
      <formula>"연"</formula>
    </cfRule>
  </conditionalFormatting>
  <conditionalFormatting sqref="P36">
    <cfRule type="cellIs" dxfId="8484" priority="2521" operator="equal">
      <formula>"연"</formula>
    </cfRule>
    <cfRule type="cellIs" dxfId="8483" priority="2522" operator="equal">
      <formula>"연"</formula>
    </cfRule>
    <cfRule type="cellIs" dxfId="8482" priority="2523" operator="equal">
      <formula>"연"</formula>
    </cfRule>
    <cfRule type="cellIs" dxfId="8481" priority="2524" operator="equal">
      <formula>"연"</formula>
    </cfRule>
    <cfRule type="cellIs" dxfId="8480" priority="2525" operator="equal">
      <formula>"연"</formula>
    </cfRule>
    <cfRule type="cellIs" dxfId="8479" priority="2526" operator="equal">
      <formula>"연"</formula>
    </cfRule>
    <cfRule type="cellIs" dxfId="8478" priority="2527" operator="equal">
      <formula>"연"</formula>
    </cfRule>
    <cfRule type="cellIs" dxfId="8477" priority="2528" operator="equal">
      <formula>"연"</formula>
    </cfRule>
    <cfRule type="cellIs" dxfId="8476" priority="2529" operator="equal">
      <formula>"연"</formula>
    </cfRule>
    <cfRule type="cellIs" dxfId="8475" priority="2530" operator="equal">
      <formula>"연"</formula>
    </cfRule>
    <cfRule type="cellIs" dxfId="8474" priority="2531" operator="equal">
      <formula>"연"</formula>
    </cfRule>
    <cfRule type="cellIs" dxfId="8473" priority="2532" operator="equal">
      <formula>"연"</formula>
    </cfRule>
    <cfRule type="cellIs" dxfId="8472" priority="2533" operator="equal">
      <formula>"연"</formula>
    </cfRule>
    <cfRule type="cellIs" dxfId="8471" priority="2534" operator="equal">
      <formula>"연"</formula>
    </cfRule>
    <cfRule type="cellIs" dxfId="8470" priority="2535" operator="equal">
      <formula>"연"</formula>
    </cfRule>
    <cfRule type="cellIs" dxfId="8469" priority="2536" operator="equal">
      <formula>"연"</formula>
    </cfRule>
    <cfRule type="cellIs" dxfId="8468" priority="2537" operator="equal">
      <formula>"연"</formula>
    </cfRule>
    <cfRule type="cellIs" dxfId="8467" priority="2538" operator="equal">
      <formula>"연"</formula>
    </cfRule>
  </conditionalFormatting>
  <conditionalFormatting sqref="P33:Q33">
    <cfRule type="cellIs" dxfId="8466" priority="2139" operator="equal">
      <formula>"연"</formula>
    </cfRule>
    <cfRule type="cellIs" dxfId="8465" priority="2140" operator="equal">
      <formula>"연"</formula>
    </cfRule>
  </conditionalFormatting>
  <conditionalFormatting sqref="P34:Q34">
    <cfRule type="cellIs" dxfId="8464" priority="2872" operator="equal">
      <formula>"연"</formula>
    </cfRule>
  </conditionalFormatting>
  <conditionalFormatting sqref="P36:Q36">
    <cfRule type="cellIs" dxfId="8463" priority="2112" operator="equal">
      <formula>"연"</formula>
    </cfRule>
    <cfRule type="cellIs" dxfId="8462" priority="2113" operator="equal">
      <formula>"연"</formula>
    </cfRule>
  </conditionalFormatting>
  <conditionalFormatting sqref="Q22">
    <cfRule type="cellIs" dxfId="8461" priority="424" operator="equal">
      <formula>"연"</formula>
    </cfRule>
    <cfRule type="cellIs" dxfId="8460" priority="425" operator="equal">
      <formula>"연"</formula>
    </cfRule>
    <cfRule type="cellIs" dxfId="8459" priority="426" operator="equal">
      <formula>"연"</formula>
    </cfRule>
    <cfRule type="cellIs" dxfId="8458" priority="427" operator="equal">
      <formula>"연"</formula>
    </cfRule>
    <cfRule type="cellIs" dxfId="8457" priority="428" operator="equal">
      <formula>"연"</formula>
    </cfRule>
    <cfRule type="cellIs" dxfId="8456" priority="429" operator="equal">
      <formula>"연"</formula>
    </cfRule>
    <cfRule type="cellIs" dxfId="8455" priority="430" operator="equal">
      <formula>"연"</formula>
    </cfRule>
    <cfRule type="cellIs" dxfId="8454" priority="431" operator="equal">
      <formula>"연"</formula>
    </cfRule>
  </conditionalFormatting>
  <conditionalFormatting sqref="Q33">
    <cfRule type="cellIs" dxfId="8453" priority="2503" operator="equal">
      <formula>"연"</formula>
    </cfRule>
    <cfRule type="cellIs" dxfId="8452" priority="2504" operator="equal">
      <formula>"연"</formula>
    </cfRule>
    <cfRule type="cellIs" dxfId="8451" priority="2505" operator="equal">
      <formula>"연"</formula>
    </cfRule>
    <cfRule type="cellIs" dxfId="8450" priority="2506" operator="equal">
      <formula>"연"</formula>
    </cfRule>
    <cfRule type="cellIs" dxfId="8449" priority="2507" operator="equal">
      <formula>"연"</formula>
    </cfRule>
    <cfRule type="cellIs" dxfId="8448" priority="2508" operator="equal">
      <formula>"연"</formula>
    </cfRule>
    <cfRule type="cellIs" dxfId="8447" priority="2509" operator="equal">
      <formula>"연"</formula>
    </cfRule>
    <cfRule type="cellIs" dxfId="8446" priority="2510" operator="equal">
      <formula>"연"</formula>
    </cfRule>
    <cfRule type="cellIs" dxfId="8445" priority="2511" operator="equal">
      <formula>"연"</formula>
    </cfRule>
    <cfRule type="cellIs" dxfId="8444" priority="2512" operator="equal">
      <formula>"연"</formula>
    </cfRule>
    <cfRule type="cellIs" dxfId="8443" priority="2513" operator="equal">
      <formula>"연"</formula>
    </cfRule>
    <cfRule type="cellIs" dxfId="8442" priority="2514" operator="equal">
      <formula>"연"</formula>
    </cfRule>
    <cfRule type="cellIs" dxfId="8441" priority="2515" operator="equal">
      <formula>"연"</formula>
    </cfRule>
    <cfRule type="cellIs" dxfId="8440" priority="2516" operator="equal">
      <formula>"연"</formula>
    </cfRule>
    <cfRule type="cellIs" dxfId="8439" priority="2517" operator="equal">
      <formula>"연"</formula>
    </cfRule>
    <cfRule type="cellIs" dxfId="8438" priority="2518" operator="equal">
      <formula>"연"</formula>
    </cfRule>
    <cfRule type="cellIs" dxfId="8437" priority="2519" operator="equal">
      <formula>"연"</formula>
    </cfRule>
    <cfRule type="cellIs" dxfId="8436" priority="2520" operator="equal">
      <formula>"연"</formula>
    </cfRule>
  </conditionalFormatting>
  <conditionalFormatting sqref="Q34">
    <cfRule type="cellIs" dxfId="8435" priority="2845" operator="equal">
      <formula>"연"</formula>
    </cfRule>
    <cfRule type="cellIs" dxfId="8434" priority="2846" operator="equal">
      <formula>"연"</formula>
    </cfRule>
    <cfRule type="cellIs" dxfId="8433" priority="2847" operator="equal">
      <formula>"연"</formula>
    </cfRule>
    <cfRule type="cellIs" dxfId="8432" priority="2848" operator="equal">
      <formula>"연"</formula>
    </cfRule>
    <cfRule type="cellIs" dxfId="8431" priority="2849" operator="equal">
      <formula>"연"</formula>
    </cfRule>
    <cfRule type="cellIs" dxfId="8430" priority="2850" operator="equal">
      <formula>"연"</formula>
    </cfRule>
    <cfRule type="cellIs" dxfId="8429" priority="2851" operator="equal">
      <formula>"연"</formula>
    </cfRule>
    <cfRule type="cellIs" dxfId="8428" priority="2852" operator="equal">
      <formula>"연"</formula>
    </cfRule>
    <cfRule type="cellIs" dxfId="8427" priority="2853" operator="equal">
      <formula>"연"</formula>
    </cfRule>
    <cfRule type="cellIs" dxfId="8426" priority="2854" operator="equal">
      <formula>"연"</formula>
    </cfRule>
    <cfRule type="cellIs" dxfId="8425" priority="2855" operator="equal">
      <formula>"연"</formula>
    </cfRule>
    <cfRule type="cellIs" dxfId="8424" priority="2856" operator="equal">
      <formula>"연"</formula>
    </cfRule>
    <cfRule type="cellIs" dxfId="8423" priority="2857" operator="equal">
      <formula>"연"</formula>
    </cfRule>
    <cfRule type="cellIs" dxfId="8422" priority="2858" operator="equal">
      <formula>"연"</formula>
    </cfRule>
    <cfRule type="cellIs" dxfId="8421" priority="2859" operator="equal">
      <formula>"연"</formula>
    </cfRule>
    <cfRule type="cellIs" dxfId="8420" priority="2860" operator="equal">
      <formula>"연"</formula>
    </cfRule>
    <cfRule type="cellIs" dxfId="8419" priority="2861" operator="equal">
      <formula>"연"</formula>
    </cfRule>
    <cfRule type="cellIs" dxfId="8418" priority="2862" operator="equal">
      <formula>"연"</formula>
    </cfRule>
    <cfRule type="cellIs" dxfId="8417" priority="2863" operator="equal">
      <formula>"연"</formula>
    </cfRule>
    <cfRule type="cellIs" dxfId="8416" priority="2864" operator="equal">
      <formula>"연"</formula>
    </cfRule>
    <cfRule type="cellIs" dxfId="8415" priority="2865" operator="equal">
      <formula>"연"</formula>
    </cfRule>
    <cfRule type="cellIs" dxfId="8414" priority="2866" operator="equal">
      <formula>"연"</formula>
    </cfRule>
    <cfRule type="cellIs" dxfId="8413" priority="2867" operator="equal">
      <formula>"연"</formula>
    </cfRule>
    <cfRule type="cellIs" dxfId="8412" priority="2868" operator="equal">
      <formula>"연"</formula>
    </cfRule>
    <cfRule type="cellIs" dxfId="8411" priority="2869" operator="equal">
      <formula>"연"</formula>
    </cfRule>
    <cfRule type="cellIs" dxfId="8410" priority="2870" operator="equal">
      <formula>"연"</formula>
    </cfRule>
    <cfRule type="cellIs" dxfId="8409" priority="2871" operator="equal">
      <formula>"연"</formula>
    </cfRule>
  </conditionalFormatting>
  <conditionalFormatting sqref="Q35">
    <cfRule type="cellIs" dxfId="8408" priority="2577" operator="equal">
      <formula>"연"</formula>
    </cfRule>
    <cfRule type="cellIs" dxfId="8407" priority="2578" operator="equal">
      <formula>"연"</formula>
    </cfRule>
    <cfRule type="cellIs" dxfId="8406" priority="2579" operator="equal">
      <formula>"연"</formula>
    </cfRule>
    <cfRule type="cellIs" dxfId="8405" priority="2580" operator="equal">
      <formula>"연"</formula>
    </cfRule>
    <cfRule type="cellIs" dxfId="8404" priority="2581" operator="equal">
      <formula>"연"</formula>
    </cfRule>
    <cfRule type="cellIs" dxfId="8403" priority="2582" operator="equal">
      <formula>"연"</formula>
    </cfRule>
    <cfRule type="cellIs" dxfId="8402" priority="2583" operator="equal">
      <formula>"연"</formula>
    </cfRule>
    <cfRule type="cellIs" dxfId="8401" priority="2584" operator="equal">
      <formula>"연"</formula>
    </cfRule>
    <cfRule type="cellIs" dxfId="8400" priority="2585" operator="equal">
      <formula>"연"</formula>
    </cfRule>
    <cfRule type="cellIs" dxfId="8399" priority="2586" operator="equal">
      <formula>"연"</formula>
    </cfRule>
    <cfRule type="cellIs" dxfId="8398" priority="2587" operator="equal">
      <formula>"연"</formula>
    </cfRule>
    <cfRule type="cellIs" dxfId="8397" priority="2588" operator="equal">
      <formula>"연"</formula>
    </cfRule>
    <cfRule type="cellIs" dxfId="8396" priority="2589" operator="equal">
      <formula>"연"</formula>
    </cfRule>
    <cfRule type="cellIs" dxfId="8395" priority="2590" operator="equal">
      <formula>"연"</formula>
    </cfRule>
    <cfRule type="cellIs" dxfId="8394" priority="2591" operator="equal">
      <formula>"연"</formula>
    </cfRule>
    <cfRule type="cellIs" dxfId="8393" priority="2592" operator="equal">
      <formula>"연"</formula>
    </cfRule>
    <cfRule type="cellIs" dxfId="8392" priority="2593" operator="equal">
      <formula>"연"</formula>
    </cfRule>
    <cfRule type="cellIs" dxfId="8391" priority="2594" operator="equal">
      <formula>"연"</formula>
    </cfRule>
  </conditionalFormatting>
  <conditionalFormatting sqref="Q36">
    <cfRule type="cellIs" dxfId="8390" priority="2087" operator="equal">
      <formula>"연"</formula>
    </cfRule>
    <cfRule type="cellIs" dxfId="8389" priority="2088" operator="equal">
      <formula>"연"</formula>
    </cfRule>
    <cfRule type="cellIs" dxfId="8388" priority="2089" operator="equal">
      <formula>"연"</formula>
    </cfRule>
    <cfRule type="cellIs" dxfId="8387" priority="2090" operator="equal">
      <formula>"연"</formula>
    </cfRule>
    <cfRule type="cellIs" dxfId="8386" priority="2091" operator="equal">
      <formula>"연"</formula>
    </cfRule>
    <cfRule type="cellIs" dxfId="8385" priority="2092" operator="equal">
      <formula>"연"</formula>
    </cfRule>
    <cfRule type="cellIs" dxfId="8384" priority="2093" operator="equal">
      <formula>"연"</formula>
    </cfRule>
    <cfRule type="cellIs" dxfId="8383" priority="2094" operator="equal">
      <formula>"연"</formula>
    </cfRule>
    <cfRule type="cellIs" dxfId="8382" priority="2095" operator="equal">
      <formula>"연"</formula>
    </cfRule>
    <cfRule type="cellIs" dxfId="8381" priority="2096" operator="equal">
      <formula>"연"</formula>
    </cfRule>
    <cfRule type="cellIs" dxfId="8380" priority="2097" operator="equal">
      <formula>"연"</formula>
    </cfRule>
    <cfRule type="cellIs" dxfId="8379" priority="2098" operator="equal">
      <formula>"연"</formula>
    </cfRule>
    <cfRule type="cellIs" dxfId="8378" priority="2099" operator="equal">
      <formula>"연"</formula>
    </cfRule>
    <cfRule type="cellIs" dxfId="8377" priority="2100" operator="equal">
      <formula>"연"</formula>
    </cfRule>
    <cfRule type="cellIs" dxfId="8376" priority="2101" operator="equal">
      <formula>"연"</formula>
    </cfRule>
    <cfRule type="cellIs" dxfId="8375" priority="2102" operator="equal">
      <formula>"연"</formula>
    </cfRule>
    <cfRule type="cellIs" dxfId="8374" priority="2103" operator="equal">
      <formula>"연"</formula>
    </cfRule>
    <cfRule type="cellIs" dxfId="8373" priority="2104" operator="equal">
      <formula>"연"</formula>
    </cfRule>
    <cfRule type="cellIs" dxfId="8372" priority="2105" operator="equal">
      <formula>"연"</formula>
    </cfRule>
    <cfRule type="cellIs" dxfId="8371" priority="2106" operator="equal">
      <formula>"연"</formula>
    </cfRule>
    <cfRule type="cellIs" dxfId="8370" priority="2107" operator="equal">
      <formula>"연"</formula>
    </cfRule>
    <cfRule type="cellIs" dxfId="8369" priority="2108" operator="equal">
      <formula>"연"</formula>
    </cfRule>
    <cfRule type="cellIs" dxfId="8368" priority="2109" operator="equal">
      <formula>"연"</formula>
    </cfRule>
    <cfRule type="cellIs" dxfId="8367" priority="2110" operator="equal">
      <formula>"연"</formula>
    </cfRule>
    <cfRule type="cellIs" dxfId="8366" priority="2111" operator="equal">
      <formula>"연"</formula>
    </cfRule>
  </conditionalFormatting>
  <conditionalFormatting sqref="Q35:R35">
    <cfRule type="cellIs" dxfId="8365" priority="2499" operator="equal">
      <formula>"연"</formula>
    </cfRule>
    <cfRule type="cellIs" dxfId="8364" priority="2500" operator="equal">
      <formula>"연"</formula>
    </cfRule>
  </conditionalFormatting>
  <conditionalFormatting sqref="Q36:R36">
    <cfRule type="cellIs" dxfId="8363" priority="1317" operator="equal">
      <formula>"연"</formula>
    </cfRule>
  </conditionalFormatting>
  <conditionalFormatting sqref="Q34:S34">
    <cfRule type="cellIs" dxfId="8362" priority="2760" operator="equal">
      <formula>"연"</formula>
    </cfRule>
  </conditionalFormatting>
  <conditionalFormatting sqref="R13">
    <cfRule type="cellIs" dxfId="8361" priority="410" operator="equal">
      <formula>"연"</formula>
    </cfRule>
    <cfRule type="cellIs" dxfId="8360" priority="411" operator="equal">
      <formula>"연"</formula>
    </cfRule>
    <cfRule type="cellIs" dxfId="8359" priority="412" operator="equal">
      <formula>"연"</formula>
    </cfRule>
    <cfRule type="cellIs" dxfId="8358" priority="413" operator="equal">
      <formula>"연"</formula>
    </cfRule>
    <cfRule type="cellIs" dxfId="8357" priority="414" operator="equal">
      <formula>"연"</formula>
    </cfRule>
    <cfRule type="cellIs" dxfId="8356" priority="415" operator="equal">
      <formula>"연"</formula>
    </cfRule>
  </conditionalFormatting>
  <conditionalFormatting sqref="R13">
    <cfRule type="cellIs" dxfId="8355" priority="408" operator="equal">
      <formula>"연"</formula>
    </cfRule>
    <cfRule type="cellIs" dxfId="8354" priority="409" operator="equal">
      <formula>"연"</formula>
    </cfRule>
  </conditionalFormatting>
  <conditionalFormatting sqref="R28">
    <cfRule type="cellIs" dxfId="8353" priority="151" operator="equal">
      <formula>"연"</formula>
    </cfRule>
    <cfRule type="cellIs" dxfId="8352" priority="152" operator="equal">
      <formula>"연"</formula>
    </cfRule>
    <cfRule type="cellIs" dxfId="8351" priority="153" operator="equal">
      <formula>"연"</formula>
    </cfRule>
    <cfRule type="cellIs" dxfId="8350" priority="154" operator="equal">
      <formula>"연"</formula>
    </cfRule>
    <cfRule type="cellIs" dxfId="8349" priority="155" operator="equal">
      <formula>"연"</formula>
    </cfRule>
    <cfRule type="cellIs" dxfId="8348" priority="156" operator="equal">
      <formula>"연"</formula>
    </cfRule>
    <cfRule type="cellIs" dxfId="8347" priority="157" operator="equal">
      <formula>"연"</formula>
    </cfRule>
    <cfRule type="cellIs" dxfId="8346" priority="158" operator="equal">
      <formula>"연"</formula>
    </cfRule>
  </conditionalFormatting>
  <conditionalFormatting sqref="R33">
    <cfRule type="cellIs" dxfId="8345" priority="2060" operator="equal">
      <formula>"연"</formula>
    </cfRule>
    <cfRule type="cellIs" dxfId="8344" priority="2061" operator="equal">
      <formula>"연"</formula>
    </cfRule>
    <cfRule type="cellIs" dxfId="8343" priority="2062" operator="equal">
      <formula>"연"</formula>
    </cfRule>
    <cfRule type="cellIs" dxfId="8342" priority="2063" operator="equal">
      <formula>"연"</formula>
    </cfRule>
    <cfRule type="cellIs" dxfId="8341" priority="2064" operator="equal">
      <formula>"연"</formula>
    </cfRule>
    <cfRule type="cellIs" dxfId="8340" priority="2065" operator="equal">
      <formula>"연"</formula>
    </cfRule>
    <cfRule type="cellIs" dxfId="8339" priority="2066" operator="equal">
      <formula>"연"</formula>
    </cfRule>
    <cfRule type="cellIs" dxfId="8338" priority="2067" operator="equal">
      <formula>"연"</formula>
    </cfRule>
    <cfRule type="cellIs" dxfId="8337" priority="2068" operator="equal">
      <formula>"연"</formula>
    </cfRule>
    <cfRule type="cellIs" dxfId="8336" priority="2069" operator="equal">
      <formula>"연"</formula>
    </cfRule>
    <cfRule type="cellIs" dxfId="8335" priority="2070" operator="equal">
      <formula>"연"</formula>
    </cfRule>
    <cfRule type="cellIs" dxfId="8334" priority="2071" operator="equal">
      <formula>"연"</formula>
    </cfRule>
    <cfRule type="cellIs" dxfId="8333" priority="2072" operator="equal">
      <formula>"연"</formula>
    </cfRule>
    <cfRule type="cellIs" dxfId="8332" priority="2073" operator="equal">
      <formula>"연"</formula>
    </cfRule>
    <cfRule type="cellIs" dxfId="8331" priority="2074" operator="equal">
      <formula>"연"</formula>
    </cfRule>
    <cfRule type="cellIs" dxfId="8330" priority="2075" operator="equal">
      <formula>"연"</formula>
    </cfRule>
    <cfRule type="cellIs" dxfId="8329" priority="2076" operator="equal">
      <formula>"연"</formula>
    </cfRule>
    <cfRule type="cellIs" dxfId="8328" priority="2077" operator="equal">
      <formula>"연"</formula>
    </cfRule>
    <cfRule type="cellIs" dxfId="8327" priority="2078" operator="equal">
      <formula>"연"</formula>
    </cfRule>
    <cfRule type="cellIs" dxfId="8326" priority="2079" operator="equal">
      <formula>"연"</formula>
    </cfRule>
    <cfRule type="cellIs" dxfId="8325" priority="2080" operator="equal">
      <formula>"연"</formula>
    </cfRule>
    <cfRule type="cellIs" dxfId="8324" priority="2081" operator="equal">
      <formula>"연"</formula>
    </cfRule>
    <cfRule type="cellIs" dxfId="8323" priority="2082" operator="equal">
      <formula>"연"</formula>
    </cfRule>
    <cfRule type="cellIs" dxfId="8322" priority="2083" operator="equal">
      <formula>"연"</formula>
    </cfRule>
    <cfRule type="cellIs" dxfId="8321" priority="2084" operator="equal">
      <formula>"연"</formula>
    </cfRule>
    <cfRule type="cellIs" dxfId="8320" priority="2085" operator="equal">
      <formula>"연"</formula>
    </cfRule>
    <cfRule type="cellIs" dxfId="8319" priority="2086" operator="equal">
      <formula>"연"</formula>
    </cfRule>
  </conditionalFormatting>
  <conditionalFormatting sqref="R34">
    <cfRule type="cellIs" dxfId="8318" priority="2743" operator="equal">
      <formula>"연"</formula>
    </cfRule>
    <cfRule type="cellIs" dxfId="8317" priority="2744" operator="equal">
      <formula>"연"</formula>
    </cfRule>
    <cfRule type="cellIs" dxfId="8316" priority="2745" operator="equal">
      <formula>"연"</formula>
    </cfRule>
    <cfRule type="cellIs" dxfId="8315" priority="2746" operator="equal">
      <formula>"연"</formula>
    </cfRule>
    <cfRule type="cellIs" dxfId="8314" priority="2747" operator="equal">
      <formula>"연"</formula>
    </cfRule>
    <cfRule type="cellIs" dxfId="8313" priority="2748" operator="equal">
      <formula>"연"</formula>
    </cfRule>
    <cfRule type="cellIs" dxfId="8312" priority="2749" operator="equal">
      <formula>"연"</formula>
    </cfRule>
    <cfRule type="cellIs" dxfId="8311" priority="2750" operator="equal">
      <formula>"연"</formula>
    </cfRule>
    <cfRule type="cellIs" dxfId="8310" priority="2751" operator="equal">
      <formula>"연"</formula>
    </cfRule>
    <cfRule type="cellIs" dxfId="8309" priority="2752" operator="equal">
      <formula>"연"</formula>
    </cfRule>
    <cfRule type="cellIs" dxfId="8308" priority="2753" operator="equal">
      <formula>"연"</formula>
    </cfRule>
    <cfRule type="cellIs" dxfId="8307" priority="2754" operator="equal">
      <formula>"연"</formula>
    </cfRule>
    <cfRule type="cellIs" dxfId="8306" priority="2755" operator="equal">
      <formula>"연"</formula>
    </cfRule>
    <cfRule type="cellIs" dxfId="8305" priority="2756" operator="equal">
      <formula>"연"</formula>
    </cfRule>
    <cfRule type="cellIs" dxfId="8304" priority="2757" operator="equal">
      <formula>"연"</formula>
    </cfRule>
    <cfRule type="cellIs" dxfId="8303" priority="2758" operator="equal">
      <formula>"연"</formula>
    </cfRule>
    <cfRule type="cellIs" dxfId="8302" priority="2759" operator="equal">
      <formula>"연"</formula>
    </cfRule>
    <cfRule type="cellIs" dxfId="8301" priority="2761" operator="equal">
      <formula>"연"</formula>
    </cfRule>
  </conditionalFormatting>
  <conditionalFormatting sqref="R34:R35">
    <cfRule type="cellIs" dxfId="8300" priority="2501" operator="equal">
      <formula>"연"</formula>
    </cfRule>
  </conditionalFormatting>
  <conditionalFormatting sqref="R35">
    <cfRule type="cellIs" dxfId="8299" priority="2485" operator="equal">
      <formula>"연"</formula>
    </cfRule>
    <cfRule type="cellIs" dxfId="8298" priority="2486" operator="equal">
      <formula>"연"</formula>
    </cfRule>
    <cfRule type="cellIs" dxfId="8297" priority="2487" operator="equal">
      <formula>"연"</formula>
    </cfRule>
    <cfRule type="cellIs" dxfId="8296" priority="2488" operator="equal">
      <formula>"연"</formula>
    </cfRule>
    <cfRule type="cellIs" dxfId="8295" priority="2489" operator="equal">
      <formula>"연"</formula>
    </cfRule>
    <cfRule type="cellIs" dxfId="8294" priority="2490" operator="equal">
      <formula>"연"</formula>
    </cfRule>
    <cfRule type="cellIs" dxfId="8293" priority="2491" operator="equal">
      <formula>"연"</formula>
    </cfRule>
    <cfRule type="cellIs" dxfId="8292" priority="2492" operator="equal">
      <formula>"연"</formula>
    </cfRule>
    <cfRule type="cellIs" dxfId="8291" priority="2493" operator="equal">
      <formula>"연"</formula>
    </cfRule>
    <cfRule type="cellIs" dxfId="8290" priority="2494" operator="equal">
      <formula>"연"</formula>
    </cfRule>
    <cfRule type="cellIs" dxfId="8289" priority="2495" operator="equal">
      <formula>"연"</formula>
    </cfRule>
    <cfRule type="cellIs" dxfId="8288" priority="2496" operator="equal">
      <formula>"연"</formula>
    </cfRule>
    <cfRule type="cellIs" dxfId="8287" priority="2497" operator="equal">
      <formula>"연"</formula>
    </cfRule>
    <cfRule type="cellIs" dxfId="8286" priority="2498" operator="equal">
      <formula>"연"</formula>
    </cfRule>
    <cfRule type="cellIs" dxfId="8285" priority="2502" operator="equal">
      <formula>"연"</formula>
    </cfRule>
  </conditionalFormatting>
  <conditionalFormatting sqref="R36">
    <cfRule type="cellIs" dxfId="8284" priority="1299" operator="equal">
      <formula>"연"</formula>
    </cfRule>
    <cfRule type="cellIs" dxfId="8283" priority="1300" operator="equal">
      <formula>"연"</formula>
    </cfRule>
    <cfRule type="cellIs" dxfId="8282" priority="1301" operator="equal">
      <formula>"연"</formula>
    </cfRule>
    <cfRule type="cellIs" dxfId="8281" priority="1302" operator="equal">
      <formula>"연"</formula>
    </cfRule>
    <cfRule type="cellIs" dxfId="8280" priority="1303" operator="equal">
      <formula>"연"</formula>
    </cfRule>
    <cfRule type="cellIs" dxfId="8279" priority="1304" operator="equal">
      <formula>"연"</formula>
    </cfRule>
    <cfRule type="cellIs" dxfId="8278" priority="1305" operator="equal">
      <formula>"연"</formula>
    </cfRule>
    <cfRule type="cellIs" dxfId="8277" priority="1306" operator="equal">
      <formula>"연"</formula>
    </cfRule>
    <cfRule type="cellIs" dxfId="8276" priority="1307" operator="equal">
      <formula>"연"</formula>
    </cfRule>
    <cfRule type="cellIs" dxfId="8275" priority="1308" operator="equal">
      <formula>"연"</formula>
    </cfRule>
    <cfRule type="cellIs" dxfId="8274" priority="1309" operator="equal">
      <formula>"연"</formula>
    </cfRule>
    <cfRule type="cellIs" dxfId="8273" priority="1310" operator="equal">
      <formula>"연"</formula>
    </cfRule>
    <cfRule type="cellIs" dxfId="8272" priority="1311" operator="equal">
      <formula>"연"</formula>
    </cfRule>
    <cfRule type="cellIs" dxfId="8271" priority="1312" operator="equal">
      <formula>"연"</formula>
    </cfRule>
    <cfRule type="cellIs" dxfId="8270" priority="1313" operator="equal">
      <formula>"연"</formula>
    </cfRule>
    <cfRule type="cellIs" dxfId="8269" priority="1314" operator="equal">
      <formula>"연"</formula>
    </cfRule>
    <cfRule type="cellIs" dxfId="8268" priority="1315" operator="equal">
      <formula>"연"</formula>
    </cfRule>
    <cfRule type="cellIs" dxfId="8267" priority="1316" operator="equal">
      <formula>"연"</formula>
    </cfRule>
    <cfRule type="cellIs" dxfId="8266" priority="1318" operator="equal">
      <formula>"연"</formula>
    </cfRule>
  </conditionalFormatting>
  <conditionalFormatting sqref="R33:S33">
    <cfRule type="cellIs" dxfId="8265" priority="1603" operator="equal">
      <formula>"연"</formula>
    </cfRule>
  </conditionalFormatting>
  <conditionalFormatting sqref="R35:T35">
    <cfRule type="cellIs" dxfId="8264" priority="2056" operator="equal">
      <formula>"연"</formula>
    </cfRule>
    <cfRule type="cellIs" dxfId="8263" priority="2057" operator="equal">
      <formula>"연"</formula>
    </cfRule>
  </conditionalFormatting>
  <conditionalFormatting sqref="S26">
    <cfRule type="cellIs" dxfId="8262" priority="394" operator="equal">
      <formula>"연"</formula>
    </cfRule>
    <cfRule type="cellIs" dxfId="8261" priority="395" operator="equal">
      <formula>"연"</formula>
    </cfRule>
    <cfRule type="cellIs" dxfId="8260" priority="396" operator="equal">
      <formula>"연"</formula>
    </cfRule>
    <cfRule type="cellIs" dxfId="8259" priority="397" operator="equal">
      <formula>"연"</formula>
    </cfRule>
    <cfRule type="cellIs" dxfId="8258" priority="398" operator="equal">
      <formula>"연"</formula>
    </cfRule>
    <cfRule type="cellIs" dxfId="8257" priority="399" operator="equal">
      <formula>"연"</formula>
    </cfRule>
    <cfRule type="cellIs" dxfId="8256" priority="400" operator="equal">
      <formula>"연"</formula>
    </cfRule>
    <cfRule type="cellIs" dxfId="8255" priority="401" operator="equal">
      <formula>"연"</formula>
    </cfRule>
  </conditionalFormatting>
  <conditionalFormatting sqref="S33">
    <cfRule type="cellIs" dxfId="8254" priority="1586" operator="equal">
      <formula>"연"</formula>
    </cfRule>
    <cfRule type="cellIs" dxfId="8253" priority="1587" operator="equal">
      <formula>"연"</formula>
    </cfRule>
    <cfRule type="cellIs" dxfId="8252" priority="1588" operator="equal">
      <formula>"연"</formula>
    </cfRule>
    <cfRule type="cellIs" dxfId="8251" priority="1589" operator="equal">
      <formula>"연"</formula>
    </cfRule>
    <cfRule type="cellIs" dxfId="8250" priority="1590" operator="equal">
      <formula>"연"</formula>
    </cfRule>
    <cfRule type="cellIs" dxfId="8249" priority="1591" operator="equal">
      <formula>"연"</formula>
    </cfRule>
    <cfRule type="cellIs" dxfId="8248" priority="1592" operator="equal">
      <formula>"연"</formula>
    </cfRule>
    <cfRule type="cellIs" dxfId="8247" priority="1593" operator="equal">
      <formula>"연"</formula>
    </cfRule>
    <cfRule type="cellIs" dxfId="8246" priority="1594" operator="equal">
      <formula>"연"</formula>
    </cfRule>
    <cfRule type="cellIs" dxfId="8245" priority="1595" operator="equal">
      <formula>"연"</formula>
    </cfRule>
    <cfRule type="cellIs" dxfId="8244" priority="1596" operator="equal">
      <formula>"연"</formula>
    </cfRule>
    <cfRule type="cellIs" dxfId="8243" priority="1597" operator="equal">
      <formula>"연"</formula>
    </cfRule>
    <cfRule type="cellIs" dxfId="8242" priority="1598" operator="equal">
      <formula>"연"</formula>
    </cfRule>
    <cfRule type="cellIs" dxfId="8241" priority="1599" operator="equal">
      <formula>"연"</formula>
    </cfRule>
    <cfRule type="cellIs" dxfId="8240" priority="1600" operator="equal">
      <formula>"연"</formula>
    </cfRule>
    <cfRule type="cellIs" dxfId="8239" priority="1601" operator="equal">
      <formula>"연"</formula>
    </cfRule>
    <cfRule type="cellIs" dxfId="8238" priority="1602" operator="equal">
      <formula>"연"</formula>
    </cfRule>
    <cfRule type="cellIs" dxfId="8237" priority="1604" operator="equal">
      <formula>"연"</formula>
    </cfRule>
  </conditionalFormatting>
  <conditionalFormatting sqref="S34">
    <cfRule type="cellIs" dxfId="8236" priority="3036" operator="equal">
      <formula>"연"</formula>
    </cfRule>
    <cfRule type="cellIs" dxfId="8235" priority="3037" operator="equal">
      <formula>"연"</formula>
    </cfRule>
    <cfRule type="cellIs" dxfId="8234" priority="3038" operator="equal">
      <formula>"연"</formula>
    </cfRule>
    <cfRule type="cellIs" dxfId="8233" priority="3039" operator="equal">
      <formula>"연"</formula>
    </cfRule>
    <cfRule type="cellIs" dxfId="8232" priority="3040" operator="equal">
      <formula>"연"</formula>
    </cfRule>
    <cfRule type="cellIs" dxfId="8231" priority="3041" operator="equal">
      <formula>"연"</formula>
    </cfRule>
    <cfRule type="cellIs" dxfId="8230" priority="3042" operator="equal">
      <formula>"연"</formula>
    </cfRule>
    <cfRule type="cellIs" dxfId="8229" priority="3043" operator="equal">
      <formula>"연"</formula>
    </cfRule>
    <cfRule type="cellIs" dxfId="8228" priority="3044" operator="equal">
      <formula>"연"</formula>
    </cfRule>
    <cfRule type="cellIs" dxfId="8227" priority="3045" operator="equal">
      <formula>"연"</formula>
    </cfRule>
    <cfRule type="cellIs" dxfId="8226" priority="3046" operator="equal">
      <formula>"연"</formula>
    </cfRule>
    <cfRule type="cellIs" dxfId="8225" priority="3047" operator="equal">
      <formula>"연"</formula>
    </cfRule>
    <cfRule type="cellIs" dxfId="8224" priority="3048" operator="equal">
      <formula>"연"</formula>
    </cfRule>
    <cfRule type="cellIs" dxfId="8223" priority="3049" operator="equal">
      <formula>"연"</formula>
    </cfRule>
    <cfRule type="cellIs" dxfId="8222" priority="3050" operator="equal">
      <formula>"연"</formula>
    </cfRule>
    <cfRule type="cellIs" dxfId="8221" priority="3051" operator="equal">
      <formula>"연"</formula>
    </cfRule>
    <cfRule type="cellIs" dxfId="8220" priority="3052" operator="equal">
      <formula>"연"</formula>
    </cfRule>
    <cfRule type="cellIs" dxfId="8219" priority="3053" operator="equal">
      <formula>"연"</formula>
    </cfRule>
    <cfRule type="cellIs" dxfId="8218" priority="3054" operator="equal">
      <formula>"연"</formula>
    </cfRule>
    <cfRule type="cellIs" dxfId="8217" priority="3055" operator="equal">
      <formula>"연"</formula>
    </cfRule>
    <cfRule type="cellIs" dxfId="8216" priority="3056" operator="equal">
      <formula>"연"</formula>
    </cfRule>
    <cfRule type="cellIs" dxfId="8215" priority="3057" operator="equal">
      <formula>"연"</formula>
    </cfRule>
    <cfRule type="cellIs" dxfId="8214" priority="3058" operator="equal">
      <formula>"연"</formula>
    </cfRule>
    <cfRule type="cellIs" dxfId="8213" priority="3059" operator="equal">
      <formula>"연"</formula>
    </cfRule>
    <cfRule type="cellIs" dxfId="8212" priority="3060" operator="equal">
      <formula>"연"</formula>
    </cfRule>
    <cfRule type="cellIs" dxfId="8211" priority="3061" operator="equal">
      <formula>"연"</formula>
    </cfRule>
    <cfRule type="cellIs" dxfId="8210" priority="3062" operator="equal">
      <formula>"연"</formula>
    </cfRule>
  </conditionalFormatting>
  <conditionalFormatting sqref="S35">
    <cfRule type="cellIs" dxfId="8209" priority="2032" operator="equal">
      <formula>"연"</formula>
    </cfRule>
    <cfRule type="cellIs" dxfId="8208" priority="2033" operator="equal">
      <formula>"연"</formula>
    </cfRule>
    <cfRule type="cellIs" dxfId="8207" priority="2034" operator="equal">
      <formula>"연"</formula>
    </cfRule>
    <cfRule type="cellIs" dxfId="8206" priority="2035" operator="equal">
      <formula>"연"</formula>
    </cfRule>
    <cfRule type="cellIs" dxfId="8205" priority="2036" operator="equal">
      <formula>"연"</formula>
    </cfRule>
    <cfRule type="cellIs" dxfId="8204" priority="2037" operator="equal">
      <formula>"연"</formula>
    </cfRule>
    <cfRule type="cellIs" dxfId="8203" priority="2038" operator="equal">
      <formula>"연"</formula>
    </cfRule>
    <cfRule type="cellIs" dxfId="8202" priority="2039" operator="equal">
      <formula>"연"</formula>
    </cfRule>
    <cfRule type="cellIs" dxfId="8201" priority="2040" operator="equal">
      <formula>"연"</formula>
    </cfRule>
    <cfRule type="cellIs" dxfId="8200" priority="2041" operator="equal">
      <formula>"연"</formula>
    </cfRule>
    <cfRule type="cellIs" dxfId="8199" priority="2042" operator="equal">
      <formula>"연"</formula>
    </cfRule>
    <cfRule type="cellIs" dxfId="8198" priority="2043" operator="equal">
      <formula>"연"</formula>
    </cfRule>
    <cfRule type="cellIs" dxfId="8197" priority="2044" operator="equal">
      <formula>"연"</formula>
    </cfRule>
    <cfRule type="cellIs" dxfId="8196" priority="2045" operator="equal">
      <formula>"연"</formula>
    </cfRule>
    <cfRule type="cellIs" dxfId="8195" priority="2046" operator="equal">
      <formula>"연"</formula>
    </cfRule>
    <cfRule type="cellIs" dxfId="8194" priority="2047" operator="equal">
      <formula>"연"</formula>
    </cfRule>
    <cfRule type="cellIs" dxfId="8193" priority="2048" operator="equal">
      <formula>"연"</formula>
    </cfRule>
    <cfRule type="cellIs" dxfId="8192" priority="2049" operator="equal">
      <formula>"연"</formula>
    </cfRule>
    <cfRule type="cellIs" dxfId="8191" priority="2050" operator="equal">
      <formula>"연"</formula>
    </cfRule>
    <cfRule type="cellIs" dxfId="8190" priority="2051" operator="equal">
      <formula>"연"</formula>
    </cfRule>
    <cfRule type="cellIs" dxfId="8189" priority="2052" operator="equal">
      <formula>"연"</formula>
    </cfRule>
    <cfRule type="cellIs" dxfId="8188" priority="2053" operator="equal">
      <formula>"연"</formula>
    </cfRule>
    <cfRule type="cellIs" dxfId="8187" priority="2054" operator="equal">
      <formula>"연"</formula>
    </cfRule>
    <cfRule type="cellIs" dxfId="8186" priority="2055" operator="equal">
      <formula>"연"</formula>
    </cfRule>
  </conditionalFormatting>
  <conditionalFormatting sqref="S35:S36">
    <cfRule type="cellIs" dxfId="8185" priority="2058" operator="equal">
      <formula>"연"</formula>
    </cfRule>
    <cfRule type="cellIs" dxfId="8184" priority="2059" operator="equal">
      <formula>"연"</formula>
    </cfRule>
  </conditionalFormatting>
  <conditionalFormatting sqref="S36">
    <cfRule type="cellIs" dxfId="8183" priority="2467" operator="equal">
      <formula>"연"</formula>
    </cfRule>
    <cfRule type="cellIs" dxfId="8182" priority="2468" operator="equal">
      <formula>"연"</formula>
    </cfRule>
    <cfRule type="cellIs" dxfId="8181" priority="2469" operator="equal">
      <formula>"연"</formula>
    </cfRule>
    <cfRule type="cellIs" dxfId="8180" priority="2470" operator="equal">
      <formula>"연"</formula>
    </cfRule>
    <cfRule type="cellIs" dxfId="8179" priority="2471" operator="equal">
      <formula>"연"</formula>
    </cfRule>
    <cfRule type="cellIs" dxfId="8178" priority="2472" operator="equal">
      <formula>"연"</formula>
    </cfRule>
    <cfRule type="cellIs" dxfId="8177" priority="2473" operator="equal">
      <formula>"연"</formula>
    </cfRule>
    <cfRule type="cellIs" dxfId="8176" priority="2474" operator="equal">
      <formula>"연"</formula>
    </cfRule>
    <cfRule type="cellIs" dxfId="8175" priority="2475" operator="equal">
      <formula>"연"</formula>
    </cfRule>
    <cfRule type="cellIs" dxfId="8174" priority="2476" operator="equal">
      <formula>"연"</formula>
    </cfRule>
    <cfRule type="cellIs" dxfId="8173" priority="2477" operator="equal">
      <formula>"연"</formula>
    </cfRule>
    <cfRule type="cellIs" dxfId="8172" priority="2478" operator="equal">
      <formula>"연"</formula>
    </cfRule>
    <cfRule type="cellIs" dxfId="8171" priority="2479" operator="equal">
      <formula>"연"</formula>
    </cfRule>
    <cfRule type="cellIs" dxfId="8170" priority="2480" operator="equal">
      <formula>"연"</formula>
    </cfRule>
    <cfRule type="cellIs" dxfId="8169" priority="2481" operator="equal">
      <formula>"연"</formula>
    </cfRule>
    <cfRule type="cellIs" dxfId="8168" priority="2482" operator="equal">
      <formula>"연"</formula>
    </cfRule>
    <cfRule type="cellIs" dxfId="8167" priority="2483" operator="equal">
      <formula>"연"</formula>
    </cfRule>
    <cfRule type="cellIs" dxfId="8166" priority="2484" operator="equal">
      <formula>"연"</formula>
    </cfRule>
  </conditionalFormatting>
  <conditionalFormatting sqref="S33:T33">
    <cfRule type="cellIs" dxfId="8165" priority="1584" operator="equal">
      <formula>"연"</formula>
    </cfRule>
  </conditionalFormatting>
  <conditionalFormatting sqref="T28:T29">
    <cfRule type="cellIs" dxfId="8164" priority="364" operator="equal">
      <formula>"연"</formula>
    </cfRule>
    <cfRule type="cellIs" dxfId="8163" priority="365" operator="equal">
      <formula>"연"</formula>
    </cfRule>
    <cfRule type="cellIs" dxfId="8162" priority="366" operator="equal">
      <formula>"연"</formula>
    </cfRule>
    <cfRule type="cellIs" dxfId="8161" priority="367" operator="equal">
      <formula>"연"</formula>
    </cfRule>
    <cfRule type="cellIs" dxfId="8160" priority="368" operator="equal">
      <formula>"연"</formula>
    </cfRule>
    <cfRule type="cellIs" dxfId="8159" priority="369" operator="equal">
      <formula>"연"</formula>
    </cfRule>
    <cfRule type="cellIs" dxfId="8158" priority="370" operator="equal">
      <formula>"연"</formula>
    </cfRule>
    <cfRule type="cellIs" dxfId="8157" priority="371" operator="equal">
      <formula>"연"</formula>
    </cfRule>
  </conditionalFormatting>
  <conditionalFormatting sqref="T33">
    <cfRule type="cellIs" dxfId="8156" priority="1569" operator="equal">
      <formula>"연"</formula>
    </cfRule>
    <cfRule type="cellIs" dxfId="8155" priority="1570" operator="equal">
      <formula>"연"</formula>
    </cfRule>
    <cfRule type="cellIs" dxfId="8154" priority="1571" operator="equal">
      <formula>"연"</formula>
    </cfRule>
    <cfRule type="cellIs" dxfId="8153" priority="1572" operator="equal">
      <formula>"연"</formula>
    </cfRule>
    <cfRule type="cellIs" dxfId="8152" priority="1573" operator="equal">
      <formula>"연"</formula>
    </cfRule>
    <cfRule type="cellIs" dxfId="8151" priority="1574" operator="equal">
      <formula>"연"</formula>
    </cfRule>
    <cfRule type="cellIs" dxfId="8150" priority="1575" operator="equal">
      <formula>"연"</formula>
    </cfRule>
    <cfRule type="cellIs" dxfId="8149" priority="1576" operator="equal">
      <formula>"연"</formula>
    </cfRule>
    <cfRule type="cellIs" dxfId="8148" priority="1577" operator="equal">
      <formula>"연"</formula>
    </cfRule>
    <cfRule type="cellIs" dxfId="8147" priority="1578" operator="equal">
      <formula>"연"</formula>
    </cfRule>
    <cfRule type="cellIs" dxfId="8146" priority="1579" operator="equal">
      <formula>"연"</formula>
    </cfRule>
    <cfRule type="cellIs" dxfId="8145" priority="1580" operator="equal">
      <formula>"연"</formula>
    </cfRule>
    <cfRule type="cellIs" dxfId="8144" priority="1581" operator="equal">
      <formula>"연"</formula>
    </cfRule>
    <cfRule type="cellIs" dxfId="8143" priority="1582" operator="equal">
      <formula>"연"</formula>
    </cfRule>
    <cfRule type="cellIs" dxfId="8142" priority="1583" operator="equal">
      <formula>"연"</formula>
    </cfRule>
    <cfRule type="cellIs" dxfId="8141" priority="1585" operator="equal">
      <formula>"연"</formula>
    </cfRule>
  </conditionalFormatting>
  <conditionalFormatting sqref="T34">
    <cfRule type="cellIs" dxfId="8140" priority="2724" operator="equal">
      <formula>"연"</formula>
    </cfRule>
    <cfRule type="cellIs" dxfId="8139" priority="2725" operator="equal">
      <formula>"연"</formula>
    </cfRule>
    <cfRule type="cellIs" dxfId="8138" priority="2726" operator="equal">
      <formula>"연"</formula>
    </cfRule>
    <cfRule type="cellIs" dxfId="8137" priority="2727" operator="equal">
      <formula>"연"</formula>
    </cfRule>
    <cfRule type="cellIs" dxfId="8136" priority="2728" operator="equal">
      <formula>"연"</formula>
    </cfRule>
    <cfRule type="cellIs" dxfId="8135" priority="2729" operator="equal">
      <formula>"연"</formula>
    </cfRule>
    <cfRule type="cellIs" dxfId="8134" priority="2730" operator="equal">
      <formula>"연"</formula>
    </cfRule>
    <cfRule type="cellIs" dxfId="8133" priority="2731" operator="equal">
      <formula>"연"</formula>
    </cfRule>
    <cfRule type="cellIs" dxfId="8132" priority="2732" operator="equal">
      <formula>"연"</formula>
    </cfRule>
    <cfRule type="cellIs" dxfId="8131" priority="2733" operator="equal">
      <formula>"연"</formula>
    </cfRule>
    <cfRule type="cellIs" dxfId="8130" priority="2734" operator="equal">
      <formula>"연"</formula>
    </cfRule>
    <cfRule type="cellIs" dxfId="8129" priority="2735" operator="equal">
      <formula>"연"</formula>
    </cfRule>
    <cfRule type="cellIs" dxfId="8128" priority="2736" operator="equal">
      <formula>"연"</formula>
    </cfRule>
    <cfRule type="cellIs" dxfId="8127" priority="2737" operator="equal">
      <formula>"연"</formula>
    </cfRule>
    <cfRule type="cellIs" dxfId="8126" priority="2738" operator="equal">
      <formula>"연"</formula>
    </cfRule>
    <cfRule type="cellIs" dxfId="8125" priority="2739" operator="equal">
      <formula>"연"</formula>
    </cfRule>
    <cfRule type="cellIs" dxfId="8124" priority="2740" operator="equal">
      <formula>"연"</formula>
    </cfRule>
    <cfRule type="cellIs" dxfId="8123" priority="2741" operator="equal">
      <formula>"연"</formula>
    </cfRule>
    <cfRule type="cellIs" dxfId="8122" priority="2742" operator="equal">
      <formula>"연"</formula>
    </cfRule>
  </conditionalFormatting>
  <conditionalFormatting sqref="T35">
    <cfRule type="cellIs" dxfId="8121" priority="2449" operator="equal">
      <formula>"연"</formula>
    </cfRule>
    <cfRule type="cellIs" dxfId="8120" priority="2450" operator="equal">
      <formula>"연"</formula>
    </cfRule>
    <cfRule type="cellIs" dxfId="8119" priority="2451" operator="equal">
      <formula>"연"</formula>
    </cfRule>
    <cfRule type="cellIs" dxfId="8118" priority="2452" operator="equal">
      <formula>"연"</formula>
    </cfRule>
    <cfRule type="cellIs" dxfId="8117" priority="2453" operator="equal">
      <formula>"연"</formula>
    </cfRule>
    <cfRule type="cellIs" dxfId="8116" priority="2454" operator="equal">
      <formula>"연"</formula>
    </cfRule>
    <cfRule type="cellIs" dxfId="8115" priority="2455" operator="equal">
      <formula>"연"</formula>
    </cfRule>
    <cfRule type="cellIs" dxfId="8114" priority="2456" operator="equal">
      <formula>"연"</formula>
    </cfRule>
    <cfRule type="cellIs" dxfId="8113" priority="2457" operator="equal">
      <formula>"연"</formula>
    </cfRule>
    <cfRule type="cellIs" dxfId="8112" priority="2458" operator="equal">
      <formula>"연"</formula>
    </cfRule>
    <cfRule type="cellIs" dxfId="8111" priority="2459" operator="equal">
      <formula>"연"</formula>
    </cfRule>
    <cfRule type="cellIs" dxfId="8110" priority="2460" operator="equal">
      <formula>"연"</formula>
    </cfRule>
    <cfRule type="cellIs" dxfId="8109" priority="2461" operator="equal">
      <formula>"연"</formula>
    </cfRule>
    <cfRule type="cellIs" dxfId="8108" priority="2462" operator="equal">
      <formula>"연"</formula>
    </cfRule>
    <cfRule type="cellIs" dxfId="8107" priority="2463" operator="equal">
      <formula>"연"</formula>
    </cfRule>
    <cfRule type="cellIs" dxfId="8106" priority="2464" operator="equal">
      <formula>"연"</formula>
    </cfRule>
    <cfRule type="cellIs" dxfId="8105" priority="2465" operator="equal">
      <formula>"연"</formula>
    </cfRule>
    <cfRule type="cellIs" dxfId="8104" priority="2466" operator="equal">
      <formula>"연"</formula>
    </cfRule>
  </conditionalFormatting>
  <conditionalFormatting sqref="T36">
    <cfRule type="cellIs" dxfId="8103" priority="2004" operator="equal">
      <formula>"연"</formula>
    </cfRule>
    <cfRule type="cellIs" dxfId="8102" priority="2005" operator="equal">
      <formula>"연"</formula>
    </cfRule>
    <cfRule type="cellIs" dxfId="8101" priority="2006" operator="equal">
      <formula>"연"</formula>
    </cfRule>
    <cfRule type="cellIs" dxfId="8100" priority="2007" operator="equal">
      <formula>"연"</formula>
    </cfRule>
    <cfRule type="cellIs" dxfId="8099" priority="2008" operator="equal">
      <formula>"연"</formula>
    </cfRule>
    <cfRule type="cellIs" dxfId="8098" priority="2009" operator="equal">
      <formula>"연"</formula>
    </cfRule>
    <cfRule type="cellIs" dxfId="8097" priority="2010" operator="equal">
      <formula>"연"</formula>
    </cfRule>
    <cfRule type="cellIs" dxfId="8096" priority="2011" operator="equal">
      <formula>"연"</formula>
    </cfRule>
    <cfRule type="cellIs" dxfId="8095" priority="2012" operator="equal">
      <formula>"연"</formula>
    </cfRule>
    <cfRule type="cellIs" dxfId="8094" priority="2013" operator="equal">
      <formula>"연"</formula>
    </cfRule>
    <cfRule type="cellIs" dxfId="8093" priority="2014" operator="equal">
      <formula>"연"</formula>
    </cfRule>
    <cfRule type="cellIs" dxfId="8092" priority="2015" operator="equal">
      <formula>"연"</formula>
    </cfRule>
    <cfRule type="cellIs" dxfId="8091" priority="2016" operator="equal">
      <formula>"연"</formula>
    </cfRule>
    <cfRule type="cellIs" dxfId="8090" priority="2017" operator="equal">
      <formula>"연"</formula>
    </cfRule>
    <cfRule type="cellIs" dxfId="8089" priority="2018" operator="equal">
      <formula>"연"</formula>
    </cfRule>
    <cfRule type="cellIs" dxfId="8088" priority="2019" operator="equal">
      <formula>"연"</formula>
    </cfRule>
    <cfRule type="cellIs" dxfId="8087" priority="2020" operator="equal">
      <formula>"연"</formula>
    </cfRule>
    <cfRule type="cellIs" dxfId="8086" priority="2021" operator="equal">
      <formula>"연"</formula>
    </cfRule>
    <cfRule type="cellIs" dxfId="8085" priority="2022" operator="equal">
      <formula>"연"</formula>
    </cfRule>
    <cfRule type="cellIs" dxfId="8084" priority="2023" operator="equal">
      <formula>"연"</formula>
    </cfRule>
    <cfRule type="cellIs" dxfId="8083" priority="2024" operator="equal">
      <formula>"연"</formula>
    </cfRule>
    <cfRule type="cellIs" dxfId="8082" priority="2025" operator="equal">
      <formula>"연"</formula>
    </cfRule>
    <cfRule type="cellIs" dxfId="8081" priority="2026" operator="equal">
      <formula>"연"</formula>
    </cfRule>
    <cfRule type="cellIs" dxfId="8080" priority="2027" operator="equal">
      <formula>"연"</formula>
    </cfRule>
    <cfRule type="cellIs" dxfId="8079" priority="2028" operator="equal">
      <formula>"연"</formula>
    </cfRule>
    <cfRule type="cellIs" dxfId="8078" priority="2029" operator="equal">
      <formula>"연"</formula>
    </cfRule>
  </conditionalFormatting>
  <conditionalFormatting sqref="T34:U34">
    <cfRule type="cellIs" dxfId="8077" priority="2722" operator="equal">
      <formula>"연"</formula>
    </cfRule>
  </conditionalFormatting>
  <conditionalFormatting sqref="T36:U36">
    <cfRule type="cellIs" dxfId="8076" priority="2030" operator="equal">
      <formula>"연"</formula>
    </cfRule>
    <cfRule type="cellIs" dxfId="8075" priority="2031" operator="equal">
      <formula>"연"</formula>
    </cfRule>
  </conditionalFormatting>
  <conditionalFormatting sqref="T33:V33">
    <cfRule type="cellIs" dxfId="8074" priority="1565" operator="equal">
      <formula>"연"</formula>
    </cfRule>
    <cfRule type="cellIs" dxfId="8073" priority="1566" operator="equal">
      <formula>"연"</formula>
    </cfRule>
    <cfRule type="cellIs" dxfId="8072" priority="1567" operator="equal">
      <formula>"연"</formula>
    </cfRule>
  </conditionalFormatting>
  <conditionalFormatting sqref="U27:U28">
    <cfRule type="cellIs" dxfId="8071" priority="528" operator="equal">
      <formula>"연"</formula>
    </cfRule>
  </conditionalFormatting>
  <conditionalFormatting sqref="U33">
    <cfRule type="cellIs" dxfId="8070" priority="1549" operator="equal">
      <formula>"연"</formula>
    </cfRule>
    <cfRule type="cellIs" dxfId="8069" priority="1550" operator="equal">
      <formula>"연"</formula>
    </cfRule>
    <cfRule type="cellIs" dxfId="8068" priority="1551" operator="equal">
      <formula>"연"</formula>
    </cfRule>
    <cfRule type="cellIs" dxfId="8067" priority="1552" operator="equal">
      <formula>"연"</formula>
    </cfRule>
    <cfRule type="cellIs" dxfId="8066" priority="1553" operator="equal">
      <formula>"연"</formula>
    </cfRule>
    <cfRule type="cellIs" dxfId="8065" priority="1554" operator="equal">
      <formula>"연"</formula>
    </cfRule>
    <cfRule type="cellIs" dxfId="8064" priority="1555" operator="equal">
      <formula>"연"</formula>
    </cfRule>
    <cfRule type="cellIs" dxfId="8063" priority="1556" operator="equal">
      <formula>"연"</formula>
    </cfRule>
    <cfRule type="cellIs" dxfId="8062" priority="1557" operator="equal">
      <formula>"연"</formula>
    </cfRule>
    <cfRule type="cellIs" dxfId="8061" priority="1558" operator="equal">
      <formula>"연"</formula>
    </cfRule>
    <cfRule type="cellIs" dxfId="8060" priority="1559" operator="equal">
      <formula>"연"</formula>
    </cfRule>
    <cfRule type="cellIs" dxfId="8059" priority="1560" operator="equal">
      <formula>"연"</formula>
    </cfRule>
    <cfRule type="cellIs" dxfId="8058" priority="1561" operator="equal">
      <formula>"연"</formula>
    </cfRule>
    <cfRule type="cellIs" dxfId="8057" priority="1562" operator="equal">
      <formula>"연"</formula>
    </cfRule>
    <cfRule type="cellIs" dxfId="8056" priority="1563" operator="equal">
      <formula>"연"</formula>
    </cfRule>
    <cfRule type="cellIs" dxfId="8055" priority="1564" operator="equal">
      <formula>"연"</formula>
    </cfRule>
    <cfRule type="cellIs" dxfId="8054" priority="1568" operator="equal">
      <formula>"연"</formula>
    </cfRule>
  </conditionalFormatting>
  <conditionalFormatting sqref="U34">
    <cfRule type="cellIs" dxfId="8053" priority="2706" operator="equal">
      <formula>"연"</formula>
    </cfRule>
    <cfRule type="cellIs" dxfId="8052" priority="2707" operator="equal">
      <formula>"연"</formula>
    </cfRule>
    <cfRule type="cellIs" dxfId="8051" priority="2708" operator="equal">
      <formula>"연"</formula>
    </cfRule>
    <cfRule type="cellIs" dxfId="8050" priority="2709" operator="equal">
      <formula>"연"</formula>
    </cfRule>
    <cfRule type="cellIs" dxfId="8049" priority="2710" operator="equal">
      <formula>"연"</formula>
    </cfRule>
    <cfRule type="cellIs" dxfId="8048" priority="2711" operator="equal">
      <formula>"연"</formula>
    </cfRule>
    <cfRule type="cellIs" dxfId="8047" priority="2712" operator="equal">
      <formula>"연"</formula>
    </cfRule>
    <cfRule type="cellIs" dxfId="8046" priority="2713" operator="equal">
      <formula>"연"</formula>
    </cfRule>
    <cfRule type="cellIs" dxfId="8045" priority="2714" operator="equal">
      <formula>"연"</formula>
    </cfRule>
    <cfRule type="cellIs" dxfId="8044" priority="2715" operator="equal">
      <formula>"연"</formula>
    </cfRule>
    <cfRule type="cellIs" dxfId="8043" priority="2716" operator="equal">
      <formula>"연"</formula>
    </cfRule>
    <cfRule type="cellIs" dxfId="8042" priority="2717" operator="equal">
      <formula>"연"</formula>
    </cfRule>
    <cfRule type="cellIs" dxfId="8041" priority="2718" operator="equal">
      <formula>"연"</formula>
    </cfRule>
    <cfRule type="cellIs" dxfId="8040" priority="2719" operator="equal">
      <formula>"연"</formula>
    </cfRule>
    <cfRule type="cellIs" dxfId="8039" priority="2720" operator="equal">
      <formula>"연"</formula>
    </cfRule>
    <cfRule type="cellIs" dxfId="8038" priority="2721" operator="equal">
      <formula>"연"</formula>
    </cfRule>
    <cfRule type="cellIs" dxfId="8037" priority="2723" operator="equal">
      <formula>"연"</formula>
    </cfRule>
  </conditionalFormatting>
  <conditionalFormatting sqref="U34:U35">
    <cfRule type="cellIs" dxfId="8036" priority="2002" operator="equal">
      <formula>"연"</formula>
    </cfRule>
    <cfRule type="cellIs" dxfId="8035" priority="2003" operator="equal">
      <formula>"연"</formula>
    </cfRule>
  </conditionalFormatting>
  <conditionalFormatting sqref="U35">
    <cfRule type="cellIs" dxfId="8034" priority="1978" operator="equal">
      <formula>"연"</formula>
    </cfRule>
    <cfRule type="cellIs" dxfId="8033" priority="1979" operator="equal">
      <formula>"연"</formula>
    </cfRule>
    <cfRule type="cellIs" dxfId="8032" priority="1980" operator="equal">
      <formula>"연"</formula>
    </cfRule>
    <cfRule type="cellIs" dxfId="8031" priority="1981" operator="equal">
      <formula>"연"</formula>
    </cfRule>
    <cfRule type="cellIs" dxfId="8030" priority="1982" operator="equal">
      <formula>"연"</formula>
    </cfRule>
    <cfRule type="cellIs" dxfId="8029" priority="1983" operator="equal">
      <formula>"연"</formula>
    </cfRule>
    <cfRule type="cellIs" dxfId="8028" priority="1984" operator="equal">
      <formula>"연"</formula>
    </cfRule>
    <cfRule type="cellIs" dxfId="8027" priority="1985" operator="equal">
      <formula>"연"</formula>
    </cfRule>
    <cfRule type="cellIs" dxfId="8026" priority="1986" operator="equal">
      <formula>"연"</formula>
    </cfRule>
    <cfRule type="cellIs" dxfId="8025" priority="1987" operator="equal">
      <formula>"연"</formula>
    </cfRule>
    <cfRule type="cellIs" dxfId="8024" priority="1988" operator="equal">
      <formula>"연"</formula>
    </cfRule>
    <cfRule type="cellIs" dxfId="8023" priority="1989" operator="equal">
      <formula>"연"</formula>
    </cfRule>
    <cfRule type="cellIs" dxfId="8022" priority="1990" operator="equal">
      <formula>"연"</formula>
    </cfRule>
    <cfRule type="cellIs" dxfId="8021" priority="1991" operator="equal">
      <formula>"연"</formula>
    </cfRule>
    <cfRule type="cellIs" dxfId="8020" priority="1992" operator="equal">
      <formula>"연"</formula>
    </cfRule>
    <cfRule type="cellIs" dxfId="8019" priority="1993" operator="equal">
      <formula>"연"</formula>
    </cfRule>
    <cfRule type="cellIs" dxfId="8018" priority="1994" operator="equal">
      <formula>"연"</formula>
    </cfRule>
    <cfRule type="cellIs" dxfId="8017" priority="1995" operator="equal">
      <formula>"연"</formula>
    </cfRule>
    <cfRule type="cellIs" dxfId="8016" priority="1996" operator="equal">
      <formula>"연"</formula>
    </cfRule>
    <cfRule type="cellIs" dxfId="8015" priority="1997" operator="equal">
      <formula>"연"</formula>
    </cfRule>
    <cfRule type="cellIs" dxfId="8014" priority="1998" operator="equal">
      <formula>"연"</formula>
    </cfRule>
    <cfRule type="cellIs" dxfId="8013" priority="1999" operator="equal">
      <formula>"연"</formula>
    </cfRule>
    <cfRule type="cellIs" dxfId="8012" priority="2000" operator="equal">
      <formula>"연"</formula>
    </cfRule>
    <cfRule type="cellIs" dxfId="8011" priority="2001" operator="equal">
      <formula>"연"</formula>
    </cfRule>
  </conditionalFormatting>
  <conditionalFormatting sqref="U36">
    <cfRule type="cellIs" dxfId="8010" priority="2431" operator="equal">
      <formula>"연"</formula>
    </cfRule>
    <cfRule type="cellIs" dxfId="8009" priority="2432" operator="equal">
      <formula>"연"</formula>
    </cfRule>
    <cfRule type="cellIs" dxfId="8008" priority="2433" operator="equal">
      <formula>"연"</formula>
    </cfRule>
    <cfRule type="cellIs" dxfId="8007" priority="2434" operator="equal">
      <formula>"연"</formula>
    </cfRule>
    <cfRule type="cellIs" dxfId="8006" priority="2435" operator="equal">
      <formula>"연"</formula>
    </cfRule>
    <cfRule type="cellIs" dxfId="8005" priority="2436" operator="equal">
      <formula>"연"</formula>
    </cfRule>
    <cfRule type="cellIs" dxfId="8004" priority="2437" operator="equal">
      <formula>"연"</formula>
    </cfRule>
    <cfRule type="cellIs" dxfId="8003" priority="2438" operator="equal">
      <formula>"연"</formula>
    </cfRule>
    <cfRule type="cellIs" dxfId="8002" priority="2439" operator="equal">
      <formula>"연"</formula>
    </cfRule>
    <cfRule type="cellIs" dxfId="8001" priority="2440" operator="equal">
      <formula>"연"</formula>
    </cfRule>
    <cfRule type="cellIs" dxfId="8000" priority="2441" operator="equal">
      <formula>"연"</formula>
    </cfRule>
    <cfRule type="cellIs" dxfId="7999" priority="2442" operator="equal">
      <formula>"연"</formula>
    </cfRule>
    <cfRule type="cellIs" dxfId="7998" priority="2443" operator="equal">
      <formula>"연"</formula>
    </cfRule>
    <cfRule type="cellIs" dxfId="7997" priority="2444" operator="equal">
      <formula>"연"</formula>
    </cfRule>
    <cfRule type="cellIs" dxfId="7996" priority="2445" operator="equal">
      <formula>"연"</formula>
    </cfRule>
    <cfRule type="cellIs" dxfId="7995" priority="2446" operator="equal">
      <formula>"연"</formula>
    </cfRule>
    <cfRule type="cellIs" dxfId="7994" priority="2447" operator="equal">
      <formula>"연"</formula>
    </cfRule>
    <cfRule type="cellIs" dxfId="7993" priority="2448" operator="equal">
      <formula>"연"</formula>
    </cfRule>
  </conditionalFormatting>
  <conditionalFormatting sqref="U35:V35">
    <cfRule type="cellIs" dxfId="7992" priority="1449" operator="equal">
      <formula>"연"</formula>
    </cfRule>
    <cfRule type="cellIs" dxfId="7991" priority="1450" operator="equal">
      <formula>"연"</formula>
    </cfRule>
  </conditionalFormatting>
  <conditionalFormatting sqref="V29:V30">
    <cfRule type="cellIs" dxfId="7990" priority="527" operator="equal">
      <formula>"연"</formula>
    </cfRule>
  </conditionalFormatting>
  <conditionalFormatting sqref="V33">
    <cfRule type="cellIs" dxfId="7989" priority="2414" operator="equal">
      <formula>"연"</formula>
    </cfRule>
    <cfRule type="cellIs" dxfId="7988" priority="2415" operator="equal">
      <formula>"연"</formula>
    </cfRule>
    <cfRule type="cellIs" dxfId="7987" priority="2416" operator="equal">
      <formula>"연"</formula>
    </cfRule>
    <cfRule type="cellIs" dxfId="7986" priority="2417" operator="equal">
      <formula>"연"</formula>
    </cfRule>
    <cfRule type="cellIs" dxfId="7985" priority="2418" operator="equal">
      <formula>"연"</formula>
    </cfRule>
    <cfRule type="cellIs" dxfId="7984" priority="2419" operator="equal">
      <formula>"연"</formula>
    </cfRule>
    <cfRule type="cellIs" dxfId="7983" priority="2420" operator="equal">
      <formula>"연"</formula>
    </cfRule>
    <cfRule type="cellIs" dxfId="7982" priority="2421" operator="equal">
      <formula>"연"</formula>
    </cfRule>
    <cfRule type="cellIs" dxfId="7981" priority="2422" operator="equal">
      <formula>"연"</formula>
    </cfRule>
    <cfRule type="cellIs" dxfId="7980" priority="2423" operator="equal">
      <formula>"연"</formula>
    </cfRule>
    <cfRule type="cellIs" dxfId="7979" priority="2424" operator="equal">
      <formula>"연"</formula>
    </cfRule>
    <cfRule type="cellIs" dxfId="7978" priority="2425" operator="equal">
      <formula>"연"</formula>
    </cfRule>
    <cfRule type="cellIs" dxfId="7977" priority="2426" operator="equal">
      <formula>"연"</formula>
    </cfRule>
    <cfRule type="cellIs" dxfId="7976" priority="2427" operator="equal">
      <formula>"연"</formula>
    </cfRule>
    <cfRule type="cellIs" dxfId="7975" priority="2428" operator="equal">
      <formula>"연"</formula>
    </cfRule>
    <cfRule type="cellIs" dxfId="7974" priority="2429" operator="equal">
      <formula>"연"</formula>
    </cfRule>
    <cfRule type="cellIs" dxfId="7973" priority="2430" operator="equal">
      <formula>"연"</formula>
    </cfRule>
  </conditionalFormatting>
  <conditionalFormatting sqref="V34">
    <cfRule type="cellIs" dxfId="7972" priority="3009" operator="equal">
      <formula>"연"</formula>
    </cfRule>
    <cfRule type="cellIs" dxfId="7971" priority="3010" operator="equal">
      <formula>"연"</formula>
    </cfRule>
    <cfRule type="cellIs" dxfId="7970" priority="3011" operator="equal">
      <formula>"연"</formula>
    </cfRule>
    <cfRule type="cellIs" dxfId="7969" priority="3012" operator="equal">
      <formula>"연"</formula>
    </cfRule>
    <cfRule type="cellIs" dxfId="7968" priority="3013" operator="equal">
      <formula>"연"</formula>
    </cfRule>
    <cfRule type="cellIs" dxfId="7967" priority="3014" operator="equal">
      <formula>"연"</formula>
    </cfRule>
    <cfRule type="cellIs" dxfId="7966" priority="3015" operator="equal">
      <formula>"연"</formula>
    </cfRule>
    <cfRule type="cellIs" dxfId="7965" priority="3016" operator="equal">
      <formula>"연"</formula>
    </cfRule>
    <cfRule type="cellIs" dxfId="7964" priority="3017" operator="equal">
      <formula>"연"</formula>
    </cfRule>
    <cfRule type="cellIs" dxfId="7963" priority="3018" operator="equal">
      <formula>"연"</formula>
    </cfRule>
    <cfRule type="cellIs" dxfId="7962" priority="3019" operator="equal">
      <formula>"연"</formula>
    </cfRule>
    <cfRule type="cellIs" dxfId="7961" priority="3020" operator="equal">
      <formula>"연"</formula>
    </cfRule>
    <cfRule type="cellIs" dxfId="7960" priority="3021" operator="equal">
      <formula>"연"</formula>
    </cfRule>
    <cfRule type="cellIs" dxfId="7959" priority="3022" operator="equal">
      <formula>"연"</formula>
    </cfRule>
    <cfRule type="cellIs" dxfId="7958" priority="3023" operator="equal">
      <formula>"연"</formula>
    </cfRule>
    <cfRule type="cellIs" dxfId="7957" priority="3024" operator="equal">
      <formula>"연"</formula>
    </cfRule>
    <cfRule type="cellIs" dxfId="7956" priority="3025" operator="equal">
      <formula>"연"</formula>
    </cfRule>
    <cfRule type="cellIs" dxfId="7955" priority="3026" operator="equal">
      <formula>"연"</formula>
    </cfRule>
    <cfRule type="cellIs" dxfId="7954" priority="3027" operator="equal">
      <formula>"연"</formula>
    </cfRule>
    <cfRule type="cellIs" dxfId="7953" priority="3028" operator="equal">
      <formula>"연"</formula>
    </cfRule>
    <cfRule type="cellIs" dxfId="7952" priority="3029" operator="equal">
      <formula>"연"</formula>
    </cfRule>
    <cfRule type="cellIs" dxfId="7951" priority="3030" operator="equal">
      <formula>"연"</formula>
    </cfRule>
    <cfRule type="cellIs" dxfId="7950" priority="3031" operator="equal">
      <formula>"연"</formula>
    </cfRule>
    <cfRule type="cellIs" dxfId="7949" priority="3032" operator="equal">
      <formula>"연"</formula>
    </cfRule>
    <cfRule type="cellIs" dxfId="7948" priority="3033" operator="equal">
      <formula>"연"</formula>
    </cfRule>
    <cfRule type="cellIs" dxfId="7947" priority="3034" operator="equal">
      <formula>"연"</formula>
    </cfRule>
    <cfRule type="cellIs" dxfId="7946" priority="3035" operator="equal">
      <formula>"연"</formula>
    </cfRule>
  </conditionalFormatting>
  <conditionalFormatting sqref="V35">
    <cfRule type="cellIs" dxfId="7945" priority="1434" operator="equal">
      <formula>"연"</formula>
    </cfRule>
    <cfRule type="cellIs" dxfId="7944" priority="1435" operator="equal">
      <formula>"연"</formula>
    </cfRule>
    <cfRule type="cellIs" dxfId="7943" priority="1436" operator="equal">
      <formula>"연"</formula>
    </cfRule>
    <cfRule type="cellIs" dxfId="7942" priority="1437" operator="equal">
      <formula>"연"</formula>
    </cfRule>
    <cfRule type="cellIs" dxfId="7941" priority="1438" operator="equal">
      <formula>"연"</formula>
    </cfRule>
    <cfRule type="cellIs" dxfId="7940" priority="1439" operator="equal">
      <formula>"연"</formula>
    </cfRule>
    <cfRule type="cellIs" dxfId="7939" priority="1440" operator="equal">
      <formula>"연"</formula>
    </cfRule>
    <cfRule type="cellIs" dxfId="7938" priority="1441" operator="equal">
      <formula>"연"</formula>
    </cfRule>
    <cfRule type="cellIs" dxfId="7937" priority="1442" operator="equal">
      <formula>"연"</formula>
    </cfRule>
    <cfRule type="cellIs" dxfId="7936" priority="1443" operator="equal">
      <formula>"연"</formula>
    </cfRule>
    <cfRule type="cellIs" dxfId="7935" priority="1444" operator="equal">
      <formula>"연"</formula>
    </cfRule>
    <cfRule type="cellIs" dxfId="7934" priority="1445" operator="equal">
      <formula>"연"</formula>
    </cfRule>
    <cfRule type="cellIs" dxfId="7933" priority="1446" operator="equal">
      <formula>"연"</formula>
    </cfRule>
    <cfRule type="cellIs" dxfId="7932" priority="1447" operator="equal">
      <formula>"연"</formula>
    </cfRule>
    <cfRule type="cellIs" dxfId="7931" priority="1448" operator="equal">
      <formula>"연"</formula>
    </cfRule>
    <cfRule type="cellIs" dxfId="7930" priority="1452" operator="equal">
      <formula>"연"</formula>
    </cfRule>
  </conditionalFormatting>
  <conditionalFormatting sqref="V35:V36">
    <cfRule type="cellIs" dxfId="7929" priority="1451" operator="equal">
      <formula>"연"</formula>
    </cfRule>
  </conditionalFormatting>
  <conditionalFormatting sqref="V36">
    <cfRule type="cellIs" dxfId="7928" priority="1951" operator="equal">
      <formula>"연"</formula>
    </cfRule>
    <cfRule type="cellIs" dxfId="7927" priority="1952" operator="equal">
      <formula>"연"</formula>
    </cfRule>
    <cfRule type="cellIs" dxfId="7926" priority="1953" operator="equal">
      <formula>"연"</formula>
    </cfRule>
    <cfRule type="cellIs" dxfId="7925" priority="1954" operator="equal">
      <formula>"연"</formula>
    </cfRule>
    <cfRule type="cellIs" dxfId="7924" priority="1955" operator="equal">
      <formula>"연"</formula>
    </cfRule>
    <cfRule type="cellIs" dxfId="7923" priority="1956" operator="equal">
      <formula>"연"</formula>
    </cfRule>
    <cfRule type="cellIs" dxfId="7922" priority="1957" operator="equal">
      <formula>"연"</formula>
    </cfRule>
    <cfRule type="cellIs" dxfId="7921" priority="1958" operator="equal">
      <formula>"연"</formula>
    </cfRule>
    <cfRule type="cellIs" dxfId="7920" priority="1959" operator="equal">
      <formula>"연"</formula>
    </cfRule>
    <cfRule type="cellIs" dxfId="7919" priority="1960" operator="equal">
      <formula>"연"</formula>
    </cfRule>
    <cfRule type="cellIs" dxfId="7918" priority="1961" operator="equal">
      <formula>"연"</formula>
    </cfRule>
    <cfRule type="cellIs" dxfId="7917" priority="1962" operator="equal">
      <formula>"연"</formula>
    </cfRule>
    <cfRule type="cellIs" dxfId="7916" priority="1963" operator="equal">
      <formula>"연"</formula>
    </cfRule>
    <cfRule type="cellIs" dxfId="7915" priority="1964" operator="equal">
      <formula>"연"</formula>
    </cfRule>
    <cfRule type="cellIs" dxfId="7914" priority="1965" operator="equal">
      <formula>"연"</formula>
    </cfRule>
    <cfRule type="cellIs" dxfId="7913" priority="1966" operator="equal">
      <formula>"연"</formula>
    </cfRule>
    <cfRule type="cellIs" dxfId="7912" priority="1967" operator="equal">
      <formula>"연"</formula>
    </cfRule>
    <cfRule type="cellIs" dxfId="7911" priority="1968" operator="equal">
      <formula>"연"</formula>
    </cfRule>
    <cfRule type="cellIs" dxfId="7910" priority="1969" operator="equal">
      <formula>"연"</formula>
    </cfRule>
    <cfRule type="cellIs" dxfId="7909" priority="1970" operator="equal">
      <formula>"연"</formula>
    </cfRule>
    <cfRule type="cellIs" dxfId="7908" priority="1971" operator="equal">
      <formula>"연"</formula>
    </cfRule>
    <cfRule type="cellIs" dxfId="7907" priority="1972" operator="equal">
      <formula>"연"</formula>
    </cfRule>
    <cfRule type="cellIs" dxfId="7906" priority="1973" operator="equal">
      <formula>"연"</formula>
    </cfRule>
    <cfRule type="cellIs" dxfId="7905" priority="1974" operator="equal">
      <formula>"연"</formula>
    </cfRule>
    <cfRule type="cellIs" dxfId="7904" priority="1975" operator="equal">
      <formula>"연"</formula>
    </cfRule>
  </conditionalFormatting>
  <conditionalFormatting sqref="V35:W35">
    <cfRule type="cellIs" dxfId="7903" priority="1432" operator="equal">
      <formula>"연"</formula>
    </cfRule>
  </conditionalFormatting>
  <conditionalFormatting sqref="V36:W36">
    <cfRule type="cellIs" dxfId="7902" priority="1976" operator="equal">
      <formula>"연"</formula>
    </cfRule>
    <cfRule type="cellIs" dxfId="7901" priority="1977" operator="equal">
      <formula>"연"</formula>
    </cfRule>
  </conditionalFormatting>
  <conditionalFormatting sqref="V34:X34">
    <cfRule type="cellIs" dxfId="7900" priority="2844" operator="equal">
      <formula>"연"</formula>
    </cfRule>
  </conditionalFormatting>
  <conditionalFormatting sqref="W14">
    <cfRule type="cellIs" dxfId="7899" priority="120" operator="equal">
      <formula>"연"</formula>
    </cfRule>
  </conditionalFormatting>
  <conditionalFormatting sqref="W24">
    <cfRule type="cellIs" dxfId="7898" priority="523" operator="equal">
      <formula>"연"</formula>
    </cfRule>
  </conditionalFormatting>
  <conditionalFormatting sqref="W26">
    <cfRule type="cellIs" dxfId="7897" priority="522" operator="equal">
      <formula>"연"</formula>
    </cfRule>
  </conditionalFormatting>
  <conditionalFormatting sqref="W33">
    <cfRule type="cellIs" dxfId="7896" priority="1232" operator="equal">
      <formula>"연"</formula>
    </cfRule>
    <cfRule type="cellIs" dxfId="7895" priority="1233" operator="equal">
      <formula>"연"</formula>
    </cfRule>
    <cfRule type="cellIs" dxfId="7894" priority="1234" operator="equal">
      <formula>"연"</formula>
    </cfRule>
    <cfRule type="cellIs" dxfId="7893" priority="1235" operator="equal">
      <formula>"연"</formula>
    </cfRule>
    <cfRule type="cellIs" dxfId="7892" priority="1236" operator="equal">
      <formula>"연"</formula>
    </cfRule>
    <cfRule type="cellIs" dxfId="7891" priority="1237" operator="equal">
      <formula>"연"</formula>
    </cfRule>
    <cfRule type="cellIs" dxfId="7890" priority="1238" operator="equal">
      <formula>"연"</formula>
    </cfRule>
    <cfRule type="cellIs" dxfId="7889" priority="1239" operator="equal">
      <formula>"연"</formula>
    </cfRule>
    <cfRule type="cellIs" dxfId="7888" priority="1240" operator="equal">
      <formula>"연"</formula>
    </cfRule>
    <cfRule type="cellIs" dxfId="7887" priority="1241" operator="equal">
      <formula>"연"</formula>
    </cfRule>
    <cfRule type="cellIs" dxfId="7886" priority="1242" operator="equal">
      <formula>"연"</formula>
    </cfRule>
    <cfRule type="cellIs" dxfId="7885" priority="1243" operator="equal">
      <formula>"연"</formula>
    </cfRule>
    <cfRule type="cellIs" dxfId="7884" priority="1244" operator="equal">
      <formula>"연"</formula>
    </cfRule>
    <cfRule type="cellIs" dxfId="7883" priority="1245" operator="equal">
      <formula>"연"</formula>
    </cfRule>
    <cfRule type="cellIs" dxfId="7882" priority="1246" operator="equal">
      <formula>"연"</formula>
    </cfRule>
    <cfRule type="cellIs" dxfId="7881" priority="1247" operator="equal">
      <formula>"연"</formula>
    </cfRule>
    <cfRule type="cellIs" dxfId="7880" priority="1248" operator="equal">
      <formula>"연"</formula>
    </cfRule>
    <cfRule type="cellIs" dxfId="7879" priority="1249" operator="equal">
      <formula>"연"</formula>
    </cfRule>
    <cfRule type="cellIs" dxfId="7878" priority="1250" operator="equal">
      <formula>"연"</formula>
    </cfRule>
    <cfRule type="cellIs" dxfId="7877" priority="1251" operator="equal">
      <formula>"연"</formula>
    </cfRule>
    <cfRule type="cellIs" dxfId="7876" priority="1252" operator="equal">
      <formula>"연"</formula>
    </cfRule>
    <cfRule type="cellIs" dxfId="7875" priority="1253" operator="equal">
      <formula>"연"</formula>
    </cfRule>
    <cfRule type="cellIs" dxfId="7874" priority="1254" operator="equal">
      <formula>"연"</formula>
    </cfRule>
    <cfRule type="cellIs" dxfId="7873" priority="1255" operator="equal">
      <formula>"연"</formula>
    </cfRule>
    <cfRule type="cellIs" dxfId="7872" priority="1256" operator="equal">
      <formula>"연"</formula>
    </cfRule>
    <cfRule type="cellIs" dxfId="7871" priority="1257" operator="equal">
      <formula>"연"</formula>
    </cfRule>
    <cfRule type="cellIs" dxfId="7870" priority="1258" operator="equal">
      <formula>"연"</formula>
    </cfRule>
    <cfRule type="cellIs" dxfId="7869" priority="1259" operator="equal">
      <formula>"연"</formula>
    </cfRule>
  </conditionalFormatting>
  <conditionalFormatting sqref="W35">
    <cfRule type="cellIs" dxfId="7868" priority="1414" operator="equal">
      <formula>"연"</formula>
    </cfRule>
    <cfRule type="cellIs" dxfId="7867" priority="1415" operator="equal">
      <formula>"연"</formula>
    </cfRule>
    <cfRule type="cellIs" dxfId="7866" priority="1416" operator="equal">
      <formula>"연"</formula>
    </cfRule>
    <cfRule type="cellIs" dxfId="7865" priority="1417" operator="equal">
      <formula>"연"</formula>
    </cfRule>
    <cfRule type="cellIs" dxfId="7864" priority="1418" operator="equal">
      <formula>"연"</formula>
    </cfRule>
    <cfRule type="cellIs" dxfId="7863" priority="1419" operator="equal">
      <formula>"연"</formula>
    </cfRule>
    <cfRule type="cellIs" dxfId="7862" priority="1420" operator="equal">
      <formula>"연"</formula>
    </cfRule>
    <cfRule type="cellIs" dxfId="7861" priority="1421" operator="equal">
      <formula>"연"</formula>
    </cfRule>
    <cfRule type="cellIs" dxfId="7860" priority="1422" operator="equal">
      <formula>"연"</formula>
    </cfRule>
    <cfRule type="cellIs" dxfId="7859" priority="1423" operator="equal">
      <formula>"연"</formula>
    </cfRule>
    <cfRule type="cellIs" dxfId="7858" priority="1424" operator="equal">
      <formula>"연"</formula>
    </cfRule>
    <cfRule type="cellIs" dxfId="7857" priority="1425" operator="equal">
      <formula>"연"</formula>
    </cfRule>
    <cfRule type="cellIs" dxfId="7856" priority="1426" operator="equal">
      <formula>"연"</formula>
    </cfRule>
    <cfRule type="cellIs" dxfId="7855" priority="1427" operator="equal">
      <formula>"연"</formula>
    </cfRule>
    <cfRule type="cellIs" dxfId="7854" priority="1428" operator="equal">
      <formula>"연"</formula>
    </cfRule>
    <cfRule type="cellIs" dxfId="7853" priority="1429" operator="equal">
      <formula>"연"</formula>
    </cfRule>
    <cfRule type="cellIs" dxfId="7852" priority="1430" operator="equal">
      <formula>"연"</formula>
    </cfRule>
    <cfRule type="cellIs" dxfId="7851" priority="1431" operator="equal">
      <formula>"연"</formula>
    </cfRule>
    <cfRule type="cellIs" dxfId="7850" priority="1433" operator="equal">
      <formula>"연"</formula>
    </cfRule>
  </conditionalFormatting>
  <conditionalFormatting sqref="W36">
    <cfRule type="cellIs" dxfId="7849" priority="2396" operator="equal">
      <formula>"연"</formula>
    </cfRule>
    <cfRule type="cellIs" dxfId="7848" priority="2397" operator="equal">
      <formula>"연"</formula>
    </cfRule>
    <cfRule type="cellIs" dxfId="7847" priority="2398" operator="equal">
      <formula>"연"</formula>
    </cfRule>
    <cfRule type="cellIs" dxfId="7846" priority="2399" operator="equal">
      <formula>"연"</formula>
    </cfRule>
    <cfRule type="cellIs" dxfId="7845" priority="2400" operator="equal">
      <formula>"연"</formula>
    </cfRule>
    <cfRule type="cellIs" dxfId="7844" priority="2401" operator="equal">
      <formula>"연"</formula>
    </cfRule>
    <cfRule type="cellIs" dxfId="7843" priority="2402" operator="equal">
      <formula>"연"</formula>
    </cfRule>
    <cfRule type="cellIs" dxfId="7842" priority="2403" operator="equal">
      <formula>"연"</formula>
    </cfRule>
    <cfRule type="cellIs" dxfId="7841" priority="2404" operator="equal">
      <formula>"연"</formula>
    </cfRule>
    <cfRule type="cellIs" dxfId="7840" priority="2405" operator="equal">
      <formula>"연"</formula>
    </cfRule>
    <cfRule type="cellIs" dxfId="7839" priority="2406" operator="equal">
      <formula>"연"</formula>
    </cfRule>
    <cfRule type="cellIs" dxfId="7838" priority="2407" operator="equal">
      <formula>"연"</formula>
    </cfRule>
    <cfRule type="cellIs" dxfId="7837" priority="2408" operator="equal">
      <formula>"연"</formula>
    </cfRule>
    <cfRule type="cellIs" dxfId="7836" priority="2409" operator="equal">
      <formula>"연"</formula>
    </cfRule>
    <cfRule type="cellIs" dxfId="7835" priority="2410" operator="equal">
      <formula>"연"</formula>
    </cfRule>
    <cfRule type="cellIs" dxfId="7834" priority="2411" operator="equal">
      <formula>"연"</formula>
    </cfRule>
    <cfRule type="cellIs" dxfId="7833" priority="2412" operator="equal">
      <formula>"연"</formula>
    </cfRule>
    <cfRule type="cellIs" dxfId="7832" priority="2413" operator="equal">
      <formula>"연"</formula>
    </cfRule>
  </conditionalFormatting>
  <conditionalFormatting sqref="W34:X34">
    <cfRule type="cellIs" dxfId="7831" priority="2817" operator="equal">
      <formula>"연"</formula>
    </cfRule>
    <cfRule type="cellIs" dxfId="7830" priority="2818" operator="equal">
      <formula>"연"</formula>
    </cfRule>
    <cfRule type="cellIs" dxfId="7829" priority="2819" operator="equal">
      <formula>"연"</formula>
    </cfRule>
    <cfRule type="cellIs" dxfId="7828" priority="2820" operator="equal">
      <formula>"연"</formula>
    </cfRule>
    <cfRule type="cellIs" dxfId="7827" priority="2821" operator="equal">
      <formula>"연"</formula>
    </cfRule>
    <cfRule type="cellIs" dxfId="7826" priority="2822" operator="equal">
      <formula>"연"</formula>
    </cfRule>
    <cfRule type="cellIs" dxfId="7825" priority="2823" operator="equal">
      <formula>"연"</formula>
    </cfRule>
    <cfRule type="cellIs" dxfId="7824" priority="2824" operator="equal">
      <formula>"연"</formula>
    </cfRule>
    <cfRule type="cellIs" dxfId="7823" priority="2825" operator="equal">
      <formula>"연"</formula>
    </cfRule>
    <cfRule type="cellIs" dxfId="7822" priority="2826" operator="equal">
      <formula>"연"</formula>
    </cfRule>
    <cfRule type="cellIs" dxfId="7821" priority="2827" operator="equal">
      <formula>"연"</formula>
    </cfRule>
    <cfRule type="cellIs" dxfId="7820" priority="2828" operator="equal">
      <formula>"연"</formula>
    </cfRule>
    <cfRule type="cellIs" dxfId="7819" priority="2829" operator="equal">
      <formula>"연"</formula>
    </cfRule>
    <cfRule type="cellIs" dxfId="7818" priority="2830" operator="equal">
      <formula>"연"</formula>
    </cfRule>
    <cfRule type="cellIs" dxfId="7817" priority="2831" operator="equal">
      <formula>"연"</formula>
    </cfRule>
    <cfRule type="cellIs" dxfId="7816" priority="2832" operator="equal">
      <formula>"연"</formula>
    </cfRule>
    <cfRule type="cellIs" dxfId="7815" priority="2833" operator="equal">
      <formula>"연"</formula>
    </cfRule>
    <cfRule type="cellIs" dxfId="7814" priority="2834" operator="equal">
      <formula>"연"</formula>
    </cfRule>
    <cfRule type="cellIs" dxfId="7813" priority="2835" operator="equal">
      <formula>"연"</formula>
    </cfRule>
    <cfRule type="cellIs" dxfId="7812" priority="2836" operator="equal">
      <formula>"연"</formula>
    </cfRule>
    <cfRule type="cellIs" dxfId="7811" priority="2837" operator="equal">
      <formula>"연"</formula>
    </cfRule>
    <cfRule type="cellIs" dxfId="7810" priority="2838" operator="equal">
      <formula>"연"</formula>
    </cfRule>
    <cfRule type="cellIs" dxfId="7809" priority="2839" operator="equal">
      <formula>"연"</formula>
    </cfRule>
    <cfRule type="cellIs" dxfId="7808" priority="2840" operator="equal">
      <formula>"연"</formula>
    </cfRule>
    <cfRule type="cellIs" dxfId="7807" priority="2841" operator="equal">
      <formula>"연"</formula>
    </cfRule>
    <cfRule type="cellIs" dxfId="7806" priority="2842" operator="equal">
      <formula>"연"</formula>
    </cfRule>
    <cfRule type="cellIs" dxfId="7805" priority="2843" operator="equal">
      <formula>"연"</formula>
    </cfRule>
  </conditionalFormatting>
  <conditionalFormatting sqref="W34:Z34">
    <cfRule type="cellIs" dxfId="7804" priority="2704" operator="equal">
      <formula>"연"</formula>
    </cfRule>
  </conditionalFormatting>
  <conditionalFormatting sqref="X23">
    <cfRule type="cellIs" dxfId="7803" priority="521" operator="equal">
      <formula>"연"</formula>
    </cfRule>
  </conditionalFormatting>
  <conditionalFormatting sqref="X29">
    <cfRule type="cellIs" dxfId="7802" priority="119" operator="equal">
      <formula>"연"</formula>
    </cfRule>
  </conditionalFormatting>
  <conditionalFormatting sqref="X33">
    <cfRule type="cellIs" dxfId="7801" priority="2559" operator="equal">
      <formula>"연"</formula>
    </cfRule>
    <cfRule type="cellIs" dxfId="7800" priority="2560" operator="equal">
      <formula>"연"</formula>
    </cfRule>
    <cfRule type="cellIs" dxfId="7799" priority="2561" operator="equal">
      <formula>"연"</formula>
    </cfRule>
    <cfRule type="cellIs" dxfId="7798" priority="2562" operator="equal">
      <formula>"연"</formula>
    </cfRule>
    <cfRule type="cellIs" dxfId="7797" priority="2563" operator="equal">
      <formula>"연"</formula>
    </cfRule>
    <cfRule type="cellIs" dxfId="7796" priority="2564" operator="equal">
      <formula>"연"</formula>
    </cfRule>
    <cfRule type="cellIs" dxfId="7795" priority="2565" operator="equal">
      <formula>"연"</formula>
    </cfRule>
    <cfRule type="cellIs" dxfId="7794" priority="2566" operator="equal">
      <formula>"연"</formula>
    </cfRule>
    <cfRule type="cellIs" dxfId="7793" priority="2567" operator="equal">
      <formula>"연"</formula>
    </cfRule>
    <cfRule type="cellIs" dxfId="7792" priority="2568" operator="equal">
      <formula>"연"</formula>
    </cfRule>
    <cfRule type="cellIs" dxfId="7791" priority="2569" operator="equal">
      <formula>"연"</formula>
    </cfRule>
    <cfRule type="cellIs" dxfId="7790" priority="2570" operator="equal">
      <formula>"연"</formula>
    </cfRule>
    <cfRule type="cellIs" dxfId="7789" priority="2571" operator="equal">
      <formula>"연"</formula>
    </cfRule>
    <cfRule type="cellIs" dxfId="7788" priority="2572" operator="equal">
      <formula>"연"</formula>
    </cfRule>
    <cfRule type="cellIs" dxfId="7787" priority="2573" operator="equal">
      <formula>"연"</formula>
    </cfRule>
    <cfRule type="cellIs" dxfId="7786" priority="2574" operator="equal">
      <formula>"연"</formula>
    </cfRule>
    <cfRule type="cellIs" dxfId="7785" priority="2575" operator="equal">
      <formula>"연"</formula>
    </cfRule>
    <cfRule type="cellIs" dxfId="7784" priority="2576" operator="equal">
      <formula>"연"</formula>
    </cfRule>
  </conditionalFormatting>
  <conditionalFormatting sqref="X35">
    <cfRule type="cellIs" dxfId="7783" priority="2378" operator="equal">
      <formula>"연"</formula>
    </cfRule>
    <cfRule type="cellIs" dxfId="7782" priority="2379" operator="equal">
      <formula>"연"</formula>
    </cfRule>
    <cfRule type="cellIs" dxfId="7781" priority="2380" operator="equal">
      <formula>"연"</formula>
    </cfRule>
    <cfRule type="cellIs" dxfId="7780" priority="2381" operator="equal">
      <formula>"연"</formula>
    </cfRule>
    <cfRule type="cellIs" dxfId="7779" priority="2382" operator="equal">
      <formula>"연"</formula>
    </cfRule>
    <cfRule type="cellIs" dxfId="7778" priority="2383" operator="equal">
      <formula>"연"</formula>
    </cfRule>
    <cfRule type="cellIs" dxfId="7777" priority="2384" operator="equal">
      <formula>"연"</formula>
    </cfRule>
    <cfRule type="cellIs" dxfId="7776" priority="2385" operator="equal">
      <formula>"연"</formula>
    </cfRule>
    <cfRule type="cellIs" dxfId="7775" priority="2386" operator="equal">
      <formula>"연"</formula>
    </cfRule>
    <cfRule type="cellIs" dxfId="7774" priority="2387" operator="equal">
      <formula>"연"</formula>
    </cfRule>
    <cfRule type="cellIs" dxfId="7773" priority="2388" operator="equal">
      <formula>"연"</formula>
    </cfRule>
    <cfRule type="cellIs" dxfId="7772" priority="2389" operator="equal">
      <formula>"연"</formula>
    </cfRule>
    <cfRule type="cellIs" dxfId="7771" priority="2390" operator="equal">
      <formula>"연"</formula>
    </cfRule>
    <cfRule type="cellIs" dxfId="7770" priority="2391" operator="equal">
      <formula>"연"</formula>
    </cfRule>
    <cfRule type="cellIs" dxfId="7769" priority="2392" operator="equal">
      <formula>"연"</formula>
    </cfRule>
    <cfRule type="cellIs" dxfId="7768" priority="2393" operator="equal">
      <formula>"연"</formula>
    </cfRule>
    <cfRule type="cellIs" dxfId="7767" priority="2394" operator="equal">
      <formula>"연"</formula>
    </cfRule>
    <cfRule type="cellIs" dxfId="7766" priority="2395" operator="equal">
      <formula>"연"</formula>
    </cfRule>
  </conditionalFormatting>
  <conditionalFormatting sqref="X36">
    <cfRule type="cellIs" dxfId="7765" priority="1212" operator="equal">
      <formula>"연"</formula>
    </cfRule>
    <cfRule type="cellIs" dxfId="7764" priority="1213" operator="equal">
      <formula>"연"</formula>
    </cfRule>
    <cfRule type="cellIs" dxfId="7763" priority="1214" operator="equal">
      <formula>"연"</formula>
    </cfRule>
    <cfRule type="cellIs" dxfId="7762" priority="1215" operator="equal">
      <formula>"연"</formula>
    </cfRule>
    <cfRule type="cellIs" dxfId="7761" priority="1216" operator="equal">
      <formula>"연"</formula>
    </cfRule>
    <cfRule type="cellIs" dxfId="7760" priority="1217" operator="equal">
      <formula>"연"</formula>
    </cfRule>
    <cfRule type="cellIs" dxfId="7759" priority="1218" operator="equal">
      <formula>"연"</formula>
    </cfRule>
    <cfRule type="cellIs" dxfId="7758" priority="1219" operator="equal">
      <formula>"연"</formula>
    </cfRule>
    <cfRule type="cellIs" dxfId="7757" priority="1220" operator="equal">
      <formula>"연"</formula>
    </cfRule>
    <cfRule type="cellIs" dxfId="7756" priority="1221" operator="equal">
      <formula>"연"</formula>
    </cfRule>
    <cfRule type="cellIs" dxfId="7755" priority="1222" operator="equal">
      <formula>"연"</formula>
    </cfRule>
    <cfRule type="cellIs" dxfId="7754" priority="1223" operator="equal">
      <formula>"연"</formula>
    </cfRule>
    <cfRule type="cellIs" dxfId="7753" priority="1224" operator="equal">
      <formula>"연"</formula>
    </cfRule>
    <cfRule type="cellIs" dxfId="7752" priority="1225" operator="equal">
      <formula>"연"</formula>
    </cfRule>
    <cfRule type="cellIs" dxfId="7751" priority="1226" operator="equal">
      <formula>"연"</formula>
    </cfRule>
    <cfRule type="cellIs" dxfId="7750" priority="1227" operator="equal">
      <formula>"연"</formula>
    </cfRule>
    <cfRule type="cellIs" dxfId="7749" priority="1228" operator="equal">
      <formula>"연"</formula>
    </cfRule>
    <cfRule type="cellIs" dxfId="7748" priority="1229" operator="equal">
      <formula>"연"</formula>
    </cfRule>
    <cfRule type="cellIs" dxfId="7747" priority="1231" operator="equal">
      <formula>"연"</formula>
    </cfRule>
  </conditionalFormatting>
  <conditionalFormatting sqref="X33:Y33">
    <cfRule type="cellIs" dxfId="7746" priority="2374" operator="equal">
      <formula>"연"</formula>
    </cfRule>
    <cfRule type="cellIs" dxfId="7745" priority="2375" operator="equal">
      <formula>"연"</formula>
    </cfRule>
  </conditionalFormatting>
  <conditionalFormatting sqref="X36:Y36">
    <cfRule type="cellIs" dxfId="7744" priority="1230" operator="equal">
      <formula>"연"</formula>
    </cfRule>
  </conditionalFormatting>
  <conditionalFormatting sqref="X25:Z25">
    <cfRule type="cellIs" dxfId="7743" priority="349" operator="equal">
      <formula>"연"</formula>
    </cfRule>
  </conditionalFormatting>
  <conditionalFormatting sqref="X35:Z35">
    <cfRule type="cellIs" dxfId="7742" priority="1949" operator="equal">
      <formula>"연"</formula>
    </cfRule>
    <cfRule type="cellIs" dxfId="7741" priority="1950" operator="equal">
      <formula>"연"</formula>
    </cfRule>
  </conditionalFormatting>
  <conditionalFormatting sqref="Y30:Y32">
    <cfRule type="cellIs" dxfId="7740" priority="520" operator="equal">
      <formula>"연"</formula>
    </cfRule>
  </conditionalFormatting>
  <conditionalFormatting sqref="Y33">
    <cfRule type="cellIs" dxfId="7739" priority="2359" operator="equal">
      <formula>"연"</formula>
    </cfRule>
    <cfRule type="cellIs" dxfId="7738" priority="2360" operator="equal">
      <formula>"연"</formula>
    </cfRule>
    <cfRule type="cellIs" dxfId="7737" priority="2361" operator="equal">
      <formula>"연"</formula>
    </cfRule>
    <cfRule type="cellIs" dxfId="7736" priority="2362" operator="equal">
      <formula>"연"</formula>
    </cfRule>
    <cfRule type="cellIs" dxfId="7735" priority="2363" operator="equal">
      <formula>"연"</formula>
    </cfRule>
    <cfRule type="cellIs" dxfId="7734" priority="2364" operator="equal">
      <formula>"연"</formula>
    </cfRule>
    <cfRule type="cellIs" dxfId="7733" priority="2365" operator="equal">
      <formula>"연"</formula>
    </cfRule>
    <cfRule type="cellIs" dxfId="7732" priority="2366" operator="equal">
      <formula>"연"</formula>
    </cfRule>
    <cfRule type="cellIs" dxfId="7731" priority="2367" operator="equal">
      <formula>"연"</formula>
    </cfRule>
    <cfRule type="cellIs" dxfId="7730" priority="2368" operator="equal">
      <formula>"연"</formula>
    </cfRule>
    <cfRule type="cellIs" dxfId="7729" priority="2369" operator="equal">
      <formula>"연"</formula>
    </cfRule>
    <cfRule type="cellIs" dxfId="7728" priority="2370" operator="equal">
      <formula>"연"</formula>
    </cfRule>
    <cfRule type="cellIs" dxfId="7727" priority="2371" operator="equal">
      <formula>"연"</formula>
    </cfRule>
    <cfRule type="cellIs" dxfId="7726" priority="2372" operator="equal">
      <formula>"연"</formula>
    </cfRule>
    <cfRule type="cellIs" dxfId="7725" priority="2373" operator="equal">
      <formula>"연"</formula>
    </cfRule>
    <cfRule type="cellIs" dxfId="7724" priority="2377" operator="equal">
      <formula>"연"</formula>
    </cfRule>
  </conditionalFormatting>
  <conditionalFormatting sqref="Y33:Y34">
    <cfRule type="cellIs" dxfId="7723" priority="2376" operator="equal">
      <formula>"연"</formula>
    </cfRule>
  </conditionalFormatting>
  <conditionalFormatting sqref="Y34">
    <cfRule type="cellIs" dxfId="7722" priority="2687" operator="equal">
      <formula>"연"</formula>
    </cfRule>
    <cfRule type="cellIs" dxfId="7721" priority="2688" operator="equal">
      <formula>"연"</formula>
    </cfRule>
    <cfRule type="cellIs" dxfId="7720" priority="2689" operator="equal">
      <formula>"연"</formula>
    </cfRule>
    <cfRule type="cellIs" dxfId="7719" priority="2690" operator="equal">
      <formula>"연"</formula>
    </cfRule>
    <cfRule type="cellIs" dxfId="7718" priority="2691" operator="equal">
      <formula>"연"</formula>
    </cfRule>
    <cfRule type="cellIs" dxfId="7717" priority="2692" operator="equal">
      <formula>"연"</formula>
    </cfRule>
    <cfRule type="cellIs" dxfId="7716" priority="2693" operator="equal">
      <formula>"연"</formula>
    </cfRule>
    <cfRule type="cellIs" dxfId="7715" priority="2694" operator="equal">
      <formula>"연"</formula>
    </cfRule>
    <cfRule type="cellIs" dxfId="7714" priority="2695" operator="equal">
      <formula>"연"</formula>
    </cfRule>
    <cfRule type="cellIs" dxfId="7713" priority="2696" operator="equal">
      <formula>"연"</formula>
    </cfRule>
    <cfRule type="cellIs" dxfId="7712" priority="2697" operator="equal">
      <formula>"연"</formula>
    </cfRule>
    <cfRule type="cellIs" dxfId="7711" priority="2698" operator="equal">
      <formula>"연"</formula>
    </cfRule>
    <cfRule type="cellIs" dxfId="7710" priority="2699" operator="equal">
      <formula>"연"</formula>
    </cfRule>
    <cfRule type="cellIs" dxfId="7709" priority="2700" operator="equal">
      <formula>"연"</formula>
    </cfRule>
    <cfRule type="cellIs" dxfId="7708" priority="2701" operator="equal">
      <formula>"연"</formula>
    </cfRule>
    <cfRule type="cellIs" dxfId="7707" priority="2702" operator="equal">
      <formula>"연"</formula>
    </cfRule>
    <cfRule type="cellIs" dxfId="7706" priority="2703" operator="equal">
      <formula>"연"</formula>
    </cfRule>
    <cfRule type="cellIs" dxfId="7705" priority="2705" operator="equal">
      <formula>"연"</formula>
    </cfRule>
  </conditionalFormatting>
  <conditionalFormatting sqref="Y35">
    <cfRule type="cellIs" dxfId="7704" priority="1924" operator="equal">
      <formula>"연"</formula>
    </cfRule>
    <cfRule type="cellIs" dxfId="7703" priority="1925" operator="equal">
      <formula>"연"</formula>
    </cfRule>
    <cfRule type="cellIs" dxfId="7702" priority="1926" operator="equal">
      <formula>"연"</formula>
    </cfRule>
    <cfRule type="cellIs" dxfId="7701" priority="1927" operator="equal">
      <formula>"연"</formula>
    </cfRule>
    <cfRule type="cellIs" dxfId="7700" priority="1928" operator="equal">
      <formula>"연"</formula>
    </cfRule>
    <cfRule type="cellIs" dxfId="7699" priority="1929" operator="equal">
      <formula>"연"</formula>
    </cfRule>
    <cfRule type="cellIs" dxfId="7698" priority="1930" operator="equal">
      <formula>"연"</formula>
    </cfRule>
    <cfRule type="cellIs" dxfId="7697" priority="1931" operator="equal">
      <formula>"연"</formula>
    </cfRule>
    <cfRule type="cellIs" dxfId="7696" priority="1932" operator="equal">
      <formula>"연"</formula>
    </cfRule>
    <cfRule type="cellIs" dxfId="7695" priority="1933" operator="equal">
      <formula>"연"</formula>
    </cfRule>
    <cfRule type="cellIs" dxfId="7694" priority="1934" operator="equal">
      <formula>"연"</formula>
    </cfRule>
    <cfRule type="cellIs" dxfId="7693" priority="1935" operator="equal">
      <formula>"연"</formula>
    </cfRule>
    <cfRule type="cellIs" dxfId="7692" priority="1936" operator="equal">
      <formula>"연"</formula>
    </cfRule>
    <cfRule type="cellIs" dxfId="7691" priority="1937" operator="equal">
      <formula>"연"</formula>
    </cfRule>
    <cfRule type="cellIs" dxfId="7690" priority="1938" operator="equal">
      <formula>"연"</formula>
    </cfRule>
    <cfRule type="cellIs" dxfId="7689" priority="1939" operator="equal">
      <formula>"연"</formula>
    </cfRule>
    <cfRule type="cellIs" dxfId="7688" priority="1940" operator="equal">
      <formula>"연"</formula>
    </cfRule>
    <cfRule type="cellIs" dxfId="7687" priority="1941" operator="equal">
      <formula>"연"</formula>
    </cfRule>
    <cfRule type="cellIs" dxfId="7686" priority="1942" operator="equal">
      <formula>"연"</formula>
    </cfRule>
    <cfRule type="cellIs" dxfId="7685" priority="1943" operator="equal">
      <formula>"연"</formula>
    </cfRule>
    <cfRule type="cellIs" dxfId="7684" priority="1944" operator="equal">
      <formula>"연"</formula>
    </cfRule>
    <cfRule type="cellIs" dxfId="7683" priority="1945" operator="equal">
      <formula>"연"</formula>
    </cfRule>
    <cfRule type="cellIs" dxfId="7682" priority="1946" operator="equal">
      <formula>"연"</formula>
    </cfRule>
    <cfRule type="cellIs" dxfId="7681" priority="1947" operator="equal">
      <formula>"연"</formula>
    </cfRule>
    <cfRule type="cellIs" dxfId="7680" priority="1948" operator="equal">
      <formula>"연"</formula>
    </cfRule>
  </conditionalFormatting>
  <conditionalFormatting sqref="Y35:Y36">
    <cfRule type="cellIs" dxfId="7679" priority="1297" operator="equal">
      <formula>"연"</formula>
    </cfRule>
  </conditionalFormatting>
  <conditionalFormatting sqref="Y36">
    <cfRule type="cellIs" dxfId="7678" priority="1280" operator="equal">
      <formula>"연"</formula>
    </cfRule>
    <cfRule type="cellIs" dxfId="7677" priority="1281" operator="equal">
      <formula>"연"</formula>
    </cfRule>
    <cfRule type="cellIs" dxfId="7676" priority="1282" operator="equal">
      <formula>"연"</formula>
    </cfRule>
    <cfRule type="cellIs" dxfId="7675" priority="1283" operator="equal">
      <formula>"연"</formula>
    </cfRule>
    <cfRule type="cellIs" dxfId="7674" priority="1284" operator="equal">
      <formula>"연"</formula>
    </cfRule>
    <cfRule type="cellIs" dxfId="7673" priority="1285" operator="equal">
      <formula>"연"</formula>
    </cfRule>
    <cfRule type="cellIs" dxfId="7672" priority="1286" operator="equal">
      <formula>"연"</formula>
    </cfRule>
    <cfRule type="cellIs" dxfId="7671" priority="1287" operator="equal">
      <formula>"연"</formula>
    </cfRule>
    <cfRule type="cellIs" dxfId="7670" priority="1288" operator="equal">
      <formula>"연"</formula>
    </cfRule>
    <cfRule type="cellIs" dxfId="7669" priority="1289" operator="equal">
      <formula>"연"</formula>
    </cfRule>
    <cfRule type="cellIs" dxfId="7668" priority="1290" operator="equal">
      <formula>"연"</formula>
    </cfRule>
    <cfRule type="cellIs" dxfId="7667" priority="1291" operator="equal">
      <formula>"연"</formula>
    </cfRule>
    <cfRule type="cellIs" dxfId="7666" priority="1292" operator="equal">
      <formula>"연"</formula>
    </cfRule>
    <cfRule type="cellIs" dxfId="7665" priority="1293" operator="equal">
      <formula>"연"</formula>
    </cfRule>
    <cfRule type="cellIs" dxfId="7664" priority="1294" operator="equal">
      <formula>"연"</formula>
    </cfRule>
    <cfRule type="cellIs" dxfId="7663" priority="1298" operator="equal">
      <formula>"연"</formula>
    </cfRule>
  </conditionalFormatting>
  <conditionalFormatting sqref="Y33:Z33">
    <cfRule type="cellIs" dxfId="7662" priority="1547" operator="equal">
      <formula>"연"</formula>
    </cfRule>
  </conditionalFormatting>
  <conditionalFormatting sqref="Y36:Z36">
    <cfRule type="cellIs" dxfId="7661" priority="1295" operator="equal">
      <formula>"연"</formula>
    </cfRule>
    <cfRule type="cellIs" dxfId="7660" priority="1296" operator="equal">
      <formula>"연"</formula>
    </cfRule>
  </conditionalFormatting>
  <conditionalFormatting sqref="Z18">
    <cfRule type="cellIs" dxfId="7659" priority="350" operator="equal">
      <formula>"연"</formula>
    </cfRule>
    <cfRule type="cellIs" dxfId="7658" priority="351" operator="equal">
      <formula>"연"</formula>
    </cfRule>
    <cfRule type="cellIs" dxfId="7657" priority="352" operator="equal">
      <formula>"연"</formula>
    </cfRule>
    <cfRule type="cellIs" dxfId="7656" priority="353" operator="equal">
      <formula>"연"</formula>
    </cfRule>
    <cfRule type="cellIs" dxfId="7655" priority="354" operator="equal">
      <formula>"연"</formula>
    </cfRule>
    <cfRule type="cellIs" dxfId="7654" priority="355" operator="equal">
      <formula>"연"</formula>
    </cfRule>
  </conditionalFormatting>
  <conditionalFormatting sqref="Z18">
    <cfRule type="cellIs" dxfId="7653" priority="340" operator="equal">
      <formula>"연"</formula>
    </cfRule>
    <cfRule type="cellIs" dxfId="7652" priority="341" operator="equal">
      <formula>"연"</formula>
    </cfRule>
  </conditionalFormatting>
  <conditionalFormatting sqref="Z25">
    <cfRule type="cellIs" dxfId="7651" priority="342" operator="equal">
      <formula>"연"</formula>
    </cfRule>
    <cfRule type="cellIs" dxfId="7650" priority="343" operator="equal">
      <formula>"연"</formula>
    </cfRule>
    <cfRule type="cellIs" dxfId="7649" priority="344" operator="equal">
      <formula>"연"</formula>
    </cfRule>
    <cfRule type="cellIs" dxfId="7648" priority="345" operator="equal">
      <formula>"연"</formula>
    </cfRule>
    <cfRule type="cellIs" dxfId="7647" priority="346" operator="equal">
      <formula>"연"</formula>
    </cfRule>
    <cfRule type="cellIs" dxfId="7646" priority="347" operator="equal">
      <formula>"연"</formula>
    </cfRule>
    <cfRule type="cellIs" dxfId="7645" priority="348" operator="equal">
      <formula>"연"</formula>
    </cfRule>
  </conditionalFormatting>
  <conditionalFormatting sqref="Z33">
    <cfRule type="cellIs" dxfId="7644" priority="1530" operator="equal">
      <formula>"연"</formula>
    </cfRule>
    <cfRule type="cellIs" dxfId="7643" priority="1531" operator="equal">
      <formula>"연"</formula>
    </cfRule>
    <cfRule type="cellIs" dxfId="7642" priority="1532" operator="equal">
      <formula>"연"</formula>
    </cfRule>
    <cfRule type="cellIs" dxfId="7641" priority="1533" operator="equal">
      <formula>"연"</formula>
    </cfRule>
    <cfRule type="cellIs" dxfId="7640" priority="1534" operator="equal">
      <formula>"연"</formula>
    </cfRule>
    <cfRule type="cellIs" dxfId="7639" priority="1535" operator="equal">
      <formula>"연"</formula>
    </cfRule>
    <cfRule type="cellIs" dxfId="7638" priority="1536" operator="equal">
      <formula>"연"</formula>
    </cfRule>
    <cfRule type="cellIs" dxfId="7637" priority="1537" operator="equal">
      <formula>"연"</formula>
    </cfRule>
    <cfRule type="cellIs" dxfId="7636" priority="1538" operator="equal">
      <formula>"연"</formula>
    </cfRule>
    <cfRule type="cellIs" dxfId="7635" priority="1539" operator="equal">
      <formula>"연"</formula>
    </cfRule>
    <cfRule type="cellIs" dxfId="7634" priority="1540" operator="equal">
      <formula>"연"</formula>
    </cfRule>
    <cfRule type="cellIs" dxfId="7633" priority="1541" operator="equal">
      <formula>"연"</formula>
    </cfRule>
    <cfRule type="cellIs" dxfId="7632" priority="1542" operator="equal">
      <formula>"연"</formula>
    </cfRule>
    <cfRule type="cellIs" dxfId="7631" priority="1543" operator="equal">
      <formula>"연"</formula>
    </cfRule>
    <cfRule type="cellIs" dxfId="7630" priority="1544" operator="equal">
      <formula>"연"</formula>
    </cfRule>
    <cfRule type="cellIs" dxfId="7629" priority="1545" operator="equal">
      <formula>"연"</formula>
    </cfRule>
    <cfRule type="cellIs" dxfId="7628" priority="1546" operator="equal">
      <formula>"연"</formula>
    </cfRule>
    <cfRule type="cellIs" dxfId="7627" priority="1548" operator="equal">
      <formula>"연"</formula>
    </cfRule>
  </conditionalFormatting>
  <conditionalFormatting sqref="Z34">
    <cfRule type="cellIs" dxfId="7626" priority="2982" operator="equal">
      <formula>"연"</formula>
    </cfRule>
    <cfRule type="cellIs" dxfId="7625" priority="2983" operator="equal">
      <formula>"연"</formula>
    </cfRule>
    <cfRule type="cellIs" dxfId="7624" priority="2984" operator="equal">
      <formula>"연"</formula>
    </cfRule>
    <cfRule type="cellIs" dxfId="7623" priority="2985" operator="equal">
      <formula>"연"</formula>
    </cfRule>
    <cfRule type="cellIs" dxfId="7622" priority="2986" operator="equal">
      <formula>"연"</formula>
    </cfRule>
    <cfRule type="cellIs" dxfId="7621" priority="2987" operator="equal">
      <formula>"연"</formula>
    </cfRule>
    <cfRule type="cellIs" dxfId="7620" priority="2988" operator="equal">
      <formula>"연"</formula>
    </cfRule>
    <cfRule type="cellIs" dxfId="7619" priority="2989" operator="equal">
      <formula>"연"</formula>
    </cfRule>
    <cfRule type="cellIs" dxfId="7618" priority="2990" operator="equal">
      <formula>"연"</formula>
    </cfRule>
    <cfRule type="cellIs" dxfId="7617" priority="2991" operator="equal">
      <formula>"연"</formula>
    </cfRule>
    <cfRule type="cellIs" dxfId="7616" priority="2992" operator="equal">
      <formula>"연"</formula>
    </cfRule>
    <cfRule type="cellIs" dxfId="7615" priority="2993" operator="equal">
      <formula>"연"</formula>
    </cfRule>
    <cfRule type="cellIs" dxfId="7614" priority="2994" operator="equal">
      <formula>"연"</formula>
    </cfRule>
    <cfRule type="cellIs" dxfId="7613" priority="2995" operator="equal">
      <formula>"연"</formula>
    </cfRule>
    <cfRule type="cellIs" dxfId="7612" priority="2996" operator="equal">
      <formula>"연"</formula>
    </cfRule>
    <cfRule type="cellIs" dxfId="7611" priority="2997" operator="equal">
      <formula>"연"</formula>
    </cfRule>
    <cfRule type="cellIs" dxfId="7610" priority="2998" operator="equal">
      <formula>"연"</formula>
    </cfRule>
    <cfRule type="cellIs" dxfId="7609" priority="2999" operator="equal">
      <formula>"연"</formula>
    </cfRule>
    <cfRule type="cellIs" dxfId="7608" priority="3000" operator="equal">
      <formula>"연"</formula>
    </cfRule>
    <cfRule type="cellIs" dxfId="7607" priority="3001" operator="equal">
      <formula>"연"</formula>
    </cfRule>
    <cfRule type="cellIs" dxfId="7606" priority="3002" operator="equal">
      <formula>"연"</formula>
    </cfRule>
    <cfRule type="cellIs" dxfId="7605" priority="3003" operator="equal">
      <formula>"연"</formula>
    </cfRule>
    <cfRule type="cellIs" dxfId="7604" priority="3004" operator="equal">
      <formula>"연"</formula>
    </cfRule>
    <cfRule type="cellIs" dxfId="7603" priority="3005" operator="equal">
      <formula>"연"</formula>
    </cfRule>
    <cfRule type="cellIs" dxfId="7602" priority="3006" operator="equal">
      <formula>"연"</formula>
    </cfRule>
    <cfRule type="cellIs" dxfId="7601" priority="3007" operator="equal">
      <formula>"연"</formula>
    </cfRule>
    <cfRule type="cellIs" dxfId="7600" priority="3008" operator="equal">
      <formula>"연"</formula>
    </cfRule>
  </conditionalFormatting>
  <conditionalFormatting sqref="Z35">
    <cfRule type="cellIs" dxfId="7599" priority="2341" operator="equal">
      <formula>"연"</formula>
    </cfRule>
    <cfRule type="cellIs" dxfId="7598" priority="2342" operator="equal">
      <formula>"연"</formula>
    </cfRule>
    <cfRule type="cellIs" dxfId="7597" priority="2343" operator="equal">
      <formula>"연"</formula>
    </cfRule>
    <cfRule type="cellIs" dxfId="7596" priority="2344" operator="equal">
      <formula>"연"</formula>
    </cfRule>
    <cfRule type="cellIs" dxfId="7595" priority="2345" operator="equal">
      <formula>"연"</formula>
    </cfRule>
    <cfRule type="cellIs" dxfId="7594" priority="2346" operator="equal">
      <formula>"연"</formula>
    </cfRule>
    <cfRule type="cellIs" dxfId="7593" priority="2347" operator="equal">
      <formula>"연"</formula>
    </cfRule>
    <cfRule type="cellIs" dxfId="7592" priority="2348" operator="equal">
      <formula>"연"</formula>
    </cfRule>
    <cfRule type="cellIs" dxfId="7591" priority="2349" operator="equal">
      <formula>"연"</formula>
    </cfRule>
    <cfRule type="cellIs" dxfId="7590" priority="2350" operator="equal">
      <formula>"연"</formula>
    </cfRule>
    <cfRule type="cellIs" dxfId="7589" priority="2351" operator="equal">
      <formula>"연"</formula>
    </cfRule>
    <cfRule type="cellIs" dxfId="7588" priority="2352" operator="equal">
      <formula>"연"</formula>
    </cfRule>
    <cfRule type="cellIs" dxfId="7587" priority="2353" operator="equal">
      <formula>"연"</formula>
    </cfRule>
    <cfRule type="cellIs" dxfId="7586" priority="2354" operator="equal">
      <formula>"연"</formula>
    </cfRule>
    <cfRule type="cellIs" dxfId="7585" priority="2355" operator="equal">
      <formula>"연"</formula>
    </cfRule>
    <cfRule type="cellIs" dxfId="7584" priority="2356" operator="equal">
      <formula>"연"</formula>
    </cfRule>
    <cfRule type="cellIs" dxfId="7583" priority="2357" operator="equal">
      <formula>"연"</formula>
    </cfRule>
    <cfRule type="cellIs" dxfId="7582" priority="2358" operator="equal">
      <formula>"연"</formula>
    </cfRule>
  </conditionalFormatting>
  <conditionalFormatting sqref="Z36">
    <cfRule type="cellIs" dxfId="7581" priority="1898" operator="equal">
      <formula>"연"</formula>
    </cfRule>
    <cfRule type="cellIs" dxfId="7580" priority="1899" operator="equal">
      <formula>"연"</formula>
    </cfRule>
    <cfRule type="cellIs" dxfId="7579" priority="1900" operator="equal">
      <formula>"연"</formula>
    </cfRule>
    <cfRule type="cellIs" dxfId="7578" priority="1901" operator="equal">
      <formula>"연"</formula>
    </cfRule>
    <cfRule type="cellIs" dxfId="7577" priority="1902" operator="equal">
      <formula>"연"</formula>
    </cfRule>
    <cfRule type="cellIs" dxfId="7576" priority="1903" operator="equal">
      <formula>"연"</formula>
    </cfRule>
    <cfRule type="cellIs" dxfId="7575" priority="1904" operator="equal">
      <formula>"연"</formula>
    </cfRule>
    <cfRule type="cellIs" dxfId="7574" priority="1905" operator="equal">
      <formula>"연"</formula>
    </cfRule>
    <cfRule type="cellIs" dxfId="7573" priority="1906" operator="equal">
      <formula>"연"</formula>
    </cfRule>
    <cfRule type="cellIs" dxfId="7572" priority="1907" operator="equal">
      <formula>"연"</formula>
    </cfRule>
    <cfRule type="cellIs" dxfId="7571" priority="1908" operator="equal">
      <formula>"연"</formula>
    </cfRule>
    <cfRule type="cellIs" dxfId="7570" priority="1909" operator="equal">
      <formula>"연"</formula>
    </cfRule>
    <cfRule type="cellIs" dxfId="7569" priority="1910" operator="equal">
      <formula>"연"</formula>
    </cfRule>
    <cfRule type="cellIs" dxfId="7568" priority="1911" operator="equal">
      <formula>"연"</formula>
    </cfRule>
    <cfRule type="cellIs" dxfId="7567" priority="1912" operator="equal">
      <formula>"연"</formula>
    </cfRule>
    <cfRule type="cellIs" dxfId="7566" priority="1913" operator="equal">
      <formula>"연"</formula>
    </cfRule>
    <cfRule type="cellIs" dxfId="7565" priority="1914" operator="equal">
      <formula>"연"</formula>
    </cfRule>
    <cfRule type="cellIs" dxfId="7564" priority="1915" operator="equal">
      <formula>"연"</formula>
    </cfRule>
    <cfRule type="cellIs" dxfId="7563" priority="1916" operator="equal">
      <formula>"연"</formula>
    </cfRule>
    <cfRule type="cellIs" dxfId="7562" priority="1917" operator="equal">
      <formula>"연"</formula>
    </cfRule>
    <cfRule type="cellIs" dxfId="7561" priority="1918" operator="equal">
      <formula>"연"</formula>
    </cfRule>
    <cfRule type="cellIs" dxfId="7560" priority="1919" operator="equal">
      <formula>"연"</formula>
    </cfRule>
    <cfRule type="cellIs" dxfId="7559" priority="1920" operator="equal">
      <formula>"연"</formula>
    </cfRule>
    <cfRule type="cellIs" dxfId="7558" priority="1921" operator="equal">
      <formula>"연"</formula>
    </cfRule>
  </conditionalFormatting>
  <conditionalFormatting sqref="Z33:AA33">
    <cfRule type="cellIs" dxfId="7557" priority="1528" operator="equal">
      <formula>"연"</formula>
    </cfRule>
  </conditionalFormatting>
  <conditionalFormatting sqref="Z36:AA36">
    <cfRule type="cellIs" dxfId="7556" priority="1922" operator="equal">
      <formula>"연"</formula>
    </cfRule>
    <cfRule type="cellIs" dxfId="7555" priority="1923" operator="equal">
      <formula>"연"</formula>
    </cfRule>
  </conditionalFormatting>
  <conditionalFormatting sqref="AA33">
    <cfRule type="cellIs" dxfId="7554" priority="1511" operator="equal">
      <formula>"연"</formula>
    </cfRule>
    <cfRule type="cellIs" dxfId="7553" priority="1512" operator="equal">
      <formula>"연"</formula>
    </cfRule>
    <cfRule type="cellIs" dxfId="7552" priority="1513" operator="equal">
      <formula>"연"</formula>
    </cfRule>
    <cfRule type="cellIs" dxfId="7551" priority="1514" operator="equal">
      <formula>"연"</formula>
    </cfRule>
    <cfRule type="cellIs" dxfId="7550" priority="1515" operator="equal">
      <formula>"연"</formula>
    </cfRule>
    <cfRule type="cellIs" dxfId="7549" priority="1516" operator="equal">
      <formula>"연"</formula>
    </cfRule>
    <cfRule type="cellIs" dxfId="7548" priority="1517" operator="equal">
      <formula>"연"</formula>
    </cfRule>
    <cfRule type="cellIs" dxfId="7547" priority="1518" operator="equal">
      <formula>"연"</formula>
    </cfRule>
    <cfRule type="cellIs" dxfId="7546" priority="1519" operator="equal">
      <formula>"연"</formula>
    </cfRule>
    <cfRule type="cellIs" dxfId="7545" priority="1520" operator="equal">
      <formula>"연"</formula>
    </cfRule>
    <cfRule type="cellIs" dxfId="7544" priority="1521" operator="equal">
      <formula>"연"</formula>
    </cfRule>
    <cfRule type="cellIs" dxfId="7543" priority="1522" operator="equal">
      <formula>"연"</formula>
    </cfRule>
    <cfRule type="cellIs" dxfId="7542" priority="1523" operator="equal">
      <formula>"연"</formula>
    </cfRule>
    <cfRule type="cellIs" dxfId="7541" priority="1524" operator="equal">
      <formula>"연"</formula>
    </cfRule>
    <cfRule type="cellIs" dxfId="7540" priority="1525" operator="equal">
      <formula>"연"</formula>
    </cfRule>
    <cfRule type="cellIs" dxfId="7539" priority="1526" operator="equal">
      <formula>"연"</formula>
    </cfRule>
    <cfRule type="cellIs" dxfId="7538" priority="1527" operator="equal">
      <formula>"연"</formula>
    </cfRule>
    <cfRule type="cellIs" dxfId="7537" priority="1529" operator="equal">
      <formula>"연"</formula>
    </cfRule>
  </conditionalFormatting>
  <conditionalFormatting sqref="AA34">
    <cfRule type="cellIs" dxfId="7536" priority="2669" operator="equal">
      <formula>"연"</formula>
    </cfRule>
    <cfRule type="cellIs" dxfId="7535" priority="2670" operator="equal">
      <formula>"연"</formula>
    </cfRule>
    <cfRule type="cellIs" dxfId="7534" priority="2671" operator="equal">
      <formula>"연"</formula>
    </cfRule>
    <cfRule type="cellIs" dxfId="7533" priority="2672" operator="equal">
      <formula>"연"</formula>
    </cfRule>
    <cfRule type="cellIs" dxfId="7532" priority="2673" operator="equal">
      <formula>"연"</formula>
    </cfRule>
    <cfRule type="cellIs" dxfId="7531" priority="2674" operator="equal">
      <formula>"연"</formula>
    </cfRule>
    <cfRule type="cellIs" dxfId="7530" priority="2675" operator="equal">
      <formula>"연"</formula>
    </cfRule>
    <cfRule type="cellIs" dxfId="7529" priority="2676" operator="equal">
      <formula>"연"</formula>
    </cfRule>
    <cfRule type="cellIs" dxfId="7528" priority="2677" operator="equal">
      <formula>"연"</formula>
    </cfRule>
    <cfRule type="cellIs" dxfId="7527" priority="2678" operator="equal">
      <formula>"연"</formula>
    </cfRule>
    <cfRule type="cellIs" dxfId="7526" priority="2679" operator="equal">
      <formula>"연"</formula>
    </cfRule>
    <cfRule type="cellIs" dxfId="7525" priority="2680" operator="equal">
      <formula>"연"</formula>
    </cfRule>
    <cfRule type="cellIs" dxfId="7524" priority="2681" operator="equal">
      <formula>"연"</formula>
    </cfRule>
    <cfRule type="cellIs" dxfId="7523" priority="2682" operator="equal">
      <formula>"연"</formula>
    </cfRule>
    <cfRule type="cellIs" dxfId="7522" priority="2683" operator="equal">
      <formula>"연"</formula>
    </cfRule>
    <cfRule type="cellIs" dxfId="7521" priority="2684" operator="equal">
      <formula>"연"</formula>
    </cfRule>
    <cfRule type="cellIs" dxfId="7520" priority="2686" operator="equal">
      <formula>"연"</formula>
    </cfRule>
  </conditionalFormatting>
  <conditionalFormatting sqref="AA34:AA35">
    <cfRule type="cellIs" dxfId="7519" priority="1896" operator="equal">
      <formula>"연"</formula>
    </cfRule>
    <cfRule type="cellIs" dxfId="7518" priority="1897" operator="equal">
      <formula>"연"</formula>
    </cfRule>
  </conditionalFormatting>
  <conditionalFormatting sqref="AA35">
    <cfRule type="cellIs" dxfId="7517" priority="1870" operator="equal">
      <formula>"연"</formula>
    </cfRule>
    <cfRule type="cellIs" dxfId="7516" priority="1871" operator="equal">
      <formula>"연"</formula>
    </cfRule>
    <cfRule type="cellIs" dxfId="7515" priority="1872" operator="equal">
      <formula>"연"</formula>
    </cfRule>
    <cfRule type="cellIs" dxfId="7514" priority="1873" operator="equal">
      <formula>"연"</formula>
    </cfRule>
    <cfRule type="cellIs" dxfId="7513" priority="1874" operator="equal">
      <formula>"연"</formula>
    </cfRule>
    <cfRule type="cellIs" dxfId="7512" priority="1875" operator="equal">
      <formula>"연"</formula>
    </cfRule>
    <cfRule type="cellIs" dxfId="7511" priority="1876" operator="equal">
      <formula>"연"</formula>
    </cfRule>
    <cfRule type="cellIs" dxfId="7510" priority="1877" operator="equal">
      <formula>"연"</formula>
    </cfRule>
    <cfRule type="cellIs" dxfId="7509" priority="1878" operator="equal">
      <formula>"연"</formula>
    </cfRule>
    <cfRule type="cellIs" dxfId="7508" priority="1879" operator="equal">
      <formula>"연"</formula>
    </cfRule>
    <cfRule type="cellIs" dxfId="7507" priority="1880" operator="equal">
      <formula>"연"</formula>
    </cfRule>
    <cfRule type="cellIs" dxfId="7506" priority="1881" operator="equal">
      <formula>"연"</formula>
    </cfRule>
    <cfRule type="cellIs" dxfId="7505" priority="1882" operator="equal">
      <formula>"연"</formula>
    </cfRule>
    <cfRule type="cellIs" dxfId="7504" priority="1883" operator="equal">
      <formula>"연"</formula>
    </cfRule>
    <cfRule type="cellIs" dxfId="7503" priority="1884" operator="equal">
      <formula>"연"</formula>
    </cfRule>
    <cfRule type="cellIs" dxfId="7502" priority="1885" operator="equal">
      <formula>"연"</formula>
    </cfRule>
    <cfRule type="cellIs" dxfId="7501" priority="1886" operator="equal">
      <formula>"연"</formula>
    </cfRule>
    <cfRule type="cellIs" dxfId="7500" priority="1887" operator="equal">
      <formula>"연"</formula>
    </cfRule>
    <cfRule type="cellIs" dxfId="7499" priority="1888" operator="equal">
      <formula>"연"</formula>
    </cfRule>
    <cfRule type="cellIs" dxfId="7498" priority="1889" operator="equal">
      <formula>"연"</formula>
    </cfRule>
    <cfRule type="cellIs" dxfId="7497" priority="1890" operator="equal">
      <formula>"연"</formula>
    </cfRule>
    <cfRule type="cellIs" dxfId="7496" priority="1891" operator="equal">
      <formula>"연"</formula>
    </cfRule>
    <cfRule type="cellIs" dxfId="7495" priority="1892" operator="equal">
      <formula>"연"</formula>
    </cfRule>
    <cfRule type="cellIs" dxfId="7494" priority="1893" operator="equal">
      <formula>"연"</formula>
    </cfRule>
  </conditionalFormatting>
  <conditionalFormatting sqref="AA36">
    <cfRule type="cellIs" dxfId="7493" priority="2323" operator="equal">
      <formula>"연"</formula>
    </cfRule>
    <cfRule type="cellIs" dxfId="7492" priority="2324" operator="equal">
      <formula>"연"</formula>
    </cfRule>
    <cfRule type="cellIs" dxfId="7491" priority="2325" operator="equal">
      <formula>"연"</formula>
    </cfRule>
    <cfRule type="cellIs" dxfId="7490" priority="2326" operator="equal">
      <formula>"연"</formula>
    </cfRule>
    <cfRule type="cellIs" dxfId="7489" priority="2327" operator="equal">
      <formula>"연"</formula>
    </cfRule>
    <cfRule type="cellIs" dxfId="7488" priority="2328" operator="equal">
      <formula>"연"</formula>
    </cfRule>
    <cfRule type="cellIs" dxfId="7487" priority="2329" operator="equal">
      <formula>"연"</formula>
    </cfRule>
    <cfRule type="cellIs" dxfId="7486" priority="2330" operator="equal">
      <formula>"연"</formula>
    </cfRule>
    <cfRule type="cellIs" dxfId="7485" priority="2331" operator="equal">
      <formula>"연"</formula>
    </cfRule>
    <cfRule type="cellIs" dxfId="7484" priority="2332" operator="equal">
      <formula>"연"</formula>
    </cfRule>
    <cfRule type="cellIs" dxfId="7483" priority="2333" operator="equal">
      <formula>"연"</formula>
    </cfRule>
    <cfRule type="cellIs" dxfId="7482" priority="2334" operator="equal">
      <formula>"연"</formula>
    </cfRule>
    <cfRule type="cellIs" dxfId="7481" priority="2335" operator="equal">
      <formula>"연"</formula>
    </cfRule>
    <cfRule type="cellIs" dxfId="7480" priority="2336" operator="equal">
      <formula>"연"</formula>
    </cfRule>
    <cfRule type="cellIs" dxfId="7479" priority="2337" operator="equal">
      <formula>"연"</formula>
    </cfRule>
    <cfRule type="cellIs" dxfId="7478" priority="2338" operator="equal">
      <formula>"연"</formula>
    </cfRule>
    <cfRule type="cellIs" dxfId="7477" priority="2339" operator="equal">
      <formula>"연"</formula>
    </cfRule>
    <cfRule type="cellIs" dxfId="7476" priority="2340" operator="equal">
      <formula>"연"</formula>
    </cfRule>
  </conditionalFormatting>
  <conditionalFormatting sqref="AA34:AB34">
    <cfRule type="cellIs" dxfId="7475" priority="2685" operator="equal">
      <formula>"연"</formula>
    </cfRule>
  </conditionalFormatting>
  <conditionalFormatting sqref="AA35:AB35">
    <cfRule type="cellIs" dxfId="7474" priority="1894" operator="equal">
      <formula>"연"</formula>
    </cfRule>
    <cfRule type="cellIs" dxfId="7473" priority="1895" operator="equal">
      <formula>"연"</formula>
    </cfRule>
  </conditionalFormatting>
  <conditionalFormatting sqref="AA33:AC33">
    <cfRule type="cellIs" dxfId="7472" priority="1509" operator="equal">
      <formula>"연"</formula>
    </cfRule>
  </conditionalFormatting>
  <conditionalFormatting sqref="AB5:AB8">
    <cfRule type="cellIs" dxfId="7471" priority="530" operator="equal">
      <formula>"연"</formula>
    </cfRule>
  </conditionalFormatting>
  <conditionalFormatting sqref="AB33">
    <cfRule type="cellIs" dxfId="7470" priority="1491" operator="equal">
      <formula>"연"</formula>
    </cfRule>
    <cfRule type="cellIs" dxfId="7469" priority="1492" operator="equal">
      <formula>"연"</formula>
    </cfRule>
    <cfRule type="cellIs" dxfId="7468" priority="1493" operator="equal">
      <formula>"연"</formula>
    </cfRule>
    <cfRule type="cellIs" dxfId="7467" priority="1494" operator="equal">
      <formula>"연"</formula>
    </cfRule>
    <cfRule type="cellIs" dxfId="7466" priority="1495" operator="equal">
      <formula>"연"</formula>
    </cfRule>
    <cfRule type="cellIs" dxfId="7465" priority="1496" operator="equal">
      <formula>"연"</formula>
    </cfRule>
    <cfRule type="cellIs" dxfId="7464" priority="1497" operator="equal">
      <formula>"연"</formula>
    </cfRule>
    <cfRule type="cellIs" dxfId="7463" priority="1498" operator="equal">
      <formula>"연"</formula>
    </cfRule>
    <cfRule type="cellIs" dxfId="7462" priority="1499" operator="equal">
      <formula>"연"</formula>
    </cfRule>
    <cfRule type="cellIs" dxfId="7461" priority="1500" operator="equal">
      <formula>"연"</formula>
    </cfRule>
    <cfRule type="cellIs" dxfId="7460" priority="1501" operator="equal">
      <formula>"연"</formula>
    </cfRule>
    <cfRule type="cellIs" dxfId="7459" priority="1502" operator="equal">
      <formula>"연"</formula>
    </cfRule>
    <cfRule type="cellIs" dxfId="7458" priority="1503" operator="equal">
      <formula>"연"</formula>
    </cfRule>
    <cfRule type="cellIs" dxfId="7457" priority="1504" operator="equal">
      <formula>"연"</formula>
    </cfRule>
    <cfRule type="cellIs" dxfId="7456" priority="1505" operator="equal">
      <formula>"연"</formula>
    </cfRule>
    <cfRule type="cellIs" dxfId="7455" priority="1506" operator="equal">
      <formula>"연"</formula>
    </cfRule>
    <cfRule type="cellIs" dxfId="7454" priority="1507" operator="equal">
      <formula>"연"</formula>
    </cfRule>
    <cfRule type="cellIs" dxfId="7453" priority="1508" operator="equal">
      <formula>"연"</formula>
    </cfRule>
    <cfRule type="cellIs" dxfId="7452" priority="1510" operator="equal">
      <formula>"연"</formula>
    </cfRule>
  </conditionalFormatting>
  <conditionalFormatting sqref="AB34">
    <cfRule type="cellIs" dxfId="7451" priority="2955" operator="equal">
      <formula>"연"</formula>
    </cfRule>
    <cfRule type="cellIs" dxfId="7450" priority="2956" operator="equal">
      <formula>"연"</formula>
    </cfRule>
    <cfRule type="cellIs" dxfId="7449" priority="2957" operator="equal">
      <formula>"연"</formula>
    </cfRule>
    <cfRule type="cellIs" dxfId="7448" priority="2958" operator="equal">
      <formula>"연"</formula>
    </cfRule>
    <cfRule type="cellIs" dxfId="7447" priority="2959" operator="equal">
      <formula>"연"</formula>
    </cfRule>
    <cfRule type="cellIs" dxfId="7446" priority="2960" operator="equal">
      <formula>"연"</formula>
    </cfRule>
    <cfRule type="cellIs" dxfId="7445" priority="2961" operator="equal">
      <formula>"연"</formula>
    </cfRule>
    <cfRule type="cellIs" dxfId="7444" priority="2962" operator="equal">
      <formula>"연"</formula>
    </cfRule>
    <cfRule type="cellIs" dxfId="7443" priority="2963" operator="equal">
      <formula>"연"</formula>
    </cfRule>
    <cfRule type="cellIs" dxfId="7442" priority="2964" operator="equal">
      <formula>"연"</formula>
    </cfRule>
    <cfRule type="cellIs" dxfId="7441" priority="2965" operator="equal">
      <formula>"연"</formula>
    </cfRule>
    <cfRule type="cellIs" dxfId="7440" priority="2966" operator="equal">
      <formula>"연"</formula>
    </cfRule>
    <cfRule type="cellIs" dxfId="7439" priority="2967" operator="equal">
      <formula>"연"</formula>
    </cfRule>
    <cfRule type="cellIs" dxfId="7438" priority="2968" operator="equal">
      <formula>"연"</formula>
    </cfRule>
    <cfRule type="cellIs" dxfId="7437" priority="2969" operator="equal">
      <formula>"연"</formula>
    </cfRule>
    <cfRule type="cellIs" dxfId="7436" priority="2970" operator="equal">
      <formula>"연"</formula>
    </cfRule>
    <cfRule type="cellIs" dxfId="7435" priority="2971" operator="equal">
      <formula>"연"</formula>
    </cfRule>
    <cfRule type="cellIs" dxfId="7434" priority="2972" operator="equal">
      <formula>"연"</formula>
    </cfRule>
    <cfRule type="cellIs" dxfId="7433" priority="2973" operator="equal">
      <formula>"연"</formula>
    </cfRule>
    <cfRule type="cellIs" dxfId="7432" priority="2974" operator="equal">
      <formula>"연"</formula>
    </cfRule>
    <cfRule type="cellIs" dxfId="7431" priority="2975" operator="equal">
      <formula>"연"</formula>
    </cfRule>
    <cfRule type="cellIs" dxfId="7430" priority="2976" operator="equal">
      <formula>"연"</formula>
    </cfRule>
    <cfRule type="cellIs" dxfId="7429" priority="2977" operator="equal">
      <formula>"연"</formula>
    </cfRule>
    <cfRule type="cellIs" dxfId="7428" priority="2978" operator="equal">
      <formula>"연"</formula>
    </cfRule>
    <cfRule type="cellIs" dxfId="7427" priority="2979" operator="equal">
      <formula>"연"</formula>
    </cfRule>
    <cfRule type="cellIs" dxfId="7426" priority="2980" operator="equal">
      <formula>"연"</formula>
    </cfRule>
    <cfRule type="cellIs" dxfId="7425" priority="2981" operator="equal">
      <formula>"연"</formula>
    </cfRule>
  </conditionalFormatting>
  <conditionalFormatting sqref="AB35">
    <cfRule type="cellIs" dxfId="7424" priority="2305" operator="equal">
      <formula>"연"</formula>
    </cfRule>
    <cfRule type="cellIs" dxfId="7423" priority="2306" operator="equal">
      <formula>"연"</formula>
    </cfRule>
    <cfRule type="cellIs" dxfId="7422" priority="2307" operator="equal">
      <formula>"연"</formula>
    </cfRule>
    <cfRule type="cellIs" dxfId="7421" priority="2308" operator="equal">
      <formula>"연"</formula>
    </cfRule>
    <cfRule type="cellIs" dxfId="7420" priority="2309" operator="equal">
      <formula>"연"</formula>
    </cfRule>
    <cfRule type="cellIs" dxfId="7419" priority="2310" operator="equal">
      <formula>"연"</formula>
    </cfRule>
    <cfRule type="cellIs" dxfId="7418" priority="2311" operator="equal">
      <formula>"연"</formula>
    </cfRule>
    <cfRule type="cellIs" dxfId="7417" priority="2312" operator="equal">
      <formula>"연"</formula>
    </cfRule>
    <cfRule type="cellIs" dxfId="7416" priority="2313" operator="equal">
      <formula>"연"</formula>
    </cfRule>
    <cfRule type="cellIs" dxfId="7415" priority="2314" operator="equal">
      <formula>"연"</formula>
    </cfRule>
    <cfRule type="cellIs" dxfId="7414" priority="2315" operator="equal">
      <formula>"연"</formula>
    </cfRule>
    <cfRule type="cellIs" dxfId="7413" priority="2316" operator="equal">
      <formula>"연"</formula>
    </cfRule>
    <cfRule type="cellIs" dxfId="7412" priority="2317" operator="equal">
      <formula>"연"</formula>
    </cfRule>
    <cfRule type="cellIs" dxfId="7411" priority="2318" operator="equal">
      <formula>"연"</formula>
    </cfRule>
    <cfRule type="cellIs" dxfId="7410" priority="2319" operator="equal">
      <formula>"연"</formula>
    </cfRule>
    <cfRule type="cellIs" dxfId="7409" priority="2320" operator="equal">
      <formula>"연"</formula>
    </cfRule>
    <cfRule type="cellIs" dxfId="7408" priority="2321" operator="equal">
      <formula>"연"</formula>
    </cfRule>
    <cfRule type="cellIs" dxfId="7407" priority="2322" operator="equal">
      <formula>"연"</formula>
    </cfRule>
  </conditionalFormatting>
  <conditionalFormatting sqref="AB36">
    <cfRule type="cellIs" dxfId="7406" priority="1842" operator="equal">
      <formula>"연"</formula>
    </cfRule>
    <cfRule type="cellIs" dxfId="7405" priority="1843" operator="equal">
      <formula>"연"</formula>
    </cfRule>
    <cfRule type="cellIs" dxfId="7404" priority="1844" operator="equal">
      <formula>"연"</formula>
    </cfRule>
    <cfRule type="cellIs" dxfId="7403" priority="1845" operator="equal">
      <formula>"연"</formula>
    </cfRule>
    <cfRule type="cellIs" dxfId="7402" priority="1846" operator="equal">
      <formula>"연"</formula>
    </cfRule>
    <cfRule type="cellIs" dxfId="7401" priority="1847" operator="equal">
      <formula>"연"</formula>
    </cfRule>
    <cfRule type="cellIs" dxfId="7400" priority="1848" operator="equal">
      <formula>"연"</formula>
    </cfRule>
    <cfRule type="cellIs" dxfId="7399" priority="1849" operator="equal">
      <formula>"연"</formula>
    </cfRule>
    <cfRule type="cellIs" dxfId="7398" priority="1850" operator="equal">
      <formula>"연"</formula>
    </cfRule>
    <cfRule type="cellIs" dxfId="7397" priority="1851" operator="equal">
      <formula>"연"</formula>
    </cfRule>
    <cfRule type="cellIs" dxfId="7396" priority="1852" operator="equal">
      <formula>"연"</formula>
    </cfRule>
    <cfRule type="cellIs" dxfId="7395" priority="1853" operator="equal">
      <formula>"연"</formula>
    </cfRule>
    <cfRule type="cellIs" dxfId="7394" priority="1854" operator="equal">
      <formula>"연"</formula>
    </cfRule>
    <cfRule type="cellIs" dxfId="7393" priority="1855" operator="equal">
      <formula>"연"</formula>
    </cfRule>
    <cfRule type="cellIs" dxfId="7392" priority="1856" operator="equal">
      <formula>"연"</formula>
    </cfRule>
    <cfRule type="cellIs" dxfId="7391" priority="1857" operator="equal">
      <formula>"연"</formula>
    </cfRule>
    <cfRule type="cellIs" dxfId="7390" priority="1858" operator="equal">
      <formula>"연"</formula>
    </cfRule>
    <cfRule type="cellIs" dxfId="7389" priority="1859" operator="equal">
      <formula>"연"</formula>
    </cfRule>
    <cfRule type="cellIs" dxfId="7388" priority="1860" operator="equal">
      <formula>"연"</formula>
    </cfRule>
    <cfRule type="cellIs" dxfId="7387" priority="1861" operator="equal">
      <formula>"연"</formula>
    </cfRule>
    <cfRule type="cellIs" dxfId="7386" priority="1862" operator="equal">
      <formula>"연"</formula>
    </cfRule>
    <cfRule type="cellIs" dxfId="7385" priority="1863" operator="equal">
      <formula>"연"</formula>
    </cfRule>
    <cfRule type="cellIs" dxfId="7384" priority="1864" operator="equal">
      <formula>"연"</formula>
    </cfRule>
    <cfRule type="cellIs" dxfId="7383" priority="1865" operator="equal">
      <formula>"연"</formula>
    </cfRule>
    <cfRule type="cellIs" dxfId="7382" priority="1866" operator="equal">
      <formula>"연"</formula>
    </cfRule>
    <cfRule type="cellIs" dxfId="7381" priority="1867" operator="equal">
      <formula>"연"</formula>
    </cfRule>
  </conditionalFormatting>
  <conditionalFormatting sqref="AB36:AC36">
    <cfRule type="cellIs" dxfId="7380" priority="1868" operator="equal">
      <formula>"연"</formula>
    </cfRule>
    <cfRule type="cellIs" dxfId="7379" priority="1869" operator="equal">
      <formula>"연"</formula>
    </cfRule>
  </conditionalFormatting>
  <conditionalFormatting sqref="AC31:AC32">
    <cfRule type="cellIs" dxfId="7378" priority="526" operator="equal">
      <formula>"연"</formula>
    </cfRule>
  </conditionalFormatting>
  <conditionalFormatting sqref="AC33">
    <cfRule type="cellIs" dxfId="7377" priority="1815" operator="equal">
      <formula>"연"</formula>
    </cfRule>
    <cfRule type="cellIs" dxfId="7376" priority="1816" operator="equal">
      <formula>"연"</formula>
    </cfRule>
    <cfRule type="cellIs" dxfId="7375" priority="1817" operator="equal">
      <formula>"연"</formula>
    </cfRule>
    <cfRule type="cellIs" dxfId="7374" priority="1818" operator="equal">
      <formula>"연"</formula>
    </cfRule>
    <cfRule type="cellIs" dxfId="7373" priority="1819" operator="equal">
      <formula>"연"</formula>
    </cfRule>
    <cfRule type="cellIs" dxfId="7372" priority="1820" operator="equal">
      <formula>"연"</formula>
    </cfRule>
    <cfRule type="cellIs" dxfId="7371" priority="1821" operator="equal">
      <formula>"연"</formula>
    </cfRule>
    <cfRule type="cellIs" dxfId="7370" priority="1822" operator="equal">
      <formula>"연"</formula>
    </cfRule>
    <cfRule type="cellIs" dxfId="7369" priority="1823" operator="equal">
      <formula>"연"</formula>
    </cfRule>
    <cfRule type="cellIs" dxfId="7368" priority="1824" operator="equal">
      <formula>"연"</formula>
    </cfRule>
    <cfRule type="cellIs" dxfId="7367" priority="1825" operator="equal">
      <formula>"연"</formula>
    </cfRule>
    <cfRule type="cellIs" dxfId="7366" priority="1826" operator="equal">
      <formula>"연"</formula>
    </cfRule>
    <cfRule type="cellIs" dxfId="7365" priority="1827" operator="equal">
      <formula>"연"</formula>
    </cfRule>
    <cfRule type="cellIs" dxfId="7364" priority="1828" operator="equal">
      <formula>"연"</formula>
    </cfRule>
    <cfRule type="cellIs" dxfId="7363" priority="1829" operator="equal">
      <formula>"연"</formula>
    </cfRule>
    <cfRule type="cellIs" dxfId="7362" priority="1830" operator="equal">
      <formula>"연"</formula>
    </cfRule>
    <cfRule type="cellIs" dxfId="7361" priority="1831" operator="equal">
      <formula>"연"</formula>
    </cfRule>
    <cfRule type="cellIs" dxfId="7360" priority="1832" operator="equal">
      <formula>"연"</formula>
    </cfRule>
    <cfRule type="cellIs" dxfId="7359" priority="1833" operator="equal">
      <formula>"연"</formula>
    </cfRule>
    <cfRule type="cellIs" dxfId="7358" priority="1834" operator="equal">
      <formula>"연"</formula>
    </cfRule>
    <cfRule type="cellIs" dxfId="7357" priority="1835" operator="equal">
      <formula>"연"</formula>
    </cfRule>
    <cfRule type="cellIs" dxfId="7356" priority="1836" operator="equal">
      <formula>"연"</formula>
    </cfRule>
    <cfRule type="cellIs" dxfId="7355" priority="1837" operator="equal">
      <formula>"연"</formula>
    </cfRule>
  </conditionalFormatting>
  <conditionalFormatting sqref="AC33:AC34">
    <cfRule type="cellIs" dxfId="7354" priority="1840" operator="equal">
      <formula>"연"</formula>
    </cfRule>
    <cfRule type="cellIs" dxfId="7353" priority="1841" operator="equal">
      <formula>"연"</formula>
    </cfRule>
  </conditionalFormatting>
  <conditionalFormatting sqref="AC34">
    <cfRule type="cellIs" dxfId="7352" priority="2651" operator="equal">
      <formula>"연"</formula>
    </cfRule>
    <cfRule type="cellIs" dxfId="7351" priority="2652" operator="equal">
      <formula>"연"</formula>
    </cfRule>
    <cfRule type="cellIs" dxfId="7350" priority="2653" operator="equal">
      <formula>"연"</formula>
    </cfRule>
    <cfRule type="cellIs" dxfId="7349" priority="2654" operator="equal">
      <formula>"연"</formula>
    </cfRule>
    <cfRule type="cellIs" dxfId="7348" priority="2655" operator="equal">
      <formula>"연"</formula>
    </cfRule>
    <cfRule type="cellIs" dxfId="7347" priority="2656" operator="equal">
      <formula>"연"</formula>
    </cfRule>
    <cfRule type="cellIs" dxfId="7346" priority="2657" operator="equal">
      <formula>"연"</formula>
    </cfRule>
    <cfRule type="cellIs" dxfId="7345" priority="2658" operator="equal">
      <formula>"연"</formula>
    </cfRule>
    <cfRule type="cellIs" dxfId="7344" priority="2659" operator="equal">
      <formula>"연"</formula>
    </cfRule>
    <cfRule type="cellIs" dxfId="7343" priority="2660" operator="equal">
      <formula>"연"</formula>
    </cfRule>
    <cfRule type="cellIs" dxfId="7342" priority="2661" operator="equal">
      <formula>"연"</formula>
    </cfRule>
    <cfRule type="cellIs" dxfId="7341" priority="2662" operator="equal">
      <formula>"연"</formula>
    </cfRule>
    <cfRule type="cellIs" dxfId="7340" priority="2663" operator="equal">
      <formula>"연"</formula>
    </cfRule>
    <cfRule type="cellIs" dxfId="7339" priority="2664" operator="equal">
      <formula>"연"</formula>
    </cfRule>
    <cfRule type="cellIs" dxfId="7338" priority="2665" operator="equal">
      <formula>"연"</formula>
    </cfRule>
    <cfRule type="cellIs" dxfId="7337" priority="2666" operator="equal">
      <formula>"연"</formula>
    </cfRule>
    <cfRule type="cellIs" dxfId="7336" priority="2667" operator="equal">
      <formula>"연"</formula>
    </cfRule>
    <cfRule type="cellIs" dxfId="7335" priority="2668" operator="equal">
      <formula>"연"</formula>
    </cfRule>
  </conditionalFormatting>
  <conditionalFormatting sqref="AC35">
    <cfRule type="cellIs" dxfId="7334" priority="1396" operator="equal">
      <formula>"연"</formula>
    </cfRule>
    <cfRule type="cellIs" dxfId="7333" priority="1397" operator="equal">
      <formula>"연"</formula>
    </cfRule>
    <cfRule type="cellIs" dxfId="7332" priority="1398" operator="equal">
      <formula>"연"</formula>
    </cfRule>
    <cfRule type="cellIs" dxfId="7331" priority="1399" operator="equal">
      <formula>"연"</formula>
    </cfRule>
    <cfRule type="cellIs" dxfId="7330" priority="1400" operator="equal">
      <formula>"연"</formula>
    </cfRule>
    <cfRule type="cellIs" dxfId="7329" priority="1401" operator="equal">
      <formula>"연"</formula>
    </cfRule>
    <cfRule type="cellIs" dxfId="7328" priority="1402" operator="equal">
      <formula>"연"</formula>
    </cfRule>
    <cfRule type="cellIs" dxfId="7327" priority="1403" operator="equal">
      <formula>"연"</formula>
    </cfRule>
    <cfRule type="cellIs" dxfId="7326" priority="1404" operator="equal">
      <formula>"연"</formula>
    </cfRule>
    <cfRule type="cellIs" dxfId="7325" priority="1405" operator="equal">
      <formula>"연"</formula>
    </cfRule>
    <cfRule type="cellIs" dxfId="7324" priority="1406" operator="equal">
      <formula>"연"</formula>
    </cfRule>
    <cfRule type="cellIs" dxfId="7323" priority="1407" operator="equal">
      <formula>"연"</formula>
    </cfRule>
    <cfRule type="cellIs" dxfId="7322" priority="1408" operator="equal">
      <formula>"연"</formula>
    </cfRule>
    <cfRule type="cellIs" dxfId="7321" priority="1409" operator="equal">
      <formula>"연"</formula>
    </cfRule>
    <cfRule type="cellIs" dxfId="7320" priority="1410" operator="equal">
      <formula>"연"</formula>
    </cfRule>
    <cfRule type="cellIs" dxfId="7319" priority="1411" operator="equal">
      <formula>"연"</formula>
    </cfRule>
    <cfRule type="cellIs" dxfId="7318" priority="1412" operator="equal">
      <formula>"연"</formula>
    </cfRule>
    <cfRule type="cellIs" dxfId="7317" priority="1413" operator="equal">
      <formula>"연"</formula>
    </cfRule>
  </conditionalFormatting>
  <conditionalFormatting sqref="AC36">
    <cfRule type="cellIs" dxfId="7316" priority="2287" operator="equal">
      <formula>"연"</formula>
    </cfRule>
    <cfRule type="cellIs" dxfId="7315" priority="2288" operator="equal">
      <formula>"연"</formula>
    </cfRule>
    <cfRule type="cellIs" dxfId="7314" priority="2289" operator="equal">
      <formula>"연"</formula>
    </cfRule>
    <cfRule type="cellIs" dxfId="7313" priority="2290" operator="equal">
      <formula>"연"</formula>
    </cfRule>
    <cfRule type="cellIs" dxfId="7312" priority="2291" operator="equal">
      <formula>"연"</formula>
    </cfRule>
    <cfRule type="cellIs" dxfId="7311" priority="2292" operator="equal">
      <formula>"연"</formula>
    </cfRule>
    <cfRule type="cellIs" dxfId="7310" priority="2293" operator="equal">
      <formula>"연"</formula>
    </cfRule>
    <cfRule type="cellIs" dxfId="7309" priority="2294" operator="equal">
      <formula>"연"</formula>
    </cfRule>
    <cfRule type="cellIs" dxfId="7308" priority="2295" operator="equal">
      <formula>"연"</formula>
    </cfRule>
    <cfRule type="cellIs" dxfId="7307" priority="2296" operator="equal">
      <formula>"연"</formula>
    </cfRule>
    <cfRule type="cellIs" dxfId="7306" priority="2297" operator="equal">
      <formula>"연"</formula>
    </cfRule>
    <cfRule type="cellIs" dxfId="7305" priority="2298" operator="equal">
      <formula>"연"</formula>
    </cfRule>
    <cfRule type="cellIs" dxfId="7304" priority="2299" operator="equal">
      <formula>"연"</formula>
    </cfRule>
    <cfRule type="cellIs" dxfId="7303" priority="2300" operator="equal">
      <formula>"연"</formula>
    </cfRule>
    <cfRule type="cellIs" dxfId="7302" priority="2301" operator="equal">
      <formula>"연"</formula>
    </cfRule>
    <cfRule type="cellIs" dxfId="7301" priority="2302" operator="equal">
      <formula>"연"</formula>
    </cfRule>
    <cfRule type="cellIs" dxfId="7300" priority="2303" operator="equal">
      <formula>"연"</formula>
    </cfRule>
    <cfRule type="cellIs" dxfId="7299" priority="2304" operator="equal">
      <formula>"연"</formula>
    </cfRule>
  </conditionalFormatting>
  <conditionalFormatting sqref="AC33:AD33">
    <cfRule type="cellIs" dxfId="7298" priority="1838" operator="equal">
      <formula>"연"</formula>
    </cfRule>
    <cfRule type="cellIs" dxfId="7297" priority="1839" operator="equal">
      <formula>"연"</formula>
    </cfRule>
  </conditionalFormatting>
  <conditionalFormatting sqref="AC35:AD35">
    <cfRule type="cellIs" dxfId="7296" priority="1392" operator="equal">
      <formula>"연"</formula>
    </cfRule>
    <cfRule type="cellIs" dxfId="7295" priority="1393" operator="equal">
      <formula>"연"</formula>
    </cfRule>
  </conditionalFormatting>
  <conditionalFormatting sqref="AD11:AD12">
    <cfRule type="cellIs" dxfId="7294" priority="356" operator="equal">
      <formula>"연"</formula>
    </cfRule>
    <cfRule type="cellIs" dxfId="7293" priority="357" operator="equal">
      <formula>"연"</formula>
    </cfRule>
    <cfRule type="cellIs" dxfId="7292" priority="358" operator="equal">
      <formula>"연"</formula>
    </cfRule>
    <cfRule type="cellIs" dxfId="7291" priority="359" operator="equal">
      <formula>"연"</formula>
    </cfRule>
    <cfRule type="cellIs" dxfId="7290" priority="360" operator="equal">
      <formula>"연"</formula>
    </cfRule>
    <cfRule type="cellIs" dxfId="7289" priority="361" operator="equal">
      <formula>"연"</formula>
    </cfRule>
    <cfRule type="cellIs" dxfId="7288" priority="362" operator="equal">
      <formula>"연"</formula>
    </cfRule>
    <cfRule type="cellIs" dxfId="7287" priority="363" operator="equal">
      <formula>"연"</formula>
    </cfRule>
  </conditionalFormatting>
  <conditionalFormatting sqref="AD29">
    <cfRule type="cellIs" dxfId="7286" priority="310" operator="equal">
      <formula>"연"</formula>
    </cfRule>
    <cfRule type="cellIs" dxfId="7285" priority="311" operator="equal">
      <formula>"연"</formula>
    </cfRule>
    <cfRule type="cellIs" dxfId="7284" priority="312" operator="equal">
      <formula>"연"</formula>
    </cfRule>
    <cfRule type="cellIs" dxfId="7283" priority="313" operator="equal">
      <formula>"연"</formula>
    </cfRule>
    <cfRule type="cellIs" dxfId="7282" priority="314" operator="equal">
      <formula>"연"</formula>
    </cfRule>
    <cfRule type="cellIs" dxfId="7281" priority="315" operator="equal">
      <formula>"연"</formula>
    </cfRule>
    <cfRule type="cellIs" dxfId="7280" priority="316" operator="equal">
      <formula>"연"</formula>
    </cfRule>
    <cfRule type="cellIs" dxfId="7279" priority="317" operator="equal">
      <formula>"연"</formula>
    </cfRule>
  </conditionalFormatting>
  <conditionalFormatting sqref="AD33">
    <cfRule type="cellIs" dxfId="7278" priority="2269" operator="equal">
      <formula>"연"</formula>
    </cfRule>
    <cfRule type="cellIs" dxfId="7277" priority="2270" operator="equal">
      <formula>"연"</formula>
    </cfRule>
    <cfRule type="cellIs" dxfId="7276" priority="2271" operator="equal">
      <formula>"연"</formula>
    </cfRule>
    <cfRule type="cellIs" dxfId="7275" priority="2272" operator="equal">
      <formula>"연"</formula>
    </cfRule>
    <cfRule type="cellIs" dxfId="7274" priority="2273" operator="equal">
      <formula>"연"</formula>
    </cfRule>
    <cfRule type="cellIs" dxfId="7273" priority="2274" operator="equal">
      <formula>"연"</formula>
    </cfRule>
    <cfRule type="cellIs" dxfId="7272" priority="2275" operator="equal">
      <formula>"연"</formula>
    </cfRule>
    <cfRule type="cellIs" dxfId="7271" priority="2276" operator="equal">
      <formula>"연"</formula>
    </cfRule>
    <cfRule type="cellIs" dxfId="7270" priority="2277" operator="equal">
      <formula>"연"</formula>
    </cfRule>
    <cfRule type="cellIs" dxfId="7269" priority="2278" operator="equal">
      <formula>"연"</formula>
    </cfRule>
    <cfRule type="cellIs" dxfId="7268" priority="2279" operator="equal">
      <formula>"연"</formula>
    </cfRule>
    <cfRule type="cellIs" dxfId="7267" priority="2280" operator="equal">
      <formula>"연"</formula>
    </cfRule>
    <cfRule type="cellIs" dxfId="7266" priority="2281" operator="equal">
      <formula>"연"</formula>
    </cfRule>
    <cfRule type="cellIs" dxfId="7265" priority="2282" operator="equal">
      <formula>"연"</formula>
    </cfRule>
    <cfRule type="cellIs" dxfId="7264" priority="2283" operator="equal">
      <formula>"연"</formula>
    </cfRule>
    <cfRule type="cellIs" dxfId="7263" priority="2284" operator="equal">
      <formula>"연"</formula>
    </cfRule>
    <cfRule type="cellIs" dxfId="7262" priority="2285" operator="equal">
      <formula>"연"</formula>
    </cfRule>
    <cfRule type="cellIs" dxfId="7261" priority="2286" operator="equal">
      <formula>"연"</formula>
    </cfRule>
  </conditionalFormatting>
  <conditionalFormatting sqref="AD34">
    <cfRule type="cellIs" dxfId="7260" priority="2789" operator="equal">
      <formula>"연"</formula>
    </cfRule>
    <cfRule type="cellIs" dxfId="7259" priority="2790" operator="equal">
      <formula>"연"</formula>
    </cfRule>
    <cfRule type="cellIs" dxfId="7258" priority="2791" operator="equal">
      <formula>"연"</formula>
    </cfRule>
    <cfRule type="cellIs" dxfId="7257" priority="2792" operator="equal">
      <formula>"연"</formula>
    </cfRule>
    <cfRule type="cellIs" dxfId="7256" priority="2793" operator="equal">
      <formula>"연"</formula>
    </cfRule>
    <cfRule type="cellIs" dxfId="7255" priority="2794" operator="equal">
      <formula>"연"</formula>
    </cfRule>
    <cfRule type="cellIs" dxfId="7254" priority="2795" operator="equal">
      <formula>"연"</formula>
    </cfRule>
    <cfRule type="cellIs" dxfId="7253" priority="2796" operator="equal">
      <formula>"연"</formula>
    </cfRule>
    <cfRule type="cellIs" dxfId="7252" priority="2797" operator="equal">
      <formula>"연"</formula>
    </cfRule>
    <cfRule type="cellIs" dxfId="7251" priority="2798" operator="equal">
      <formula>"연"</formula>
    </cfRule>
    <cfRule type="cellIs" dxfId="7250" priority="2799" operator="equal">
      <formula>"연"</formula>
    </cfRule>
    <cfRule type="cellIs" dxfId="7249" priority="2800" operator="equal">
      <formula>"연"</formula>
    </cfRule>
    <cfRule type="cellIs" dxfId="7248" priority="2801" operator="equal">
      <formula>"연"</formula>
    </cfRule>
    <cfRule type="cellIs" dxfId="7247" priority="2802" operator="equal">
      <formula>"연"</formula>
    </cfRule>
    <cfRule type="cellIs" dxfId="7246" priority="2803" operator="equal">
      <formula>"연"</formula>
    </cfRule>
    <cfRule type="cellIs" dxfId="7245" priority="2804" operator="equal">
      <formula>"연"</formula>
    </cfRule>
    <cfRule type="cellIs" dxfId="7244" priority="2805" operator="equal">
      <formula>"연"</formula>
    </cfRule>
    <cfRule type="cellIs" dxfId="7243" priority="2806" operator="equal">
      <formula>"연"</formula>
    </cfRule>
    <cfRule type="cellIs" dxfId="7242" priority="2807" operator="equal">
      <formula>"연"</formula>
    </cfRule>
    <cfRule type="cellIs" dxfId="7241" priority="2808" operator="equal">
      <formula>"연"</formula>
    </cfRule>
    <cfRule type="cellIs" dxfId="7240" priority="2809" operator="equal">
      <formula>"연"</formula>
    </cfRule>
    <cfRule type="cellIs" dxfId="7239" priority="2810" operator="equal">
      <formula>"연"</formula>
    </cfRule>
    <cfRule type="cellIs" dxfId="7238" priority="2811" operator="equal">
      <formula>"연"</formula>
    </cfRule>
    <cfRule type="cellIs" dxfId="7237" priority="2812" operator="equal">
      <formula>"연"</formula>
    </cfRule>
    <cfRule type="cellIs" dxfId="7236" priority="2813" operator="equal">
      <formula>"연"</formula>
    </cfRule>
    <cfRule type="cellIs" dxfId="7235" priority="2814" operator="equal">
      <formula>"연"</formula>
    </cfRule>
    <cfRule type="cellIs" dxfId="7234" priority="2815" operator="equal">
      <formula>"연"</formula>
    </cfRule>
    <cfRule type="cellIs" dxfId="7233" priority="2816" operator="equal">
      <formula>"연"</formula>
    </cfRule>
  </conditionalFormatting>
  <conditionalFormatting sqref="AD35">
    <cfRule type="cellIs" dxfId="7232" priority="1377" operator="equal">
      <formula>"연"</formula>
    </cfRule>
    <cfRule type="cellIs" dxfId="7231" priority="1378" operator="equal">
      <formula>"연"</formula>
    </cfRule>
    <cfRule type="cellIs" dxfId="7230" priority="1379" operator="equal">
      <formula>"연"</formula>
    </cfRule>
    <cfRule type="cellIs" dxfId="7229" priority="1380" operator="equal">
      <formula>"연"</formula>
    </cfRule>
    <cfRule type="cellIs" dxfId="7228" priority="1381" operator="equal">
      <formula>"연"</formula>
    </cfRule>
    <cfRule type="cellIs" dxfId="7227" priority="1382" operator="equal">
      <formula>"연"</formula>
    </cfRule>
    <cfRule type="cellIs" dxfId="7226" priority="1383" operator="equal">
      <formula>"연"</formula>
    </cfRule>
    <cfRule type="cellIs" dxfId="7225" priority="1384" operator="equal">
      <formula>"연"</formula>
    </cfRule>
    <cfRule type="cellIs" dxfId="7224" priority="1385" operator="equal">
      <formula>"연"</formula>
    </cfRule>
    <cfRule type="cellIs" dxfId="7223" priority="1386" operator="equal">
      <formula>"연"</formula>
    </cfRule>
    <cfRule type="cellIs" dxfId="7222" priority="1387" operator="equal">
      <formula>"연"</formula>
    </cfRule>
    <cfRule type="cellIs" dxfId="7221" priority="1388" operator="equal">
      <formula>"연"</formula>
    </cfRule>
    <cfRule type="cellIs" dxfId="7220" priority="1389" operator="equal">
      <formula>"연"</formula>
    </cfRule>
    <cfRule type="cellIs" dxfId="7219" priority="1390" operator="equal">
      <formula>"연"</formula>
    </cfRule>
    <cfRule type="cellIs" dxfId="7218" priority="1391" operator="equal">
      <formula>"연"</formula>
    </cfRule>
    <cfRule type="cellIs" dxfId="7217" priority="1395" operator="equal">
      <formula>"연"</formula>
    </cfRule>
  </conditionalFormatting>
  <conditionalFormatting sqref="AD35:AD36">
    <cfRule type="cellIs" dxfId="7216" priority="1394" operator="equal">
      <formula>"연"</formula>
    </cfRule>
  </conditionalFormatting>
  <conditionalFormatting sqref="AD36">
    <cfRule type="cellIs" dxfId="7215" priority="1788" operator="equal">
      <formula>"연"</formula>
    </cfRule>
    <cfRule type="cellIs" dxfId="7214" priority="1789" operator="equal">
      <formula>"연"</formula>
    </cfRule>
    <cfRule type="cellIs" dxfId="7213" priority="1790" operator="equal">
      <formula>"연"</formula>
    </cfRule>
    <cfRule type="cellIs" dxfId="7212" priority="1791" operator="equal">
      <formula>"연"</formula>
    </cfRule>
    <cfRule type="cellIs" dxfId="7211" priority="1792" operator="equal">
      <formula>"연"</formula>
    </cfRule>
    <cfRule type="cellIs" dxfId="7210" priority="1793" operator="equal">
      <formula>"연"</formula>
    </cfRule>
    <cfRule type="cellIs" dxfId="7209" priority="1794" operator="equal">
      <formula>"연"</formula>
    </cfRule>
    <cfRule type="cellIs" dxfId="7208" priority="1795" operator="equal">
      <formula>"연"</formula>
    </cfRule>
    <cfRule type="cellIs" dxfId="7207" priority="1796" operator="equal">
      <formula>"연"</formula>
    </cfRule>
    <cfRule type="cellIs" dxfId="7206" priority="1797" operator="equal">
      <formula>"연"</formula>
    </cfRule>
    <cfRule type="cellIs" dxfId="7205" priority="1798" operator="equal">
      <formula>"연"</formula>
    </cfRule>
    <cfRule type="cellIs" dxfId="7204" priority="1799" operator="equal">
      <formula>"연"</formula>
    </cfRule>
    <cfRule type="cellIs" dxfId="7203" priority="1800" operator="equal">
      <formula>"연"</formula>
    </cfRule>
    <cfRule type="cellIs" dxfId="7202" priority="1801" operator="equal">
      <formula>"연"</formula>
    </cfRule>
    <cfRule type="cellIs" dxfId="7201" priority="1802" operator="equal">
      <formula>"연"</formula>
    </cfRule>
    <cfRule type="cellIs" dxfId="7200" priority="1803" operator="equal">
      <formula>"연"</formula>
    </cfRule>
    <cfRule type="cellIs" dxfId="7199" priority="1804" operator="equal">
      <formula>"연"</formula>
    </cfRule>
    <cfRule type="cellIs" dxfId="7198" priority="1805" operator="equal">
      <formula>"연"</formula>
    </cfRule>
    <cfRule type="cellIs" dxfId="7197" priority="1806" operator="equal">
      <formula>"연"</formula>
    </cfRule>
    <cfRule type="cellIs" dxfId="7196" priority="1807" operator="equal">
      <formula>"연"</formula>
    </cfRule>
    <cfRule type="cellIs" dxfId="7195" priority="1808" operator="equal">
      <formula>"연"</formula>
    </cfRule>
    <cfRule type="cellIs" dxfId="7194" priority="1809" operator="equal">
      <formula>"연"</formula>
    </cfRule>
    <cfRule type="cellIs" dxfId="7193" priority="1810" operator="equal">
      <formula>"연"</formula>
    </cfRule>
    <cfRule type="cellIs" dxfId="7192" priority="1811" operator="equal">
      <formula>"연"</formula>
    </cfRule>
    <cfRule type="cellIs" dxfId="7191" priority="1812" operator="equal">
      <formula>"연"</formula>
    </cfRule>
  </conditionalFormatting>
  <conditionalFormatting sqref="AD36:AE36">
    <cfRule type="cellIs" dxfId="7190" priority="1813" operator="equal">
      <formula>"연"</formula>
    </cfRule>
    <cfRule type="cellIs" dxfId="7189" priority="1814" operator="equal">
      <formula>"연"</formula>
    </cfRule>
  </conditionalFormatting>
  <conditionalFormatting sqref="AD34:AF34">
    <cfRule type="cellIs" dxfId="7188" priority="2788" operator="equal">
      <formula>"연"</formula>
    </cfRule>
  </conditionalFormatting>
  <conditionalFormatting sqref="AD35:AF35">
    <cfRule type="cellIs" dxfId="7187" priority="1375" operator="equal">
      <formula>"연"</formula>
    </cfRule>
  </conditionalFormatting>
  <conditionalFormatting sqref="AE9">
    <cfRule type="cellIs" dxfId="7186" priority="230" operator="equal">
      <formula>"연"</formula>
    </cfRule>
    <cfRule type="cellIs" dxfId="7185" priority="231" operator="equal">
      <formula>"연"</formula>
    </cfRule>
    <cfRule type="cellIs" dxfId="7184" priority="232" operator="equal">
      <formula>"연"</formula>
    </cfRule>
    <cfRule type="cellIs" dxfId="7183" priority="233" operator="equal">
      <formula>"연"</formula>
    </cfRule>
    <cfRule type="cellIs" dxfId="7182" priority="234" operator="equal">
      <formula>"연"</formula>
    </cfRule>
    <cfRule type="cellIs" dxfId="7181" priority="235" operator="equal">
      <formula>"연"</formula>
    </cfRule>
    <cfRule type="cellIs" dxfId="7180" priority="236" operator="equal">
      <formula>"연"</formula>
    </cfRule>
    <cfRule type="cellIs" dxfId="7179" priority="237" operator="equal">
      <formula>"연"</formula>
    </cfRule>
  </conditionalFormatting>
  <conditionalFormatting sqref="AE15">
    <cfRule type="cellIs" dxfId="7178" priority="326" operator="equal">
      <formula>"연"</formula>
    </cfRule>
    <cfRule type="cellIs" dxfId="7177" priority="327" operator="equal">
      <formula>"연"</formula>
    </cfRule>
    <cfRule type="cellIs" dxfId="7176" priority="328" operator="equal">
      <formula>"연"</formula>
    </cfRule>
    <cfRule type="cellIs" dxfId="7175" priority="329" operator="equal">
      <formula>"연"</formula>
    </cfRule>
    <cfRule type="cellIs" dxfId="7174" priority="330" operator="equal">
      <formula>"연"</formula>
    </cfRule>
    <cfRule type="cellIs" dxfId="7173" priority="331" operator="equal">
      <formula>"연"</formula>
    </cfRule>
    <cfRule type="cellIs" dxfId="7172" priority="332" operator="equal">
      <formula>"연"</formula>
    </cfRule>
    <cfRule type="cellIs" dxfId="7171" priority="333" operator="equal">
      <formula>"연"</formula>
    </cfRule>
  </conditionalFormatting>
  <conditionalFormatting sqref="AE32">
    <cfRule type="cellIs" dxfId="7170" priority="206" operator="equal">
      <formula>"연"</formula>
    </cfRule>
    <cfRule type="cellIs" dxfId="7169" priority="207" operator="equal">
      <formula>"연"</formula>
    </cfRule>
    <cfRule type="cellIs" dxfId="7168" priority="208" operator="equal">
      <formula>"연"</formula>
    </cfRule>
    <cfRule type="cellIs" dxfId="7167" priority="209" operator="equal">
      <formula>"연"</formula>
    </cfRule>
    <cfRule type="cellIs" dxfId="7166" priority="210" operator="equal">
      <formula>"연"</formula>
    </cfRule>
    <cfRule type="cellIs" dxfId="7165" priority="211" operator="equal">
      <formula>"연"</formula>
    </cfRule>
    <cfRule type="cellIs" dxfId="7164" priority="212" operator="equal">
      <formula>"연"</formula>
    </cfRule>
    <cfRule type="cellIs" dxfId="7163" priority="213" operator="equal">
      <formula>"연"</formula>
    </cfRule>
  </conditionalFormatting>
  <conditionalFormatting sqref="AE33">
    <cfRule type="cellIs" dxfId="7162" priority="1762" operator="equal">
      <formula>"연"</formula>
    </cfRule>
    <cfRule type="cellIs" dxfId="7161" priority="1763" operator="equal">
      <formula>"연"</formula>
    </cfRule>
    <cfRule type="cellIs" dxfId="7160" priority="1764" operator="equal">
      <formula>"연"</formula>
    </cfRule>
    <cfRule type="cellIs" dxfId="7159" priority="1765" operator="equal">
      <formula>"연"</formula>
    </cfRule>
    <cfRule type="cellIs" dxfId="7158" priority="1766" operator="equal">
      <formula>"연"</formula>
    </cfRule>
    <cfRule type="cellIs" dxfId="7157" priority="1767" operator="equal">
      <formula>"연"</formula>
    </cfRule>
    <cfRule type="cellIs" dxfId="7156" priority="1768" operator="equal">
      <formula>"연"</formula>
    </cfRule>
    <cfRule type="cellIs" dxfId="7155" priority="1769" operator="equal">
      <formula>"연"</formula>
    </cfRule>
    <cfRule type="cellIs" dxfId="7154" priority="1770" operator="equal">
      <formula>"연"</formula>
    </cfRule>
    <cfRule type="cellIs" dxfId="7153" priority="1771" operator="equal">
      <formula>"연"</formula>
    </cfRule>
    <cfRule type="cellIs" dxfId="7152" priority="1772" operator="equal">
      <formula>"연"</formula>
    </cfRule>
    <cfRule type="cellIs" dxfId="7151" priority="1773" operator="equal">
      <formula>"연"</formula>
    </cfRule>
    <cfRule type="cellIs" dxfId="7150" priority="1774" operator="equal">
      <formula>"연"</formula>
    </cfRule>
    <cfRule type="cellIs" dxfId="7149" priority="1775" operator="equal">
      <formula>"연"</formula>
    </cfRule>
    <cfRule type="cellIs" dxfId="7148" priority="1776" operator="equal">
      <formula>"연"</formula>
    </cfRule>
    <cfRule type="cellIs" dxfId="7147" priority="1777" operator="equal">
      <formula>"연"</formula>
    </cfRule>
    <cfRule type="cellIs" dxfId="7146" priority="1778" operator="equal">
      <formula>"연"</formula>
    </cfRule>
    <cfRule type="cellIs" dxfId="7145" priority="1779" operator="equal">
      <formula>"연"</formula>
    </cfRule>
    <cfRule type="cellIs" dxfId="7144" priority="1780" operator="equal">
      <formula>"연"</formula>
    </cfRule>
    <cfRule type="cellIs" dxfId="7143" priority="1781" operator="equal">
      <formula>"연"</formula>
    </cfRule>
    <cfRule type="cellIs" dxfId="7142" priority="1782" operator="equal">
      <formula>"연"</formula>
    </cfRule>
    <cfRule type="cellIs" dxfId="7141" priority="1783" operator="equal">
      <formula>"연"</formula>
    </cfRule>
    <cfRule type="cellIs" dxfId="7140" priority="1784" operator="equal">
      <formula>"연"</formula>
    </cfRule>
    <cfRule type="cellIs" dxfId="7139" priority="1785" operator="equal">
      <formula>"연"</formula>
    </cfRule>
  </conditionalFormatting>
  <conditionalFormatting sqref="AE33:AE34">
    <cfRule type="cellIs" dxfId="7138" priority="1786" operator="equal">
      <formula>"연"</formula>
    </cfRule>
    <cfRule type="cellIs" dxfId="7137" priority="1787" operator="equal">
      <formula>"연"</formula>
    </cfRule>
  </conditionalFormatting>
  <conditionalFormatting sqref="AE34">
    <cfRule type="cellIs" dxfId="7136" priority="2762" operator="equal">
      <formula>"연"</formula>
    </cfRule>
    <cfRule type="cellIs" dxfId="7135" priority="2763" operator="equal">
      <formula>"연"</formula>
    </cfRule>
    <cfRule type="cellIs" dxfId="7134" priority="2764" operator="equal">
      <formula>"연"</formula>
    </cfRule>
    <cfRule type="cellIs" dxfId="7133" priority="2765" operator="equal">
      <formula>"연"</formula>
    </cfRule>
    <cfRule type="cellIs" dxfId="7132" priority="2766" operator="equal">
      <formula>"연"</formula>
    </cfRule>
    <cfRule type="cellIs" dxfId="7131" priority="2767" operator="equal">
      <formula>"연"</formula>
    </cfRule>
    <cfRule type="cellIs" dxfId="7130" priority="2768" operator="equal">
      <formula>"연"</formula>
    </cfRule>
    <cfRule type="cellIs" dxfId="7129" priority="2769" operator="equal">
      <formula>"연"</formula>
    </cfRule>
    <cfRule type="cellIs" dxfId="7128" priority="2770" operator="equal">
      <formula>"연"</formula>
    </cfRule>
    <cfRule type="cellIs" dxfId="7127" priority="2771" operator="equal">
      <formula>"연"</formula>
    </cfRule>
    <cfRule type="cellIs" dxfId="7126" priority="2772" operator="equal">
      <formula>"연"</formula>
    </cfRule>
    <cfRule type="cellIs" dxfId="7125" priority="2773" operator="equal">
      <formula>"연"</formula>
    </cfRule>
    <cfRule type="cellIs" dxfId="7124" priority="2774" operator="equal">
      <formula>"연"</formula>
    </cfRule>
    <cfRule type="cellIs" dxfId="7123" priority="2775" operator="equal">
      <formula>"연"</formula>
    </cfRule>
    <cfRule type="cellIs" dxfId="7122" priority="2776" operator="equal">
      <formula>"연"</formula>
    </cfRule>
    <cfRule type="cellIs" dxfId="7121" priority="2777" operator="equal">
      <formula>"연"</formula>
    </cfRule>
    <cfRule type="cellIs" dxfId="7120" priority="2778" operator="equal">
      <formula>"연"</formula>
    </cfRule>
    <cfRule type="cellIs" dxfId="7119" priority="2779" operator="equal">
      <formula>"연"</formula>
    </cfRule>
    <cfRule type="cellIs" dxfId="7118" priority="2780" operator="equal">
      <formula>"연"</formula>
    </cfRule>
    <cfRule type="cellIs" dxfId="7117" priority="2781" operator="equal">
      <formula>"연"</formula>
    </cfRule>
    <cfRule type="cellIs" dxfId="7116" priority="2782" operator="equal">
      <formula>"연"</formula>
    </cfRule>
    <cfRule type="cellIs" dxfId="7115" priority="2783" operator="equal">
      <formula>"연"</formula>
    </cfRule>
    <cfRule type="cellIs" dxfId="7114" priority="2784" operator="equal">
      <formula>"연"</formula>
    </cfRule>
    <cfRule type="cellIs" dxfId="7113" priority="2785" operator="equal">
      <formula>"연"</formula>
    </cfRule>
    <cfRule type="cellIs" dxfId="7112" priority="2786" operator="equal">
      <formula>"연"</formula>
    </cfRule>
    <cfRule type="cellIs" dxfId="7111" priority="2787" operator="equal">
      <formula>"연"</formula>
    </cfRule>
  </conditionalFormatting>
  <conditionalFormatting sqref="AE35">
    <cfRule type="cellIs" dxfId="7110" priority="1357" operator="equal">
      <formula>"연"</formula>
    </cfRule>
    <cfRule type="cellIs" dxfId="7109" priority="1358" operator="equal">
      <formula>"연"</formula>
    </cfRule>
    <cfRule type="cellIs" dxfId="7108" priority="1359" operator="equal">
      <formula>"연"</formula>
    </cfRule>
    <cfRule type="cellIs" dxfId="7107" priority="1360" operator="equal">
      <formula>"연"</formula>
    </cfRule>
    <cfRule type="cellIs" dxfId="7106" priority="1361" operator="equal">
      <formula>"연"</formula>
    </cfRule>
    <cfRule type="cellIs" dxfId="7105" priority="1362" operator="equal">
      <formula>"연"</formula>
    </cfRule>
    <cfRule type="cellIs" dxfId="7104" priority="1363" operator="equal">
      <formula>"연"</formula>
    </cfRule>
    <cfRule type="cellIs" dxfId="7103" priority="1364" operator="equal">
      <formula>"연"</formula>
    </cfRule>
    <cfRule type="cellIs" dxfId="7102" priority="1365" operator="equal">
      <formula>"연"</formula>
    </cfRule>
    <cfRule type="cellIs" dxfId="7101" priority="1366" operator="equal">
      <formula>"연"</formula>
    </cfRule>
    <cfRule type="cellIs" dxfId="7100" priority="1367" operator="equal">
      <formula>"연"</formula>
    </cfRule>
    <cfRule type="cellIs" dxfId="7099" priority="1368" operator="equal">
      <formula>"연"</formula>
    </cfRule>
    <cfRule type="cellIs" dxfId="7098" priority="1369" operator="equal">
      <formula>"연"</formula>
    </cfRule>
    <cfRule type="cellIs" dxfId="7097" priority="1370" operator="equal">
      <formula>"연"</formula>
    </cfRule>
    <cfRule type="cellIs" dxfId="7096" priority="1371" operator="equal">
      <formula>"연"</formula>
    </cfRule>
    <cfRule type="cellIs" dxfId="7095" priority="1372" operator="equal">
      <formula>"연"</formula>
    </cfRule>
    <cfRule type="cellIs" dxfId="7094" priority="1373" operator="equal">
      <formula>"연"</formula>
    </cfRule>
    <cfRule type="cellIs" dxfId="7093" priority="1374" operator="equal">
      <formula>"연"</formula>
    </cfRule>
    <cfRule type="cellIs" dxfId="7092" priority="1376" operator="equal">
      <formula>"연"</formula>
    </cfRule>
  </conditionalFormatting>
  <conditionalFormatting sqref="AE36">
    <cfRule type="cellIs" dxfId="7091" priority="2251" operator="equal">
      <formula>"연"</formula>
    </cfRule>
    <cfRule type="cellIs" dxfId="7090" priority="2252" operator="equal">
      <formula>"연"</formula>
    </cfRule>
    <cfRule type="cellIs" dxfId="7089" priority="2253" operator="equal">
      <formula>"연"</formula>
    </cfRule>
    <cfRule type="cellIs" dxfId="7088" priority="2254" operator="equal">
      <formula>"연"</formula>
    </cfRule>
    <cfRule type="cellIs" dxfId="7087" priority="2255" operator="equal">
      <formula>"연"</formula>
    </cfRule>
    <cfRule type="cellIs" dxfId="7086" priority="2256" operator="equal">
      <formula>"연"</formula>
    </cfRule>
    <cfRule type="cellIs" dxfId="7085" priority="2257" operator="equal">
      <formula>"연"</formula>
    </cfRule>
    <cfRule type="cellIs" dxfId="7084" priority="2258" operator="equal">
      <formula>"연"</formula>
    </cfRule>
    <cfRule type="cellIs" dxfId="7083" priority="2259" operator="equal">
      <formula>"연"</formula>
    </cfRule>
    <cfRule type="cellIs" dxfId="7082" priority="2260" operator="equal">
      <formula>"연"</formula>
    </cfRule>
    <cfRule type="cellIs" dxfId="7081" priority="2261" operator="equal">
      <formula>"연"</formula>
    </cfRule>
    <cfRule type="cellIs" dxfId="7080" priority="2262" operator="equal">
      <formula>"연"</formula>
    </cfRule>
    <cfRule type="cellIs" dxfId="7079" priority="2263" operator="equal">
      <formula>"연"</formula>
    </cfRule>
    <cfRule type="cellIs" dxfId="7078" priority="2264" operator="equal">
      <formula>"연"</formula>
    </cfRule>
    <cfRule type="cellIs" dxfId="7077" priority="2265" operator="equal">
      <formula>"연"</formula>
    </cfRule>
    <cfRule type="cellIs" dxfId="7076" priority="2266" operator="equal">
      <formula>"연"</formula>
    </cfRule>
    <cfRule type="cellIs" dxfId="7075" priority="2267" operator="equal">
      <formula>"연"</formula>
    </cfRule>
    <cfRule type="cellIs" dxfId="7074" priority="2268" operator="equal">
      <formula>"연"</formula>
    </cfRule>
  </conditionalFormatting>
  <conditionalFormatting sqref="AE33:AF33">
    <cfRule type="cellIs" dxfId="7073" priority="1760" operator="equal">
      <formula>"연"</formula>
    </cfRule>
    <cfRule type="cellIs" dxfId="7072" priority="1761" operator="equal">
      <formula>"연"</formula>
    </cfRule>
  </conditionalFormatting>
  <conditionalFormatting sqref="AF6">
    <cfRule type="cellIs" dxfId="7071" priority="302" operator="equal">
      <formula>"연"</formula>
    </cfRule>
    <cfRule type="cellIs" dxfId="7070" priority="303" operator="equal">
      <formula>"연"</formula>
    </cfRule>
    <cfRule type="cellIs" dxfId="7069" priority="304" operator="equal">
      <formula>"연"</formula>
    </cfRule>
    <cfRule type="cellIs" dxfId="7068" priority="305" operator="equal">
      <formula>"연"</formula>
    </cfRule>
    <cfRule type="cellIs" dxfId="7067" priority="306" operator="equal">
      <formula>"연"</formula>
    </cfRule>
    <cfRule type="cellIs" dxfId="7066" priority="307" operator="equal">
      <formula>"연"</formula>
    </cfRule>
    <cfRule type="cellIs" dxfId="7065" priority="308" operator="equal">
      <formula>"연"</formula>
    </cfRule>
    <cfRule type="cellIs" dxfId="7064" priority="309" operator="equal">
      <formula>"연"</formula>
    </cfRule>
  </conditionalFormatting>
  <conditionalFormatting sqref="AF12">
    <cfRule type="cellIs" dxfId="7063" priority="294" operator="equal">
      <formula>"연"</formula>
    </cfRule>
    <cfRule type="cellIs" dxfId="7062" priority="295" operator="equal">
      <formula>"연"</formula>
    </cfRule>
    <cfRule type="cellIs" dxfId="7061" priority="296" operator="equal">
      <formula>"연"</formula>
    </cfRule>
    <cfRule type="cellIs" dxfId="7060" priority="297" operator="equal">
      <formula>"연"</formula>
    </cfRule>
    <cfRule type="cellIs" dxfId="7059" priority="298" operator="equal">
      <formula>"연"</formula>
    </cfRule>
    <cfRule type="cellIs" dxfId="7058" priority="299" operator="equal">
      <formula>"연"</formula>
    </cfRule>
    <cfRule type="cellIs" dxfId="7057" priority="300" operator="equal">
      <formula>"연"</formula>
    </cfRule>
    <cfRule type="cellIs" dxfId="7056" priority="301" operator="equal">
      <formula>"연"</formula>
    </cfRule>
  </conditionalFormatting>
  <conditionalFormatting sqref="AF33">
    <cfRule type="cellIs" dxfId="7055" priority="1736" operator="equal">
      <formula>"연"</formula>
    </cfRule>
    <cfRule type="cellIs" dxfId="7054" priority="1737" operator="equal">
      <formula>"연"</formula>
    </cfRule>
    <cfRule type="cellIs" dxfId="7053" priority="1738" operator="equal">
      <formula>"연"</formula>
    </cfRule>
    <cfRule type="cellIs" dxfId="7052" priority="1739" operator="equal">
      <formula>"연"</formula>
    </cfRule>
    <cfRule type="cellIs" dxfId="7051" priority="1740" operator="equal">
      <formula>"연"</formula>
    </cfRule>
    <cfRule type="cellIs" dxfId="7050" priority="1741" operator="equal">
      <formula>"연"</formula>
    </cfRule>
    <cfRule type="cellIs" dxfId="7049" priority="1742" operator="equal">
      <formula>"연"</formula>
    </cfRule>
    <cfRule type="cellIs" dxfId="7048" priority="1743" operator="equal">
      <formula>"연"</formula>
    </cfRule>
    <cfRule type="cellIs" dxfId="7047" priority="1744" operator="equal">
      <formula>"연"</formula>
    </cfRule>
    <cfRule type="cellIs" dxfId="7046" priority="1745" operator="equal">
      <formula>"연"</formula>
    </cfRule>
    <cfRule type="cellIs" dxfId="7045" priority="1746" operator="equal">
      <formula>"연"</formula>
    </cfRule>
    <cfRule type="cellIs" dxfId="7044" priority="1747" operator="equal">
      <formula>"연"</formula>
    </cfRule>
    <cfRule type="cellIs" dxfId="7043" priority="1748" operator="equal">
      <formula>"연"</formula>
    </cfRule>
    <cfRule type="cellIs" dxfId="7042" priority="1749" operator="equal">
      <formula>"연"</formula>
    </cfRule>
    <cfRule type="cellIs" dxfId="7041" priority="1750" operator="equal">
      <formula>"연"</formula>
    </cfRule>
    <cfRule type="cellIs" dxfId="7040" priority="1751" operator="equal">
      <formula>"연"</formula>
    </cfRule>
    <cfRule type="cellIs" dxfId="7039" priority="1752" operator="equal">
      <formula>"연"</formula>
    </cfRule>
    <cfRule type="cellIs" dxfId="7038" priority="1753" operator="equal">
      <formula>"연"</formula>
    </cfRule>
    <cfRule type="cellIs" dxfId="7037" priority="1754" operator="equal">
      <formula>"연"</formula>
    </cfRule>
    <cfRule type="cellIs" dxfId="7036" priority="1755" operator="equal">
      <formula>"연"</formula>
    </cfRule>
    <cfRule type="cellIs" dxfId="7035" priority="1756" operator="equal">
      <formula>"연"</formula>
    </cfRule>
    <cfRule type="cellIs" dxfId="7034" priority="1757" operator="equal">
      <formula>"연"</formula>
    </cfRule>
    <cfRule type="cellIs" dxfId="7033" priority="1758" operator="equal">
      <formula>"연"</formula>
    </cfRule>
    <cfRule type="cellIs" dxfId="7032" priority="1759" operator="equal">
      <formula>"연"</formula>
    </cfRule>
  </conditionalFormatting>
  <conditionalFormatting sqref="AF34">
    <cfRule type="cellIs" dxfId="7031" priority="2928" operator="equal">
      <formula>"연"</formula>
    </cfRule>
    <cfRule type="cellIs" dxfId="7030" priority="2929" operator="equal">
      <formula>"연"</formula>
    </cfRule>
    <cfRule type="cellIs" dxfId="7029" priority="2930" operator="equal">
      <formula>"연"</formula>
    </cfRule>
    <cfRule type="cellIs" dxfId="7028" priority="2931" operator="equal">
      <formula>"연"</formula>
    </cfRule>
    <cfRule type="cellIs" dxfId="7027" priority="2932" operator="equal">
      <formula>"연"</formula>
    </cfRule>
    <cfRule type="cellIs" dxfId="7026" priority="2933" operator="equal">
      <formula>"연"</formula>
    </cfRule>
    <cfRule type="cellIs" dxfId="7025" priority="2934" operator="equal">
      <formula>"연"</formula>
    </cfRule>
    <cfRule type="cellIs" dxfId="7024" priority="2935" operator="equal">
      <formula>"연"</formula>
    </cfRule>
    <cfRule type="cellIs" dxfId="7023" priority="2936" operator="equal">
      <formula>"연"</formula>
    </cfRule>
    <cfRule type="cellIs" dxfId="7022" priority="2937" operator="equal">
      <formula>"연"</formula>
    </cfRule>
    <cfRule type="cellIs" dxfId="7021" priority="2938" operator="equal">
      <formula>"연"</formula>
    </cfRule>
    <cfRule type="cellIs" dxfId="7020" priority="2939" operator="equal">
      <formula>"연"</formula>
    </cfRule>
    <cfRule type="cellIs" dxfId="7019" priority="2940" operator="equal">
      <formula>"연"</formula>
    </cfRule>
    <cfRule type="cellIs" dxfId="7018" priority="2941" operator="equal">
      <formula>"연"</formula>
    </cfRule>
    <cfRule type="cellIs" dxfId="7017" priority="2942" operator="equal">
      <formula>"연"</formula>
    </cfRule>
    <cfRule type="cellIs" dxfId="7016" priority="2943" operator="equal">
      <formula>"연"</formula>
    </cfRule>
    <cfRule type="cellIs" dxfId="7015" priority="2944" operator="equal">
      <formula>"연"</formula>
    </cfRule>
    <cfRule type="cellIs" dxfId="7014" priority="2945" operator="equal">
      <formula>"연"</formula>
    </cfRule>
    <cfRule type="cellIs" dxfId="7013" priority="2946" operator="equal">
      <formula>"연"</formula>
    </cfRule>
    <cfRule type="cellIs" dxfId="7012" priority="2947" operator="equal">
      <formula>"연"</formula>
    </cfRule>
    <cfRule type="cellIs" dxfId="7011" priority="2948" operator="equal">
      <formula>"연"</formula>
    </cfRule>
    <cfRule type="cellIs" dxfId="7010" priority="2949" operator="equal">
      <formula>"연"</formula>
    </cfRule>
    <cfRule type="cellIs" dxfId="7009" priority="2950" operator="equal">
      <formula>"연"</formula>
    </cfRule>
    <cfRule type="cellIs" dxfId="7008" priority="2951" operator="equal">
      <formula>"연"</formula>
    </cfRule>
    <cfRule type="cellIs" dxfId="7007" priority="2952" operator="equal">
      <formula>"연"</formula>
    </cfRule>
    <cfRule type="cellIs" dxfId="7006" priority="2953" operator="equal">
      <formula>"연"</formula>
    </cfRule>
    <cfRule type="cellIs" dxfId="7005" priority="2954" operator="equal">
      <formula>"연"</formula>
    </cfRule>
  </conditionalFormatting>
  <conditionalFormatting sqref="AF35">
    <cfRule type="cellIs" dxfId="7004" priority="2232" operator="equal">
      <formula>"연"</formula>
    </cfRule>
    <cfRule type="cellIs" dxfId="7003" priority="2233" operator="equal">
      <formula>"연"</formula>
    </cfRule>
    <cfRule type="cellIs" dxfId="7002" priority="2234" operator="equal">
      <formula>"연"</formula>
    </cfRule>
    <cfRule type="cellIs" dxfId="7001" priority="2235" operator="equal">
      <formula>"연"</formula>
    </cfRule>
    <cfRule type="cellIs" dxfId="7000" priority="2236" operator="equal">
      <formula>"연"</formula>
    </cfRule>
    <cfRule type="cellIs" dxfId="6999" priority="2237" operator="equal">
      <formula>"연"</formula>
    </cfRule>
    <cfRule type="cellIs" dxfId="6998" priority="2238" operator="equal">
      <formula>"연"</formula>
    </cfRule>
    <cfRule type="cellIs" dxfId="6997" priority="2239" operator="equal">
      <formula>"연"</formula>
    </cfRule>
    <cfRule type="cellIs" dxfId="6996" priority="2240" operator="equal">
      <formula>"연"</formula>
    </cfRule>
    <cfRule type="cellIs" dxfId="6995" priority="2241" operator="equal">
      <formula>"연"</formula>
    </cfRule>
    <cfRule type="cellIs" dxfId="6994" priority="2242" operator="equal">
      <formula>"연"</formula>
    </cfRule>
    <cfRule type="cellIs" dxfId="6993" priority="2243" operator="equal">
      <formula>"연"</formula>
    </cfRule>
    <cfRule type="cellIs" dxfId="6992" priority="2244" operator="equal">
      <formula>"연"</formula>
    </cfRule>
    <cfRule type="cellIs" dxfId="6991" priority="2245" operator="equal">
      <formula>"연"</formula>
    </cfRule>
    <cfRule type="cellIs" dxfId="6990" priority="2246" operator="equal">
      <formula>"연"</formula>
    </cfRule>
    <cfRule type="cellIs" dxfId="6989" priority="2247" operator="equal">
      <formula>"연"</formula>
    </cfRule>
    <cfRule type="cellIs" dxfId="6988" priority="2248" operator="equal">
      <formula>"연"</formula>
    </cfRule>
    <cfRule type="cellIs" dxfId="6987" priority="2249" operator="equal">
      <formula>"연"</formula>
    </cfRule>
    <cfRule type="cellIs" dxfId="6986" priority="2250" operator="equal">
      <formula>"연"</formula>
    </cfRule>
  </conditionalFormatting>
  <conditionalFormatting sqref="AF36">
    <cfRule type="cellIs" dxfId="6985" priority="1260" operator="equal">
      <formula>"연"</formula>
    </cfRule>
    <cfRule type="cellIs" dxfId="6984" priority="1261" operator="equal">
      <formula>"연"</formula>
    </cfRule>
    <cfRule type="cellIs" dxfId="6983" priority="1262" operator="equal">
      <formula>"연"</formula>
    </cfRule>
    <cfRule type="cellIs" dxfId="6982" priority="1263" operator="equal">
      <formula>"연"</formula>
    </cfRule>
    <cfRule type="cellIs" dxfId="6981" priority="1264" operator="equal">
      <formula>"연"</formula>
    </cfRule>
    <cfRule type="cellIs" dxfId="6980" priority="1265" operator="equal">
      <formula>"연"</formula>
    </cfRule>
    <cfRule type="cellIs" dxfId="6979" priority="1266" operator="equal">
      <formula>"연"</formula>
    </cfRule>
    <cfRule type="cellIs" dxfId="6978" priority="1267" operator="equal">
      <formula>"연"</formula>
    </cfRule>
    <cfRule type="cellIs" dxfId="6977" priority="1268" operator="equal">
      <formula>"연"</formula>
    </cfRule>
    <cfRule type="cellIs" dxfId="6976" priority="1269" operator="equal">
      <formula>"연"</formula>
    </cfRule>
    <cfRule type="cellIs" dxfId="6975" priority="1270" operator="equal">
      <formula>"연"</formula>
    </cfRule>
    <cfRule type="cellIs" dxfId="6974" priority="1271" operator="equal">
      <formula>"연"</formula>
    </cfRule>
    <cfRule type="cellIs" dxfId="6973" priority="1272" operator="equal">
      <formula>"연"</formula>
    </cfRule>
    <cfRule type="cellIs" dxfId="6972" priority="1273" operator="equal">
      <formula>"연"</formula>
    </cfRule>
    <cfRule type="cellIs" dxfId="6971" priority="1274" operator="equal">
      <formula>"연"</formula>
    </cfRule>
    <cfRule type="cellIs" dxfId="6970" priority="1275" operator="equal">
      <formula>"연"</formula>
    </cfRule>
    <cfRule type="cellIs" dxfId="6969" priority="1276" operator="equal">
      <formula>"연"</formula>
    </cfRule>
    <cfRule type="cellIs" dxfId="6968" priority="1277" operator="equal">
      <formula>"연"</formula>
    </cfRule>
    <cfRule type="cellIs" dxfId="6967" priority="1278" operator="equal">
      <formula>"연"</formula>
    </cfRule>
    <cfRule type="cellIs" dxfId="6966" priority="1279" operator="equal">
      <formula>"연"</formula>
    </cfRule>
  </conditionalFormatting>
  <conditionalFormatting sqref="AF33:AH33">
    <cfRule type="cellIs" dxfId="6965" priority="1734" operator="equal">
      <formula>"연"</formula>
    </cfRule>
    <cfRule type="cellIs" dxfId="6964" priority="1735" operator="equal">
      <formula>"연"</formula>
    </cfRule>
  </conditionalFormatting>
  <conditionalFormatting sqref="AG10">
    <cfRule type="cellIs" dxfId="6963" priority="278" operator="equal">
      <formula>"연"</formula>
    </cfRule>
    <cfRule type="cellIs" dxfId="6962" priority="279" operator="equal">
      <formula>"연"</formula>
    </cfRule>
    <cfRule type="cellIs" dxfId="6961" priority="280" operator="equal">
      <formula>"연"</formula>
    </cfRule>
    <cfRule type="cellIs" dxfId="6960" priority="281" operator="equal">
      <formula>"연"</formula>
    </cfRule>
    <cfRule type="cellIs" dxfId="6959" priority="282" operator="equal">
      <formula>"연"</formula>
    </cfRule>
    <cfRule type="cellIs" dxfId="6958" priority="283" operator="equal">
      <formula>"연"</formula>
    </cfRule>
    <cfRule type="cellIs" dxfId="6957" priority="284" operator="equal">
      <formula>"연"</formula>
    </cfRule>
    <cfRule type="cellIs" dxfId="6956" priority="285" operator="equal">
      <formula>"연"</formula>
    </cfRule>
  </conditionalFormatting>
  <conditionalFormatting sqref="AG17">
    <cfRule type="cellIs" dxfId="6955" priority="270" operator="equal">
      <formula>"연"</formula>
    </cfRule>
    <cfRule type="cellIs" dxfId="6954" priority="271" operator="equal">
      <formula>"연"</formula>
    </cfRule>
    <cfRule type="cellIs" dxfId="6953" priority="272" operator="equal">
      <formula>"연"</formula>
    </cfRule>
    <cfRule type="cellIs" dxfId="6952" priority="273" operator="equal">
      <formula>"연"</formula>
    </cfRule>
    <cfRule type="cellIs" dxfId="6951" priority="274" operator="equal">
      <formula>"연"</formula>
    </cfRule>
    <cfRule type="cellIs" dxfId="6950" priority="275" operator="equal">
      <formula>"연"</formula>
    </cfRule>
    <cfRule type="cellIs" dxfId="6949" priority="276" operator="equal">
      <formula>"연"</formula>
    </cfRule>
    <cfRule type="cellIs" dxfId="6948" priority="277" operator="equal">
      <formula>"연"</formula>
    </cfRule>
  </conditionalFormatting>
  <conditionalFormatting sqref="AG31">
    <cfRule type="cellIs" dxfId="6947" priority="214" operator="equal">
      <formula>"연"</formula>
    </cfRule>
    <cfRule type="cellIs" dxfId="6946" priority="215" operator="equal">
      <formula>"연"</formula>
    </cfRule>
    <cfRule type="cellIs" dxfId="6945" priority="216" operator="equal">
      <formula>"연"</formula>
    </cfRule>
    <cfRule type="cellIs" dxfId="6944" priority="217" operator="equal">
      <formula>"연"</formula>
    </cfRule>
    <cfRule type="cellIs" dxfId="6943" priority="218" operator="equal">
      <formula>"연"</formula>
    </cfRule>
    <cfRule type="cellIs" dxfId="6942" priority="219" operator="equal">
      <formula>"연"</formula>
    </cfRule>
    <cfRule type="cellIs" dxfId="6941" priority="220" operator="equal">
      <formula>"연"</formula>
    </cfRule>
    <cfRule type="cellIs" dxfId="6940" priority="221" operator="equal">
      <formula>"연"</formula>
    </cfRule>
  </conditionalFormatting>
  <conditionalFormatting sqref="AG33">
    <cfRule type="cellIs" dxfId="6939" priority="1708" operator="equal">
      <formula>"연"</formula>
    </cfRule>
    <cfRule type="cellIs" dxfId="6938" priority="1709" operator="equal">
      <formula>"연"</formula>
    </cfRule>
    <cfRule type="cellIs" dxfId="6937" priority="1710" operator="equal">
      <formula>"연"</formula>
    </cfRule>
    <cfRule type="cellIs" dxfId="6936" priority="1711" operator="equal">
      <formula>"연"</formula>
    </cfRule>
    <cfRule type="cellIs" dxfId="6935" priority="1712" operator="equal">
      <formula>"연"</formula>
    </cfRule>
    <cfRule type="cellIs" dxfId="6934" priority="1713" operator="equal">
      <formula>"연"</formula>
    </cfRule>
    <cfRule type="cellIs" dxfId="6933" priority="1714" operator="equal">
      <formula>"연"</formula>
    </cfRule>
    <cfRule type="cellIs" dxfId="6932" priority="1715" operator="equal">
      <formula>"연"</formula>
    </cfRule>
    <cfRule type="cellIs" dxfId="6931" priority="1716" operator="equal">
      <formula>"연"</formula>
    </cfRule>
    <cfRule type="cellIs" dxfId="6930" priority="1717" operator="equal">
      <formula>"연"</formula>
    </cfRule>
    <cfRule type="cellIs" dxfId="6929" priority="1718" operator="equal">
      <formula>"연"</formula>
    </cfRule>
    <cfRule type="cellIs" dxfId="6928" priority="1719" operator="equal">
      <formula>"연"</formula>
    </cfRule>
    <cfRule type="cellIs" dxfId="6927" priority="1720" operator="equal">
      <formula>"연"</formula>
    </cfRule>
    <cfRule type="cellIs" dxfId="6926" priority="1721" operator="equal">
      <formula>"연"</formula>
    </cfRule>
    <cfRule type="cellIs" dxfId="6925" priority="1722" operator="equal">
      <formula>"연"</formula>
    </cfRule>
    <cfRule type="cellIs" dxfId="6924" priority="1723" operator="equal">
      <formula>"연"</formula>
    </cfRule>
    <cfRule type="cellIs" dxfId="6923" priority="1724" operator="equal">
      <formula>"연"</formula>
    </cfRule>
    <cfRule type="cellIs" dxfId="6922" priority="1725" operator="equal">
      <formula>"연"</formula>
    </cfRule>
    <cfRule type="cellIs" dxfId="6921" priority="1726" operator="equal">
      <formula>"연"</formula>
    </cfRule>
    <cfRule type="cellIs" dxfId="6920" priority="1727" operator="equal">
      <formula>"연"</formula>
    </cfRule>
    <cfRule type="cellIs" dxfId="6919" priority="1728" operator="equal">
      <formula>"연"</formula>
    </cfRule>
    <cfRule type="cellIs" dxfId="6918" priority="1729" operator="equal">
      <formula>"연"</formula>
    </cfRule>
    <cfRule type="cellIs" dxfId="6917" priority="1730" operator="equal">
      <formula>"연"</formula>
    </cfRule>
    <cfRule type="cellIs" dxfId="6916" priority="1731" operator="equal">
      <formula>"연"</formula>
    </cfRule>
    <cfRule type="cellIs" dxfId="6915" priority="1732" operator="equal">
      <formula>"연"</formula>
    </cfRule>
    <cfRule type="cellIs" dxfId="6914" priority="1733" operator="equal">
      <formula>"연"</formula>
    </cfRule>
  </conditionalFormatting>
  <conditionalFormatting sqref="AG34">
    <cfRule type="cellIs" dxfId="6913" priority="2632" operator="equal">
      <formula>"연"</formula>
    </cfRule>
    <cfRule type="cellIs" dxfId="6912" priority="2633" operator="equal">
      <formula>"연"</formula>
    </cfRule>
    <cfRule type="cellIs" dxfId="6911" priority="2634" operator="equal">
      <formula>"연"</formula>
    </cfRule>
    <cfRule type="cellIs" dxfId="6910" priority="2635" operator="equal">
      <formula>"연"</formula>
    </cfRule>
    <cfRule type="cellIs" dxfId="6909" priority="2636" operator="equal">
      <formula>"연"</formula>
    </cfRule>
    <cfRule type="cellIs" dxfId="6908" priority="2637" operator="equal">
      <formula>"연"</formula>
    </cfRule>
    <cfRule type="cellIs" dxfId="6907" priority="2638" operator="equal">
      <formula>"연"</formula>
    </cfRule>
    <cfRule type="cellIs" dxfId="6906" priority="2639" operator="equal">
      <formula>"연"</formula>
    </cfRule>
    <cfRule type="cellIs" dxfId="6905" priority="2640" operator="equal">
      <formula>"연"</formula>
    </cfRule>
    <cfRule type="cellIs" dxfId="6904" priority="2641" operator="equal">
      <formula>"연"</formula>
    </cfRule>
    <cfRule type="cellIs" dxfId="6903" priority="2642" operator="equal">
      <formula>"연"</formula>
    </cfRule>
    <cfRule type="cellIs" dxfId="6902" priority="2643" operator="equal">
      <formula>"연"</formula>
    </cfRule>
    <cfRule type="cellIs" dxfId="6901" priority="2644" operator="equal">
      <formula>"연"</formula>
    </cfRule>
    <cfRule type="cellIs" dxfId="6900" priority="2645" operator="equal">
      <formula>"연"</formula>
    </cfRule>
    <cfRule type="cellIs" dxfId="6899" priority="2646" operator="equal">
      <formula>"연"</formula>
    </cfRule>
    <cfRule type="cellIs" dxfId="6898" priority="2647" operator="equal">
      <formula>"연"</formula>
    </cfRule>
    <cfRule type="cellIs" dxfId="6897" priority="2648" operator="equal">
      <formula>"연"</formula>
    </cfRule>
    <cfRule type="cellIs" dxfId="6896" priority="2649" operator="equal">
      <formula>"연"</formula>
    </cfRule>
    <cfRule type="cellIs" dxfId="6895" priority="2650" operator="equal">
      <formula>"연"</formula>
    </cfRule>
  </conditionalFormatting>
  <conditionalFormatting sqref="AG35">
    <cfRule type="cellIs" dxfId="6894" priority="1339" operator="equal">
      <formula>"연"</formula>
    </cfRule>
    <cfRule type="cellIs" dxfId="6893" priority="1340" operator="equal">
      <formula>"연"</formula>
    </cfRule>
    <cfRule type="cellIs" dxfId="6892" priority="1341" operator="equal">
      <formula>"연"</formula>
    </cfRule>
    <cfRule type="cellIs" dxfId="6891" priority="1342" operator="equal">
      <formula>"연"</formula>
    </cfRule>
    <cfRule type="cellIs" dxfId="6890" priority="1343" operator="equal">
      <formula>"연"</formula>
    </cfRule>
    <cfRule type="cellIs" dxfId="6889" priority="1344" operator="equal">
      <formula>"연"</formula>
    </cfRule>
    <cfRule type="cellIs" dxfId="6888" priority="1345" operator="equal">
      <formula>"연"</formula>
    </cfRule>
    <cfRule type="cellIs" dxfId="6887" priority="1346" operator="equal">
      <formula>"연"</formula>
    </cfRule>
    <cfRule type="cellIs" dxfId="6886" priority="1347" operator="equal">
      <formula>"연"</formula>
    </cfRule>
    <cfRule type="cellIs" dxfId="6885" priority="1348" operator="equal">
      <formula>"연"</formula>
    </cfRule>
    <cfRule type="cellIs" dxfId="6884" priority="1349" operator="equal">
      <formula>"연"</formula>
    </cfRule>
    <cfRule type="cellIs" dxfId="6883" priority="1350" operator="equal">
      <formula>"연"</formula>
    </cfRule>
    <cfRule type="cellIs" dxfId="6882" priority="1351" operator="equal">
      <formula>"연"</formula>
    </cfRule>
    <cfRule type="cellIs" dxfId="6881" priority="1352" operator="equal">
      <formula>"연"</formula>
    </cfRule>
    <cfRule type="cellIs" dxfId="6880" priority="1353" operator="equal">
      <formula>"연"</formula>
    </cfRule>
    <cfRule type="cellIs" dxfId="6879" priority="1354" operator="equal">
      <formula>"연"</formula>
    </cfRule>
    <cfRule type="cellIs" dxfId="6878" priority="1355" operator="equal">
      <formula>"연"</formula>
    </cfRule>
    <cfRule type="cellIs" dxfId="6877" priority="1356" operator="equal">
      <formula>"연"</formula>
    </cfRule>
  </conditionalFormatting>
  <conditionalFormatting sqref="AG36">
    <cfRule type="cellIs" dxfId="6876" priority="2214" operator="equal">
      <formula>"연"</formula>
    </cfRule>
    <cfRule type="cellIs" dxfId="6875" priority="2215" operator="equal">
      <formula>"연"</formula>
    </cfRule>
    <cfRule type="cellIs" dxfId="6874" priority="2216" operator="equal">
      <formula>"연"</formula>
    </cfRule>
    <cfRule type="cellIs" dxfId="6873" priority="2217" operator="equal">
      <formula>"연"</formula>
    </cfRule>
    <cfRule type="cellIs" dxfId="6872" priority="2218" operator="equal">
      <formula>"연"</formula>
    </cfRule>
    <cfRule type="cellIs" dxfId="6871" priority="2219" operator="equal">
      <formula>"연"</formula>
    </cfRule>
    <cfRule type="cellIs" dxfId="6870" priority="2220" operator="equal">
      <formula>"연"</formula>
    </cfRule>
    <cfRule type="cellIs" dxfId="6869" priority="2221" operator="equal">
      <formula>"연"</formula>
    </cfRule>
    <cfRule type="cellIs" dxfId="6868" priority="2222" operator="equal">
      <formula>"연"</formula>
    </cfRule>
    <cfRule type="cellIs" dxfId="6867" priority="2223" operator="equal">
      <formula>"연"</formula>
    </cfRule>
    <cfRule type="cellIs" dxfId="6866" priority="2224" operator="equal">
      <formula>"연"</formula>
    </cfRule>
    <cfRule type="cellIs" dxfId="6865" priority="2225" operator="equal">
      <formula>"연"</formula>
    </cfRule>
    <cfRule type="cellIs" dxfId="6864" priority="2226" operator="equal">
      <formula>"연"</formula>
    </cfRule>
    <cfRule type="cellIs" dxfId="6863" priority="2227" operator="equal">
      <formula>"연"</formula>
    </cfRule>
    <cfRule type="cellIs" dxfId="6862" priority="2228" operator="equal">
      <formula>"연"</formula>
    </cfRule>
    <cfRule type="cellIs" dxfId="6861" priority="2229" operator="equal">
      <formula>"연"</formula>
    </cfRule>
    <cfRule type="cellIs" dxfId="6860" priority="2230" operator="equal">
      <formula>"연"</formula>
    </cfRule>
    <cfRule type="cellIs" dxfId="6859" priority="2231" operator="equal">
      <formula>"연"</formula>
    </cfRule>
  </conditionalFormatting>
  <conditionalFormatting sqref="AG34:AI34">
    <cfRule type="cellIs" dxfId="6858" priority="2630" operator="equal">
      <formula>"연"</formula>
    </cfRule>
  </conditionalFormatting>
  <conditionalFormatting sqref="AG35:AI35">
    <cfRule type="cellIs" dxfId="6857" priority="1335" operator="equal">
      <formula>"연"</formula>
    </cfRule>
    <cfRule type="cellIs" dxfId="6856" priority="1336" operator="equal">
      <formula>"연"</formula>
    </cfRule>
  </conditionalFormatting>
  <conditionalFormatting sqref="AG36:AI36">
    <cfRule type="cellIs" dxfId="6855" priority="1706" operator="equal">
      <formula>"연"</formula>
    </cfRule>
    <cfRule type="cellIs" dxfId="6854" priority="1707" operator="equal">
      <formula>"연"</formula>
    </cfRule>
  </conditionalFormatting>
  <conditionalFormatting sqref="AH20">
    <cfRule type="cellIs" dxfId="6853" priority="318" operator="equal">
      <formula>"연"</formula>
    </cfRule>
    <cfRule type="cellIs" dxfId="6852" priority="319" operator="equal">
      <formula>"연"</formula>
    </cfRule>
    <cfRule type="cellIs" dxfId="6851" priority="320" operator="equal">
      <formula>"연"</formula>
    </cfRule>
    <cfRule type="cellIs" dxfId="6850" priority="321" operator="equal">
      <formula>"연"</formula>
    </cfRule>
    <cfRule type="cellIs" dxfId="6849" priority="322" operator="equal">
      <formula>"연"</formula>
    </cfRule>
    <cfRule type="cellIs" dxfId="6848" priority="323" operator="equal">
      <formula>"연"</formula>
    </cfRule>
    <cfRule type="cellIs" dxfId="6847" priority="324" operator="equal">
      <formula>"연"</formula>
    </cfRule>
    <cfRule type="cellIs" dxfId="6846" priority="325" operator="equal">
      <formula>"연"</formula>
    </cfRule>
  </conditionalFormatting>
  <conditionalFormatting sqref="AH30">
    <cfRule type="cellIs" dxfId="6845" priority="222" operator="equal">
      <formula>"연"</formula>
    </cfRule>
    <cfRule type="cellIs" dxfId="6844" priority="223" operator="equal">
      <formula>"연"</formula>
    </cfRule>
    <cfRule type="cellIs" dxfId="6843" priority="224" operator="equal">
      <formula>"연"</formula>
    </cfRule>
    <cfRule type="cellIs" dxfId="6842" priority="225" operator="equal">
      <formula>"연"</formula>
    </cfRule>
    <cfRule type="cellIs" dxfId="6841" priority="226" operator="equal">
      <formula>"연"</formula>
    </cfRule>
    <cfRule type="cellIs" dxfId="6840" priority="227" operator="equal">
      <formula>"연"</formula>
    </cfRule>
    <cfRule type="cellIs" dxfId="6839" priority="228" operator="equal">
      <formula>"연"</formula>
    </cfRule>
    <cfRule type="cellIs" dxfId="6838" priority="229" operator="equal">
      <formula>"연"</formula>
    </cfRule>
  </conditionalFormatting>
  <conditionalFormatting sqref="AH33">
    <cfRule type="cellIs" dxfId="6837" priority="2196" operator="equal">
      <formula>"연"</formula>
    </cfRule>
    <cfRule type="cellIs" dxfId="6836" priority="2197" operator="equal">
      <formula>"연"</formula>
    </cfRule>
    <cfRule type="cellIs" dxfId="6835" priority="2198" operator="equal">
      <formula>"연"</formula>
    </cfRule>
    <cfRule type="cellIs" dxfId="6834" priority="2199" operator="equal">
      <formula>"연"</formula>
    </cfRule>
    <cfRule type="cellIs" dxfId="6833" priority="2200" operator="equal">
      <formula>"연"</formula>
    </cfRule>
    <cfRule type="cellIs" dxfId="6832" priority="2201" operator="equal">
      <formula>"연"</formula>
    </cfRule>
    <cfRule type="cellIs" dxfId="6831" priority="2202" operator="equal">
      <formula>"연"</formula>
    </cfRule>
    <cfRule type="cellIs" dxfId="6830" priority="2203" operator="equal">
      <formula>"연"</formula>
    </cfRule>
    <cfRule type="cellIs" dxfId="6829" priority="2204" operator="equal">
      <formula>"연"</formula>
    </cfRule>
    <cfRule type="cellIs" dxfId="6828" priority="2205" operator="equal">
      <formula>"연"</formula>
    </cfRule>
    <cfRule type="cellIs" dxfId="6827" priority="2206" operator="equal">
      <formula>"연"</formula>
    </cfRule>
    <cfRule type="cellIs" dxfId="6826" priority="2207" operator="equal">
      <formula>"연"</formula>
    </cfRule>
    <cfRule type="cellIs" dxfId="6825" priority="2208" operator="equal">
      <formula>"연"</formula>
    </cfRule>
    <cfRule type="cellIs" dxfId="6824" priority="2209" operator="equal">
      <formula>"연"</formula>
    </cfRule>
    <cfRule type="cellIs" dxfId="6823" priority="2210" operator="equal">
      <formula>"연"</formula>
    </cfRule>
    <cfRule type="cellIs" dxfId="6822" priority="2211" operator="equal">
      <formula>"연"</formula>
    </cfRule>
    <cfRule type="cellIs" dxfId="6821" priority="2213" operator="equal">
      <formula>"연"</formula>
    </cfRule>
  </conditionalFormatting>
  <conditionalFormatting sqref="AH33:AH34">
    <cfRule type="cellIs" dxfId="6820" priority="2212" operator="equal">
      <formula>"연"</formula>
    </cfRule>
  </conditionalFormatting>
  <conditionalFormatting sqref="AH34">
    <cfRule type="cellIs" dxfId="6819" priority="2613" operator="equal">
      <formula>"연"</formula>
    </cfRule>
    <cfRule type="cellIs" dxfId="6818" priority="2614" operator="equal">
      <formula>"연"</formula>
    </cfRule>
    <cfRule type="cellIs" dxfId="6817" priority="2615" operator="equal">
      <formula>"연"</formula>
    </cfRule>
    <cfRule type="cellIs" dxfId="6816" priority="2616" operator="equal">
      <formula>"연"</formula>
    </cfRule>
    <cfRule type="cellIs" dxfId="6815" priority="2617" operator="equal">
      <formula>"연"</formula>
    </cfRule>
    <cfRule type="cellIs" dxfId="6814" priority="2618" operator="equal">
      <formula>"연"</formula>
    </cfRule>
    <cfRule type="cellIs" dxfId="6813" priority="2619" operator="equal">
      <formula>"연"</formula>
    </cfRule>
    <cfRule type="cellIs" dxfId="6812" priority="2620" operator="equal">
      <formula>"연"</formula>
    </cfRule>
    <cfRule type="cellIs" dxfId="6811" priority="2621" operator="equal">
      <formula>"연"</formula>
    </cfRule>
    <cfRule type="cellIs" dxfId="6810" priority="2622" operator="equal">
      <formula>"연"</formula>
    </cfRule>
    <cfRule type="cellIs" dxfId="6809" priority="2623" operator="equal">
      <formula>"연"</formula>
    </cfRule>
    <cfRule type="cellIs" dxfId="6808" priority="2624" operator="equal">
      <formula>"연"</formula>
    </cfRule>
    <cfRule type="cellIs" dxfId="6807" priority="2625" operator="equal">
      <formula>"연"</formula>
    </cfRule>
    <cfRule type="cellIs" dxfId="6806" priority="2626" operator="equal">
      <formula>"연"</formula>
    </cfRule>
    <cfRule type="cellIs" dxfId="6805" priority="2627" operator="equal">
      <formula>"연"</formula>
    </cfRule>
    <cfRule type="cellIs" dxfId="6804" priority="2628" operator="equal">
      <formula>"연"</formula>
    </cfRule>
    <cfRule type="cellIs" dxfId="6803" priority="2629" operator="equal">
      <formula>"연"</formula>
    </cfRule>
    <cfRule type="cellIs" dxfId="6802" priority="2631" operator="equal">
      <formula>"연"</formula>
    </cfRule>
  </conditionalFormatting>
  <conditionalFormatting sqref="AH35">
    <cfRule type="cellIs" dxfId="6801" priority="1319" operator="equal">
      <formula>"연"</formula>
    </cfRule>
    <cfRule type="cellIs" dxfId="6800" priority="1320" operator="equal">
      <formula>"연"</formula>
    </cfRule>
    <cfRule type="cellIs" dxfId="6799" priority="1321" operator="equal">
      <formula>"연"</formula>
    </cfRule>
    <cfRule type="cellIs" dxfId="6798" priority="1322" operator="equal">
      <formula>"연"</formula>
    </cfRule>
    <cfRule type="cellIs" dxfId="6797" priority="1323" operator="equal">
      <formula>"연"</formula>
    </cfRule>
    <cfRule type="cellIs" dxfId="6796" priority="1324" operator="equal">
      <formula>"연"</formula>
    </cfRule>
    <cfRule type="cellIs" dxfId="6795" priority="1325" operator="equal">
      <formula>"연"</formula>
    </cfRule>
    <cfRule type="cellIs" dxfId="6794" priority="1326" operator="equal">
      <formula>"연"</formula>
    </cfRule>
    <cfRule type="cellIs" dxfId="6793" priority="1327" operator="equal">
      <formula>"연"</formula>
    </cfRule>
    <cfRule type="cellIs" dxfId="6792" priority="1328" operator="equal">
      <formula>"연"</formula>
    </cfRule>
    <cfRule type="cellIs" dxfId="6791" priority="1329" operator="equal">
      <formula>"연"</formula>
    </cfRule>
    <cfRule type="cellIs" dxfId="6790" priority="1330" operator="equal">
      <formula>"연"</formula>
    </cfRule>
    <cfRule type="cellIs" dxfId="6789" priority="1331" operator="equal">
      <formula>"연"</formula>
    </cfRule>
    <cfRule type="cellIs" dxfId="6788" priority="1332" operator="equal">
      <formula>"연"</formula>
    </cfRule>
    <cfRule type="cellIs" dxfId="6787" priority="1333" operator="equal">
      <formula>"연"</formula>
    </cfRule>
    <cfRule type="cellIs" dxfId="6786" priority="1334" operator="equal">
      <formula>"연"</formula>
    </cfRule>
    <cfRule type="cellIs" dxfId="6785" priority="1338" operator="equal">
      <formula>"연"</formula>
    </cfRule>
  </conditionalFormatting>
  <conditionalFormatting sqref="AH35:AH36">
    <cfRule type="cellIs" dxfId="6784" priority="1337" operator="equal">
      <formula>"연"</formula>
    </cfRule>
  </conditionalFormatting>
  <conditionalFormatting sqref="AH36">
    <cfRule type="cellIs" dxfId="6783" priority="1681" operator="equal">
      <formula>"연"</formula>
    </cfRule>
    <cfRule type="cellIs" dxfId="6782" priority="1682" operator="equal">
      <formula>"연"</formula>
    </cfRule>
    <cfRule type="cellIs" dxfId="6781" priority="1683" operator="equal">
      <formula>"연"</formula>
    </cfRule>
    <cfRule type="cellIs" dxfId="6780" priority="1684" operator="equal">
      <formula>"연"</formula>
    </cfRule>
    <cfRule type="cellIs" dxfId="6779" priority="1685" operator="equal">
      <formula>"연"</formula>
    </cfRule>
    <cfRule type="cellIs" dxfId="6778" priority="1686" operator="equal">
      <formula>"연"</formula>
    </cfRule>
    <cfRule type="cellIs" dxfId="6777" priority="1687" operator="equal">
      <formula>"연"</formula>
    </cfRule>
    <cfRule type="cellIs" dxfId="6776" priority="1688" operator="equal">
      <formula>"연"</formula>
    </cfRule>
    <cfRule type="cellIs" dxfId="6775" priority="1689" operator="equal">
      <formula>"연"</formula>
    </cfRule>
    <cfRule type="cellIs" dxfId="6774" priority="1690" operator="equal">
      <formula>"연"</formula>
    </cfRule>
    <cfRule type="cellIs" dxfId="6773" priority="1691" operator="equal">
      <formula>"연"</formula>
    </cfRule>
    <cfRule type="cellIs" dxfId="6772" priority="1692" operator="equal">
      <formula>"연"</formula>
    </cfRule>
    <cfRule type="cellIs" dxfId="6771" priority="1693" operator="equal">
      <formula>"연"</formula>
    </cfRule>
    <cfRule type="cellIs" dxfId="6770" priority="1694" operator="equal">
      <formula>"연"</formula>
    </cfRule>
    <cfRule type="cellIs" dxfId="6769" priority="1695" operator="equal">
      <formula>"연"</formula>
    </cfRule>
    <cfRule type="cellIs" dxfId="6768" priority="1696" operator="equal">
      <formula>"연"</formula>
    </cfRule>
    <cfRule type="cellIs" dxfId="6767" priority="1697" operator="equal">
      <formula>"연"</formula>
    </cfRule>
    <cfRule type="cellIs" dxfId="6766" priority="1698" operator="equal">
      <formula>"연"</formula>
    </cfRule>
    <cfRule type="cellIs" dxfId="6765" priority="1699" operator="equal">
      <formula>"연"</formula>
    </cfRule>
    <cfRule type="cellIs" dxfId="6764" priority="1700" operator="equal">
      <formula>"연"</formula>
    </cfRule>
    <cfRule type="cellIs" dxfId="6763" priority="1701" operator="equal">
      <formula>"연"</formula>
    </cfRule>
    <cfRule type="cellIs" dxfId="6762" priority="1702" operator="equal">
      <formula>"연"</formula>
    </cfRule>
    <cfRule type="cellIs" dxfId="6761" priority="1703" operator="equal">
      <formula>"연"</formula>
    </cfRule>
    <cfRule type="cellIs" dxfId="6760" priority="1704" operator="equal">
      <formula>"연"</formula>
    </cfRule>
    <cfRule type="cellIs" dxfId="6759" priority="1705" operator="equal">
      <formula>"연"</formula>
    </cfRule>
  </conditionalFormatting>
  <conditionalFormatting sqref="AI25:AI26">
    <cfRule type="cellIs" dxfId="6758" priority="525" operator="equal">
      <formula>"연"</formula>
    </cfRule>
  </conditionalFormatting>
  <conditionalFormatting sqref="AI33">
    <cfRule type="cellIs" dxfId="6757" priority="1471" operator="equal">
      <formula>"연"</formula>
    </cfRule>
    <cfRule type="cellIs" dxfId="6756" priority="1472" operator="equal">
      <formula>"연"</formula>
    </cfRule>
    <cfRule type="cellIs" dxfId="6755" priority="1473" operator="equal">
      <formula>"연"</formula>
    </cfRule>
    <cfRule type="cellIs" dxfId="6754" priority="1474" operator="equal">
      <formula>"연"</formula>
    </cfRule>
    <cfRule type="cellIs" dxfId="6753" priority="1475" operator="equal">
      <formula>"연"</formula>
    </cfRule>
    <cfRule type="cellIs" dxfId="6752" priority="1476" operator="equal">
      <formula>"연"</formula>
    </cfRule>
    <cfRule type="cellIs" dxfId="6751" priority="1477" operator="equal">
      <formula>"연"</formula>
    </cfRule>
    <cfRule type="cellIs" dxfId="6750" priority="1478" operator="equal">
      <formula>"연"</formula>
    </cfRule>
    <cfRule type="cellIs" dxfId="6749" priority="1479" operator="equal">
      <formula>"연"</formula>
    </cfRule>
    <cfRule type="cellIs" dxfId="6748" priority="1480" operator="equal">
      <formula>"연"</formula>
    </cfRule>
    <cfRule type="cellIs" dxfId="6747" priority="1481" operator="equal">
      <formula>"연"</formula>
    </cfRule>
    <cfRule type="cellIs" dxfId="6746" priority="1482" operator="equal">
      <formula>"연"</formula>
    </cfRule>
    <cfRule type="cellIs" dxfId="6745" priority="1483" operator="equal">
      <formula>"연"</formula>
    </cfRule>
    <cfRule type="cellIs" dxfId="6744" priority="1484" operator="equal">
      <formula>"연"</formula>
    </cfRule>
    <cfRule type="cellIs" dxfId="6743" priority="1485" operator="equal">
      <formula>"연"</formula>
    </cfRule>
    <cfRule type="cellIs" dxfId="6742" priority="1486" operator="equal">
      <formula>"연"</formula>
    </cfRule>
    <cfRule type="cellIs" dxfId="6741" priority="1487" operator="equal">
      <formula>"연"</formula>
    </cfRule>
    <cfRule type="cellIs" dxfId="6740" priority="1488" operator="equal">
      <formula>"연"</formula>
    </cfRule>
    <cfRule type="cellIs" dxfId="6739" priority="1489" operator="equal">
      <formula>"연"</formula>
    </cfRule>
    <cfRule type="cellIs" dxfId="6738" priority="1490" operator="equal">
      <formula>"연"</formula>
    </cfRule>
  </conditionalFormatting>
  <conditionalFormatting sqref="AI34">
    <cfRule type="cellIs" dxfId="6737" priority="2901" operator="equal">
      <formula>"연"</formula>
    </cfRule>
    <cfRule type="cellIs" dxfId="6736" priority="2902" operator="equal">
      <formula>"연"</formula>
    </cfRule>
    <cfRule type="cellIs" dxfId="6735" priority="2903" operator="equal">
      <formula>"연"</formula>
    </cfRule>
    <cfRule type="cellIs" dxfId="6734" priority="2904" operator="equal">
      <formula>"연"</formula>
    </cfRule>
    <cfRule type="cellIs" dxfId="6733" priority="2905" operator="equal">
      <formula>"연"</formula>
    </cfRule>
    <cfRule type="cellIs" dxfId="6732" priority="2906" operator="equal">
      <formula>"연"</formula>
    </cfRule>
    <cfRule type="cellIs" dxfId="6731" priority="2907" operator="equal">
      <formula>"연"</formula>
    </cfRule>
    <cfRule type="cellIs" dxfId="6730" priority="2908" operator="equal">
      <formula>"연"</formula>
    </cfRule>
    <cfRule type="cellIs" dxfId="6729" priority="2909" operator="equal">
      <formula>"연"</formula>
    </cfRule>
    <cfRule type="cellIs" dxfId="6728" priority="2910" operator="equal">
      <formula>"연"</formula>
    </cfRule>
    <cfRule type="cellIs" dxfId="6727" priority="2911" operator="equal">
      <formula>"연"</formula>
    </cfRule>
    <cfRule type="cellIs" dxfId="6726" priority="2912" operator="equal">
      <formula>"연"</formula>
    </cfRule>
    <cfRule type="cellIs" dxfId="6725" priority="2913" operator="equal">
      <formula>"연"</formula>
    </cfRule>
    <cfRule type="cellIs" dxfId="6724" priority="2914" operator="equal">
      <formula>"연"</formula>
    </cfRule>
    <cfRule type="cellIs" dxfId="6723" priority="2915" operator="equal">
      <formula>"연"</formula>
    </cfRule>
    <cfRule type="cellIs" dxfId="6722" priority="2916" operator="equal">
      <formula>"연"</formula>
    </cfRule>
    <cfRule type="cellIs" dxfId="6721" priority="2917" operator="equal">
      <formula>"연"</formula>
    </cfRule>
    <cfRule type="cellIs" dxfId="6720" priority="2918" operator="equal">
      <formula>"연"</formula>
    </cfRule>
    <cfRule type="cellIs" dxfId="6719" priority="2919" operator="equal">
      <formula>"연"</formula>
    </cfRule>
    <cfRule type="cellIs" dxfId="6718" priority="2920" operator="equal">
      <formula>"연"</formula>
    </cfRule>
    <cfRule type="cellIs" dxfId="6717" priority="2921" operator="equal">
      <formula>"연"</formula>
    </cfRule>
    <cfRule type="cellIs" dxfId="6716" priority="2922" operator="equal">
      <formula>"연"</formula>
    </cfRule>
    <cfRule type="cellIs" dxfId="6715" priority="2923" operator="equal">
      <formula>"연"</formula>
    </cfRule>
    <cfRule type="cellIs" dxfId="6714" priority="2924" operator="equal">
      <formula>"연"</formula>
    </cfRule>
    <cfRule type="cellIs" dxfId="6713" priority="2925" operator="equal">
      <formula>"연"</formula>
    </cfRule>
    <cfRule type="cellIs" dxfId="6712" priority="2926" operator="equal">
      <formula>"연"</formula>
    </cfRule>
    <cfRule type="cellIs" dxfId="6711" priority="2927" operator="equal">
      <formula>"연"</formula>
    </cfRule>
  </conditionalFormatting>
  <conditionalFormatting sqref="AI35">
    <cfRule type="cellIs" dxfId="6710" priority="1655" operator="equal">
      <formula>"연"</formula>
    </cfRule>
    <cfRule type="cellIs" dxfId="6709" priority="1656" operator="equal">
      <formula>"연"</formula>
    </cfRule>
    <cfRule type="cellIs" dxfId="6708" priority="1657" operator="equal">
      <formula>"연"</formula>
    </cfRule>
    <cfRule type="cellIs" dxfId="6707" priority="1658" operator="equal">
      <formula>"연"</formula>
    </cfRule>
    <cfRule type="cellIs" dxfId="6706" priority="1659" operator="equal">
      <formula>"연"</formula>
    </cfRule>
    <cfRule type="cellIs" dxfId="6705" priority="1660" operator="equal">
      <formula>"연"</formula>
    </cfRule>
    <cfRule type="cellIs" dxfId="6704" priority="1661" operator="equal">
      <formula>"연"</formula>
    </cfRule>
    <cfRule type="cellIs" dxfId="6703" priority="1662" operator="equal">
      <formula>"연"</formula>
    </cfRule>
    <cfRule type="cellIs" dxfId="6702" priority="1663" operator="equal">
      <formula>"연"</formula>
    </cfRule>
    <cfRule type="cellIs" dxfId="6701" priority="1664" operator="equal">
      <formula>"연"</formula>
    </cfRule>
    <cfRule type="cellIs" dxfId="6700" priority="1665" operator="equal">
      <formula>"연"</formula>
    </cfRule>
    <cfRule type="cellIs" dxfId="6699" priority="1666" operator="equal">
      <formula>"연"</formula>
    </cfRule>
    <cfRule type="cellIs" dxfId="6698" priority="1667" operator="equal">
      <formula>"연"</formula>
    </cfRule>
    <cfRule type="cellIs" dxfId="6697" priority="1668" operator="equal">
      <formula>"연"</formula>
    </cfRule>
    <cfRule type="cellIs" dxfId="6696" priority="1669" operator="equal">
      <formula>"연"</formula>
    </cfRule>
    <cfRule type="cellIs" dxfId="6695" priority="1670" operator="equal">
      <formula>"연"</formula>
    </cfRule>
    <cfRule type="cellIs" dxfId="6694" priority="1671" operator="equal">
      <formula>"연"</formula>
    </cfRule>
    <cfRule type="cellIs" dxfId="6693" priority="1672" operator="equal">
      <formula>"연"</formula>
    </cfRule>
    <cfRule type="cellIs" dxfId="6692" priority="1673" operator="equal">
      <formula>"연"</formula>
    </cfRule>
    <cfRule type="cellIs" dxfId="6691" priority="1674" operator="equal">
      <formula>"연"</formula>
    </cfRule>
    <cfRule type="cellIs" dxfId="6690" priority="1675" operator="equal">
      <formula>"연"</formula>
    </cfRule>
    <cfRule type="cellIs" dxfId="6689" priority="1676" operator="equal">
      <formula>"연"</formula>
    </cfRule>
    <cfRule type="cellIs" dxfId="6688" priority="1677" operator="equal">
      <formula>"연"</formula>
    </cfRule>
    <cfRule type="cellIs" dxfId="6687" priority="1678" operator="equal">
      <formula>"연"</formula>
    </cfRule>
  </conditionalFormatting>
  <conditionalFormatting sqref="AI36">
    <cfRule type="cellIs" dxfId="6686" priority="2178" operator="equal">
      <formula>"연"</formula>
    </cfRule>
    <cfRule type="cellIs" dxfId="6685" priority="2179" operator="equal">
      <formula>"연"</formula>
    </cfRule>
    <cfRule type="cellIs" dxfId="6684" priority="2180" operator="equal">
      <formula>"연"</formula>
    </cfRule>
    <cfRule type="cellIs" dxfId="6683" priority="2181" operator="equal">
      <formula>"연"</formula>
    </cfRule>
    <cfRule type="cellIs" dxfId="6682" priority="2182" operator="equal">
      <formula>"연"</formula>
    </cfRule>
    <cfRule type="cellIs" dxfId="6681" priority="2183" operator="equal">
      <formula>"연"</formula>
    </cfRule>
    <cfRule type="cellIs" dxfId="6680" priority="2184" operator="equal">
      <formula>"연"</formula>
    </cfRule>
    <cfRule type="cellIs" dxfId="6679" priority="2185" operator="equal">
      <formula>"연"</formula>
    </cfRule>
    <cfRule type="cellIs" dxfId="6678" priority="2186" operator="equal">
      <formula>"연"</formula>
    </cfRule>
    <cfRule type="cellIs" dxfId="6677" priority="2187" operator="equal">
      <formula>"연"</formula>
    </cfRule>
    <cfRule type="cellIs" dxfId="6676" priority="2188" operator="equal">
      <formula>"연"</formula>
    </cfRule>
    <cfRule type="cellIs" dxfId="6675" priority="2189" operator="equal">
      <formula>"연"</formula>
    </cfRule>
    <cfRule type="cellIs" dxfId="6674" priority="2190" operator="equal">
      <formula>"연"</formula>
    </cfRule>
    <cfRule type="cellIs" dxfId="6673" priority="2191" operator="equal">
      <formula>"연"</formula>
    </cfRule>
    <cfRule type="cellIs" dxfId="6672" priority="2192" operator="equal">
      <formula>"연"</formula>
    </cfRule>
    <cfRule type="cellIs" dxfId="6671" priority="2193" operator="equal">
      <formula>"연"</formula>
    </cfRule>
    <cfRule type="cellIs" dxfId="6670" priority="2195" operator="equal">
      <formula>"연"</formula>
    </cfRule>
  </conditionalFormatting>
  <conditionalFormatting sqref="AI36:AJ36">
    <cfRule type="cellIs" dxfId="6669" priority="2194" operator="equal">
      <formula>"연"</formula>
    </cfRule>
  </conditionalFormatting>
  <conditionalFormatting sqref="AI35:AK35">
    <cfRule type="cellIs" dxfId="6668" priority="1679" operator="equal">
      <formula>"연"</formula>
    </cfRule>
    <cfRule type="cellIs" dxfId="6667" priority="1680" operator="equal">
      <formula>"연"</formula>
    </cfRule>
  </conditionalFormatting>
  <conditionalFormatting sqref="AJ27">
    <cfRule type="cellIs" dxfId="6666" priority="524" operator="equal">
      <formula>"연"</formula>
    </cfRule>
  </conditionalFormatting>
  <conditionalFormatting sqref="AJ33">
    <cfRule type="cellIs" dxfId="6665" priority="1629" operator="equal">
      <formula>"연"</formula>
    </cfRule>
    <cfRule type="cellIs" dxfId="6664" priority="1630" operator="equal">
      <formula>"연"</formula>
    </cfRule>
    <cfRule type="cellIs" dxfId="6663" priority="1631" operator="equal">
      <formula>"연"</formula>
    </cfRule>
    <cfRule type="cellIs" dxfId="6662" priority="1632" operator="equal">
      <formula>"연"</formula>
    </cfRule>
    <cfRule type="cellIs" dxfId="6661" priority="1633" operator="equal">
      <formula>"연"</formula>
    </cfRule>
    <cfRule type="cellIs" dxfId="6660" priority="1634" operator="equal">
      <formula>"연"</formula>
    </cfRule>
    <cfRule type="cellIs" dxfId="6659" priority="1635" operator="equal">
      <formula>"연"</formula>
    </cfRule>
    <cfRule type="cellIs" dxfId="6658" priority="1636" operator="equal">
      <formula>"연"</formula>
    </cfRule>
    <cfRule type="cellIs" dxfId="6657" priority="1637" operator="equal">
      <formula>"연"</formula>
    </cfRule>
    <cfRule type="cellIs" dxfId="6656" priority="1638" operator="equal">
      <formula>"연"</formula>
    </cfRule>
    <cfRule type="cellIs" dxfId="6655" priority="1639" operator="equal">
      <formula>"연"</formula>
    </cfRule>
    <cfRule type="cellIs" dxfId="6654" priority="1640" operator="equal">
      <formula>"연"</formula>
    </cfRule>
    <cfRule type="cellIs" dxfId="6653" priority="1641" operator="equal">
      <formula>"연"</formula>
    </cfRule>
    <cfRule type="cellIs" dxfId="6652" priority="1642" operator="equal">
      <formula>"연"</formula>
    </cfRule>
    <cfRule type="cellIs" dxfId="6651" priority="1643" operator="equal">
      <formula>"연"</formula>
    </cfRule>
    <cfRule type="cellIs" dxfId="6650" priority="1644" operator="equal">
      <formula>"연"</formula>
    </cfRule>
    <cfRule type="cellIs" dxfId="6649" priority="1645" operator="equal">
      <formula>"연"</formula>
    </cfRule>
    <cfRule type="cellIs" dxfId="6648" priority="1646" operator="equal">
      <formula>"연"</formula>
    </cfRule>
    <cfRule type="cellIs" dxfId="6647" priority="1647" operator="equal">
      <formula>"연"</formula>
    </cfRule>
    <cfRule type="cellIs" dxfId="6646" priority="1648" operator="equal">
      <formula>"연"</formula>
    </cfRule>
    <cfRule type="cellIs" dxfId="6645" priority="1649" operator="equal">
      <formula>"연"</formula>
    </cfRule>
    <cfRule type="cellIs" dxfId="6644" priority="1650" operator="equal">
      <formula>"연"</formula>
    </cfRule>
  </conditionalFormatting>
  <conditionalFormatting sqref="AJ33:AJ34">
    <cfRule type="cellIs" dxfId="6643" priority="1653" operator="equal">
      <formula>"연"</formula>
    </cfRule>
    <cfRule type="cellIs" dxfId="6642" priority="1654" operator="equal">
      <formula>"연"</formula>
    </cfRule>
  </conditionalFormatting>
  <conditionalFormatting sqref="AJ34">
    <cfRule type="cellIs" dxfId="6641" priority="2160" operator="equal">
      <formula>"연"</formula>
    </cfRule>
    <cfRule type="cellIs" dxfId="6640" priority="2161" operator="equal">
      <formula>"연"</formula>
    </cfRule>
    <cfRule type="cellIs" dxfId="6639" priority="2162" operator="equal">
      <formula>"연"</formula>
    </cfRule>
    <cfRule type="cellIs" dxfId="6638" priority="2163" operator="equal">
      <formula>"연"</formula>
    </cfRule>
    <cfRule type="cellIs" dxfId="6637" priority="2164" operator="equal">
      <formula>"연"</formula>
    </cfRule>
    <cfRule type="cellIs" dxfId="6636" priority="2165" operator="equal">
      <formula>"연"</formula>
    </cfRule>
    <cfRule type="cellIs" dxfId="6635" priority="2166" operator="equal">
      <formula>"연"</formula>
    </cfRule>
    <cfRule type="cellIs" dxfId="6634" priority="2167" operator="equal">
      <formula>"연"</formula>
    </cfRule>
    <cfRule type="cellIs" dxfId="6633" priority="2168" operator="equal">
      <formula>"연"</formula>
    </cfRule>
    <cfRule type="cellIs" dxfId="6632" priority="2169" operator="equal">
      <formula>"연"</formula>
    </cfRule>
    <cfRule type="cellIs" dxfId="6631" priority="2170" operator="equal">
      <formula>"연"</formula>
    </cfRule>
    <cfRule type="cellIs" dxfId="6630" priority="2171" operator="equal">
      <formula>"연"</formula>
    </cfRule>
    <cfRule type="cellIs" dxfId="6629" priority="2172" operator="equal">
      <formula>"연"</formula>
    </cfRule>
    <cfRule type="cellIs" dxfId="6628" priority="2173" operator="equal">
      <formula>"연"</formula>
    </cfRule>
    <cfRule type="cellIs" dxfId="6627" priority="2174" operator="equal">
      <formula>"연"</formula>
    </cfRule>
    <cfRule type="cellIs" dxfId="6626" priority="2175" operator="equal">
      <formula>"연"</formula>
    </cfRule>
    <cfRule type="cellIs" dxfId="6625" priority="2177" operator="equal">
      <formula>"연"</formula>
    </cfRule>
  </conditionalFormatting>
  <conditionalFormatting sqref="AJ36">
    <cfRule type="cellIs" dxfId="6624" priority="2539" operator="equal">
      <formula>"연"</formula>
    </cfRule>
    <cfRule type="cellIs" dxfId="6623" priority="2541" operator="equal">
      <formula>"연"</formula>
    </cfRule>
    <cfRule type="cellIs" dxfId="6622" priority="2542" operator="equal">
      <formula>"연"</formula>
    </cfRule>
    <cfRule type="cellIs" dxfId="6621" priority="2543" operator="equal">
      <formula>"연"</formula>
    </cfRule>
    <cfRule type="cellIs" dxfId="6620" priority="2544" operator="equal">
      <formula>"연"</formula>
    </cfRule>
    <cfRule type="cellIs" dxfId="6619" priority="2545" operator="equal">
      <formula>"연"</formula>
    </cfRule>
    <cfRule type="cellIs" dxfId="6618" priority="2546" operator="equal">
      <formula>"연"</formula>
    </cfRule>
    <cfRule type="cellIs" dxfId="6617" priority="2547" operator="equal">
      <formula>"연"</formula>
    </cfRule>
    <cfRule type="cellIs" dxfId="6616" priority="2548" operator="equal">
      <formula>"연"</formula>
    </cfRule>
    <cfRule type="cellIs" dxfId="6615" priority="2549" operator="equal">
      <formula>"연"</formula>
    </cfRule>
    <cfRule type="cellIs" dxfId="6614" priority="2550" operator="equal">
      <formula>"연"</formula>
    </cfRule>
    <cfRule type="cellIs" dxfId="6613" priority="2551" operator="equal">
      <formula>"연"</formula>
    </cfRule>
    <cfRule type="cellIs" dxfId="6612" priority="2552" operator="equal">
      <formula>"연"</formula>
    </cfRule>
    <cfRule type="cellIs" dxfId="6611" priority="2553" operator="equal">
      <formula>"연"</formula>
    </cfRule>
    <cfRule type="cellIs" dxfId="6610" priority="2554" operator="equal">
      <formula>"연"</formula>
    </cfRule>
    <cfRule type="cellIs" dxfId="6609" priority="2555" operator="equal">
      <formula>"연"</formula>
    </cfRule>
    <cfRule type="cellIs" dxfId="6608" priority="2556" operator="equal">
      <formula>"연"</formula>
    </cfRule>
    <cfRule type="cellIs" dxfId="6607" priority="2557" operator="equal">
      <formula>"연"</formula>
    </cfRule>
    <cfRule type="cellIs" dxfId="6606" priority="2558" operator="equal">
      <formula>"연"</formula>
    </cfRule>
  </conditionalFormatting>
  <conditionalFormatting sqref="AJ33:AK33">
    <cfRule type="cellIs" dxfId="6605" priority="1627" operator="equal">
      <formula>"연"</formula>
    </cfRule>
    <cfRule type="cellIs" dxfId="6604" priority="1628" operator="equal">
      <formula>"연"</formula>
    </cfRule>
  </conditionalFormatting>
  <conditionalFormatting sqref="AJ34:AK34">
    <cfRule type="cellIs" dxfId="6603" priority="2176" operator="equal">
      <formula>"연"</formula>
    </cfRule>
  </conditionalFormatting>
  <conditionalFormatting sqref="AJ35:AK35">
    <cfRule type="cellIs" dxfId="6602" priority="2142" operator="equal">
      <formula>"연"</formula>
    </cfRule>
    <cfRule type="cellIs" dxfId="6601" priority="2143" operator="equal">
      <formula>"연"</formula>
    </cfRule>
    <cfRule type="cellIs" dxfId="6600" priority="2144" operator="equal">
      <formula>"연"</formula>
    </cfRule>
    <cfRule type="cellIs" dxfId="6599" priority="2145" operator="equal">
      <formula>"연"</formula>
    </cfRule>
    <cfRule type="cellIs" dxfId="6598" priority="2146" operator="equal">
      <formula>"연"</formula>
    </cfRule>
    <cfRule type="cellIs" dxfId="6597" priority="2147" operator="equal">
      <formula>"연"</formula>
    </cfRule>
    <cfRule type="cellIs" dxfId="6596" priority="2148" operator="equal">
      <formula>"연"</formula>
    </cfRule>
    <cfRule type="cellIs" dxfId="6595" priority="2149" operator="equal">
      <formula>"연"</formula>
    </cfRule>
    <cfRule type="cellIs" dxfId="6594" priority="2150" operator="equal">
      <formula>"연"</formula>
    </cfRule>
    <cfRule type="cellIs" dxfId="6593" priority="2151" operator="equal">
      <formula>"연"</formula>
    </cfRule>
    <cfRule type="cellIs" dxfId="6592" priority="2152" operator="equal">
      <formula>"연"</formula>
    </cfRule>
    <cfRule type="cellIs" dxfId="6591" priority="2153" operator="equal">
      <formula>"연"</formula>
    </cfRule>
    <cfRule type="cellIs" dxfId="6590" priority="2154" operator="equal">
      <formula>"연"</formula>
    </cfRule>
    <cfRule type="cellIs" dxfId="6589" priority="2155" operator="equal">
      <formula>"연"</formula>
    </cfRule>
    <cfRule type="cellIs" dxfId="6588" priority="2156" operator="equal">
      <formula>"연"</formula>
    </cfRule>
    <cfRule type="cellIs" dxfId="6587" priority="2157" operator="equal">
      <formula>"연"</formula>
    </cfRule>
    <cfRule type="cellIs" dxfId="6586" priority="2158" operator="equal">
      <formula>"연"</formula>
    </cfRule>
    <cfRule type="cellIs" dxfId="6585" priority="2159" operator="equal">
      <formula>"연"</formula>
    </cfRule>
  </conditionalFormatting>
  <conditionalFormatting sqref="AJ33:AQ33">
    <cfRule type="cellIs" dxfId="6584" priority="1651" operator="equal">
      <formula>"연"</formula>
    </cfRule>
    <cfRule type="cellIs" dxfId="6583" priority="1652" operator="equal">
      <formula>"연"</formula>
    </cfRule>
  </conditionalFormatting>
  <conditionalFormatting sqref="AK20">
    <cfRule type="cellIs" dxfId="6582" priority="262" operator="equal">
      <formula>"연"</formula>
    </cfRule>
    <cfRule type="cellIs" dxfId="6581" priority="263" operator="equal">
      <formula>"연"</formula>
    </cfRule>
    <cfRule type="cellIs" dxfId="6580" priority="264" operator="equal">
      <formula>"연"</formula>
    </cfRule>
    <cfRule type="cellIs" dxfId="6579" priority="265" operator="equal">
      <formula>"연"</formula>
    </cfRule>
    <cfRule type="cellIs" dxfId="6578" priority="266" operator="equal">
      <formula>"연"</formula>
    </cfRule>
    <cfRule type="cellIs" dxfId="6577" priority="267" operator="equal">
      <formula>"연"</formula>
    </cfRule>
    <cfRule type="cellIs" dxfId="6576" priority="268" operator="equal">
      <formula>"연"</formula>
    </cfRule>
    <cfRule type="cellIs" dxfId="6575" priority="269" operator="equal">
      <formula>"연"</formula>
    </cfRule>
  </conditionalFormatting>
  <conditionalFormatting sqref="AK32">
    <cfRule type="cellIs" dxfId="6574" priority="246" operator="equal">
      <formula>"연"</formula>
    </cfRule>
    <cfRule type="cellIs" dxfId="6573" priority="247" operator="equal">
      <formula>"연"</formula>
    </cfRule>
    <cfRule type="cellIs" dxfId="6572" priority="248" operator="equal">
      <formula>"연"</formula>
    </cfRule>
    <cfRule type="cellIs" dxfId="6571" priority="249" operator="equal">
      <formula>"연"</formula>
    </cfRule>
    <cfRule type="cellIs" dxfId="6570" priority="250" operator="equal">
      <formula>"연"</formula>
    </cfRule>
    <cfRule type="cellIs" dxfId="6569" priority="251" operator="equal">
      <formula>"연"</formula>
    </cfRule>
  </conditionalFormatting>
  <conditionalFormatting sqref="AK32:AK33">
    <cfRule type="cellIs" dxfId="6568" priority="252" operator="equal">
      <formula>"연"</formula>
    </cfRule>
    <cfRule type="cellIs" dxfId="6567" priority="253" operator="equal">
      <formula>"연"</formula>
    </cfRule>
  </conditionalFormatting>
  <conditionalFormatting sqref="AK33">
    <cfRule type="cellIs" dxfId="6566" priority="1605" operator="equal">
      <formula>"연"</formula>
    </cfRule>
    <cfRule type="cellIs" dxfId="6565" priority="1606" operator="equal">
      <formula>"연"</formula>
    </cfRule>
    <cfRule type="cellIs" dxfId="6564" priority="1607" operator="equal">
      <formula>"연"</formula>
    </cfRule>
    <cfRule type="cellIs" dxfId="6563" priority="1608" operator="equal">
      <formula>"연"</formula>
    </cfRule>
    <cfRule type="cellIs" dxfId="6562" priority="1609" operator="equal">
      <formula>"연"</formula>
    </cfRule>
    <cfRule type="cellIs" dxfId="6561" priority="1610" operator="equal">
      <formula>"연"</formula>
    </cfRule>
    <cfRule type="cellIs" dxfId="6560" priority="1611" operator="equal">
      <formula>"연"</formula>
    </cfRule>
    <cfRule type="cellIs" dxfId="6559" priority="1612" operator="equal">
      <formula>"연"</formula>
    </cfRule>
    <cfRule type="cellIs" dxfId="6558" priority="1613" operator="equal">
      <formula>"연"</formula>
    </cfRule>
    <cfRule type="cellIs" dxfId="6557" priority="1614" operator="equal">
      <formula>"연"</formula>
    </cfRule>
    <cfRule type="cellIs" dxfId="6556" priority="1615" operator="equal">
      <formula>"연"</formula>
    </cfRule>
    <cfRule type="cellIs" dxfId="6555" priority="1616" operator="equal">
      <formula>"연"</formula>
    </cfRule>
    <cfRule type="cellIs" dxfId="6554" priority="1617" operator="equal">
      <formula>"연"</formula>
    </cfRule>
    <cfRule type="cellIs" dxfId="6553" priority="1618" operator="equal">
      <formula>"연"</formula>
    </cfRule>
    <cfRule type="cellIs" dxfId="6552" priority="1619" operator="equal">
      <formula>"연"</formula>
    </cfRule>
    <cfRule type="cellIs" dxfId="6551" priority="1620" operator="equal">
      <formula>"연"</formula>
    </cfRule>
    <cfRule type="cellIs" dxfId="6550" priority="1621" operator="equal">
      <formula>"연"</formula>
    </cfRule>
    <cfRule type="cellIs" dxfId="6549" priority="1622" operator="equal">
      <formula>"연"</formula>
    </cfRule>
    <cfRule type="cellIs" dxfId="6548" priority="1623" operator="equal">
      <formula>"연"</formula>
    </cfRule>
    <cfRule type="cellIs" dxfId="6547" priority="1624" operator="equal">
      <formula>"연"</formula>
    </cfRule>
    <cfRule type="cellIs" dxfId="6546" priority="1625" operator="equal">
      <formula>"연"</formula>
    </cfRule>
    <cfRule type="cellIs" dxfId="6545" priority="1626" operator="equal">
      <formula>"연"</formula>
    </cfRule>
  </conditionalFormatting>
  <conditionalFormatting sqref="AK34">
    <cfRule type="cellIs" dxfId="6544" priority="2540" operator="equal">
      <formula>"연"</formula>
    </cfRule>
    <cfRule type="cellIs" dxfId="6543" priority="2595" operator="equal">
      <formula>"연"</formula>
    </cfRule>
    <cfRule type="cellIs" dxfId="6542" priority="2596" operator="equal">
      <formula>"연"</formula>
    </cfRule>
    <cfRule type="cellIs" dxfId="6541" priority="2597" operator="equal">
      <formula>"연"</formula>
    </cfRule>
    <cfRule type="cellIs" dxfId="6540" priority="2598" operator="equal">
      <formula>"연"</formula>
    </cfRule>
    <cfRule type="cellIs" dxfId="6539" priority="2599" operator="equal">
      <formula>"연"</formula>
    </cfRule>
    <cfRule type="cellIs" dxfId="6538" priority="2600" operator="equal">
      <formula>"연"</formula>
    </cfRule>
    <cfRule type="cellIs" dxfId="6537" priority="2601" operator="equal">
      <formula>"연"</formula>
    </cfRule>
    <cfRule type="cellIs" dxfId="6536" priority="2602" operator="equal">
      <formula>"연"</formula>
    </cfRule>
    <cfRule type="cellIs" dxfId="6535" priority="2603" operator="equal">
      <formula>"연"</formula>
    </cfRule>
    <cfRule type="cellIs" dxfId="6534" priority="2604" operator="equal">
      <formula>"연"</formula>
    </cfRule>
    <cfRule type="cellIs" dxfId="6533" priority="2605" operator="equal">
      <formula>"연"</formula>
    </cfRule>
    <cfRule type="cellIs" dxfId="6532" priority="2606" operator="equal">
      <formula>"연"</formula>
    </cfRule>
    <cfRule type="cellIs" dxfId="6531" priority="2607" operator="equal">
      <formula>"연"</formula>
    </cfRule>
    <cfRule type="cellIs" dxfId="6530" priority="2608" operator="equal">
      <formula>"연"</formula>
    </cfRule>
    <cfRule type="cellIs" dxfId="6529" priority="2609" operator="equal">
      <formula>"연"</formula>
    </cfRule>
    <cfRule type="cellIs" dxfId="6528" priority="2610" operator="equal">
      <formula>"연"</formula>
    </cfRule>
    <cfRule type="cellIs" dxfId="6527" priority="2611" operator="equal">
      <formula>"연"</formula>
    </cfRule>
    <cfRule type="cellIs" dxfId="6526" priority="2612" operator="equal">
      <formula>"연"</formula>
    </cfRule>
  </conditionalFormatting>
  <conditionalFormatting sqref="AK36">
    <cfRule type="cellIs" dxfId="6525" priority="1193" operator="equal">
      <formula>"연"</formula>
    </cfRule>
    <cfRule type="cellIs" dxfId="6524" priority="1194" operator="equal">
      <formula>"연"</formula>
    </cfRule>
    <cfRule type="cellIs" dxfId="6523" priority="1195" operator="equal">
      <formula>"연"</formula>
    </cfRule>
    <cfRule type="cellIs" dxfId="6522" priority="1196" operator="equal">
      <formula>"연"</formula>
    </cfRule>
    <cfRule type="cellIs" dxfId="6521" priority="1197" operator="equal">
      <formula>"연"</formula>
    </cfRule>
    <cfRule type="cellIs" dxfId="6520" priority="1198" operator="equal">
      <formula>"연"</formula>
    </cfRule>
    <cfRule type="cellIs" dxfId="6519" priority="1199" operator="equal">
      <formula>"연"</formula>
    </cfRule>
    <cfRule type="cellIs" dxfId="6518" priority="1200" operator="equal">
      <formula>"연"</formula>
    </cfRule>
    <cfRule type="cellIs" dxfId="6517" priority="1201" operator="equal">
      <formula>"연"</formula>
    </cfRule>
    <cfRule type="cellIs" dxfId="6516" priority="1202" operator="equal">
      <formula>"연"</formula>
    </cfRule>
    <cfRule type="cellIs" dxfId="6515" priority="1203" operator="equal">
      <formula>"연"</formula>
    </cfRule>
    <cfRule type="cellIs" dxfId="6514" priority="1204" operator="equal">
      <formula>"연"</formula>
    </cfRule>
    <cfRule type="cellIs" dxfId="6513" priority="1205" operator="equal">
      <formula>"연"</formula>
    </cfRule>
    <cfRule type="cellIs" dxfId="6512" priority="1206" operator="equal">
      <formula>"연"</formula>
    </cfRule>
    <cfRule type="cellIs" dxfId="6511" priority="1207" operator="equal">
      <formula>"연"</formula>
    </cfRule>
    <cfRule type="cellIs" dxfId="6510" priority="1208" operator="equal">
      <formula>"연"</formula>
    </cfRule>
    <cfRule type="cellIs" dxfId="6509" priority="1209" operator="equal">
      <formula>"연"</formula>
    </cfRule>
    <cfRule type="cellIs" dxfId="6508" priority="1210" operator="equal">
      <formula>"연"</formula>
    </cfRule>
    <cfRule type="cellIs" dxfId="6507" priority="1211" operator="equal">
      <formula>"연"</formula>
    </cfRule>
  </conditionalFormatting>
  <conditionalFormatting sqref="AK36:AQ36">
    <cfRule type="cellIs" dxfId="6506" priority="2141" operator="equal">
      <formula>"연"</formula>
    </cfRule>
  </conditionalFormatting>
  <conditionalFormatting sqref="AL33:AQ33">
    <cfRule type="cellIs" dxfId="6505" priority="3091" operator="equal">
      <formula>"연"</formula>
    </cfRule>
    <cfRule type="cellIs" dxfId="6504" priority="3092" operator="equal">
      <formula>"연"</formula>
    </cfRule>
    <cfRule type="cellIs" dxfId="6503" priority="3093" operator="equal">
      <formula>"연"</formula>
    </cfRule>
    <cfRule type="cellIs" dxfId="6502" priority="3094" operator="equal">
      <formula>"연"</formula>
    </cfRule>
    <cfRule type="cellIs" dxfId="6501" priority="3095" operator="equal">
      <formula>"연"</formula>
    </cfRule>
    <cfRule type="cellIs" dxfId="6500" priority="3096" operator="equal">
      <formula>"연"</formula>
    </cfRule>
    <cfRule type="cellIs" dxfId="6499" priority="3097" operator="equal">
      <formula>"연"</formula>
    </cfRule>
    <cfRule type="cellIs" dxfId="6498" priority="3098" operator="equal">
      <formula>"연"</formula>
    </cfRule>
    <cfRule type="cellIs" dxfId="6497" priority="3099" operator="equal">
      <formula>"연"</formula>
    </cfRule>
    <cfRule type="cellIs" dxfId="6496" priority="3100" operator="equal">
      <formula>"연"</formula>
    </cfRule>
    <cfRule type="cellIs" dxfId="6495" priority="3101" operator="equal">
      <formula>"연"</formula>
    </cfRule>
    <cfRule type="cellIs" dxfId="6494" priority="3102" operator="equal">
      <formula>"연"</formula>
    </cfRule>
    <cfRule type="cellIs" dxfId="6493" priority="3103" operator="equal">
      <formula>"연"</formula>
    </cfRule>
    <cfRule type="cellIs" dxfId="6492" priority="3104" operator="equal">
      <formula>"연"</formula>
    </cfRule>
    <cfRule type="cellIs" dxfId="6491" priority="3105" operator="equal">
      <formula>"연"</formula>
    </cfRule>
    <cfRule type="cellIs" dxfId="6490" priority="3106" operator="equal">
      <formula>"연"</formula>
    </cfRule>
    <cfRule type="cellIs" dxfId="6489" priority="3107" operator="equal">
      <formula>"연"</formula>
    </cfRule>
    <cfRule type="cellIs" dxfId="6488" priority="3108" operator="equal">
      <formula>"연"</formula>
    </cfRule>
  </conditionalFormatting>
  <conditionalFormatting sqref="AL34:AQ34">
    <cfRule type="cellIs" dxfId="6487" priority="3128" operator="equal">
      <formula>"연"</formula>
    </cfRule>
    <cfRule type="cellIs" dxfId="6486" priority="3129" operator="equal">
      <formula>"연"</formula>
    </cfRule>
    <cfRule type="cellIs" dxfId="6485" priority="3130" operator="equal">
      <formula>"연"</formula>
    </cfRule>
    <cfRule type="cellIs" dxfId="6484" priority="3131" operator="equal">
      <formula>"연"</formula>
    </cfRule>
    <cfRule type="cellIs" dxfId="6483" priority="3132" operator="equal">
      <formula>"연"</formula>
    </cfRule>
    <cfRule type="cellIs" dxfId="6482" priority="3133" operator="equal">
      <formula>"연"</formula>
    </cfRule>
    <cfRule type="cellIs" dxfId="6481" priority="3134" operator="equal">
      <formula>"연"</formula>
    </cfRule>
    <cfRule type="cellIs" dxfId="6480" priority="3135" operator="equal">
      <formula>"연"</formula>
    </cfRule>
    <cfRule type="cellIs" dxfId="6479" priority="3136" operator="equal">
      <formula>"연"</formula>
    </cfRule>
    <cfRule type="cellIs" dxfId="6478" priority="3137" operator="equal">
      <formula>"연"</formula>
    </cfRule>
    <cfRule type="cellIs" dxfId="6477" priority="3138" operator="equal">
      <formula>"연"</formula>
    </cfRule>
    <cfRule type="cellIs" dxfId="6476" priority="3139" operator="equal">
      <formula>"연"</formula>
    </cfRule>
    <cfRule type="cellIs" dxfId="6475" priority="3140" operator="equal">
      <formula>"연"</formula>
    </cfRule>
    <cfRule type="cellIs" dxfId="6474" priority="3141" operator="equal">
      <formula>"연"</formula>
    </cfRule>
    <cfRule type="cellIs" dxfId="6473" priority="3142" operator="equal">
      <formula>"연"</formula>
    </cfRule>
    <cfRule type="cellIs" dxfId="6472" priority="3143" operator="equal">
      <formula>"연"</formula>
    </cfRule>
    <cfRule type="cellIs" dxfId="6471" priority="3144" operator="equal">
      <formula>"연"</formula>
    </cfRule>
    <cfRule type="cellIs" dxfId="6470" priority="3145" operator="equal">
      <formula>"연"</formula>
    </cfRule>
    <cfRule type="cellIs" dxfId="6469" priority="3146" operator="equal">
      <formula>"연"</formula>
    </cfRule>
  </conditionalFormatting>
  <conditionalFormatting sqref="AL34:AQ35">
    <cfRule type="cellIs" dxfId="6468" priority="3126" operator="equal">
      <formula>"연"</formula>
    </cfRule>
  </conditionalFormatting>
  <conditionalFormatting sqref="AL35:AQ35">
    <cfRule type="cellIs" dxfId="6467" priority="3109" operator="equal">
      <formula>"연"</formula>
    </cfRule>
    <cfRule type="cellIs" dxfId="6466" priority="3110" operator="equal">
      <formula>"연"</formula>
    </cfRule>
    <cfRule type="cellIs" dxfId="6465" priority="3111" operator="equal">
      <formula>"연"</formula>
    </cfRule>
    <cfRule type="cellIs" dxfId="6464" priority="3112" operator="equal">
      <formula>"연"</formula>
    </cfRule>
    <cfRule type="cellIs" dxfId="6463" priority="3113" operator="equal">
      <formula>"연"</formula>
    </cfRule>
    <cfRule type="cellIs" dxfId="6462" priority="3114" operator="equal">
      <formula>"연"</formula>
    </cfRule>
    <cfRule type="cellIs" dxfId="6461" priority="3115" operator="equal">
      <formula>"연"</formula>
    </cfRule>
    <cfRule type="cellIs" dxfId="6460" priority="3116" operator="equal">
      <formula>"연"</formula>
    </cfRule>
    <cfRule type="cellIs" dxfId="6459" priority="3117" operator="equal">
      <formula>"연"</formula>
    </cfRule>
    <cfRule type="cellIs" dxfId="6458" priority="3118" operator="equal">
      <formula>"연"</formula>
    </cfRule>
    <cfRule type="cellIs" dxfId="6457" priority="3119" operator="equal">
      <formula>"연"</formula>
    </cfRule>
    <cfRule type="cellIs" dxfId="6456" priority="3120" operator="equal">
      <formula>"연"</formula>
    </cfRule>
    <cfRule type="cellIs" dxfId="6455" priority="3121" operator="equal">
      <formula>"연"</formula>
    </cfRule>
    <cfRule type="cellIs" dxfId="6454" priority="3122" operator="equal">
      <formula>"연"</formula>
    </cfRule>
    <cfRule type="cellIs" dxfId="6453" priority="3123" operator="equal">
      <formula>"연"</formula>
    </cfRule>
    <cfRule type="cellIs" dxfId="6452" priority="3124" operator="equal">
      <formula>"연"</formula>
    </cfRule>
    <cfRule type="cellIs" dxfId="6451" priority="3125" operator="equal">
      <formula>"연"</formula>
    </cfRule>
    <cfRule type="cellIs" dxfId="6450" priority="3127" operator="equal">
      <formula>"연"</formula>
    </cfRule>
  </conditionalFormatting>
  <conditionalFormatting sqref="AL35:AQ36">
    <cfRule type="cellIs" dxfId="6449" priority="3090" operator="equal">
      <formula>"연"</formula>
    </cfRule>
  </conditionalFormatting>
  <conditionalFormatting sqref="AL36:AQ36">
    <cfRule type="cellIs" dxfId="6448" priority="3063" operator="equal">
      <formula>"연"</formula>
    </cfRule>
    <cfRule type="cellIs" dxfId="6447" priority="3064" operator="equal">
      <formula>"연"</formula>
    </cfRule>
    <cfRule type="cellIs" dxfId="6446" priority="3065" operator="equal">
      <formula>"연"</formula>
    </cfRule>
    <cfRule type="cellIs" dxfId="6445" priority="3066" operator="equal">
      <formula>"연"</formula>
    </cfRule>
    <cfRule type="cellIs" dxfId="6444" priority="3067" operator="equal">
      <formula>"연"</formula>
    </cfRule>
    <cfRule type="cellIs" dxfId="6443" priority="3068" operator="equal">
      <formula>"연"</formula>
    </cfRule>
    <cfRule type="cellIs" dxfId="6442" priority="3069" operator="equal">
      <formula>"연"</formula>
    </cfRule>
    <cfRule type="cellIs" dxfId="6441" priority="3070" operator="equal">
      <formula>"연"</formula>
    </cfRule>
    <cfRule type="cellIs" dxfId="6440" priority="3071" operator="equal">
      <formula>"연"</formula>
    </cfRule>
    <cfRule type="cellIs" dxfId="6439" priority="3072" operator="equal">
      <formula>"연"</formula>
    </cfRule>
    <cfRule type="cellIs" dxfId="6438" priority="3073" operator="equal">
      <formula>"연"</formula>
    </cfRule>
    <cfRule type="cellIs" dxfId="6437" priority="3074" operator="equal">
      <formula>"연"</formula>
    </cfRule>
    <cfRule type="cellIs" dxfId="6436" priority="3075" operator="equal">
      <formula>"연"</formula>
    </cfRule>
    <cfRule type="cellIs" dxfId="6435" priority="3076" operator="equal">
      <formula>"연"</formula>
    </cfRule>
    <cfRule type="cellIs" dxfId="6434" priority="3077" operator="equal">
      <formula>"연"</formula>
    </cfRule>
    <cfRule type="cellIs" dxfId="6433" priority="3078" operator="equal">
      <formula>"연"</formula>
    </cfRule>
    <cfRule type="cellIs" dxfId="6432" priority="3079" operator="equal">
      <formula>"연"</formula>
    </cfRule>
    <cfRule type="cellIs" dxfId="6431" priority="3080" operator="equal">
      <formula>"연"</formula>
    </cfRule>
    <cfRule type="cellIs" dxfId="6430" priority="3081" operator="equal">
      <formula>"연"</formula>
    </cfRule>
    <cfRule type="cellIs" dxfId="6429" priority="3082" operator="equal">
      <formula>"연"</formula>
    </cfRule>
    <cfRule type="cellIs" dxfId="6428" priority="3083" operator="equal">
      <formula>"연"</formula>
    </cfRule>
    <cfRule type="cellIs" dxfId="6427" priority="3084" operator="equal">
      <formula>"연"</formula>
    </cfRule>
    <cfRule type="cellIs" dxfId="6426" priority="3085" operator="equal">
      <formula>"연"</formula>
    </cfRule>
    <cfRule type="cellIs" dxfId="6425" priority="3086" operator="equal">
      <formula>"연"</formula>
    </cfRule>
    <cfRule type="cellIs" dxfId="6424" priority="3087" operator="equal">
      <formula>"연"</formula>
    </cfRule>
    <cfRule type="cellIs" dxfId="6423" priority="3088" operator="equal">
      <formula>"연"</formula>
    </cfRule>
    <cfRule type="cellIs" dxfId="6422" priority="3089" operator="equal">
      <formula>"연"</formula>
    </cfRule>
  </conditionalFormatting>
  <conditionalFormatting sqref="AP5">
    <cfRule type="cellIs" dxfId="6421" priority="518" operator="equal">
      <formula>"연"</formula>
    </cfRule>
  </conditionalFormatting>
  <conditionalFormatting sqref="AP9:AP10">
    <cfRule type="cellIs" dxfId="6420" priority="529" operator="equal">
      <formula>"연"</formula>
    </cfRule>
  </conditionalFormatting>
  <conditionalFormatting sqref="AQ29:AQ30">
    <cfRule type="cellIs" dxfId="6419" priority="519" operator="equal">
      <formula>"연"</formula>
    </cfRule>
  </conditionalFormatting>
  <conditionalFormatting sqref="X8">
    <cfRule type="cellIs" dxfId="6418" priority="118" operator="equal">
      <formula>"연"</formula>
    </cfRule>
  </conditionalFormatting>
  <conditionalFormatting sqref="K27">
    <cfRule type="cellIs" dxfId="6417" priority="109" operator="equal">
      <formula>"연"</formula>
    </cfRule>
    <cfRule type="cellIs" dxfId="6416" priority="110" operator="equal">
      <formula>"연"</formula>
    </cfRule>
    <cfRule type="cellIs" dxfId="6415" priority="111" operator="equal">
      <formula>"연"</formula>
    </cfRule>
    <cfRule type="cellIs" dxfId="6414" priority="112" operator="equal">
      <formula>"연"</formula>
    </cfRule>
    <cfRule type="cellIs" dxfId="6413" priority="113" operator="equal">
      <formula>"연"</formula>
    </cfRule>
    <cfRule type="cellIs" dxfId="6412" priority="114" operator="equal">
      <formula>"연"</formula>
    </cfRule>
    <cfRule type="cellIs" dxfId="6411" priority="115" operator="equal">
      <formula>"연"</formula>
    </cfRule>
    <cfRule type="cellIs" dxfId="6410" priority="116" operator="equal">
      <formula>"연"</formula>
    </cfRule>
  </conditionalFormatting>
  <conditionalFormatting sqref="V16">
    <cfRule type="cellIs" dxfId="6409" priority="100" operator="equal">
      <formula>"연"</formula>
    </cfRule>
  </conditionalFormatting>
  <conditionalFormatting sqref="S16">
    <cfRule type="cellIs" dxfId="6408" priority="86" operator="equal">
      <formula>"연"</formula>
    </cfRule>
    <cfRule type="cellIs" dxfId="6407" priority="87" operator="equal">
      <formula>"연"</formula>
    </cfRule>
    <cfRule type="cellIs" dxfId="6406" priority="88" operator="equal">
      <formula>"연"</formula>
    </cfRule>
    <cfRule type="cellIs" dxfId="6405" priority="89" operator="equal">
      <formula>"연"</formula>
    </cfRule>
  </conditionalFormatting>
  <conditionalFormatting sqref="S16">
    <cfRule type="cellIs" dxfId="6404" priority="84" operator="equal">
      <formula>"연"</formula>
    </cfRule>
    <cfRule type="cellIs" dxfId="6403" priority="85" operator="equal">
      <formula>"연"</formula>
    </cfRule>
    <cfRule type="cellIs" dxfId="6402" priority="90" operator="equal">
      <formula>"연"</formula>
    </cfRule>
    <cfRule type="cellIs" dxfId="6401" priority="91" operator="equal">
      <formula>"연"</formula>
    </cfRule>
  </conditionalFormatting>
  <conditionalFormatting sqref="N11">
    <cfRule type="cellIs" dxfId="6400" priority="82" operator="equal">
      <formula>"연"</formula>
    </cfRule>
  </conditionalFormatting>
  <conditionalFormatting sqref="AK18">
    <cfRule type="cellIs" dxfId="6399" priority="74" operator="equal">
      <formula>"연"</formula>
    </cfRule>
    <cfRule type="cellIs" dxfId="6398" priority="75" operator="equal">
      <formula>"연"</formula>
    </cfRule>
    <cfRule type="cellIs" dxfId="6397" priority="76" operator="equal">
      <formula>"연"</formula>
    </cfRule>
    <cfRule type="cellIs" dxfId="6396" priority="77" operator="equal">
      <formula>"연"</formula>
    </cfRule>
    <cfRule type="cellIs" dxfId="6395" priority="78" operator="equal">
      <formula>"연"</formula>
    </cfRule>
    <cfRule type="cellIs" dxfId="6394" priority="79" operator="equal">
      <formula>"연"</formula>
    </cfRule>
    <cfRule type="cellIs" dxfId="6393" priority="80" operator="equal">
      <formula>"연"</formula>
    </cfRule>
    <cfRule type="cellIs" dxfId="6392" priority="81" operator="equal">
      <formula>"연"</formula>
    </cfRule>
  </conditionalFormatting>
  <conditionalFormatting sqref="AF8">
    <cfRule type="cellIs" dxfId="6391" priority="66" operator="equal">
      <formula>"연"</formula>
    </cfRule>
    <cfRule type="cellIs" dxfId="6390" priority="67" operator="equal">
      <formula>"연"</formula>
    </cfRule>
    <cfRule type="cellIs" dxfId="6389" priority="68" operator="equal">
      <formula>"연"</formula>
    </cfRule>
    <cfRule type="cellIs" dxfId="6388" priority="69" operator="equal">
      <formula>"연"</formula>
    </cfRule>
    <cfRule type="cellIs" dxfId="6387" priority="70" operator="equal">
      <formula>"연"</formula>
    </cfRule>
    <cfRule type="cellIs" dxfId="6386" priority="71" operator="equal">
      <formula>"연"</formula>
    </cfRule>
    <cfRule type="cellIs" dxfId="6385" priority="72" operator="equal">
      <formula>"연"</formula>
    </cfRule>
    <cfRule type="cellIs" dxfId="6384" priority="73" operator="equal">
      <formula>"연"</formula>
    </cfRule>
  </conditionalFormatting>
  <conditionalFormatting sqref="Q6">
    <cfRule type="cellIs" dxfId="6383" priority="60" operator="equal">
      <formula>"연"</formula>
    </cfRule>
    <cfRule type="cellIs" dxfId="6382" priority="61" operator="equal">
      <formula>"연"</formula>
    </cfRule>
    <cfRule type="cellIs" dxfId="6381" priority="62" operator="equal">
      <formula>"연"</formula>
    </cfRule>
    <cfRule type="cellIs" dxfId="6380" priority="63" operator="equal">
      <formula>"연"</formula>
    </cfRule>
    <cfRule type="cellIs" dxfId="6379" priority="64" operator="equal">
      <formula>"연"</formula>
    </cfRule>
    <cfRule type="cellIs" dxfId="6378" priority="65" operator="equal">
      <formula>"연"</formula>
    </cfRule>
  </conditionalFormatting>
  <conditionalFormatting sqref="Q6">
    <cfRule type="cellIs" dxfId="6377" priority="58" operator="equal">
      <formula>"연"</formula>
    </cfRule>
    <cfRule type="cellIs" dxfId="6376" priority="59" operator="equal">
      <formula>"연"</formula>
    </cfRule>
  </conditionalFormatting>
  <conditionalFormatting sqref="L26">
    <cfRule type="cellIs" dxfId="6375" priority="50" operator="equal">
      <formula>"연"</formula>
    </cfRule>
    <cfRule type="cellIs" dxfId="6374" priority="51" operator="equal">
      <formula>"연"</formula>
    </cfRule>
    <cfRule type="cellIs" dxfId="6373" priority="52" operator="equal">
      <formula>"연"</formula>
    </cfRule>
    <cfRule type="cellIs" dxfId="6372" priority="53" operator="equal">
      <formula>"연"</formula>
    </cfRule>
    <cfRule type="cellIs" dxfId="6371" priority="54" operator="equal">
      <formula>"연"</formula>
    </cfRule>
    <cfRule type="cellIs" dxfId="6370" priority="55" operator="equal">
      <formula>"연"</formula>
    </cfRule>
    <cfRule type="cellIs" dxfId="6369" priority="56" operator="equal">
      <formula>"연"</formula>
    </cfRule>
    <cfRule type="cellIs" dxfId="6368" priority="57" operator="equal">
      <formula>"연"</formula>
    </cfRule>
  </conditionalFormatting>
  <conditionalFormatting sqref="Q20">
    <cfRule type="cellIs" dxfId="6367" priority="34" operator="equal">
      <formula>"연"</formula>
    </cfRule>
    <cfRule type="cellIs" dxfId="6366" priority="35" operator="equal">
      <formula>"연"</formula>
    </cfRule>
    <cfRule type="cellIs" dxfId="6365" priority="36" operator="equal">
      <formula>"연"</formula>
    </cfRule>
    <cfRule type="cellIs" dxfId="6364" priority="37" operator="equal">
      <formula>"연"</formula>
    </cfRule>
    <cfRule type="cellIs" dxfId="6363" priority="38" operator="equal">
      <formula>"연"</formula>
    </cfRule>
    <cfRule type="cellIs" dxfId="6362" priority="39" operator="equal">
      <formula>"연"</formula>
    </cfRule>
    <cfRule type="cellIs" dxfId="6361" priority="40" operator="equal">
      <formula>"연"</formula>
    </cfRule>
    <cfRule type="cellIs" dxfId="6360" priority="41" operator="equal">
      <formula>"연"</formula>
    </cfRule>
  </conditionalFormatting>
  <conditionalFormatting sqref="R12">
    <cfRule type="cellIs" dxfId="6359" priority="28" operator="equal">
      <formula>"연"</formula>
    </cfRule>
    <cfRule type="cellIs" dxfId="6358" priority="29" operator="equal">
      <formula>"연"</formula>
    </cfRule>
    <cfRule type="cellIs" dxfId="6357" priority="30" operator="equal">
      <formula>"연"</formula>
    </cfRule>
    <cfRule type="cellIs" dxfId="6356" priority="31" operator="equal">
      <formula>"연"</formula>
    </cfRule>
    <cfRule type="cellIs" dxfId="6355" priority="32" operator="equal">
      <formula>"연"</formula>
    </cfRule>
    <cfRule type="cellIs" dxfId="6354" priority="33" operator="equal">
      <formula>"연"</formula>
    </cfRule>
  </conditionalFormatting>
  <conditionalFormatting sqref="R12">
    <cfRule type="cellIs" dxfId="6353" priority="26" operator="equal">
      <formula>"연"</formula>
    </cfRule>
    <cfRule type="cellIs" dxfId="6352" priority="27" operator="equal">
      <formula>"연"</formula>
    </cfRule>
  </conditionalFormatting>
  <conditionalFormatting sqref="Z22">
    <cfRule type="cellIs" dxfId="6351" priority="20" operator="equal">
      <formula>"연"</formula>
    </cfRule>
    <cfRule type="cellIs" dxfId="6350" priority="21" operator="equal">
      <formula>"연"</formula>
    </cfRule>
    <cfRule type="cellIs" dxfId="6349" priority="22" operator="equal">
      <formula>"연"</formula>
    </cfRule>
    <cfRule type="cellIs" dxfId="6348" priority="23" operator="equal">
      <formula>"연"</formula>
    </cfRule>
    <cfRule type="cellIs" dxfId="6347" priority="24" operator="equal">
      <formula>"연"</formula>
    </cfRule>
    <cfRule type="cellIs" dxfId="6346" priority="25" operator="equal">
      <formula>"연"</formula>
    </cfRule>
  </conditionalFormatting>
  <conditionalFormatting sqref="Z22">
    <cfRule type="cellIs" dxfId="6345" priority="18" operator="equal">
      <formula>"연"</formula>
    </cfRule>
    <cfRule type="cellIs" dxfId="6344" priority="19" operator="equal">
      <formula>"연"</formula>
    </cfRule>
  </conditionalFormatting>
  <conditionalFormatting sqref="AH19">
    <cfRule type="cellIs" dxfId="6343" priority="17" operator="equal">
      <formula>"연"</formula>
    </cfRule>
  </conditionalFormatting>
  <conditionalFormatting sqref="AH19">
    <cfRule type="cellIs" dxfId="6342" priority="10" operator="equal">
      <formula>"연"</formula>
    </cfRule>
    <cfRule type="cellIs" dxfId="6341" priority="11" operator="equal">
      <formula>"연"</formula>
    </cfRule>
    <cfRule type="cellIs" dxfId="6340" priority="12" operator="equal">
      <formula>"연"</formula>
    </cfRule>
    <cfRule type="cellIs" dxfId="6339" priority="13" operator="equal">
      <formula>"연"</formula>
    </cfRule>
    <cfRule type="cellIs" dxfId="6338" priority="14" operator="equal">
      <formula>"연"</formula>
    </cfRule>
    <cfRule type="cellIs" dxfId="6337" priority="15" operator="equal">
      <formula>"연"</formula>
    </cfRule>
    <cfRule type="cellIs" dxfId="6336" priority="16" operator="equal">
      <formula>"연"</formula>
    </cfRule>
  </conditionalFormatting>
  <conditionalFormatting sqref="AJ28">
    <cfRule type="cellIs" dxfId="6335" priority="9" operator="equal">
      <formula>"연"</formula>
    </cfRule>
  </conditionalFormatting>
  <pageMargins left="0.7" right="0.7" top="0.75" bottom="0.75" header="0.3" footer="0.3"/>
  <pageSetup paperSize="9" scale="94" orientation="landscape" horizontalDpi="300" verticalDpi="300" r:id="rId1"/>
  <colBreaks count="1" manualBreakCount="1">
    <brk id="36"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워크시트</vt:lpstr>
      </vt:variant>
      <vt:variant>
        <vt:i4>78</vt:i4>
      </vt:variant>
      <vt:variant>
        <vt:lpstr>차트</vt:lpstr>
      </vt:variant>
      <vt:variant>
        <vt:i4>2</vt:i4>
      </vt:variant>
      <vt:variant>
        <vt:lpstr>이름 지정된 범위</vt:lpstr>
      </vt:variant>
      <vt:variant>
        <vt:i4>10</vt:i4>
      </vt:variant>
    </vt:vector>
  </HeadingPairs>
  <TitlesOfParts>
    <vt:vector size="90" baseType="lpstr">
      <vt:lpstr>2020-01</vt:lpstr>
      <vt:lpstr>2020-02</vt:lpstr>
      <vt:lpstr>2020-03</vt:lpstr>
      <vt:lpstr>2020-04</vt:lpstr>
      <vt:lpstr>2020-05</vt:lpstr>
      <vt:lpstr>2020-06</vt:lpstr>
      <vt:lpstr>2020-07</vt:lpstr>
      <vt:lpstr>2020-08</vt:lpstr>
      <vt:lpstr>2020-09</vt:lpstr>
      <vt:lpstr>2020-10</vt:lpstr>
      <vt:lpstr>2020-11</vt:lpstr>
      <vt:lpstr>2020-12</vt:lpstr>
      <vt:lpstr>2021-01</vt:lpstr>
      <vt:lpstr>2021-02</vt:lpstr>
      <vt:lpstr>2021-03</vt:lpstr>
      <vt:lpstr>2021-04</vt:lpstr>
      <vt:lpstr>2021-05월</vt:lpstr>
      <vt:lpstr>2021-06월</vt:lpstr>
      <vt:lpstr>2021-07월</vt:lpstr>
      <vt:lpstr>2021-8월</vt:lpstr>
      <vt:lpstr>2021-09월</vt:lpstr>
      <vt:lpstr>2021-10월</vt:lpstr>
      <vt:lpstr>21-10월</vt:lpstr>
      <vt:lpstr>21-11월</vt:lpstr>
      <vt:lpstr>21-12월</vt:lpstr>
      <vt:lpstr>22-01월</vt:lpstr>
      <vt:lpstr>22-02월</vt:lpstr>
      <vt:lpstr>22-03월</vt:lpstr>
      <vt:lpstr>22-4월</vt:lpstr>
      <vt:lpstr>22-4월 (2)</vt:lpstr>
      <vt:lpstr>.22-05월</vt:lpstr>
      <vt:lpstr>22-06월</vt:lpstr>
      <vt:lpstr>22-07월</vt:lpstr>
      <vt:lpstr>22-08월</vt:lpstr>
      <vt:lpstr>22-9월</vt:lpstr>
      <vt:lpstr>22-10월</vt:lpstr>
      <vt:lpstr>22년11월</vt:lpstr>
      <vt:lpstr>22년12월</vt:lpstr>
      <vt:lpstr>23년01월</vt:lpstr>
      <vt:lpstr>23년02월</vt:lpstr>
      <vt:lpstr>23년02월생활복지과</vt:lpstr>
      <vt:lpstr>23년03월</vt:lpstr>
      <vt:lpstr>23년03월생활복지과 </vt:lpstr>
      <vt:lpstr>23년04월</vt:lpstr>
      <vt:lpstr>23년04월생활복지과</vt:lpstr>
      <vt:lpstr>23년 5월</vt:lpstr>
      <vt:lpstr>05월생복과</vt:lpstr>
      <vt:lpstr>23년6월</vt:lpstr>
      <vt:lpstr>23년6월생복과</vt:lpstr>
      <vt:lpstr>Sheet1</vt:lpstr>
      <vt:lpstr>Sheet2</vt:lpstr>
      <vt:lpstr>Sheet3</vt:lpstr>
      <vt:lpstr>Sheet4</vt:lpstr>
      <vt:lpstr>Sheet5</vt:lpstr>
      <vt:lpstr>Sheet6</vt:lpstr>
      <vt:lpstr>Sheet7</vt:lpstr>
      <vt:lpstr>Sheet8</vt:lpstr>
      <vt:lpstr>Sheet9</vt:lpstr>
      <vt:lpstr>Sheet10</vt:lpstr>
      <vt:lpstr>Sheet11</vt:lpstr>
      <vt:lpstr>23년7월</vt:lpstr>
      <vt:lpstr>23년7월생복과</vt:lpstr>
      <vt:lpstr>23년8월</vt:lpstr>
      <vt:lpstr>8월생활복지과</vt:lpstr>
      <vt:lpstr>23-09월</vt:lpstr>
      <vt:lpstr>23-10월</vt:lpstr>
      <vt:lpstr>23-11월</vt:lpstr>
      <vt:lpstr>23-12월</vt:lpstr>
      <vt:lpstr>24-1월</vt:lpstr>
      <vt:lpstr>24-2월</vt:lpstr>
      <vt:lpstr>24-3월</vt:lpstr>
      <vt:lpstr>24-04월</vt:lpstr>
      <vt:lpstr>24-5월</vt:lpstr>
      <vt:lpstr>Sheet12</vt:lpstr>
      <vt:lpstr>24-6월</vt:lpstr>
      <vt:lpstr>24-7월</vt:lpstr>
      <vt:lpstr>24-08월</vt:lpstr>
      <vt:lpstr>24-09월</vt:lpstr>
      <vt:lpstr>Chart1</vt:lpstr>
      <vt:lpstr>Chart2</vt:lpstr>
      <vt:lpstr>'2020-02'!Print_Area</vt:lpstr>
      <vt:lpstr>'2020-05'!Print_Area</vt:lpstr>
      <vt:lpstr>'2020-07'!Print_Area</vt:lpstr>
      <vt:lpstr>'2020-09'!Print_Area</vt:lpstr>
      <vt:lpstr>'2020-10'!Print_Area</vt:lpstr>
      <vt:lpstr>'21-11월'!Print_Area</vt:lpstr>
      <vt:lpstr>'22-10월'!Print_Area</vt:lpstr>
      <vt:lpstr>'22-9월'!Print_Area</vt:lpstr>
      <vt:lpstr>'24-5월'!Print_Area</vt:lpstr>
      <vt:lpstr>'24-7월'!Print_Area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user151117</dc:creator>
  <cp:lastModifiedBy>user</cp:lastModifiedBy>
  <cp:lastPrinted>2024-09-03T06:47:47Z</cp:lastPrinted>
  <dcterms:created xsi:type="dcterms:W3CDTF">2019-12-24T07:14:19Z</dcterms:created>
  <dcterms:modified xsi:type="dcterms:W3CDTF">2024-10-14T05:28:18Z</dcterms:modified>
</cp:coreProperties>
</file>